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17" i="2" l="1"/>
  <c r="N19" i="2"/>
  <c r="O19" i="2"/>
  <c r="P19" i="2"/>
  <c r="Q19" i="2"/>
  <c r="R19" i="2"/>
  <c r="N20" i="2"/>
  <c r="O20" i="2"/>
  <c r="P20" i="2"/>
  <c r="Q20" i="2"/>
  <c r="R20" i="2"/>
  <c r="O21" i="2"/>
  <c r="P21" i="2"/>
  <c r="N21" i="2"/>
  <c r="Q21" i="2"/>
  <c r="R21" i="2"/>
  <c r="O22" i="2"/>
  <c r="P22" i="2"/>
  <c r="N22" i="2"/>
  <c r="Q22" i="2"/>
  <c r="R22" i="2"/>
  <c r="O23" i="2"/>
  <c r="P23" i="2"/>
  <c r="N23" i="2"/>
  <c r="Q23" i="2"/>
  <c r="R23" i="2"/>
  <c r="O24" i="2"/>
  <c r="P24" i="2"/>
  <c r="N24" i="2"/>
  <c r="Q24" i="2"/>
  <c r="R24" i="2"/>
  <c r="O25" i="2"/>
  <c r="P25" i="2"/>
  <c r="N25" i="2"/>
  <c r="Q25" i="2"/>
  <c r="R25" i="2"/>
  <c r="O26" i="2"/>
  <c r="P26" i="2"/>
  <c r="N26" i="2"/>
  <c r="Q26" i="2"/>
  <c r="R26" i="2"/>
  <c r="O27" i="2"/>
  <c r="P27" i="2"/>
  <c r="N27" i="2"/>
  <c r="Q27" i="2"/>
  <c r="R27" i="2"/>
  <c r="O28" i="2"/>
  <c r="P28" i="2"/>
  <c r="N28" i="2"/>
  <c r="Q28" i="2"/>
  <c r="R28" i="2"/>
  <c r="R29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O49" i="2"/>
  <c r="P49" i="2"/>
  <c r="N49" i="2"/>
  <c r="Q49" i="2"/>
  <c r="R49" i="2"/>
  <c r="O50" i="2"/>
  <c r="P50" i="2"/>
  <c r="N50" i="2"/>
  <c r="Q50" i="2"/>
  <c r="R50" i="2"/>
  <c r="O51" i="2"/>
  <c r="P51" i="2"/>
  <c r="N51" i="2"/>
  <c r="Q51" i="2"/>
  <c r="R51" i="2"/>
  <c r="O52" i="2"/>
  <c r="P52" i="2"/>
  <c r="N52" i="2"/>
  <c r="Q52" i="2"/>
  <c r="R52" i="2"/>
  <c r="O53" i="2"/>
  <c r="P53" i="2"/>
  <c r="N53" i="2"/>
  <c r="Q53" i="2"/>
  <c r="R53" i="2"/>
  <c r="O54" i="2"/>
  <c r="P54" i="2"/>
  <c r="N54" i="2"/>
  <c r="Q54" i="2"/>
  <c r="R54" i="2"/>
  <c r="O55" i="2"/>
  <c r="P55" i="2"/>
  <c r="N55" i="2"/>
  <c r="Q55" i="2"/>
  <c r="R55" i="2"/>
  <c r="R56" i="2"/>
  <c r="N66" i="2"/>
  <c r="O66" i="2"/>
  <c r="P66" i="2"/>
  <c r="Q66" i="2"/>
  <c r="R66" i="2"/>
  <c r="N67" i="2"/>
  <c r="O67" i="2"/>
  <c r="P67" i="2"/>
  <c r="Q67" i="2"/>
  <c r="R67" i="2"/>
  <c r="O68" i="2"/>
  <c r="P68" i="2"/>
  <c r="N68" i="2"/>
  <c r="Q68" i="2"/>
  <c r="R68" i="2"/>
  <c r="O69" i="2"/>
  <c r="P69" i="2"/>
  <c r="N69" i="2"/>
  <c r="Q69" i="2"/>
  <c r="R69" i="2"/>
  <c r="O70" i="2"/>
  <c r="P70" i="2"/>
  <c r="N70" i="2"/>
  <c r="Q70" i="2"/>
  <c r="R70" i="2"/>
  <c r="O71" i="2"/>
  <c r="P71" i="2"/>
  <c r="N71" i="2"/>
  <c r="Q71" i="2"/>
  <c r="R71" i="2"/>
  <c r="O72" i="2"/>
  <c r="P72" i="2"/>
  <c r="N72" i="2"/>
  <c r="Q72" i="2"/>
  <c r="R72" i="2"/>
  <c r="O73" i="2"/>
  <c r="P73" i="2"/>
  <c r="N73" i="2"/>
  <c r="Q73" i="2"/>
  <c r="R73" i="2"/>
  <c r="O74" i="2"/>
  <c r="P74" i="2"/>
  <c r="N74" i="2"/>
  <c r="Q74" i="2"/>
  <c r="R74" i="2"/>
  <c r="O75" i="2"/>
  <c r="P75" i="2"/>
  <c r="N75" i="2"/>
  <c r="Q75" i="2"/>
  <c r="R75" i="2"/>
  <c r="R76" i="2"/>
  <c r="N84" i="2"/>
  <c r="O84" i="2"/>
  <c r="P84" i="2"/>
  <c r="Q84" i="2"/>
  <c r="R84" i="2"/>
  <c r="N85" i="2"/>
  <c r="O85" i="2"/>
  <c r="P85" i="2"/>
  <c r="Q85" i="2"/>
  <c r="R85" i="2"/>
  <c r="O86" i="2"/>
  <c r="P86" i="2"/>
  <c r="N86" i="2"/>
  <c r="Q86" i="2"/>
  <c r="R86" i="2"/>
  <c r="O87" i="2"/>
  <c r="P87" i="2"/>
  <c r="N87" i="2"/>
  <c r="Q87" i="2"/>
  <c r="R87" i="2"/>
  <c r="O88" i="2"/>
  <c r="P88" i="2"/>
  <c r="N88" i="2"/>
  <c r="Q88" i="2"/>
  <c r="R88" i="2"/>
  <c r="O89" i="2"/>
  <c r="P89" i="2"/>
  <c r="N89" i="2"/>
  <c r="Q89" i="2"/>
  <c r="R89" i="2"/>
  <c r="O90" i="2"/>
  <c r="P90" i="2"/>
  <c r="N90" i="2"/>
  <c r="Q90" i="2"/>
  <c r="R90" i="2"/>
  <c r="O91" i="2"/>
  <c r="P91" i="2"/>
  <c r="N91" i="2"/>
  <c r="Q91" i="2"/>
  <c r="R91" i="2"/>
  <c r="O92" i="2"/>
  <c r="P92" i="2"/>
  <c r="N92" i="2"/>
  <c r="Q92" i="2"/>
  <c r="R92" i="2"/>
  <c r="O93" i="2"/>
  <c r="P93" i="2"/>
  <c r="N93" i="2"/>
  <c r="Q93" i="2"/>
  <c r="R93" i="2"/>
  <c r="R94" i="2"/>
  <c r="N102" i="2"/>
  <c r="O102" i="2"/>
  <c r="P102" i="2"/>
  <c r="Q102" i="2"/>
  <c r="R102" i="2"/>
  <c r="N103" i="2"/>
  <c r="O103" i="2"/>
  <c r="P103" i="2"/>
  <c r="Q103" i="2"/>
  <c r="R103" i="2"/>
  <c r="O104" i="2"/>
  <c r="P104" i="2"/>
  <c r="N104" i="2"/>
  <c r="Q104" i="2"/>
  <c r="R104" i="2"/>
  <c r="O105" i="2"/>
  <c r="P105" i="2"/>
  <c r="N105" i="2"/>
  <c r="Q105" i="2"/>
  <c r="R105" i="2"/>
  <c r="O106" i="2"/>
  <c r="P106" i="2"/>
  <c r="N106" i="2"/>
  <c r="Q106" i="2"/>
  <c r="R106" i="2"/>
  <c r="O107" i="2"/>
  <c r="P107" i="2"/>
  <c r="N107" i="2"/>
  <c r="Q107" i="2"/>
  <c r="R107" i="2"/>
  <c r="O108" i="2"/>
  <c r="P108" i="2"/>
  <c r="N108" i="2"/>
  <c r="Q108" i="2"/>
  <c r="R108" i="2"/>
  <c r="O109" i="2"/>
  <c r="P109" i="2"/>
  <c r="N109" i="2"/>
  <c r="Q109" i="2"/>
  <c r="R109" i="2"/>
  <c r="O110" i="2"/>
  <c r="P110" i="2"/>
  <c r="N110" i="2"/>
  <c r="Q110" i="2"/>
  <c r="R110" i="2"/>
  <c r="O111" i="2"/>
  <c r="P111" i="2"/>
  <c r="N111" i="2"/>
  <c r="Q111" i="2"/>
  <c r="R111" i="2"/>
  <c r="R112" i="2"/>
  <c r="N120" i="2"/>
  <c r="O120" i="2"/>
  <c r="P120" i="2"/>
  <c r="Q120" i="2"/>
  <c r="R120" i="2"/>
  <c r="N121" i="2"/>
  <c r="O121" i="2"/>
  <c r="P121" i="2"/>
  <c r="Q121" i="2"/>
  <c r="R121" i="2"/>
  <c r="O122" i="2"/>
  <c r="P122" i="2"/>
  <c r="N122" i="2"/>
  <c r="Q122" i="2"/>
  <c r="R122" i="2"/>
  <c r="O123" i="2"/>
  <c r="P123" i="2"/>
  <c r="N123" i="2"/>
  <c r="Q123" i="2"/>
  <c r="R123" i="2"/>
  <c r="O124" i="2"/>
  <c r="P124" i="2"/>
  <c r="N124" i="2"/>
  <c r="Q124" i="2"/>
  <c r="R124" i="2"/>
  <c r="O125" i="2"/>
  <c r="P125" i="2"/>
  <c r="N125" i="2"/>
  <c r="Q125" i="2"/>
  <c r="R125" i="2"/>
  <c r="O126" i="2"/>
  <c r="P126" i="2"/>
  <c r="N126" i="2"/>
  <c r="Q126" i="2"/>
  <c r="R126" i="2"/>
  <c r="O127" i="2"/>
  <c r="P127" i="2"/>
  <c r="N127" i="2"/>
  <c r="Q127" i="2"/>
  <c r="R127" i="2"/>
  <c r="O128" i="2"/>
  <c r="P128" i="2"/>
  <c r="N128" i="2"/>
  <c r="Q128" i="2"/>
  <c r="R128" i="2"/>
  <c r="O129" i="2"/>
  <c r="P129" i="2"/>
  <c r="N129" i="2"/>
  <c r="Q129" i="2"/>
  <c r="R129" i="2"/>
  <c r="R130" i="2"/>
  <c r="N139" i="2"/>
  <c r="O139" i="2"/>
  <c r="P139" i="2"/>
  <c r="Q139" i="2"/>
  <c r="R139" i="2"/>
  <c r="N140" i="2"/>
  <c r="O140" i="2"/>
  <c r="P140" i="2"/>
  <c r="Q140" i="2"/>
  <c r="R140" i="2"/>
  <c r="O141" i="2"/>
  <c r="P141" i="2"/>
  <c r="N141" i="2"/>
  <c r="Q141" i="2"/>
  <c r="R141" i="2"/>
  <c r="O142" i="2"/>
  <c r="P142" i="2"/>
  <c r="N142" i="2"/>
  <c r="Q142" i="2"/>
  <c r="R142" i="2"/>
  <c r="O143" i="2"/>
  <c r="P143" i="2"/>
  <c r="N143" i="2"/>
  <c r="Q143" i="2"/>
  <c r="R143" i="2"/>
  <c r="O144" i="2"/>
  <c r="P144" i="2"/>
  <c r="N144" i="2"/>
  <c r="Q144" i="2"/>
  <c r="R144" i="2"/>
  <c r="O145" i="2"/>
  <c r="P145" i="2"/>
  <c r="N145" i="2"/>
  <c r="Q145" i="2"/>
  <c r="R145" i="2"/>
  <c r="O146" i="2"/>
  <c r="P146" i="2"/>
  <c r="N146" i="2"/>
  <c r="Q146" i="2"/>
  <c r="R146" i="2"/>
  <c r="O147" i="2"/>
  <c r="P147" i="2"/>
  <c r="N147" i="2"/>
  <c r="Q147" i="2"/>
  <c r="R147" i="2"/>
  <c r="O148" i="2"/>
  <c r="P148" i="2"/>
  <c r="N148" i="2"/>
  <c r="Q148" i="2"/>
  <c r="R148" i="2"/>
  <c r="R149" i="2"/>
  <c r="O158" i="2"/>
  <c r="P158" i="2"/>
  <c r="N158" i="2"/>
  <c r="Q158" i="2"/>
  <c r="R158" i="2"/>
  <c r="N159" i="2"/>
  <c r="O159" i="2"/>
  <c r="P159" i="2"/>
  <c r="Q159" i="2"/>
  <c r="R159" i="2"/>
  <c r="O160" i="2"/>
  <c r="P160" i="2"/>
  <c r="N160" i="2"/>
  <c r="Q160" i="2"/>
  <c r="R160" i="2"/>
  <c r="O161" i="2"/>
  <c r="P161" i="2"/>
  <c r="N161" i="2"/>
  <c r="Q161" i="2"/>
  <c r="R161" i="2"/>
  <c r="O162" i="2"/>
  <c r="P162" i="2"/>
  <c r="N162" i="2"/>
  <c r="Q162" i="2"/>
  <c r="R162" i="2"/>
  <c r="O163" i="2"/>
  <c r="P163" i="2"/>
  <c r="N163" i="2"/>
  <c r="Q163" i="2"/>
  <c r="R163" i="2"/>
  <c r="O164" i="2"/>
  <c r="P164" i="2"/>
  <c r="N164" i="2"/>
  <c r="Q164" i="2"/>
  <c r="R164" i="2"/>
  <c r="O165" i="2"/>
  <c r="P165" i="2"/>
  <c r="N165" i="2"/>
  <c r="Q165" i="2"/>
  <c r="R165" i="2"/>
  <c r="O166" i="2"/>
  <c r="P166" i="2"/>
  <c r="N166" i="2"/>
  <c r="Q166" i="2"/>
  <c r="R166" i="2"/>
  <c r="O167" i="2"/>
  <c r="P167" i="2"/>
  <c r="N167" i="2"/>
  <c r="Q167" i="2"/>
  <c r="R167" i="2"/>
  <c r="R168" i="2"/>
  <c r="N176" i="2"/>
  <c r="O176" i="2"/>
  <c r="P176" i="2"/>
  <c r="Q176" i="2"/>
  <c r="R176" i="2"/>
  <c r="N177" i="2"/>
  <c r="O177" i="2"/>
  <c r="P177" i="2"/>
  <c r="Q177" i="2"/>
  <c r="R177" i="2"/>
  <c r="O178" i="2"/>
  <c r="P178" i="2"/>
  <c r="N178" i="2"/>
  <c r="Q178" i="2"/>
  <c r="R178" i="2"/>
  <c r="O179" i="2"/>
  <c r="P179" i="2"/>
  <c r="N179" i="2"/>
  <c r="Q179" i="2"/>
  <c r="R179" i="2"/>
  <c r="O180" i="2"/>
  <c r="P180" i="2"/>
  <c r="N180" i="2"/>
  <c r="Q180" i="2"/>
  <c r="R180" i="2"/>
  <c r="O181" i="2"/>
  <c r="P181" i="2"/>
  <c r="N181" i="2"/>
  <c r="Q181" i="2"/>
  <c r="R181" i="2"/>
  <c r="O182" i="2"/>
  <c r="P182" i="2"/>
  <c r="N182" i="2"/>
  <c r="Q182" i="2"/>
  <c r="R182" i="2"/>
  <c r="O183" i="2"/>
  <c r="P183" i="2"/>
  <c r="N183" i="2"/>
  <c r="Q183" i="2"/>
  <c r="R183" i="2"/>
  <c r="O184" i="2"/>
  <c r="P184" i="2"/>
  <c r="N184" i="2"/>
  <c r="Q184" i="2"/>
  <c r="R184" i="2"/>
  <c r="O185" i="2"/>
  <c r="P185" i="2"/>
  <c r="N185" i="2"/>
  <c r="Q185" i="2"/>
  <c r="R185" i="2"/>
  <c r="R186" i="2"/>
  <c r="N194" i="2"/>
  <c r="O194" i="2"/>
  <c r="P194" i="2"/>
  <c r="Q194" i="2"/>
  <c r="R194" i="2"/>
  <c r="N195" i="2"/>
  <c r="O195" i="2"/>
  <c r="P195" i="2"/>
  <c r="Q195" i="2"/>
  <c r="R195" i="2"/>
  <c r="O196" i="2"/>
  <c r="P196" i="2"/>
  <c r="N196" i="2"/>
  <c r="Q196" i="2"/>
  <c r="R196" i="2"/>
  <c r="O197" i="2"/>
  <c r="P197" i="2"/>
  <c r="N197" i="2"/>
  <c r="Q197" i="2"/>
  <c r="R197" i="2"/>
  <c r="O198" i="2"/>
  <c r="P198" i="2"/>
  <c r="N198" i="2"/>
  <c r="Q198" i="2"/>
  <c r="R198" i="2"/>
  <c r="O199" i="2"/>
  <c r="P199" i="2"/>
  <c r="N199" i="2"/>
  <c r="Q199" i="2"/>
  <c r="R199" i="2"/>
  <c r="O200" i="2"/>
  <c r="P200" i="2"/>
  <c r="N200" i="2"/>
  <c r="Q200" i="2"/>
  <c r="R200" i="2"/>
  <c r="O201" i="2"/>
  <c r="P201" i="2"/>
  <c r="N201" i="2"/>
  <c r="Q201" i="2"/>
  <c r="R201" i="2"/>
  <c r="O202" i="2"/>
  <c r="P202" i="2"/>
  <c r="N202" i="2"/>
  <c r="Q202" i="2"/>
  <c r="R202" i="2"/>
  <c r="O203" i="2"/>
  <c r="P203" i="2"/>
  <c r="N203" i="2"/>
  <c r="Q203" i="2"/>
  <c r="R203" i="2"/>
  <c r="R204" i="2"/>
  <c r="N612" i="2"/>
  <c r="N604" i="2"/>
  <c r="N605" i="2"/>
  <c r="N606" i="2"/>
  <c r="N607" i="2"/>
  <c r="N608" i="2"/>
  <c r="N609" i="2"/>
  <c r="N610" i="2"/>
  <c r="N611" i="2"/>
  <c r="N603" i="2"/>
  <c r="N587" i="2"/>
  <c r="N588" i="2"/>
  <c r="N589" i="2"/>
  <c r="N590" i="2"/>
  <c r="N591" i="2"/>
  <c r="N592" i="2"/>
  <c r="N593" i="2"/>
  <c r="N594" i="2"/>
  <c r="N595" i="2"/>
  <c r="N586" i="2"/>
  <c r="N570" i="2"/>
  <c r="N571" i="2"/>
  <c r="N572" i="2"/>
  <c r="N573" i="2"/>
  <c r="N574" i="2"/>
  <c r="N575" i="2"/>
  <c r="N576" i="2"/>
  <c r="N577" i="2"/>
  <c r="N578" i="2"/>
  <c r="N569" i="2"/>
  <c r="N553" i="2"/>
  <c r="N554" i="2"/>
  <c r="N555" i="2"/>
  <c r="N556" i="2"/>
  <c r="N557" i="2"/>
  <c r="N558" i="2"/>
  <c r="N559" i="2"/>
  <c r="N560" i="2"/>
  <c r="N561" i="2"/>
  <c r="N552" i="2"/>
  <c r="N536" i="2"/>
  <c r="N537" i="2"/>
  <c r="N538" i="2"/>
  <c r="N539" i="2"/>
  <c r="N540" i="2"/>
  <c r="N541" i="2"/>
  <c r="N542" i="2"/>
  <c r="N543" i="2"/>
  <c r="N544" i="2"/>
  <c r="N535" i="2"/>
  <c r="N519" i="2"/>
  <c r="N520" i="2"/>
  <c r="N521" i="2"/>
  <c r="N522" i="2"/>
  <c r="N523" i="2"/>
  <c r="N524" i="2"/>
  <c r="N525" i="2"/>
  <c r="N526" i="2"/>
  <c r="N527" i="2"/>
  <c r="N518" i="2"/>
  <c r="N502" i="2"/>
  <c r="N503" i="2"/>
  <c r="N504" i="2"/>
  <c r="N505" i="2"/>
  <c r="N506" i="2"/>
  <c r="N507" i="2"/>
  <c r="N508" i="2"/>
  <c r="N509" i="2"/>
  <c r="N510" i="2"/>
  <c r="N501" i="2"/>
  <c r="N485" i="2"/>
  <c r="N486" i="2"/>
  <c r="N487" i="2"/>
  <c r="N488" i="2"/>
  <c r="N489" i="2"/>
  <c r="N490" i="2"/>
  <c r="N491" i="2"/>
  <c r="N492" i="2"/>
  <c r="N493" i="2"/>
  <c r="N484" i="2"/>
  <c r="N468" i="2"/>
  <c r="N469" i="2"/>
  <c r="N470" i="2"/>
  <c r="N471" i="2"/>
  <c r="N472" i="2"/>
  <c r="N473" i="2"/>
  <c r="N474" i="2"/>
  <c r="N475" i="2"/>
  <c r="N476" i="2"/>
  <c r="N467" i="2"/>
  <c r="N451" i="2"/>
  <c r="N452" i="2"/>
  <c r="N453" i="2"/>
  <c r="N454" i="2"/>
  <c r="N455" i="2"/>
  <c r="N456" i="2"/>
  <c r="N457" i="2"/>
  <c r="N458" i="2"/>
  <c r="N459" i="2"/>
  <c r="N450" i="2"/>
  <c r="N434" i="2"/>
  <c r="N435" i="2"/>
  <c r="N436" i="2"/>
  <c r="N437" i="2"/>
  <c r="N438" i="2"/>
  <c r="N439" i="2"/>
  <c r="N440" i="2"/>
  <c r="N441" i="2"/>
  <c r="N442" i="2"/>
  <c r="N433" i="2"/>
  <c r="N417" i="2"/>
  <c r="N418" i="2"/>
  <c r="N419" i="2"/>
  <c r="N420" i="2"/>
  <c r="N421" i="2"/>
  <c r="N422" i="2"/>
  <c r="N423" i="2"/>
  <c r="N424" i="2"/>
  <c r="N425" i="2"/>
  <c r="N416" i="2"/>
  <c r="N400" i="2"/>
  <c r="N401" i="2"/>
  <c r="N402" i="2"/>
  <c r="N403" i="2"/>
  <c r="N404" i="2"/>
  <c r="N405" i="2"/>
  <c r="N406" i="2"/>
  <c r="N407" i="2"/>
  <c r="N408" i="2"/>
  <c r="N399" i="2"/>
  <c r="N383" i="2"/>
  <c r="N384" i="2"/>
  <c r="N385" i="2"/>
  <c r="N386" i="2"/>
  <c r="N387" i="2"/>
  <c r="N388" i="2"/>
  <c r="N389" i="2"/>
  <c r="N390" i="2"/>
  <c r="N391" i="2"/>
  <c r="N382" i="2"/>
  <c r="N366" i="2"/>
  <c r="N367" i="2"/>
  <c r="N368" i="2"/>
  <c r="N369" i="2"/>
  <c r="N370" i="2"/>
  <c r="N371" i="2"/>
  <c r="N372" i="2"/>
  <c r="N373" i="2"/>
  <c r="N374" i="2"/>
  <c r="N365" i="2"/>
  <c r="N349" i="2"/>
  <c r="N350" i="2"/>
  <c r="N351" i="2"/>
  <c r="N352" i="2"/>
  <c r="N353" i="2"/>
  <c r="N354" i="2"/>
  <c r="N355" i="2"/>
  <c r="N356" i="2"/>
  <c r="N357" i="2"/>
  <c r="N348" i="2"/>
  <c r="N332" i="2"/>
  <c r="N333" i="2"/>
  <c r="N334" i="2"/>
  <c r="N335" i="2"/>
  <c r="N336" i="2"/>
  <c r="N337" i="2"/>
  <c r="N338" i="2"/>
  <c r="N339" i="2"/>
  <c r="N340" i="2"/>
  <c r="N331" i="2"/>
  <c r="N315" i="2"/>
  <c r="N316" i="2"/>
  <c r="N317" i="2"/>
  <c r="N318" i="2"/>
  <c r="N319" i="2"/>
  <c r="N320" i="2"/>
  <c r="N321" i="2"/>
  <c r="N322" i="2"/>
  <c r="N323" i="2"/>
  <c r="N314" i="2"/>
  <c r="N298" i="2"/>
  <c r="N299" i="2"/>
  <c r="N300" i="2"/>
  <c r="N301" i="2"/>
  <c r="N302" i="2"/>
  <c r="N303" i="2"/>
  <c r="N304" i="2"/>
  <c r="N305" i="2"/>
  <c r="N306" i="2"/>
  <c r="N297" i="2"/>
  <c r="N281" i="2"/>
  <c r="N282" i="2"/>
  <c r="N283" i="2"/>
  <c r="N284" i="2"/>
  <c r="N285" i="2"/>
  <c r="N286" i="2"/>
  <c r="N287" i="2"/>
  <c r="N288" i="2"/>
  <c r="N289" i="2"/>
  <c r="N280" i="2"/>
  <c r="N265" i="2"/>
  <c r="N266" i="2"/>
  <c r="N267" i="2"/>
  <c r="N268" i="2"/>
  <c r="N269" i="2"/>
  <c r="N270" i="2"/>
  <c r="N271" i="2"/>
  <c r="N272" i="2"/>
  <c r="N273" i="2"/>
  <c r="N264" i="2"/>
  <c r="N248" i="2"/>
  <c r="N249" i="2"/>
  <c r="N250" i="2"/>
  <c r="N251" i="2"/>
  <c r="N252" i="2"/>
  <c r="N253" i="2"/>
  <c r="N254" i="2"/>
  <c r="N255" i="2"/>
  <c r="N256" i="2"/>
  <c r="N247" i="2"/>
  <c r="N231" i="2"/>
  <c r="N232" i="2"/>
  <c r="N233" i="2"/>
  <c r="N234" i="2"/>
  <c r="N235" i="2"/>
  <c r="N236" i="2"/>
  <c r="N237" i="2"/>
  <c r="N238" i="2"/>
  <c r="N239" i="2"/>
  <c r="N230" i="2"/>
  <c r="N222" i="2"/>
  <c r="N214" i="2"/>
  <c r="N215" i="2"/>
  <c r="N216" i="2"/>
  <c r="N217" i="2"/>
  <c r="N218" i="2"/>
  <c r="N219" i="2"/>
  <c r="N220" i="2"/>
  <c r="N221" i="2"/>
  <c r="N213" i="2"/>
  <c r="O612" i="2"/>
  <c r="O604" i="2"/>
  <c r="O605" i="2"/>
  <c r="O606" i="2"/>
  <c r="O607" i="2"/>
  <c r="O608" i="2"/>
  <c r="O609" i="2"/>
  <c r="O610" i="2"/>
  <c r="O611" i="2"/>
  <c r="O603" i="2"/>
  <c r="O587" i="2"/>
  <c r="O588" i="2"/>
  <c r="O589" i="2"/>
  <c r="O590" i="2"/>
  <c r="O591" i="2"/>
  <c r="O592" i="2"/>
  <c r="O593" i="2"/>
  <c r="O594" i="2"/>
  <c r="O595" i="2"/>
  <c r="O586" i="2"/>
  <c r="O570" i="2"/>
  <c r="O571" i="2"/>
  <c r="O572" i="2"/>
  <c r="O573" i="2"/>
  <c r="O574" i="2"/>
  <c r="O575" i="2"/>
  <c r="O576" i="2"/>
  <c r="O577" i="2"/>
  <c r="O578" i="2"/>
  <c r="O569" i="2"/>
  <c r="O553" i="2"/>
  <c r="O554" i="2"/>
  <c r="O555" i="2"/>
  <c r="O556" i="2"/>
  <c r="O557" i="2"/>
  <c r="O558" i="2"/>
  <c r="O559" i="2"/>
  <c r="O560" i="2"/>
  <c r="O561" i="2"/>
  <c r="O552" i="2"/>
  <c r="O536" i="2"/>
  <c r="O537" i="2"/>
  <c r="O538" i="2"/>
  <c r="O539" i="2"/>
  <c r="O540" i="2"/>
  <c r="O541" i="2"/>
  <c r="O542" i="2"/>
  <c r="O543" i="2"/>
  <c r="O544" i="2"/>
  <c r="O535" i="2"/>
  <c r="O519" i="2"/>
  <c r="O520" i="2"/>
  <c r="O521" i="2"/>
  <c r="O522" i="2"/>
  <c r="O523" i="2"/>
  <c r="O524" i="2"/>
  <c r="O525" i="2"/>
  <c r="O526" i="2"/>
  <c r="O527" i="2"/>
  <c r="O518" i="2"/>
  <c r="O502" i="2"/>
  <c r="O503" i="2"/>
  <c r="O504" i="2"/>
  <c r="O505" i="2"/>
  <c r="O506" i="2"/>
  <c r="O507" i="2"/>
  <c r="O508" i="2"/>
  <c r="O509" i="2"/>
  <c r="O510" i="2"/>
  <c r="O501" i="2"/>
  <c r="O485" i="2"/>
  <c r="O486" i="2"/>
  <c r="O487" i="2"/>
  <c r="O488" i="2"/>
  <c r="O489" i="2"/>
  <c r="O490" i="2"/>
  <c r="O491" i="2"/>
  <c r="O492" i="2"/>
  <c r="O493" i="2"/>
  <c r="O484" i="2"/>
  <c r="O468" i="2"/>
  <c r="O469" i="2"/>
  <c r="O470" i="2"/>
  <c r="O471" i="2"/>
  <c r="O472" i="2"/>
  <c r="O473" i="2"/>
  <c r="O474" i="2"/>
  <c r="O475" i="2"/>
  <c r="O476" i="2"/>
  <c r="O467" i="2"/>
  <c r="O451" i="2"/>
  <c r="O452" i="2"/>
  <c r="O453" i="2"/>
  <c r="O454" i="2"/>
  <c r="O455" i="2"/>
  <c r="O456" i="2"/>
  <c r="O457" i="2"/>
  <c r="O458" i="2"/>
  <c r="O459" i="2"/>
  <c r="O450" i="2"/>
  <c r="O434" i="2"/>
  <c r="O435" i="2"/>
  <c r="O436" i="2"/>
  <c r="O437" i="2"/>
  <c r="O438" i="2"/>
  <c r="O439" i="2"/>
  <c r="O440" i="2"/>
  <c r="O441" i="2"/>
  <c r="O442" i="2"/>
  <c r="O433" i="2"/>
  <c r="O417" i="2"/>
  <c r="O418" i="2"/>
  <c r="O419" i="2"/>
  <c r="O420" i="2"/>
  <c r="O421" i="2"/>
  <c r="O422" i="2"/>
  <c r="O423" i="2"/>
  <c r="O424" i="2"/>
  <c r="O425" i="2"/>
  <c r="O416" i="2"/>
  <c r="O400" i="2"/>
  <c r="O401" i="2"/>
  <c r="O402" i="2"/>
  <c r="O403" i="2"/>
  <c r="O404" i="2"/>
  <c r="O405" i="2"/>
  <c r="O406" i="2"/>
  <c r="O407" i="2"/>
  <c r="O408" i="2"/>
  <c r="O399" i="2"/>
  <c r="O383" i="2"/>
  <c r="O384" i="2"/>
  <c r="O385" i="2"/>
  <c r="O386" i="2"/>
  <c r="O387" i="2"/>
  <c r="O388" i="2"/>
  <c r="O389" i="2"/>
  <c r="O390" i="2"/>
  <c r="O391" i="2"/>
  <c r="O382" i="2"/>
  <c r="O366" i="2"/>
  <c r="O367" i="2"/>
  <c r="O368" i="2"/>
  <c r="O369" i="2"/>
  <c r="O370" i="2"/>
  <c r="O371" i="2"/>
  <c r="O372" i="2"/>
  <c r="O373" i="2"/>
  <c r="O374" i="2"/>
  <c r="O365" i="2"/>
  <c r="O349" i="2"/>
  <c r="O350" i="2"/>
  <c r="O351" i="2"/>
  <c r="O352" i="2"/>
  <c r="O353" i="2"/>
  <c r="O354" i="2"/>
  <c r="O355" i="2"/>
  <c r="O356" i="2"/>
  <c r="O357" i="2"/>
  <c r="O348" i="2"/>
  <c r="O332" i="2"/>
  <c r="O333" i="2"/>
  <c r="O334" i="2"/>
  <c r="O335" i="2"/>
  <c r="O336" i="2"/>
  <c r="O337" i="2"/>
  <c r="O338" i="2"/>
  <c r="O339" i="2"/>
  <c r="O340" i="2"/>
  <c r="O331" i="2"/>
  <c r="O315" i="2"/>
  <c r="O316" i="2"/>
  <c r="O317" i="2"/>
  <c r="O318" i="2"/>
  <c r="O319" i="2"/>
  <c r="O320" i="2"/>
  <c r="O321" i="2"/>
  <c r="O322" i="2"/>
  <c r="O323" i="2"/>
  <c r="O314" i="2"/>
  <c r="O298" i="2"/>
  <c r="O299" i="2"/>
  <c r="O300" i="2"/>
  <c r="O301" i="2"/>
  <c r="O302" i="2"/>
  <c r="O303" i="2"/>
  <c r="O304" i="2"/>
  <c r="O305" i="2"/>
  <c r="O306" i="2"/>
  <c r="O297" i="2"/>
  <c r="O281" i="2"/>
  <c r="O282" i="2"/>
  <c r="O283" i="2"/>
  <c r="O284" i="2"/>
  <c r="O285" i="2"/>
  <c r="O286" i="2"/>
  <c r="O287" i="2"/>
  <c r="O288" i="2"/>
  <c r="O289" i="2"/>
  <c r="O280" i="2"/>
  <c r="O265" i="2"/>
  <c r="O266" i="2"/>
  <c r="O267" i="2"/>
  <c r="O268" i="2"/>
  <c r="O269" i="2"/>
  <c r="O270" i="2"/>
  <c r="O271" i="2"/>
  <c r="O272" i="2"/>
  <c r="O273" i="2"/>
  <c r="O264" i="2"/>
  <c r="O248" i="2"/>
  <c r="O249" i="2"/>
  <c r="O250" i="2"/>
  <c r="O251" i="2"/>
  <c r="O252" i="2"/>
  <c r="O253" i="2"/>
  <c r="O254" i="2"/>
  <c r="O255" i="2"/>
  <c r="O256" i="2"/>
  <c r="O247" i="2"/>
  <c r="O231" i="2"/>
  <c r="O232" i="2"/>
  <c r="O233" i="2"/>
  <c r="O234" i="2"/>
  <c r="O235" i="2"/>
  <c r="O236" i="2"/>
  <c r="O237" i="2"/>
  <c r="O238" i="2"/>
  <c r="O239" i="2"/>
  <c r="O230" i="2"/>
  <c r="O214" i="2"/>
  <c r="O215" i="2"/>
  <c r="O216" i="2"/>
  <c r="O217" i="2"/>
  <c r="O218" i="2"/>
  <c r="O219" i="2"/>
  <c r="O220" i="2"/>
  <c r="O221" i="2"/>
  <c r="O222" i="2"/>
  <c r="O213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4" i="2"/>
  <c r="Q604" i="2"/>
  <c r="R604" i="2"/>
  <c r="P605" i="2"/>
  <c r="Q605" i="2"/>
  <c r="R605" i="2"/>
  <c r="P606" i="2"/>
  <c r="P607" i="2"/>
  <c r="Q607" i="2"/>
  <c r="R607" i="2"/>
  <c r="P608" i="2"/>
  <c r="Q608" i="2"/>
  <c r="R608" i="2"/>
  <c r="P609" i="2"/>
  <c r="Q609" i="2"/>
  <c r="R609" i="2"/>
  <c r="P610" i="2"/>
  <c r="Q610" i="2"/>
  <c r="R610" i="2"/>
  <c r="P611" i="2"/>
  <c r="Q611" i="2"/>
  <c r="R611" i="2"/>
  <c r="P612" i="2"/>
  <c r="Q612" i="2"/>
  <c r="R612" i="2"/>
  <c r="P603" i="2"/>
  <c r="P587" i="2"/>
  <c r="Q587" i="2"/>
  <c r="R587" i="2"/>
  <c r="P588" i="2"/>
  <c r="Q588" i="2"/>
  <c r="R588" i="2"/>
  <c r="P589" i="2"/>
  <c r="Q589" i="2"/>
  <c r="R589" i="2"/>
  <c r="P590" i="2"/>
  <c r="Q590" i="2"/>
  <c r="R590" i="2"/>
  <c r="P591" i="2"/>
  <c r="Q591" i="2"/>
  <c r="R591" i="2"/>
  <c r="P592" i="2"/>
  <c r="Q592" i="2"/>
  <c r="R592" i="2"/>
  <c r="P593" i="2"/>
  <c r="P594" i="2"/>
  <c r="Q594" i="2"/>
  <c r="R594" i="2"/>
  <c r="P595" i="2"/>
  <c r="Q595" i="2"/>
  <c r="R595" i="2"/>
  <c r="P586" i="2"/>
  <c r="Q586" i="2"/>
  <c r="R586" i="2"/>
  <c r="P570" i="2"/>
  <c r="Q570" i="2"/>
  <c r="R570" i="2"/>
  <c r="P571" i="2"/>
  <c r="Q571" i="2"/>
  <c r="R571" i="2"/>
  <c r="P572" i="2"/>
  <c r="P573" i="2"/>
  <c r="Q573" i="2"/>
  <c r="R573" i="2"/>
  <c r="P574" i="2"/>
  <c r="Q574" i="2"/>
  <c r="R574" i="2"/>
  <c r="P575" i="2"/>
  <c r="Q575" i="2"/>
  <c r="R575" i="2"/>
  <c r="P576" i="2"/>
  <c r="Q576" i="2"/>
  <c r="R576" i="2"/>
  <c r="P577" i="2"/>
  <c r="Q577" i="2"/>
  <c r="R577" i="2"/>
  <c r="P578" i="2"/>
  <c r="Q578" i="2"/>
  <c r="R578" i="2"/>
  <c r="P569" i="2"/>
  <c r="P553" i="2"/>
  <c r="Q553" i="2"/>
  <c r="R553" i="2"/>
  <c r="P554" i="2"/>
  <c r="Q554" i="2"/>
  <c r="R554" i="2"/>
  <c r="P555" i="2"/>
  <c r="Q555" i="2"/>
  <c r="R555" i="2"/>
  <c r="P556" i="2"/>
  <c r="Q556" i="2"/>
  <c r="R556" i="2"/>
  <c r="P557" i="2"/>
  <c r="Q557" i="2"/>
  <c r="R557" i="2"/>
  <c r="P558" i="2"/>
  <c r="Q558" i="2"/>
  <c r="R558" i="2"/>
  <c r="P559" i="2"/>
  <c r="P560" i="2"/>
  <c r="Q560" i="2"/>
  <c r="R560" i="2"/>
  <c r="P561" i="2"/>
  <c r="Q561" i="2"/>
  <c r="R561" i="2"/>
  <c r="P552" i="2"/>
  <c r="Q552" i="2"/>
  <c r="R552" i="2"/>
  <c r="P536" i="2"/>
  <c r="Q536" i="2"/>
  <c r="R536" i="2"/>
  <c r="P537" i="2"/>
  <c r="Q537" i="2"/>
  <c r="R537" i="2"/>
  <c r="P538" i="2"/>
  <c r="P539" i="2"/>
  <c r="Q539" i="2"/>
  <c r="R539" i="2"/>
  <c r="P540" i="2"/>
  <c r="Q540" i="2"/>
  <c r="R540" i="2"/>
  <c r="P541" i="2"/>
  <c r="Q541" i="2"/>
  <c r="R541" i="2"/>
  <c r="P542" i="2"/>
  <c r="Q542" i="2"/>
  <c r="R542" i="2"/>
  <c r="P543" i="2"/>
  <c r="Q543" i="2"/>
  <c r="R543" i="2"/>
  <c r="P544" i="2"/>
  <c r="Q544" i="2"/>
  <c r="R544" i="2"/>
  <c r="P535" i="2"/>
  <c r="P519" i="2"/>
  <c r="Q519" i="2"/>
  <c r="R519" i="2"/>
  <c r="P520" i="2"/>
  <c r="Q520" i="2"/>
  <c r="R520" i="2"/>
  <c r="P521" i="2"/>
  <c r="Q521" i="2"/>
  <c r="R521" i="2"/>
  <c r="P522" i="2"/>
  <c r="Q522" i="2"/>
  <c r="R522" i="2"/>
  <c r="P523" i="2"/>
  <c r="Q523" i="2"/>
  <c r="R523" i="2"/>
  <c r="P524" i="2"/>
  <c r="Q524" i="2"/>
  <c r="R524" i="2"/>
  <c r="P525" i="2"/>
  <c r="P526" i="2"/>
  <c r="Q526" i="2"/>
  <c r="R526" i="2"/>
  <c r="P527" i="2"/>
  <c r="Q527" i="2"/>
  <c r="R527" i="2"/>
  <c r="P518" i="2"/>
  <c r="Q518" i="2"/>
  <c r="R518" i="2"/>
  <c r="P502" i="2"/>
  <c r="Q502" i="2"/>
  <c r="R502" i="2"/>
  <c r="P503" i="2"/>
  <c r="Q503" i="2"/>
  <c r="R503" i="2"/>
  <c r="P504" i="2"/>
  <c r="P505" i="2"/>
  <c r="Q505" i="2"/>
  <c r="R505" i="2"/>
  <c r="P506" i="2"/>
  <c r="Q506" i="2"/>
  <c r="R506" i="2"/>
  <c r="P507" i="2"/>
  <c r="Q507" i="2"/>
  <c r="R507" i="2"/>
  <c r="P508" i="2"/>
  <c r="Q508" i="2"/>
  <c r="R508" i="2"/>
  <c r="P509" i="2"/>
  <c r="Q509" i="2"/>
  <c r="R509" i="2"/>
  <c r="P510" i="2"/>
  <c r="Q510" i="2"/>
  <c r="R510" i="2"/>
  <c r="P501" i="2"/>
  <c r="P485" i="2"/>
  <c r="Q485" i="2"/>
  <c r="R485" i="2"/>
  <c r="P486" i="2"/>
  <c r="Q486" i="2"/>
  <c r="R486" i="2"/>
  <c r="P487" i="2"/>
  <c r="Q487" i="2"/>
  <c r="R487" i="2"/>
  <c r="P488" i="2"/>
  <c r="Q488" i="2"/>
  <c r="R488" i="2"/>
  <c r="P489" i="2"/>
  <c r="Q489" i="2"/>
  <c r="R489" i="2"/>
  <c r="P490" i="2"/>
  <c r="Q490" i="2"/>
  <c r="R490" i="2"/>
  <c r="P491" i="2"/>
  <c r="P492" i="2"/>
  <c r="Q492" i="2"/>
  <c r="R492" i="2"/>
  <c r="P493" i="2"/>
  <c r="Q493" i="2"/>
  <c r="R493" i="2"/>
  <c r="P484" i="2"/>
  <c r="Q484" i="2"/>
  <c r="R484" i="2"/>
  <c r="P468" i="2"/>
  <c r="Q468" i="2"/>
  <c r="R468" i="2"/>
  <c r="P469" i="2"/>
  <c r="Q469" i="2"/>
  <c r="R469" i="2"/>
  <c r="P470" i="2"/>
  <c r="P471" i="2"/>
  <c r="Q471" i="2"/>
  <c r="R471" i="2"/>
  <c r="P472" i="2"/>
  <c r="Q472" i="2"/>
  <c r="R472" i="2"/>
  <c r="P473" i="2"/>
  <c r="P474" i="2"/>
  <c r="Q474" i="2"/>
  <c r="R474" i="2"/>
  <c r="P475" i="2"/>
  <c r="Q475" i="2"/>
  <c r="R475" i="2"/>
  <c r="P476" i="2"/>
  <c r="Q476" i="2"/>
  <c r="R476" i="2"/>
  <c r="P467" i="2"/>
  <c r="P451" i="2"/>
  <c r="Q451" i="2"/>
  <c r="R451" i="2"/>
  <c r="P452" i="2"/>
  <c r="Q452" i="2"/>
  <c r="R452" i="2"/>
  <c r="P453" i="2"/>
  <c r="Q453" i="2"/>
  <c r="R453" i="2"/>
  <c r="P454" i="2"/>
  <c r="Q454" i="2"/>
  <c r="R454" i="2"/>
  <c r="P455" i="2"/>
  <c r="Q455" i="2"/>
  <c r="R455" i="2"/>
  <c r="P456" i="2"/>
  <c r="Q456" i="2"/>
  <c r="R456" i="2"/>
  <c r="P457" i="2"/>
  <c r="P458" i="2"/>
  <c r="Q458" i="2"/>
  <c r="R458" i="2"/>
  <c r="P459" i="2"/>
  <c r="Q459" i="2"/>
  <c r="R459" i="2"/>
  <c r="P450" i="2"/>
  <c r="Q450" i="2"/>
  <c r="R450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39" i="2"/>
  <c r="Q439" i="2"/>
  <c r="R439" i="2"/>
  <c r="P440" i="2"/>
  <c r="P441" i="2"/>
  <c r="Q441" i="2"/>
  <c r="R441" i="2"/>
  <c r="P442" i="2"/>
  <c r="Q442" i="2"/>
  <c r="R442" i="2"/>
  <c r="P433" i="2"/>
  <c r="P417" i="2"/>
  <c r="Q417" i="2"/>
  <c r="R417" i="2"/>
  <c r="P418" i="2"/>
  <c r="Q418" i="2"/>
  <c r="R418" i="2"/>
  <c r="P419" i="2"/>
  <c r="Q419" i="2"/>
  <c r="R419" i="2"/>
  <c r="P420" i="2"/>
  <c r="Q420" i="2"/>
  <c r="R420" i="2"/>
  <c r="P421" i="2"/>
  <c r="Q421" i="2"/>
  <c r="R421" i="2"/>
  <c r="P422" i="2"/>
  <c r="Q422" i="2"/>
  <c r="R422" i="2"/>
  <c r="P423" i="2"/>
  <c r="P424" i="2"/>
  <c r="Q424" i="2"/>
  <c r="R424" i="2"/>
  <c r="P425" i="2"/>
  <c r="Q425" i="2"/>
  <c r="R425" i="2"/>
  <c r="P416" i="2"/>
  <c r="Q416" i="2"/>
  <c r="R416" i="2"/>
  <c r="P400" i="2"/>
  <c r="Q400" i="2"/>
  <c r="R400" i="2"/>
  <c r="P401" i="2"/>
  <c r="Q401" i="2"/>
  <c r="R401" i="2"/>
  <c r="P402" i="2"/>
  <c r="P403" i="2"/>
  <c r="Q403" i="2"/>
  <c r="R403" i="2"/>
  <c r="P404" i="2"/>
  <c r="Q404" i="2"/>
  <c r="R404" i="2"/>
  <c r="P405" i="2"/>
  <c r="Q405" i="2"/>
  <c r="R405" i="2"/>
  <c r="P406" i="2"/>
  <c r="Q406" i="2"/>
  <c r="R406" i="2"/>
  <c r="P407" i="2"/>
  <c r="Q407" i="2"/>
  <c r="R407" i="2"/>
  <c r="P408" i="2"/>
  <c r="Q408" i="2"/>
  <c r="R408" i="2"/>
  <c r="P399" i="2"/>
  <c r="P383" i="2"/>
  <c r="Q383" i="2"/>
  <c r="R383" i="2"/>
  <c r="P384" i="2"/>
  <c r="Q384" i="2"/>
  <c r="R384" i="2"/>
  <c r="P385" i="2"/>
  <c r="Q385" i="2"/>
  <c r="R385" i="2"/>
  <c r="P386" i="2"/>
  <c r="Q386" i="2"/>
  <c r="R386" i="2"/>
  <c r="P387" i="2"/>
  <c r="Q387" i="2"/>
  <c r="R387" i="2"/>
  <c r="P388" i="2"/>
  <c r="Q388" i="2"/>
  <c r="R388" i="2"/>
  <c r="P389" i="2"/>
  <c r="P390" i="2"/>
  <c r="Q390" i="2"/>
  <c r="R390" i="2"/>
  <c r="P391" i="2"/>
  <c r="Q391" i="2"/>
  <c r="R391" i="2"/>
  <c r="P382" i="2"/>
  <c r="Q382" i="2"/>
  <c r="R382" i="2"/>
  <c r="P366" i="2"/>
  <c r="Q366" i="2"/>
  <c r="R366" i="2"/>
  <c r="P367" i="2"/>
  <c r="Q367" i="2"/>
  <c r="R367" i="2"/>
  <c r="P368" i="2"/>
  <c r="P369" i="2"/>
  <c r="Q369" i="2"/>
  <c r="R369" i="2"/>
  <c r="P370" i="2"/>
  <c r="Q370" i="2"/>
  <c r="R370" i="2"/>
  <c r="P371" i="2"/>
  <c r="Q371" i="2"/>
  <c r="R371" i="2"/>
  <c r="P372" i="2"/>
  <c r="Q372" i="2"/>
  <c r="R372" i="2"/>
  <c r="P373" i="2"/>
  <c r="Q373" i="2"/>
  <c r="R373" i="2"/>
  <c r="P374" i="2"/>
  <c r="Q374" i="2"/>
  <c r="R374" i="2"/>
  <c r="P365" i="2"/>
  <c r="P349" i="2"/>
  <c r="Q349" i="2"/>
  <c r="R349" i="2"/>
  <c r="P350" i="2"/>
  <c r="Q350" i="2"/>
  <c r="R350" i="2"/>
  <c r="P351" i="2"/>
  <c r="Q351" i="2"/>
  <c r="R351" i="2"/>
  <c r="P352" i="2"/>
  <c r="Q352" i="2"/>
  <c r="R352" i="2"/>
  <c r="P353" i="2"/>
  <c r="Q353" i="2"/>
  <c r="R353" i="2"/>
  <c r="P354" i="2"/>
  <c r="Q354" i="2"/>
  <c r="R354" i="2"/>
  <c r="P355" i="2"/>
  <c r="P356" i="2"/>
  <c r="Q356" i="2"/>
  <c r="R356" i="2"/>
  <c r="P357" i="2"/>
  <c r="Q357" i="2"/>
  <c r="R357" i="2"/>
  <c r="P348" i="2"/>
  <c r="Q348" i="2"/>
  <c r="R348" i="2"/>
  <c r="P332" i="2"/>
  <c r="Q332" i="2"/>
  <c r="R332" i="2"/>
  <c r="P333" i="2"/>
  <c r="Q333" i="2"/>
  <c r="R333" i="2"/>
  <c r="P334" i="2"/>
  <c r="P335" i="2"/>
  <c r="Q335" i="2"/>
  <c r="R335" i="2"/>
  <c r="P336" i="2"/>
  <c r="Q336" i="2"/>
  <c r="R336" i="2"/>
  <c r="P337" i="2"/>
  <c r="Q337" i="2"/>
  <c r="R337" i="2"/>
  <c r="P338" i="2"/>
  <c r="Q338" i="2"/>
  <c r="R338" i="2"/>
  <c r="P339" i="2"/>
  <c r="Q339" i="2"/>
  <c r="R339" i="2"/>
  <c r="P340" i="2"/>
  <c r="Q340" i="2"/>
  <c r="R340" i="2"/>
  <c r="P331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20" i="2"/>
  <c r="Q320" i="2"/>
  <c r="R320" i="2"/>
  <c r="P321" i="2"/>
  <c r="Q321" i="2"/>
  <c r="R321" i="2"/>
  <c r="P322" i="2"/>
  <c r="Q322" i="2"/>
  <c r="R322" i="2"/>
  <c r="P323" i="2"/>
  <c r="Q323" i="2"/>
  <c r="R323" i="2"/>
  <c r="P314" i="2"/>
  <c r="P298" i="2"/>
  <c r="Q298" i="2"/>
  <c r="R298" i="2"/>
  <c r="P299" i="2"/>
  <c r="Q299" i="2"/>
  <c r="R299" i="2"/>
  <c r="P300" i="2"/>
  <c r="Q300" i="2"/>
  <c r="R300" i="2"/>
  <c r="P301" i="2"/>
  <c r="Q301" i="2"/>
  <c r="R301" i="2"/>
  <c r="P302" i="2"/>
  <c r="Q302" i="2"/>
  <c r="R302" i="2"/>
  <c r="P303" i="2"/>
  <c r="Q303" i="2"/>
  <c r="R303" i="2"/>
  <c r="P304" i="2"/>
  <c r="P305" i="2"/>
  <c r="Q305" i="2"/>
  <c r="R305" i="2"/>
  <c r="P306" i="2"/>
  <c r="Q306" i="2"/>
  <c r="R306" i="2"/>
  <c r="P297" i="2"/>
  <c r="Q297" i="2"/>
  <c r="R297" i="2"/>
  <c r="P281" i="2"/>
  <c r="Q281" i="2"/>
  <c r="R281" i="2"/>
  <c r="P282" i="2"/>
  <c r="Q282" i="2"/>
  <c r="R282" i="2"/>
  <c r="P283" i="2"/>
  <c r="P284" i="2"/>
  <c r="Q284" i="2"/>
  <c r="R284" i="2"/>
  <c r="P285" i="2"/>
  <c r="Q285" i="2"/>
  <c r="R285" i="2"/>
  <c r="P286" i="2"/>
  <c r="P287" i="2"/>
  <c r="Q287" i="2"/>
  <c r="R287" i="2"/>
  <c r="P288" i="2"/>
  <c r="Q288" i="2"/>
  <c r="R288" i="2"/>
  <c r="P289" i="2"/>
  <c r="Q289" i="2"/>
  <c r="R289" i="2"/>
  <c r="P280" i="2"/>
  <c r="P265" i="2"/>
  <c r="Q265" i="2"/>
  <c r="R265" i="2"/>
  <c r="P266" i="2"/>
  <c r="Q266" i="2"/>
  <c r="R266" i="2"/>
  <c r="P267" i="2"/>
  <c r="Q267" i="2"/>
  <c r="R267" i="2"/>
  <c r="P268" i="2"/>
  <c r="Q268" i="2"/>
  <c r="R268" i="2"/>
  <c r="P269" i="2"/>
  <c r="Q269" i="2"/>
  <c r="R269" i="2"/>
  <c r="P270" i="2"/>
  <c r="Q270" i="2"/>
  <c r="R270" i="2"/>
  <c r="P271" i="2"/>
  <c r="P272" i="2"/>
  <c r="Q272" i="2"/>
  <c r="R272" i="2"/>
  <c r="P273" i="2"/>
  <c r="Q273" i="2"/>
  <c r="R273" i="2"/>
  <c r="P264" i="2"/>
  <c r="Q264" i="2"/>
  <c r="R264" i="2"/>
  <c r="P248" i="2"/>
  <c r="Q248" i="2"/>
  <c r="R248" i="2"/>
  <c r="P249" i="2"/>
  <c r="Q249" i="2"/>
  <c r="R249" i="2"/>
  <c r="P250" i="2"/>
  <c r="P251" i="2"/>
  <c r="Q251" i="2"/>
  <c r="R251" i="2"/>
  <c r="P252" i="2"/>
  <c r="Q252" i="2"/>
  <c r="R252" i="2"/>
  <c r="P253" i="2"/>
  <c r="Q253" i="2"/>
  <c r="R253" i="2"/>
  <c r="P254" i="2"/>
  <c r="Q254" i="2"/>
  <c r="R254" i="2"/>
  <c r="P255" i="2"/>
  <c r="Q255" i="2"/>
  <c r="R255" i="2"/>
  <c r="P256" i="2"/>
  <c r="Q256" i="2"/>
  <c r="R256" i="2"/>
  <c r="P247" i="2"/>
  <c r="Q247" i="2"/>
  <c r="R247" i="2"/>
  <c r="P231" i="2"/>
  <c r="Q231" i="2"/>
  <c r="R231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36" i="2"/>
  <c r="Q236" i="2"/>
  <c r="R236" i="2"/>
  <c r="P237" i="2"/>
  <c r="P238" i="2"/>
  <c r="Q238" i="2"/>
  <c r="R238" i="2"/>
  <c r="P239" i="2"/>
  <c r="Q239" i="2"/>
  <c r="R239" i="2"/>
  <c r="P230" i="2"/>
  <c r="Q230" i="2"/>
  <c r="R230" i="2"/>
  <c r="P214" i="2"/>
  <c r="Q214" i="2"/>
  <c r="R214" i="2"/>
  <c r="P215" i="2"/>
  <c r="Q215" i="2"/>
  <c r="R215" i="2"/>
  <c r="P216" i="2"/>
  <c r="Q216" i="2"/>
  <c r="R216" i="2"/>
  <c r="P217" i="2"/>
  <c r="Q217" i="2"/>
  <c r="R217" i="2"/>
  <c r="P218" i="2"/>
  <c r="Q218" i="2"/>
  <c r="R218" i="2"/>
  <c r="P219" i="2"/>
  <c r="Q219" i="2"/>
  <c r="R219" i="2"/>
  <c r="P220" i="2"/>
  <c r="P221" i="2"/>
  <c r="Q221" i="2"/>
  <c r="R221" i="2"/>
  <c r="P222" i="2"/>
  <c r="Q222" i="2"/>
  <c r="R222" i="2"/>
  <c r="P213" i="2"/>
  <c r="Q213" i="2"/>
  <c r="R213" i="2"/>
  <c r="Q220" i="2"/>
  <c r="R220" i="2"/>
  <c r="R223" i="2"/>
  <c r="Q389" i="2"/>
  <c r="R389" i="2"/>
  <c r="R392" i="2"/>
  <c r="Q402" i="2"/>
  <c r="R402" i="2"/>
  <c r="Q433" i="2"/>
  <c r="R433" i="2"/>
  <c r="Q436" i="2"/>
  <c r="R436" i="2"/>
  <c r="Q467" i="2"/>
  <c r="R467" i="2"/>
  <c r="Q473" i="2"/>
  <c r="R473" i="2"/>
  <c r="Q470" i="2"/>
  <c r="R470" i="2"/>
  <c r="Q593" i="2"/>
  <c r="R593" i="2"/>
  <c r="R596" i="2"/>
  <c r="Q606" i="2"/>
  <c r="R606" i="2"/>
  <c r="Q525" i="2"/>
  <c r="R525" i="2"/>
  <c r="R528" i="2"/>
  <c r="Q603" i="2"/>
  <c r="R603" i="2"/>
  <c r="Q572" i="2"/>
  <c r="R572" i="2"/>
  <c r="Q569" i="2"/>
  <c r="R569" i="2"/>
  <c r="Q559" i="2"/>
  <c r="R559" i="2"/>
  <c r="R562" i="2"/>
  <c r="Q538" i="2"/>
  <c r="R538" i="2"/>
  <c r="Q535" i="2"/>
  <c r="R535" i="2"/>
  <c r="Q504" i="2"/>
  <c r="R504" i="2"/>
  <c r="Q501" i="2"/>
  <c r="R501" i="2"/>
  <c r="Q491" i="2"/>
  <c r="R491" i="2"/>
  <c r="R494" i="2"/>
  <c r="Q457" i="2"/>
  <c r="R457" i="2"/>
  <c r="R460" i="2"/>
  <c r="Q440" i="2"/>
  <c r="R440" i="2"/>
  <c r="Q423" i="2"/>
  <c r="R423" i="2"/>
  <c r="R426" i="2"/>
  <c r="Q399" i="2"/>
  <c r="R399" i="2"/>
  <c r="Q368" i="2"/>
  <c r="R368" i="2"/>
  <c r="Q365" i="2"/>
  <c r="R365" i="2"/>
  <c r="Q355" i="2"/>
  <c r="R355" i="2"/>
  <c r="R358" i="2"/>
  <c r="Q334" i="2"/>
  <c r="R334" i="2"/>
  <c r="Q331" i="2"/>
  <c r="R331" i="2"/>
  <c r="Q314" i="2"/>
  <c r="R314" i="2"/>
  <c r="R324" i="2"/>
  <c r="Q304" i="2"/>
  <c r="R304" i="2"/>
  <c r="R307" i="2"/>
  <c r="Q286" i="2"/>
  <c r="R286" i="2"/>
  <c r="Q283" i="2"/>
  <c r="R283" i="2"/>
  <c r="Q280" i="2"/>
  <c r="R280" i="2"/>
  <c r="Q271" i="2"/>
  <c r="R271" i="2"/>
  <c r="R274" i="2"/>
  <c r="Q250" i="2"/>
  <c r="R250" i="2"/>
  <c r="R257" i="2"/>
  <c r="Q237" i="2"/>
  <c r="R237" i="2"/>
  <c r="R240" i="2"/>
  <c r="R613" i="2"/>
  <c r="R477" i="2"/>
  <c r="R443" i="2"/>
  <c r="R409" i="2"/>
  <c r="R579" i="2"/>
  <c r="R545" i="2"/>
  <c r="R511" i="2"/>
  <c r="R375" i="2"/>
  <c r="R341" i="2"/>
  <c r="R290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<sst xmlns="http://schemas.openxmlformats.org/spreadsheetml/2006/main" count="809" uniqueCount="276">
  <si>
    <t>202    m.                                     d.</t>
  </si>
  <si>
    <t>Pareiškėjas:</t>
  </si>
  <si>
    <t>Lietuvos čiuožimo federacija</t>
  </si>
  <si>
    <t xml:space="preserve">           (Pareiškėjo pavadinimas)</t>
  </si>
  <si>
    <t>K. Baršausko g. 82-21,LT-51440, Kaunas, Lietuva, 440, Kaunas, Lietuva,+37069411300, lsf.secretariat@gmail.com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</si>
  <si>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</si>
  <si>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</si>
  <si>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</si>
  <si>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</si>
  <si>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</si>
  <si>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</si>
  <si>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</si>
  <si>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</si>
  <si>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</si>
  <si>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</si>
  <si>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</si>
  <si>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</si>
  <si>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</si>
  <si>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</si>
  <si>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</si>
  <si>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</si>
  <si>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</si>
  <si>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</si>
  <si>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</si>
  <si>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</si>
  <si>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</si>
  <si>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pasaulio dailiojo čiuožimo čempionatas</t>
  </si>
  <si>
    <t xml:space="preserve">(sporto renginio pavadinimas) </t>
  </si>
  <si>
    <t>Aleksandra Golovkina</t>
  </si>
  <si>
    <t>moterys</t>
  </si>
  <si>
    <t>olimpinė</t>
  </si>
  <si>
    <t>PČ</t>
  </si>
  <si>
    <t>Taip</t>
  </si>
  <si>
    <t>Ne</t>
  </si>
  <si>
    <t>Goda Butkutė/Nikita Jermolajevas</t>
  </si>
  <si>
    <t>porinis čiuožimas</t>
  </si>
  <si>
    <t>Iš viso:</t>
  </si>
  <si>
    <t>PRIDEDAMA. ____________________________________________________________________________________________________</t>
  </si>
  <si>
    <t>http://www.isuresults.com/results/season1516/wc2016/CAT002RS.HTM</t>
  </si>
  <si>
    <t>http://www.isuresults.com/results/season1516/wc2016/CAT003RS.HTM</t>
  </si>
  <si>
    <t>http://www.isuresults.com/ws/wr2016-17/wrpairs.htm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</si>
  <si>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</si>
  <si>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</si>
  <si>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 xml:space="preserve">2017 m. Europos dailiojo čiuožimo čempionatas
</t>
  </si>
  <si>
    <t>Nuoroda į protokolą: http://www.isuresults.com/results/season1617/ec2017/</t>
  </si>
  <si>
    <t>EČ</t>
  </si>
  <si>
    <t>Elžbieta Kropa</t>
  </si>
  <si>
    <t>Taylor Tran/Saulius Ambrulevičius</t>
  </si>
  <si>
    <t>šokiai ant ledo</t>
  </si>
  <si>
    <t>http://www.isuresults.com/results/season1617/ec2017/CAT003RS.HTM</t>
  </si>
  <si>
    <t>http://www.isuresults.com/results/season1617/ec2017/CAT002RS.HTM</t>
  </si>
  <si>
    <t>http://www.isuresults.com/results/season1617/ec2017/CAT004RS.HTM</t>
  </si>
  <si>
    <t>http://www.isuresults.com/ws/wr2016-17/wrdance.htm</t>
  </si>
  <si>
    <t>2017m. pasaulio dailiojo čiuožimo čempionatas</t>
  </si>
  <si>
    <t>Nuoroda į protokolą: http://www.isuresults.com/results/season1617/wc2017/wc2017_protocol.pdf?</t>
  </si>
  <si>
    <t>http://www.isuresults.com/results/season1617/wc2017/CAT003RS.HTM</t>
  </si>
  <si>
    <t>http://www.isuresults.com/results/season1617/wc2017/CAT004RS.HTM</t>
  </si>
  <si>
    <t>2017m. pasaulio jaunimo dailiojo čiuožimo čempionatas</t>
  </si>
  <si>
    <t>JPČ</t>
  </si>
  <si>
    <t>Guostė Damulevičiūtė/Deividas Kizala</t>
  </si>
  <si>
    <t>http://www.isuresults.com/results/season1617/wjc2017/CAT002RS.HTM</t>
  </si>
  <si>
    <t>http://www.isuresults.com/results/season1617/wjc2017/CAT004RS.HTM</t>
  </si>
  <si>
    <t>2018m. Europos dailiojo čiuožimo čempionatas</t>
  </si>
  <si>
    <t>Nuoroda į protokolą: http://www.isuresults.com/results/season1718/ec2018/ec2018_protocol.pdf?</t>
  </si>
  <si>
    <t>http://www.isuresults.com/results/season1718/ec2018/CAT002RS.HTM</t>
  </si>
  <si>
    <t>http://www.isuresults.com/results/season1718/ec2018/CAT004RS.HTM</t>
  </si>
  <si>
    <t>2018 m. pasaulio dailiojo čiuožimo čempionatas</t>
  </si>
  <si>
    <t xml:space="preserve">Nuoroda į protokolą:  </t>
  </si>
  <si>
    <t>Allison Reed/Saulius Ambrulevičius</t>
  </si>
  <si>
    <t>https://drive.google.com/file/d/1wWsmGKZwPNzODr4yUQII0w7kkrc9QKFq/view?usp=sharing</t>
  </si>
  <si>
    <t>http://www.isuresults.com/results/season1718/wc2018/CAT004RS.HTM</t>
  </si>
  <si>
    <t>http://www.isuresults.com/ws/wr2017-18/wrdance.htm</t>
  </si>
  <si>
    <t>2019 m. Europos dailiojo čiuožimo čempiontas</t>
  </si>
  <si>
    <t>Nuoroda į protokolą: http://www.isuresults.com/results/season1819/ec2019/ec2019_protocol.pdf?</t>
  </si>
  <si>
    <t>Paulina Ramanauskaitė</t>
  </si>
  <si>
    <t>http://www.isuresults.com/results/season1819/ec2019/CAT002RS.HTM</t>
  </si>
  <si>
    <t>http://www.isuresults.com/results/season1819/ec2019/CAT004RS.HTM</t>
  </si>
  <si>
    <t>http://www.isuresults.com/ws/wr2018-19/wrdance.htm</t>
  </si>
  <si>
    <t>2019 m. pasaulio dailiojo čiuožimo čempionatas</t>
  </si>
  <si>
    <t>Nuoroda į protokolą: http://www.isuresults.com/results/season1819/wc2019/wc2019_protocol.pdf?</t>
  </si>
  <si>
    <t>http://www.isuresults.com/results/season1819/wc2019/data0290.htm</t>
  </si>
  <si>
    <t>http://www.isuresults.com/results/season1819/wc2019/data0490.htm</t>
  </si>
  <si>
    <t>2019 m. pasaulio jaunimo dailiojo čiuožimo čempionatas</t>
  </si>
  <si>
    <t>Nuoroda į protokolą: http://www.isuresults.com/results/season1819/wjc2019/wjc2019_protocol.pdf</t>
  </si>
  <si>
    <t>Mira Polishook/Deividas Kizala</t>
  </si>
  <si>
    <t>http://www.isuresults.com/results/season1819/wjc2019/CAT002RS.htm</t>
  </si>
  <si>
    <t>http://www.isuresults.com/results/season1819/wjc2019/CAT004RS.htm</t>
  </si>
  <si>
    <t>2020 m. Europos dailiojo čiuožimo čempionatas</t>
  </si>
  <si>
    <t>Nuoroda į protokolą: http://www.isuresults.com/results/season1920/ec2020/ec2020_protocol.pdf?</t>
  </si>
  <si>
    <t>http://www.isuresults.com/results/season1920/ec2020/CAT002RS.htm</t>
  </si>
  <si>
    <t>http://www.isuresults.com/results/season1920/ec2020/CAT004RS.htm</t>
  </si>
  <si>
    <t>http://www.isuresults.com/ws/wr2019-20/wrdance.htm</t>
  </si>
  <si>
    <t>2020  m. pasaulio jaunimo dailiojo čiuožimo čempionatas</t>
  </si>
  <si>
    <t>Nuoroda į protokolą: http://www.isuresults.com/events/cat03109438.htm</t>
  </si>
  <si>
    <t>Jogailė Aglinskytė</t>
  </si>
  <si>
    <t>mergina</t>
  </si>
  <si>
    <t>http://www.isuresults.com/events/cat03109438.htm</t>
  </si>
  <si>
    <t>2020  m. pasaulio dailiojo čiuožimo čempionatas (neįvyko, atšaukimas papildomų priedų aplanke)</t>
  </si>
  <si>
    <t>Nuoroda į protokolą: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</si>
  <si>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</si>
  <si>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</si>
  <si>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</si>
  <si>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</si>
  <si>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</si>
  <si>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Prezidentė</t>
  </si>
  <si>
    <t>Lilija Vanagienė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</si>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</sst>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9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25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3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2" fontId="22" fillId="4" borderId="5" xfId="0" applyNumberFormat="1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9" fillId="0" borderId="0" xfId="2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2" fillId="0" borderId="3" xfId="2" applyFont="1" applyBorder="1" applyAlignment="1">
      <alignment horizontal="left" vertical="center" wrapText="1"/>
    </xf>
    <xf numFmtId="0" fontId="32" fillId="0" borderId="3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9" fillId="0" borderId="0" xfId="2" applyBorder="1" applyAlignment="1">
      <alignment horizontal="center" vertical="center"/>
    </xf>
    <xf numFmtId="0" fontId="29" fillId="0" borderId="0" xfId="2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textRotation="90"/>
    </xf>
    <xf numFmtId="0" fontId="18" fillId="2" borderId="6" xfId="0" applyFont="1" applyFill="1" applyBorder="1" applyAlignment="1">
      <alignment horizontal="center" vertical="center" textRotation="90"/>
    </xf>
    <xf numFmtId="0" fontId="18" fillId="2" borderId="7" xfId="0" applyFont="1" applyFill="1" applyBorder="1" applyAlignment="1">
      <alignment horizontal="center" vertical="center" textRotation="90"/>
    </xf>
    <xf numFmtId="0" fontId="18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uresults.com/results/season1819/wc2019/data0290.htm" TargetMode="External"/><Relationship Id="rId13" Type="http://schemas.openxmlformats.org/officeDocument/2006/relationships/hyperlink" Target="http://www.isuresults.com/results/season1718/wc2018/CAT004RS.HTM" TargetMode="External"/><Relationship Id="rId18" Type="http://schemas.openxmlformats.org/officeDocument/2006/relationships/hyperlink" Target="http://www.isuresults.com/ws/wr2019-20/wrdance.htm" TargetMode="External"/><Relationship Id="rId26" Type="http://schemas.openxmlformats.org/officeDocument/2006/relationships/hyperlink" Target="http://www.isuresults.com/results/season1819/ec2019/CAT004RS.HTM" TargetMode="External"/><Relationship Id="rId3" Type="http://schemas.openxmlformats.org/officeDocument/2006/relationships/hyperlink" Target="http://www.isuresults.com/results/season1617/ec2017/CAT003RS.HTM" TargetMode="External"/><Relationship Id="rId21" Type="http://schemas.openxmlformats.org/officeDocument/2006/relationships/hyperlink" Target="http://www.isuresults.com/results/season1617/ec2017/CAT002RS.HTM" TargetMode="External"/><Relationship Id="rId7" Type="http://schemas.openxmlformats.org/officeDocument/2006/relationships/hyperlink" Target="http://www.isuresults.com/results/season1819/ec2019/CAT002RS.HTM" TargetMode="External"/><Relationship Id="rId12" Type="http://schemas.openxmlformats.org/officeDocument/2006/relationships/hyperlink" Target="https://drive.google.com/file/d/1wWsmGKZwPNzODr4yUQII0w7kkrc9QKFq/view?usp=sharing" TargetMode="External"/><Relationship Id="rId17" Type="http://schemas.openxmlformats.org/officeDocument/2006/relationships/hyperlink" Target="http://www.isuresults.com/ws/wr2018-19/wrdance.htm" TargetMode="External"/><Relationship Id="rId25" Type="http://schemas.openxmlformats.org/officeDocument/2006/relationships/hyperlink" Target="http://www.isuresults.com/results/season1718/ec2018/CAT004RS.HTM" TargetMode="External"/><Relationship Id="rId2" Type="http://schemas.openxmlformats.org/officeDocument/2006/relationships/hyperlink" Target="http://www.isuresults.com/results/season1516/wc2016/CAT002RS.HTM" TargetMode="External"/><Relationship Id="rId16" Type="http://schemas.openxmlformats.org/officeDocument/2006/relationships/hyperlink" Target="http://www.isuresults.com/ws/wr2017-18/wrdance.htm" TargetMode="External"/><Relationship Id="rId20" Type="http://schemas.openxmlformats.org/officeDocument/2006/relationships/hyperlink" Target="http://www.isuresults.com/results/season1516/wc2016/CAT003RS.HTM" TargetMode="External"/><Relationship Id="rId29" Type="http://schemas.openxmlformats.org/officeDocument/2006/relationships/hyperlink" Target="http://www.isuresults.com/results/season1920/ec2020/CAT004RS.htm" TargetMode="External"/><Relationship Id="rId1" Type="http://schemas.openxmlformats.org/officeDocument/2006/relationships/hyperlink" Target="mailto:K.%20Bar&#353;ausko%20g.%2082-21,LT-51440,%20Kaunas,%20Lietuva,&#160;440,%20Kaunas,%20Lietuva,+37069411300,%20lsf.secretariat@gmail.com" TargetMode="External"/><Relationship Id="rId6" Type="http://schemas.openxmlformats.org/officeDocument/2006/relationships/hyperlink" Target="http://www.isuresults.com/results/season1718/ec2018/CAT002RS.HTM" TargetMode="External"/><Relationship Id="rId11" Type="http://schemas.openxmlformats.org/officeDocument/2006/relationships/hyperlink" Target="https://drive.google.com/file/d/1wWsmGKZwPNzODr4yUQII0w7kkrc9QKFq/view?usp=sharing" TargetMode="External"/><Relationship Id="rId24" Type="http://schemas.openxmlformats.org/officeDocument/2006/relationships/hyperlink" Target="http://www.isuresults.com/results/season1617/wjc2017/CAT004RS.HTM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://www.isuresults.com/results/season1617/wjc2017/CAT002RS.HTM" TargetMode="External"/><Relationship Id="rId15" Type="http://schemas.openxmlformats.org/officeDocument/2006/relationships/hyperlink" Target="http://www.isuresults.com/ws/wr2016-17/wrdance.htm" TargetMode="External"/><Relationship Id="rId23" Type="http://schemas.openxmlformats.org/officeDocument/2006/relationships/hyperlink" Target="http://www.isuresults.com/results/season1617/wc2017/CAT004RS.HTM" TargetMode="External"/><Relationship Id="rId28" Type="http://schemas.openxmlformats.org/officeDocument/2006/relationships/hyperlink" Target="http://www.isuresults.com/results/season1819/wjc2019/CAT004RS.htm" TargetMode="External"/><Relationship Id="rId10" Type="http://schemas.openxmlformats.org/officeDocument/2006/relationships/hyperlink" Target="http://www.isuresults.com/results/season1920/ec2020/CAT002RS.htm" TargetMode="External"/><Relationship Id="rId19" Type="http://schemas.openxmlformats.org/officeDocument/2006/relationships/hyperlink" Target="http://www.isuresults.com/events/cat03109438.htm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isuresults.com/results/season1617/wc2017/CAT003RS.HTM" TargetMode="External"/><Relationship Id="rId9" Type="http://schemas.openxmlformats.org/officeDocument/2006/relationships/hyperlink" Target="http://www.isuresults.com/results/season1819/wjc2019/CAT002RS.htm" TargetMode="External"/><Relationship Id="rId14" Type="http://schemas.openxmlformats.org/officeDocument/2006/relationships/hyperlink" Target="http://www.isuresults.com/ws/wr2016-17/wrpairs.htm" TargetMode="External"/><Relationship Id="rId22" Type="http://schemas.openxmlformats.org/officeDocument/2006/relationships/hyperlink" Target="http://www.isuresults.com/results/season1617/ec2017/CAT004RS.HTM" TargetMode="External"/><Relationship Id="rId27" Type="http://schemas.openxmlformats.org/officeDocument/2006/relationships/hyperlink" Target="http://www.isuresults.com/results/season1819/wc2019/data0490.htm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42"/>
  <sheetViews>
    <sheetView tabSelected="1" topLeftCell="A616" zoomScaleNormal="100" workbookViewId="0">
      <selection activeCell="S619" sqref="S619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28.1406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0.25">
      <c r="A5" s="71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8"/>
    </row>
    <row r="6" spans="1:18" ht="18.75">
      <c r="A6" s="78" t="s">
        <v>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"/>
    </row>
    <row r="7" spans="1:18" s="8" customFormat="1" ht="15.75">
      <c r="A7" s="60"/>
      <c r="B7" s="89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79" t="s">
        <v>5</v>
      </c>
      <c r="C8" s="79"/>
      <c r="D8" s="7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190652099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8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1" t="s">
        <v>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5" t="s">
        <v>8</v>
      </c>
      <c r="B13" s="84" t="s">
        <v>9</v>
      </c>
      <c r="C13" s="84" t="s">
        <v>10</v>
      </c>
      <c r="D13" s="84" t="s">
        <v>11</v>
      </c>
      <c r="E13" s="80" t="s">
        <v>12</v>
      </c>
      <c r="F13" s="75"/>
      <c r="G13" s="76"/>
      <c r="H13" s="76"/>
      <c r="I13" s="76"/>
      <c r="J13" s="76"/>
      <c r="K13" s="76"/>
      <c r="L13" s="76"/>
      <c r="M13" s="76"/>
      <c r="N13" s="76"/>
      <c r="O13" s="77"/>
      <c r="P13" s="82" t="s">
        <v>13</v>
      </c>
      <c r="Q13" s="97" t="s">
        <v>14</v>
      </c>
      <c r="R13" s="92" t="s">
        <v>15</v>
      </c>
    </row>
    <row r="14" spans="1:18" s="8" customFormat="1" ht="45" customHeight="1">
      <c r="A14" s="95"/>
      <c r="B14" s="84"/>
      <c r="C14" s="84"/>
      <c r="D14" s="84"/>
      <c r="E14" s="96"/>
      <c r="F14" s="80" t="s">
        <v>16</v>
      </c>
      <c r="G14" s="80" t="s">
        <v>17</v>
      </c>
      <c r="H14" s="80" t="s">
        <v>18</v>
      </c>
      <c r="I14" s="85" t="s">
        <v>19</v>
      </c>
      <c r="J14" s="80" t="s">
        <v>20</v>
      </c>
      <c r="K14" s="80" t="s">
        <v>21</v>
      </c>
      <c r="L14" s="80" t="s">
        <v>22</v>
      </c>
      <c r="M14" s="80" t="s">
        <v>23</v>
      </c>
      <c r="N14" s="73" t="s">
        <v>24</v>
      </c>
      <c r="O14" s="73" t="s">
        <v>25</v>
      </c>
      <c r="P14" s="83"/>
      <c r="Q14" s="98"/>
      <c r="R14" s="93"/>
    </row>
    <row r="15" spans="1:18" s="8" customFormat="1" ht="76.150000000000006" customHeight="1">
      <c r="A15" s="95"/>
      <c r="B15" s="84"/>
      <c r="C15" s="84"/>
      <c r="D15" s="84"/>
      <c r="E15" s="81"/>
      <c r="F15" s="81"/>
      <c r="G15" s="81"/>
      <c r="H15" s="81"/>
      <c r="I15" s="86"/>
      <c r="J15" s="81"/>
      <c r="K15" s="81"/>
      <c r="L15" s="81"/>
      <c r="M15" s="81"/>
      <c r="N15" s="74"/>
      <c r="O15" s="74"/>
      <c r="P15" s="83"/>
      <c r="Q15" s="99"/>
      <c r="R15" s="94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4" t="s">
        <v>26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57"/>
      <c r="R17" s="8"/>
      <c r="S17" s="8"/>
    </row>
    <row r="18" spans="1:19" ht="16.899999999999999" customHeight="1">
      <c r="A18" s="69" t="s">
        <v>27</v>
      </c>
      <c r="B18" s="70"/>
      <c r="C18" s="7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>
      <c r="A19" s="61">
        <v>1</v>
      </c>
      <c r="B19" s="61" t="s">
        <v>28</v>
      </c>
      <c r="C19" s="12" t="s">
        <v>29</v>
      </c>
      <c r="D19" s="61" t="s">
        <v>30</v>
      </c>
      <c r="E19" s="61">
        <v>1</v>
      </c>
      <c r="F19" s="61" t="s">
        <v>31</v>
      </c>
      <c r="G19" s="61">
        <v>1</v>
      </c>
      <c r="H19" s="61" t="s">
        <v>32</v>
      </c>
      <c r="I19" s="61"/>
      <c r="J19" s="61">
        <v>38</v>
      </c>
      <c r="K19" s="61"/>
      <c r="L19" s="61">
        <v>33</v>
      </c>
      <c r="M19" s="61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0</v>
      </c>
      <c r="O19" s="9">
        <f>IF(F19="OŽ",N19,IF(H19="Ne",IF(J19*0.3&lt;J19-L19,N19,0),IF(J19*0.1&lt;J19-L19,N19,0)))</f>
        <v>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>IF(ISERROR(P19*100/N19),0,(P19*100/N19))</f>
        <v>0</v>
      </c>
      <c r="R19" s="10">
        <f t="shared" ref="R19:R28" si="0"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" s="20"/>
    </row>
    <row r="20" spans="1:19" ht="30">
      <c r="A20" s="61">
        <v>2</v>
      </c>
      <c r="B20" s="61" t="s">
        <v>34</v>
      </c>
      <c r="C20" s="12" t="s">
        <v>35</v>
      </c>
      <c r="D20" s="61" t="s">
        <v>30</v>
      </c>
      <c r="E20" s="61">
        <v>2</v>
      </c>
      <c r="F20" s="61" t="s">
        <v>31</v>
      </c>
      <c r="G20" s="61">
        <v>1</v>
      </c>
      <c r="H20" s="61" t="s">
        <v>32</v>
      </c>
      <c r="I20" s="61"/>
      <c r="J20" s="61">
        <v>22</v>
      </c>
      <c r="K20" s="61"/>
      <c r="L20" s="61">
        <v>17</v>
      </c>
      <c r="M20" s="61" t="s">
        <v>32</v>
      </c>
      <c r="N20" s="3">
        <f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37.8125</v>
      </c>
      <c r="O20" s="9">
        <f t="shared" ref="O20:O28" si="1">IF(F20="OŽ",N20,IF(H20="Ne",IF(J20*0.3&lt;J20-L20,N20,0),IF(J20*0.1&lt;J20-L20,N20,0)))</f>
        <v>37.8125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6.7349999999999994</v>
      </c>
      <c r="Q20" s="11">
        <f t="shared" ref="Q20:Q28" si="3">IF(ISERROR(P20*100/N20),0,(P20*100/N20))</f>
        <v>17.811570247933883</v>
      </c>
      <c r="R20" s="10">
        <f t="shared" si="0"/>
        <v>35.637999999999998</v>
      </c>
      <c r="S20" s="20"/>
    </row>
    <row r="21" spans="1:19">
      <c r="A21" s="61">
        <v>3</v>
      </c>
      <c r="B21" s="61"/>
      <c r="C21" s="12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3">
        <f t="shared" ref="N21:N28" si="4">(IF(F21="OŽ",IF(L21=1,550.8,IF(L21=2,426.38,IF(L21=3,342.14,IF(L21=4,181.44,IF(L21=5,168.48,IF(L21=6,155.52,IF(L21=7,148.5,IF(L21=8,144,0))))))))+IF(L21&lt;=8,0,IF(L21&lt;=16,137.7,IF(L21&lt;=24,108,IF(L21&lt;=32,80.1,IF(L21&lt;=36,52.2,0)))))-IF(L21&lt;=8,0,IF(L21&lt;=16,(L21-9)*2.754,IF(L21&lt;=24,(L21-17)* 2.754,IF(L21&lt;=32,(L21-25)* 2.754,IF(L21&lt;=36,(L21-33)*2.754,0))))),0)+IF(F21="PČ",IF(L21=1,449,IF(L21=2,314.6,IF(L21=3,238,IF(L21=4,172,IF(L21=5,159,IF(L21=6,145,IF(L21=7,132,IF(L21=8,119,0))))))))+IF(L21&lt;=8,0,IF(L21&lt;=16,88,IF(L21&lt;=24,55,IF(L21&lt;=32,22,0))))-IF(L21&lt;=8,0,IF(L21&lt;=16,(L21-9)*2.245,IF(L21&lt;=24,(L21-17)*2.245,IF(L21&lt;=32,(L21-25)*2.245,0)))),0)+IF(F21="PČneol",IF(L21=1,85,IF(L21=2,64.61,IF(L21=3,50.76,IF(L21=4,16.25,IF(L21=5,15,IF(L21=6,13.75,IF(L21=7,12.5,IF(L21=8,11.25,0))))))))+IF(L21&lt;=8,0,IF(L21&lt;=16,9,0))-IF(L21&lt;=8,0,IF(L21&lt;=16,(L21-9)*0.425,0)),0)+IF(F21="PŽ",IF(L21=1,85,IF(L21=2,59.5,IF(L21=3,45,IF(L21=4,32.5,IF(L21=5,30,IF(L21=6,27.5,IF(L21=7,25,IF(L21=8,22.5,0))))))))+IF(L21&lt;=8,0,IF(L21&lt;=16,19,IF(L21&lt;=24,13,IF(L21&lt;=32,8,0))))-IF(L21&lt;=8,0,IF(L21&lt;=16,(L21-9)*0.425,IF(L21&lt;=24,(L21-17)*0.425,IF(L21&lt;=32,(L21-25)*0.425,0)))),0)+IF(F21="EČ",IF(L21=1,204,IF(L21=2,156.24,IF(L21=3,123.84,IF(L21=4,72,IF(L21=5,66,IF(L21=6,60,IF(L21=7,54,IF(L21=8,48,0))))))))+IF(L21&lt;=8,0,IF(L21&lt;=16,40,IF(L21&lt;=24,25,0)))-IF(L21&lt;=8,0,IF(L21&lt;=16,(L21-9)*1.02,IF(L21&lt;=24,(L21-17)*1.02,0))),0)+IF(F21="EČneol",IF(L21=1,68,IF(L21=2,51.69,IF(L21=3,40.61,IF(L21=4,13,IF(L21=5,12,IF(L21=6,11,IF(L21=7,10,IF(L21=8,9,0)))))))))+IF(F21="EŽ",IF(L21=1,68,IF(L21=2,47.6,IF(L21=3,36,IF(L21=4,18,IF(L21=5,16.5,IF(L21=6,15,IF(L21=7,13.5,IF(L21=8,12,0))))))))+IF(L21&lt;=8,0,IF(L21&lt;=16,10,IF(L21&lt;=24,6,0)))-IF(L21&lt;=8,0,IF(L21&lt;=16,(L21-9)*0.34,IF(L21&lt;=24,(L21-17)*0.34,0))),0)+IF(F21="PT",IF(L21=1,68,IF(L21=2,52.08,IF(L21=3,41.28,IF(L21=4,24,IF(L21=5,22,IF(L21=6,20,IF(L21=7,18,IF(L21=8,16,0))))))))+IF(L21&lt;=8,0,IF(L21&lt;=16,13,IF(L21&lt;=24,9,IF(L21&lt;=32,4,0))))-IF(L21&lt;=8,0,IF(L21&lt;=16,(L21-9)*0.34,IF(L21&lt;=24,(L21-17)*0.34,IF(L21&lt;=32,(L21-25)*0.34,0)))),0)+IF(F21="JOŽ",IF(L21=1,85,IF(L21=2,59.5,IF(L21=3,45,IF(L21=4,32.5,IF(L21=5,30,IF(L21=6,27.5,IF(L21=7,25,IF(L21=8,22.5,0))))))))+IF(L21&lt;=8,0,IF(L21&lt;=16,19,IF(L21&lt;=24,13,0)))-IF(L21&lt;=8,0,IF(L21&lt;=16,(L21-9)*0.425,IF(L21&lt;=24,(L21-17)*0.425,0))),0)+IF(F21="JPČ",IF(L21=1,68,IF(L21=2,47.6,IF(L21=3,36,IF(L21=4,26,IF(L21=5,24,IF(L21=6,22,IF(L21=7,20,IF(L21=8,18,0))))))))+IF(L21&lt;=8,0,IF(L21&lt;=16,13,IF(L21&lt;=24,9,0)))-IF(L21&lt;=8,0,IF(L21&lt;=16,(L21-9)*0.34,IF(L21&lt;=24,(L21-17)*0.34,0))),0)+IF(F21="JEČ",IF(L21=1,34,IF(L21=2,26.04,IF(L21=3,20.6,IF(L21=4,12,IF(L21=5,11,IF(L21=6,10,IF(L21=7,9,IF(L21=8,8,0))))))))+IF(L21&lt;=8,0,IF(L21&lt;=16,6,0))-IF(L21&lt;=8,0,IF(L21&lt;=16,(L21-9)*0.17,0)),0)+IF(F21="JEOF",IF(L21=1,34,IF(L21=2,26.04,IF(L21=3,20.6,IF(L21=4,12,IF(L21=5,11,IF(L21=6,10,IF(L21=7,9,IF(L21=8,8,0))))))))+IF(L21&lt;=8,0,IF(L21&lt;=16,6,0))-IF(L21&lt;=8,0,IF(L21&lt;=16,(L21-9)*0.17,0)),0)+IF(F21="JnPČ",IF(L21=1,51,IF(L21=2,35.7,IF(L21=3,27,IF(L21=4,19.5,IF(L21=5,18,IF(L21=6,16.5,IF(L21=7,15,IF(L21=8,13.5,0))))))))+IF(L21&lt;=8,0,IF(L21&lt;=16,10,0))-IF(L21&lt;=8,0,IF(L21&lt;=16,(L21-9)*0.255,0)),0)+IF(F21="JnEČ",IF(L21=1,25.5,IF(L21=2,19.53,IF(L21=3,15.48,IF(L21=4,9,IF(L21=5,8.25,IF(L21=6,7.5,IF(L21=7,6.75,IF(L21=8,6,0))))))))+IF(L21&lt;=8,0,IF(L21&lt;=16,5,0))-IF(L21&lt;=8,0,IF(L21&lt;=16,(L21-9)*0.1275,0)),0)+IF(F21="JčPČ",IF(L21=1,21.25,IF(L21=2,14.5,IF(L21=3,11.5,IF(L21=4,7,IF(L21=5,6.5,IF(L21=6,6,IF(L21=7,5.5,IF(L21=8,5,0))))))))+IF(L21&lt;=8,0,IF(L21&lt;=16,4,0))-IF(L21&lt;=8,0,IF(L21&lt;=16,(L21-9)*0.10625,0)),0)+IF(F21="JčEČ",IF(L21=1,17,IF(L21=2,13.02,IF(L21=3,10.32,IF(L21=4,6,IF(L21=5,5.5,IF(L21=6,5,IF(L21=7,4.5,IF(L21=8,4,0))))))))+IF(L21&lt;=8,0,IF(L21&lt;=16,3,0))-IF(L21&lt;=8,0,IF(L21&lt;=16,(L21-9)*0.085,0)),0)+IF(F21="NEAK",IF(L21=1,11.48,IF(L21=2,8.79,IF(L21=3,6.97,IF(L21=4,4.05,IF(L21=5,3.71,IF(L21=6,3.38,IF(L21=7,3.04,IF(L21=8,2.7,0))))))))+IF(L21&lt;=8,0,IF(L21&lt;=16,2,IF(L21&lt;=24,1.3,0)))-IF(L21&lt;=8,0,IF(L21&lt;=16,(L21-9)*0.0574,IF(L21&lt;=24,(L21-17)*0.0574,0))),0))*IF(L21&lt;0,1,IF(OR(F21="PČ",F21="PŽ",F21="PT"),IF(J21&lt;32,J21/32,1),1))* IF(L21&lt;0,1,IF(OR(F21="EČ",F21="EŽ",F21="JOŽ",F21="JPČ",F21="NEAK"),IF(J21&lt;24,J21/24,1),1))*IF(L21&lt;0,1,IF(OR(F21="PČneol",F21="JEČ",F21="JEOF",F21="JnPČ",F21="JnEČ",F21="JčPČ",F21="JčEČ"),IF(J21&lt;16,J21/16,1),1))*IF(L21&lt;0,1,IF(F21="EČneol",IF(J21&lt;8,J21/8,1),1))</f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0"/>
        <v>0</v>
      </c>
      <c r="S21" s="8"/>
    </row>
    <row r="22" spans="1:19">
      <c r="A22" s="61">
        <v>4</v>
      </c>
      <c r="B22" s="61"/>
      <c r="C22" s="12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3">
        <f t="shared" si="4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0"/>
        <v>0</v>
      </c>
      <c r="S22" s="8"/>
    </row>
    <row r="23" spans="1:19">
      <c r="A23" s="61">
        <v>5</v>
      </c>
      <c r="B23" s="61"/>
      <c r="C23" s="12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3">
        <f t="shared" si="4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0"/>
        <v>0</v>
      </c>
      <c r="S23" s="8"/>
    </row>
    <row r="24" spans="1:19">
      <c r="A24" s="61">
        <v>6</v>
      </c>
      <c r="B24" s="61"/>
      <c r="C24" s="1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3">
        <f t="shared" si="4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0"/>
        <v>0</v>
      </c>
      <c r="S24" s="8"/>
    </row>
    <row r="25" spans="1:19">
      <c r="A25" s="61">
        <v>7</v>
      </c>
      <c r="B25" s="61"/>
      <c r="C25" s="12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3">
        <f t="shared" si="4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0"/>
        <v>0</v>
      </c>
      <c r="S25" s="8"/>
    </row>
    <row r="26" spans="1:19">
      <c r="A26" s="61">
        <v>8</v>
      </c>
      <c r="B26" s="61"/>
      <c r="C26" s="12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">
        <f t="shared" si="4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0"/>
        <v>0</v>
      </c>
      <c r="S26" s="8"/>
    </row>
    <row r="27" spans="1:19">
      <c r="A27" s="61">
        <v>9</v>
      </c>
      <c r="B27" s="61"/>
      <c r="C27" s="1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3">
        <f t="shared" si="4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0"/>
        <v>0</v>
      </c>
      <c r="S27" s="8"/>
    </row>
    <row r="28" spans="1:19">
      <c r="A28" s="61">
        <v>10</v>
      </c>
      <c r="B28" s="61"/>
      <c r="C28" s="12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3">
        <f t="shared" si="4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0"/>
        <v>0</v>
      </c>
      <c r="S28" s="8"/>
    </row>
    <row r="29" spans="1:19" s="8" customFormat="1" ht="15.75" customHeight="1">
      <c r="A29" s="102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10">
        <f>SUM(R19:R28)</f>
        <v>35.637999999999998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37</v>
      </c>
      <c r="B31" s="24"/>
      <c r="C31" s="87" t="s">
        <v>38</v>
      </c>
      <c r="D31" s="87"/>
      <c r="E31" s="87"/>
      <c r="F31" s="87"/>
      <c r="G31" s="87"/>
      <c r="H31" s="87"/>
      <c r="I31" s="87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24"/>
      <c r="B32" s="24"/>
      <c r="C32" s="87" t="s">
        <v>39</v>
      </c>
      <c r="D32" s="87"/>
      <c r="E32" s="87"/>
      <c r="F32" s="87"/>
      <c r="G32" s="87"/>
      <c r="H32" s="87"/>
      <c r="I32" s="87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24"/>
      <c r="B33" s="24"/>
      <c r="C33" s="87" t="s">
        <v>40</v>
      </c>
      <c r="D33" s="87"/>
      <c r="E33" s="87"/>
      <c r="F33" s="87"/>
      <c r="G33" s="87"/>
      <c r="H33" s="87"/>
      <c r="I33" s="87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" customHeight="1">
      <c r="A34" s="49" t="s">
        <v>41</v>
      </c>
      <c r="B34" s="49"/>
      <c r="C34" s="49"/>
      <c r="D34" s="49"/>
      <c r="E34" s="49"/>
      <c r="F34" s="49"/>
      <c r="G34" s="49"/>
      <c r="H34" s="49"/>
      <c r="I34" s="49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5" customHeight="1">
      <c r="A35" s="49"/>
      <c r="B35" s="49"/>
      <c r="C35" s="49"/>
      <c r="D35" s="49"/>
      <c r="E35" s="49"/>
      <c r="F35" s="49"/>
      <c r="G35" s="49"/>
      <c r="H35" s="49"/>
      <c r="I35" s="49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</row>
    <row r="37" spans="1:18" s="8" customFormat="1" ht="16.899999999999999" customHeight="1">
      <c r="A37" s="69"/>
      <c r="B37" s="70"/>
      <c r="C37" s="7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7"/>
    </row>
    <row r="38" spans="1:18" s="8" customFormat="1" ht="1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1:18" s="8" customFormat="1" ht="15.75">
      <c r="A39" s="24"/>
      <c r="B39" s="24"/>
      <c r="C39" s="87"/>
      <c r="D39" s="87"/>
      <c r="E39" s="87"/>
      <c r="F39" s="87"/>
      <c r="G39" s="87"/>
      <c r="H39" s="87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18" s="8" customFormat="1">
      <c r="A40" s="49" t="s">
        <v>42</v>
      </c>
      <c r="B40" s="49"/>
      <c r="C40" s="49"/>
      <c r="D40" s="49"/>
      <c r="E40" s="49"/>
      <c r="F40" s="49"/>
      <c r="G40" s="49"/>
      <c r="H40" s="49"/>
      <c r="I40" s="49"/>
      <c r="J40" s="15"/>
      <c r="K40" s="15"/>
      <c r="L40" s="15"/>
      <c r="M40" s="15"/>
      <c r="N40" s="15"/>
      <c r="O40" s="15"/>
      <c r="P40" s="15"/>
      <c r="Q40" s="15"/>
      <c r="R40" s="16"/>
    </row>
    <row r="41" spans="1:18" s="8" customFormat="1">
      <c r="A41" s="49"/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18" s="8" customForma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>
      <c r="A43" s="64" t="s">
        <v>43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57"/>
    </row>
    <row r="44" spans="1:18" s="8" customFormat="1" ht="18">
      <c r="A44" s="69" t="s">
        <v>27</v>
      </c>
      <c r="B44" s="70"/>
      <c r="C44" s="7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7"/>
    </row>
    <row r="45" spans="1:18" s="8" customFormat="1">
      <c r="A45" s="64" t="s">
        <v>44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57"/>
    </row>
    <row r="46" spans="1:18" s="8" customFormat="1" ht="30">
      <c r="A46" s="61">
        <v>1</v>
      </c>
      <c r="B46" s="61" t="s">
        <v>34</v>
      </c>
      <c r="C46" s="12" t="s">
        <v>35</v>
      </c>
      <c r="D46" s="61" t="s">
        <v>30</v>
      </c>
      <c r="E46" s="61">
        <v>2</v>
      </c>
      <c r="F46" s="61" t="s">
        <v>45</v>
      </c>
      <c r="G46" s="61">
        <v>1</v>
      </c>
      <c r="H46" s="61" t="s">
        <v>32</v>
      </c>
      <c r="I46" s="61"/>
      <c r="J46" s="61">
        <v>18</v>
      </c>
      <c r="K46" s="61"/>
      <c r="L46" s="61">
        <v>18</v>
      </c>
      <c r="M46" s="61" t="s">
        <v>33</v>
      </c>
      <c r="N46" s="3">
        <f t="shared" ref="N46:N55" si="5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0,1,IF(OR(F46="PČ",F46="PŽ",F46="PT"),IF(J46&lt;32,J46/32,1),1))* IF(L46&lt;0,1,IF(OR(F46="EČ",F46="EŽ",F46="JOŽ",F46="JPČ",F46="NEAK"),IF(J46&lt;24,J46/24,1),1))*IF(L46&lt;0,1,IF(OR(F46="PČneol",F46="JEČ",F46="JEOF",F46="JnPČ",F46="JnEČ",F46="JčPČ",F46="JčEČ"),IF(J46&lt;16,J46/16,1),1))*IF(L46&lt;0,1,IF(F46="EČneol",IF(J46&lt;8,J46/8,1),1))</f>
        <v>17.984999999999999</v>
      </c>
      <c r="O46" s="9">
        <f t="shared" ref="O46:O55" si="6">IF(F46="OŽ",N46,IF(H46="Ne",IF(J46*0.3&lt;J46-L46,N46,0),IF(J46*0.1&lt;J46-L46,N46,0)))</f>
        <v>0</v>
      </c>
      <c r="P46" s="4">
        <f t="shared" ref="P46" si="7">IF(O46=0,0,IF(F46="OŽ",IF(L46&gt;35,0,IF(J46&gt;35,(36-L46)*1.836,((36-L46)-(36-J46))*1.836)),0)+IF(F46="PČ",IF(L46&gt;31,0,IF(J46&gt;31,(32-L46)*1.347,((32-L46)-(32-J46))*1.347)),0)+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0</v>
      </c>
      <c r="Q46" s="11">
        <f t="shared" ref="Q46" si="8">IF(ISERROR(P46*100/N46),0,(P46*100/N46))</f>
        <v>0</v>
      </c>
      <c r="R46" s="10">
        <f t="shared" ref="R46:R55" si="9">IF(Q46&lt;=30,O46+P46,O46+O46*0.3)*IF(G46=1,0.4,IF(G46=2,0.75,IF(G46="1 (kas 4 m. 1 k. nerengiamos)",0.52,1)))*IF(D46="olimpinė",1,IF(M46="Ne",0.5,1))*IF(OR(A$5="Lietuvos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federacija"),IF(OR(J46&lt;8,K46&lt;16),0,1),1)*E46*IF(I46&lt;=1,1,1/I46)*IF(OR(A$5="Lietuvos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7" spans="1:18" s="8" customFormat="1">
      <c r="A47" s="61">
        <v>2</v>
      </c>
      <c r="B47" s="61" t="s">
        <v>46</v>
      </c>
      <c r="C47" s="12" t="s">
        <v>29</v>
      </c>
      <c r="D47" s="61" t="s">
        <v>30</v>
      </c>
      <c r="E47" s="61">
        <v>1</v>
      </c>
      <c r="F47" s="61" t="s">
        <v>45</v>
      </c>
      <c r="G47" s="61">
        <v>1</v>
      </c>
      <c r="H47" s="61" t="s">
        <v>32</v>
      </c>
      <c r="I47" s="61"/>
      <c r="J47" s="61">
        <v>34</v>
      </c>
      <c r="K47" s="61"/>
      <c r="L47" s="61">
        <v>28</v>
      </c>
      <c r="M47" s="61" t="s">
        <v>32</v>
      </c>
      <c r="N47" s="3">
        <f t="shared" si="5"/>
        <v>0</v>
      </c>
      <c r="O47" s="9">
        <f t="shared" si="6"/>
        <v>0</v>
      </c>
      <c r="P47" s="4">
        <f t="shared" ref="P47:P55" si="10">IF(O47=0,0,IF(F47="OŽ",IF(L47&gt;35,0,IF(J47&gt;35,(36-L47)*1.836,((36-L47)-(36-J47))*1.836)),0)+IF(F47="PČ",IF(L47&gt;31,0,IF(J47&gt;31,(32-L47)*1.347,((32-L47)-(32-J47))*1.347)),0)+ IF(F47="PČneol",IF(L47&gt;15,0,IF(J47&gt;15,(16-L47)*0.255,((16-L47)-(16-J47))*0.255)),0)+IF(F47="PŽ",IF(L47&gt;31,0,IF(J47&gt;31,(32-L47)*0.255,((32-L47)-(32-J47))*0.255)),0)+IF(F47="EČ",IF(L47&gt;23,0,IF(J47&gt;23,(24-L47)*0.612,((24-L47)-(24-J47))*0.612)),0)+IF(F47="EČneol",IF(L47&gt;7,0,IF(J47&gt;7,(8-L47)*0.204,((8-L47)-(8-J47))*0.204)),0)+IF(F47="EŽ",IF(L47&gt;23,0,IF(J47&gt;23,(24-L47)*0.204,((24-L47)-(24-J47))*0.204)),0)+IF(F47="PT",IF(L47&gt;31,0,IF(J47&gt;31,(32-L47)*0.204,((32-L47)-(32-J47))*0.204)),0)+IF(F47="JOŽ",IF(L47&gt;23,0,IF(J47&gt;23,(24-L47)*0.255,((24-L47)-(24-J47))*0.255)),0)+IF(F47="JPČ",IF(L47&gt;23,0,IF(J47&gt;23,(24-L47)*0.204,((24-L47)-(24-J47))*0.204)),0)+IF(F47="JEČ",IF(L47&gt;15,0,IF(J47&gt;15,(16-L47)*0.102,((16-L47)-(16-J47))*0.102)),0)+IF(F47="JEOF",IF(L47&gt;15,0,IF(J47&gt;15,(16-L47)*0.102,((16-L47)-(16-J47))*0.102)),0)+IF(F47="JnPČ",IF(L47&gt;15,0,IF(J47&gt;15,(16-L47)*0.153,((16-L47)-(16-J47))*0.153)),0)+IF(F47="JnEČ",IF(L47&gt;15,0,IF(J47&gt;15,(16-L47)*0.0765,((16-L47)-(16-J47))*0.0765)),0)+IF(F47="JčPČ",IF(L47&gt;15,0,IF(J47&gt;15,(16-L47)*0.06375,((16-L47)-(16-J47))*0.06375)),0)+IF(F47="JčEČ",IF(L47&gt;15,0,IF(J47&gt;15,(16-L47)*0.051,((16-L47)-(16-J47))*0.051)),0)+IF(F47="NEAK",IF(L47&gt;23,0,IF(J47&gt;23,(24-L47)*0.03444,((24-L47)-(24-J47))*0.03444)),0))</f>
        <v>0</v>
      </c>
      <c r="Q47" s="11">
        <f t="shared" ref="Q47:Q55" si="11">IF(ISERROR(P47*100/N47),0,(P47*100/N47))</f>
        <v>0</v>
      </c>
      <c r="R47" s="10">
        <f t="shared" si="9"/>
        <v>0</v>
      </c>
    </row>
    <row r="48" spans="1:18" s="8" customFormat="1" ht="30">
      <c r="A48" s="61">
        <v>3</v>
      </c>
      <c r="B48" s="61" t="s">
        <v>47</v>
      </c>
      <c r="C48" s="12" t="s">
        <v>48</v>
      </c>
      <c r="D48" s="61" t="s">
        <v>30</v>
      </c>
      <c r="E48" s="61">
        <v>2</v>
      </c>
      <c r="F48" s="61" t="s">
        <v>45</v>
      </c>
      <c r="G48" s="61">
        <v>1</v>
      </c>
      <c r="H48" s="61" t="s">
        <v>32</v>
      </c>
      <c r="I48" s="61"/>
      <c r="J48" s="61">
        <v>30</v>
      </c>
      <c r="K48" s="61"/>
      <c r="L48" s="61">
        <v>18</v>
      </c>
      <c r="M48" s="61" t="s">
        <v>32</v>
      </c>
      <c r="N48" s="3">
        <f t="shared" si="5"/>
        <v>23.98</v>
      </c>
      <c r="O48" s="9">
        <f t="shared" si="6"/>
        <v>23.98</v>
      </c>
      <c r="P48" s="4">
        <f t="shared" si="10"/>
        <v>3.6719999999999997</v>
      </c>
      <c r="Q48" s="11">
        <f t="shared" si="11"/>
        <v>15.312760633861551</v>
      </c>
      <c r="R48" s="10">
        <f t="shared" si="9"/>
        <v>22.121600000000001</v>
      </c>
    </row>
    <row r="49" spans="1:18" s="8" customFormat="1" ht="15.75" customHeight="1">
      <c r="A49" s="61">
        <v>4</v>
      </c>
      <c r="B49" s="61"/>
      <c r="C49" s="12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3">
        <f t="shared" si="5"/>
        <v>0</v>
      </c>
      <c r="O49" s="9">
        <f t="shared" si="6"/>
        <v>0</v>
      </c>
      <c r="P49" s="4">
        <f t="shared" si="10"/>
        <v>0</v>
      </c>
      <c r="Q49" s="11">
        <f t="shared" si="11"/>
        <v>0</v>
      </c>
      <c r="R49" s="10">
        <f t="shared" si="9"/>
        <v>0</v>
      </c>
    </row>
    <row r="50" spans="1:18" s="8" customFormat="1" ht="15.75" customHeight="1">
      <c r="A50" s="61">
        <v>5</v>
      </c>
      <c r="B50" s="61"/>
      <c r="C50" s="12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3">
        <f t="shared" si="5"/>
        <v>0</v>
      </c>
      <c r="O50" s="9">
        <f t="shared" si="6"/>
        <v>0</v>
      </c>
      <c r="P50" s="4">
        <f t="shared" si="10"/>
        <v>0</v>
      </c>
      <c r="Q50" s="11">
        <f t="shared" si="11"/>
        <v>0</v>
      </c>
      <c r="R50" s="10">
        <f t="shared" si="9"/>
        <v>0</v>
      </c>
    </row>
    <row r="51" spans="1:18" s="8" customFormat="1" ht="15.75" customHeight="1">
      <c r="A51" s="61">
        <v>6</v>
      </c>
      <c r="B51" s="61"/>
      <c r="C51" s="12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3">
        <f t="shared" si="5"/>
        <v>0</v>
      </c>
      <c r="O51" s="9">
        <f t="shared" si="6"/>
        <v>0</v>
      </c>
      <c r="P51" s="4">
        <f t="shared" si="10"/>
        <v>0</v>
      </c>
      <c r="Q51" s="11">
        <f t="shared" si="11"/>
        <v>0</v>
      </c>
      <c r="R51" s="10">
        <f t="shared" si="9"/>
        <v>0</v>
      </c>
    </row>
    <row r="52" spans="1:18" s="8" customFormat="1" ht="15.75" customHeight="1">
      <c r="A52" s="61">
        <v>7</v>
      </c>
      <c r="B52" s="61"/>
      <c r="C52" s="12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3">
        <f t="shared" si="5"/>
        <v>0</v>
      </c>
      <c r="O52" s="9">
        <f t="shared" si="6"/>
        <v>0</v>
      </c>
      <c r="P52" s="4">
        <f t="shared" si="10"/>
        <v>0</v>
      </c>
      <c r="Q52" s="11">
        <f t="shared" si="11"/>
        <v>0</v>
      </c>
      <c r="R52" s="10">
        <f t="shared" si="9"/>
        <v>0</v>
      </c>
    </row>
    <row r="53" spans="1:18" s="8" customFormat="1" ht="15.75" customHeight="1">
      <c r="A53" s="61">
        <v>8</v>
      </c>
      <c r="B53" s="61"/>
      <c r="C53" s="1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3">
        <f t="shared" si="5"/>
        <v>0</v>
      </c>
      <c r="O53" s="9">
        <f t="shared" si="6"/>
        <v>0</v>
      </c>
      <c r="P53" s="4">
        <f t="shared" si="10"/>
        <v>0</v>
      </c>
      <c r="Q53" s="11">
        <f t="shared" si="11"/>
        <v>0</v>
      </c>
      <c r="R53" s="10">
        <f t="shared" si="9"/>
        <v>0</v>
      </c>
    </row>
    <row r="54" spans="1:18" s="8" customFormat="1" ht="13.5" customHeight="1">
      <c r="A54" s="61">
        <v>9</v>
      </c>
      <c r="B54" s="61"/>
      <c r="C54" s="12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3">
        <f t="shared" si="5"/>
        <v>0</v>
      </c>
      <c r="O54" s="9">
        <f t="shared" si="6"/>
        <v>0</v>
      </c>
      <c r="P54" s="4">
        <f t="shared" si="10"/>
        <v>0</v>
      </c>
      <c r="Q54" s="11">
        <f t="shared" si="11"/>
        <v>0</v>
      </c>
      <c r="R54" s="10">
        <f t="shared" si="9"/>
        <v>0</v>
      </c>
    </row>
    <row r="55" spans="1:18" s="8" customFormat="1" ht="32.25" customHeight="1">
      <c r="A55" s="61">
        <v>10</v>
      </c>
      <c r="B55" s="61"/>
      <c r="C55" s="1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3">
        <f t="shared" si="5"/>
        <v>0</v>
      </c>
      <c r="O55" s="9">
        <f t="shared" si="6"/>
        <v>0</v>
      </c>
      <c r="P55" s="4">
        <f t="shared" si="10"/>
        <v>0</v>
      </c>
      <c r="Q55" s="11">
        <f t="shared" si="11"/>
        <v>0</v>
      </c>
      <c r="R55" s="10">
        <f t="shared" si="9"/>
        <v>0</v>
      </c>
    </row>
    <row r="56" spans="1:18" s="8" customFormat="1" ht="13.9" customHeight="1">
      <c r="A56" s="66" t="s">
        <v>36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  <c r="R56" s="10">
        <f>SUM(R46:R55)</f>
        <v>22.121600000000001</v>
      </c>
    </row>
    <row r="57" spans="1:18" s="8" customFormat="1" ht="15.75">
      <c r="A57" s="24" t="s">
        <v>37</v>
      </c>
      <c r="B57" s="24"/>
      <c r="C57" s="87" t="s">
        <v>49</v>
      </c>
      <c r="D57" s="87"/>
      <c r="E57" s="87"/>
      <c r="F57" s="87"/>
      <c r="G57" s="87"/>
      <c r="H57" s="87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1:18" s="8" customFormat="1" ht="15.75">
      <c r="A58" s="24"/>
      <c r="B58" s="24"/>
      <c r="C58" s="87" t="s">
        <v>50</v>
      </c>
      <c r="D58" s="87"/>
      <c r="E58" s="87"/>
      <c r="F58" s="87"/>
      <c r="G58" s="87"/>
      <c r="H58" s="87"/>
      <c r="I58" s="15"/>
      <c r="J58" s="15"/>
      <c r="K58" s="15"/>
      <c r="L58" s="15"/>
      <c r="M58" s="15"/>
      <c r="N58" s="15"/>
      <c r="O58" s="15"/>
      <c r="P58" s="15"/>
      <c r="Q58" s="15"/>
      <c r="R58" s="16"/>
    </row>
    <row r="59" spans="1:18" s="8" customFormat="1" ht="15.75">
      <c r="A59" s="24"/>
      <c r="B59" s="24"/>
      <c r="C59" s="87" t="s">
        <v>51</v>
      </c>
      <c r="D59" s="87"/>
      <c r="E59" s="87"/>
      <c r="F59" s="87"/>
      <c r="G59" s="87"/>
      <c r="H59" s="87"/>
      <c r="I59" s="15"/>
      <c r="J59" s="15"/>
      <c r="K59" s="15"/>
      <c r="L59" s="15"/>
      <c r="M59" s="15"/>
      <c r="N59" s="15"/>
      <c r="O59" s="15"/>
      <c r="P59" s="15"/>
      <c r="Q59" s="15"/>
      <c r="R59" s="16"/>
    </row>
    <row r="60" spans="1:18" s="8" customFormat="1" ht="15.75">
      <c r="A60" s="24"/>
      <c r="B60" s="24"/>
      <c r="C60" s="87" t="s">
        <v>52</v>
      </c>
      <c r="D60" s="87"/>
      <c r="E60" s="87"/>
      <c r="F60" s="87"/>
      <c r="G60" s="87"/>
      <c r="H60" s="87"/>
      <c r="I60" s="15"/>
      <c r="J60" s="15"/>
      <c r="K60" s="15"/>
      <c r="L60" s="15"/>
      <c r="M60" s="15"/>
      <c r="N60" s="15"/>
      <c r="O60" s="15"/>
      <c r="P60" s="15"/>
      <c r="Q60" s="15"/>
      <c r="R60" s="16"/>
    </row>
    <row r="61" spans="1:18" s="8" customFormat="1">
      <c r="A61" s="49" t="s">
        <v>42</v>
      </c>
      <c r="B61" s="49"/>
      <c r="C61" s="49"/>
      <c r="D61" s="49"/>
      <c r="E61" s="49"/>
      <c r="F61" s="49"/>
      <c r="G61" s="49"/>
      <c r="H61" s="49"/>
      <c r="I61" s="49"/>
      <c r="J61" s="15"/>
      <c r="K61" s="15"/>
      <c r="L61" s="15"/>
      <c r="M61" s="15"/>
      <c r="N61" s="15"/>
      <c r="O61" s="15"/>
      <c r="P61" s="15"/>
      <c r="Q61" s="15"/>
      <c r="R61" s="16"/>
    </row>
    <row r="62" spans="1:18" s="8" customFormat="1">
      <c r="A62" s="49"/>
      <c r="B62" s="49"/>
      <c r="C62" s="49"/>
      <c r="D62" s="49"/>
      <c r="E62" s="49"/>
      <c r="F62" s="49"/>
      <c r="G62" s="49"/>
      <c r="H62" s="49"/>
      <c r="I62" s="49"/>
      <c r="J62" s="15"/>
      <c r="K62" s="15"/>
      <c r="L62" s="15"/>
      <c r="M62" s="15"/>
      <c r="N62" s="15"/>
      <c r="O62" s="15"/>
      <c r="P62" s="15"/>
      <c r="Q62" s="15"/>
      <c r="R62" s="16"/>
    </row>
    <row r="63" spans="1:18" s="8" customFormat="1">
      <c r="A63" s="64" t="s">
        <v>53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57"/>
    </row>
    <row r="64" spans="1:18" s="8" customFormat="1" ht="18">
      <c r="A64" s="69" t="s">
        <v>27</v>
      </c>
      <c r="B64" s="70"/>
      <c r="C64" s="7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7"/>
    </row>
    <row r="65" spans="1:19" s="8" customFormat="1">
      <c r="A65" s="64" t="s">
        <v>54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57"/>
    </row>
    <row r="66" spans="1:19" s="8" customFormat="1" ht="30">
      <c r="A66" s="61">
        <v>1</v>
      </c>
      <c r="B66" s="61" t="s">
        <v>34</v>
      </c>
      <c r="C66" s="12" t="s">
        <v>35</v>
      </c>
      <c r="D66" s="61" t="s">
        <v>30</v>
      </c>
      <c r="E66" s="61">
        <v>2</v>
      </c>
      <c r="F66" s="61" t="s">
        <v>31</v>
      </c>
      <c r="G66" s="61">
        <v>1</v>
      </c>
      <c r="H66" s="61" t="s">
        <v>32</v>
      </c>
      <c r="I66" s="61"/>
      <c r="J66" s="61">
        <v>28</v>
      </c>
      <c r="K66" s="61"/>
      <c r="L66" s="61">
        <v>22</v>
      </c>
      <c r="M66" s="61" t="s">
        <v>32</v>
      </c>
      <c r="N66" s="3">
        <f t="shared" ref="N66:N75" si="12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38.303125000000001</v>
      </c>
      <c r="O66" s="9">
        <f t="shared" ref="O66:O75" si="13">IF(F66="OŽ",N66,IF(H66="Ne",IF(J66*0.3&lt;J66-L66,N66,0),IF(J66*0.1&lt;J66-L66,N66,0)))</f>
        <v>38.303125000000001</v>
      </c>
      <c r="P66" s="4">
        <f t="shared" ref="P66" si="14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8.0820000000000007</v>
      </c>
      <c r="Q66" s="11">
        <f t="shared" ref="Q66" si="15">IF(ISERROR(P66*100/N66),0,(P66*100/N66))</f>
        <v>21.100106061842212</v>
      </c>
      <c r="R66" s="10">
        <f t="shared" ref="R66:R75" si="16">IF(Q66&lt;=30,O66+P66,O66+O66*0.3)*IF(G66=1,0.4,IF(G66=2,0.75,IF(G66="1 (kas 4 m. 1 k. nerengiamos)",0.52,1)))*IF(D66="olimpinė",1,IF(M66="Ne",0.5,1))*IF(OR(A$5="Lietuvos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federacija"),IF(OR(J66&lt;8,K66&lt;16),0,1),1)*E66*IF(I66&lt;=1,1,1/I66)*IF(OR(A$5="Lietuvos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37.1081</v>
      </c>
    </row>
    <row r="67" spans="1:19" s="8" customFormat="1" ht="30">
      <c r="A67" s="61">
        <v>2</v>
      </c>
      <c r="B67" s="61" t="s">
        <v>47</v>
      </c>
      <c r="C67" s="12" t="s">
        <v>48</v>
      </c>
      <c r="D67" s="61" t="s">
        <v>30</v>
      </c>
      <c r="E67" s="61">
        <v>2</v>
      </c>
      <c r="F67" s="61" t="s">
        <v>31</v>
      </c>
      <c r="G67" s="61">
        <v>1</v>
      </c>
      <c r="H67" s="61" t="s">
        <v>32</v>
      </c>
      <c r="I67" s="61"/>
      <c r="J67" s="61">
        <v>32</v>
      </c>
      <c r="K67" s="61"/>
      <c r="L67" s="61">
        <v>30</v>
      </c>
      <c r="M67" s="61" t="s">
        <v>32</v>
      </c>
      <c r="N67" s="3">
        <f t="shared" si="12"/>
        <v>10.774999999999999</v>
      </c>
      <c r="O67" s="9">
        <f t="shared" si="13"/>
        <v>0</v>
      </c>
      <c r="P67" s="4">
        <f t="shared" ref="P67:P75" si="17">IF(O67=0,0,IF(F67="OŽ",IF(L67&gt;35,0,IF(J67&gt;35,(36-L67)*1.836,((36-L67)-(36-J67))*1.836)),0)+IF(F67="PČ",IF(L67&gt;31,0,IF(J67&gt;31,(32-L67)*1.347,((32-L67)-(32-J67))*1.347)),0)+ IF(F67="PČneol",IF(L67&gt;15,0,IF(J67&gt;15,(16-L67)*0.255,((16-L67)-(16-J67))*0.255)),0)+IF(F67="PŽ",IF(L67&gt;31,0,IF(J67&gt;31,(32-L67)*0.255,((32-L67)-(32-J67))*0.255)),0)+IF(F67="EČ",IF(L67&gt;23,0,IF(J67&gt;23,(24-L67)*0.612,((24-L67)-(24-J67))*0.612)),0)+IF(F67="EČneol",IF(L67&gt;7,0,IF(J67&gt;7,(8-L67)*0.204,((8-L67)-(8-J67))*0.204)),0)+IF(F67="EŽ",IF(L67&gt;23,0,IF(J67&gt;23,(24-L67)*0.204,((24-L67)-(24-J67))*0.204)),0)+IF(F67="PT",IF(L67&gt;31,0,IF(J67&gt;31,(32-L67)*0.204,((32-L67)-(32-J67))*0.204)),0)+IF(F67="JOŽ",IF(L67&gt;23,0,IF(J67&gt;23,(24-L67)*0.255,((24-L67)-(24-J67))*0.255)),0)+IF(F67="JPČ",IF(L67&gt;23,0,IF(J67&gt;23,(24-L67)*0.204,((24-L67)-(24-J67))*0.204)),0)+IF(F67="JEČ",IF(L67&gt;15,0,IF(J67&gt;15,(16-L67)*0.102,((16-L67)-(16-J67))*0.102)),0)+IF(F67="JEOF",IF(L67&gt;15,0,IF(J67&gt;15,(16-L67)*0.102,((16-L67)-(16-J67))*0.102)),0)+IF(F67="JnPČ",IF(L67&gt;15,0,IF(J67&gt;15,(16-L67)*0.153,((16-L67)-(16-J67))*0.153)),0)+IF(F67="JnEČ",IF(L67&gt;15,0,IF(J67&gt;15,(16-L67)*0.0765,((16-L67)-(16-J67))*0.0765)),0)+IF(F67="JčPČ",IF(L67&gt;15,0,IF(J67&gt;15,(16-L67)*0.06375,((16-L67)-(16-J67))*0.06375)),0)+IF(F67="JčEČ",IF(L67&gt;15,0,IF(J67&gt;15,(16-L67)*0.051,((16-L67)-(16-J67))*0.051)),0)+IF(F67="NEAK",IF(L67&gt;23,0,IF(J67&gt;23,(24-L67)*0.03444,((24-L67)-(24-J67))*0.03444)),0))</f>
        <v>0</v>
      </c>
      <c r="Q67" s="11">
        <f t="shared" ref="Q67:Q75" si="18">IF(ISERROR(P67*100/N67),0,(P67*100/N67))</f>
        <v>0</v>
      </c>
      <c r="R67" s="10">
        <f t="shared" si="16"/>
        <v>0</v>
      </c>
    </row>
    <row r="68" spans="1:19" s="8" customFormat="1">
      <c r="A68" s="61">
        <v>3</v>
      </c>
      <c r="B68" s="61"/>
      <c r="C68" s="12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3">
        <f t="shared" si="12"/>
        <v>0</v>
      </c>
      <c r="O68" s="9">
        <f t="shared" si="13"/>
        <v>0</v>
      </c>
      <c r="P68" s="4">
        <f t="shared" si="17"/>
        <v>0</v>
      </c>
      <c r="Q68" s="11">
        <f t="shared" si="18"/>
        <v>0</v>
      </c>
      <c r="R68" s="10">
        <f t="shared" si="16"/>
        <v>0</v>
      </c>
    </row>
    <row r="69" spans="1:19" s="8" customFormat="1">
      <c r="A69" s="61">
        <v>4</v>
      </c>
      <c r="B69" s="61"/>
      <c r="C69" s="12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3">
        <f t="shared" si="12"/>
        <v>0</v>
      </c>
      <c r="O69" s="9">
        <f t="shared" si="13"/>
        <v>0</v>
      </c>
      <c r="P69" s="4">
        <f t="shared" si="17"/>
        <v>0</v>
      </c>
      <c r="Q69" s="11">
        <f t="shared" si="18"/>
        <v>0</v>
      </c>
      <c r="R69" s="10">
        <f t="shared" si="16"/>
        <v>0</v>
      </c>
    </row>
    <row r="70" spans="1:19" s="8" customFormat="1" ht="15.75" customHeight="1">
      <c r="A70" s="61">
        <v>5</v>
      </c>
      <c r="B70" s="61"/>
      <c r="C70" s="12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3">
        <f t="shared" si="12"/>
        <v>0</v>
      </c>
      <c r="O70" s="9">
        <f t="shared" si="13"/>
        <v>0</v>
      </c>
      <c r="P70" s="4">
        <f t="shared" si="17"/>
        <v>0</v>
      </c>
      <c r="Q70" s="11">
        <f t="shared" si="18"/>
        <v>0</v>
      </c>
      <c r="R70" s="10">
        <f t="shared" si="16"/>
        <v>0</v>
      </c>
    </row>
    <row r="71" spans="1:19" s="8" customFormat="1" ht="15.75" customHeight="1">
      <c r="A71" s="61">
        <v>6</v>
      </c>
      <c r="B71" s="61"/>
      <c r="C71" s="12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3">
        <f t="shared" si="12"/>
        <v>0</v>
      </c>
      <c r="O71" s="9">
        <f t="shared" si="13"/>
        <v>0</v>
      </c>
      <c r="P71" s="4">
        <f t="shared" si="17"/>
        <v>0</v>
      </c>
      <c r="Q71" s="11">
        <f t="shared" si="18"/>
        <v>0</v>
      </c>
      <c r="R71" s="10">
        <f t="shared" si="16"/>
        <v>0</v>
      </c>
    </row>
    <row r="72" spans="1:19" s="8" customFormat="1" ht="15.75" customHeight="1">
      <c r="A72" s="61">
        <v>7</v>
      </c>
      <c r="B72" s="61"/>
      <c r="C72" s="12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3">
        <f t="shared" si="12"/>
        <v>0</v>
      </c>
      <c r="O72" s="9">
        <f t="shared" si="13"/>
        <v>0</v>
      </c>
      <c r="P72" s="4">
        <f t="shared" si="17"/>
        <v>0</v>
      </c>
      <c r="Q72" s="11">
        <f t="shared" si="18"/>
        <v>0</v>
      </c>
      <c r="R72" s="10">
        <f t="shared" si="16"/>
        <v>0</v>
      </c>
    </row>
    <row r="73" spans="1:19" s="8" customFormat="1" ht="15.75" customHeight="1">
      <c r="A73" s="61">
        <v>8</v>
      </c>
      <c r="B73" s="61"/>
      <c r="C73" s="12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3">
        <f t="shared" si="12"/>
        <v>0</v>
      </c>
      <c r="O73" s="9">
        <f t="shared" si="13"/>
        <v>0</v>
      </c>
      <c r="P73" s="4">
        <f t="shared" si="17"/>
        <v>0</v>
      </c>
      <c r="Q73" s="11">
        <f t="shared" si="18"/>
        <v>0</v>
      </c>
      <c r="R73" s="10">
        <f t="shared" si="16"/>
        <v>0</v>
      </c>
    </row>
    <row r="74" spans="1:19" s="8" customFormat="1" ht="15.75" customHeight="1">
      <c r="A74" s="61">
        <v>9</v>
      </c>
      <c r="B74" s="61"/>
      <c r="C74" s="1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3">
        <f t="shared" si="12"/>
        <v>0</v>
      </c>
      <c r="O74" s="9">
        <f t="shared" si="13"/>
        <v>0</v>
      </c>
      <c r="P74" s="4">
        <f t="shared" si="17"/>
        <v>0</v>
      </c>
      <c r="Q74" s="11">
        <f t="shared" si="18"/>
        <v>0</v>
      </c>
      <c r="R74" s="10">
        <f t="shared" si="16"/>
        <v>0</v>
      </c>
    </row>
    <row r="75" spans="1:19" s="8" customFormat="1" ht="15.75" customHeight="1">
      <c r="A75" s="61">
        <v>10</v>
      </c>
      <c r="B75" s="61"/>
      <c r="C75" s="12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3">
        <f t="shared" si="12"/>
        <v>0</v>
      </c>
      <c r="O75" s="9">
        <f t="shared" si="13"/>
        <v>0</v>
      </c>
      <c r="P75" s="4">
        <f t="shared" si="17"/>
        <v>0</v>
      </c>
      <c r="Q75" s="11">
        <f t="shared" si="18"/>
        <v>0</v>
      </c>
      <c r="R75" s="10">
        <f t="shared" si="16"/>
        <v>0</v>
      </c>
    </row>
    <row r="76" spans="1:19" ht="15.75" customHeight="1">
      <c r="A76" s="102" t="s">
        <v>36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4"/>
      <c r="R76" s="10">
        <f>SUM(R66:R75)</f>
        <v>37.1081</v>
      </c>
      <c r="S76" s="8"/>
    </row>
    <row r="77" spans="1:19" ht="15.7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8"/>
    </row>
    <row r="78" spans="1:19" s="7" customFormat="1" ht="15.75">
      <c r="A78" s="24" t="s">
        <v>37</v>
      </c>
      <c r="B78" s="24"/>
      <c r="C78" s="87" t="s">
        <v>55</v>
      </c>
      <c r="D78" s="87"/>
      <c r="E78" s="87"/>
      <c r="F78" s="87"/>
      <c r="G78" s="87"/>
      <c r="H78" s="87"/>
      <c r="I78" s="87"/>
      <c r="J78" s="15"/>
      <c r="K78" s="15"/>
      <c r="L78" s="15"/>
      <c r="M78" s="15"/>
      <c r="N78" s="15"/>
      <c r="O78" s="15"/>
      <c r="P78" s="15"/>
      <c r="Q78" s="15"/>
      <c r="R78" s="16"/>
      <c r="S78" s="8"/>
    </row>
    <row r="79" spans="1:19" ht="15.75">
      <c r="A79" s="24"/>
      <c r="B79" s="24"/>
      <c r="C79" s="87" t="s">
        <v>56</v>
      </c>
      <c r="D79" s="87"/>
      <c r="E79" s="87"/>
      <c r="F79" s="87"/>
      <c r="G79" s="87"/>
      <c r="H79" s="87"/>
      <c r="I79" s="87"/>
      <c r="J79" s="15"/>
      <c r="K79" s="15"/>
      <c r="L79" s="15"/>
      <c r="M79" s="15"/>
      <c r="N79" s="15"/>
      <c r="O79" s="15"/>
      <c r="P79" s="15"/>
      <c r="Q79" s="15"/>
      <c r="R79" s="16"/>
      <c r="S79" s="8"/>
    </row>
    <row r="80" spans="1:19" s="8" customFormat="1">
      <c r="A80" s="49" t="s">
        <v>42</v>
      </c>
      <c r="B80" s="49"/>
      <c r="C80" s="49"/>
      <c r="D80" s="49"/>
      <c r="E80" s="49"/>
      <c r="F80" s="49"/>
      <c r="G80" s="49"/>
      <c r="H80" s="49"/>
      <c r="I80" s="49"/>
      <c r="J80" s="15"/>
      <c r="K80" s="15"/>
      <c r="L80" s="15"/>
      <c r="M80" s="15"/>
      <c r="N80" s="15"/>
      <c r="O80" s="15"/>
      <c r="P80" s="15"/>
      <c r="Q80" s="15"/>
      <c r="R80" s="16"/>
    </row>
    <row r="81" spans="1:19" s="8" customFormat="1">
      <c r="A81" s="49"/>
      <c r="B81" s="49"/>
      <c r="C81" s="49"/>
      <c r="D81" s="49"/>
      <c r="E81" s="49"/>
      <c r="F81" s="49"/>
      <c r="G81" s="49"/>
      <c r="H81" s="49"/>
      <c r="I81" s="49"/>
      <c r="J81" s="15"/>
      <c r="K81" s="15"/>
      <c r="L81" s="15"/>
      <c r="M81" s="15"/>
      <c r="N81" s="15"/>
      <c r="O81" s="15"/>
      <c r="P81" s="15"/>
      <c r="Q81" s="15"/>
      <c r="R81" s="16"/>
    </row>
    <row r="82" spans="1:19" s="8" customFormat="1">
      <c r="A82" s="64" t="s">
        <v>57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57"/>
    </row>
    <row r="83" spans="1:19" ht="18">
      <c r="A83" s="69" t="s">
        <v>27</v>
      </c>
      <c r="B83" s="70"/>
      <c r="C83" s="7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7"/>
      <c r="R83" s="8"/>
      <c r="S83" s="8"/>
    </row>
    <row r="84" spans="1:19">
      <c r="A84" s="61">
        <v>1</v>
      </c>
      <c r="B84" s="61" t="s">
        <v>46</v>
      </c>
      <c r="C84" s="12" t="s">
        <v>29</v>
      </c>
      <c r="D84" s="61" t="s">
        <v>30</v>
      </c>
      <c r="E84" s="61">
        <v>1</v>
      </c>
      <c r="F84" s="61" t="s">
        <v>58</v>
      </c>
      <c r="G84" s="61">
        <v>1</v>
      </c>
      <c r="H84" s="61" t="s">
        <v>32</v>
      </c>
      <c r="I84" s="61"/>
      <c r="J84" s="61">
        <v>44</v>
      </c>
      <c r="K84" s="61"/>
      <c r="L84" s="61">
        <v>38</v>
      </c>
      <c r="M84" s="61" t="s">
        <v>32</v>
      </c>
      <c r="N84" s="3">
        <f t="shared" ref="N84:N93" si="19">(IF(F84="OŽ",IF(L84=1,550.8,IF(L84=2,426.38,IF(L84=3,342.14,IF(L84=4,181.44,IF(L84=5,168.48,IF(L84=6,155.52,IF(L84=7,148.5,IF(L84=8,144,0))))))))+IF(L84&lt;=8,0,IF(L84&lt;=16,137.7,IF(L84&lt;=24,108,IF(L84&lt;=32,80.1,IF(L84&lt;=36,52.2,0)))))-IF(L84&lt;=8,0,IF(L84&lt;=16,(L84-9)*2.754,IF(L84&lt;=24,(L84-17)* 2.754,IF(L84&lt;=32,(L84-25)* 2.754,IF(L84&lt;=36,(L84-33)*2.754,0))))),0)+IF(F84="PČ",IF(L84=1,449,IF(L84=2,314.6,IF(L84=3,238,IF(L84=4,172,IF(L84=5,159,IF(L84=6,145,IF(L84=7,132,IF(L84=8,119,0))))))))+IF(L84&lt;=8,0,IF(L84&lt;=16,88,IF(L84&lt;=24,55,IF(L84&lt;=32,22,0))))-IF(L84&lt;=8,0,IF(L84&lt;=16,(L84-9)*2.245,IF(L84&lt;=24,(L84-17)*2.245,IF(L84&lt;=32,(L84-25)*2.245,0)))),0)+IF(F84="PČneol",IF(L84=1,85,IF(L84=2,64.61,IF(L84=3,50.76,IF(L84=4,16.25,IF(L84=5,15,IF(L84=6,13.75,IF(L84=7,12.5,IF(L84=8,11.25,0))))))))+IF(L84&lt;=8,0,IF(L84&lt;=16,9,0))-IF(L84&lt;=8,0,IF(L84&lt;=16,(L84-9)*0.425,0)),0)+IF(F84="PŽ",IF(L84=1,85,IF(L84=2,59.5,IF(L84=3,45,IF(L84=4,32.5,IF(L84=5,30,IF(L84=6,27.5,IF(L84=7,25,IF(L84=8,22.5,0))))))))+IF(L84&lt;=8,0,IF(L84&lt;=16,19,IF(L84&lt;=24,13,IF(L84&lt;=32,8,0))))-IF(L84&lt;=8,0,IF(L84&lt;=16,(L84-9)*0.425,IF(L84&lt;=24,(L84-17)*0.425,IF(L84&lt;=32,(L84-25)*0.425,0)))),0)+IF(F84="EČ",IF(L84=1,204,IF(L84=2,156.24,IF(L84=3,123.84,IF(L84=4,72,IF(L84=5,66,IF(L84=6,60,IF(L84=7,54,IF(L84=8,48,0))))))))+IF(L84&lt;=8,0,IF(L84&lt;=16,40,IF(L84&lt;=24,25,0)))-IF(L84&lt;=8,0,IF(L84&lt;=16,(L84-9)*1.02,IF(L84&lt;=24,(L84-17)*1.02,0))),0)+IF(F84="EČneol",IF(L84=1,68,IF(L84=2,51.69,IF(L84=3,40.61,IF(L84=4,13,IF(L84=5,12,IF(L84=6,11,IF(L84=7,10,IF(L84=8,9,0)))))))))+IF(F84="EŽ",IF(L84=1,68,IF(L84=2,47.6,IF(L84=3,36,IF(L84=4,18,IF(L84=5,16.5,IF(L84=6,15,IF(L84=7,13.5,IF(L84=8,12,0))))))))+IF(L84&lt;=8,0,IF(L84&lt;=16,10,IF(L84&lt;=24,6,0)))-IF(L84&lt;=8,0,IF(L84&lt;=16,(L84-9)*0.34,IF(L84&lt;=24,(L84-17)*0.34,0))),0)+IF(F84="PT",IF(L84=1,68,IF(L84=2,52.08,IF(L84=3,41.28,IF(L84=4,24,IF(L84=5,22,IF(L84=6,20,IF(L84=7,18,IF(L84=8,16,0))))))))+IF(L84&lt;=8,0,IF(L84&lt;=16,13,IF(L84&lt;=24,9,IF(L84&lt;=32,4,0))))-IF(L84&lt;=8,0,IF(L84&lt;=16,(L84-9)*0.34,IF(L84&lt;=24,(L84-17)*0.34,IF(L84&lt;=32,(L84-25)*0.34,0)))),0)+IF(F84="JOŽ",IF(L84=1,85,IF(L84=2,59.5,IF(L84=3,45,IF(L84=4,32.5,IF(L84=5,30,IF(L84=6,27.5,IF(L84=7,25,IF(L84=8,22.5,0))))))))+IF(L84&lt;=8,0,IF(L84&lt;=16,19,IF(L84&lt;=24,13,0)))-IF(L84&lt;=8,0,IF(L84&lt;=16,(L84-9)*0.425,IF(L84&lt;=24,(L84-17)*0.425,0))),0)+IF(F84="JPČ",IF(L84=1,68,IF(L84=2,47.6,IF(L84=3,36,IF(L84=4,26,IF(L84=5,24,IF(L84=6,22,IF(L84=7,20,IF(L84=8,18,0))))))))+IF(L84&lt;=8,0,IF(L84&lt;=16,13,IF(L84&lt;=24,9,0)))-IF(L84&lt;=8,0,IF(L84&lt;=16,(L84-9)*0.34,IF(L84&lt;=24,(L84-17)*0.34,0))),0)+IF(F84="JEČ",IF(L84=1,34,IF(L84=2,26.04,IF(L84=3,20.6,IF(L84=4,12,IF(L84=5,11,IF(L84=6,10,IF(L84=7,9,IF(L84=8,8,0))))))))+IF(L84&lt;=8,0,IF(L84&lt;=16,6,0))-IF(L84&lt;=8,0,IF(L84&lt;=16,(L84-9)*0.17,0)),0)+IF(F84="JEOF",IF(L84=1,34,IF(L84=2,26.04,IF(L84=3,20.6,IF(L84=4,12,IF(L84=5,11,IF(L84=6,10,IF(L84=7,9,IF(L84=8,8,0))))))))+IF(L84&lt;=8,0,IF(L84&lt;=16,6,0))-IF(L84&lt;=8,0,IF(L84&lt;=16,(L84-9)*0.17,0)),0)+IF(F84="JnPČ",IF(L84=1,51,IF(L84=2,35.7,IF(L84=3,27,IF(L84=4,19.5,IF(L84=5,18,IF(L84=6,16.5,IF(L84=7,15,IF(L84=8,13.5,0))))))))+IF(L84&lt;=8,0,IF(L84&lt;=16,10,0))-IF(L84&lt;=8,0,IF(L84&lt;=16,(L84-9)*0.255,0)),0)+IF(F84="JnEČ",IF(L84=1,25.5,IF(L84=2,19.53,IF(L84=3,15.48,IF(L84=4,9,IF(L84=5,8.25,IF(L84=6,7.5,IF(L84=7,6.75,IF(L84=8,6,0))))))))+IF(L84&lt;=8,0,IF(L84&lt;=16,5,0))-IF(L84&lt;=8,0,IF(L84&lt;=16,(L84-9)*0.1275,0)),0)+IF(F84="JčPČ",IF(L84=1,21.25,IF(L84=2,14.5,IF(L84=3,11.5,IF(L84=4,7,IF(L84=5,6.5,IF(L84=6,6,IF(L84=7,5.5,IF(L84=8,5,0))))))))+IF(L84&lt;=8,0,IF(L84&lt;=16,4,0))-IF(L84&lt;=8,0,IF(L84&lt;=16,(L84-9)*0.10625,0)),0)+IF(F84="JčEČ",IF(L84=1,17,IF(L84=2,13.02,IF(L84=3,10.32,IF(L84=4,6,IF(L84=5,5.5,IF(L84=6,5,IF(L84=7,4.5,IF(L84=8,4,0))))))))+IF(L84&lt;=8,0,IF(L84&lt;=16,3,0))-IF(L84&lt;=8,0,IF(L84&lt;=16,(L84-9)*0.085,0)),0)+IF(F84="NEAK",IF(L84=1,11.48,IF(L84=2,8.79,IF(L84=3,6.97,IF(L84=4,4.05,IF(L84=5,3.71,IF(L84=6,3.38,IF(L84=7,3.04,IF(L84=8,2.7,0))))))))+IF(L84&lt;=8,0,IF(L84&lt;=16,2,IF(L84&lt;=24,1.3,0)))-IF(L84&lt;=8,0,IF(L84&lt;=16,(L84-9)*0.0574,IF(L84&lt;=24,(L84-17)*0.0574,0))),0))*IF(L84&lt;0,1,IF(OR(F84="PČ",F84="PŽ",F84="PT"),IF(J84&lt;32,J84/32,1),1))* IF(L84&lt;0,1,IF(OR(F84="EČ",F84="EŽ",F84="JOŽ",F84="JPČ",F84="NEAK"),IF(J84&lt;24,J84/24,1),1))*IF(L84&lt;0,1,IF(OR(F84="PČneol",F84="JEČ",F84="JEOF",F84="JnPČ",F84="JnEČ",F84="JčPČ",F84="JčEČ"),IF(J84&lt;16,J84/16,1),1))*IF(L84&lt;0,1,IF(F84="EČneol",IF(J84&lt;8,J84/8,1),1))</f>
        <v>0</v>
      </c>
      <c r="O84" s="9">
        <f t="shared" ref="O84:O93" si="20">IF(F84="OŽ",N84,IF(H84="Ne",IF(J84*0.3&lt;J84-L84,N84,0),IF(J84*0.1&lt;J84-L84,N84,0)))</f>
        <v>0</v>
      </c>
      <c r="P84" s="4">
        <f t="shared" ref="P84" si="21">IF(O84=0,0,IF(F84="OŽ",IF(L84&gt;35,0,IF(J84&gt;35,(36-L84)*1.836,((36-L84)-(36-J84))*1.836)),0)+IF(F84="PČ",IF(L84&gt;31,0,IF(J84&gt;31,(32-L84)*1.347,((32-L84)-(32-J84))*1.347)),0)+ IF(F84="PČneol",IF(L84&gt;15,0,IF(J84&gt;15,(16-L84)*0.255,((16-L84)-(16-J84))*0.255)),0)+IF(F84="PŽ",IF(L84&gt;31,0,IF(J84&gt;31,(32-L84)*0.255,((32-L84)-(32-J84))*0.255)),0)+IF(F84="EČ",IF(L84&gt;23,0,IF(J84&gt;23,(24-L84)*0.612,((24-L84)-(24-J84))*0.612)),0)+IF(F84="EČneol",IF(L84&gt;7,0,IF(J84&gt;7,(8-L84)*0.204,((8-L84)-(8-J84))*0.204)),0)+IF(F84="EŽ",IF(L84&gt;23,0,IF(J84&gt;23,(24-L84)*0.204,((24-L84)-(24-J84))*0.204)),0)+IF(F84="PT",IF(L84&gt;31,0,IF(J84&gt;31,(32-L84)*0.204,((32-L84)-(32-J84))*0.204)),0)+IF(F84="JOŽ",IF(L84&gt;23,0,IF(J84&gt;23,(24-L84)*0.255,((24-L84)-(24-J84))*0.255)),0)+IF(F84="JPČ",IF(L84&gt;23,0,IF(J84&gt;23,(24-L84)*0.204,((24-L84)-(24-J84))*0.204)),0)+IF(F84="JEČ",IF(L84&gt;15,0,IF(J84&gt;15,(16-L84)*0.102,((16-L84)-(16-J84))*0.102)),0)+IF(F84="JEOF",IF(L84&gt;15,0,IF(J84&gt;15,(16-L84)*0.102,((16-L84)-(16-J84))*0.102)),0)+IF(F84="JnPČ",IF(L84&gt;15,0,IF(J84&gt;15,(16-L84)*0.153,((16-L84)-(16-J84))*0.153)),0)+IF(F84="JnEČ",IF(L84&gt;15,0,IF(J84&gt;15,(16-L84)*0.0765,((16-L84)-(16-J84))*0.0765)),0)+IF(F84="JčPČ",IF(L84&gt;15,0,IF(J84&gt;15,(16-L84)*0.06375,((16-L84)-(16-J84))*0.06375)),0)+IF(F84="JčEČ",IF(L84&gt;15,0,IF(J84&gt;15,(16-L84)*0.051,((16-L84)-(16-J84))*0.051)),0)+IF(F84="NEAK",IF(L84&gt;23,0,IF(J84&gt;23,(24-L84)*0.03444,((24-L84)-(24-J84))*0.03444)),0))</f>
        <v>0</v>
      </c>
      <c r="Q84" s="11">
        <f t="shared" ref="Q84" si="22">IF(ISERROR(P84*100/N84),0,(P84*100/N84))</f>
        <v>0</v>
      </c>
      <c r="R84" s="10">
        <f t="shared" ref="R84:R93" si="23">IF(Q84&lt;=30,O84+P84,O84+O84*0.3)*IF(G84=1,0.4,IF(G84=2,0.75,IF(G84="1 (kas 4 m. 1 k. nerengiamos)",0.52,1)))*IF(D84="olimpinė",1,IF(M84="Ne",0.5,1))*IF(OR(A$5="Lietuvos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federacija"),IF(OR(J84&lt;8,K84&lt;16),0,1),1)*E84*IF(I84&lt;=1,1,1/I84)*IF(OR(A$5="Lietuvos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4" s="8"/>
    </row>
    <row r="85" spans="1:19" ht="45">
      <c r="A85" s="61">
        <v>2</v>
      </c>
      <c r="B85" s="61" t="s">
        <v>59</v>
      </c>
      <c r="C85" s="12" t="s">
        <v>48</v>
      </c>
      <c r="D85" s="61" t="s">
        <v>30</v>
      </c>
      <c r="E85" s="61">
        <v>2</v>
      </c>
      <c r="F85" s="61" t="s">
        <v>58</v>
      </c>
      <c r="G85" s="61">
        <v>1</v>
      </c>
      <c r="H85" s="61" t="s">
        <v>32</v>
      </c>
      <c r="I85" s="61"/>
      <c r="J85" s="61">
        <v>31</v>
      </c>
      <c r="K85" s="61"/>
      <c r="L85" s="61">
        <v>17</v>
      </c>
      <c r="M85" s="61" t="s">
        <v>32</v>
      </c>
      <c r="N85" s="3">
        <f t="shared" si="19"/>
        <v>9</v>
      </c>
      <c r="O85" s="9">
        <f t="shared" si="20"/>
        <v>9</v>
      </c>
      <c r="P85" s="4">
        <f t="shared" ref="P85:P93" si="24">IF(O85=0,0,IF(F85="OŽ",IF(L85&gt;35,0,IF(J85&gt;35,(36-L85)*1.836,((36-L85)-(36-J85))*1.836)),0)+IF(F85="PČ",IF(L85&gt;31,0,IF(J85&gt;31,(32-L85)*1.347,((32-L85)-(32-J85))*1.347)),0)+ IF(F85="PČneol",IF(L85&gt;15,0,IF(J85&gt;15,(16-L85)*0.255,((16-L85)-(16-J85))*0.255)),0)+IF(F85="PŽ",IF(L85&gt;31,0,IF(J85&gt;31,(32-L85)*0.255,((32-L85)-(32-J85))*0.255)),0)+IF(F85="EČ",IF(L85&gt;23,0,IF(J85&gt;23,(24-L85)*0.612,((24-L85)-(24-J85))*0.612)),0)+IF(F85="EČneol",IF(L85&gt;7,0,IF(J85&gt;7,(8-L85)*0.204,((8-L85)-(8-J85))*0.204)),0)+IF(F85="EŽ",IF(L85&gt;23,0,IF(J85&gt;23,(24-L85)*0.204,((24-L85)-(24-J85))*0.204)),0)+IF(F85="PT",IF(L85&gt;31,0,IF(J85&gt;31,(32-L85)*0.204,((32-L85)-(32-J85))*0.204)),0)+IF(F85="JOŽ",IF(L85&gt;23,0,IF(J85&gt;23,(24-L85)*0.255,((24-L85)-(24-J85))*0.255)),0)+IF(F85="JPČ",IF(L85&gt;23,0,IF(J85&gt;23,(24-L85)*0.204,((24-L85)-(24-J85))*0.204)),0)+IF(F85="JEČ",IF(L85&gt;15,0,IF(J85&gt;15,(16-L85)*0.102,((16-L85)-(16-J85))*0.102)),0)+IF(F85="JEOF",IF(L85&gt;15,0,IF(J85&gt;15,(16-L85)*0.102,((16-L85)-(16-J85))*0.102)),0)+IF(F85="JnPČ",IF(L85&gt;15,0,IF(J85&gt;15,(16-L85)*0.153,((16-L85)-(16-J85))*0.153)),0)+IF(F85="JnEČ",IF(L85&gt;15,0,IF(J85&gt;15,(16-L85)*0.0765,((16-L85)-(16-J85))*0.0765)),0)+IF(F85="JčPČ",IF(L85&gt;15,0,IF(J85&gt;15,(16-L85)*0.06375,((16-L85)-(16-J85))*0.06375)),0)+IF(F85="JčEČ",IF(L85&gt;15,0,IF(J85&gt;15,(16-L85)*0.051,((16-L85)-(16-J85))*0.051)),0)+IF(F85="NEAK",IF(L85&gt;23,0,IF(J85&gt;23,(24-L85)*0.03444,((24-L85)-(24-J85))*0.03444)),0))</f>
        <v>1.4279999999999999</v>
      </c>
      <c r="Q85" s="11">
        <f t="shared" ref="Q85:Q93" si="25">IF(ISERROR(P85*100/N85),0,(P85*100/N85))</f>
        <v>15.866666666666665</v>
      </c>
      <c r="R85" s="10">
        <f t="shared" si="23"/>
        <v>8.3424000000000014</v>
      </c>
      <c r="S85" s="8"/>
    </row>
    <row r="86" spans="1:19">
      <c r="A86" s="61">
        <v>3</v>
      </c>
      <c r="B86" s="61"/>
      <c r="C86" s="12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3">
        <f t="shared" si="19"/>
        <v>0</v>
      </c>
      <c r="O86" s="9">
        <f t="shared" si="20"/>
        <v>0</v>
      </c>
      <c r="P86" s="4">
        <f t="shared" si="24"/>
        <v>0</v>
      </c>
      <c r="Q86" s="11">
        <f t="shared" si="25"/>
        <v>0</v>
      </c>
      <c r="R86" s="10">
        <f t="shared" si="23"/>
        <v>0</v>
      </c>
      <c r="S86" s="8"/>
    </row>
    <row r="87" spans="1:19">
      <c r="A87" s="61">
        <v>4</v>
      </c>
      <c r="B87" s="61"/>
      <c r="C87" s="12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3">
        <f t="shared" si="19"/>
        <v>0</v>
      </c>
      <c r="O87" s="9">
        <f t="shared" si="20"/>
        <v>0</v>
      </c>
      <c r="P87" s="4">
        <f t="shared" si="24"/>
        <v>0</v>
      </c>
      <c r="Q87" s="11">
        <f t="shared" si="25"/>
        <v>0</v>
      </c>
      <c r="R87" s="10">
        <f t="shared" si="23"/>
        <v>0</v>
      </c>
      <c r="S87" s="8"/>
    </row>
    <row r="88" spans="1:19">
      <c r="A88" s="61">
        <v>5</v>
      </c>
      <c r="B88" s="61"/>
      <c r="C88" s="12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3">
        <f t="shared" si="19"/>
        <v>0</v>
      </c>
      <c r="O88" s="9">
        <f t="shared" si="20"/>
        <v>0</v>
      </c>
      <c r="P88" s="4">
        <f t="shared" si="24"/>
        <v>0</v>
      </c>
      <c r="Q88" s="11">
        <f t="shared" si="25"/>
        <v>0</v>
      </c>
      <c r="R88" s="10">
        <f t="shared" si="23"/>
        <v>0</v>
      </c>
      <c r="S88" s="8"/>
    </row>
    <row r="89" spans="1:19">
      <c r="A89" s="61">
        <v>6</v>
      </c>
      <c r="B89" s="61"/>
      <c r="C89" s="12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3">
        <f t="shared" si="19"/>
        <v>0</v>
      </c>
      <c r="O89" s="9">
        <f t="shared" si="20"/>
        <v>0</v>
      </c>
      <c r="P89" s="4">
        <f t="shared" si="24"/>
        <v>0</v>
      </c>
      <c r="Q89" s="11">
        <f t="shared" si="25"/>
        <v>0</v>
      </c>
      <c r="R89" s="10">
        <f t="shared" si="23"/>
        <v>0</v>
      </c>
      <c r="S89" s="8"/>
    </row>
    <row r="90" spans="1:19">
      <c r="A90" s="61">
        <v>7</v>
      </c>
      <c r="B90" s="61"/>
      <c r="C90" s="12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3">
        <f t="shared" si="19"/>
        <v>0</v>
      </c>
      <c r="O90" s="9">
        <f t="shared" si="20"/>
        <v>0</v>
      </c>
      <c r="P90" s="4">
        <f t="shared" si="24"/>
        <v>0</v>
      </c>
      <c r="Q90" s="11">
        <f t="shared" si="25"/>
        <v>0</v>
      </c>
      <c r="R90" s="10">
        <f t="shared" si="23"/>
        <v>0</v>
      </c>
      <c r="S90" s="8"/>
    </row>
    <row r="91" spans="1:19" s="8" customFormat="1">
      <c r="A91" s="61">
        <v>8</v>
      </c>
      <c r="B91" s="61"/>
      <c r="C91" s="12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3">
        <f t="shared" si="19"/>
        <v>0</v>
      </c>
      <c r="O91" s="9">
        <f t="shared" si="20"/>
        <v>0</v>
      </c>
      <c r="P91" s="4">
        <f t="shared" si="24"/>
        <v>0</v>
      </c>
      <c r="Q91" s="11">
        <f t="shared" si="25"/>
        <v>0</v>
      </c>
      <c r="R91" s="10">
        <f t="shared" si="23"/>
        <v>0</v>
      </c>
    </row>
    <row r="92" spans="1:19">
      <c r="A92" s="61">
        <v>9</v>
      </c>
      <c r="B92" s="61"/>
      <c r="C92" s="12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3">
        <f t="shared" si="19"/>
        <v>0</v>
      </c>
      <c r="O92" s="9">
        <f t="shared" si="20"/>
        <v>0</v>
      </c>
      <c r="P92" s="4">
        <f t="shared" si="24"/>
        <v>0</v>
      </c>
      <c r="Q92" s="11">
        <f t="shared" si="25"/>
        <v>0</v>
      </c>
      <c r="R92" s="10">
        <f t="shared" si="23"/>
        <v>0</v>
      </c>
      <c r="S92" s="8"/>
    </row>
    <row r="93" spans="1:19" s="8" customFormat="1">
      <c r="A93" s="61">
        <v>10</v>
      </c>
      <c r="B93" s="61"/>
      <c r="C93" s="12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3">
        <f t="shared" si="19"/>
        <v>0</v>
      </c>
      <c r="O93" s="9">
        <f t="shared" si="20"/>
        <v>0</v>
      </c>
      <c r="P93" s="4">
        <f t="shared" si="24"/>
        <v>0</v>
      </c>
      <c r="Q93" s="11">
        <f t="shared" si="25"/>
        <v>0</v>
      </c>
      <c r="R93" s="10">
        <f t="shared" si="23"/>
        <v>0</v>
      </c>
    </row>
    <row r="94" spans="1:19">
      <c r="A94" s="102" t="s">
        <v>36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4"/>
      <c r="R94" s="10">
        <f>SUM(R84:R93)</f>
        <v>8.3424000000000014</v>
      </c>
      <c r="S94" s="8"/>
    </row>
    <row r="95" spans="1:19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8"/>
    </row>
    <row r="96" spans="1:19" ht="15.75">
      <c r="A96" s="24" t="s">
        <v>37</v>
      </c>
      <c r="B96" s="24"/>
      <c r="C96" s="87" t="s">
        <v>60</v>
      </c>
      <c r="D96" s="87"/>
      <c r="E96" s="87"/>
      <c r="F96" s="87"/>
      <c r="G96" s="87"/>
      <c r="H96" s="87"/>
      <c r="I96" s="87"/>
      <c r="J96" s="15"/>
      <c r="K96" s="15"/>
      <c r="L96" s="15"/>
      <c r="M96" s="15"/>
      <c r="N96" s="15"/>
      <c r="O96" s="15"/>
      <c r="P96" s="15"/>
      <c r="Q96" s="15"/>
      <c r="R96" s="16"/>
      <c r="S96" s="8"/>
    </row>
    <row r="97" spans="1:19" s="8" customFormat="1" ht="15.75">
      <c r="A97" s="24"/>
      <c r="B97" s="24"/>
      <c r="C97" s="87" t="s">
        <v>61</v>
      </c>
      <c r="D97" s="87"/>
      <c r="E97" s="87"/>
      <c r="F97" s="87"/>
      <c r="G97" s="87"/>
      <c r="H97" s="87"/>
      <c r="I97" s="87"/>
      <c r="J97" s="15"/>
      <c r="K97" s="15"/>
      <c r="L97" s="15"/>
      <c r="M97" s="15"/>
      <c r="N97" s="15"/>
      <c r="O97" s="15"/>
      <c r="P97" s="15"/>
      <c r="Q97" s="15"/>
      <c r="R97" s="16"/>
    </row>
    <row r="98" spans="1:19">
      <c r="A98" s="49" t="s">
        <v>42</v>
      </c>
      <c r="B98" s="49"/>
      <c r="C98" s="49"/>
      <c r="D98" s="49"/>
      <c r="E98" s="49"/>
      <c r="F98" s="49"/>
      <c r="G98" s="49"/>
      <c r="H98" s="49"/>
      <c r="I98" s="49"/>
      <c r="J98" s="15"/>
      <c r="K98" s="15"/>
      <c r="L98" s="15"/>
      <c r="M98" s="15"/>
      <c r="N98" s="15"/>
      <c r="O98" s="15"/>
      <c r="P98" s="15"/>
      <c r="Q98" s="15"/>
      <c r="R98" s="16"/>
      <c r="S98" s="7"/>
    </row>
    <row r="99" spans="1:19">
      <c r="A99" s="64" t="s">
        <v>62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57"/>
      <c r="R99" s="8"/>
      <c r="S99" s="8"/>
    </row>
    <row r="100" spans="1:19" ht="18">
      <c r="A100" s="69" t="s">
        <v>27</v>
      </c>
      <c r="B100" s="70"/>
      <c r="C100" s="7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7"/>
      <c r="R100" s="8"/>
      <c r="S100" s="8"/>
    </row>
    <row r="101" spans="1:19">
      <c r="A101" s="64" t="s">
        <v>63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57"/>
      <c r="R101" s="8"/>
      <c r="S101" s="8"/>
    </row>
    <row r="102" spans="1:19">
      <c r="A102" s="61">
        <v>1</v>
      </c>
      <c r="B102" s="61" t="s">
        <v>46</v>
      </c>
      <c r="C102" s="12" t="s">
        <v>29</v>
      </c>
      <c r="D102" s="61" t="s">
        <v>30</v>
      </c>
      <c r="E102" s="61">
        <v>1</v>
      </c>
      <c r="F102" s="61" t="s">
        <v>45</v>
      </c>
      <c r="G102" s="61">
        <v>1</v>
      </c>
      <c r="H102" s="61" t="s">
        <v>32</v>
      </c>
      <c r="I102" s="61"/>
      <c r="J102" s="61">
        <v>38</v>
      </c>
      <c r="K102" s="61"/>
      <c r="L102" s="61">
        <v>22</v>
      </c>
      <c r="M102" s="61" t="s">
        <v>32</v>
      </c>
      <c r="N102" s="3">
        <f t="shared" ref="N102:N111" si="26">(IF(F102="OŽ",IF(L102=1,550.8,IF(L102=2,426.38,IF(L102=3,342.14,IF(L102=4,181.44,IF(L102=5,168.48,IF(L102=6,155.52,IF(L102=7,148.5,IF(L102=8,144,0))))))))+IF(L102&lt;=8,0,IF(L102&lt;=16,137.7,IF(L102&lt;=24,108,IF(L102&lt;=32,80.1,IF(L102&lt;=36,52.2,0)))))-IF(L102&lt;=8,0,IF(L102&lt;=16,(L102-9)*2.754,IF(L102&lt;=24,(L102-17)* 2.754,IF(L102&lt;=32,(L102-25)* 2.754,IF(L102&lt;=36,(L102-33)*2.754,0))))),0)+IF(F102="PČ",IF(L102=1,449,IF(L102=2,314.6,IF(L102=3,238,IF(L102=4,172,IF(L102=5,159,IF(L102=6,145,IF(L102=7,132,IF(L102=8,119,0))))))))+IF(L102&lt;=8,0,IF(L102&lt;=16,88,IF(L102&lt;=24,55,IF(L102&lt;=32,22,0))))-IF(L102&lt;=8,0,IF(L102&lt;=16,(L102-9)*2.245,IF(L102&lt;=24,(L102-17)*2.245,IF(L102&lt;=32,(L102-25)*2.245,0)))),0)+IF(F102="PČneol",IF(L102=1,85,IF(L102=2,64.61,IF(L102=3,50.76,IF(L102=4,16.25,IF(L102=5,15,IF(L102=6,13.75,IF(L102=7,12.5,IF(L102=8,11.25,0))))))))+IF(L102&lt;=8,0,IF(L102&lt;=16,9,0))-IF(L102&lt;=8,0,IF(L102&lt;=16,(L102-9)*0.425,0)),0)+IF(F102="PŽ",IF(L102=1,85,IF(L102=2,59.5,IF(L102=3,45,IF(L102=4,32.5,IF(L102=5,30,IF(L102=6,27.5,IF(L102=7,25,IF(L102=8,22.5,0))))))))+IF(L102&lt;=8,0,IF(L102&lt;=16,19,IF(L102&lt;=24,13,IF(L102&lt;=32,8,0))))-IF(L102&lt;=8,0,IF(L102&lt;=16,(L102-9)*0.425,IF(L102&lt;=24,(L102-17)*0.425,IF(L102&lt;=32,(L102-25)*0.425,0)))),0)+IF(F102="EČ",IF(L102=1,204,IF(L102=2,156.24,IF(L102=3,123.84,IF(L102=4,72,IF(L102=5,66,IF(L102=6,60,IF(L102=7,54,IF(L102=8,48,0))))))))+IF(L102&lt;=8,0,IF(L102&lt;=16,40,IF(L102&lt;=24,25,0)))-IF(L102&lt;=8,0,IF(L102&lt;=16,(L102-9)*1.02,IF(L102&lt;=24,(L102-17)*1.02,0))),0)+IF(F102="EČneol",IF(L102=1,68,IF(L102=2,51.69,IF(L102=3,40.61,IF(L102=4,13,IF(L102=5,12,IF(L102=6,11,IF(L102=7,10,IF(L102=8,9,0)))))))))+IF(F102="EŽ",IF(L102=1,68,IF(L102=2,47.6,IF(L102=3,36,IF(L102=4,18,IF(L102=5,16.5,IF(L102=6,15,IF(L102=7,13.5,IF(L102=8,12,0))))))))+IF(L102&lt;=8,0,IF(L102&lt;=16,10,IF(L102&lt;=24,6,0)))-IF(L102&lt;=8,0,IF(L102&lt;=16,(L102-9)*0.34,IF(L102&lt;=24,(L102-17)*0.34,0))),0)+IF(F102="PT",IF(L102=1,68,IF(L102=2,52.08,IF(L102=3,41.28,IF(L102=4,24,IF(L102=5,22,IF(L102=6,20,IF(L102=7,18,IF(L102=8,16,0))))))))+IF(L102&lt;=8,0,IF(L102&lt;=16,13,IF(L102&lt;=24,9,IF(L102&lt;=32,4,0))))-IF(L102&lt;=8,0,IF(L102&lt;=16,(L102-9)*0.34,IF(L102&lt;=24,(L102-17)*0.34,IF(L102&lt;=32,(L102-25)*0.34,0)))),0)+IF(F102="JOŽ",IF(L102=1,85,IF(L102=2,59.5,IF(L102=3,45,IF(L102=4,32.5,IF(L102=5,30,IF(L102=6,27.5,IF(L102=7,25,IF(L102=8,22.5,0))))))))+IF(L102&lt;=8,0,IF(L102&lt;=16,19,IF(L102&lt;=24,13,0)))-IF(L102&lt;=8,0,IF(L102&lt;=16,(L102-9)*0.425,IF(L102&lt;=24,(L102-17)*0.425,0))),0)+IF(F102="JPČ",IF(L102=1,68,IF(L102=2,47.6,IF(L102=3,36,IF(L102=4,26,IF(L102=5,24,IF(L102=6,22,IF(L102=7,20,IF(L102=8,18,0))))))))+IF(L102&lt;=8,0,IF(L102&lt;=16,13,IF(L102&lt;=24,9,0)))-IF(L102&lt;=8,0,IF(L102&lt;=16,(L102-9)*0.34,IF(L102&lt;=24,(L102-17)*0.34,0))),0)+IF(F102="JEČ",IF(L102=1,34,IF(L102=2,26.04,IF(L102=3,20.6,IF(L102=4,12,IF(L102=5,11,IF(L102=6,10,IF(L102=7,9,IF(L102=8,8,0))))))))+IF(L102&lt;=8,0,IF(L102&lt;=16,6,0))-IF(L102&lt;=8,0,IF(L102&lt;=16,(L102-9)*0.17,0)),0)+IF(F102="JEOF",IF(L102=1,34,IF(L102=2,26.04,IF(L102=3,20.6,IF(L102=4,12,IF(L102=5,11,IF(L102=6,10,IF(L102=7,9,IF(L102=8,8,0))))))))+IF(L102&lt;=8,0,IF(L102&lt;=16,6,0))-IF(L102&lt;=8,0,IF(L102&lt;=16,(L102-9)*0.17,0)),0)+IF(F102="JnPČ",IF(L102=1,51,IF(L102=2,35.7,IF(L102=3,27,IF(L102=4,19.5,IF(L102=5,18,IF(L102=6,16.5,IF(L102=7,15,IF(L102=8,13.5,0))))))))+IF(L102&lt;=8,0,IF(L102&lt;=16,10,0))-IF(L102&lt;=8,0,IF(L102&lt;=16,(L102-9)*0.255,0)),0)+IF(F102="JnEČ",IF(L102=1,25.5,IF(L102=2,19.53,IF(L102=3,15.48,IF(L102=4,9,IF(L102=5,8.25,IF(L102=6,7.5,IF(L102=7,6.75,IF(L102=8,6,0))))))))+IF(L102&lt;=8,0,IF(L102&lt;=16,5,0))-IF(L102&lt;=8,0,IF(L102&lt;=16,(L102-9)*0.1275,0)),0)+IF(F102="JčPČ",IF(L102=1,21.25,IF(L102=2,14.5,IF(L102=3,11.5,IF(L102=4,7,IF(L102=5,6.5,IF(L102=6,6,IF(L102=7,5.5,IF(L102=8,5,0))))))))+IF(L102&lt;=8,0,IF(L102&lt;=16,4,0))-IF(L102&lt;=8,0,IF(L102&lt;=16,(L102-9)*0.10625,0)),0)+IF(F102="JčEČ",IF(L102=1,17,IF(L102=2,13.02,IF(L102=3,10.32,IF(L102=4,6,IF(L102=5,5.5,IF(L102=6,5,IF(L102=7,4.5,IF(L102=8,4,0))))))))+IF(L102&lt;=8,0,IF(L102&lt;=16,3,0))-IF(L102&lt;=8,0,IF(L102&lt;=16,(L102-9)*0.085,0)),0)+IF(F102="NEAK",IF(L102=1,11.48,IF(L102=2,8.79,IF(L102=3,6.97,IF(L102=4,4.05,IF(L102=5,3.71,IF(L102=6,3.38,IF(L102=7,3.04,IF(L102=8,2.7,0))))))))+IF(L102&lt;=8,0,IF(L102&lt;=16,2,IF(L102&lt;=24,1.3,0)))-IF(L102&lt;=8,0,IF(L102&lt;=16,(L102-9)*0.0574,IF(L102&lt;=24,(L102-17)*0.0574,0))),0))*IF(L102&lt;0,1,IF(OR(F102="PČ",F102="PŽ",F102="PT"),IF(J102&lt;32,J102/32,1),1))* IF(L102&lt;0,1,IF(OR(F102="EČ",F102="EŽ",F102="JOŽ",F102="JPČ",F102="NEAK"),IF(J102&lt;24,J102/24,1),1))*IF(L102&lt;0,1,IF(OR(F102="PČneol",F102="JEČ",F102="JEOF",F102="JnPČ",F102="JnEČ",F102="JčPČ",F102="JčEČ"),IF(J102&lt;16,J102/16,1),1))*IF(L102&lt;0,1,IF(F102="EČneol",IF(J102&lt;8,J102/8,1),1))</f>
        <v>19.899999999999999</v>
      </c>
      <c r="O102" s="9">
        <f t="shared" ref="O102:O111" si="27">IF(F102="OŽ",N102,IF(H102="Ne",IF(J102*0.3&lt;J102-L102,N102,0),IF(J102*0.1&lt;J102-L102,N102,0)))</f>
        <v>19.899999999999999</v>
      </c>
      <c r="P102" s="4">
        <f t="shared" ref="P102" si="28">IF(O102=0,0,IF(F102="OŽ",IF(L102&gt;35,0,IF(J102&gt;35,(36-L102)*1.836,((36-L102)-(36-J102))*1.836)),0)+IF(F102="PČ",IF(L102&gt;31,0,IF(J102&gt;31,(32-L102)*1.347,((32-L102)-(32-J102))*1.347)),0)+ IF(F102="PČneol",IF(L102&gt;15,0,IF(J102&gt;15,(16-L102)*0.255,((16-L102)-(16-J102))*0.255)),0)+IF(F102="PŽ",IF(L102&gt;31,0,IF(J102&gt;31,(32-L102)*0.255,((32-L102)-(32-J102))*0.255)),0)+IF(F102="EČ",IF(L102&gt;23,0,IF(J102&gt;23,(24-L102)*0.612,((24-L102)-(24-J102))*0.612)),0)+IF(F102="EČneol",IF(L102&gt;7,0,IF(J102&gt;7,(8-L102)*0.204,((8-L102)-(8-J102))*0.204)),0)+IF(F102="EŽ",IF(L102&gt;23,0,IF(J102&gt;23,(24-L102)*0.204,((24-L102)-(24-J102))*0.204)),0)+IF(F102="PT",IF(L102&gt;31,0,IF(J102&gt;31,(32-L102)*0.204,((32-L102)-(32-J102))*0.204)),0)+IF(F102="JOŽ",IF(L102&gt;23,0,IF(J102&gt;23,(24-L102)*0.255,((24-L102)-(24-J102))*0.255)),0)+IF(F102="JPČ",IF(L102&gt;23,0,IF(J102&gt;23,(24-L102)*0.204,((24-L102)-(24-J102))*0.204)),0)+IF(F102="JEČ",IF(L102&gt;15,0,IF(J102&gt;15,(16-L102)*0.102,((16-L102)-(16-J102))*0.102)),0)+IF(F102="JEOF",IF(L102&gt;15,0,IF(J102&gt;15,(16-L102)*0.102,((16-L102)-(16-J102))*0.102)),0)+IF(F102="JnPČ",IF(L102&gt;15,0,IF(J102&gt;15,(16-L102)*0.153,((16-L102)-(16-J102))*0.153)),0)+IF(F102="JnEČ",IF(L102&gt;15,0,IF(J102&gt;15,(16-L102)*0.0765,((16-L102)-(16-J102))*0.0765)),0)+IF(F102="JčPČ",IF(L102&gt;15,0,IF(J102&gt;15,(16-L102)*0.06375,((16-L102)-(16-J102))*0.06375)),0)+IF(F102="JčEČ",IF(L102&gt;15,0,IF(J102&gt;15,(16-L102)*0.051,((16-L102)-(16-J102))*0.051)),0)+IF(F102="NEAK",IF(L102&gt;23,0,IF(J102&gt;23,(24-L102)*0.03444,((24-L102)-(24-J102))*0.03444)),0))</f>
        <v>1.224</v>
      </c>
      <c r="Q102" s="11">
        <f t="shared" ref="Q102" si="29">IF(ISERROR(P102*100/N102),0,(P102*100/N102))</f>
        <v>6.1507537688442211</v>
      </c>
      <c r="R102" s="10">
        <f t="shared" ref="R102:R111" si="30">IF(Q102&lt;=30,O102+P102,O102+O102*0.3)*IF(G102=1,0.4,IF(G102=2,0.75,IF(G102="1 (kas 4 m. 1 k. nerengiamos)",0.52,1)))*IF(D102="olimpinė",1,IF(M102="Ne",0.5,1))*IF(OR(A$5="Lietuvos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federacija"),IF(OR(J102&lt;8,K102&lt;16),0,1),1)*E102*IF(I102&lt;=1,1,1/I102)*IF(OR(A$5="Lietuvos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8.4496000000000002</v>
      </c>
      <c r="S102" s="8"/>
    </row>
    <row r="103" spans="1:19" ht="45">
      <c r="A103" s="61">
        <v>2</v>
      </c>
      <c r="B103" s="61" t="s">
        <v>59</v>
      </c>
      <c r="C103" s="12" t="s">
        <v>48</v>
      </c>
      <c r="D103" s="61" t="s">
        <v>30</v>
      </c>
      <c r="E103" s="61">
        <v>2</v>
      </c>
      <c r="F103" s="61" t="s">
        <v>45</v>
      </c>
      <c r="G103" s="61">
        <v>1</v>
      </c>
      <c r="H103" s="61" t="s">
        <v>32</v>
      </c>
      <c r="I103" s="61"/>
      <c r="J103" s="61">
        <v>30</v>
      </c>
      <c r="K103" s="61"/>
      <c r="L103" s="61">
        <v>24</v>
      </c>
      <c r="M103" s="61" t="s">
        <v>32</v>
      </c>
      <c r="N103" s="3">
        <f t="shared" si="26"/>
        <v>17.86</v>
      </c>
      <c r="O103" s="9">
        <f t="shared" si="27"/>
        <v>17.86</v>
      </c>
      <c r="P103" s="4">
        <f t="shared" ref="P103:P111" si="31">IF(O103=0,0,IF(F103="OŽ",IF(L103&gt;35,0,IF(J103&gt;35,(36-L103)*1.836,((36-L103)-(36-J103))*1.836)),0)+IF(F103="PČ",IF(L103&gt;31,0,IF(J103&gt;31,(32-L103)*1.347,((32-L103)-(32-J103))*1.347)),0)+ IF(F103="PČneol",IF(L103&gt;15,0,IF(J103&gt;15,(16-L103)*0.255,((16-L103)-(16-J103))*0.255)),0)+IF(F103="PŽ",IF(L103&gt;31,0,IF(J103&gt;31,(32-L103)*0.255,((32-L103)-(32-J103))*0.255)),0)+IF(F103="EČ",IF(L103&gt;23,0,IF(J103&gt;23,(24-L103)*0.612,((24-L103)-(24-J103))*0.612)),0)+IF(F103="EČneol",IF(L103&gt;7,0,IF(J103&gt;7,(8-L103)*0.204,((8-L103)-(8-J103))*0.204)),0)+IF(F103="EŽ",IF(L103&gt;23,0,IF(J103&gt;23,(24-L103)*0.204,((24-L103)-(24-J103))*0.204)),0)+IF(F103="PT",IF(L103&gt;31,0,IF(J103&gt;31,(32-L103)*0.204,((32-L103)-(32-J103))*0.204)),0)+IF(F103="JOŽ",IF(L103&gt;23,0,IF(J103&gt;23,(24-L103)*0.255,((24-L103)-(24-J103))*0.255)),0)+IF(F103="JPČ",IF(L103&gt;23,0,IF(J103&gt;23,(24-L103)*0.204,((24-L103)-(24-J103))*0.204)),0)+IF(F103="JEČ",IF(L103&gt;15,0,IF(J103&gt;15,(16-L103)*0.102,((16-L103)-(16-J103))*0.102)),0)+IF(F103="JEOF",IF(L103&gt;15,0,IF(J103&gt;15,(16-L103)*0.102,((16-L103)-(16-J103))*0.102)),0)+IF(F103="JnPČ",IF(L103&gt;15,0,IF(J103&gt;15,(16-L103)*0.153,((16-L103)-(16-J103))*0.153)),0)+IF(F103="JnEČ",IF(L103&gt;15,0,IF(J103&gt;15,(16-L103)*0.0765,((16-L103)-(16-J103))*0.0765)),0)+IF(F103="JčPČ",IF(L103&gt;15,0,IF(J103&gt;15,(16-L103)*0.06375,((16-L103)-(16-J103))*0.06375)),0)+IF(F103="JčEČ",IF(L103&gt;15,0,IF(J103&gt;15,(16-L103)*0.051,((16-L103)-(16-J103))*0.051)),0)+IF(F103="NEAK",IF(L103&gt;23,0,IF(J103&gt;23,(24-L103)*0.03444,((24-L103)-(24-J103))*0.03444)),0))</f>
        <v>0</v>
      </c>
      <c r="Q103" s="11">
        <f t="shared" ref="Q103:Q111" si="32">IF(ISERROR(P103*100/N103),0,(P103*100/N103))</f>
        <v>0</v>
      </c>
      <c r="R103" s="10">
        <f t="shared" si="30"/>
        <v>14.288</v>
      </c>
      <c r="S103" s="8"/>
    </row>
    <row r="104" spans="1:19">
      <c r="A104" s="61">
        <v>3</v>
      </c>
      <c r="B104" s="61"/>
      <c r="C104" s="12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3">
        <f t="shared" si="26"/>
        <v>0</v>
      </c>
      <c r="O104" s="9">
        <f t="shared" si="27"/>
        <v>0</v>
      </c>
      <c r="P104" s="4">
        <f t="shared" si="31"/>
        <v>0</v>
      </c>
      <c r="Q104" s="11">
        <f t="shared" si="32"/>
        <v>0</v>
      </c>
      <c r="R104" s="10">
        <f t="shared" si="30"/>
        <v>0</v>
      </c>
      <c r="S104" s="8"/>
    </row>
    <row r="105" spans="1:19">
      <c r="A105" s="61">
        <v>4</v>
      </c>
      <c r="B105" s="61"/>
      <c r="C105" s="12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3">
        <f t="shared" si="26"/>
        <v>0</v>
      </c>
      <c r="O105" s="9">
        <f t="shared" si="27"/>
        <v>0</v>
      </c>
      <c r="P105" s="4">
        <f t="shared" si="31"/>
        <v>0</v>
      </c>
      <c r="Q105" s="11">
        <f t="shared" si="32"/>
        <v>0</v>
      </c>
      <c r="R105" s="10">
        <f t="shared" si="30"/>
        <v>0</v>
      </c>
      <c r="S105" s="8"/>
    </row>
    <row r="106" spans="1:19">
      <c r="A106" s="61">
        <v>5</v>
      </c>
      <c r="B106" s="61"/>
      <c r="C106" s="12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3">
        <f t="shared" si="26"/>
        <v>0</v>
      </c>
      <c r="O106" s="9">
        <f t="shared" si="27"/>
        <v>0</v>
      </c>
      <c r="P106" s="4">
        <f t="shared" si="31"/>
        <v>0</v>
      </c>
      <c r="Q106" s="11">
        <f t="shared" si="32"/>
        <v>0</v>
      </c>
      <c r="R106" s="10">
        <f t="shared" si="30"/>
        <v>0</v>
      </c>
      <c r="S106" s="8"/>
    </row>
    <row r="107" spans="1:19">
      <c r="A107" s="61">
        <v>6</v>
      </c>
      <c r="B107" s="61"/>
      <c r="C107" s="12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3">
        <f t="shared" si="26"/>
        <v>0</v>
      </c>
      <c r="O107" s="9">
        <f t="shared" si="27"/>
        <v>0</v>
      </c>
      <c r="P107" s="4">
        <f t="shared" si="31"/>
        <v>0</v>
      </c>
      <c r="Q107" s="11">
        <f t="shared" si="32"/>
        <v>0</v>
      </c>
      <c r="R107" s="10">
        <f t="shared" si="30"/>
        <v>0</v>
      </c>
      <c r="S107" s="8"/>
    </row>
    <row r="108" spans="1:19">
      <c r="A108" s="61">
        <v>7</v>
      </c>
      <c r="B108" s="61"/>
      <c r="C108" s="12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3">
        <f t="shared" si="26"/>
        <v>0</v>
      </c>
      <c r="O108" s="9">
        <f t="shared" si="27"/>
        <v>0</v>
      </c>
      <c r="P108" s="4">
        <f t="shared" si="31"/>
        <v>0</v>
      </c>
      <c r="Q108" s="11">
        <f t="shared" si="32"/>
        <v>0</v>
      </c>
      <c r="R108" s="10">
        <f t="shared" si="30"/>
        <v>0</v>
      </c>
      <c r="S108" s="8"/>
    </row>
    <row r="109" spans="1:19">
      <c r="A109" s="61">
        <v>8</v>
      </c>
      <c r="B109" s="61"/>
      <c r="C109" s="12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3">
        <f t="shared" si="26"/>
        <v>0</v>
      </c>
      <c r="O109" s="9">
        <f t="shared" si="27"/>
        <v>0</v>
      </c>
      <c r="P109" s="4">
        <f t="shared" si="31"/>
        <v>0</v>
      </c>
      <c r="Q109" s="11">
        <f t="shared" si="32"/>
        <v>0</v>
      </c>
      <c r="R109" s="10">
        <f t="shared" si="30"/>
        <v>0</v>
      </c>
      <c r="S109" s="8"/>
    </row>
    <row r="110" spans="1:19">
      <c r="A110" s="61">
        <v>9</v>
      </c>
      <c r="B110" s="61"/>
      <c r="C110" s="12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3">
        <f t="shared" si="26"/>
        <v>0</v>
      </c>
      <c r="O110" s="9">
        <f t="shared" si="27"/>
        <v>0</v>
      </c>
      <c r="P110" s="4">
        <f t="shared" si="31"/>
        <v>0</v>
      </c>
      <c r="Q110" s="11">
        <f t="shared" si="32"/>
        <v>0</v>
      </c>
      <c r="R110" s="10">
        <f t="shared" si="30"/>
        <v>0</v>
      </c>
      <c r="S110" s="8"/>
    </row>
    <row r="111" spans="1:19">
      <c r="A111" s="61">
        <v>10</v>
      </c>
      <c r="B111" s="61"/>
      <c r="C111" s="12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3">
        <f t="shared" si="26"/>
        <v>0</v>
      </c>
      <c r="O111" s="9">
        <f t="shared" si="27"/>
        <v>0</v>
      </c>
      <c r="P111" s="4">
        <f t="shared" si="31"/>
        <v>0</v>
      </c>
      <c r="Q111" s="11">
        <f t="shared" si="32"/>
        <v>0</v>
      </c>
      <c r="R111" s="10">
        <f t="shared" si="30"/>
        <v>0</v>
      </c>
      <c r="S111" s="8"/>
    </row>
    <row r="112" spans="1:19">
      <c r="A112" s="66" t="s">
        <v>36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8"/>
      <c r="R112" s="10">
        <f>SUM(R102:R111)</f>
        <v>22.7376</v>
      </c>
      <c r="S112" s="8"/>
    </row>
    <row r="113" spans="1:19" ht="15.75">
      <c r="A113" s="24" t="s">
        <v>37</v>
      </c>
      <c r="B113" s="24"/>
      <c r="C113" s="87" t="s">
        <v>64</v>
      </c>
      <c r="D113" s="87"/>
      <c r="E113" s="87"/>
      <c r="F113" s="87"/>
      <c r="G113" s="87"/>
      <c r="H113" s="87"/>
      <c r="I113" s="15"/>
      <c r="J113" s="15"/>
      <c r="K113" s="15"/>
      <c r="L113" s="15"/>
      <c r="M113" s="15"/>
      <c r="N113" s="15"/>
      <c r="O113" s="15"/>
      <c r="P113" s="15"/>
      <c r="Q113" s="15"/>
      <c r="R113" s="16"/>
      <c r="S113" s="8"/>
    </row>
    <row r="114" spans="1:19" ht="15.75">
      <c r="A114" s="24"/>
      <c r="B114" s="24"/>
      <c r="C114" s="87" t="s">
        <v>65</v>
      </c>
      <c r="D114" s="87"/>
      <c r="E114" s="87"/>
      <c r="F114" s="87"/>
      <c r="G114" s="87"/>
      <c r="H114" s="87"/>
      <c r="I114" s="15"/>
      <c r="J114" s="15"/>
      <c r="K114" s="15"/>
      <c r="L114" s="15"/>
      <c r="M114" s="15"/>
      <c r="N114" s="15"/>
      <c r="O114" s="15"/>
      <c r="P114" s="15"/>
      <c r="Q114" s="15"/>
      <c r="R114" s="16"/>
      <c r="S114" s="8"/>
    </row>
    <row r="115" spans="1:19">
      <c r="A115" s="49" t="s">
        <v>42</v>
      </c>
      <c r="B115" s="49"/>
      <c r="C115" s="49"/>
      <c r="D115" s="49"/>
      <c r="E115" s="49"/>
      <c r="F115" s="49"/>
      <c r="G115" s="49"/>
      <c r="H115" s="49"/>
      <c r="I115" s="49"/>
      <c r="J115" s="15"/>
      <c r="K115" s="15"/>
      <c r="L115" s="15"/>
      <c r="M115" s="15"/>
      <c r="N115" s="15"/>
      <c r="O115" s="15"/>
      <c r="P115" s="15"/>
      <c r="Q115" s="15"/>
      <c r="R115" s="16"/>
      <c r="S115" s="8"/>
    </row>
    <row r="116" spans="1:19">
      <c r="A116" s="49"/>
      <c r="B116" s="49"/>
      <c r="C116" s="49"/>
      <c r="D116" s="49"/>
      <c r="E116" s="49"/>
      <c r="F116" s="49"/>
      <c r="G116" s="49"/>
      <c r="H116" s="49"/>
      <c r="I116" s="49"/>
      <c r="J116" s="15"/>
      <c r="K116" s="15"/>
      <c r="L116" s="15"/>
      <c r="M116" s="15"/>
      <c r="N116" s="15"/>
      <c r="O116" s="15"/>
      <c r="P116" s="15"/>
      <c r="Q116" s="15"/>
      <c r="R116" s="16"/>
      <c r="S116" s="8"/>
    </row>
    <row r="117" spans="1:19">
      <c r="A117" s="64" t="s">
        <v>66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57"/>
      <c r="R117" s="8"/>
      <c r="S117" s="8"/>
    </row>
    <row r="118" spans="1:19" ht="18">
      <c r="A118" s="69" t="s">
        <v>27</v>
      </c>
      <c r="B118" s="70"/>
      <c r="C118" s="7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7"/>
      <c r="R118" s="8"/>
      <c r="S118" s="8"/>
    </row>
    <row r="119" spans="1:19">
      <c r="A119" s="64" t="s">
        <v>67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57"/>
      <c r="R119" s="8"/>
      <c r="S119" s="8"/>
    </row>
    <row r="120" spans="1:19">
      <c r="A120" s="61">
        <v>1</v>
      </c>
      <c r="B120" s="61" t="s">
        <v>46</v>
      </c>
      <c r="C120" s="12" t="s">
        <v>29</v>
      </c>
      <c r="D120" s="61" t="s">
        <v>30</v>
      </c>
      <c r="E120" s="61">
        <v>1</v>
      </c>
      <c r="F120" s="61" t="s">
        <v>31</v>
      </c>
      <c r="G120" s="61">
        <v>1</v>
      </c>
      <c r="H120" s="61" t="s">
        <v>32</v>
      </c>
      <c r="I120" s="61"/>
      <c r="J120" s="61">
        <v>37</v>
      </c>
      <c r="K120" s="61"/>
      <c r="L120" s="61">
        <v>30</v>
      </c>
      <c r="M120" s="61" t="s">
        <v>32</v>
      </c>
      <c r="N120" s="3">
        <f t="shared" ref="N120:N129" si="33">(IF(F120="OŽ",IF(L120=1,550.8,IF(L120=2,426.38,IF(L120=3,342.14,IF(L120=4,181.44,IF(L120=5,168.48,IF(L120=6,155.52,IF(L120=7,148.5,IF(L120=8,144,0))))))))+IF(L120&lt;=8,0,IF(L120&lt;=16,137.7,IF(L120&lt;=24,108,IF(L120&lt;=32,80.1,IF(L120&lt;=36,52.2,0)))))-IF(L120&lt;=8,0,IF(L120&lt;=16,(L120-9)*2.754,IF(L120&lt;=24,(L120-17)* 2.754,IF(L120&lt;=32,(L120-25)* 2.754,IF(L120&lt;=36,(L120-33)*2.754,0))))),0)+IF(F120="PČ",IF(L120=1,449,IF(L120=2,314.6,IF(L120=3,238,IF(L120=4,172,IF(L120=5,159,IF(L120=6,145,IF(L120=7,132,IF(L120=8,119,0))))))))+IF(L120&lt;=8,0,IF(L120&lt;=16,88,IF(L120&lt;=24,55,IF(L120&lt;=32,22,0))))-IF(L120&lt;=8,0,IF(L120&lt;=16,(L120-9)*2.245,IF(L120&lt;=24,(L120-17)*2.245,IF(L120&lt;=32,(L120-25)*2.245,0)))),0)+IF(F120="PČneol",IF(L120=1,85,IF(L120=2,64.61,IF(L120=3,50.76,IF(L120=4,16.25,IF(L120=5,15,IF(L120=6,13.75,IF(L120=7,12.5,IF(L120=8,11.25,0))))))))+IF(L120&lt;=8,0,IF(L120&lt;=16,9,0))-IF(L120&lt;=8,0,IF(L120&lt;=16,(L120-9)*0.425,0)),0)+IF(F120="PŽ",IF(L120=1,85,IF(L120=2,59.5,IF(L120=3,45,IF(L120=4,32.5,IF(L120=5,30,IF(L120=6,27.5,IF(L120=7,25,IF(L120=8,22.5,0))))))))+IF(L120&lt;=8,0,IF(L120&lt;=16,19,IF(L120&lt;=24,13,IF(L120&lt;=32,8,0))))-IF(L120&lt;=8,0,IF(L120&lt;=16,(L120-9)*0.425,IF(L120&lt;=24,(L120-17)*0.425,IF(L120&lt;=32,(L120-25)*0.425,0)))),0)+IF(F120="EČ",IF(L120=1,204,IF(L120=2,156.24,IF(L120=3,123.84,IF(L120=4,72,IF(L120=5,66,IF(L120=6,60,IF(L120=7,54,IF(L120=8,48,0))))))))+IF(L120&lt;=8,0,IF(L120&lt;=16,40,IF(L120&lt;=24,25,0)))-IF(L120&lt;=8,0,IF(L120&lt;=16,(L120-9)*1.02,IF(L120&lt;=24,(L120-17)*1.02,0))),0)+IF(F120="EČneol",IF(L120=1,68,IF(L120=2,51.69,IF(L120=3,40.61,IF(L120=4,13,IF(L120=5,12,IF(L120=6,11,IF(L120=7,10,IF(L120=8,9,0)))))))))+IF(F120="EŽ",IF(L120=1,68,IF(L120=2,47.6,IF(L120=3,36,IF(L120=4,18,IF(L120=5,16.5,IF(L120=6,15,IF(L120=7,13.5,IF(L120=8,12,0))))))))+IF(L120&lt;=8,0,IF(L120&lt;=16,10,IF(L120&lt;=24,6,0)))-IF(L120&lt;=8,0,IF(L120&lt;=16,(L120-9)*0.34,IF(L120&lt;=24,(L120-17)*0.34,0))),0)+IF(F120="PT",IF(L120=1,68,IF(L120=2,52.08,IF(L120=3,41.28,IF(L120=4,24,IF(L120=5,22,IF(L120=6,20,IF(L120=7,18,IF(L120=8,16,0))))))))+IF(L120&lt;=8,0,IF(L120&lt;=16,13,IF(L120&lt;=24,9,IF(L120&lt;=32,4,0))))-IF(L120&lt;=8,0,IF(L120&lt;=16,(L120-9)*0.34,IF(L120&lt;=24,(L120-17)*0.34,IF(L120&lt;=32,(L120-25)*0.34,0)))),0)+IF(F120="JOŽ",IF(L120=1,85,IF(L120=2,59.5,IF(L120=3,45,IF(L120=4,32.5,IF(L120=5,30,IF(L120=6,27.5,IF(L120=7,25,IF(L120=8,22.5,0))))))))+IF(L120&lt;=8,0,IF(L120&lt;=16,19,IF(L120&lt;=24,13,0)))-IF(L120&lt;=8,0,IF(L120&lt;=16,(L120-9)*0.425,IF(L120&lt;=24,(L120-17)*0.425,0))),0)+IF(F120="JPČ",IF(L120=1,68,IF(L120=2,47.6,IF(L120=3,36,IF(L120=4,26,IF(L120=5,24,IF(L120=6,22,IF(L120=7,20,IF(L120=8,18,0))))))))+IF(L120&lt;=8,0,IF(L120&lt;=16,13,IF(L120&lt;=24,9,0)))-IF(L120&lt;=8,0,IF(L120&lt;=16,(L120-9)*0.34,IF(L120&lt;=24,(L120-17)*0.34,0))),0)+IF(F120="JEČ",IF(L120=1,34,IF(L120=2,26.04,IF(L120=3,20.6,IF(L120=4,12,IF(L120=5,11,IF(L120=6,10,IF(L120=7,9,IF(L120=8,8,0))))))))+IF(L120&lt;=8,0,IF(L120&lt;=16,6,0))-IF(L120&lt;=8,0,IF(L120&lt;=16,(L120-9)*0.17,0)),0)+IF(F120="JEOF",IF(L120=1,34,IF(L120=2,26.04,IF(L120=3,20.6,IF(L120=4,12,IF(L120=5,11,IF(L120=6,10,IF(L120=7,9,IF(L120=8,8,0))))))))+IF(L120&lt;=8,0,IF(L120&lt;=16,6,0))-IF(L120&lt;=8,0,IF(L120&lt;=16,(L120-9)*0.17,0)),0)+IF(F120="JnPČ",IF(L120=1,51,IF(L120=2,35.7,IF(L120=3,27,IF(L120=4,19.5,IF(L120=5,18,IF(L120=6,16.5,IF(L120=7,15,IF(L120=8,13.5,0))))))))+IF(L120&lt;=8,0,IF(L120&lt;=16,10,0))-IF(L120&lt;=8,0,IF(L120&lt;=16,(L120-9)*0.255,0)),0)+IF(F120="JnEČ",IF(L120=1,25.5,IF(L120=2,19.53,IF(L120=3,15.48,IF(L120=4,9,IF(L120=5,8.25,IF(L120=6,7.5,IF(L120=7,6.75,IF(L120=8,6,0))))))))+IF(L120&lt;=8,0,IF(L120&lt;=16,5,0))-IF(L120&lt;=8,0,IF(L120&lt;=16,(L120-9)*0.1275,0)),0)+IF(F120="JčPČ",IF(L120=1,21.25,IF(L120=2,14.5,IF(L120=3,11.5,IF(L120=4,7,IF(L120=5,6.5,IF(L120=6,6,IF(L120=7,5.5,IF(L120=8,5,0))))))))+IF(L120&lt;=8,0,IF(L120&lt;=16,4,0))-IF(L120&lt;=8,0,IF(L120&lt;=16,(L120-9)*0.10625,0)),0)+IF(F120="JčEČ",IF(L120=1,17,IF(L120=2,13.02,IF(L120=3,10.32,IF(L120=4,6,IF(L120=5,5.5,IF(L120=6,5,IF(L120=7,4.5,IF(L120=8,4,0))))))))+IF(L120&lt;=8,0,IF(L120&lt;=16,3,0))-IF(L120&lt;=8,0,IF(L120&lt;=16,(L120-9)*0.085,0)),0)+IF(F120="NEAK",IF(L120=1,11.48,IF(L120=2,8.79,IF(L120=3,6.97,IF(L120=4,4.05,IF(L120=5,3.71,IF(L120=6,3.38,IF(L120=7,3.04,IF(L120=8,2.7,0))))))))+IF(L120&lt;=8,0,IF(L120&lt;=16,2,IF(L120&lt;=24,1.3,0)))-IF(L120&lt;=8,0,IF(L120&lt;=16,(L120-9)*0.0574,IF(L120&lt;=24,(L120-17)*0.0574,0))),0))*IF(L120&lt;0,1,IF(OR(F120="PČ",F120="PŽ",F120="PT"),IF(J120&lt;32,J120/32,1),1))* IF(L120&lt;0,1,IF(OR(F120="EČ",F120="EŽ",F120="JOŽ",F120="JPČ",F120="NEAK"),IF(J120&lt;24,J120/24,1),1))*IF(L120&lt;0,1,IF(OR(F120="PČneol",F120="JEČ",F120="JEOF",F120="JnPČ",F120="JnEČ",F120="JčPČ",F120="JčEČ"),IF(J120&lt;16,J120/16,1),1))*IF(L120&lt;0,1,IF(F120="EČneol",IF(J120&lt;8,J120/8,1),1))</f>
        <v>10.774999999999999</v>
      </c>
      <c r="O120" s="9">
        <f t="shared" ref="O120:O129" si="34">IF(F120="OŽ",N120,IF(H120="Ne",IF(J120*0.3&lt;J120-L120,N120,0),IF(J120*0.1&lt;J120-L120,N120,0)))</f>
        <v>10.774999999999999</v>
      </c>
      <c r="P120" s="4">
        <f t="shared" ref="P120" si="35">IF(O120=0,0,IF(F120="OŽ",IF(L120&gt;35,0,IF(J120&gt;35,(36-L120)*1.836,((36-L120)-(36-J120))*1.836)),0)+IF(F120="PČ",IF(L120&gt;31,0,IF(J120&gt;31,(32-L120)*1.347,((32-L120)-(32-J120))*1.347)),0)+ IF(F120="PČneol",IF(L120&gt;15,0,IF(J120&gt;15,(16-L120)*0.255,((16-L120)-(16-J120))*0.255)),0)+IF(F120="PŽ",IF(L120&gt;31,0,IF(J120&gt;31,(32-L120)*0.255,((32-L120)-(32-J120))*0.255)),0)+IF(F120="EČ",IF(L120&gt;23,0,IF(J120&gt;23,(24-L120)*0.612,((24-L120)-(24-J120))*0.612)),0)+IF(F120="EČneol",IF(L120&gt;7,0,IF(J120&gt;7,(8-L120)*0.204,((8-L120)-(8-J120))*0.204)),0)+IF(F120="EŽ",IF(L120&gt;23,0,IF(J120&gt;23,(24-L120)*0.204,((24-L120)-(24-J120))*0.204)),0)+IF(F120="PT",IF(L120&gt;31,0,IF(J120&gt;31,(32-L120)*0.204,((32-L120)-(32-J120))*0.204)),0)+IF(F120="JOŽ",IF(L120&gt;23,0,IF(J120&gt;23,(24-L120)*0.255,((24-L120)-(24-J120))*0.255)),0)+IF(F120="JPČ",IF(L120&gt;23,0,IF(J120&gt;23,(24-L120)*0.204,((24-L120)-(24-J120))*0.204)),0)+IF(F120="JEČ",IF(L120&gt;15,0,IF(J120&gt;15,(16-L120)*0.102,((16-L120)-(16-J120))*0.102)),0)+IF(F120="JEOF",IF(L120&gt;15,0,IF(J120&gt;15,(16-L120)*0.102,((16-L120)-(16-J120))*0.102)),0)+IF(F120="JnPČ",IF(L120&gt;15,0,IF(J120&gt;15,(16-L120)*0.153,((16-L120)-(16-J120))*0.153)),0)+IF(F120="JnEČ",IF(L120&gt;15,0,IF(J120&gt;15,(16-L120)*0.0765,((16-L120)-(16-J120))*0.0765)),0)+IF(F120="JčPČ",IF(L120&gt;15,0,IF(J120&gt;15,(16-L120)*0.06375,((16-L120)-(16-J120))*0.06375)),0)+IF(F120="JčEČ",IF(L120&gt;15,0,IF(J120&gt;15,(16-L120)*0.051,((16-L120)-(16-J120))*0.051)),0)+IF(F120="NEAK",IF(L120&gt;23,0,IF(J120&gt;23,(24-L120)*0.03444,((24-L120)-(24-J120))*0.03444)),0))</f>
        <v>2.694</v>
      </c>
      <c r="Q120" s="11">
        <f t="shared" ref="Q120" si="36">IF(ISERROR(P120*100/N120),0,(P120*100/N120))</f>
        <v>25.002320185614849</v>
      </c>
      <c r="R120" s="10">
        <f t="shared" ref="R120:R129" si="37">IF(Q120&lt;=30,O120+P120,O120+O120*0.3)*IF(G120=1,0.4,IF(G120=2,0.75,IF(G120="1 (kas 4 m. 1 k. nerengiamos)",0.52,1)))*IF(D120="olimpinė",1,IF(M120="Ne",0.5,1))*IF(OR(A$5="Lietuvos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federacija"),IF(OR(J120&lt;8,K120&lt;16),0,1),1)*E120*IF(I120&lt;=1,1,1/I120)*IF(OR(A$5="Lietuvos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5.3875999999999991</v>
      </c>
      <c r="S120" s="8"/>
    </row>
    <row r="121" spans="1:19" ht="30">
      <c r="A121" s="61">
        <v>2</v>
      </c>
      <c r="B121" s="61" t="s">
        <v>68</v>
      </c>
      <c r="C121" s="12" t="s">
        <v>48</v>
      </c>
      <c r="D121" s="61" t="s">
        <v>30</v>
      </c>
      <c r="E121" s="61">
        <v>2</v>
      </c>
      <c r="F121" s="61" t="s">
        <v>31</v>
      </c>
      <c r="G121" s="61">
        <v>1</v>
      </c>
      <c r="H121" s="61" t="s">
        <v>32</v>
      </c>
      <c r="I121" s="61"/>
      <c r="J121" s="61">
        <v>31</v>
      </c>
      <c r="K121" s="61"/>
      <c r="L121" s="61">
        <v>20</v>
      </c>
      <c r="M121" s="61" t="s">
        <v>32</v>
      </c>
      <c r="N121" s="3">
        <f t="shared" si="33"/>
        <v>46.756718749999997</v>
      </c>
      <c r="O121" s="9">
        <f t="shared" si="34"/>
        <v>46.756718749999997</v>
      </c>
      <c r="P121" s="4">
        <f t="shared" ref="P121:P129" si="38">IF(O121=0,0,IF(F121="OŽ",IF(L121&gt;35,0,IF(J121&gt;35,(36-L121)*1.836,((36-L121)-(36-J121))*1.836)),0)+IF(F121="PČ",IF(L121&gt;31,0,IF(J121&gt;31,(32-L121)*1.347,((32-L121)-(32-J121))*1.347)),0)+ IF(F121="PČneol",IF(L121&gt;15,0,IF(J121&gt;15,(16-L121)*0.255,((16-L121)-(16-J121))*0.255)),0)+IF(F121="PŽ",IF(L121&gt;31,0,IF(J121&gt;31,(32-L121)*0.255,((32-L121)-(32-J121))*0.255)),0)+IF(F121="EČ",IF(L121&gt;23,0,IF(J121&gt;23,(24-L121)*0.612,((24-L121)-(24-J121))*0.612)),0)+IF(F121="EČneol",IF(L121&gt;7,0,IF(J121&gt;7,(8-L121)*0.204,((8-L121)-(8-J121))*0.204)),0)+IF(F121="EŽ",IF(L121&gt;23,0,IF(J121&gt;23,(24-L121)*0.204,((24-L121)-(24-J121))*0.204)),0)+IF(F121="PT",IF(L121&gt;31,0,IF(J121&gt;31,(32-L121)*0.204,((32-L121)-(32-J121))*0.204)),0)+IF(F121="JOŽ",IF(L121&gt;23,0,IF(J121&gt;23,(24-L121)*0.255,((24-L121)-(24-J121))*0.255)),0)+IF(F121="JPČ",IF(L121&gt;23,0,IF(J121&gt;23,(24-L121)*0.204,((24-L121)-(24-J121))*0.204)),0)+IF(F121="JEČ",IF(L121&gt;15,0,IF(J121&gt;15,(16-L121)*0.102,((16-L121)-(16-J121))*0.102)),0)+IF(F121="JEOF",IF(L121&gt;15,0,IF(J121&gt;15,(16-L121)*0.102,((16-L121)-(16-J121))*0.102)),0)+IF(F121="JnPČ",IF(L121&gt;15,0,IF(J121&gt;15,(16-L121)*0.153,((16-L121)-(16-J121))*0.153)),0)+IF(F121="JnEČ",IF(L121&gt;15,0,IF(J121&gt;15,(16-L121)*0.0765,((16-L121)-(16-J121))*0.0765)),0)+IF(F121="JčPČ",IF(L121&gt;15,0,IF(J121&gt;15,(16-L121)*0.06375,((16-L121)-(16-J121))*0.06375)),0)+IF(F121="JčEČ",IF(L121&gt;15,0,IF(J121&gt;15,(16-L121)*0.051,((16-L121)-(16-J121))*0.051)),0)+IF(F121="NEAK",IF(L121&gt;23,0,IF(J121&gt;23,(24-L121)*0.03444,((24-L121)-(24-J121))*0.03444)),0))</f>
        <v>14.817</v>
      </c>
      <c r="Q121" s="11">
        <f t="shared" ref="Q121:Q129" si="39">IF(ISERROR(P121*100/N121),0,(P121*100/N121))</f>
        <v>31.689563331473085</v>
      </c>
      <c r="R121" s="10">
        <f t="shared" si="37"/>
        <v>48.626987499999998</v>
      </c>
      <c r="S121" s="8"/>
    </row>
    <row r="122" spans="1:19">
      <c r="A122" s="61">
        <v>3</v>
      </c>
      <c r="B122" s="61"/>
      <c r="C122" s="12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3">
        <f t="shared" si="33"/>
        <v>0</v>
      </c>
      <c r="O122" s="9">
        <f t="shared" si="34"/>
        <v>0</v>
      </c>
      <c r="P122" s="4">
        <f t="shared" si="38"/>
        <v>0</v>
      </c>
      <c r="Q122" s="11">
        <f t="shared" si="39"/>
        <v>0</v>
      </c>
      <c r="R122" s="10">
        <f t="shared" si="37"/>
        <v>0</v>
      </c>
      <c r="S122" s="8"/>
    </row>
    <row r="123" spans="1:19">
      <c r="A123" s="61">
        <v>4</v>
      </c>
      <c r="B123" s="61"/>
      <c r="C123" s="12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3">
        <f t="shared" si="33"/>
        <v>0</v>
      </c>
      <c r="O123" s="9">
        <f t="shared" si="34"/>
        <v>0</v>
      </c>
      <c r="P123" s="4">
        <f t="shared" si="38"/>
        <v>0</v>
      </c>
      <c r="Q123" s="11">
        <f t="shared" si="39"/>
        <v>0</v>
      </c>
      <c r="R123" s="10">
        <f t="shared" si="37"/>
        <v>0</v>
      </c>
      <c r="S123" s="8"/>
    </row>
    <row r="124" spans="1:19" ht="15" customHeight="1">
      <c r="A124" s="61">
        <v>5</v>
      </c>
      <c r="B124" s="61"/>
      <c r="C124" s="12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3">
        <f t="shared" si="33"/>
        <v>0</v>
      </c>
      <c r="O124" s="9">
        <f t="shared" si="34"/>
        <v>0</v>
      </c>
      <c r="P124" s="4">
        <f t="shared" si="38"/>
        <v>0</v>
      </c>
      <c r="Q124" s="11">
        <f t="shared" si="39"/>
        <v>0</v>
      </c>
      <c r="R124" s="10">
        <f t="shared" si="37"/>
        <v>0</v>
      </c>
      <c r="S124" s="8"/>
    </row>
    <row r="125" spans="1:19">
      <c r="A125" s="61">
        <v>6</v>
      </c>
      <c r="B125" s="61"/>
      <c r="C125" s="12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3">
        <f t="shared" si="33"/>
        <v>0</v>
      </c>
      <c r="O125" s="9">
        <f t="shared" si="34"/>
        <v>0</v>
      </c>
      <c r="P125" s="4">
        <f t="shared" si="38"/>
        <v>0</v>
      </c>
      <c r="Q125" s="11">
        <f t="shared" si="39"/>
        <v>0</v>
      </c>
      <c r="R125" s="10">
        <f t="shared" si="37"/>
        <v>0</v>
      </c>
      <c r="S125" s="8"/>
    </row>
    <row r="126" spans="1:19" s="8" customFormat="1">
      <c r="A126" s="61">
        <v>7</v>
      </c>
      <c r="B126" s="61"/>
      <c r="C126" s="12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3">
        <f t="shared" si="33"/>
        <v>0</v>
      </c>
      <c r="O126" s="9">
        <f t="shared" si="34"/>
        <v>0</v>
      </c>
      <c r="P126" s="4">
        <f t="shared" si="38"/>
        <v>0</v>
      </c>
      <c r="Q126" s="11">
        <f t="shared" si="39"/>
        <v>0</v>
      </c>
      <c r="R126" s="10">
        <f t="shared" si="37"/>
        <v>0</v>
      </c>
    </row>
    <row r="127" spans="1:19">
      <c r="A127" s="61">
        <v>8</v>
      </c>
      <c r="B127" s="61"/>
      <c r="C127" s="12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3">
        <f t="shared" si="33"/>
        <v>0</v>
      </c>
      <c r="O127" s="9">
        <f t="shared" si="34"/>
        <v>0</v>
      </c>
      <c r="P127" s="4">
        <f t="shared" si="38"/>
        <v>0</v>
      </c>
      <c r="Q127" s="11">
        <f t="shared" si="39"/>
        <v>0</v>
      </c>
      <c r="R127" s="10">
        <f t="shared" si="37"/>
        <v>0</v>
      </c>
      <c r="S127" s="8"/>
    </row>
    <row r="128" spans="1:19" s="8" customFormat="1">
      <c r="A128" s="61">
        <v>9</v>
      </c>
      <c r="B128" s="61"/>
      <c r="C128" s="12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3">
        <f t="shared" si="33"/>
        <v>0</v>
      </c>
      <c r="O128" s="9">
        <f t="shared" si="34"/>
        <v>0</v>
      </c>
      <c r="P128" s="4">
        <f t="shared" si="38"/>
        <v>0</v>
      </c>
      <c r="Q128" s="11">
        <f t="shared" si="39"/>
        <v>0</v>
      </c>
      <c r="R128" s="10">
        <f t="shared" si="37"/>
        <v>0</v>
      </c>
    </row>
    <row r="129" spans="1:19">
      <c r="A129" s="61">
        <v>10</v>
      </c>
      <c r="B129" s="61"/>
      <c r="C129" s="12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3">
        <f t="shared" si="33"/>
        <v>0</v>
      </c>
      <c r="O129" s="9">
        <f t="shared" si="34"/>
        <v>0</v>
      </c>
      <c r="P129" s="4">
        <f t="shared" si="38"/>
        <v>0</v>
      </c>
      <c r="Q129" s="11">
        <f t="shared" si="39"/>
        <v>0</v>
      </c>
      <c r="R129" s="10">
        <f t="shared" si="37"/>
        <v>0</v>
      </c>
      <c r="S129" s="8"/>
    </row>
    <row r="130" spans="1:19">
      <c r="A130" s="66" t="s">
        <v>36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8"/>
      <c r="R130" s="10">
        <f>SUM(R120:R129)</f>
        <v>54.014587499999998</v>
      </c>
      <c r="S130" s="8"/>
    </row>
    <row r="131" spans="1:19" ht="15.75">
      <c r="A131" s="24" t="s">
        <v>37</v>
      </c>
      <c r="B131" s="24"/>
      <c r="C131" s="112" t="s">
        <v>69</v>
      </c>
      <c r="D131" s="112"/>
      <c r="E131" s="112"/>
      <c r="F131" s="112"/>
      <c r="G131" s="112"/>
      <c r="H131" s="112"/>
      <c r="I131" s="112"/>
      <c r="J131" s="15"/>
      <c r="K131" s="15"/>
      <c r="L131" s="15"/>
      <c r="M131" s="15"/>
      <c r="N131" s="15"/>
      <c r="O131" s="15"/>
      <c r="P131" s="15"/>
      <c r="Q131" s="15"/>
      <c r="R131" s="16"/>
      <c r="S131" s="8"/>
    </row>
    <row r="132" spans="1:19" ht="15.75">
      <c r="A132" s="24"/>
      <c r="B132" s="24"/>
      <c r="C132" s="112" t="s">
        <v>70</v>
      </c>
      <c r="D132" s="112"/>
      <c r="E132" s="112"/>
      <c r="F132" s="112"/>
      <c r="G132" s="112"/>
      <c r="H132" s="112"/>
      <c r="I132" s="112"/>
      <c r="J132" s="15"/>
      <c r="K132" s="15"/>
      <c r="L132" s="15"/>
      <c r="M132" s="15"/>
      <c r="N132" s="15"/>
      <c r="O132" s="15"/>
      <c r="P132" s="15"/>
      <c r="Q132" s="15"/>
      <c r="R132" s="16"/>
      <c r="S132" s="8"/>
    </row>
    <row r="133" spans="1:19" ht="15.75">
      <c r="A133" s="24"/>
      <c r="B133" s="24"/>
      <c r="C133" s="112" t="s">
        <v>71</v>
      </c>
      <c r="D133" s="112"/>
      <c r="E133" s="112"/>
      <c r="F133" s="112"/>
      <c r="G133" s="112"/>
      <c r="H133" s="112"/>
      <c r="I133" s="112"/>
      <c r="J133" s="15"/>
      <c r="K133" s="15"/>
      <c r="L133" s="15"/>
      <c r="M133" s="15"/>
      <c r="N133" s="15"/>
      <c r="O133" s="15"/>
      <c r="P133" s="15"/>
      <c r="Q133" s="15"/>
      <c r="R133" s="16"/>
      <c r="S133" s="8"/>
    </row>
    <row r="134" spans="1:19">
      <c r="A134" s="49" t="s">
        <v>42</v>
      </c>
      <c r="B134" s="49"/>
      <c r="C134" s="49"/>
      <c r="D134" s="49"/>
      <c r="E134" s="49"/>
      <c r="F134" s="49"/>
      <c r="G134" s="49"/>
      <c r="H134" s="49"/>
      <c r="I134" s="49"/>
      <c r="J134" s="15"/>
      <c r="K134" s="15"/>
      <c r="L134" s="15"/>
      <c r="M134" s="15"/>
      <c r="N134" s="15"/>
      <c r="O134" s="15"/>
      <c r="P134" s="15"/>
      <c r="Q134" s="15"/>
      <c r="R134" s="16"/>
      <c r="S134" s="8"/>
    </row>
    <row r="135" spans="1:19">
      <c r="A135" s="49"/>
      <c r="B135" s="49"/>
      <c r="C135" s="49"/>
      <c r="D135" s="49"/>
      <c r="E135" s="49"/>
      <c r="F135" s="49"/>
      <c r="G135" s="49"/>
      <c r="H135" s="49"/>
      <c r="I135" s="49"/>
      <c r="J135" s="15"/>
      <c r="K135" s="15"/>
      <c r="L135" s="15"/>
      <c r="M135" s="15"/>
      <c r="N135" s="15"/>
      <c r="O135" s="15"/>
      <c r="P135" s="15"/>
      <c r="Q135" s="15"/>
      <c r="R135" s="16"/>
      <c r="S135" s="8"/>
    </row>
    <row r="136" spans="1:19">
      <c r="A136" s="64" t="s">
        <v>72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57"/>
      <c r="R136" s="8"/>
      <c r="S136" s="8"/>
    </row>
    <row r="137" spans="1:19" ht="18">
      <c r="A137" s="69" t="s">
        <v>27</v>
      </c>
      <c r="B137" s="70"/>
      <c r="C137" s="7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7"/>
      <c r="R137" s="8"/>
      <c r="S137" s="8"/>
    </row>
    <row r="138" spans="1:19">
      <c r="A138" s="64" t="s">
        <v>73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57"/>
      <c r="R138" s="8"/>
      <c r="S138" s="8"/>
    </row>
    <row r="139" spans="1:19">
      <c r="A139" s="61">
        <v>1</v>
      </c>
      <c r="B139" s="61" t="s">
        <v>74</v>
      </c>
      <c r="C139" s="12" t="s">
        <v>29</v>
      </c>
      <c r="D139" s="61" t="s">
        <v>30</v>
      </c>
      <c r="E139" s="61">
        <v>1</v>
      </c>
      <c r="F139" s="61" t="s">
        <v>45</v>
      </c>
      <c r="G139" s="61">
        <v>1</v>
      </c>
      <c r="H139" s="61" t="s">
        <v>32</v>
      </c>
      <c r="I139" s="61"/>
      <c r="J139" s="61">
        <v>36</v>
      </c>
      <c r="K139" s="61"/>
      <c r="L139" s="61">
        <v>32</v>
      </c>
      <c r="M139" s="61" t="s">
        <v>32</v>
      </c>
      <c r="N139" s="3">
        <f t="shared" ref="N139:N148" si="40">(IF(F139="OŽ",IF(L139=1,550.8,IF(L139=2,426.38,IF(L139=3,342.14,IF(L139=4,181.44,IF(L139=5,168.48,IF(L139=6,155.52,IF(L139=7,148.5,IF(L139=8,144,0))))))))+IF(L139&lt;=8,0,IF(L139&lt;=16,137.7,IF(L139&lt;=24,108,IF(L139&lt;=32,80.1,IF(L139&lt;=36,52.2,0)))))-IF(L139&lt;=8,0,IF(L139&lt;=16,(L139-9)*2.754,IF(L139&lt;=24,(L139-17)* 2.754,IF(L139&lt;=32,(L139-25)* 2.754,IF(L139&lt;=36,(L139-33)*2.754,0))))),0)+IF(F139="PČ",IF(L139=1,449,IF(L139=2,314.6,IF(L139=3,238,IF(L139=4,172,IF(L139=5,159,IF(L139=6,145,IF(L139=7,132,IF(L139=8,119,0))))))))+IF(L139&lt;=8,0,IF(L139&lt;=16,88,IF(L139&lt;=24,55,IF(L139&lt;=32,22,0))))-IF(L139&lt;=8,0,IF(L139&lt;=16,(L139-9)*2.245,IF(L139&lt;=24,(L139-17)*2.245,IF(L139&lt;=32,(L139-25)*2.245,0)))),0)+IF(F139="PČneol",IF(L139=1,85,IF(L139=2,64.61,IF(L139=3,50.76,IF(L139=4,16.25,IF(L139=5,15,IF(L139=6,13.75,IF(L139=7,12.5,IF(L139=8,11.25,0))))))))+IF(L139&lt;=8,0,IF(L139&lt;=16,9,0))-IF(L139&lt;=8,0,IF(L139&lt;=16,(L139-9)*0.425,0)),0)+IF(F139="PŽ",IF(L139=1,85,IF(L139=2,59.5,IF(L139=3,45,IF(L139=4,32.5,IF(L139=5,30,IF(L139=6,27.5,IF(L139=7,25,IF(L139=8,22.5,0))))))))+IF(L139&lt;=8,0,IF(L139&lt;=16,19,IF(L139&lt;=24,13,IF(L139&lt;=32,8,0))))-IF(L139&lt;=8,0,IF(L139&lt;=16,(L139-9)*0.425,IF(L139&lt;=24,(L139-17)*0.425,IF(L139&lt;=32,(L139-25)*0.425,0)))),0)+IF(F139="EČ",IF(L139=1,204,IF(L139=2,156.24,IF(L139=3,123.84,IF(L139=4,72,IF(L139=5,66,IF(L139=6,60,IF(L139=7,54,IF(L139=8,48,0))))))))+IF(L139&lt;=8,0,IF(L139&lt;=16,40,IF(L139&lt;=24,25,0)))-IF(L139&lt;=8,0,IF(L139&lt;=16,(L139-9)*1.02,IF(L139&lt;=24,(L139-17)*1.02,0))),0)+IF(F139="EČneol",IF(L139=1,68,IF(L139=2,51.69,IF(L139=3,40.61,IF(L139=4,13,IF(L139=5,12,IF(L139=6,11,IF(L139=7,10,IF(L139=8,9,0)))))))))+IF(F139="EŽ",IF(L139=1,68,IF(L139=2,47.6,IF(L139=3,36,IF(L139=4,18,IF(L139=5,16.5,IF(L139=6,15,IF(L139=7,13.5,IF(L139=8,12,0))))))))+IF(L139&lt;=8,0,IF(L139&lt;=16,10,IF(L139&lt;=24,6,0)))-IF(L139&lt;=8,0,IF(L139&lt;=16,(L139-9)*0.34,IF(L139&lt;=24,(L139-17)*0.34,0))),0)+IF(F139="PT",IF(L139=1,68,IF(L139=2,52.08,IF(L139=3,41.28,IF(L139=4,24,IF(L139=5,22,IF(L139=6,20,IF(L139=7,18,IF(L139=8,16,0))))))))+IF(L139&lt;=8,0,IF(L139&lt;=16,13,IF(L139&lt;=24,9,IF(L139&lt;=32,4,0))))-IF(L139&lt;=8,0,IF(L139&lt;=16,(L139-9)*0.34,IF(L139&lt;=24,(L139-17)*0.34,IF(L139&lt;=32,(L139-25)*0.34,0)))),0)+IF(F139="JOŽ",IF(L139=1,85,IF(L139=2,59.5,IF(L139=3,45,IF(L139=4,32.5,IF(L139=5,30,IF(L139=6,27.5,IF(L139=7,25,IF(L139=8,22.5,0))))))))+IF(L139&lt;=8,0,IF(L139&lt;=16,19,IF(L139&lt;=24,13,0)))-IF(L139&lt;=8,0,IF(L139&lt;=16,(L139-9)*0.425,IF(L139&lt;=24,(L139-17)*0.425,0))),0)+IF(F139="JPČ",IF(L139=1,68,IF(L139=2,47.6,IF(L139=3,36,IF(L139=4,26,IF(L139=5,24,IF(L139=6,22,IF(L139=7,20,IF(L139=8,18,0))))))))+IF(L139&lt;=8,0,IF(L139&lt;=16,13,IF(L139&lt;=24,9,0)))-IF(L139&lt;=8,0,IF(L139&lt;=16,(L139-9)*0.34,IF(L139&lt;=24,(L139-17)*0.34,0))),0)+IF(F139="JEČ",IF(L139=1,34,IF(L139=2,26.04,IF(L139=3,20.6,IF(L139=4,12,IF(L139=5,11,IF(L139=6,10,IF(L139=7,9,IF(L139=8,8,0))))))))+IF(L139&lt;=8,0,IF(L139&lt;=16,6,0))-IF(L139&lt;=8,0,IF(L139&lt;=16,(L139-9)*0.17,0)),0)+IF(F139="JEOF",IF(L139=1,34,IF(L139=2,26.04,IF(L139=3,20.6,IF(L139=4,12,IF(L139=5,11,IF(L139=6,10,IF(L139=7,9,IF(L139=8,8,0))))))))+IF(L139&lt;=8,0,IF(L139&lt;=16,6,0))-IF(L139&lt;=8,0,IF(L139&lt;=16,(L139-9)*0.17,0)),0)+IF(F139="JnPČ",IF(L139=1,51,IF(L139=2,35.7,IF(L139=3,27,IF(L139=4,19.5,IF(L139=5,18,IF(L139=6,16.5,IF(L139=7,15,IF(L139=8,13.5,0))))))))+IF(L139&lt;=8,0,IF(L139&lt;=16,10,0))-IF(L139&lt;=8,0,IF(L139&lt;=16,(L139-9)*0.255,0)),0)+IF(F139="JnEČ",IF(L139=1,25.5,IF(L139=2,19.53,IF(L139=3,15.48,IF(L139=4,9,IF(L139=5,8.25,IF(L139=6,7.5,IF(L139=7,6.75,IF(L139=8,6,0))))))))+IF(L139&lt;=8,0,IF(L139&lt;=16,5,0))-IF(L139&lt;=8,0,IF(L139&lt;=16,(L139-9)*0.1275,0)),0)+IF(F139="JčPČ",IF(L139=1,21.25,IF(L139=2,14.5,IF(L139=3,11.5,IF(L139=4,7,IF(L139=5,6.5,IF(L139=6,6,IF(L139=7,5.5,IF(L139=8,5,0))))))))+IF(L139&lt;=8,0,IF(L139&lt;=16,4,0))-IF(L139&lt;=8,0,IF(L139&lt;=16,(L139-9)*0.10625,0)),0)+IF(F139="JčEČ",IF(L139=1,17,IF(L139=2,13.02,IF(L139=3,10.32,IF(L139=4,6,IF(L139=5,5.5,IF(L139=6,5,IF(L139=7,4.5,IF(L139=8,4,0))))))))+IF(L139&lt;=8,0,IF(L139&lt;=16,3,0))-IF(L139&lt;=8,0,IF(L139&lt;=16,(L139-9)*0.085,0)),0)+IF(F139="NEAK",IF(L139=1,11.48,IF(L139=2,8.79,IF(L139=3,6.97,IF(L139=4,4.05,IF(L139=5,3.71,IF(L139=6,3.38,IF(L139=7,3.04,IF(L139=8,2.7,0))))))))+IF(L139&lt;=8,0,IF(L139&lt;=16,2,IF(L139&lt;=24,1.3,0)))-IF(L139&lt;=8,0,IF(L139&lt;=16,(L139-9)*0.0574,IF(L139&lt;=24,(L139-17)*0.0574,0))),0))*IF(L139&lt;0,1,IF(OR(F139="PČ",F139="PŽ",F139="PT"),IF(J139&lt;32,J139/32,1),1))* IF(L139&lt;0,1,IF(OR(F139="EČ",F139="EŽ",F139="JOŽ",F139="JPČ",F139="NEAK"),IF(J139&lt;24,J139/24,1),1))*IF(L139&lt;0,1,IF(OR(F139="PČneol",F139="JEČ",F139="JEOF",F139="JnPČ",F139="JnEČ",F139="JčPČ",F139="JčEČ"),IF(J139&lt;16,J139/16,1),1))*IF(L139&lt;0,1,IF(F139="EČneol",IF(J139&lt;8,J139/8,1),1))</f>
        <v>0</v>
      </c>
      <c r="O139" s="9">
        <f t="shared" ref="O139:O148" si="41">IF(F139="OŽ",N139,IF(H139="Ne",IF(J139*0.3&lt;J139-L139,N139,0),IF(J139*0.1&lt;J139-L139,N139,0)))</f>
        <v>0</v>
      </c>
      <c r="P139" s="4">
        <f t="shared" ref="P139" si="42">IF(O139=0,0,IF(F139="OŽ",IF(L139&gt;35,0,IF(J139&gt;35,(36-L139)*1.836,((36-L139)-(36-J139))*1.836)),0)+IF(F139="PČ",IF(L139&gt;31,0,IF(J139&gt;31,(32-L139)*1.347,((32-L139)-(32-J139))*1.347)),0)+ IF(F139="PČneol",IF(L139&gt;15,0,IF(J139&gt;15,(16-L139)*0.255,((16-L139)-(16-J139))*0.255)),0)+IF(F139="PŽ",IF(L139&gt;31,0,IF(J139&gt;31,(32-L139)*0.255,((32-L139)-(32-J139))*0.255)),0)+IF(F139="EČ",IF(L139&gt;23,0,IF(J139&gt;23,(24-L139)*0.612,((24-L139)-(24-J139))*0.612)),0)+IF(F139="EČneol",IF(L139&gt;7,0,IF(J139&gt;7,(8-L139)*0.204,((8-L139)-(8-J139))*0.204)),0)+IF(F139="EŽ",IF(L139&gt;23,0,IF(J139&gt;23,(24-L139)*0.204,((24-L139)-(24-J139))*0.204)),0)+IF(F139="PT",IF(L139&gt;31,0,IF(J139&gt;31,(32-L139)*0.204,((32-L139)-(32-J139))*0.204)),0)+IF(F139="JOŽ",IF(L139&gt;23,0,IF(J139&gt;23,(24-L139)*0.255,((24-L139)-(24-J139))*0.255)),0)+IF(F139="JPČ",IF(L139&gt;23,0,IF(J139&gt;23,(24-L139)*0.204,((24-L139)-(24-J139))*0.204)),0)+IF(F139="JEČ",IF(L139&gt;15,0,IF(J139&gt;15,(16-L139)*0.102,((16-L139)-(16-J139))*0.102)),0)+IF(F139="JEOF",IF(L139&gt;15,0,IF(J139&gt;15,(16-L139)*0.102,((16-L139)-(16-J139))*0.102)),0)+IF(F139="JnPČ",IF(L139&gt;15,0,IF(J139&gt;15,(16-L139)*0.153,((16-L139)-(16-J139))*0.153)),0)+IF(F139="JnEČ",IF(L139&gt;15,0,IF(J139&gt;15,(16-L139)*0.0765,((16-L139)-(16-J139))*0.0765)),0)+IF(F139="JčPČ",IF(L139&gt;15,0,IF(J139&gt;15,(16-L139)*0.06375,((16-L139)-(16-J139))*0.06375)),0)+IF(F139="JčEČ",IF(L139&gt;15,0,IF(J139&gt;15,(16-L139)*0.051,((16-L139)-(16-J139))*0.051)),0)+IF(F139="NEAK",IF(L139&gt;23,0,IF(J139&gt;23,(24-L139)*0.03444,((24-L139)-(24-J139))*0.03444)),0))</f>
        <v>0</v>
      </c>
      <c r="Q139" s="11">
        <f t="shared" ref="Q139" si="43">IF(ISERROR(P139*100/N139),0,(P139*100/N139))</f>
        <v>0</v>
      </c>
      <c r="R139" s="10">
        <f t="shared" ref="R139:R148" si="44">IF(Q139&lt;=30,O139+P139,O139+O139*0.3)*IF(G139=1,0.4,IF(G139=2,0.75,IF(G139="1 (kas 4 m. 1 k. nerengiamos)",0.52,1)))*IF(D139="olimpinė",1,IF(M139="Ne",0.5,1))*IF(OR(A$5="Lietuvos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federacija"),IF(OR(J139&lt;8,K139&lt;16),0,1),1)*E139*IF(I139&lt;=1,1,1/I139)*IF(OR(A$5="Lietuvos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9" s="8"/>
    </row>
    <row r="140" spans="1:19" ht="30">
      <c r="A140" s="61">
        <v>2</v>
      </c>
      <c r="B140" s="61" t="s">
        <v>68</v>
      </c>
      <c r="C140" s="12" t="s">
        <v>48</v>
      </c>
      <c r="D140" s="61" t="s">
        <v>30</v>
      </c>
      <c r="E140" s="61">
        <v>2</v>
      </c>
      <c r="F140" s="61" t="s">
        <v>45</v>
      </c>
      <c r="G140" s="61">
        <v>1</v>
      </c>
      <c r="H140" s="61" t="s">
        <v>32</v>
      </c>
      <c r="I140" s="61"/>
      <c r="J140" s="61">
        <v>25</v>
      </c>
      <c r="K140" s="61"/>
      <c r="L140" s="61">
        <v>13</v>
      </c>
      <c r="M140" s="61" t="s">
        <v>32</v>
      </c>
      <c r="N140" s="3">
        <f t="shared" si="40"/>
        <v>35.92</v>
      </c>
      <c r="O140" s="9">
        <f t="shared" si="41"/>
        <v>35.92</v>
      </c>
      <c r="P140" s="4">
        <f t="shared" ref="P140:P148" si="45">IF(O140=0,0,IF(F140="OŽ",IF(L140&gt;35,0,IF(J140&gt;35,(36-L140)*1.836,((36-L140)-(36-J140))*1.836)),0)+IF(F140="PČ",IF(L140&gt;31,0,IF(J140&gt;31,(32-L140)*1.347,((32-L140)-(32-J140))*1.347)),0)+ IF(F140="PČneol",IF(L140&gt;15,0,IF(J140&gt;15,(16-L140)*0.255,((16-L140)-(16-J140))*0.255)),0)+IF(F140="PŽ",IF(L140&gt;31,0,IF(J140&gt;31,(32-L140)*0.255,((32-L140)-(32-J140))*0.255)),0)+IF(F140="EČ",IF(L140&gt;23,0,IF(J140&gt;23,(24-L140)*0.612,((24-L140)-(24-J140))*0.612)),0)+IF(F140="EČneol",IF(L140&gt;7,0,IF(J140&gt;7,(8-L140)*0.204,((8-L140)-(8-J140))*0.204)),0)+IF(F140="EŽ",IF(L140&gt;23,0,IF(J140&gt;23,(24-L140)*0.204,((24-L140)-(24-J140))*0.204)),0)+IF(F140="PT",IF(L140&gt;31,0,IF(J140&gt;31,(32-L140)*0.204,((32-L140)-(32-J140))*0.204)),0)+IF(F140="JOŽ",IF(L140&gt;23,0,IF(J140&gt;23,(24-L140)*0.255,((24-L140)-(24-J140))*0.255)),0)+IF(F140="JPČ",IF(L140&gt;23,0,IF(J140&gt;23,(24-L140)*0.204,((24-L140)-(24-J140))*0.204)),0)+IF(F140="JEČ",IF(L140&gt;15,0,IF(J140&gt;15,(16-L140)*0.102,((16-L140)-(16-J140))*0.102)),0)+IF(F140="JEOF",IF(L140&gt;15,0,IF(J140&gt;15,(16-L140)*0.102,((16-L140)-(16-J140))*0.102)),0)+IF(F140="JnPČ",IF(L140&gt;15,0,IF(J140&gt;15,(16-L140)*0.153,((16-L140)-(16-J140))*0.153)),0)+IF(F140="JnEČ",IF(L140&gt;15,0,IF(J140&gt;15,(16-L140)*0.0765,((16-L140)-(16-J140))*0.0765)),0)+IF(F140="JčPČ",IF(L140&gt;15,0,IF(J140&gt;15,(16-L140)*0.06375,((16-L140)-(16-J140))*0.06375)),0)+IF(F140="JčEČ",IF(L140&gt;15,0,IF(J140&gt;15,(16-L140)*0.051,((16-L140)-(16-J140))*0.051)),0)+IF(F140="NEAK",IF(L140&gt;23,0,IF(J140&gt;23,(24-L140)*0.03444,((24-L140)-(24-J140))*0.03444)),0))</f>
        <v>6.7320000000000002</v>
      </c>
      <c r="Q140" s="11">
        <f t="shared" ref="Q140:Q148" si="46">IF(ISERROR(P140*100/N140),0,(P140*100/N140))</f>
        <v>18.741648106904233</v>
      </c>
      <c r="R140" s="10">
        <f t="shared" si="44"/>
        <v>34.121600000000001</v>
      </c>
      <c r="S140" s="8"/>
    </row>
    <row r="141" spans="1:19">
      <c r="A141" s="61">
        <v>3</v>
      </c>
      <c r="B141" s="61"/>
      <c r="C141" s="12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3">
        <f t="shared" si="40"/>
        <v>0</v>
      </c>
      <c r="O141" s="9">
        <f t="shared" si="41"/>
        <v>0</v>
      </c>
      <c r="P141" s="4">
        <f t="shared" si="45"/>
        <v>0</v>
      </c>
      <c r="Q141" s="11">
        <f t="shared" si="46"/>
        <v>0</v>
      </c>
      <c r="R141" s="10">
        <f t="shared" si="44"/>
        <v>0</v>
      </c>
      <c r="S141" s="8"/>
    </row>
    <row r="142" spans="1:19">
      <c r="A142" s="61">
        <v>4</v>
      </c>
      <c r="B142" s="61"/>
      <c r="C142" s="12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3">
        <f t="shared" si="40"/>
        <v>0</v>
      </c>
      <c r="O142" s="9">
        <f t="shared" si="41"/>
        <v>0</v>
      </c>
      <c r="P142" s="4">
        <f t="shared" si="45"/>
        <v>0</v>
      </c>
      <c r="Q142" s="11">
        <f t="shared" si="46"/>
        <v>0</v>
      </c>
      <c r="R142" s="10">
        <f t="shared" si="44"/>
        <v>0</v>
      </c>
      <c r="S142" s="8"/>
    </row>
    <row r="143" spans="1:19" ht="15" customHeight="1">
      <c r="A143" s="61">
        <v>5</v>
      </c>
      <c r="B143" s="61"/>
      <c r="C143" s="12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3">
        <f t="shared" si="40"/>
        <v>0</v>
      </c>
      <c r="O143" s="9">
        <f t="shared" si="41"/>
        <v>0</v>
      </c>
      <c r="P143" s="4">
        <f t="shared" si="45"/>
        <v>0</v>
      </c>
      <c r="Q143" s="11">
        <f t="shared" si="46"/>
        <v>0</v>
      </c>
      <c r="R143" s="10">
        <f t="shared" si="44"/>
        <v>0</v>
      </c>
      <c r="S143" s="8"/>
    </row>
    <row r="144" spans="1:19" s="8" customFormat="1" ht="15" customHeight="1">
      <c r="A144" s="61">
        <v>6</v>
      </c>
      <c r="B144" s="61"/>
      <c r="C144" s="12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3">
        <f t="shared" si="40"/>
        <v>0</v>
      </c>
      <c r="O144" s="9">
        <f t="shared" si="41"/>
        <v>0</v>
      </c>
      <c r="P144" s="4">
        <f t="shared" si="45"/>
        <v>0</v>
      </c>
      <c r="Q144" s="11">
        <f t="shared" si="46"/>
        <v>0</v>
      </c>
      <c r="R144" s="10">
        <f t="shared" si="44"/>
        <v>0</v>
      </c>
    </row>
    <row r="145" spans="1:19" s="8" customFormat="1" ht="15" customHeight="1">
      <c r="A145" s="61">
        <v>7</v>
      </c>
      <c r="B145" s="61"/>
      <c r="C145" s="1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3">
        <f t="shared" si="40"/>
        <v>0</v>
      </c>
      <c r="O145" s="9">
        <f t="shared" si="41"/>
        <v>0</v>
      </c>
      <c r="P145" s="4">
        <f t="shared" si="45"/>
        <v>0</v>
      </c>
      <c r="Q145" s="11">
        <f t="shared" si="46"/>
        <v>0</v>
      </c>
      <c r="R145" s="10">
        <f t="shared" si="44"/>
        <v>0</v>
      </c>
    </row>
    <row r="146" spans="1:19">
      <c r="A146" s="61">
        <v>8</v>
      </c>
      <c r="B146" s="61"/>
      <c r="C146" s="1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3">
        <f t="shared" si="40"/>
        <v>0</v>
      </c>
      <c r="O146" s="9">
        <f t="shared" si="41"/>
        <v>0</v>
      </c>
      <c r="P146" s="4">
        <f t="shared" si="45"/>
        <v>0</v>
      </c>
      <c r="Q146" s="11">
        <f t="shared" si="46"/>
        <v>0</v>
      </c>
      <c r="R146" s="10">
        <f t="shared" si="44"/>
        <v>0</v>
      </c>
      <c r="S146" s="8"/>
    </row>
    <row r="147" spans="1:19" s="8" customFormat="1">
      <c r="A147" s="61">
        <v>9</v>
      </c>
      <c r="B147" s="61"/>
      <c r="C147" s="1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3">
        <f t="shared" si="40"/>
        <v>0</v>
      </c>
      <c r="O147" s="9">
        <f t="shared" si="41"/>
        <v>0</v>
      </c>
      <c r="P147" s="4">
        <f t="shared" si="45"/>
        <v>0</v>
      </c>
      <c r="Q147" s="11">
        <f t="shared" si="46"/>
        <v>0</v>
      </c>
      <c r="R147" s="10">
        <f t="shared" si="44"/>
        <v>0</v>
      </c>
    </row>
    <row r="148" spans="1:19">
      <c r="A148" s="61">
        <v>10</v>
      </c>
      <c r="B148" s="61"/>
      <c r="C148" s="1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3">
        <f t="shared" si="40"/>
        <v>0</v>
      </c>
      <c r="O148" s="9">
        <f t="shared" si="41"/>
        <v>0</v>
      </c>
      <c r="P148" s="4">
        <f t="shared" si="45"/>
        <v>0</v>
      </c>
      <c r="Q148" s="11">
        <f t="shared" si="46"/>
        <v>0</v>
      </c>
      <c r="R148" s="10">
        <f t="shared" si="44"/>
        <v>0</v>
      </c>
      <c r="S148" s="8"/>
    </row>
    <row r="149" spans="1:19">
      <c r="A149" s="66" t="s">
        <v>36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8"/>
      <c r="R149" s="10">
        <f>SUM(R139:R148)</f>
        <v>34.121600000000001</v>
      </c>
      <c r="S149" s="8"/>
    </row>
    <row r="150" spans="1:19" ht="15.75">
      <c r="A150" s="24" t="s">
        <v>37</v>
      </c>
      <c r="B150" s="24"/>
      <c r="C150" s="87" t="s">
        <v>75</v>
      </c>
      <c r="D150" s="87"/>
      <c r="E150" s="87"/>
      <c r="F150" s="87"/>
      <c r="G150" s="87"/>
      <c r="H150" s="87"/>
      <c r="I150" s="87"/>
      <c r="J150" s="15"/>
      <c r="K150" s="15"/>
      <c r="L150" s="15"/>
      <c r="M150" s="15"/>
      <c r="N150" s="15"/>
      <c r="O150" s="15"/>
      <c r="P150" s="15"/>
      <c r="Q150" s="15"/>
      <c r="R150" s="16"/>
      <c r="S150" s="8"/>
    </row>
    <row r="151" spans="1:19" s="8" customFormat="1" ht="15.75">
      <c r="A151" s="24"/>
      <c r="B151" s="24"/>
      <c r="C151" s="87" t="s">
        <v>76</v>
      </c>
      <c r="D151" s="87"/>
      <c r="E151" s="87"/>
      <c r="F151" s="87"/>
      <c r="G151" s="87"/>
      <c r="H151" s="87"/>
      <c r="I151" s="87"/>
      <c r="J151" s="15"/>
      <c r="K151" s="15"/>
      <c r="L151" s="15"/>
      <c r="M151" s="15"/>
      <c r="N151" s="15"/>
      <c r="O151" s="15"/>
      <c r="P151" s="15"/>
      <c r="Q151" s="15"/>
      <c r="R151" s="16"/>
    </row>
    <row r="152" spans="1:19" ht="15.75">
      <c r="A152" s="24"/>
      <c r="B152" s="24"/>
      <c r="C152" s="87" t="s">
        <v>77</v>
      </c>
      <c r="D152" s="87"/>
      <c r="E152" s="87"/>
      <c r="F152" s="87"/>
      <c r="G152" s="87"/>
      <c r="H152" s="87"/>
      <c r="I152" s="87"/>
      <c r="J152" s="15"/>
      <c r="K152" s="15"/>
      <c r="L152" s="15"/>
      <c r="M152" s="15"/>
      <c r="N152" s="15"/>
      <c r="O152" s="15"/>
      <c r="P152" s="15"/>
      <c r="Q152" s="15"/>
      <c r="R152" s="16"/>
      <c r="S152" s="8"/>
    </row>
    <row r="153" spans="1:19">
      <c r="A153" s="49" t="s">
        <v>42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  <c r="S153" s="8"/>
    </row>
    <row r="154" spans="1:19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  <c r="S154" s="8"/>
    </row>
    <row r="155" spans="1:19">
      <c r="A155" s="64" t="s">
        <v>78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57"/>
      <c r="R155" s="8"/>
      <c r="S155" s="8"/>
    </row>
    <row r="156" spans="1:19" ht="18">
      <c r="A156" s="69" t="s">
        <v>27</v>
      </c>
      <c r="B156" s="70"/>
      <c r="C156" s="7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7"/>
      <c r="R156" s="8"/>
      <c r="S156" s="8"/>
    </row>
    <row r="157" spans="1:19">
      <c r="A157" s="64" t="s">
        <v>79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57"/>
      <c r="R157" s="8"/>
      <c r="S157" s="8"/>
    </row>
    <row r="158" spans="1:19">
      <c r="A158" s="61">
        <v>1</v>
      </c>
      <c r="B158" s="61" t="s">
        <v>46</v>
      </c>
      <c r="C158" s="12" t="s">
        <v>29</v>
      </c>
      <c r="D158" s="61" t="s">
        <v>30</v>
      </c>
      <c r="E158" s="61">
        <v>1</v>
      </c>
      <c r="F158" s="61" t="s">
        <v>31</v>
      </c>
      <c r="G158" s="61">
        <v>1</v>
      </c>
      <c r="H158" s="61" t="s">
        <v>32</v>
      </c>
      <c r="I158" s="61"/>
      <c r="J158" s="61">
        <v>40</v>
      </c>
      <c r="K158" s="61"/>
      <c r="L158" s="61">
        <v>38</v>
      </c>
      <c r="M158" s="61" t="s">
        <v>33</v>
      </c>
      <c r="N158" s="3">
        <f t="shared" ref="N158:N167" si="47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48">IF(F158="OŽ",N158,IF(H158="Ne",IF(J158*0.3&lt;J158-L158,N158,0),IF(J158*0.1&lt;J158-L158,N158,0)))</f>
        <v>0</v>
      </c>
      <c r="P158" s="4">
        <f t="shared" ref="P158" si="49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0">IF(ISERROR(P158*100/N158),0,(P158*100/N158))</f>
        <v>0</v>
      </c>
      <c r="R158" s="10">
        <f t="shared" ref="R158:R167" si="51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58" s="8"/>
    </row>
    <row r="159" spans="1:19" ht="30">
      <c r="A159" s="61">
        <v>2</v>
      </c>
      <c r="B159" s="61" t="s">
        <v>68</v>
      </c>
      <c r="C159" s="12" t="s">
        <v>48</v>
      </c>
      <c r="D159" s="61" t="s">
        <v>30</v>
      </c>
      <c r="E159" s="61">
        <v>2</v>
      </c>
      <c r="F159" s="61" t="s">
        <v>31</v>
      </c>
      <c r="G159" s="61">
        <v>1</v>
      </c>
      <c r="H159" s="61" t="s">
        <v>32</v>
      </c>
      <c r="I159" s="61"/>
      <c r="J159" s="61">
        <v>27</v>
      </c>
      <c r="K159" s="61"/>
      <c r="L159" s="61">
        <v>17</v>
      </c>
      <c r="M159" s="61" t="s">
        <v>32</v>
      </c>
      <c r="N159" s="3">
        <f t="shared" si="47"/>
        <v>46.40625</v>
      </c>
      <c r="O159" s="9">
        <f t="shared" si="48"/>
        <v>46.40625</v>
      </c>
      <c r="P159" s="4">
        <f t="shared" ref="P159:P167" si="52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13.469999999999999</v>
      </c>
      <c r="Q159" s="11">
        <f t="shared" ref="Q159:Q167" si="53">IF(ISERROR(P159*100/N159),0,(P159*100/N159))</f>
        <v>29.026262626262625</v>
      </c>
      <c r="R159" s="10">
        <f t="shared" si="51"/>
        <v>47.901000000000003</v>
      </c>
      <c r="S159" s="8"/>
    </row>
    <row r="160" spans="1:19">
      <c r="A160" s="61">
        <v>3</v>
      </c>
      <c r="B160" s="61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3">
        <f t="shared" si="47"/>
        <v>0</v>
      </c>
      <c r="O160" s="9">
        <f t="shared" si="48"/>
        <v>0</v>
      </c>
      <c r="P160" s="4">
        <f t="shared" si="52"/>
        <v>0</v>
      </c>
      <c r="Q160" s="11">
        <f t="shared" si="53"/>
        <v>0</v>
      </c>
      <c r="R160" s="10">
        <f t="shared" si="51"/>
        <v>0</v>
      </c>
      <c r="S160" s="8"/>
    </row>
    <row r="161" spans="1:19">
      <c r="A161" s="61">
        <v>4</v>
      </c>
      <c r="B161" s="61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3">
        <f t="shared" si="47"/>
        <v>0</v>
      </c>
      <c r="O161" s="9">
        <f t="shared" si="48"/>
        <v>0</v>
      </c>
      <c r="P161" s="4">
        <f t="shared" si="52"/>
        <v>0</v>
      </c>
      <c r="Q161" s="11">
        <f t="shared" si="53"/>
        <v>0</v>
      </c>
      <c r="R161" s="10">
        <f t="shared" si="51"/>
        <v>0</v>
      </c>
      <c r="S161" s="8"/>
    </row>
    <row r="162" spans="1:19">
      <c r="A162" s="61">
        <v>5</v>
      </c>
      <c r="B162" s="61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3">
        <f t="shared" si="47"/>
        <v>0</v>
      </c>
      <c r="O162" s="9">
        <f t="shared" si="48"/>
        <v>0</v>
      </c>
      <c r="P162" s="4">
        <f t="shared" si="52"/>
        <v>0</v>
      </c>
      <c r="Q162" s="11">
        <f t="shared" si="53"/>
        <v>0</v>
      </c>
      <c r="R162" s="10">
        <f t="shared" si="51"/>
        <v>0</v>
      </c>
      <c r="S162" s="8"/>
    </row>
    <row r="163" spans="1:19">
      <c r="A163" s="61">
        <v>6</v>
      </c>
      <c r="B163" s="61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3">
        <f t="shared" si="47"/>
        <v>0</v>
      </c>
      <c r="O163" s="9">
        <f t="shared" si="48"/>
        <v>0</v>
      </c>
      <c r="P163" s="4">
        <f t="shared" si="52"/>
        <v>0</v>
      </c>
      <c r="Q163" s="11">
        <f t="shared" si="53"/>
        <v>0</v>
      </c>
      <c r="R163" s="10">
        <f t="shared" si="51"/>
        <v>0</v>
      </c>
      <c r="S163" s="8"/>
    </row>
    <row r="164" spans="1:19" s="8" customFormat="1">
      <c r="A164" s="61">
        <v>7</v>
      </c>
      <c r="B164" s="61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3">
        <f t="shared" si="47"/>
        <v>0</v>
      </c>
      <c r="O164" s="9">
        <f t="shared" si="48"/>
        <v>0</v>
      </c>
      <c r="P164" s="4">
        <f t="shared" si="52"/>
        <v>0</v>
      </c>
      <c r="Q164" s="11">
        <f t="shared" si="53"/>
        <v>0</v>
      </c>
      <c r="R164" s="10">
        <f t="shared" si="51"/>
        <v>0</v>
      </c>
    </row>
    <row r="165" spans="1:19">
      <c r="A165" s="61">
        <v>8</v>
      </c>
      <c r="B165" s="61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3">
        <f t="shared" si="47"/>
        <v>0</v>
      </c>
      <c r="O165" s="9">
        <f t="shared" si="48"/>
        <v>0</v>
      </c>
      <c r="P165" s="4">
        <f t="shared" si="52"/>
        <v>0</v>
      </c>
      <c r="Q165" s="11">
        <f t="shared" si="53"/>
        <v>0</v>
      </c>
      <c r="R165" s="10">
        <f t="shared" si="51"/>
        <v>0</v>
      </c>
      <c r="S165" s="8"/>
    </row>
    <row r="166" spans="1:19" s="8" customFormat="1">
      <c r="A166" s="61">
        <v>9</v>
      </c>
      <c r="B166" s="61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3">
        <f t="shared" si="47"/>
        <v>0</v>
      </c>
      <c r="O166" s="9">
        <f t="shared" si="48"/>
        <v>0</v>
      </c>
      <c r="P166" s="4">
        <f t="shared" si="52"/>
        <v>0</v>
      </c>
      <c r="Q166" s="11">
        <f t="shared" si="53"/>
        <v>0</v>
      </c>
      <c r="R166" s="10">
        <f t="shared" si="51"/>
        <v>0</v>
      </c>
    </row>
    <row r="167" spans="1:19">
      <c r="A167" s="61">
        <v>10</v>
      </c>
      <c r="B167" s="61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3">
        <f t="shared" si="47"/>
        <v>0</v>
      </c>
      <c r="O167" s="9">
        <f t="shared" si="48"/>
        <v>0</v>
      </c>
      <c r="P167" s="4">
        <f t="shared" si="52"/>
        <v>0</v>
      </c>
      <c r="Q167" s="11">
        <f t="shared" si="53"/>
        <v>0</v>
      </c>
      <c r="R167" s="10">
        <f t="shared" si="51"/>
        <v>0</v>
      </c>
      <c r="S167" s="8"/>
    </row>
    <row r="168" spans="1:19">
      <c r="A168" s="66" t="s">
        <v>36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8"/>
      <c r="R168" s="10">
        <f>SUM(R158:R167)</f>
        <v>47.901000000000003</v>
      </c>
      <c r="S168" s="8"/>
    </row>
    <row r="169" spans="1:19" ht="15.75">
      <c r="A169" s="24" t="s">
        <v>37</v>
      </c>
      <c r="B169" s="24"/>
      <c r="C169" s="87" t="s">
        <v>80</v>
      </c>
      <c r="D169" s="87"/>
      <c r="E169" s="87"/>
      <c r="F169" s="87"/>
      <c r="G169" s="87"/>
      <c r="H169" s="87"/>
      <c r="I169" s="15"/>
      <c r="J169" s="15"/>
      <c r="K169" s="15"/>
      <c r="L169" s="15"/>
      <c r="M169" s="15"/>
      <c r="N169" s="15"/>
      <c r="O169" s="15"/>
      <c r="P169" s="15"/>
      <c r="Q169" s="15"/>
      <c r="R169" s="16"/>
      <c r="S169" s="8"/>
    </row>
    <row r="170" spans="1:19" s="8" customFormat="1" ht="15.75">
      <c r="A170" s="24"/>
      <c r="B170" s="24"/>
      <c r="C170" s="87" t="s">
        <v>81</v>
      </c>
      <c r="D170" s="87"/>
      <c r="E170" s="87"/>
      <c r="F170" s="87"/>
      <c r="G170" s="87"/>
      <c r="H170" s="87"/>
      <c r="I170" s="15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9">
      <c r="A171" s="49" t="s">
        <v>42</v>
      </c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  <c r="S171" s="8"/>
    </row>
    <row r="172" spans="1:19">
      <c r="A172" s="49"/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  <c r="S172" s="8"/>
    </row>
    <row r="173" spans="1:19">
      <c r="A173" s="64" t="s">
        <v>82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57"/>
      <c r="R173" s="8"/>
      <c r="S173" s="8"/>
    </row>
    <row r="174" spans="1:19" ht="18">
      <c r="A174" s="69" t="s">
        <v>27</v>
      </c>
      <c r="B174" s="70"/>
      <c r="C174" s="7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7"/>
      <c r="R174" s="8"/>
      <c r="S174" s="8"/>
    </row>
    <row r="175" spans="1:19">
      <c r="A175" s="64" t="s">
        <v>83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57"/>
      <c r="R175" s="8"/>
      <c r="S175" s="8"/>
    </row>
    <row r="176" spans="1:19">
      <c r="A176" s="61">
        <v>1</v>
      </c>
      <c r="B176" s="61" t="s">
        <v>74</v>
      </c>
      <c r="C176" s="12" t="s">
        <v>29</v>
      </c>
      <c r="D176" s="61" t="s">
        <v>30</v>
      </c>
      <c r="E176" s="61">
        <v>1</v>
      </c>
      <c r="F176" s="61" t="s">
        <v>58</v>
      </c>
      <c r="G176" s="61">
        <v>1</v>
      </c>
      <c r="H176" s="61" t="s">
        <v>32</v>
      </c>
      <c r="I176" s="61"/>
      <c r="J176" s="61">
        <v>46</v>
      </c>
      <c r="K176" s="61"/>
      <c r="L176" s="61">
        <v>41</v>
      </c>
      <c r="M176" s="61" t="s">
        <v>32</v>
      </c>
      <c r="N176" s="3">
        <f t="shared" ref="N176:N185" si="54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0</v>
      </c>
      <c r="O176" s="9">
        <f t="shared" ref="O176:O185" si="55">IF(F176="OŽ",N176,IF(H176="Ne",IF(J176*0.3&lt;J176-L176,N176,0),IF(J176*0.1&lt;J176-L176,N176,0)))</f>
        <v>0</v>
      </c>
      <c r="P176" s="4">
        <f t="shared" ref="P176" si="56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" si="57">IF(ISERROR(P176*100/N176),0,(P176*100/N176))</f>
        <v>0</v>
      </c>
      <c r="R176" s="10">
        <f t="shared" ref="R176:R185" si="58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6" s="8"/>
    </row>
    <row r="177" spans="1:19" ht="30">
      <c r="A177" s="61">
        <v>2</v>
      </c>
      <c r="B177" s="61" t="s">
        <v>84</v>
      </c>
      <c r="C177" s="12" t="s">
        <v>48</v>
      </c>
      <c r="D177" s="61" t="s">
        <v>30</v>
      </c>
      <c r="E177" s="61">
        <v>2</v>
      </c>
      <c r="F177" s="61" t="s">
        <v>58</v>
      </c>
      <c r="G177" s="61">
        <v>1</v>
      </c>
      <c r="H177" s="61" t="s">
        <v>32</v>
      </c>
      <c r="I177" s="61"/>
      <c r="J177" s="61">
        <v>31</v>
      </c>
      <c r="K177" s="61"/>
      <c r="L177" s="61">
        <v>19</v>
      </c>
      <c r="M177" s="61" t="s">
        <v>32</v>
      </c>
      <c r="N177" s="3">
        <f t="shared" si="54"/>
        <v>8.32</v>
      </c>
      <c r="O177" s="9">
        <f t="shared" si="55"/>
        <v>8.32</v>
      </c>
      <c r="P177" s="4">
        <f t="shared" ref="P177:P185" si="59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1.02</v>
      </c>
      <c r="Q177" s="11">
        <f t="shared" ref="Q177:Q185" si="60">IF(ISERROR(P177*100/N177),0,(P177*100/N177))</f>
        <v>12.259615384615385</v>
      </c>
      <c r="R177" s="10">
        <f t="shared" si="58"/>
        <v>7.4720000000000004</v>
      </c>
      <c r="S177" s="8"/>
    </row>
    <row r="178" spans="1:19">
      <c r="A178" s="61">
        <v>3</v>
      </c>
      <c r="B178" s="61"/>
      <c r="C178" s="12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3">
        <f t="shared" si="54"/>
        <v>0</v>
      </c>
      <c r="O178" s="9">
        <f t="shared" si="55"/>
        <v>0</v>
      </c>
      <c r="P178" s="4">
        <f t="shared" si="59"/>
        <v>0</v>
      </c>
      <c r="Q178" s="11">
        <f t="shared" si="60"/>
        <v>0</v>
      </c>
      <c r="R178" s="10">
        <f t="shared" si="58"/>
        <v>0</v>
      </c>
      <c r="S178" s="8"/>
    </row>
    <row r="179" spans="1:19">
      <c r="A179" s="61">
        <v>4</v>
      </c>
      <c r="B179" s="61"/>
      <c r="C179" s="12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3">
        <f t="shared" si="54"/>
        <v>0</v>
      </c>
      <c r="O179" s="9">
        <f t="shared" si="55"/>
        <v>0</v>
      </c>
      <c r="P179" s="4">
        <f t="shared" si="59"/>
        <v>0</v>
      </c>
      <c r="Q179" s="11">
        <f t="shared" si="60"/>
        <v>0</v>
      </c>
      <c r="R179" s="10">
        <f t="shared" si="58"/>
        <v>0</v>
      </c>
      <c r="S179" s="8"/>
    </row>
    <row r="180" spans="1:19">
      <c r="A180" s="61">
        <v>5</v>
      </c>
      <c r="B180" s="61"/>
      <c r="C180" s="12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3">
        <f t="shared" si="54"/>
        <v>0</v>
      </c>
      <c r="O180" s="9">
        <f t="shared" si="55"/>
        <v>0</v>
      </c>
      <c r="P180" s="4">
        <f t="shared" si="59"/>
        <v>0</v>
      </c>
      <c r="Q180" s="11">
        <f t="shared" si="60"/>
        <v>0</v>
      </c>
      <c r="R180" s="10">
        <f t="shared" si="58"/>
        <v>0</v>
      </c>
      <c r="S180" s="8"/>
    </row>
    <row r="181" spans="1:19">
      <c r="A181" s="61">
        <v>6</v>
      </c>
      <c r="B181" s="61"/>
      <c r="C181" s="12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3">
        <f t="shared" si="54"/>
        <v>0</v>
      </c>
      <c r="O181" s="9">
        <f t="shared" si="55"/>
        <v>0</v>
      </c>
      <c r="P181" s="4">
        <f t="shared" si="59"/>
        <v>0</v>
      </c>
      <c r="Q181" s="11">
        <f t="shared" si="60"/>
        <v>0</v>
      </c>
      <c r="R181" s="10">
        <f t="shared" si="58"/>
        <v>0</v>
      </c>
      <c r="S181" s="8"/>
    </row>
    <row r="182" spans="1:19">
      <c r="A182" s="61">
        <v>7</v>
      </c>
      <c r="B182" s="61"/>
      <c r="C182" s="12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3">
        <f t="shared" si="54"/>
        <v>0</v>
      </c>
      <c r="O182" s="9">
        <f t="shared" si="55"/>
        <v>0</v>
      </c>
      <c r="P182" s="4">
        <f t="shared" si="59"/>
        <v>0</v>
      </c>
      <c r="Q182" s="11">
        <f t="shared" si="60"/>
        <v>0</v>
      </c>
      <c r="R182" s="10">
        <f t="shared" si="58"/>
        <v>0</v>
      </c>
      <c r="S182" s="8"/>
    </row>
    <row r="183" spans="1:19">
      <c r="A183" s="61">
        <v>8</v>
      </c>
      <c r="B183" s="61"/>
      <c r="C183" s="12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3">
        <f t="shared" si="54"/>
        <v>0</v>
      </c>
      <c r="O183" s="9">
        <f t="shared" si="55"/>
        <v>0</v>
      </c>
      <c r="P183" s="4">
        <f t="shared" si="59"/>
        <v>0</v>
      </c>
      <c r="Q183" s="11">
        <f t="shared" si="60"/>
        <v>0</v>
      </c>
      <c r="R183" s="10">
        <f t="shared" si="58"/>
        <v>0</v>
      </c>
      <c r="S183" s="8"/>
    </row>
    <row r="184" spans="1:19" s="8" customFormat="1">
      <c r="A184" s="61">
        <v>9</v>
      </c>
      <c r="B184" s="61"/>
      <c r="C184" s="12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3">
        <f t="shared" si="54"/>
        <v>0</v>
      </c>
      <c r="O184" s="9">
        <f t="shared" si="55"/>
        <v>0</v>
      </c>
      <c r="P184" s="4">
        <f t="shared" si="59"/>
        <v>0</v>
      </c>
      <c r="Q184" s="11">
        <f t="shared" si="60"/>
        <v>0</v>
      </c>
      <c r="R184" s="10">
        <f t="shared" si="58"/>
        <v>0</v>
      </c>
    </row>
    <row r="185" spans="1:19">
      <c r="A185" s="61">
        <v>10</v>
      </c>
      <c r="B185" s="61"/>
      <c r="C185" s="12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3">
        <f t="shared" si="54"/>
        <v>0</v>
      </c>
      <c r="O185" s="9">
        <f t="shared" si="55"/>
        <v>0</v>
      </c>
      <c r="P185" s="4">
        <f t="shared" si="59"/>
        <v>0</v>
      </c>
      <c r="Q185" s="11">
        <f t="shared" si="60"/>
        <v>0</v>
      </c>
      <c r="R185" s="10">
        <f t="shared" si="58"/>
        <v>0</v>
      </c>
      <c r="S185" s="8"/>
    </row>
    <row r="186" spans="1:19">
      <c r="A186" s="66" t="s">
        <v>36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8"/>
      <c r="R186" s="10">
        <f>SUM(R176:R185)</f>
        <v>7.4720000000000004</v>
      </c>
      <c r="S186" s="8"/>
    </row>
    <row r="187" spans="1:19" ht="15.75">
      <c r="A187" s="24" t="s">
        <v>37</v>
      </c>
      <c r="B187" s="24"/>
      <c r="C187" s="87" t="s">
        <v>85</v>
      </c>
      <c r="D187" s="87"/>
      <c r="E187" s="87"/>
      <c r="F187" s="87"/>
      <c r="G187" s="87"/>
      <c r="H187" s="87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8"/>
    </row>
    <row r="188" spans="1:19" s="8" customFormat="1" ht="15.75">
      <c r="A188" s="24"/>
      <c r="B188" s="24"/>
      <c r="C188" s="111" t="s">
        <v>86</v>
      </c>
      <c r="D188" s="111"/>
      <c r="E188" s="111"/>
      <c r="F188" s="111"/>
      <c r="G188" s="111"/>
      <c r="H188" s="111"/>
      <c r="I188" s="15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9">
      <c r="A189" s="49" t="s">
        <v>42</v>
      </c>
      <c r="B189" s="49"/>
      <c r="C189" s="49"/>
      <c r="D189" s="49"/>
      <c r="E189" s="49"/>
      <c r="F189" s="49"/>
      <c r="G189" s="49"/>
      <c r="H189" s="49"/>
      <c r="I189" s="49"/>
      <c r="J189" s="15"/>
      <c r="K189" s="15"/>
      <c r="L189" s="15"/>
      <c r="M189" s="15"/>
      <c r="N189" s="15"/>
      <c r="O189" s="15"/>
      <c r="P189" s="15"/>
      <c r="Q189" s="15"/>
      <c r="R189" s="16"/>
      <c r="S189" s="8"/>
    </row>
    <row r="190" spans="1:19">
      <c r="A190" s="49"/>
      <c r="B190" s="49"/>
      <c r="C190" s="49"/>
      <c r="D190" s="49"/>
      <c r="E190" s="49"/>
      <c r="F190" s="49"/>
      <c r="G190" s="49"/>
      <c r="H190" s="49"/>
      <c r="I190" s="49"/>
      <c r="J190" s="15"/>
      <c r="K190" s="15"/>
      <c r="L190" s="15"/>
      <c r="M190" s="15"/>
      <c r="N190" s="15"/>
      <c r="O190" s="15"/>
      <c r="P190" s="15"/>
      <c r="Q190" s="15"/>
      <c r="R190" s="16"/>
      <c r="S190" s="8"/>
    </row>
    <row r="191" spans="1:19">
      <c r="A191" s="64" t="s">
        <v>87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57"/>
      <c r="R191" s="8"/>
      <c r="S191" s="8"/>
    </row>
    <row r="192" spans="1:19" ht="18">
      <c r="A192" s="69" t="s">
        <v>27</v>
      </c>
      <c r="B192" s="70"/>
      <c r="C192" s="7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7"/>
      <c r="R192" s="8"/>
      <c r="S192" s="8"/>
    </row>
    <row r="193" spans="1:19">
      <c r="A193" s="64" t="s">
        <v>88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57"/>
      <c r="R193" s="8"/>
      <c r="S193" s="8"/>
    </row>
    <row r="194" spans="1:19">
      <c r="A194" s="61">
        <v>1</v>
      </c>
      <c r="B194" s="61" t="s">
        <v>28</v>
      </c>
      <c r="C194" s="12" t="s">
        <v>29</v>
      </c>
      <c r="D194" s="61" t="s">
        <v>30</v>
      </c>
      <c r="E194" s="61">
        <v>1</v>
      </c>
      <c r="F194" s="61" t="s">
        <v>45</v>
      </c>
      <c r="G194" s="61">
        <v>1</v>
      </c>
      <c r="H194" s="61" t="s">
        <v>32</v>
      </c>
      <c r="I194" s="61"/>
      <c r="J194" s="61">
        <v>37</v>
      </c>
      <c r="K194" s="61"/>
      <c r="L194" s="61">
        <v>26</v>
      </c>
      <c r="M194" s="61" t="s">
        <v>32</v>
      </c>
      <c r="N194" s="3">
        <f t="shared" ref="N194:N203" si="61">(IF(F194="OŽ",IF(L194=1,550.8,IF(L194=2,426.38,IF(L194=3,342.14,IF(L194=4,181.44,IF(L194=5,168.48,IF(L194=6,155.52,IF(L194=7,148.5,IF(L194=8,144,0))))))))+IF(L194&lt;=8,0,IF(L194&lt;=16,137.7,IF(L194&lt;=24,108,IF(L194&lt;=32,80.1,IF(L194&lt;=36,52.2,0)))))-IF(L194&lt;=8,0,IF(L194&lt;=16,(L194-9)*2.754,IF(L194&lt;=24,(L194-17)* 2.754,IF(L194&lt;=32,(L194-25)* 2.754,IF(L194&lt;=36,(L194-33)*2.754,0))))),0)+IF(F194="PČ",IF(L194=1,449,IF(L194=2,314.6,IF(L194=3,238,IF(L194=4,172,IF(L194=5,159,IF(L194=6,145,IF(L194=7,132,IF(L194=8,119,0))))))))+IF(L194&lt;=8,0,IF(L194&lt;=16,88,IF(L194&lt;=24,55,IF(L194&lt;=32,22,0))))-IF(L194&lt;=8,0,IF(L194&lt;=16,(L194-9)*2.245,IF(L194&lt;=24,(L194-17)*2.245,IF(L194&lt;=32,(L194-25)*2.245,0)))),0)+IF(F194="PČneol",IF(L194=1,85,IF(L194=2,64.61,IF(L194=3,50.76,IF(L194=4,16.25,IF(L194=5,15,IF(L194=6,13.75,IF(L194=7,12.5,IF(L194=8,11.25,0))))))))+IF(L194&lt;=8,0,IF(L194&lt;=16,9,0))-IF(L194&lt;=8,0,IF(L194&lt;=16,(L194-9)*0.425,0)),0)+IF(F194="PŽ",IF(L194=1,85,IF(L194=2,59.5,IF(L194=3,45,IF(L194=4,32.5,IF(L194=5,30,IF(L194=6,27.5,IF(L194=7,25,IF(L194=8,22.5,0))))))))+IF(L194&lt;=8,0,IF(L194&lt;=16,19,IF(L194&lt;=24,13,IF(L194&lt;=32,8,0))))-IF(L194&lt;=8,0,IF(L194&lt;=16,(L194-9)*0.425,IF(L194&lt;=24,(L194-17)*0.425,IF(L194&lt;=32,(L194-25)*0.425,0)))),0)+IF(F194="EČ",IF(L194=1,204,IF(L194=2,156.24,IF(L194=3,123.84,IF(L194=4,72,IF(L194=5,66,IF(L194=6,60,IF(L194=7,54,IF(L194=8,48,0))))))))+IF(L194&lt;=8,0,IF(L194&lt;=16,40,IF(L194&lt;=24,25,0)))-IF(L194&lt;=8,0,IF(L194&lt;=16,(L194-9)*1.02,IF(L194&lt;=24,(L194-17)*1.02,0))),0)+IF(F194="EČneol",IF(L194=1,68,IF(L194=2,51.69,IF(L194=3,40.61,IF(L194=4,13,IF(L194=5,12,IF(L194=6,11,IF(L194=7,10,IF(L194=8,9,0)))))))))+IF(F194="EŽ",IF(L194=1,68,IF(L194=2,47.6,IF(L194=3,36,IF(L194=4,18,IF(L194=5,16.5,IF(L194=6,15,IF(L194=7,13.5,IF(L194=8,12,0))))))))+IF(L194&lt;=8,0,IF(L194&lt;=16,10,IF(L194&lt;=24,6,0)))-IF(L194&lt;=8,0,IF(L194&lt;=16,(L194-9)*0.34,IF(L194&lt;=24,(L194-17)*0.34,0))),0)+IF(F194="PT",IF(L194=1,68,IF(L194=2,52.08,IF(L194=3,41.28,IF(L194=4,24,IF(L194=5,22,IF(L194=6,20,IF(L194=7,18,IF(L194=8,16,0))))))))+IF(L194&lt;=8,0,IF(L194&lt;=16,13,IF(L194&lt;=24,9,IF(L194&lt;=32,4,0))))-IF(L194&lt;=8,0,IF(L194&lt;=16,(L194-9)*0.34,IF(L194&lt;=24,(L194-17)*0.34,IF(L194&lt;=32,(L194-25)*0.34,0)))),0)+IF(F194="JOŽ",IF(L194=1,85,IF(L194=2,59.5,IF(L194=3,45,IF(L194=4,32.5,IF(L194=5,30,IF(L194=6,27.5,IF(L194=7,25,IF(L194=8,22.5,0))))))))+IF(L194&lt;=8,0,IF(L194&lt;=16,19,IF(L194&lt;=24,13,0)))-IF(L194&lt;=8,0,IF(L194&lt;=16,(L194-9)*0.425,IF(L194&lt;=24,(L194-17)*0.425,0))),0)+IF(F194="JPČ",IF(L194=1,68,IF(L194=2,47.6,IF(L194=3,36,IF(L194=4,26,IF(L194=5,24,IF(L194=6,22,IF(L194=7,20,IF(L194=8,18,0))))))))+IF(L194&lt;=8,0,IF(L194&lt;=16,13,IF(L194&lt;=24,9,0)))-IF(L194&lt;=8,0,IF(L194&lt;=16,(L194-9)*0.34,IF(L194&lt;=24,(L194-17)*0.34,0))),0)+IF(F194="JEČ",IF(L194=1,34,IF(L194=2,26.04,IF(L194=3,20.6,IF(L194=4,12,IF(L194=5,11,IF(L194=6,10,IF(L194=7,9,IF(L194=8,8,0))))))))+IF(L194&lt;=8,0,IF(L194&lt;=16,6,0))-IF(L194&lt;=8,0,IF(L194&lt;=16,(L194-9)*0.17,0)),0)+IF(F194="JEOF",IF(L194=1,34,IF(L194=2,26.04,IF(L194=3,20.6,IF(L194=4,12,IF(L194=5,11,IF(L194=6,10,IF(L194=7,9,IF(L194=8,8,0))))))))+IF(L194&lt;=8,0,IF(L194&lt;=16,6,0))-IF(L194&lt;=8,0,IF(L194&lt;=16,(L194-9)*0.17,0)),0)+IF(F194="JnPČ",IF(L194=1,51,IF(L194=2,35.7,IF(L194=3,27,IF(L194=4,19.5,IF(L194=5,18,IF(L194=6,16.5,IF(L194=7,15,IF(L194=8,13.5,0))))))))+IF(L194&lt;=8,0,IF(L194&lt;=16,10,0))-IF(L194&lt;=8,0,IF(L194&lt;=16,(L194-9)*0.255,0)),0)+IF(F194="JnEČ",IF(L194=1,25.5,IF(L194=2,19.53,IF(L194=3,15.48,IF(L194=4,9,IF(L194=5,8.25,IF(L194=6,7.5,IF(L194=7,6.75,IF(L194=8,6,0))))))))+IF(L194&lt;=8,0,IF(L194&lt;=16,5,0))-IF(L194&lt;=8,0,IF(L194&lt;=16,(L194-9)*0.1275,0)),0)+IF(F194="JčPČ",IF(L194=1,21.25,IF(L194=2,14.5,IF(L194=3,11.5,IF(L194=4,7,IF(L194=5,6.5,IF(L194=6,6,IF(L194=7,5.5,IF(L194=8,5,0))))))))+IF(L194&lt;=8,0,IF(L194&lt;=16,4,0))-IF(L194&lt;=8,0,IF(L194&lt;=16,(L194-9)*0.10625,0)),0)+IF(F194="JčEČ",IF(L194=1,17,IF(L194=2,13.02,IF(L194=3,10.32,IF(L194=4,6,IF(L194=5,5.5,IF(L194=6,5,IF(L194=7,4.5,IF(L194=8,4,0))))))))+IF(L194&lt;=8,0,IF(L194&lt;=16,3,0))-IF(L194&lt;=8,0,IF(L194&lt;=16,(L194-9)*0.085,0)),0)+IF(F194="NEAK",IF(L194=1,11.48,IF(L194=2,8.79,IF(L194=3,6.97,IF(L194=4,4.05,IF(L194=5,3.71,IF(L194=6,3.38,IF(L194=7,3.04,IF(L194=8,2.7,0))))))))+IF(L194&lt;=8,0,IF(L194&lt;=16,2,IF(L194&lt;=24,1.3,0)))-IF(L194&lt;=8,0,IF(L194&lt;=16,(L194-9)*0.0574,IF(L194&lt;=24,(L194-17)*0.0574,0))),0))*IF(L194&lt;0,1,IF(OR(F194="PČ",F194="PŽ",F194="PT"),IF(J194&lt;32,J194/32,1),1))* IF(L194&lt;0,1,IF(OR(F194="EČ",F194="EŽ",F194="JOŽ",F194="JPČ",F194="NEAK"),IF(J194&lt;24,J194/24,1),1))*IF(L194&lt;0,1,IF(OR(F194="PČneol",F194="JEČ",F194="JEOF",F194="JnPČ",F194="JnEČ",F194="JčPČ",F194="JčEČ"),IF(J194&lt;16,J194/16,1),1))*IF(L194&lt;0,1,IF(F194="EČneol",IF(J194&lt;8,J194/8,1),1))</f>
        <v>0</v>
      </c>
      <c r="O194" s="9">
        <f t="shared" ref="O194:O203" si="62">IF(F194="OŽ",N194,IF(H194="Ne",IF(J194*0.3&lt;J194-L194,N194,0),IF(J194*0.1&lt;J194-L194,N194,0)))</f>
        <v>0</v>
      </c>
      <c r="P194" s="4">
        <f t="shared" ref="P194" si="63">IF(O194=0,0,IF(F194="OŽ",IF(L194&gt;35,0,IF(J194&gt;35,(36-L194)*1.836,((36-L194)-(36-J194))*1.836)),0)+IF(F194="PČ",IF(L194&gt;31,0,IF(J194&gt;31,(32-L194)*1.347,((32-L194)-(32-J194))*1.347)),0)+ IF(F194="PČneol",IF(L194&gt;15,0,IF(J194&gt;15,(16-L194)*0.255,((16-L194)-(16-J194))*0.255)),0)+IF(F194="PŽ",IF(L194&gt;31,0,IF(J194&gt;31,(32-L194)*0.255,((32-L194)-(32-J194))*0.255)),0)+IF(F194="EČ",IF(L194&gt;23,0,IF(J194&gt;23,(24-L194)*0.612,((24-L194)-(24-J194))*0.612)),0)+IF(F194="EČneol",IF(L194&gt;7,0,IF(J194&gt;7,(8-L194)*0.204,((8-L194)-(8-J194))*0.204)),0)+IF(F194="EŽ",IF(L194&gt;23,0,IF(J194&gt;23,(24-L194)*0.204,((24-L194)-(24-J194))*0.204)),0)+IF(F194="PT",IF(L194&gt;31,0,IF(J194&gt;31,(32-L194)*0.204,((32-L194)-(32-J194))*0.204)),0)+IF(F194="JOŽ",IF(L194&gt;23,0,IF(J194&gt;23,(24-L194)*0.255,((24-L194)-(24-J194))*0.255)),0)+IF(F194="JPČ",IF(L194&gt;23,0,IF(J194&gt;23,(24-L194)*0.204,((24-L194)-(24-J194))*0.204)),0)+IF(F194="JEČ",IF(L194&gt;15,0,IF(J194&gt;15,(16-L194)*0.102,((16-L194)-(16-J194))*0.102)),0)+IF(F194="JEOF",IF(L194&gt;15,0,IF(J194&gt;15,(16-L194)*0.102,((16-L194)-(16-J194))*0.102)),0)+IF(F194="JnPČ",IF(L194&gt;15,0,IF(J194&gt;15,(16-L194)*0.153,((16-L194)-(16-J194))*0.153)),0)+IF(F194="JnEČ",IF(L194&gt;15,0,IF(J194&gt;15,(16-L194)*0.0765,((16-L194)-(16-J194))*0.0765)),0)+IF(F194="JčPČ",IF(L194&gt;15,0,IF(J194&gt;15,(16-L194)*0.06375,((16-L194)-(16-J194))*0.06375)),0)+IF(F194="JčEČ",IF(L194&gt;15,0,IF(J194&gt;15,(16-L194)*0.051,((16-L194)-(16-J194))*0.051)),0)+IF(F194="NEAK",IF(L194&gt;23,0,IF(J194&gt;23,(24-L194)*0.03444,((24-L194)-(24-J194))*0.03444)),0))</f>
        <v>0</v>
      </c>
      <c r="Q194" s="11">
        <f t="shared" ref="Q194" si="64">IF(ISERROR(P194*100/N194),0,(P194*100/N194))</f>
        <v>0</v>
      </c>
      <c r="R194" s="10">
        <f t="shared" ref="R194:R203" si="65">IF(Q194&lt;=30,O194+P194,O194+O194*0.3)*IF(G194=1,0.4,IF(G194=2,0.75,IF(G194="1 (kas 4 m. 1 k. nerengiamos)",0.52,1)))*IF(D194="olimpinė",1,IF(M194="Ne",0.5,1))*IF(OR(A$5="Lietuvos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federacija"),IF(OR(J194&lt;8,K194&lt;16),0,1),1)*E194*IF(I194&lt;=1,1,1/I194)*IF(OR(A$5="Lietuvos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4" s="8"/>
    </row>
    <row r="195" spans="1:19" ht="30">
      <c r="A195" s="61">
        <v>2</v>
      </c>
      <c r="B195" s="61" t="s">
        <v>68</v>
      </c>
      <c r="C195" s="12" t="s">
        <v>48</v>
      </c>
      <c r="D195" s="61" t="s">
        <v>30</v>
      </c>
      <c r="E195" s="61">
        <v>2</v>
      </c>
      <c r="F195" s="61" t="s">
        <v>45</v>
      </c>
      <c r="G195" s="61">
        <v>1</v>
      </c>
      <c r="H195" s="61" t="s">
        <v>32</v>
      </c>
      <c r="I195" s="61"/>
      <c r="J195" s="61">
        <v>27</v>
      </c>
      <c r="K195" s="61"/>
      <c r="L195" s="61">
        <v>11</v>
      </c>
      <c r="M195" s="61" t="s">
        <v>32</v>
      </c>
      <c r="N195" s="3">
        <f t="shared" si="61"/>
        <v>37.96</v>
      </c>
      <c r="O195" s="9">
        <f t="shared" si="62"/>
        <v>37.96</v>
      </c>
      <c r="P195" s="4">
        <f t="shared" ref="P195:P203" si="66">IF(O195=0,0,IF(F195="OŽ",IF(L195&gt;35,0,IF(J195&gt;35,(36-L195)*1.836,((36-L195)-(36-J195))*1.836)),0)+IF(F195="PČ",IF(L195&gt;31,0,IF(J195&gt;31,(32-L195)*1.347,((32-L195)-(32-J195))*1.347)),0)+ IF(F195="PČneol",IF(L195&gt;15,0,IF(J195&gt;15,(16-L195)*0.255,((16-L195)-(16-J195))*0.255)),0)+IF(F195="PŽ",IF(L195&gt;31,0,IF(J195&gt;31,(32-L195)*0.255,((32-L195)-(32-J195))*0.255)),0)+IF(F195="EČ",IF(L195&gt;23,0,IF(J195&gt;23,(24-L195)*0.612,((24-L195)-(24-J195))*0.612)),0)+IF(F195="EČneol",IF(L195&gt;7,0,IF(J195&gt;7,(8-L195)*0.204,((8-L195)-(8-J195))*0.204)),0)+IF(F195="EŽ",IF(L195&gt;23,0,IF(J195&gt;23,(24-L195)*0.204,((24-L195)-(24-J195))*0.204)),0)+IF(F195="PT",IF(L195&gt;31,0,IF(J195&gt;31,(32-L195)*0.204,((32-L195)-(32-J195))*0.204)),0)+IF(F195="JOŽ",IF(L195&gt;23,0,IF(J195&gt;23,(24-L195)*0.255,((24-L195)-(24-J195))*0.255)),0)+IF(F195="JPČ",IF(L195&gt;23,0,IF(J195&gt;23,(24-L195)*0.204,((24-L195)-(24-J195))*0.204)),0)+IF(F195="JEČ",IF(L195&gt;15,0,IF(J195&gt;15,(16-L195)*0.102,((16-L195)-(16-J195))*0.102)),0)+IF(F195="JEOF",IF(L195&gt;15,0,IF(J195&gt;15,(16-L195)*0.102,((16-L195)-(16-J195))*0.102)),0)+IF(F195="JnPČ",IF(L195&gt;15,0,IF(J195&gt;15,(16-L195)*0.153,((16-L195)-(16-J195))*0.153)),0)+IF(F195="JnEČ",IF(L195&gt;15,0,IF(J195&gt;15,(16-L195)*0.0765,((16-L195)-(16-J195))*0.0765)),0)+IF(F195="JčPČ",IF(L195&gt;15,0,IF(J195&gt;15,(16-L195)*0.06375,((16-L195)-(16-J195))*0.06375)),0)+IF(F195="JčEČ",IF(L195&gt;15,0,IF(J195&gt;15,(16-L195)*0.051,((16-L195)-(16-J195))*0.051)),0)+IF(F195="NEAK",IF(L195&gt;23,0,IF(J195&gt;23,(24-L195)*0.03444,((24-L195)-(24-J195))*0.03444)),0))</f>
        <v>7.9559999999999995</v>
      </c>
      <c r="Q195" s="11">
        <f t="shared" ref="Q195:Q203" si="67">IF(ISERROR(P195*100/N195),0,(P195*100/N195))</f>
        <v>20.958904109589039</v>
      </c>
      <c r="R195" s="10">
        <f t="shared" si="65"/>
        <v>36.732799999999997</v>
      </c>
      <c r="S195" s="8"/>
    </row>
    <row r="196" spans="1:19">
      <c r="A196" s="61">
        <v>3</v>
      </c>
      <c r="B196" s="61"/>
      <c r="C196" s="12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3">
        <f t="shared" si="61"/>
        <v>0</v>
      </c>
      <c r="O196" s="9">
        <f t="shared" si="62"/>
        <v>0</v>
      </c>
      <c r="P196" s="4">
        <f t="shared" si="66"/>
        <v>0</v>
      </c>
      <c r="Q196" s="11">
        <f t="shared" si="67"/>
        <v>0</v>
      </c>
      <c r="R196" s="10">
        <f t="shared" si="65"/>
        <v>0</v>
      </c>
      <c r="S196" s="8"/>
    </row>
    <row r="197" spans="1:19">
      <c r="A197" s="61">
        <v>4</v>
      </c>
      <c r="B197" s="61"/>
      <c r="C197" s="12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3">
        <f t="shared" si="61"/>
        <v>0</v>
      </c>
      <c r="O197" s="9">
        <f t="shared" si="62"/>
        <v>0</v>
      </c>
      <c r="P197" s="4">
        <f t="shared" si="66"/>
        <v>0</v>
      </c>
      <c r="Q197" s="11">
        <f t="shared" si="67"/>
        <v>0</v>
      </c>
      <c r="R197" s="10">
        <f t="shared" si="65"/>
        <v>0</v>
      </c>
      <c r="S197" s="8"/>
    </row>
    <row r="198" spans="1:19">
      <c r="A198" s="61">
        <v>5</v>
      </c>
      <c r="B198" s="61"/>
      <c r="C198" s="12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3">
        <f t="shared" si="61"/>
        <v>0</v>
      </c>
      <c r="O198" s="9">
        <f t="shared" si="62"/>
        <v>0</v>
      </c>
      <c r="P198" s="4">
        <f t="shared" si="66"/>
        <v>0</v>
      </c>
      <c r="Q198" s="11">
        <f t="shared" si="67"/>
        <v>0</v>
      </c>
      <c r="R198" s="10">
        <f t="shared" si="65"/>
        <v>0</v>
      </c>
      <c r="S198" s="8"/>
    </row>
    <row r="199" spans="1:19">
      <c r="A199" s="61">
        <v>6</v>
      </c>
      <c r="B199" s="61"/>
      <c r="C199" s="12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3">
        <f t="shared" si="61"/>
        <v>0</v>
      </c>
      <c r="O199" s="9">
        <f t="shared" si="62"/>
        <v>0</v>
      </c>
      <c r="P199" s="4">
        <f t="shared" si="66"/>
        <v>0</v>
      </c>
      <c r="Q199" s="11">
        <f t="shared" si="67"/>
        <v>0</v>
      </c>
      <c r="R199" s="10">
        <f t="shared" si="65"/>
        <v>0</v>
      </c>
      <c r="S199" s="8"/>
    </row>
    <row r="200" spans="1:19">
      <c r="A200" s="61">
        <v>7</v>
      </c>
      <c r="B200" s="61"/>
      <c r="C200" s="12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3">
        <f t="shared" si="61"/>
        <v>0</v>
      </c>
      <c r="O200" s="9">
        <f t="shared" si="62"/>
        <v>0</v>
      </c>
      <c r="P200" s="4">
        <f t="shared" si="66"/>
        <v>0</v>
      </c>
      <c r="Q200" s="11">
        <f t="shared" si="67"/>
        <v>0</v>
      </c>
      <c r="R200" s="10">
        <f t="shared" si="65"/>
        <v>0</v>
      </c>
      <c r="S200" s="8"/>
    </row>
    <row r="201" spans="1:19">
      <c r="A201" s="61">
        <v>8</v>
      </c>
      <c r="B201" s="61"/>
      <c r="C201" s="12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3">
        <f t="shared" si="61"/>
        <v>0</v>
      </c>
      <c r="O201" s="9">
        <f t="shared" si="62"/>
        <v>0</v>
      </c>
      <c r="P201" s="4">
        <f t="shared" si="66"/>
        <v>0</v>
      </c>
      <c r="Q201" s="11">
        <f t="shared" si="67"/>
        <v>0</v>
      </c>
      <c r="R201" s="10">
        <f t="shared" si="65"/>
        <v>0</v>
      </c>
      <c r="S201" s="8"/>
    </row>
    <row r="202" spans="1:19" s="8" customFormat="1">
      <c r="A202" s="61">
        <v>9</v>
      </c>
      <c r="B202" s="61"/>
      <c r="C202" s="12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3">
        <f t="shared" si="61"/>
        <v>0</v>
      </c>
      <c r="O202" s="9">
        <f t="shared" si="62"/>
        <v>0</v>
      </c>
      <c r="P202" s="4">
        <f t="shared" si="66"/>
        <v>0</v>
      </c>
      <c r="Q202" s="11">
        <f t="shared" si="67"/>
        <v>0</v>
      </c>
      <c r="R202" s="10">
        <f t="shared" si="65"/>
        <v>0</v>
      </c>
    </row>
    <row r="203" spans="1:19">
      <c r="A203" s="61">
        <v>10</v>
      </c>
      <c r="B203" s="61"/>
      <c r="C203" s="12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3">
        <f t="shared" si="61"/>
        <v>0</v>
      </c>
      <c r="O203" s="9">
        <f t="shared" si="62"/>
        <v>0</v>
      </c>
      <c r="P203" s="4">
        <f t="shared" si="66"/>
        <v>0</v>
      </c>
      <c r="Q203" s="11">
        <f t="shared" si="67"/>
        <v>0</v>
      </c>
      <c r="R203" s="10">
        <f t="shared" si="65"/>
        <v>0</v>
      </c>
      <c r="S203" s="8"/>
    </row>
    <row r="204" spans="1:19">
      <c r="A204" s="66" t="s">
        <v>36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8"/>
      <c r="R204" s="10">
        <f>SUM(R194:R203)</f>
        <v>36.732799999999997</v>
      </c>
      <c r="S204" s="8"/>
    </row>
    <row r="205" spans="1:19" ht="15.75">
      <c r="A205" s="24" t="s">
        <v>37</v>
      </c>
      <c r="B205" s="24"/>
      <c r="C205" s="87" t="s">
        <v>89</v>
      </c>
      <c r="D205" s="87"/>
      <c r="E205" s="87"/>
      <c r="F205" s="87"/>
      <c r="G205" s="87"/>
      <c r="H205" s="87"/>
      <c r="I205" s="87"/>
      <c r="J205" s="15"/>
      <c r="K205" s="15"/>
      <c r="L205" s="15"/>
      <c r="M205" s="15"/>
      <c r="N205" s="15"/>
      <c r="O205" s="15"/>
      <c r="P205" s="15"/>
      <c r="Q205" s="15"/>
      <c r="R205" s="16"/>
      <c r="S205" s="8"/>
    </row>
    <row r="206" spans="1:19" s="8" customFormat="1" ht="15.75">
      <c r="A206" s="24"/>
      <c r="B206" s="24"/>
      <c r="C206" s="87" t="s">
        <v>90</v>
      </c>
      <c r="D206" s="87"/>
      <c r="E206" s="87"/>
      <c r="F206" s="87"/>
      <c r="G206" s="87"/>
      <c r="H206" s="87"/>
      <c r="I206" s="87"/>
      <c r="J206" s="15"/>
      <c r="K206" s="15"/>
      <c r="L206" s="15"/>
      <c r="M206" s="15"/>
      <c r="N206" s="15"/>
      <c r="O206" s="15"/>
      <c r="P206" s="15"/>
      <c r="Q206" s="15"/>
      <c r="R206" s="16"/>
    </row>
    <row r="207" spans="1:19" ht="15.75">
      <c r="A207" s="24"/>
      <c r="B207" s="24"/>
      <c r="C207" s="87" t="s">
        <v>91</v>
      </c>
      <c r="D207" s="87"/>
      <c r="E207" s="87"/>
      <c r="F207" s="87"/>
      <c r="G207" s="87"/>
      <c r="H207" s="87"/>
      <c r="I207" s="87"/>
      <c r="J207" s="15"/>
      <c r="K207" s="15"/>
      <c r="L207" s="15"/>
      <c r="M207" s="15"/>
      <c r="N207" s="15"/>
      <c r="O207" s="15"/>
      <c r="P207" s="15"/>
      <c r="Q207" s="15"/>
      <c r="R207" s="16"/>
      <c r="S207" s="8"/>
    </row>
    <row r="208" spans="1:19">
      <c r="A208" s="49" t="s">
        <v>42</v>
      </c>
      <c r="B208" s="49"/>
      <c r="C208" s="49"/>
      <c r="D208" s="49"/>
      <c r="E208" s="49"/>
      <c r="F208" s="49"/>
      <c r="G208" s="49"/>
      <c r="H208" s="49"/>
      <c r="I208" s="49"/>
      <c r="J208" s="15"/>
      <c r="K208" s="15"/>
      <c r="L208" s="15"/>
      <c r="M208" s="15"/>
      <c r="N208" s="15"/>
      <c r="O208" s="15"/>
      <c r="P208" s="15"/>
      <c r="Q208" s="15"/>
      <c r="R208" s="16"/>
      <c r="S208" s="8"/>
    </row>
    <row r="209" spans="1:19">
      <c r="A209" s="49"/>
      <c r="B209" s="49"/>
      <c r="C209" s="49"/>
      <c r="D209" s="49"/>
      <c r="E209" s="49"/>
      <c r="F209" s="49"/>
      <c r="G209" s="49"/>
      <c r="H209" s="49"/>
      <c r="I209" s="49"/>
      <c r="J209" s="15"/>
      <c r="K209" s="15"/>
      <c r="L209" s="15"/>
      <c r="M209" s="15"/>
      <c r="N209" s="15"/>
      <c r="O209" s="15"/>
      <c r="P209" s="15"/>
      <c r="Q209" s="15"/>
      <c r="R209" s="16"/>
      <c r="S209" s="8"/>
    </row>
    <row r="210" spans="1:19">
      <c r="A210" s="64" t="s">
        <v>92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57"/>
      <c r="R210" s="8"/>
      <c r="S210" s="8"/>
    </row>
    <row r="211" spans="1:19" ht="18">
      <c r="A211" s="69" t="s">
        <v>27</v>
      </c>
      <c r="B211" s="70"/>
      <c r="C211" s="7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7"/>
      <c r="R211" s="8"/>
      <c r="S211" s="8"/>
    </row>
    <row r="212" spans="1:19">
      <c r="A212" s="64" t="s">
        <v>93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57"/>
      <c r="R212" s="8"/>
      <c r="S212" s="8"/>
    </row>
    <row r="213" spans="1:19">
      <c r="A213" s="61">
        <v>1</v>
      </c>
      <c r="B213" s="61" t="s">
        <v>94</v>
      </c>
      <c r="C213" s="12" t="s">
        <v>95</v>
      </c>
      <c r="D213" s="61" t="s">
        <v>30</v>
      </c>
      <c r="E213" s="61">
        <v>1</v>
      </c>
      <c r="F213" s="61" t="s">
        <v>58</v>
      </c>
      <c r="G213" s="61">
        <v>1</v>
      </c>
      <c r="H213" s="61" t="s">
        <v>32</v>
      </c>
      <c r="I213" s="61"/>
      <c r="J213" s="61">
        <v>47</v>
      </c>
      <c r="K213" s="61"/>
      <c r="L213" s="61">
        <v>41</v>
      </c>
      <c r="M213" s="61" t="s">
        <v>32</v>
      </c>
      <c r="N213" s="3">
        <f t="shared" ref="N213:N221" si="68">(IF(F213="OŽ",IF(L213=1,550.8,IF(L213=2,426.38,IF(L213=3,342.14,IF(L213=4,181.44,IF(L213=5,168.48,IF(L213=6,155.52,IF(L213=7,148.5,IF(L213=8,144,0))))))))+IF(L213&lt;=8,0,IF(L213&lt;=16,137.7,IF(L213&lt;=24,108,IF(L213&lt;=32,80.1,IF(L213&lt;=36,52.2,0)))))-IF(L213&lt;=8,0,IF(L213&lt;=16,(L213-9)*2.754,IF(L213&lt;=24,(L213-17)* 2.754,IF(L213&lt;=32,(L213-25)* 2.754,IF(L213&lt;=36,(L213-33)*2.754,0))))),0)+IF(F213="PČ",IF(L213=1,449,IF(L213=2,314.6,IF(L213=3,238,IF(L213=4,172,IF(L213=5,159,IF(L213=6,145,IF(L213=7,132,IF(L213=8,119,0))))))))+IF(L213&lt;=8,0,IF(L213&lt;=16,88,IF(L213&lt;=24,55,IF(L213&lt;=32,22,0))))-IF(L213&lt;=8,0,IF(L213&lt;=16,(L213-9)*2.245,IF(L213&lt;=24,(L213-17)*2.245,IF(L213&lt;=32,(L213-25)*2.245,0)))),0)+IF(F213="PČneol",IF(L213=1,85,IF(L213=2,64.61,IF(L213=3,50.76,IF(L213=4,16.25,IF(L213=5,15,IF(L213=6,13.75,IF(L213=7,12.5,IF(L213=8,11.25,0))))))))+IF(L213&lt;=8,0,IF(L213&lt;=16,9,0))-IF(L213&lt;=8,0,IF(L213&lt;=16,(L213-9)*0.425,0)),0)+IF(F213="PŽ",IF(L213=1,85,IF(L213=2,59.5,IF(L213=3,45,IF(L213=4,32.5,IF(L213=5,30,IF(L213=6,27.5,IF(L213=7,25,IF(L213=8,22.5,0))))))))+IF(L213&lt;=8,0,IF(L213&lt;=16,19,IF(L213&lt;=24,13,IF(L213&lt;=32,8,0))))-IF(L213&lt;=8,0,IF(L213&lt;=16,(L213-9)*0.425,IF(L213&lt;=24,(L213-17)*0.425,IF(L213&lt;=32,(L213-25)*0.425,0)))),0)+IF(F213="EČ",IF(L213=1,204,IF(L213=2,156.24,IF(L213=3,123.84,IF(L213=4,72,IF(L213=5,66,IF(L213=6,60,IF(L213=7,54,IF(L213=8,48,0))))))))+IF(L213&lt;=8,0,IF(L213&lt;=16,40,IF(L213&lt;=24,25,0)))-IF(L213&lt;=8,0,IF(L213&lt;=16,(L213-9)*1.02,IF(L213&lt;=24,(L213-17)*1.02,0))),0)+IF(F213="EČneol",IF(L213=1,68,IF(L213=2,51.69,IF(L213=3,40.61,IF(L213=4,13,IF(L213=5,12,IF(L213=6,11,IF(L213=7,10,IF(L213=8,9,0)))))))))+IF(F213="EŽ",IF(L213=1,68,IF(L213=2,47.6,IF(L213=3,36,IF(L213=4,18,IF(L213=5,16.5,IF(L213=6,15,IF(L213=7,13.5,IF(L213=8,12,0))))))))+IF(L213&lt;=8,0,IF(L213&lt;=16,10,IF(L213&lt;=24,6,0)))-IF(L213&lt;=8,0,IF(L213&lt;=16,(L213-9)*0.34,IF(L213&lt;=24,(L213-17)*0.34,0))),0)+IF(F213="PT",IF(L213=1,68,IF(L213=2,52.08,IF(L213=3,41.28,IF(L213=4,24,IF(L213=5,22,IF(L213=6,20,IF(L213=7,18,IF(L213=8,16,0))))))))+IF(L213&lt;=8,0,IF(L213&lt;=16,13,IF(L213&lt;=24,9,IF(L213&lt;=32,4,0))))-IF(L213&lt;=8,0,IF(L213&lt;=16,(L213-9)*0.34,IF(L213&lt;=24,(L213-17)*0.34,IF(L213&lt;=32,(L213-25)*0.34,0)))),0)+IF(F213="JOŽ",IF(L213=1,85,IF(L213=2,59.5,IF(L213=3,45,IF(L213=4,32.5,IF(L213=5,30,IF(L213=6,27.5,IF(L213=7,25,IF(L213=8,22.5,0))))))))+IF(L213&lt;=8,0,IF(L213&lt;=16,19,IF(L213&lt;=24,13,0)))-IF(L213&lt;=8,0,IF(L213&lt;=16,(L213-9)*0.425,IF(L213&lt;=24,(L213-17)*0.425,0))),0)+IF(F213="JPČ",IF(L213=1,68,IF(L213=2,47.6,IF(L213=3,36,IF(L213=4,26,IF(L213=5,24,IF(L213=6,22,IF(L213=7,20,IF(L213=8,18,0))))))))+IF(L213&lt;=8,0,IF(L213&lt;=16,13,IF(L213&lt;=24,9,0)))-IF(L213&lt;=8,0,IF(L213&lt;=16,(L213-9)*0.34,IF(L213&lt;=24,(L213-17)*0.34,0))),0)+IF(F213="JEČ",IF(L213=1,34,IF(L213=2,26.04,IF(L213=3,20.6,IF(L213=4,12,IF(L213=5,11,IF(L213=6,10,IF(L213=7,9,IF(L213=8,8,0))))))))+IF(L213&lt;=8,0,IF(L213&lt;=16,6,0))-IF(L213&lt;=8,0,IF(L213&lt;=16,(L213-9)*0.17,0)),0)+IF(F213="JEOF",IF(L213=1,34,IF(L213=2,26.04,IF(L213=3,20.6,IF(L213=4,12,IF(L213=5,11,IF(L213=6,10,IF(L213=7,9,IF(L213=8,8,0))))))))+IF(L213&lt;=8,0,IF(L213&lt;=16,6,0))-IF(L213&lt;=8,0,IF(L213&lt;=16,(L213-9)*0.17,0)),0)+IF(F213="JnPČ",IF(L213=1,51,IF(L213=2,35.7,IF(L213=3,27,IF(L213=4,19.5,IF(L213=5,18,IF(L213=6,16.5,IF(L213=7,15,IF(L213=8,13.5,0))))))))+IF(L213&lt;=8,0,IF(L213&lt;=16,10,0))-IF(L213&lt;=8,0,IF(L213&lt;=16,(L213-9)*0.255,0)),0)+IF(F213="JnEČ",IF(L213=1,25.5,IF(L213=2,19.53,IF(L213=3,15.48,IF(L213=4,9,IF(L213=5,8.25,IF(L213=6,7.5,IF(L213=7,6.75,IF(L213=8,6,0))))))))+IF(L213&lt;=8,0,IF(L213&lt;=16,5,0))-IF(L213&lt;=8,0,IF(L213&lt;=16,(L213-9)*0.1275,0)),0)+IF(F213="JčPČ",IF(L213=1,21.25,IF(L213=2,14.5,IF(L213=3,11.5,IF(L213=4,7,IF(L213=5,6.5,IF(L213=6,6,IF(L213=7,5.5,IF(L213=8,5,0))))))))+IF(L213&lt;=8,0,IF(L213&lt;=16,4,0))-IF(L213&lt;=8,0,IF(L213&lt;=16,(L213-9)*0.10625,0)),0)+IF(F213="JčEČ",IF(L213=1,17,IF(L213=2,13.02,IF(L213=3,10.32,IF(L213=4,6,IF(L213=5,5.5,IF(L213=6,5,IF(L213=7,4.5,IF(L213=8,4,0))))))))+IF(L213&lt;=8,0,IF(L213&lt;=16,3,0))-IF(L213&lt;=8,0,IF(L213&lt;=16,(L213-9)*0.085,0)),0)+IF(F213="NEAK",IF(L213=1,11.48,IF(L213=2,8.79,IF(L213=3,6.97,IF(L213=4,4.05,IF(L213=5,3.71,IF(L213=6,3.38,IF(L213=7,3.04,IF(L213=8,2.7,0))))))))+IF(L213&lt;=8,0,IF(L213&lt;=16,2,IF(L213&lt;=24,1.3,0)))-IF(L213&lt;=8,0,IF(L213&lt;=16,(L213-9)*0.0574,IF(L213&lt;=24,(L213-17)*0.0574,0))),0))*IF(L213&lt;0,1,IF(OR(F213="PČ",F213="PŽ",F213="PT"),IF(J213&lt;32,J213/32,1),1))* IF(L213&lt;0,1,IF(OR(F213="EČ",F213="EŽ",F213="JOŽ",F213="JPČ",F213="NEAK"),IF(J213&lt;24,J213/24,1),1))*IF(L213&lt;0,1,IF(OR(F213="PČneol",F213="JEČ",F213="JEOF",F213="JnPČ",F213="JnEČ",F213="JčPČ",F213="JčEČ"),IF(J213&lt;16,J213/16,1),1))*IF(L213&lt;0,1,IF(F213="EČneol",IF(J213&lt;8,J213/8,1),1))</f>
        <v>0</v>
      </c>
      <c r="O213" s="9">
        <f t="shared" ref="O213:O222" si="69">IF(F213="OŽ",N213,IF(H213="Ne",IF(J213*0.3&lt;J213-L213,N213,0),IF(J213*0.1&lt;J213-L213,N213,0)))</f>
        <v>0</v>
      </c>
      <c r="P213" s="4">
        <f t="shared" ref="P213" si="70">IF(O213=0,0,IF(F213="OŽ",IF(L213&gt;35,0,IF(J213&gt;35,(36-L213)*1.836,((36-L213)-(36-J213))*1.836)),0)+IF(F213="PČ",IF(L213&gt;31,0,IF(J213&gt;31,(32-L213)*1.347,((32-L213)-(32-J213))*1.347)),0)+ IF(F213="PČneol",IF(L213&gt;15,0,IF(J213&gt;15,(16-L213)*0.255,((16-L213)-(16-J213))*0.255)),0)+IF(F213="PŽ",IF(L213&gt;31,0,IF(J213&gt;31,(32-L213)*0.255,((32-L213)-(32-J213))*0.255)),0)+IF(F213="EČ",IF(L213&gt;23,0,IF(J213&gt;23,(24-L213)*0.612,((24-L213)-(24-J213))*0.612)),0)+IF(F213="EČneol",IF(L213&gt;7,0,IF(J213&gt;7,(8-L213)*0.204,((8-L213)-(8-J213))*0.204)),0)+IF(F213="EŽ",IF(L213&gt;23,0,IF(J213&gt;23,(24-L213)*0.204,((24-L213)-(24-J213))*0.204)),0)+IF(F213="PT",IF(L213&gt;31,0,IF(J213&gt;31,(32-L213)*0.204,((32-L213)-(32-J213))*0.204)),0)+IF(F213="JOŽ",IF(L213&gt;23,0,IF(J213&gt;23,(24-L213)*0.255,((24-L213)-(24-J213))*0.255)),0)+IF(F213="JPČ",IF(L213&gt;23,0,IF(J213&gt;23,(24-L213)*0.204,((24-L213)-(24-J213))*0.204)),0)+IF(F213="JEČ",IF(L213&gt;15,0,IF(J213&gt;15,(16-L213)*0.102,((16-L213)-(16-J213))*0.102)),0)+IF(F213="JEOF",IF(L213&gt;15,0,IF(J213&gt;15,(16-L213)*0.102,((16-L213)-(16-J213))*0.102)),0)+IF(F213="JnPČ",IF(L213&gt;15,0,IF(J213&gt;15,(16-L213)*0.153,((16-L213)-(16-J213))*0.153)),0)+IF(F213="JnEČ",IF(L213&gt;15,0,IF(J213&gt;15,(16-L213)*0.0765,((16-L213)-(16-J213))*0.0765)),0)+IF(F213="JčPČ",IF(L213&gt;15,0,IF(J213&gt;15,(16-L213)*0.06375,((16-L213)-(16-J213))*0.06375)),0)+IF(F213="JčEČ",IF(L213&gt;15,0,IF(J213&gt;15,(16-L213)*0.051,((16-L213)-(16-J213))*0.051)),0)+IF(F213="NEAK",IF(L213&gt;23,0,IF(J213&gt;23,(24-L213)*0.03444,((24-L213)-(24-J213))*0.03444)),0))</f>
        <v>0</v>
      </c>
      <c r="Q213" s="11">
        <f t="shared" ref="Q213" si="71">IF(ISERROR(P213*100/N213),0,(P213*100/N213))</f>
        <v>0</v>
      </c>
      <c r="R213" s="10">
        <f t="shared" ref="R213:R222" si="72">IF(Q213&lt;=30,O213+P213,O213+O213*0.3)*IF(G213=1,0.4,IF(G213=2,0.75,IF(G213="1 (kas 4 m. 1 k. nerengiamos)",0.52,1)))*IF(D213="olimpinė",1,IF(M213="Ne",0.5,1))*IF(OR(A$5="Lietuvos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federacija"),IF(OR(J213&lt;8,K213&lt;16),0,1),1)*E213*IF(I213&lt;=1,1,1/I213)*IF(OR(A$5="Lietuvos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3" s="8"/>
    </row>
    <row r="214" spans="1:19">
      <c r="A214" s="61">
        <v>2</v>
      </c>
      <c r="B214" s="61"/>
      <c r="C214" s="12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3">
        <f t="shared" si="68"/>
        <v>0</v>
      </c>
      <c r="O214" s="9">
        <f t="shared" si="69"/>
        <v>0</v>
      </c>
      <c r="P214" s="4">
        <f t="shared" ref="P214:P222" si="73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0</v>
      </c>
      <c r="Q214" s="11">
        <f t="shared" ref="Q214:Q222" si="74">IF(ISERROR(P214*100/N214),0,(P214*100/N214))</f>
        <v>0</v>
      </c>
      <c r="R214" s="10">
        <f t="shared" si="72"/>
        <v>0</v>
      </c>
      <c r="S214" s="8"/>
    </row>
    <row r="215" spans="1:19">
      <c r="A215" s="61">
        <v>3</v>
      </c>
      <c r="B215" s="61"/>
      <c r="C215" s="12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3">
        <f t="shared" si="68"/>
        <v>0</v>
      </c>
      <c r="O215" s="9">
        <f t="shared" si="69"/>
        <v>0</v>
      </c>
      <c r="P215" s="4">
        <f t="shared" si="73"/>
        <v>0</v>
      </c>
      <c r="Q215" s="11">
        <f t="shared" si="74"/>
        <v>0</v>
      </c>
      <c r="R215" s="10">
        <f t="shared" si="72"/>
        <v>0</v>
      </c>
      <c r="S215" s="8"/>
    </row>
    <row r="216" spans="1:19">
      <c r="A216" s="61">
        <v>4</v>
      </c>
      <c r="B216" s="61"/>
      <c r="C216" s="12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3">
        <f t="shared" si="68"/>
        <v>0</v>
      </c>
      <c r="O216" s="9">
        <f t="shared" si="69"/>
        <v>0</v>
      </c>
      <c r="P216" s="4">
        <f t="shared" si="73"/>
        <v>0</v>
      </c>
      <c r="Q216" s="11">
        <f t="shared" si="74"/>
        <v>0</v>
      </c>
      <c r="R216" s="10">
        <f t="shared" si="72"/>
        <v>0</v>
      </c>
      <c r="S216" s="8"/>
    </row>
    <row r="217" spans="1:19">
      <c r="A217" s="61">
        <v>5</v>
      </c>
      <c r="B217" s="61"/>
      <c r="C217" s="12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3">
        <f t="shared" si="68"/>
        <v>0</v>
      </c>
      <c r="O217" s="9">
        <f t="shared" si="69"/>
        <v>0</v>
      </c>
      <c r="P217" s="4">
        <f t="shared" si="73"/>
        <v>0</v>
      </c>
      <c r="Q217" s="11">
        <f t="shared" si="74"/>
        <v>0</v>
      </c>
      <c r="R217" s="10">
        <f t="shared" si="72"/>
        <v>0</v>
      </c>
      <c r="S217" s="8"/>
    </row>
    <row r="218" spans="1:19">
      <c r="A218" s="61">
        <v>6</v>
      </c>
      <c r="B218" s="61"/>
      <c r="C218" s="12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3">
        <f t="shared" si="68"/>
        <v>0</v>
      </c>
      <c r="O218" s="9">
        <f t="shared" si="69"/>
        <v>0</v>
      </c>
      <c r="P218" s="4">
        <f t="shared" si="73"/>
        <v>0</v>
      </c>
      <c r="Q218" s="11">
        <f t="shared" si="74"/>
        <v>0</v>
      </c>
      <c r="R218" s="10">
        <f t="shared" si="72"/>
        <v>0</v>
      </c>
      <c r="S218" s="8"/>
    </row>
    <row r="219" spans="1:19" s="8" customFormat="1">
      <c r="A219" s="61">
        <v>7</v>
      </c>
      <c r="B219" s="61"/>
      <c r="C219" s="12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3">
        <f t="shared" si="68"/>
        <v>0</v>
      </c>
      <c r="O219" s="9">
        <f t="shared" si="69"/>
        <v>0</v>
      </c>
      <c r="P219" s="4">
        <f t="shared" si="73"/>
        <v>0</v>
      </c>
      <c r="Q219" s="11">
        <f t="shared" si="74"/>
        <v>0</v>
      </c>
      <c r="R219" s="10">
        <f t="shared" si="72"/>
        <v>0</v>
      </c>
    </row>
    <row r="220" spans="1:19">
      <c r="A220" s="61">
        <v>8</v>
      </c>
      <c r="B220" s="61"/>
      <c r="C220" s="12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3">
        <f t="shared" si="68"/>
        <v>0</v>
      </c>
      <c r="O220" s="9">
        <f t="shared" si="69"/>
        <v>0</v>
      </c>
      <c r="P220" s="4">
        <f t="shared" si="73"/>
        <v>0</v>
      </c>
      <c r="Q220" s="11">
        <f t="shared" si="74"/>
        <v>0</v>
      </c>
      <c r="R220" s="10">
        <f t="shared" si="72"/>
        <v>0</v>
      </c>
      <c r="S220" s="8"/>
    </row>
    <row r="221" spans="1:19" s="8" customFormat="1">
      <c r="A221" s="61">
        <v>9</v>
      </c>
      <c r="B221" s="61"/>
      <c r="C221" s="12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3">
        <f t="shared" si="68"/>
        <v>0</v>
      </c>
      <c r="O221" s="9">
        <f t="shared" si="69"/>
        <v>0</v>
      </c>
      <c r="P221" s="4">
        <f t="shared" si="73"/>
        <v>0</v>
      </c>
      <c r="Q221" s="11">
        <f t="shared" si="74"/>
        <v>0</v>
      </c>
      <c r="R221" s="10">
        <f t="shared" si="72"/>
        <v>0</v>
      </c>
    </row>
    <row r="222" spans="1:19" ht="13.9" customHeight="1">
      <c r="A222" s="61">
        <v>10</v>
      </c>
      <c r="B222" s="61"/>
      <c r="C222" s="12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3">
        <f>(IF(F222="OŽ",IF(L222=1,550.8,IF(L222=2,426.38,IF(L222=3,342.14,IF(L222=4,181.44,IF(L222=5,168.48,IF(L222=6,155.52,IF(L222=7,148.5,IF(L222=8,144,0))))))))+IF(L222&lt;=8,0,IF(L222&lt;=16,137.7,IF(L222&lt;=24,108,IF(L222&lt;=32,80.1,IF(L222&lt;=36,52.2,0)))))-IF(L222&lt;=8,0,IF(L222&lt;=16,(L222-9)*2.754,IF(L222&lt;=24,(L222-17)* 2.754,IF(L222&lt;=32,(L222-25)* 2.754,IF(L222&lt;=36,(L222-33)*2.754,0))))),0)+IF(F222="PČ",IF(L222=1,449,IF(L222=2,314.6,IF(L222=3,238,IF(L222=4,172,IF(L222=5,159,IF(L222=6,145,IF(L222=7,132,IF(L222=8,119,0))))))))+IF(L222&lt;=8,0,IF(L222&lt;=16,88,IF(L222&lt;=24,55,IF(L222&lt;=32,22,0))))-IF(L222&lt;=8,0,IF(L222&lt;=16,(L222-9)*2.245,IF(L222&lt;=24,(L222-17)*2.245,IF(L222&lt;=32,(L222-25)*2.245,0)))),0)+IF(F222="PČneol",IF(L222=1,85,IF(L222=2,64.61,IF(L222=3,50.76,IF(L222=4,16.25,IF(L222=5,15,IF(L222=6,13.75,IF(L222=7,12.5,IF(L222=8,11.25,0))))))))+IF(L222&lt;=8,0,IF(L222&lt;=16,9,0))-IF(L222&lt;=8,0,IF(L222&lt;=16,(L222-9)*0.425,0)),0)+IF(F222="PŽ",IF(L222=1,85,IF(L222=2,59.5,IF(L222=3,45,IF(L222=4,32.5,IF(L222=5,30,IF(L222=6,27.5,IF(L222=7,25,IF(L222=8,22.5,0))))))))+IF(L222&lt;=8,0,IF(L222&lt;=16,19,IF(L222&lt;=24,13,IF(L222&lt;=32,8,0))))-IF(L222&lt;=8,0,IF(L222&lt;=16,(L222-9)*0.425,IF(L222&lt;=24,(L222-17)*0.425,IF(L222&lt;=32,(L222-25)*0.425,0)))),0)+IF(F222="EČ",IF(L222=1,204,IF(L222=2,156.24,IF(L222=3,123.84,IF(L222=4,72,IF(L222=5,66,IF(L222=6,60,IF(L222=7,54,IF(L222=8,48,0))))))))+IF(L222&lt;=8,0,IF(L222&lt;=16,40,IF(L222&lt;=24,25,0)))-IF(L222&lt;=8,0,IF(L222&lt;=16,(L222-9)*1.02,IF(L222&lt;=24,(L222-17)*1.02,0))),0)+IF(F222="EČneol",IF(L222=1,68,IF(L222=2,51.69,IF(L222=3,40.61,IF(L222=4,13,IF(L222=5,12,IF(L222=6,11,IF(L222=7,10,IF(L222=8,9,0)))))))))+IF(F222="EŽ",IF(L222=1,68,IF(L222=2,47.6,IF(L222=3,36,IF(L222=4,18,IF(L222=5,16.5,IF(L222=6,15,IF(L222=7,13.5,IF(L222=8,12,0))))))))+IF(L222&lt;=8,0,IF(L222&lt;=16,10,IF(L222&lt;=24,6,0)))-IF(L222&lt;=8,0,IF(L222&lt;=16,(L222-9)*0.34,IF(L222&lt;=24,(L222-17)*0.34,0))),0)+IF(F222="PT",IF(L222=1,68,IF(L222=2,52.08,IF(L222=3,41.28,IF(L222=4,24,IF(L222=5,22,IF(L222=6,20,IF(L222=7,18,IF(L222=8,16,0))))))))+IF(L222&lt;=8,0,IF(L222&lt;=16,13,IF(L222&lt;=24,9,IF(L222&lt;=32,4,0))))-IF(L222&lt;=8,0,IF(L222&lt;=16,(L222-9)*0.34,IF(L222&lt;=24,(L222-17)*0.34,IF(L222&lt;=32,(L222-25)*0.34,0)))),0)+IF(F222="JOŽ",IF(L222=1,85,IF(L222=2,59.5,IF(L222=3,45,IF(L222=4,32.5,IF(L222=5,30,IF(L222=6,27.5,IF(L222=7,25,IF(L222=8,22.5,0))))))))+IF(L222&lt;=8,0,IF(L222&lt;=16,19,IF(L222&lt;=24,13,0)))-IF(L222&lt;=8,0,IF(L222&lt;=16,(L222-9)*0.425,IF(L222&lt;=24,(L222-17)*0.425,0))),0)+IF(F222="JPČ",IF(L222=1,68,IF(L222=2,47.6,IF(L222=3,36,IF(L222=4,26,IF(L222=5,24,IF(L222=6,22,IF(L222=7,20,IF(L222=8,18,0))))))))+IF(L222&lt;=8,0,IF(L222&lt;=16,13,IF(L222&lt;=24,9,0)))-IF(L222&lt;=8,0,IF(L222&lt;=16,(L222-9)*0.34,IF(L222&lt;=24,(L222-17)*0.34,0))),0)+IF(F222="JEČ",IF(L222=1,34,IF(L222=2,26.04,IF(L222=3,20.6,IF(L222=4,12,IF(L222=5,11,IF(L222=6,10,IF(L222=7,9,IF(L222=8,8,0))))))))+IF(L222&lt;=8,0,IF(L222&lt;=16,6,0))-IF(L222&lt;=8,0,IF(L222&lt;=16,(L222-9)*0.17,0)),0)+IF(F222="JEOF",IF(L222=1,34,IF(L222=2,26.04,IF(L222=3,20.6,IF(L222=4,12,IF(L222=5,11,IF(L222=6,10,IF(L222=7,9,IF(L222=8,8,0))))))))+IF(L222&lt;=8,0,IF(L222&lt;=16,6,0))-IF(L222&lt;=8,0,IF(L222&lt;=16,(L222-9)*0.17,0)),0)+IF(F222="JnPČ",IF(L222=1,51,IF(L222=2,35.7,IF(L222=3,27,IF(L222=4,19.5,IF(L222=5,18,IF(L222=6,16.5,IF(L222=7,15,IF(L222=8,13.5,0))))))))+IF(L222&lt;=8,0,IF(L222&lt;=16,10,0))-IF(L222&lt;=8,0,IF(L222&lt;=16,(L222-9)*0.255,0)),0)+IF(F222="JnEČ",IF(L222=1,25.5,IF(L222=2,19.53,IF(L222=3,15.48,IF(L222=4,9,IF(L222=5,8.25,IF(L222=6,7.5,IF(L222=7,6.75,IF(L222=8,6,0))))))))+IF(L222&lt;=8,0,IF(L222&lt;=16,5,0))-IF(L222&lt;=8,0,IF(L222&lt;=16,(L222-9)*0.1275,0)),0)+IF(F222="JčPČ",IF(L222=1,21.25,IF(L222=2,14.5,IF(L222=3,11.5,IF(L222=4,7,IF(L222=5,6.5,IF(L222=6,6,IF(L222=7,5.5,IF(L222=8,5,0))))))))+IF(L222&lt;=8,0,IF(L222&lt;=16,4,0))-IF(L222&lt;=8,0,IF(L222&lt;=16,(L222-9)*0.10625,0)),0)+IF(F222="JčEČ",IF(L222=1,17,IF(L222=2,13.02,IF(L222=3,10.32,IF(L222=4,6,IF(L222=5,5.5,IF(L222=6,5,IF(L222=7,4.5,IF(L222=8,4,0))))))))+IF(L222&lt;=8,0,IF(L222&lt;=16,3,0))-IF(L222&lt;=8,0,IF(L222&lt;=16,(L222-9)*0.085,0)),0)+IF(F222="NEAK",IF(L222=1,11.48,IF(L222=2,8.79,IF(L222=3,6.97,IF(L222=4,4.05,IF(L222=5,3.71,IF(L222=6,3.38,IF(L222=7,3.04,IF(L222=8,2.7,0))))))))+IF(L222&lt;=8,0,IF(L222&lt;=16,2,IF(L222&lt;=24,1.3,0)))-IF(L222&lt;=8,0,IF(L222&lt;=16,(L222-9)*0.0574,IF(L222&lt;=24,(L222-17)*0.0574,0))),0))*IF(L222&lt;0,1,IF(OR(F222="PČ",F222="PŽ",F222="PT"),IF(J222&lt;32,J222/32,1),1))* IF(L222&lt;0,1,IF(OR(F222="EČ",F222="EŽ",F222="JOŽ",F222="JPČ",F222="NEAK"),IF(J222&lt;24,J222/24,1),1))*IF(L222&lt;0,1,IF(OR(F222="PČneol",F222="JEČ",F222="JEOF",F222="JnPČ",F222="JnEČ",F222="JčPČ",F222="JčEČ"),IF(J222&lt;16,J222/16,1),1))*IF(L222&lt;0,1,IF(F222="EČneol",IF(J222&lt;8,J222/8,1),1))</f>
        <v>0</v>
      </c>
      <c r="O222" s="9">
        <f t="shared" si="69"/>
        <v>0</v>
      </c>
      <c r="P222" s="4">
        <f t="shared" si="73"/>
        <v>0</v>
      </c>
      <c r="Q222" s="11">
        <f t="shared" si="74"/>
        <v>0</v>
      </c>
      <c r="R222" s="10">
        <f t="shared" si="72"/>
        <v>0</v>
      </c>
      <c r="S222" s="8"/>
    </row>
    <row r="223" spans="1:19" ht="15.6" customHeight="1">
      <c r="A223" s="66" t="s">
        <v>36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8"/>
      <c r="R223" s="10">
        <f>SUM(R213:R222)</f>
        <v>0</v>
      </c>
      <c r="S223" s="8"/>
    </row>
    <row r="224" spans="1:19" ht="13.9" customHeight="1">
      <c r="A224" s="24" t="s">
        <v>37</v>
      </c>
      <c r="B224" s="24"/>
      <c r="C224" s="87" t="s">
        <v>96</v>
      </c>
      <c r="D224" s="87"/>
      <c r="E224" s="87"/>
      <c r="F224" s="87"/>
      <c r="G224" s="87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8"/>
    </row>
    <row r="225" spans="1:19">
      <c r="A225" s="49" t="s">
        <v>42</v>
      </c>
      <c r="B225" s="49"/>
      <c r="C225" s="49"/>
      <c r="D225" s="49"/>
      <c r="E225" s="49"/>
      <c r="F225" s="49"/>
      <c r="G225" s="49"/>
      <c r="H225" s="49"/>
      <c r="I225" s="49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>
      <c r="A226" s="49"/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  <c r="S226" s="8"/>
    </row>
    <row r="227" spans="1:19">
      <c r="A227" s="64" t="s">
        <v>97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57"/>
      <c r="R227" s="8"/>
      <c r="S227" s="8"/>
    </row>
    <row r="228" spans="1:19" ht="18">
      <c r="A228" s="69" t="s">
        <v>27</v>
      </c>
      <c r="B228" s="70"/>
      <c r="C228" s="7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7"/>
      <c r="R228" s="8"/>
      <c r="S228" s="8"/>
    </row>
    <row r="229" spans="1:19">
      <c r="A229" s="64" t="s">
        <v>98</v>
      </c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57"/>
      <c r="R229" s="8"/>
      <c r="S229" s="8"/>
    </row>
    <row r="230" spans="1:19">
      <c r="A230" s="61">
        <v>1</v>
      </c>
      <c r="B230" s="61"/>
      <c r="C230" s="12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3">
        <f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0</v>
      </c>
      <c r="O230" s="9">
        <f t="shared" ref="O230:O239" si="75">IF(F230="OŽ",N230,IF(H230="Ne",IF(J230*0.3&lt;J230-L230,N230,0),IF(J230*0.1&lt;J230-L230,N230,0)))</f>
        <v>0</v>
      </c>
      <c r="P230" s="4">
        <f t="shared" ref="P230" si="76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1">
        <f t="shared" ref="Q230" si="77">IF(ISERROR(P230*100/N230),0,(P230*100/N230))</f>
        <v>0</v>
      </c>
      <c r="R230" s="10">
        <f t="shared" ref="R230:R239" si="78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8"/>
    </row>
    <row r="231" spans="1:19">
      <c r="A231" s="61">
        <v>2</v>
      </c>
      <c r="B231" s="61"/>
      <c r="C231" s="12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3">
        <f t="shared" ref="N231:N239" si="79">(IF(F231="OŽ",IF(L231=1,550.8,IF(L231=2,426.38,IF(L231=3,342.14,IF(L231=4,181.44,IF(L231=5,168.48,IF(L231=6,155.52,IF(L231=7,148.5,IF(L231=8,144,0))))))))+IF(L231&lt;=8,0,IF(L231&lt;=16,137.7,IF(L231&lt;=24,108,IF(L231&lt;=32,80.1,IF(L231&lt;=36,52.2,0)))))-IF(L231&lt;=8,0,IF(L231&lt;=16,(L231-9)*2.754,IF(L231&lt;=24,(L231-17)* 2.754,IF(L231&lt;=32,(L231-25)* 2.754,IF(L231&lt;=36,(L231-33)*2.754,0))))),0)+IF(F231="PČ",IF(L231=1,449,IF(L231=2,314.6,IF(L231=3,238,IF(L231=4,172,IF(L231=5,159,IF(L231=6,145,IF(L231=7,132,IF(L231=8,119,0))))))))+IF(L231&lt;=8,0,IF(L231&lt;=16,88,IF(L231&lt;=24,55,IF(L231&lt;=32,22,0))))-IF(L231&lt;=8,0,IF(L231&lt;=16,(L231-9)*2.245,IF(L231&lt;=24,(L231-17)*2.245,IF(L231&lt;=32,(L231-25)*2.245,0)))),0)+IF(F231="PČneol",IF(L231=1,85,IF(L231=2,64.61,IF(L231=3,50.76,IF(L231=4,16.25,IF(L231=5,15,IF(L231=6,13.75,IF(L231=7,12.5,IF(L231=8,11.25,0))))))))+IF(L231&lt;=8,0,IF(L231&lt;=16,9,0))-IF(L231&lt;=8,0,IF(L231&lt;=16,(L231-9)*0.425,0)),0)+IF(F231="PŽ",IF(L231=1,85,IF(L231=2,59.5,IF(L231=3,45,IF(L231=4,32.5,IF(L231=5,30,IF(L231=6,27.5,IF(L231=7,25,IF(L231=8,22.5,0))))))))+IF(L231&lt;=8,0,IF(L231&lt;=16,19,IF(L231&lt;=24,13,IF(L231&lt;=32,8,0))))-IF(L231&lt;=8,0,IF(L231&lt;=16,(L231-9)*0.425,IF(L231&lt;=24,(L231-17)*0.425,IF(L231&lt;=32,(L231-25)*0.425,0)))),0)+IF(F231="EČ",IF(L231=1,204,IF(L231=2,156.24,IF(L231=3,123.84,IF(L231=4,72,IF(L231=5,66,IF(L231=6,60,IF(L231=7,54,IF(L231=8,48,0))))))))+IF(L231&lt;=8,0,IF(L231&lt;=16,40,IF(L231&lt;=24,25,0)))-IF(L231&lt;=8,0,IF(L231&lt;=16,(L231-9)*1.02,IF(L231&lt;=24,(L231-17)*1.02,0))),0)+IF(F231="EČneol",IF(L231=1,68,IF(L231=2,51.69,IF(L231=3,40.61,IF(L231=4,13,IF(L231=5,12,IF(L231=6,11,IF(L231=7,10,IF(L231=8,9,0)))))))))+IF(F231="EŽ",IF(L231=1,68,IF(L231=2,47.6,IF(L231=3,36,IF(L231=4,18,IF(L231=5,16.5,IF(L231=6,15,IF(L231=7,13.5,IF(L231=8,12,0))))))))+IF(L231&lt;=8,0,IF(L231&lt;=16,10,IF(L231&lt;=24,6,0)))-IF(L231&lt;=8,0,IF(L231&lt;=16,(L231-9)*0.34,IF(L231&lt;=24,(L231-17)*0.34,0))),0)+IF(F231="PT",IF(L231=1,68,IF(L231=2,52.08,IF(L231=3,41.28,IF(L231=4,24,IF(L231=5,22,IF(L231=6,20,IF(L231=7,18,IF(L231=8,16,0))))))))+IF(L231&lt;=8,0,IF(L231&lt;=16,13,IF(L231&lt;=24,9,IF(L231&lt;=32,4,0))))-IF(L231&lt;=8,0,IF(L231&lt;=16,(L231-9)*0.34,IF(L231&lt;=24,(L231-17)*0.34,IF(L231&lt;=32,(L231-25)*0.34,0)))),0)+IF(F231="JOŽ",IF(L231=1,85,IF(L231=2,59.5,IF(L231=3,45,IF(L231=4,32.5,IF(L231=5,30,IF(L231=6,27.5,IF(L231=7,25,IF(L231=8,22.5,0))))))))+IF(L231&lt;=8,0,IF(L231&lt;=16,19,IF(L231&lt;=24,13,0)))-IF(L231&lt;=8,0,IF(L231&lt;=16,(L231-9)*0.425,IF(L231&lt;=24,(L231-17)*0.425,0))),0)+IF(F231="JPČ",IF(L231=1,68,IF(L231=2,47.6,IF(L231=3,36,IF(L231=4,26,IF(L231=5,24,IF(L231=6,22,IF(L231=7,20,IF(L231=8,18,0))))))))+IF(L231&lt;=8,0,IF(L231&lt;=16,13,IF(L231&lt;=24,9,0)))-IF(L231&lt;=8,0,IF(L231&lt;=16,(L231-9)*0.34,IF(L231&lt;=24,(L231-17)*0.34,0))),0)+IF(F231="JEČ",IF(L231=1,34,IF(L231=2,26.04,IF(L231=3,20.6,IF(L231=4,12,IF(L231=5,11,IF(L231=6,10,IF(L231=7,9,IF(L231=8,8,0))))))))+IF(L231&lt;=8,0,IF(L231&lt;=16,6,0))-IF(L231&lt;=8,0,IF(L231&lt;=16,(L231-9)*0.17,0)),0)+IF(F231="JEOF",IF(L231=1,34,IF(L231=2,26.04,IF(L231=3,20.6,IF(L231=4,12,IF(L231=5,11,IF(L231=6,10,IF(L231=7,9,IF(L231=8,8,0))))))))+IF(L231&lt;=8,0,IF(L231&lt;=16,6,0))-IF(L231&lt;=8,0,IF(L231&lt;=16,(L231-9)*0.17,0)),0)+IF(F231="JnPČ",IF(L231=1,51,IF(L231=2,35.7,IF(L231=3,27,IF(L231=4,19.5,IF(L231=5,18,IF(L231=6,16.5,IF(L231=7,15,IF(L231=8,13.5,0))))))))+IF(L231&lt;=8,0,IF(L231&lt;=16,10,0))-IF(L231&lt;=8,0,IF(L231&lt;=16,(L231-9)*0.255,0)),0)+IF(F231="JnEČ",IF(L231=1,25.5,IF(L231=2,19.53,IF(L231=3,15.48,IF(L231=4,9,IF(L231=5,8.25,IF(L231=6,7.5,IF(L231=7,6.75,IF(L231=8,6,0))))))))+IF(L231&lt;=8,0,IF(L231&lt;=16,5,0))-IF(L231&lt;=8,0,IF(L231&lt;=16,(L231-9)*0.1275,0)),0)+IF(F231="JčPČ",IF(L231=1,21.25,IF(L231=2,14.5,IF(L231=3,11.5,IF(L231=4,7,IF(L231=5,6.5,IF(L231=6,6,IF(L231=7,5.5,IF(L231=8,5,0))))))))+IF(L231&lt;=8,0,IF(L231&lt;=16,4,0))-IF(L231&lt;=8,0,IF(L231&lt;=16,(L231-9)*0.10625,0)),0)+IF(F231="JčEČ",IF(L231=1,17,IF(L231=2,13.02,IF(L231=3,10.32,IF(L231=4,6,IF(L231=5,5.5,IF(L231=6,5,IF(L231=7,4.5,IF(L231=8,4,0))))))))+IF(L231&lt;=8,0,IF(L231&lt;=16,3,0))-IF(L231&lt;=8,0,IF(L231&lt;=16,(L231-9)*0.085,0)),0)+IF(F231="NEAK",IF(L231=1,11.48,IF(L231=2,8.79,IF(L231=3,6.97,IF(L231=4,4.05,IF(L231=5,3.71,IF(L231=6,3.38,IF(L231=7,3.04,IF(L231=8,2.7,0))))))))+IF(L231&lt;=8,0,IF(L231&lt;=16,2,IF(L231&lt;=24,1.3,0)))-IF(L231&lt;=8,0,IF(L231&lt;=16,(L231-9)*0.0574,IF(L231&lt;=24,(L231-17)*0.0574,0))),0))*IF(L231&lt;0,1,IF(OR(F231="PČ",F231="PŽ",F231="PT"),IF(J231&lt;32,J231/32,1),1))* IF(L231&lt;0,1,IF(OR(F231="EČ",F231="EŽ",F231="JOŽ",F231="JPČ",F231="NEAK"),IF(J231&lt;24,J231/24,1),1))*IF(L231&lt;0,1,IF(OR(F231="PČneol",F231="JEČ",F231="JEOF",F231="JnPČ",F231="JnEČ",F231="JčPČ",F231="JčEČ"),IF(J231&lt;16,J231/16,1),1))*IF(L231&lt;0,1,IF(F231="EČneol",IF(J231&lt;8,J231/8,1),1))</f>
        <v>0</v>
      </c>
      <c r="O231" s="9">
        <f t="shared" si="75"/>
        <v>0</v>
      </c>
      <c r="P231" s="4">
        <f t="shared" ref="P231:P239" si="80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0</v>
      </c>
      <c r="Q231" s="11">
        <f t="shared" ref="Q231:Q239" si="81">IF(ISERROR(P231*100/N231),0,(P231*100/N231))</f>
        <v>0</v>
      </c>
      <c r="R231" s="10">
        <f t="shared" si="78"/>
        <v>0</v>
      </c>
      <c r="S231" s="8"/>
    </row>
    <row r="232" spans="1:19">
      <c r="A232" s="61">
        <v>3</v>
      </c>
      <c r="B232" s="61"/>
      <c r="C232" s="12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3">
        <f t="shared" si="79"/>
        <v>0</v>
      </c>
      <c r="O232" s="9">
        <f t="shared" si="75"/>
        <v>0</v>
      </c>
      <c r="P232" s="4">
        <f t="shared" si="80"/>
        <v>0</v>
      </c>
      <c r="Q232" s="11">
        <f t="shared" si="81"/>
        <v>0</v>
      </c>
      <c r="R232" s="10">
        <f t="shared" si="78"/>
        <v>0</v>
      </c>
      <c r="S232" s="8"/>
    </row>
    <row r="233" spans="1:19">
      <c r="A233" s="61">
        <v>4</v>
      </c>
      <c r="B233" s="61"/>
      <c r="C233" s="12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3">
        <f t="shared" si="79"/>
        <v>0</v>
      </c>
      <c r="O233" s="9">
        <f t="shared" si="75"/>
        <v>0</v>
      </c>
      <c r="P233" s="4">
        <f t="shared" si="80"/>
        <v>0</v>
      </c>
      <c r="Q233" s="11">
        <f t="shared" si="81"/>
        <v>0</v>
      </c>
      <c r="R233" s="10">
        <f t="shared" si="78"/>
        <v>0</v>
      </c>
      <c r="S233" s="8"/>
    </row>
    <row r="234" spans="1:19">
      <c r="A234" s="61">
        <v>5</v>
      </c>
      <c r="B234" s="61"/>
      <c r="C234" s="12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3">
        <f t="shared" si="79"/>
        <v>0</v>
      </c>
      <c r="O234" s="9">
        <f t="shared" si="75"/>
        <v>0</v>
      </c>
      <c r="P234" s="4">
        <f t="shared" si="80"/>
        <v>0</v>
      </c>
      <c r="Q234" s="11">
        <f t="shared" si="81"/>
        <v>0</v>
      </c>
      <c r="R234" s="10">
        <f t="shared" si="78"/>
        <v>0</v>
      </c>
      <c r="S234" s="8"/>
    </row>
    <row r="235" spans="1:19" ht="13.9" customHeight="1">
      <c r="A235" s="61">
        <v>6</v>
      </c>
      <c r="B235" s="61"/>
      <c r="C235" s="12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3">
        <f t="shared" si="79"/>
        <v>0</v>
      </c>
      <c r="O235" s="9">
        <f t="shared" si="75"/>
        <v>0</v>
      </c>
      <c r="P235" s="4">
        <f t="shared" si="80"/>
        <v>0</v>
      </c>
      <c r="Q235" s="11">
        <f t="shared" si="81"/>
        <v>0</v>
      </c>
      <c r="R235" s="10">
        <f t="shared" si="78"/>
        <v>0</v>
      </c>
      <c r="S235" s="8"/>
    </row>
    <row r="236" spans="1:19">
      <c r="A236" s="61">
        <v>7</v>
      </c>
      <c r="B236" s="61"/>
      <c r="C236" s="12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3">
        <f t="shared" si="79"/>
        <v>0</v>
      </c>
      <c r="O236" s="9">
        <f t="shared" si="75"/>
        <v>0</v>
      </c>
      <c r="P236" s="4">
        <f t="shared" si="80"/>
        <v>0</v>
      </c>
      <c r="Q236" s="11">
        <f t="shared" si="81"/>
        <v>0</v>
      </c>
      <c r="R236" s="10">
        <f t="shared" si="78"/>
        <v>0</v>
      </c>
      <c r="S236" s="8"/>
    </row>
    <row r="237" spans="1:19">
      <c r="A237" s="61">
        <v>8</v>
      </c>
      <c r="B237" s="61"/>
      <c r="C237" s="12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3">
        <f t="shared" si="79"/>
        <v>0</v>
      </c>
      <c r="O237" s="9">
        <f t="shared" si="75"/>
        <v>0</v>
      </c>
      <c r="P237" s="4">
        <f t="shared" si="80"/>
        <v>0</v>
      </c>
      <c r="Q237" s="11">
        <f t="shared" si="81"/>
        <v>0</v>
      </c>
      <c r="R237" s="10">
        <f t="shared" si="78"/>
        <v>0</v>
      </c>
      <c r="S237" s="8"/>
    </row>
    <row r="238" spans="1:19" s="8" customFormat="1">
      <c r="A238" s="61">
        <v>9</v>
      </c>
      <c r="B238" s="61"/>
      <c r="C238" s="12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3">
        <f t="shared" si="79"/>
        <v>0</v>
      </c>
      <c r="O238" s="9">
        <f t="shared" si="75"/>
        <v>0</v>
      </c>
      <c r="P238" s="4">
        <f t="shared" si="80"/>
        <v>0</v>
      </c>
      <c r="Q238" s="11">
        <f t="shared" si="81"/>
        <v>0</v>
      </c>
      <c r="R238" s="10">
        <f t="shared" si="78"/>
        <v>0</v>
      </c>
    </row>
    <row r="239" spans="1:19">
      <c r="A239" s="61">
        <v>10</v>
      </c>
      <c r="B239" s="61"/>
      <c r="C239" s="12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3">
        <f t="shared" si="79"/>
        <v>0</v>
      </c>
      <c r="O239" s="9">
        <f t="shared" si="75"/>
        <v>0</v>
      </c>
      <c r="P239" s="4">
        <f t="shared" si="80"/>
        <v>0</v>
      </c>
      <c r="Q239" s="11">
        <f t="shared" si="81"/>
        <v>0</v>
      </c>
      <c r="R239" s="10">
        <f t="shared" si="78"/>
        <v>0</v>
      </c>
      <c r="S239" s="8"/>
    </row>
    <row r="240" spans="1:19">
      <c r="A240" s="66" t="s">
        <v>36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8"/>
      <c r="R240" s="10">
        <f>SUM(R230:R239)</f>
        <v>0</v>
      </c>
      <c r="S240" s="8"/>
    </row>
    <row r="241" spans="1:19" ht="15.75">
      <c r="A241" s="24" t="s">
        <v>37</v>
      </c>
      <c r="B241" s="2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  <c r="S241" s="8"/>
    </row>
    <row r="242" spans="1:19">
      <c r="A242" s="49" t="s">
        <v>42</v>
      </c>
      <c r="B242" s="49"/>
      <c r="C242" s="49"/>
      <c r="D242" s="49"/>
      <c r="E242" s="49"/>
      <c r="F242" s="49"/>
      <c r="G242" s="49"/>
      <c r="H242" s="49"/>
      <c r="I242" s="49"/>
      <c r="J242" s="15"/>
      <c r="K242" s="15"/>
      <c r="L242" s="15"/>
      <c r="M242" s="15"/>
      <c r="N242" s="15"/>
      <c r="O242" s="15"/>
      <c r="P242" s="15"/>
      <c r="Q242" s="15"/>
      <c r="R242" s="16"/>
      <c r="S242" s="8"/>
    </row>
    <row r="243" spans="1:19">
      <c r="A243" s="49"/>
      <c r="B243" s="49"/>
      <c r="C243" s="49"/>
      <c r="D243" s="49"/>
      <c r="E243" s="49"/>
      <c r="F243" s="49"/>
      <c r="G243" s="49"/>
      <c r="H243" s="49"/>
      <c r="I243" s="49"/>
      <c r="J243" s="15"/>
      <c r="K243" s="15"/>
      <c r="L243" s="15"/>
      <c r="M243" s="15"/>
      <c r="N243" s="15"/>
      <c r="O243" s="15"/>
      <c r="P243" s="15"/>
      <c r="Q243" s="15"/>
      <c r="R243" s="16"/>
      <c r="S243" s="8"/>
    </row>
    <row r="244" spans="1:19">
      <c r="A244" s="64" t="s">
        <v>99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57"/>
      <c r="R244" s="8"/>
      <c r="S244" s="8"/>
    </row>
    <row r="245" spans="1:19" ht="18">
      <c r="A245" s="69" t="s">
        <v>27</v>
      </c>
      <c r="B245" s="70"/>
      <c r="C245" s="7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7"/>
      <c r="R245" s="8"/>
      <c r="S245" s="8"/>
    </row>
    <row r="246" spans="1:19">
      <c r="A246" s="64" t="s">
        <v>98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57"/>
      <c r="R246" s="8"/>
      <c r="S246" s="8"/>
    </row>
    <row r="247" spans="1:19">
      <c r="A247" s="61">
        <v>1</v>
      </c>
      <c r="B247" s="61"/>
      <c r="C247" s="12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3">
        <f t="shared" ref="N247:N256" si="82">(IF(F247="OŽ",IF(L247=1,550.8,IF(L247=2,426.38,IF(L247=3,342.14,IF(L247=4,181.44,IF(L247=5,168.48,IF(L247=6,155.52,IF(L247=7,148.5,IF(L247=8,144,0))))))))+IF(L247&lt;=8,0,IF(L247&lt;=16,137.7,IF(L247&lt;=24,108,IF(L247&lt;=32,80.1,IF(L247&lt;=36,52.2,0)))))-IF(L247&lt;=8,0,IF(L247&lt;=16,(L247-9)*2.754,IF(L247&lt;=24,(L247-17)* 2.754,IF(L247&lt;=32,(L247-25)* 2.754,IF(L247&lt;=36,(L247-33)*2.754,0))))),0)+IF(F247="PČ",IF(L247=1,449,IF(L247=2,314.6,IF(L247=3,238,IF(L247=4,172,IF(L247=5,159,IF(L247=6,145,IF(L247=7,132,IF(L247=8,119,0))))))))+IF(L247&lt;=8,0,IF(L247&lt;=16,88,IF(L247&lt;=24,55,IF(L247&lt;=32,22,0))))-IF(L247&lt;=8,0,IF(L247&lt;=16,(L247-9)*2.245,IF(L247&lt;=24,(L247-17)*2.245,IF(L247&lt;=32,(L247-25)*2.245,0)))),0)+IF(F247="PČneol",IF(L247=1,85,IF(L247=2,64.61,IF(L247=3,50.76,IF(L247=4,16.25,IF(L247=5,15,IF(L247=6,13.75,IF(L247=7,12.5,IF(L247=8,11.25,0))))))))+IF(L247&lt;=8,0,IF(L247&lt;=16,9,0))-IF(L247&lt;=8,0,IF(L247&lt;=16,(L247-9)*0.425,0)),0)+IF(F247="PŽ",IF(L247=1,85,IF(L247=2,59.5,IF(L247=3,45,IF(L247=4,32.5,IF(L247=5,30,IF(L247=6,27.5,IF(L247=7,25,IF(L247=8,22.5,0))))))))+IF(L247&lt;=8,0,IF(L247&lt;=16,19,IF(L247&lt;=24,13,IF(L247&lt;=32,8,0))))-IF(L247&lt;=8,0,IF(L247&lt;=16,(L247-9)*0.425,IF(L247&lt;=24,(L247-17)*0.425,IF(L247&lt;=32,(L247-25)*0.425,0)))),0)+IF(F247="EČ",IF(L247=1,204,IF(L247=2,156.24,IF(L247=3,123.84,IF(L247=4,72,IF(L247=5,66,IF(L247=6,60,IF(L247=7,54,IF(L247=8,48,0))))))))+IF(L247&lt;=8,0,IF(L247&lt;=16,40,IF(L247&lt;=24,25,0)))-IF(L247&lt;=8,0,IF(L247&lt;=16,(L247-9)*1.02,IF(L247&lt;=24,(L247-17)*1.02,0))),0)+IF(F247="EČneol",IF(L247=1,68,IF(L247=2,51.69,IF(L247=3,40.61,IF(L247=4,13,IF(L247=5,12,IF(L247=6,11,IF(L247=7,10,IF(L247=8,9,0)))))))))+IF(F247="EŽ",IF(L247=1,68,IF(L247=2,47.6,IF(L247=3,36,IF(L247=4,18,IF(L247=5,16.5,IF(L247=6,15,IF(L247=7,13.5,IF(L247=8,12,0))))))))+IF(L247&lt;=8,0,IF(L247&lt;=16,10,IF(L247&lt;=24,6,0)))-IF(L247&lt;=8,0,IF(L247&lt;=16,(L247-9)*0.34,IF(L247&lt;=24,(L247-17)*0.34,0))),0)+IF(F247="PT",IF(L247=1,68,IF(L247=2,52.08,IF(L247=3,41.28,IF(L247=4,24,IF(L247=5,22,IF(L247=6,20,IF(L247=7,18,IF(L247=8,16,0))))))))+IF(L247&lt;=8,0,IF(L247&lt;=16,13,IF(L247&lt;=24,9,IF(L247&lt;=32,4,0))))-IF(L247&lt;=8,0,IF(L247&lt;=16,(L247-9)*0.34,IF(L247&lt;=24,(L247-17)*0.34,IF(L247&lt;=32,(L247-25)*0.34,0)))),0)+IF(F247="JOŽ",IF(L247=1,85,IF(L247=2,59.5,IF(L247=3,45,IF(L247=4,32.5,IF(L247=5,30,IF(L247=6,27.5,IF(L247=7,25,IF(L247=8,22.5,0))))))))+IF(L247&lt;=8,0,IF(L247&lt;=16,19,IF(L247&lt;=24,13,0)))-IF(L247&lt;=8,0,IF(L247&lt;=16,(L247-9)*0.425,IF(L247&lt;=24,(L247-17)*0.425,0))),0)+IF(F247="JPČ",IF(L247=1,68,IF(L247=2,47.6,IF(L247=3,36,IF(L247=4,26,IF(L247=5,24,IF(L247=6,22,IF(L247=7,20,IF(L247=8,18,0))))))))+IF(L247&lt;=8,0,IF(L247&lt;=16,13,IF(L247&lt;=24,9,0)))-IF(L247&lt;=8,0,IF(L247&lt;=16,(L247-9)*0.34,IF(L247&lt;=24,(L247-17)*0.34,0))),0)+IF(F247="JEČ",IF(L247=1,34,IF(L247=2,26.04,IF(L247=3,20.6,IF(L247=4,12,IF(L247=5,11,IF(L247=6,10,IF(L247=7,9,IF(L247=8,8,0))))))))+IF(L247&lt;=8,0,IF(L247&lt;=16,6,0))-IF(L247&lt;=8,0,IF(L247&lt;=16,(L247-9)*0.17,0)),0)+IF(F247="JEOF",IF(L247=1,34,IF(L247=2,26.04,IF(L247=3,20.6,IF(L247=4,12,IF(L247=5,11,IF(L247=6,10,IF(L247=7,9,IF(L247=8,8,0))))))))+IF(L247&lt;=8,0,IF(L247&lt;=16,6,0))-IF(L247&lt;=8,0,IF(L247&lt;=16,(L247-9)*0.17,0)),0)+IF(F247="JnPČ",IF(L247=1,51,IF(L247=2,35.7,IF(L247=3,27,IF(L247=4,19.5,IF(L247=5,18,IF(L247=6,16.5,IF(L247=7,15,IF(L247=8,13.5,0))))))))+IF(L247&lt;=8,0,IF(L247&lt;=16,10,0))-IF(L247&lt;=8,0,IF(L247&lt;=16,(L247-9)*0.255,0)),0)+IF(F247="JnEČ",IF(L247=1,25.5,IF(L247=2,19.53,IF(L247=3,15.48,IF(L247=4,9,IF(L247=5,8.25,IF(L247=6,7.5,IF(L247=7,6.75,IF(L247=8,6,0))))))))+IF(L247&lt;=8,0,IF(L247&lt;=16,5,0))-IF(L247&lt;=8,0,IF(L247&lt;=16,(L247-9)*0.1275,0)),0)+IF(F247="JčPČ",IF(L247=1,21.25,IF(L247=2,14.5,IF(L247=3,11.5,IF(L247=4,7,IF(L247=5,6.5,IF(L247=6,6,IF(L247=7,5.5,IF(L247=8,5,0))))))))+IF(L247&lt;=8,0,IF(L247&lt;=16,4,0))-IF(L247&lt;=8,0,IF(L247&lt;=16,(L247-9)*0.10625,0)),0)+IF(F247="JčEČ",IF(L247=1,17,IF(L247=2,13.02,IF(L247=3,10.32,IF(L247=4,6,IF(L247=5,5.5,IF(L247=6,5,IF(L247=7,4.5,IF(L247=8,4,0))))))))+IF(L247&lt;=8,0,IF(L247&lt;=16,3,0))-IF(L247&lt;=8,0,IF(L247&lt;=16,(L247-9)*0.085,0)),0)+IF(F247="NEAK",IF(L247=1,11.48,IF(L247=2,8.79,IF(L247=3,6.97,IF(L247=4,4.05,IF(L247=5,3.71,IF(L247=6,3.38,IF(L247=7,3.04,IF(L247=8,2.7,0))))))))+IF(L247&lt;=8,0,IF(L247&lt;=16,2,IF(L247&lt;=24,1.3,0)))-IF(L247&lt;=8,0,IF(L247&lt;=16,(L247-9)*0.0574,IF(L247&lt;=24,(L247-17)*0.0574,0))),0))*IF(L247&lt;0,1,IF(OR(F247="PČ",F247="PŽ",F247="PT"),IF(J247&lt;32,J247/32,1),1))* IF(L247&lt;0,1,IF(OR(F247="EČ",F247="EŽ",F247="JOŽ",F247="JPČ",F247="NEAK"),IF(J247&lt;24,J247/24,1),1))*IF(L247&lt;0,1,IF(OR(F247="PČneol",F247="JEČ",F247="JEOF",F247="JnPČ",F247="JnEČ",F247="JčPČ",F247="JčEČ"),IF(J247&lt;16,J247/16,1),1))*IF(L247&lt;0,1,IF(F247="EČneol",IF(J247&lt;8,J247/8,1),1))</f>
        <v>0</v>
      </c>
      <c r="O247" s="9">
        <f t="shared" ref="O247:O256" si="83">IF(F247="OŽ",N247,IF(H247="Ne",IF(J247*0.3&lt;J247-L247,N247,0),IF(J247*0.1&lt;J247-L247,N247,0)))</f>
        <v>0</v>
      </c>
      <c r="P247" s="4">
        <f t="shared" ref="P247" si="84">IF(O247=0,0,IF(F247="OŽ",IF(L247&gt;35,0,IF(J247&gt;35,(36-L247)*1.836,((36-L247)-(36-J247))*1.836)),0)+IF(F247="PČ",IF(L247&gt;31,0,IF(J247&gt;31,(32-L247)*1.347,((32-L247)-(32-J247))*1.347)),0)+ IF(F247="PČneol",IF(L247&gt;15,0,IF(J247&gt;15,(16-L247)*0.255,((16-L247)-(16-J247))*0.255)),0)+IF(F247="PŽ",IF(L247&gt;31,0,IF(J247&gt;31,(32-L247)*0.255,((32-L247)-(32-J247))*0.255)),0)+IF(F247="EČ",IF(L247&gt;23,0,IF(J247&gt;23,(24-L247)*0.612,((24-L247)-(24-J247))*0.612)),0)+IF(F247="EČneol",IF(L247&gt;7,0,IF(J247&gt;7,(8-L247)*0.204,((8-L247)-(8-J247))*0.204)),0)+IF(F247="EŽ",IF(L247&gt;23,0,IF(J247&gt;23,(24-L247)*0.204,((24-L247)-(24-J247))*0.204)),0)+IF(F247="PT",IF(L247&gt;31,0,IF(J247&gt;31,(32-L247)*0.204,((32-L247)-(32-J247))*0.204)),0)+IF(F247="JOŽ",IF(L247&gt;23,0,IF(J247&gt;23,(24-L247)*0.255,((24-L247)-(24-J247))*0.255)),0)+IF(F247="JPČ",IF(L247&gt;23,0,IF(J247&gt;23,(24-L247)*0.204,((24-L247)-(24-J247))*0.204)),0)+IF(F247="JEČ",IF(L247&gt;15,0,IF(J247&gt;15,(16-L247)*0.102,((16-L247)-(16-J247))*0.102)),0)+IF(F247="JEOF",IF(L247&gt;15,0,IF(J247&gt;15,(16-L247)*0.102,((16-L247)-(16-J247))*0.102)),0)+IF(F247="JnPČ",IF(L247&gt;15,0,IF(J247&gt;15,(16-L247)*0.153,((16-L247)-(16-J247))*0.153)),0)+IF(F247="JnEČ",IF(L247&gt;15,0,IF(J247&gt;15,(16-L247)*0.0765,((16-L247)-(16-J247))*0.0765)),0)+IF(F247="JčPČ",IF(L247&gt;15,0,IF(J247&gt;15,(16-L247)*0.06375,((16-L247)-(16-J247))*0.06375)),0)+IF(F247="JčEČ",IF(L247&gt;15,0,IF(J247&gt;15,(16-L247)*0.051,((16-L247)-(16-J247))*0.051)),0)+IF(F247="NEAK",IF(L247&gt;23,0,IF(J247&gt;23,(24-L247)*0.03444,((24-L247)-(24-J247))*0.03444)),0))</f>
        <v>0</v>
      </c>
      <c r="Q247" s="11">
        <f t="shared" ref="Q247" si="85">IF(ISERROR(P247*100/N247),0,(P247*100/N247))</f>
        <v>0</v>
      </c>
      <c r="R247" s="10">
        <f t="shared" ref="R247:R256" si="86">IF(Q247&lt;=30,O247+P247,O247+O247*0.3)*IF(G247=1,0.4,IF(G247=2,0.75,IF(G247="1 (kas 4 m. 1 k. nerengiamos)",0.52,1)))*IF(D247="olimpinė",1,IF(M247="Ne",0.5,1))*IF(OR(A$5="Lietuvos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federacija"),IF(OR(J247&lt;8,K247&lt;16),0,1),1)*E247*IF(I247&lt;=1,1,1/I247)*IF(OR(A$5="Lietuvos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7" s="8"/>
    </row>
    <row r="248" spans="1:19">
      <c r="A248" s="61">
        <v>2</v>
      </c>
      <c r="B248" s="61"/>
      <c r="C248" s="12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3">
        <f t="shared" si="82"/>
        <v>0</v>
      </c>
      <c r="O248" s="9">
        <f t="shared" si="83"/>
        <v>0</v>
      </c>
      <c r="P248" s="4">
        <f t="shared" ref="P248:P256" si="87">IF(O248=0,0,IF(F248="OŽ",IF(L248&gt;35,0,IF(J248&gt;35,(36-L248)*1.836,((36-L248)-(36-J248))*1.836)),0)+IF(F248="PČ",IF(L248&gt;31,0,IF(J248&gt;31,(32-L248)*1.347,((32-L248)-(32-J248))*1.347)),0)+ IF(F248="PČneol",IF(L248&gt;15,0,IF(J248&gt;15,(16-L248)*0.255,((16-L248)-(16-J248))*0.255)),0)+IF(F248="PŽ",IF(L248&gt;31,0,IF(J248&gt;31,(32-L248)*0.255,((32-L248)-(32-J248))*0.255)),0)+IF(F248="EČ",IF(L248&gt;23,0,IF(J248&gt;23,(24-L248)*0.612,((24-L248)-(24-J248))*0.612)),0)+IF(F248="EČneol",IF(L248&gt;7,0,IF(J248&gt;7,(8-L248)*0.204,((8-L248)-(8-J248))*0.204)),0)+IF(F248="EŽ",IF(L248&gt;23,0,IF(J248&gt;23,(24-L248)*0.204,((24-L248)-(24-J248))*0.204)),0)+IF(F248="PT",IF(L248&gt;31,0,IF(J248&gt;31,(32-L248)*0.204,((32-L248)-(32-J248))*0.204)),0)+IF(F248="JOŽ",IF(L248&gt;23,0,IF(J248&gt;23,(24-L248)*0.255,((24-L248)-(24-J248))*0.255)),0)+IF(F248="JPČ",IF(L248&gt;23,0,IF(J248&gt;23,(24-L248)*0.204,((24-L248)-(24-J248))*0.204)),0)+IF(F248="JEČ",IF(L248&gt;15,0,IF(J248&gt;15,(16-L248)*0.102,((16-L248)-(16-J248))*0.102)),0)+IF(F248="JEOF",IF(L248&gt;15,0,IF(J248&gt;15,(16-L248)*0.102,((16-L248)-(16-J248))*0.102)),0)+IF(F248="JnPČ",IF(L248&gt;15,0,IF(J248&gt;15,(16-L248)*0.153,((16-L248)-(16-J248))*0.153)),0)+IF(F248="JnEČ",IF(L248&gt;15,0,IF(J248&gt;15,(16-L248)*0.0765,((16-L248)-(16-J248))*0.0765)),0)+IF(F248="JčPČ",IF(L248&gt;15,0,IF(J248&gt;15,(16-L248)*0.06375,((16-L248)-(16-J248))*0.06375)),0)+IF(F248="JčEČ",IF(L248&gt;15,0,IF(J248&gt;15,(16-L248)*0.051,((16-L248)-(16-J248))*0.051)),0)+IF(F248="NEAK",IF(L248&gt;23,0,IF(J248&gt;23,(24-L248)*0.03444,((24-L248)-(24-J248))*0.03444)),0))</f>
        <v>0</v>
      </c>
      <c r="Q248" s="11">
        <f t="shared" ref="Q248:Q256" si="88">IF(ISERROR(P248*100/N248),0,(P248*100/N248))</f>
        <v>0</v>
      </c>
      <c r="R248" s="10">
        <f t="shared" si="86"/>
        <v>0</v>
      </c>
      <c r="S248" s="8"/>
    </row>
    <row r="249" spans="1:19">
      <c r="A249" s="61">
        <v>3</v>
      </c>
      <c r="B249" s="61"/>
      <c r="C249" s="12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3">
        <f t="shared" si="82"/>
        <v>0</v>
      </c>
      <c r="O249" s="9">
        <f t="shared" si="83"/>
        <v>0</v>
      </c>
      <c r="P249" s="4">
        <f t="shared" si="87"/>
        <v>0</v>
      </c>
      <c r="Q249" s="11">
        <f t="shared" si="88"/>
        <v>0</v>
      </c>
      <c r="R249" s="10">
        <f t="shared" si="86"/>
        <v>0</v>
      </c>
      <c r="S249" s="8"/>
    </row>
    <row r="250" spans="1:19">
      <c r="A250" s="61">
        <v>4</v>
      </c>
      <c r="B250" s="61"/>
      <c r="C250" s="12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3">
        <f t="shared" si="82"/>
        <v>0</v>
      </c>
      <c r="O250" s="9">
        <f t="shared" si="83"/>
        <v>0</v>
      </c>
      <c r="P250" s="4">
        <f t="shared" si="87"/>
        <v>0</v>
      </c>
      <c r="Q250" s="11">
        <f t="shared" si="88"/>
        <v>0</v>
      </c>
      <c r="R250" s="10">
        <f t="shared" si="86"/>
        <v>0</v>
      </c>
      <c r="S250" s="8"/>
    </row>
    <row r="251" spans="1:19">
      <c r="A251" s="61">
        <v>5</v>
      </c>
      <c r="B251" s="61"/>
      <c r="C251" s="12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3">
        <f t="shared" si="82"/>
        <v>0</v>
      </c>
      <c r="O251" s="9">
        <f t="shared" si="83"/>
        <v>0</v>
      </c>
      <c r="P251" s="4">
        <f t="shared" si="87"/>
        <v>0</v>
      </c>
      <c r="Q251" s="11">
        <f t="shared" si="88"/>
        <v>0</v>
      </c>
      <c r="R251" s="10">
        <f t="shared" si="86"/>
        <v>0</v>
      </c>
      <c r="S251" s="8"/>
    </row>
    <row r="252" spans="1:19">
      <c r="A252" s="61">
        <v>6</v>
      </c>
      <c r="B252" s="61"/>
      <c r="C252" s="12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3">
        <f t="shared" si="82"/>
        <v>0</v>
      </c>
      <c r="O252" s="9">
        <f t="shared" si="83"/>
        <v>0</v>
      </c>
      <c r="P252" s="4">
        <f t="shared" si="87"/>
        <v>0</v>
      </c>
      <c r="Q252" s="11">
        <f t="shared" si="88"/>
        <v>0</v>
      </c>
      <c r="R252" s="10">
        <f t="shared" si="86"/>
        <v>0</v>
      </c>
      <c r="S252" s="8"/>
    </row>
    <row r="253" spans="1:19">
      <c r="A253" s="61">
        <v>7</v>
      </c>
      <c r="B253" s="61"/>
      <c r="C253" s="12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3">
        <f t="shared" si="82"/>
        <v>0</v>
      </c>
      <c r="O253" s="9">
        <f t="shared" si="83"/>
        <v>0</v>
      </c>
      <c r="P253" s="4">
        <f t="shared" si="87"/>
        <v>0</v>
      </c>
      <c r="Q253" s="11">
        <f t="shared" si="88"/>
        <v>0</v>
      </c>
      <c r="R253" s="10">
        <f t="shared" si="86"/>
        <v>0</v>
      </c>
      <c r="S253" s="8"/>
    </row>
    <row r="254" spans="1:19">
      <c r="A254" s="61">
        <v>8</v>
      </c>
      <c r="B254" s="61"/>
      <c r="C254" s="12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3">
        <f t="shared" si="82"/>
        <v>0</v>
      </c>
      <c r="O254" s="9">
        <f t="shared" si="83"/>
        <v>0</v>
      </c>
      <c r="P254" s="4">
        <f t="shared" si="87"/>
        <v>0</v>
      </c>
      <c r="Q254" s="11">
        <f t="shared" si="88"/>
        <v>0</v>
      </c>
      <c r="R254" s="10">
        <f t="shared" si="86"/>
        <v>0</v>
      </c>
      <c r="S254" s="8"/>
    </row>
    <row r="255" spans="1:19" s="8" customFormat="1">
      <c r="A255" s="61">
        <v>9</v>
      </c>
      <c r="B255" s="61"/>
      <c r="C255" s="12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3">
        <f t="shared" si="82"/>
        <v>0</v>
      </c>
      <c r="O255" s="9">
        <f t="shared" si="83"/>
        <v>0</v>
      </c>
      <c r="P255" s="4">
        <f t="shared" si="87"/>
        <v>0</v>
      </c>
      <c r="Q255" s="11">
        <f t="shared" si="88"/>
        <v>0</v>
      </c>
      <c r="R255" s="10">
        <f t="shared" si="86"/>
        <v>0</v>
      </c>
    </row>
    <row r="256" spans="1:19">
      <c r="A256" s="61">
        <v>10</v>
      </c>
      <c r="B256" s="61"/>
      <c r="C256" s="12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3">
        <f t="shared" si="82"/>
        <v>0</v>
      </c>
      <c r="O256" s="9">
        <f t="shared" si="83"/>
        <v>0</v>
      </c>
      <c r="P256" s="4">
        <f t="shared" si="87"/>
        <v>0</v>
      </c>
      <c r="Q256" s="11">
        <f t="shared" si="88"/>
        <v>0</v>
      </c>
      <c r="R256" s="10">
        <f t="shared" si="86"/>
        <v>0</v>
      </c>
      <c r="S256" s="8"/>
    </row>
    <row r="257" spans="1:19">
      <c r="A257" s="66" t="s">
        <v>36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8"/>
      <c r="R257" s="10">
        <f>SUM(R247:R256)</f>
        <v>0</v>
      </c>
      <c r="S257" s="8"/>
    </row>
    <row r="258" spans="1:19" ht="15.75">
      <c r="A258" s="24" t="s">
        <v>37</v>
      </c>
      <c r="B258" s="2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6"/>
      <c r="S258" s="8"/>
    </row>
    <row r="259" spans="1:19">
      <c r="A259" s="49" t="s">
        <v>42</v>
      </c>
      <c r="B259" s="49"/>
      <c r="C259" s="49"/>
      <c r="D259" s="49"/>
      <c r="E259" s="49"/>
      <c r="F259" s="49"/>
      <c r="G259" s="49"/>
      <c r="H259" s="49"/>
      <c r="I259" s="49"/>
      <c r="J259" s="15"/>
      <c r="K259" s="15"/>
      <c r="L259" s="15"/>
      <c r="M259" s="15"/>
      <c r="N259" s="15"/>
      <c r="O259" s="15"/>
      <c r="P259" s="15"/>
      <c r="Q259" s="15"/>
      <c r="R259" s="16"/>
      <c r="S259" s="8"/>
    </row>
    <row r="260" spans="1:19">
      <c r="A260" s="49"/>
      <c r="B260" s="49"/>
      <c r="C260" s="49"/>
      <c r="D260" s="49"/>
      <c r="E260" s="49"/>
      <c r="F260" s="49"/>
      <c r="G260" s="49"/>
      <c r="H260" s="49"/>
      <c r="I260" s="49"/>
      <c r="J260" s="15"/>
      <c r="K260" s="15"/>
      <c r="L260" s="15"/>
      <c r="M260" s="15"/>
      <c r="N260" s="15"/>
      <c r="O260" s="15"/>
      <c r="P260" s="15"/>
      <c r="Q260" s="15"/>
      <c r="R260" s="16"/>
      <c r="S260" s="8"/>
    </row>
    <row r="261" spans="1:19">
      <c r="A261" s="64" t="s">
        <v>99</v>
      </c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57"/>
      <c r="R261" s="8"/>
      <c r="S261" s="8"/>
    </row>
    <row r="262" spans="1:19" ht="18">
      <c r="A262" s="69" t="s">
        <v>27</v>
      </c>
      <c r="B262" s="70"/>
      <c r="C262" s="7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7"/>
      <c r="R262" s="8"/>
      <c r="S262" s="8"/>
    </row>
    <row r="263" spans="1:19">
      <c r="A263" s="64" t="s">
        <v>98</v>
      </c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57"/>
      <c r="R263" s="8"/>
      <c r="S263" s="8"/>
    </row>
    <row r="264" spans="1:19">
      <c r="A264" s="61">
        <v>1</v>
      </c>
      <c r="B264" s="61"/>
      <c r="C264" s="12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3">
        <f t="shared" ref="N264:N273" si="89">(IF(F264="OŽ",IF(L264=1,550.8,IF(L264=2,426.38,IF(L264=3,342.14,IF(L264=4,181.44,IF(L264=5,168.48,IF(L264=6,155.52,IF(L264=7,148.5,IF(L264=8,144,0))))))))+IF(L264&lt;=8,0,IF(L264&lt;=16,137.7,IF(L264&lt;=24,108,IF(L264&lt;=32,80.1,IF(L264&lt;=36,52.2,0)))))-IF(L264&lt;=8,0,IF(L264&lt;=16,(L264-9)*2.754,IF(L264&lt;=24,(L264-17)* 2.754,IF(L264&lt;=32,(L264-25)* 2.754,IF(L264&lt;=36,(L264-33)*2.754,0))))),0)+IF(F264="PČ",IF(L264=1,449,IF(L264=2,314.6,IF(L264=3,238,IF(L264=4,172,IF(L264=5,159,IF(L264=6,145,IF(L264=7,132,IF(L264=8,119,0))))))))+IF(L264&lt;=8,0,IF(L264&lt;=16,88,IF(L264&lt;=24,55,IF(L264&lt;=32,22,0))))-IF(L264&lt;=8,0,IF(L264&lt;=16,(L264-9)*2.245,IF(L264&lt;=24,(L264-17)*2.245,IF(L264&lt;=32,(L264-25)*2.245,0)))),0)+IF(F264="PČneol",IF(L264=1,85,IF(L264=2,64.61,IF(L264=3,50.76,IF(L264=4,16.25,IF(L264=5,15,IF(L264=6,13.75,IF(L264=7,12.5,IF(L264=8,11.25,0))))))))+IF(L264&lt;=8,0,IF(L264&lt;=16,9,0))-IF(L264&lt;=8,0,IF(L264&lt;=16,(L264-9)*0.425,0)),0)+IF(F264="PŽ",IF(L264=1,85,IF(L264=2,59.5,IF(L264=3,45,IF(L264=4,32.5,IF(L264=5,30,IF(L264=6,27.5,IF(L264=7,25,IF(L264=8,22.5,0))))))))+IF(L264&lt;=8,0,IF(L264&lt;=16,19,IF(L264&lt;=24,13,IF(L264&lt;=32,8,0))))-IF(L264&lt;=8,0,IF(L264&lt;=16,(L264-9)*0.425,IF(L264&lt;=24,(L264-17)*0.425,IF(L264&lt;=32,(L264-25)*0.425,0)))),0)+IF(F264="EČ",IF(L264=1,204,IF(L264=2,156.24,IF(L264=3,123.84,IF(L264=4,72,IF(L264=5,66,IF(L264=6,60,IF(L264=7,54,IF(L264=8,48,0))))))))+IF(L264&lt;=8,0,IF(L264&lt;=16,40,IF(L264&lt;=24,25,0)))-IF(L264&lt;=8,0,IF(L264&lt;=16,(L264-9)*1.02,IF(L264&lt;=24,(L264-17)*1.02,0))),0)+IF(F264="EČneol",IF(L264=1,68,IF(L264=2,51.69,IF(L264=3,40.61,IF(L264=4,13,IF(L264=5,12,IF(L264=6,11,IF(L264=7,10,IF(L264=8,9,0)))))))))+IF(F264="EŽ",IF(L264=1,68,IF(L264=2,47.6,IF(L264=3,36,IF(L264=4,18,IF(L264=5,16.5,IF(L264=6,15,IF(L264=7,13.5,IF(L264=8,12,0))))))))+IF(L264&lt;=8,0,IF(L264&lt;=16,10,IF(L264&lt;=24,6,0)))-IF(L264&lt;=8,0,IF(L264&lt;=16,(L264-9)*0.34,IF(L264&lt;=24,(L264-17)*0.34,0))),0)+IF(F264="PT",IF(L264=1,68,IF(L264=2,52.08,IF(L264=3,41.28,IF(L264=4,24,IF(L264=5,22,IF(L264=6,20,IF(L264=7,18,IF(L264=8,16,0))))))))+IF(L264&lt;=8,0,IF(L264&lt;=16,13,IF(L264&lt;=24,9,IF(L264&lt;=32,4,0))))-IF(L264&lt;=8,0,IF(L264&lt;=16,(L264-9)*0.34,IF(L264&lt;=24,(L264-17)*0.34,IF(L264&lt;=32,(L264-25)*0.34,0)))),0)+IF(F264="JOŽ",IF(L264=1,85,IF(L264=2,59.5,IF(L264=3,45,IF(L264=4,32.5,IF(L264=5,30,IF(L264=6,27.5,IF(L264=7,25,IF(L264=8,22.5,0))))))))+IF(L264&lt;=8,0,IF(L264&lt;=16,19,IF(L264&lt;=24,13,0)))-IF(L264&lt;=8,0,IF(L264&lt;=16,(L264-9)*0.425,IF(L264&lt;=24,(L264-17)*0.425,0))),0)+IF(F264="JPČ",IF(L264=1,68,IF(L264=2,47.6,IF(L264=3,36,IF(L264=4,26,IF(L264=5,24,IF(L264=6,22,IF(L264=7,20,IF(L264=8,18,0))))))))+IF(L264&lt;=8,0,IF(L264&lt;=16,13,IF(L264&lt;=24,9,0)))-IF(L264&lt;=8,0,IF(L264&lt;=16,(L264-9)*0.34,IF(L264&lt;=24,(L264-17)*0.34,0))),0)+IF(F264="JEČ",IF(L264=1,34,IF(L264=2,26.04,IF(L264=3,20.6,IF(L264=4,12,IF(L264=5,11,IF(L264=6,10,IF(L264=7,9,IF(L264=8,8,0))))))))+IF(L264&lt;=8,0,IF(L264&lt;=16,6,0))-IF(L264&lt;=8,0,IF(L264&lt;=16,(L264-9)*0.17,0)),0)+IF(F264="JEOF",IF(L264=1,34,IF(L264=2,26.04,IF(L264=3,20.6,IF(L264=4,12,IF(L264=5,11,IF(L264=6,10,IF(L264=7,9,IF(L264=8,8,0))))))))+IF(L264&lt;=8,0,IF(L264&lt;=16,6,0))-IF(L264&lt;=8,0,IF(L264&lt;=16,(L264-9)*0.17,0)),0)+IF(F264="JnPČ",IF(L264=1,51,IF(L264=2,35.7,IF(L264=3,27,IF(L264=4,19.5,IF(L264=5,18,IF(L264=6,16.5,IF(L264=7,15,IF(L264=8,13.5,0))))))))+IF(L264&lt;=8,0,IF(L264&lt;=16,10,0))-IF(L264&lt;=8,0,IF(L264&lt;=16,(L264-9)*0.255,0)),0)+IF(F264="JnEČ",IF(L264=1,25.5,IF(L264=2,19.53,IF(L264=3,15.48,IF(L264=4,9,IF(L264=5,8.25,IF(L264=6,7.5,IF(L264=7,6.75,IF(L264=8,6,0))))))))+IF(L264&lt;=8,0,IF(L264&lt;=16,5,0))-IF(L264&lt;=8,0,IF(L264&lt;=16,(L264-9)*0.1275,0)),0)+IF(F264="JčPČ",IF(L264=1,21.25,IF(L264=2,14.5,IF(L264=3,11.5,IF(L264=4,7,IF(L264=5,6.5,IF(L264=6,6,IF(L264=7,5.5,IF(L264=8,5,0))))))))+IF(L264&lt;=8,0,IF(L264&lt;=16,4,0))-IF(L264&lt;=8,0,IF(L264&lt;=16,(L264-9)*0.10625,0)),0)+IF(F264="JčEČ",IF(L264=1,17,IF(L264=2,13.02,IF(L264=3,10.32,IF(L264=4,6,IF(L264=5,5.5,IF(L264=6,5,IF(L264=7,4.5,IF(L264=8,4,0))))))))+IF(L264&lt;=8,0,IF(L264&lt;=16,3,0))-IF(L264&lt;=8,0,IF(L264&lt;=16,(L264-9)*0.085,0)),0)+IF(F264="NEAK",IF(L264=1,11.48,IF(L264=2,8.79,IF(L264=3,6.97,IF(L264=4,4.05,IF(L264=5,3.71,IF(L264=6,3.38,IF(L264=7,3.04,IF(L264=8,2.7,0))))))))+IF(L264&lt;=8,0,IF(L264&lt;=16,2,IF(L264&lt;=24,1.3,0)))-IF(L264&lt;=8,0,IF(L264&lt;=16,(L264-9)*0.0574,IF(L264&lt;=24,(L264-17)*0.0574,0))),0))*IF(L264&lt;0,1,IF(OR(F264="PČ",F264="PŽ",F264="PT"),IF(J264&lt;32,J264/32,1),1))* IF(L264&lt;0,1,IF(OR(F264="EČ",F264="EŽ",F264="JOŽ",F264="JPČ",F264="NEAK"),IF(J264&lt;24,J264/24,1),1))*IF(L264&lt;0,1,IF(OR(F264="PČneol",F264="JEČ",F264="JEOF",F264="JnPČ",F264="JnEČ",F264="JčPČ",F264="JčEČ"),IF(J264&lt;16,J264/16,1),1))*IF(L264&lt;0,1,IF(F264="EČneol",IF(J264&lt;8,J264/8,1),1))</f>
        <v>0</v>
      </c>
      <c r="O264" s="9">
        <f t="shared" ref="O264:O273" si="90">IF(F264="OŽ",N264,IF(H264="Ne",IF(J264*0.3&lt;J264-L264,N264,0),IF(J264*0.1&lt;J264-L264,N264,0)))</f>
        <v>0</v>
      </c>
      <c r="P264" s="4">
        <f t="shared" ref="P264" si="91">IF(O264=0,0,IF(F264="OŽ",IF(L264&gt;35,0,IF(J264&gt;35,(36-L264)*1.836,((36-L264)-(36-J264))*1.836)),0)+IF(F264="PČ",IF(L264&gt;31,0,IF(J264&gt;31,(32-L264)*1.347,((32-L264)-(32-J264))*1.347)),0)+ IF(F264="PČneol",IF(L264&gt;15,0,IF(J264&gt;15,(16-L264)*0.255,((16-L264)-(16-J264))*0.255)),0)+IF(F264="PŽ",IF(L264&gt;31,0,IF(J264&gt;31,(32-L264)*0.255,((32-L264)-(32-J264))*0.255)),0)+IF(F264="EČ",IF(L264&gt;23,0,IF(J264&gt;23,(24-L264)*0.612,((24-L264)-(24-J264))*0.612)),0)+IF(F264="EČneol",IF(L264&gt;7,0,IF(J264&gt;7,(8-L264)*0.204,((8-L264)-(8-J264))*0.204)),0)+IF(F264="EŽ",IF(L264&gt;23,0,IF(J264&gt;23,(24-L264)*0.204,((24-L264)-(24-J264))*0.204)),0)+IF(F264="PT",IF(L264&gt;31,0,IF(J264&gt;31,(32-L264)*0.204,((32-L264)-(32-J264))*0.204)),0)+IF(F264="JOŽ",IF(L264&gt;23,0,IF(J264&gt;23,(24-L264)*0.255,((24-L264)-(24-J264))*0.255)),0)+IF(F264="JPČ",IF(L264&gt;23,0,IF(J264&gt;23,(24-L264)*0.204,((24-L264)-(24-J264))*0.204)),0)+IF(F264="JEČ",IF(L264&gt;15,0,IF(J264&gt;15,(16-L264)*0.102,((16-L264)-(16-J264))*0.102)),0)+IF(F264="JEOF",IF(L264&gt;15,0,IF(J264&gt;15,(16-L264)*0.102,((16-L264)-(16-J264))*0.102)),0)+IF(F264="JnPČ",IF(L264&gt;15,0,IF(J264&gt;15,(16-L264)*0.153,((16-L264)-(16-J264))*0.153)),0)+IF(F264="JnEČ",IF(L264&gt;15,0,IF(J264&gt;15,(16-L264)*0.0765,((16-L264)-(16-J264))*0.0765)),0)+IF(F264="JčPČ",IF(L264&gt;15,0,IF(J264&gt;15,(16-L264)*0.06375,((16-L264)-(16-J264))*0.06375)),0)+IF(F264="JčEČ",IF(L264&gt;15,0,IF(J264&gt;15,(16-L264)*0.051,((16-L264)-(16-J264))*0.051)),0)+IF(F264="NEAK",IF(L264&gt;23,0,IF(J264&gt;23,(24-L264)*0.03444,((24-L264)-(24-J264))*0.03444)),0))</f>
        <v>0</v>
      </c>
      <c r="Q264" s="11">
        <f t="shared" ref="Q264" si="92">IF(ISERROR(P264*100/N264),0,(P264*100/N264))</f>
        <v>0</v>
      </c>
      <c r="R264" s="10">
        <f t="shared" ref="R264:R273" si="93">IF(Q264&lt;=30,O264+P264,O264+O264*0.3)*IF(G264=1,0.4,IF(G264=2,0.75,IF(G264="1 (kas 4 m. 1 k. nerengiamos)",0.52,1)))*IF(D264="olimpinė",1,IF(M264="Ne",0.5,1))*IF(OR(A$5="Lietuvos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federacija"),IF(OR(J264&lt;8,K264&lt;16),0,1),1)*E264*IF(I264&lt;=1,1,1/I264)*IF(OR(A$5="Lietuvos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4" s="8"/>
    </row>
    <row r="265" spans="1:19">
      <c r="A265" s="61">
        <v>2</v>
      </c>
      <c r="B265" s="61"/>
      <c r="C265" s="12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3">
        <f t="shared" si="89"/>
        <v>0</v>
      </c>
      <c r="O265" s="9">
        <f t="shared" si="90"/>
        <v>0</v>
      </c>
      <c r="P265" s="4">
        <f t="shared" ref="P265:P273" si="94">IF(O265=0,0,IF(F265="OŽ",IF(L265&gt;35,0,IF(J265&gt;35,(36-L265)*1.836,((36-L265)-(36-J265))*1.836)),0)+IF(F265="PČ",IF(L265&gt;31,0,IF(J265&gt;31,(32-L265)*1.347,((32-L265)-(32-J265))*1.347)),0)+ IF(F265="PČneol",IF(L265&gt;15,0,IF(J265&gt;15,(16-L265)*0.255,((16-L265)-(16-J265))*0.255)),0)+IF(F265="PŽ",IF(L265&gt;31,0,IF(J265&gt;31,(32-L265)*0.255,((32-L265)-(32-J265))*0.255)),0)+IF(F265="EČ",IF(L265&gt;23,0,IF(J265&gt;23,(24-L265)*0.612,((24-L265)-(24-J265))*0.612)),0)+IF(F265="EČneol",IF(L265&gt;7,0,IF(J265&gt;7,(8-L265)*0.204,((8-L265)-(8-J265))*0.204)),0)+IF(F265="EŽ",IF(L265&gt;23,0,IF(J265&gt;23,(24-L265)*0.204,((24-L265)-(24-J265))*0.204)),0)+IF(F265="PT",IF(L265&gt;31,0,IF(J265&gt;31,(32-L265)*0.204,((32-L265)-(32-J265))*0.204)),0)+IF(F265="JOŽ",IF(L265&gt;23,0,IF(J265&gt;23,(24-L265)*0.255,((24-L265)-(24-J265))*0.255)),0)+IF(F265="JPČ",IF(L265&gt;23,0,IF(J265&gt;23,(24-L265)*0.204,((24-L265)-(24-J265))*0.204)),0)+IF(F265="JEČ",IF(L265&gt;15,0,IF(J265&gt;15,(16-L265)*0.102,((16-L265)-(16-J265))*0.102)),0)+IF(F265="JEOF",IF(L265&gt;15,0,IF(J265&gt;15,(16-L265)*0.102,((16-L265)-(16-J265))*0.102)),0)+IF(F265="JnPČ",IF(L265&gt;15,0,IF(J265&gt;15,(16-L265)*0.153,((16-L265)-(16-J265))*0.153)),0)+IF(F265="JnEČ",IF(L265&gt;15,0,IF(J265&gt;15,(16-L265)*0.0765,((16-L265)-(16-J265))*0.0765)),0)+IF(F265="JčPČ",IF(L265&gt;15,0,IF(J265&gt;15,(16-L265)*0.06375,((16-L265)-(16-J265))*0.06375)),0)+IF(F265="JčEČ",IF(L265&gt;15,0,IF(J265&gt;15,(16-L265)*0.051,((16-L265)-(16-J265))*0.051)),0)+IF(F265="NEAK",IF(L265&gt;23,0,IF(J265&gt;23,(24-L265)*0.03444,((24-L265)-(24-J265))*0.03444)),0))</f>
        <v>0</v>
      </c>
      <c r="Q265" s="11">
        <f t="shared" ref="Q265:Q273" si="95">IF(ISERROR(P265*100/N265),0,(P265*100/N265))</f>
        <v>0</v>
      </c>
      <c r="R265" s="10">
        <f t="shared" si="93"/>
        <v>0</v>
      </c>
      <c r="S265" s="8"/>
    </row>
    <row r="266" spans="1:19">
      <c r="A266" s="61">
        <v>3</v>
      </c>
      <c r="B266" s="61"/>
      <c r="C266" s="12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3">
        <f t="shared" si="89"/>
        <v>0</v>
      </c>
      <c r="O266" s="9">
        <f t="shared" si="90"/>
        <v>0</v>
      </c>
      <c r="P266" s="4">
        <f t="shared" si="94"/>
        <v>0</v>
      </c>
      <c r="Q266" s="11">
        <f t="shared" si="95"/>
        <v>0</v>
      </c>
      <c r="R266" s="10">
        <f t="shared" si="93"/>
        <v>0</v>
      </c>
      <c r="S266" s="8"/>
    </row>
    <row r="267" spans="1:19">
      <c r="A267" s="61">
        <v>4</v>
      </c>
      <c r="B267" s="61"/>
      <c r="C267" s="12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3">
        <f t="shared" si="89"/>
        <v>0</v>
      </c>
      <c r="O267" s="9">
        <f t="shared" si="90"/>
        <v>0</v>
      </c>
      <c r="P267" s="4">
        <f t="shared" si="94"/>
        <v>0</v>
      </c>
      <c r="Q267" s="11">
        <f t="shared" si="95"/>
        <v>0</v>
      </c>
      <c r="R267" s="10">
        <f t="shared" si="93"/>
        <v>0</v>
      </c>
      <c r="S267" s="8"/>
    </row>
    <row r="268" spans="1:19">
      <c r="A268" s="61">
        <v>5</v>
      </c>
      <c r="B268" s="61"/>
      <c r="C268" s="12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3">
        <f t="shared" si="89"/>
        <v>0</v>
      </c>
      <c r="O268" s="9">
        <f t="shared" si="90"/>
        <v>0</v>
      </c>
      <c r="P268" s="4">
        <f t="shared" si="94"/>
        <v>0</v>
      </c>
      <c r="Q268" s="11">
        <f t="shared" si="95"/>
        <v>0</v>
      </c>
      <c r="R268" s="10">
        <f t="shared" si="93"/>
        <v>0</v>
      </c>
      <c r="S268" s="8"/>
    </row>
    <row r="269" spans="1:19">
      <c r="A269" s="61">
        <v>6</v>
      </c>
      <c r="B269" s="61"/>
      <c r="C269" s="12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3">
        <f t="shared" si="89"/>
        <v>0</v>
      </c>
      <c r="O269" s="9">
        <f t="shared" si="90"/>
        <v>0</v>
      </c>
      <c r="P269" s="4">
        <f t="shared" si="94"/>
        <v>0</v>
      </c>
      <c r="Q269" s="11">
        <f t="shared" si="95"/>
        <v>0</v>
      </c>
      <c r="R269" s="10">
        <f t="shared" si="93"/>
        <v>0</v>
      </c>
      <c r="S269" s="8"/>
    </row>
    <row r="270" spans="1:19">
      <c r="A270" s="61">
        <v>7</v>
      </c>
      <c r="B270" s="61"/>
      <c r="C270" s="12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3">
        <f t="shared" si="89"/>
        <v>0</v>
      </c>
      <c r="O270" s="9">
        <f t="shared" si="90"/>
        <v>0</v>
      </c>
      <c r="P270" s="4">
        <f t="shared" si="94"/>
        <v>0</v>
      </c>
      <c r="Q270" s="11">
        <f t="shared" si="95"/>
        <v>0</v>
      </c>
      <c r="R270" s="10">
        <f t="shared" si="93"/>
        <v>0</v>
      </c>
      <c r="S270" s="8"/>
    </row>
    <row r="271" spans="1:19">
      <c r="A271" s="61">
        <v>8</v>
      </c>
      <c r="B271" s="61"/>
      <c r="C271" s="12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3">
        <f t="shared" si="89"/>
        <v>0</v>
      </c>
      <c r="O271" s="9">
        <f t="shared" si="90"/>
        <v>0</v>
      </c>
      <c r="P271" s="4">
        <f t="shared" si="94"/>
        <v>0</v>
      </c>
      <c r="Q271" s="11">
        <f t="shared" si="95"/>
        <v>0</v>
      </c>
      <c r="R271" s="10">
        <f t="shared" si="93"/>
        <v>0</v>
      </c>
      <c r="S271" s="8"/>
    </row>
    <row r="272" spans="1:19">
      <c r="A272" s="61">
        <v>9</v>
      </c>
      <c r="B272" s="61"/>
      <c r="C272" s="12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3">
        <f t="shared" si="89"/>
        <v>0</v>
      </c>
      <c r="O272" s="9">
        <f t="shared" si="90"/>
        <v>0</v>
      </c>
      <c r="P272" s="4">
        <f t="shared" si="94"/>
        <v>0</v>
      </c>
      <c r="Q272" s="11">
        <f t="shared" si="95"/>
        <v>0</v>
      </c>
      <c r="R272" s="10">
        <f t="shared" si="93"/>
        <v>0</v>
      </c>
      <c r="S272" s="8"/>
    </row>
    <row r="273" spans="1:19">
      <c r="A273" s="61">
        <v>10</v>
      </c>
      <c r="B273" s="61"/>
      <c r="C273" s="12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3">
        <f t="shared" si="89"/>
        <v>0</v>
      </c>
      <c r="O273" s="9">
        <f t="shared" si="90"/>
        <v>0</v>
      </c>
      <c r="P273" s="4">
        <f t="shared" si="94"/>
        <v>0</v>
      </c>
      <c r="Q273" s="11">
        <f t="shared" si="95"/>
        <v>0</v>
      </c>
      <c r="R273" s="10">
        <f t="shared" si="93"/>
        <v>0</v>
      </c>
      <c r="S273" s="8"/>
    </row>
    <row r="274" spans="1:19">
      <c r="A274" s="66" t="s">
        <v>36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8"/>
      <c r="R274" s="10">
        <f>SUM(R264:R273)</f>
        <v>0</v>
      </c>
      <c r="S274" s="8"/>
    </row>
    <row r="275" spans="1:19" ht="15.75">
      <c r="A275" s="24" t="s">
        <v>37</v>
      </c>
      <c r="B275" s="24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6"/>
      <c r="S275" s="8"/>
    </row>
    <row r="276" spans="1:19">
      <c r="A276" s="49" t="s">
        <v>42</v>
      </c>
      <c r="B276" s="49"/>
      <c r="C276" s="49"/>
      <c r="D276" s="49"/>
      <c r="E276" s="49"/>
      <c r="F276" s="49"/>
      <c r="G276" s="49"/>
      <c r="H276" s="49"/>
      <c r="I276" s="49"/>
      <c r="J276" s="15"/>
      <c r="K276" s="15"/>
      <c r="L276" s="15"/>
      <c r="M276" s="15"/>
      <c r="N276" s="15"/>
      <c r="O276" s="15"/>
      <c r="P276" s="15"/>
      <c r="Q276" s="15"/>
      <c r="R276" s="16"/>
      <c r="S276" s="8"/>
    </row>
    <row r="277" spans="1:19">
      <c r="A277" s="64" t="s">
        <v>99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57"/>
      <c r="R277" s="8"/>
      <c r="S277" s="8"/>
    </row>
    <row r="278" spans="1:19" ht="18">
      <c r="A278" s="69" t="s">
        <v>27</v>
      </c>
      <c r="B278" s="70"/>
      <c r="C278" s="7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7"/>
      <c r="R278" s="8"/>
      <c r="S278" s="8"/>
    </row>
    <row r="279" spans="1:19">
      <c r="A279" s="64" t="s">
        <v>98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57"/>
      <c r="R279" s="8"/>
      <c r="S279" s="8"/>
    </row>
    <row r="280" spans="1:19">
      <c r="A280" s="61">
        <v>1</v>
      </c>
      <c r="B280" s="61"/>
      <c r="C280" s="12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3">
        <f t="shared" ref="N280:N289" si="96">(IF(F280="OŽ",IF(L280=1,550.8,IF(L280=2,426.38,IF(L280=3,342.14,IF(L280=4,181.44,IF(L280=5,168.48,IF(L280=6,155.52,IF(L280=7,148.5,IF(L280=8,144,0))))))))+IF(L280&lt;=8,0,IF(L280&lt;=16,137.7,IF(L280&lt;=24,108,IF(L280&lt;=32,80.1,IF(L280&lt;=36,52.2,0)))))-IF(L280&lt;=8,0,IF(L280&lt;=16,(L280-9)*2.754,IF(L280&lt;=24,(L280-17)* 2.754,IF(L280&lt;=32,(L280-25)* 2.754,IF(L280&lt;=36,(L280-33)*2.754,0))))),0)+IF(F280="PČ",IF(L280=1,449,IF(L280=2,314.6,IF(L280=3,238,IF(L280=4,172,IF(L280=5,159,IF(L280=6,145,IF(L280=7,132,IF(L280=8,119,0))))))))+IF(L280&lt;=8,0,IF(L280&lt;=16,88,IF(L280&lt;=24,55,IF(L280&lt;=32,22,0))))-IF(L280&lt;=8,0,IF(L280&lt;=16,(L280-9)*2.245,IF(L280&lt;=24,(L280-17)*2.245,IF(L280&lt;=32,(L280-25)*2.245,0)))),0)+IF(F280="PČneol",IF(L280=1,85,IF(L280=2,64.61,IF(L280=3,50.76,IF(L280=4,16.25,IF(L280=5,15,IF(L280=6,13.75,IF(L280=7,12.5,IF(L280=8,11.25,0))))))))+IF(L280&lt;=8,0,IF(L280&lt;=16,9,0))-IF(L280&lt;=8,0,IF(L280&lt;=16,(L280-9)*0.425,0)),0)+IF(F280="PŽ",IF(L280=1,85,IF(L280=2,59.5,IF(L280=3,45,IF(L280=4,32.5,IF(L280=5,30,IF(L280=6,27.5,IF(L280=7,25,IF(L280=8,22.5,0))))))))+IF(L280&lt;=8,0,IF(L280&lt;=16,19,IF(L280&lt;=24,13,IF(L280&lt;=32,8,0))))-IF(L280&lt;=8,0,IF(L280&lt;=16,(L280-9)*0.425,IF(L280&lt;=24,(L280-17)*0.425,IF(L280&lt;=32,(L280-25)*0.425,0)))),0)+IF(F280="EČ",IF(L280=1,204,IF(L280=2,156.24,IF(L280=3,123.84,IF(L280=4,72,IF(L280=5,66,IF(L280=6,60,IF(L280=7,54,IF(L280=8,48,0))))))))+IF(L280&lt;=8,0,IF(L280&lt;=16,40,IF(L280&lt;=24,25,0)))-IF(L280&lt;=8,0,IF(L280&lt;=16,(L280-9)*1.02,IF(L280&lt;=24,(L280-17)*1.02,0))),0)+IF(F280="EČneol",IF(L280=1,68,IF(L280=2,51.69,IF(L280=3,40.61,IF(L280=4,13,IF(L280=5,12,IF(L280=6,11,IF(L280=7,10,IF(L280=8,9,0)))))))))+IF(F280="EŽ",IF(L280=1,68,IF(L280=2,47.6,IF(L280=3,36,IF(L280=4,18,IF(L280=5,16.5,IF(L280=6,15,IF(L280=7,13.5,IF(L280=8,12,0))))))))+IF(L280&lt;=8,0,IF(L280&lt;=16,10,IF(L280&lt;=24,6,0)))-IF(L280&lt;=8,0,IF(L280&lt;=16,(L280-9)*0.34,IF(L280&lt;=24,(L280-17)*0.34,0))),0)+IF(F280="PT",IF(L280=1,68,IF(L280=2,52.08,IF(L280=3,41.28,IF(L280=4,24,IF(L280=5,22,IF(L280=6,20,IF(L280=7,18,IF(L280=8,16,0))))))))+IF(L280&lt;=8,0,IF(L280&lt;=16,13,IF(L280&lt;=24,9,IF(L280&lt;=32,4,0))))-IF(L280&lt;=8,0,IF(L280&lt;=16,(L280-9)*0.34,IF(L280&lt;=24,(L280-17)*0.34,IF(L280&lt;=32,(L280-25)*0.34,0)))),0)+IF(F280="JOŽ",IF(L280=1,85,IF(L280=2,59.5,IF(L280=3,45,IF(L280=4,32.5,IF(L280=5,30,IF(L280=6,27.5,IF(L280=7,25,IF(L280=8,22.5,0))))))))+IF(L280&lt;=8,0,IF(L280&lt;=16,19,IF(L280&lt;=24,13,0)))-IF(L280&lt;=8,0,IF(L280&lt;=16,(L280-9)*0.425,IF(L280&lt;=24,(L280-17)*0.425,0))),0)+IF(F280="JPČ",IF(L280=1,68,IF(L280=2,47.6,IF(L280=3,36,IF(L280=4,26,IF(L280=5,24,IF(L280=6,22,IF(L280=7,20,IF(L280=8,18,0))))))))+IF(L280&lt;=8,0,IF(L280&lt;=16,13,IF(L280&lt;=24,9,0)))-IF(L280&lt;=8,0,IF(L280&lt;=16,(L280-9)*0.34,IF(L280&lt;=24,(L280-17)*0.34,0))),0)+IF(F280="JEČ",IF(L280=1,34,IF(L280=2,26.04,IF(L280=3,20.6,IF(L280=4,12,IF(L280=5,11,IF(L280=6,10,IF(L280=7,9,IF(L280=8,8,0))))))))+IF(L280&lt;=8,0,IF(L280&lt;=16,6,0))-IF(L280&lt;=8,0,IF(L280&lt;=16,(L280-9)*0.17,0)),0)+IF(F280="JEOF",IF(L280=1,34,IF(L280=2,26.04,IF(L280=3,20.6,IF(L280=4,12,IF(L280=5,11,IF(L280=6,10,IF(L280=7,9,IF(L280=8,8,0))))))))+IF(L280&lt;=8,0,IF(L280&lt;=16,6,0))-IF(L280&lt;=8,0,IF(L280&lt;=16,(L280-9)*0.17,0)),0)+IF(F280="JnPČ",IF(L280=1,51,IF(L280=2,35.7,IF(L280=3,27,IF(L280=4,19.5,IF(L280=5,18,IF(L280=6,16.5,IF(L280=7,15,IF(L280=8,13.5,0))))))))+IF(L280&lt;=8,0,IF(L280&lt;=16,10,0))-IF(L280&lt;=8,0,IF(L280&lt;=16,(L280-9)*0.255,0)),0)+IF(F280="JnEČ",IF(L280=1,25.5,IF(L280=2,19.53,IF(L280=3,15.48,IF(L280=4,9,IF(L280=5,8.25,IF(L280=6,7.5,IF(L280=7,6.75,IF(L280=8,6,0))))))))+IF(L280&lt;=8,0,IF(L280&lt;=16,5,0))-IF(L280&lt;=8,0,IF(L280&lt;=16,(L280-9)*0.1275,0)),0)+IF(F280="JčPČ",IF(L280=1,21.25,IF(L280=2,14.5,IF(L280=3,11.5,IF(L280=4,7,IF(L280=5,6.5,IF(L280=6,6,IF(L280=7,5.5,IF(L280=8,5,0))))))))+IF(L280&lt;=8,0,IF(L280&lt;=16,4,0))-IF(L280&lt;=8,0,IF(L280&lt;=16,(L280-9)*0.10625,0)),0)+IF(F280="JčEČ",IF(L280=1,17,IF(L280=2,13.02,IF(L280=3,10.32,IF(L280=4,6,IF(L280=5,5.5,IF(L280=6,5,IF(L280=7,4.5,IF(L280=8,4,0))))))))+IF(L280&lt;=8,0,IF(L280&lt;=16,3,0))-IF(L280&lt;=8,0,IF(L280&lt;=16,(L280-9)*0.085,0)),0)+IF(F280="NEAK",IF(L280=1,11.48,IF(L280=2,8.79,IF(L280=3,6.97,IF(L280=4,4.05,IF(L280=5,3.71,IF(L280=6,3.38,IF(L280=7,3.04,IF(L280=8,2.7,0))))))))+IF(L280&lt;=8,0,IF(L280&lt;=16,2,IF(L280&lt;=24,1.3,0)))-IF(L280&lt;=8,0,IF(L280&lt;=16,(L280-9)*0.0574,IF(L280&lt;=24,(L280-17)*0.0574,0))),0))*IF(L280&lt;0,1,IF(OR(F280="PČ",F280="PŽ",F280="PT"),IF(J280&lt;32,J280/32,1),1))* IF(L280&lt;0,1,IF(OR(F280="EČ",F280="EŽ",F280="JOŽ",F280="JPČ",F280="NEAK"),IF(J280&lt;24,J280/24,1),1))*IF(L280&lt;0,1,IF(OR(F280="PČneol",F280="JEČ",F280="JEOF",F280="JnPČ",F280="JnEČ",F280="JčPČ",F280="JčEČ"),IF(J280&lt;16,J280/16,1),1))*IF(L280&lt;0,1,IF(F280="EČneol",IF(J280&lt;8,J280/8,1),1))</f>
        <v>0</v>
      </c>
      <c r="O280" s="9">
        <f t="shared" ref="O280:O289" si="97">IF(F280="OŽ",N280,IF(H280="Ne",IF(J280*0.3&lt;J280-L280,N280,0),IF(J280*0.1&lt;J280-L280,N280,0)))</f>
        <v>0</v>
      </c>
      <c r="P280" s="4">
        <f t="shared" ref="P280" si="98">IF(O280=0,0,IF(F280="OŽ",IF(L280&gt;35,0,IF(J280&gt;35,(36-L280)*1.836,((36-L280)-(36-J280))*1.836)),0)+IF(F280="PČ",IF(L280&gt;31,0,IF(J280&gt;31,(32-L280)*1.347,((32-L280)-(32-J280))*1.347)),0)+ IF(F280="PČneol",IF(L280&gt;15,0,IF(J280&gt;15,(16-L280)*0.255,((16-L280)-(16-J280))*0.255)),0)+IF(F280="PŽ",IF(L280&gt;31,0,IF(J280&gt;31,(32-L280)*0.255,((32-L280)-(32-J280))*0.255)),0)+IF(F280="EČ",IF(L280&gt;23,0,IF(J280&gt;23,(24-L280)*0.612,((24-L280)-(24-J280))*0.612)),0)+IF(F280="EČneol",IF(L280&gt;7,0,IF(J280&gt;7,(8-L280)*0.204,((8-L280)-(8-J280))*0.204)),0)+IF(F280="EŽ",IF(L280&gt;23,0,IF(J280&gt;23,(24-L280)*0.204,((24-L280)-(24-J280))*0.204)),0)+IF(F280="PT",IF(L280&gt;31,0,IF(J280&gt;31,(32-L280)*0.204,((32-L280)-(32-J280))*0.204)),0)+IF(F280="JOŽ",IF(L280&gt;23,0,IF(J280&gt;23,(24-L280)*0.255,((24-L280)-(24-J280))*0.255)),0)+IF(F280="JPČ",IF(L280&gt;23,0,IF(J280&gt;23,(24-L280)*0.204,((24-L280)-(24-J280))*0.204)),0)+IF(F280="JEČ",IF(L280&gt;15,0,IF(J280&gt;15,(16-L280)*0.102,((16-L280)-(16-J280))*0.102)),0)+IF(F280="JEOF",IF(L280&gt;15,0,IF(J280&gt;15,(16-L280)*0.102,((16-L280)-(16-J280))*0.102)),0)+IF(F280="JnPČ",IF(L280&gt;15,0,IF(J280&gt;15,(16-L280)*0.153,((16-L280)-(16-J280))*0.153)),0)+IF(F280="JnEČ",IF(L280&gt;15,0,IF(J280&gt;15,(16-L280)*0.0765,((16-L280)-(16-J280))*0.0765)),0)+IF(F280="JčPČ",IF(L280&gt;15,0,IF(J280&gt;15,(16-L280)*0.06375,((16-L280)-(16-J280))*0.06375)),0)+IF(F280="JčEČ",IF(L280&gt;15,0,IF(J280&gt;15,(16-L280)*0.051,((16-L280)-(16-J280))*0.051)),0)+IF(F280="NEAK",IF(L280&gt;23,0,IF(J280&gt;23,(24-L280)*0.03444,((24-L280)-(24-J280))*0.03444)),0))</f>
        <v>0</v>
      </c>
      <c r="Q280" s="11">
        <f t="shared" ref="Q280" si="99">IF(ISERROR(P280*100/N280),0,(P280*100/N280))</f>
        <v>0</v>
      </c>
      <c r="R280" s="10">
        <f t="shared" ref="R280:R289" si="100">IF(Q280&lt;=30,O280+P280,O280+O280*0.3)*IF(G280=1,0.4,IF(G280=2,0.75,IF(G280="1 (kas 4 m. 1 k. nerengiamos)",0.52,1)))*IF(D280="olimpinė",1,IF(M280="Ne",0.5,1))*IF(OR(A$5="Lietuvos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federacija"),IF(OR(J280&lt;8,K280&lt;16),0,1),1)*E280*IF(I280&lt;=1,1,1/I280)*IF(OR(A$5="Lietuvos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0" s="8"/>
    </row>
    <row r="281" spans="1:19">
      <c r="A281" s="61">
        <v>2</v>
      </c>
      <c r="B281" s="61"/>
      <c r="C281" s="12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3">
        <f t="shared" si="96"/>
        <v>0</v>
      </c>
      <c r="O281" s="9">
        <f t="shared" si="97"/>
        <v>0</v>
      </c>
      <c r="P281" s="4">
        <f t="shared" ref="P281:P289" si="101">IF(O281=0,0,IF(F281="OŽ",IF(L281&gt;35,0,IF(J281&gt;35,(36-L281)*1.836,((36-L281)-(36-J281))*1.836)),0)+IF(F281="PČ",IF(L281&gt;31,0,IF(J281&gt;31,(32-L281)*1.347,((32-L281)-(32-J281))*1.347)),0)+ IF(F281="PČneol",IF(L281&gt;15,0,IF(J281&gt;15,(16-L281)*0.255,((16-L281)-(16-J281))*0.255)),0)+IF(F281="PŽ",IF(L281&gt;31,0,IF(J281&gt;31,(32-L281)*0.255,((32-L281)-(32-J281))*0.255)),0)+IF(F281="EČ",IF(L281&gt;23,0,IF(J281&gt;23,(24-L281)*0.612,((24-L281)-(24-J281))*0.612)),0)+IF(F281="EČneol",IF(L281&gt;7,0,IF(J281&gt;7,(8-L281)*0.204,((8-L281)-(8-J281))*0.204)),0)+IF(F281="EŽ",IF(L281&gt;23,0,IF(J281&gt;23,(24-L281)*0.204,((24-L281)-(24-J281))*0.204)),0)+IF(F281="PT",IF(L281&gt;31,0,IF(J281&gt;31,(32-L281)*0.204,((32-L281)-(32-J281))*0.204)),0)+IF(F281="JOŽ",IF(L281&gt;23,0,IF(J281&gt;23,(24-L281)*0.255,((24-L281)-(24-J281))*0.255)),0)+IF(F281="JPČ",IF(L281&gt;23,0,IF(J281&gt;23,(24-L281)*0.204,((24-L281)-(24-J281))*0.204)),0)+IF(F281="JEČ",IF(L281&gt;15,0,IF(J281&gt;15,(16-L281)*0.102,((16-L281)-(16-J281))*0.102)),0)+IF(F281="JEOF",IF(L281&gt;15,0,IF(J281&gt;15,(16-L281)*0.102,((16-L281)-(16-J281))*0.102)),0)+IF(F281="JnPČ",IF(L281&gt;15,0,IF(J281&gt;15,(16-L281)*0.153,((16-L281)-(16-J281))*0.153)),0)+IF(F281="JnEČ",IF(L281&gt;15,0,IF(J281&gt;15,(16-L281)*0.0765,((16-L281)-(16-J281))*0.0765)),0)+IF(F281="JčPČ",IF(L281&gt;15,0,IF(J281&gt;15,(16-L281)*0.06375,((16-L281)-(16-J281))*0.06375)),0)+IF(F281="JčEČ",IF(L281&gt;15,0,IF(J281&gt;15,(16-L281)*0.051,((16-L281)-(16-J281))*0.051)),0)+IF(F281="NEAK",IF(L281&gt;23,0,IF(J281&gt;23,(24-L281)*0.03444,((24-L281)-(24-J281))*0.03444)),0))</f>
        <v>0</v>
      </c>
      <c r="Q281" s="11">
        <f t="shared" ref="Q281:Q289" si="102">IF(ISERROR(P281*100/N281),0,(P281*100/N281))</f>
        <v>0</v>
      </c>
      <c r="R281" s="10">
        <f t="shared" si="100"/>
        <v>0</v>
      </c>
      <c r="S281" s="8"/>
    </row>
    <row r="282" spans="1:19">
      <c r="A282" s="61">
        <v>3</v>
      </c>
      <c r="B282" s="61"/>
      <c r="C282" s="12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3">
        <f t="shared" si="96"/>
        <v>0</v>
      </c>
      <c r="O282" s="9">
        <f t="shared" si="97"/>
        <v>0</v>
      </c>
      <c r="P282" s="4">
        <f t="shared" si="101"/>
        <v>0</v>
      </c>
      <c r="Q282" s="11">
        <f t="shared" si="102"/>
        <v>0</v>
      </c>
      <c r="R282" s="10">
        <f t="shared" si="100"/>
        <v>0</v>
      </c>
      <c r="S282" s="8"/>
    </row>
    <row r="283" spans="1:19">
      <c r="A283" s="61">
        <v>4</v>
      </c>
      <c r="B283" s="61"/>
      <c r="C283" s="12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3">
        <f t="shared" si="96"/>
        <v>0</v>
      </c>
      <c r="O283" s="9">
        <f t="shared" si="97"/>
        <v>0</v>
      </c>
      <c r="P283" s="4">
        <f t="shared" si="101"/>
        <v>0</v>
      </c>
      <c r="Q283" s="11">
        <f t="shared" si="102"/>
        <v>0</v>
      </c>
      <c r="R283" s="10">
        <f t="shared" si="100"/>
        <v>0</v>
      </c>
      <c r="S283" s="8"/>
    </row>
    <row r="284" spans="1:19">
      <c r="A284" s="61">
        <v>5</v>
      </c>
      <c r="B284" s="61"/>
      <c r="C284" s="12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3">
        <f t="shared" si="96"/>
        <v>0</v>
      </c>
      <c r="O284" s="9">
        <f t="shared" si="97"/>
        <v>0</v>
      </c>
      <c r="P284" s="4">
        <f t="shared" si="101"/>
        <v>0</v>
      </c>
      <c r="Q284" s="11">
        <f t="shared" si="102"/>
        <v>0</v>
      </c>
      <c r="R284" s="10">
        <f t="shared" si="100"/>
        <v>0</v>
      </c>
      <c r="S284" s="8"/>
    </row>
    <row r="285" spans="1:19">
      <c r="A285" s="61">
        <v>6</v>
      </c>
      <c r="B285" s="61"/>
      <c r="C285" s="12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3">
        <f t="shared" si="96"/>
        <v>0</v>
      </c>
      <c r="O285" s="9">
        <f t="shared" si="97"/>
        <v>0</v>
      </c>
      <c r="P285" s="4">
        <f t="shared" si="101"/>
        <v>0</v>
      </c>
      <c r="Q285" s="11">
        <f t="shared" si="102"/>
        <v>0</v>
      </c>
      <c r="R285" s="10">
        <f t="shared" si="100"/>
        <v>0</v>
      </c>
      <c r="S285" s="8"/>
    </row>
    <row r="286" spans="1:19">
      <c r="A286" s="61">
        <v>7</v>
      </c>
      <c r="B286" s="61"/>
      <c r="C286" s="12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3">
        <f t="shared" si="96"/>
        <v>0</v>
      </c>
      <c r="O286" s="9">
        <f t="shared" si="97"/>
        <v>0</v>
      </c>
      <c r="P286" s="4">
        <f t="shared" si="101"/>
        <v>0</v>
      </c>
      <c r="Q286" s="11">
        <f t="shared" si="102"/>
        <v>0</v>
      </c>
      <c r="R286" s="10">
        <f t="shared" si="100"/>
        <v>0</v>
      </c>
      <c r="S286" s="8"/>
    </row>
    <row r="287" spans="1:19">
      <c r="A287" s="61">
        <v>8</v>
      </c>
      <c r="B287" s="61"/>
      <c r="C287" s="12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3">
        <f t="shared" si="96"/>
        <v>0</v>
      </c>
      <c r="O287" s="9">
        <f t="shared" si="97"/>
        <v>0</v>
      </c>
      <c r="P287" s="4">
        <f t="shared" si="101"/>
        <v>0</v>
      </c>
      <c r="Q287" s="11">
        <f t="shared" si="102"/>
        <v>0</v>
      </c>
      <c r="R287" s="10">
        <f t="shared" si="100"/>
        <v>0</v>
      </c>
      <c r="S287" s="8"/>
    </row>
    <row r="288" spans="1:19">
      <c r="A288" s="61">
        <v>9</v>
      </c>
      <c r="B288" s="61"/>
      <c r="C288" s="12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3">
        <f t="shared" si="96"/>
        <v>0</v>
      </c>
      <c r="O288" s="9">
        <f t="shared" si="97"/>
        <v>0</v>
      </c>
      <c r="P288" s="4">
        <f t="shared" si="101"/>
        <v>0</v>
      </c>
      <c r="Q288" s="11">
        <f t="shared" si="102"/>
        <v>0</v>
      </c>
      <c r="R288" s="10">
        <f t="shared" si="100"/>
        <v>0</v>
      </c>
      <c r="S288" s="8"/>
    </row>
    <row r="289" spans="1:19">
      <c r="A289" s="61">
        <v>10</v>
      </c>
      <c r="B289" s="61"/>
      <c r="C289" s="12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3">
        <f t="shared" si="96"/>
        <v>0</v>
      </c>
      <c r="O289" s="9">
        <f t="shared" si="97"/>
        <v>0</v>
      </c>
      <c r="P289" s="4">
        <f t="shared" si="101"/>
        <v>0</v>
      </c>
      <c r="Q289" s="11">
        <f t="shared" si="102"/>
        <v>0</v>
      </c>
      <c r="R289" s="10">
        <f t="shared" si="100"/>
        <v>0</v>
      </c>
      <c r="S289" s="8"/>
    </row>
    <row r="290" spans="1:19">
      <c r="A290" s="66" t="s">
        <v>36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8"/>
      <c r="R290" s="10">
        <f>SUM(R280:R289)</f>
        <v>0</v>
      </c>
      <c r="S290" s="8"/>
    </row>
    <row r="291" spans="1:19" ht="15.75">
      <c r="A291" s="24" t="s">
        <v>37</v>
      </c>
      <c r="B291" s="2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6"/>
      <c r="S291" s="8"/>
    </row>
    <row r="292" spans="1:19">
      <c r="A292" s="49" t="s">
        <v>42</v>
      </c>
      <c r="B292" s="49"/>
      <c r="C292" s="49"/>
      <c r="D292" s="49"/>
      <c r="E292" s="49"/>
      <c r="F292" s="49"/>
      <c r="G292" s="49"/>
      <c r="H292" s="49"/>
      <c r="I292" s="49"/>
      <c r="J292" s="15"/>
      <c r="K292" s="15"/>
      <c r="L292" s="15"/>
      <c r="M292" s="15"/>
      <c r="N292" s="15"/>
      <c r="O292" s="15"/>
      <c r="P292" s="15"/>
      <c r="Q292" s="15"/>
      <c r="R292" s="16"/>
      <c r="S292" s="8"/>
    </row>
    <row r="293" spans="1:19">
      <c r="A293" s="49"/>
      <c r="B293" s="49"/>
      <c r="C293" s="49"/>
      <c r="D293" s="49"/>
      <c r="E293" s="49"/>
      <c r="F293" s="49"/>
      <c r="G293" s="49"/>
      <c r="H293" s="49"/>
      <c r="I293" s="49"/>
      <c r="J293" s="15"/>
      <c r="K293" s="15"/>
      <c r="L293" s="15"/>
      <c r="M293" s="15"/>
      <c r="N293" s="15"/>
      <c r="O293" s="15"/>
      <c r="P293" s="15"/>
      <c r="Q293" s="15"/>
      <c r="R293" s="16"/>
      <c r="S293" s="8"/>
    </row>
    <row r="294" spans="1:19">
      <c r="A294" s="64" t="s">
        <v>99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57"/>
      <c r="R294" s="8"/>
      <c r="S294" s="8"/>
    </row>
    <row r="295" spans="1:19" ht="18">
      <c r="A295" s="69" t="s">
        <v>27</v>
      </c>
      <c r="B295" s="70"/>
      <c r="C295" s="7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7"/>
      <c r="R295" s="8"/>
      <c r="S295" s="8"/>
    </row>
    <row r="296" spans="1:19">
      <c r="A296" s="64" t="s">
        <v>98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57"/>
      <c r="R296" s="8"/>
      <c r="S296" s="8"/>
    </row>
    <row r="297" spans="1:19">
      <c r="A297" s="61">
        <v>1</v>
      </c>
      <c r="B297" s="61"/>
      <c r="C297" s="12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3">
        <f t="shared" ref="N297:N306" si="103">(IF(F297="OŽ",IF(L297=1,550.8,IF(L297=2,426.38,IF(L297=3,342.14,IF(L297=4,181.44,IF(L297=5,168.48,IF(L297=6,155.52,IF(L297=7,148.5,IF(L297=8,144,0))))))))+IF(L297&lt;=8,0,IF(L297&lt;=16,137.7,IF(L297&lt;=24,108,IF(L297&lt;=32,80.1,IF(L297&lt;=36,52.2,0)))))-IF(L297&lt;=8,0,IF(L297&lt;=16,(L297-9)*2.754,IF(L297&lt;=24,(L297-17)* 2.754,IF(L297&lt;=32,(L297-25)* 2.754,IF(L297&lt;=36,(L297-33)*2.754,0))))),0)+IF(F297="PČ",IF(L297=1,449,IF(L297=2,314.6,IF(L297=3,238,IF(L297=4,172,IF(L297=5,159,IF(L297=6,145,IF(L297=7,132,IF(L297=8,119,0))))))))+IF(L297&lt;=8,0,IF(L297&lt;=16,88,IF(L297&lt;=24,55,IF(L297&lt;=32,22,0))))-IF(L297&lt;=8,0,IF(L297&lt;=16,(L297-9)*2.245,IF(L297&lt;=24,(L297-17)*2.245,IF(L297&lt;=32,(L297-25)*2.245,0)))),0)+IF(F297="PČneol",IF(L297=1,85,IF(L297=2,64.61,IF(L297=3,50.76,IF(L297=4,16.25,IF(L297=5,15,IF(L297=6,13.75,IF(L297=7,12.5,IF(L297=8,11.25,0))))))))+IF(L297&lt;=8,0,IF(L297&lt;=16,9,0))-IF(L297&lt;=8,0,IF(L297&lt;=16,(L297-9)*0.425,0)),0)+IF(F297="PŽ",IF(L297=1,85,IF(L297=2,59.5,IF(L297=3,45,IF(L297=4,32.5,IF(L297=5,30,IF(L297=6,27.5,IF(L297=7,25,IF(L297=8,22.5,0))))))))+IF(L297&lt;=8,0,IF(L297&lt;=16,19,IF(L297&lt;=24,13,IF(L297&lt;=32,8,0))))-IF(L297&lt;=8,0,IF(L297&lt;=16,(L297-9)*0.425,IF(L297&lt;=24,(L297-17)*0.425,IF(L297&lt;=32,(L297-25)*0.425,0)))),0)+IF(F297="EČ",IF(L297=1,204,IF(L297=2,156.24,IF(L297=3,123.84,IF(L297=4,72,IF(L297=5,66,IF(L297=6,60,IF(L297=7,54,IF(L297=8,48,0))))))))+IF(L297&lt;=8,0,IF(L297&lt;=16,40,IF(L297&lt;=24,25,0)))-IF(L297&lt;=8,0,IF(L297&lt;=16,(L297-9)*1.02,IF(L297&lt;=24,(L297-17)*1.02,0))),0)+IF(F297="EČneol",IF(L297=1,68,IF(L297=2,51.69,IF(L297=3,40.61,IF(L297=4,13,IF(L297=5,12,IF(L297=6,11,IF(L297=7,10,IF(L297=8,9,0)))))))))+IF(F297="EŽ",IF(L297=1,68,IF(L297=2,47.6,IF(L297=3,36,IF(L297=4,18,IF(L297=5,16.5,IF(L297=6,15,IF(L297=7,13.5,IF(L297=8,12,0))))))))+IF(L297&lt;=8,0,IF(L297&lt;=16,10,IF(L297&lt;=24,6,0)))-IF(L297&lt;=8,0,IF(L297&lt;=16,(L297-9)*0.34,IF(L297&lt;=24,(L297-17)*0.34,0))),0)+IF(F297="PT",IF(L297=1,68,IF(L297=2,52.08,IF(L297=3,41.28,IF(L297=4,24,IF(L297=5,22,IF(L297=6,20,IF(L297=7,18,IF(L297=8,16,0))))))))+IF(L297&lt;=8,0,IF(L297&lt;=16,13,IF(L297&lt;=24,9,IF(L297&lt;=32,4,0))))-IF(L297&lt;=8,0,IF(L297&lt;=16,(L297-9)*0.34,IF(L297&lt;=24,(L297-17)*0.34,IF(L297&lt;=32,(L297-25)*0.34,0)))),0)+IF(F297="JOŽ",IF(L297=1,85,IF(L297=2,59.5,IF(L297=3,45,IF(L297=4,32.5,IF(L297=5,30,IF(L297=6,27.5,IF(L297=7,25,IF(L297=8,22.5,0))))))))+IF(L297&lt;=8,0,IF(L297&lt;=16,19,IF(L297&lt;=24,13,0)))-IF(L297&lt;=8,0,IF(L297&lt;=16,(L297-9)*0.425,IF(L297&lt;=24,(L297-17)*0.425,0))),0)+IF(F297="JPČ",IF(L297=1,68,IF(L297=2,47.6,IF(L297=3,36,IF(L297=4,26,IF(L297=5,24,IF(L297=6,22,IF(L297=7,20,IF(L297=8,18,0))))))))+IF(L297&lt;=8,0,IF(L297&lt;=16,13,IF(L297&lt;=24,9,0)))-IF(L297&lt;=8,0,IF(L297&lt;=16,(L297-9)*0.34,IF(L297&lt;=24,(L297-17)*0.34,0))),0)+IF(F297="JEČ",IF(L297=1,34,IF(L297=2,26.04,IF(L297=3,20.6,IF(L297=4,12,IF(L297=5,11,IF(L297=6,10,IF(L297=7,9,IF(L297=8,8,0))))))))+IF(L297&lt;=8,0,IF(L297&lt;=16,6,0))-IF(L297&lt;=8,0,IF(L297&lt;=16,(L297-9)*0.17,0)),0)+IF(F297="JEOF",IF(L297=1,34,IF(L297=2,26.04,IF(L297=3,20.6,IF(L297=4,12,IF(L297=5,11,IF(L297=6,10,IF(L297=7,9,IF(L297=8,8,0))))))))+IF(L297&lt;=8,0,IF(L297&lt;=16,6,0))-IF(L297&lt;=8,0,IF(L297&lt;=16,(L297-9)*0.17,0)),0)+IF(F297="JnPČ",IF(L297=1,51,IF(L297=2,35.7,IF(L297=3,27,IF(L297=4,19.5,IF(L297=5,18,IF(L297=6,16.5,IF(L297=7,15,IF(L297=8,13.5,0))))))))+IF(L297&lt;=8,0,IF(L297&lt;=16,10,0))-IF(L297&lt;=8,0,IF(L297&lt;=16,(L297-9)*0.255,0)),0)+IF(F297="JnEČ",IF(L297=1,25.5,IF(L297=2,19.53,IF(L297=3,15.48,IF(L297=4,9,IF(L297=5,8.25,IF(L297=6,7.5,IF(L297=7,6.75,IF(L297=8,6,0))))))))+IF(L297&lt;=8,0,IF(L297&lt;=16,5,0))-IF(L297&lt;=8,0,IF(L297&lt;=16,(L297-9)*0.1275,0)),0)+IF(F297="JčPČ",IF(L297=1,21.25,IF(L297=2,14.5,IF(L297=3,11.5,IF(L297=4,7,IF(L297=5,6.5,IF(L297=6,6,IF(L297=7,5.5,IF(L297=8,5,0))))))))+IF(L297&lt;=8,0,IF(L297&lt;=16,4,0))-IF(L297&lt;=8,0,IF(L297&lt;=16,(L297-9)*0.10625,0)),0)+IF(F297="JčEČ",IF(L297=1,17,IF(L297=2,13.02,IF(L297=3,10.32,IF(L297=4,6,IF(L297=5,5.5,IF(L297=6,5,IF(L297=7,4.5,IF(L297=8,4,0))))))))+IF(L297&lt;=8,0,IF(L297&lt;=16,3,0))-IF(L297&lt;=8,0,IF(L297&lt;=16,(L297-9)*0.085,0)),0)+IF(F297="NEAK",IF(L297=1,11.48,IF(L297=2,8.79,IF(L297=3,6.97,IF(L297=4,4.05,IF(L297=5,3.71,IF(L297=6,3.38,IF(L297=7,3.04,IF(L297=8,2.7,0))))))))+IF(L297&lt;=8,0,IF(L297&lt;=16,2,IF(L297&lt;=24,1.3,0)))-IF(L297&lt;=8,0,IF(L297&lt;=16,(L297-9)*0.0574,IF(L297&lt;=24,(L297-17)*0.0574,0))),0))*IF(L297&lt;0,1,IF(OR(F297="PČ",F297="PŽ",F297="PT"),IF(J297&lt;32,J297/32,1),1))* IF(L297&lt;0,1,IF(OR(F297="EČ",F297="EŽ",F297="JOŽ",F297="JPČ",F297="NEAK"),IF(J297&lt;24,J297/24,1),1))*IF(L297&lt;0,1,IF(OR(F297="PČneol",F297="JEČ",F297="JEOF",F297="JnPČ",F297="JnEČ",F297="JčPČ",F297="JčEČ"),IF(J297&lt;16,J297/16,1),1))*IF(L297&lt;0,1,IF(F297="EČneol",IF(J297&lt;8,J297/8,1),1))</f>
        <v>0</v>
      </c>
      <c r="O297" s="9">
        <f t="shared" ref="O297:O306" si="104">IF(F297="OŽ",N297,IF(H297="Ne",IF(J297*0.3&lt;J297-L297,N297,0),IF(J297*0.1&lt;J297-L297,N297,0)))</f>
        <v>0</v>
      </c>
      <c r="P297" s="4">
        <f t="shared" ref="P297" si="105">IF(O297=0,0,IF(F297="OŽ",IF(L297&gt;35,0,IF(J297&gt;35,(36-L297)*1.836,((36-L297)-(36-J297))*1.836)),0)+IF(F297="PČ",IF(L297&gt;31,0,IF(J297&gt;31,(32-L297)*1.347,((32-L297)-(32-J297))*1.347)),0)+ IF(F297="PČneol",IF(L297&gt;15,0,IF(J297&gt;15,(16-L297)*0.255,((16-L297)-(16-J297))*0.255)),0)+IF(F297="PŽ",IF(L297&gt;31,0,IF(J297&gt;31,(32-L297)*0.255,((32-L297)-(32-J297))*0.255)),0)+IF(F297="EČ",IF(L297&gt;23,0,IF(J297&gt;23,(24-L297)*0.612,((24-L297)-(24-J297))*0.612)),0)+IF(F297="EČneol",IF(L297&gt;7,0,IF(J297&gt;7,(8-L297)*0.204,((8-L297)-(8-J297))*0.204)),0)+IF(F297="EŽ",IF(L297&gt;23,0,IF(J297&gt;23,(24-L297)*0.204,((24-L297)-(24-J297))*0.204)),0)+IF(F297="PT",IF(L297&gt;31,0,IF(J297&gt;31,(32-L297)*0.204,((32-L297)-(32-J297))*0.204)),0)+IF(F297="JOŽ",IF(L297&gt;23,0,IF(J297&gt;23,(24-L297)*0.255,((24-L297)-(24-J297))*0.255)),0)+IF(F297="JPČ",IF(L297&gt;23,0,IF(J297&gt;23,(24-L297)*0.204,((24-L297)-(24-J297))*0.204)),0)+IF(F297="JEČ",IF(L297&gt;15,0,IF(J297&gt;15,(16-L297)*0.102,((16-L297)-(16-J297))*0.102)),0)+IF(F297="JEOF",IF(L297&gt;15,0,IF(J297&gt;15,(16-L297)*0.102,((16-L297)-(16-J297))*0.102)),0)+IF(F297="JnPČ",IF(L297&gt;15,0,IF(J297&gt;15,(16-L297)*0.153,((16-L297)-(16-J297))*0.153)),0)+IF(F297="JnEČ",IF(L297&gt;15,0,IF(J297&gt;15,(16-L297)*0.0765,((16-L297)-(16-J297))*0.0765)),0)+IF(F297="JčPČ",IF(L297&gt;15,0,IF(J297&gt;15,(16-L297)*0.06375,((16-L297)-(16-J297))*0.06375)),0)+IF(F297="JčEČ",IF(L297&gt;15,0,IF(J297&gt;15,(16-L297)*0.051,((16-L297)-(16-J297))*0.051)),0)+IF(F297="NEAK",IF(L297&gt;23,0,IF(J297&gt;23,(24-L297)*0.03444,((24-L297)-(24-J297))*0.03444)),0))</f>
        <v>0</v>
      </c>
      <c r="Q297" s="11">
        <f t="shared" ref="Q297" si="106">IF(ISERROR(P297*100/N297),0,(P297*100/N297))</f>
        <v>0</v>
      </c>
      <c r="R297" s="10">
        <f t="shared" ref="R297:R306" si="107">IF(Q297&lt;=30,O297+P297,O297+O297*0.3)*IF(G297=1,0.4,IF(G297=2,0.75,IF(G297="1 (kas 4 m. 1 k. nerengiamos)",0.52,1)))*IF(D297="olimpinė",1,IF(M297="Ne",0.5,1))*IF(OR(A$5="Lietuvos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federacija"),IF(OR(J297&lt;8,K297&lt;16),0,1),1)*E297*IF(I297&lt;=1,1,1/I297)*IF(OR(A$5="Lietuvos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7" s="8"/>
    </row>
    <row r="298" spans="1:19">
      <c r="A298" s="61">
        <v>2</v>
      </c>
      <c r="B298" s="61"/>
      <c r="C298" s="12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3">
        <f t="shared" si="103"/>
        <v>0</v>
      </c>
      <c r="O298" s="9">
        <f t="shared" si="104"/>
        <v>0</v>
      </c>
      <c r="P298" s="4">
        <f t="shared" ref="P298:P306" si="108">IF(O298=0,0,IF(F298="OŽ",IF(L298&gt;35,0,IF(J298&gt;35,(36-L298)*1.836,((36-L298)-(36-J298))*1.836)),0)+IF(F298="PČ",IF(L298&gt;31,0,IF(J298&gt;31,(32-L298)*1.347,((32-L298)-(32-J298))*1.347)),0)+ IF(F298="PČneol",IF(L298&gt;15,0,IF(J298&gt;15,(16-L298)*0.255,((16-L298)-(16-J298))*0.255)),0)+IF(F298="PŽ",IF(L298&gt;31,0,IF(J298&gt;31,(32-L298)*0.255,((32-L298)-(32-J298))*0.255)),0)+IF(F298="EČ",IF(L298&gt;23,0,IF(J298&gt;23,(24-L298)*0.612,((24-L298)-(24-J298))*0.612)),0)+IF(F298="EČneol",IF(L298&gt;7,0,IF(J298&gt;7,(8-L298)*0.204,((8-L298)-(8-J298))*0.204)),0)+IF(F298="EŽ",IF(L298&gt;23,0,IF(J298&gt;23,(24-L298)*0.204,((24-L298)-(24-J298))*0.204)),0)+IF(F298="PT",IF(L298&gt;31,0,IF(J298&gt;31,(32-L298)*0.204,((32-L298)-(32-J298))*0.204)),0)+IF(F298="JOŽ",IF(L298&gt;23,0,IF(J298&gt;23,(24-L298)*0.255,((24-L298)-(24-J298))*0.255)),0)+IF(F298="JPČ",IF(L298&gt;23,0,IF(J298&gt;23,(24-L298)*0.204,((24-L298)-(24-J298))*0.204)),0)+IF(F298="JEČ",IF(L298&gt;15,0,IF(J298&gt;15,(16-L298)*0.102,((16-L298)-(16-J298))*0.102)),0)+IF(F298="JEOF",IF(L298&gt;15,0,IF(J298&gt;15,(16-L298)*0.102,((16-L298)-(16-J298))*0.102)),0)+IF(F298="JnPČ",IF(L298&gt;15,0,IF(J298&gt;15,(16-L298)*0.153,((16-L298)-(16-J298))*0.153)),0)+IF(F298="JnEČ",IF(L298&gt;15,0,IF(J298&gt;15,(16-L298)*0.0765,((16-L298)-(16-J298))*0.0765)),0)+IF(F298="JčPČ",IF(L298&gt;15,0,IF(J298&gt;15,(16-L298)*0.06375,((16-L298)-(16-J298))*0.06375)),0)+IF(F298="JčEČ",IF(L298&gt;15,0,IF(J298&gt;15,(16-L298)*0.051,((16-L298)-(16-J298))*0.051)),0)+IF(F298="NEAK",IF(L298&gt;23,0,IF(J298&gt;23,(24-L298)*0.03444,((24-L298)-(24-J298))*0.03444)),0))</f>
        <v>0</v>
      </c>
      <c r="Q298" s="11">
        <f t="shared" ref="Q298:Q306" si="109">IF(ISERROR(P298*100/N298),0,(P298*100/N298))</f>
        <v>0</v>
      </c>
      <c r="R298" s="10">
        <f t="shared" si="107"/>
        <v>0</v>
      </c>
      <c r="S298" s="8"/>
    </row>
    <row r="299" spans="1:19">
      <c r="A299" s="61">
        <v>3</v>
      </c>
      <c r="B299" s="61"/>
      <c r="C299" s="12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3">
        <f t="shared" si="103"/>
        <v>0</v>
      </c>
      <c r="O299" s="9">
        <f t="shared" si="104"/>
        <v>0</v>
      </c>
      <c r="P299" s="4">
        <f t="shared" si="108"/>
        <v>0</v>
      </c>
      <c r="Q299" s="11">
        <f t="shared" si="109"/>
        <v>0</v>
      </c>
      <c r="R299" s="10">
        <f t="shared" si="107"/>
        <v>0</v>
      </c>
      <c r="S299" s="8"/>
    </row>
    <row r="300" spans="1:19">
      <c r="A300" s="61">
        <v>4</v>
      </c>
      <c r="B300" s="61"/>
      <c r="C300" s="12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3">
        <f t="shared" si="103"/>
        <v>0</v>
      </c>
      <c r="O300" s="9">
        <f t="shared" si="104"/>
        <v>0</v>
      </c>
      <c r="P300" s="4">
        <f t="shared" si="108"/>
        <v>0</v>
      </c>
      <c r="Q300" s="11">
        <f t="shared" si="109"/>
        <v>0</v>
      </c>
      <c r="R300" s="10">
        <f t="shared" si="107"/>
        <v>0</v>
      </c>
      <c r="S300" s="8"/>
    </row>
    <row r="301" spans="1:19">
      <c r="A301" s="61">
        <v>5</v>
      </c>
      <c r="B301" s="61"/>
      <c r="C301" s="1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3">
        <f t="shared" si="103"/>
        <v>0</v>
      </c>
      <c r="O301" s="9">
        <f t="shared" si="104"/>
        <v>0</v>
      </c>
      <c r="P301" s="4">
        <f t="shared" si="108"/>
        <v>0</v>
      </c>
      <c r="Q301" s="11">
        <f t="shared" si="109"/>
        <v>0</v>
      </c>
      <c r="R301" s="10">
        <f t="shared" si="107"/>
        <v>0</v>
      </c>
      <c r="S301" s="8"/>
    </row>
    <row r="302" spans="1:19">
      <c r="A302" s="61">
        <v>6</v>
      </c>
      <c r="B302" s="61"/>
      <c r="C302" s="1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3">
        <f t="shared" si="103"/>
        <v>0</v>
      </c>
      <c r="O302" s="9">
        <f t="shared" si="104"/>
        <v>0</v>
      </c>
      <c r="P302" s="4">
        <f t="shared" si="108"/>
        <v>0</v>
      </c>
      <c r="Q302" s="11">
        <f t="shared" si="109"/>
        <v>0</v>
      </c>
      <c r="R302" s="10">
        <f t="shared" si="107"/>
        <v>0</v>
      </c>
      <c r="S302" s="8"/>
    </row>
    <row r="303" spans="1:19">
      <c r="A303" s="61">
        <v>7</v>
      </c>
      <c r="B303" s="61"/>
      <c r="C303" s="12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3">
        <f t="shared" si="103"/>
        <v>0</v>
      </c>
      <c r="O303" s="9">
        <f t="shared" si="104"/>
        <v>0</v>
      </c>
      <c r="P303" s="4">
        <f t="shared" si="108"/>
        <v>0</v>
      </c>
      <c r="Q303" s="11">
        <f t="shared" si="109"/>
        <v>0</v>
      </c>
      <c r="R303" s="10">
        <f t="shared" si="107"/>
        <v>0</v>
      </c>
      <c r="S303" s="8"/>
    </row>
    <row r="304" spans="1:19">
      <c r="A304" s="61">
        <v>8</v>
      </c>
      <c r="B304" s="61"/>
      <c r="C304" s="12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3">
        <f t="shared" si="103"/>
        <v>0</v>
      </c>
      <c r="O304" s="9">
        <f t="shared" si="104"/>
        <v>0</v>
      </c>
      <c r="P304" s="4">
        <f t="shared" si="108"/>
        <v>0</v>
      </c>
      <c r="Q304" s="11">
        <f t="shared" si="109"/>
        <v>0</v>
      </c>
      <c r="R304" s="10">
        <f t="shared" si="107"/>
        <v>0</v>
      </c>
      <c r="S304" s="8"/>
    </row>
    <row r="305" spans="1:19" s="8" customFormat="1">
      <c r="A305" s="61">
        <v>9</v>
      </c>
      <c r="B305" s="61"/>
      <c r="C305" s="12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3">
        <f t="shared" si="103"/>
        <v>0</v>
      </c>
      <c r="O305" s="9">
        <f t="shared" si="104"/>
        <v>0</v>
      </c>
      <c r="P305" s="4">
        <f t="shared" si="108"/>
        <v>0</v>
      </c>
      <c r="Q305" s="11">
        <f t="shared" si="109"/>
        <v>0</v>
      </c>
      <c r="R305" s="10">
        <f t="shared" si="107"/>
        <v>0</v>
      </c>
    </row>
    <row r="306" spans="1:19">
      <c r="A306" s="61">
        <v>10</v>
      </c>
      <c r="B306" s="61"/>
      <c r="C306" s="12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3">
        <f t="shared" si="103"/>
        <v>0</v>
      </c>
      <c r="O306" s="9">
        <f t="shared" si="104"/>
        <v>0</v>
      </c>
      <c r="P306" s="4">
        <f t="shared" si="108"/>
        <v>0</v>
      </c>
      <c r="Q306" s="11">
        <f t="shared" si="109"/>
        <v>0</v>
      </c>
      <c r="R306" s="10">
        <f t="shared" si="107"/>
        <v>0</v>
      </c>
      <c r="S306" s="8"/>
    </row>
    <row r="307" spans="1:19" ht="15.6" customHeight="1">
      <c r="A307" s="66" t="s">
        <v>36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8"/>
      <c r="R307" s="10">
        <f>SUM(R297:R306)</f>
        <v>0</v>
      </c>
      <c r="S307" s="8"/>
    </row>
    <row r="308" spans="1:19" ht="17.45" customHeight="1">
      <c r="A308" s="24" t="s">
        <v>37</v>
      </c>
      <c r="B308" s="2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6"/>
      <c r="S308" s="8"/>
    </row>
    <row r="309" spans="1:19">
      <c r="A309" s="49" t="s">
        <v>42</v>
      </c>
      <c r="B309" s="49"/>
      <c r="C309" s="49"/>
      <c r="D309" s="49"/>
      <c r="E309" s="49"/>
      <c r="F309" s="49"/>
      <c r="G309" s="49"/>
      <c r="H309" s="49"/>
      <c r="I309" s="49"/>
      <c r="J309" s="15"/>
      <c r="K309" s="15"/>
      <c r="L309" s="15"/>
      <c r="M309" s="15"/>
      <c r="N309" s="15"/>
      <c r="O309" s="15"/>
      <c r="P309" s="15"/>
      <c r="Q309" s="15"/>
      <c r="R309" s="16"/>
      <c r="S309" s="8"/>
    </row>
    <row r="310" spans="1:19">
      <c r="A310" s="49"/>
      <c r="B310" s="49"/>
      <c r="C310" s="49"/>
      <c r="D310" s="49"/>
      <c r="E310" s="49"/>
      <c r="F310" s="49"/>
      <c r="G310" s="49"/>
      <c r="H310" s="49"/>
      <c r="I310" s="49"/>
      <c r="J310" s="15"/>
      <c r="K310" s="15"/>
      <c r="L310" s="15"/>
      <c r="M310" s="15"/>
      <c r="N310" s="15"/>
      <c r="O310" s="15"/>
      <c r="P310" s="15"/>
      <c r="Q310" s="15"/>
      <c r="R310" s="16"/>
      <c r="S310" s="8"/>
    </row>
    <row r="311" spans="1:19">
      <c r="A311" s="64" t="s">
        <v>99</v>
      </c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57"/>
      <c r="R311" s="8"/>
      <c r="S311" s="8"/>
    </row>
    <row r="312" spans="1:19" ht="18">
      <c r="A312" s="69" t="s">
        <v>27</v>
      </c>
      <c r="B312" s="70"/>
      <c r="C312" s="7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7"/>
      <c r="R312" s="8"/>
      <c r="S312" s="8"/>
    </row>
    <row r="313" spans="1:19">
      <c r="A313" s="64" t="s">
        <v>98</v>
      </c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57"/>
      <c r="R313" s="8"/>
      <c r="S313" s="8"/>
    </row>
    <row r="314" spans="1:19">
      <c r="A314" s="61">
        <v>1</v>
      </c>
      <c r="B314" s="61"/>
      <c r="C314" s="12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3">
        <f t="shared" ref="N314:N323" si="110">(IF(F314="OŽ",IF(L314=1,550.8,IF(L314=2,426.38,IF(L314=3,342.14,IF(L314=4,181.44,IF(L314=5,168.48,IF(L314=6,155.52,IF(L314=7,148.5,IF(L314=8,144,0))))))))+IF(L314&lt;=8,0,IF(L314&lt;=16,137.7,IF(L314&lt;=24,108,IF(L314&lt;=32,80.1,IF(L314&lt;=36,52.2,0)))))-IF(L314&lt;=8,0,IF(L314&lt;=16,(L314-9)*2.754,IF(L314&lt;=24,(L314-17)* 2.754,IF(L314&lt;=32,(L314-25)* 2.754,IF(L314&lt;=36,(L314-33)*2.754,0))))),0)+IF(F314="PČ",IF(L314=1,449,IF(L314=2,314.6,IF(L314=3,238,IF(L314=4,172,IF(L314=5,159,IF(L314=6,145,IF(L314=7,132,IF(L314=8,119,0))))))))+IF(L314&lt;=8,0,IF(L314&lt;=16,88,IF(L314&lt;=24,55,IF(L314&lt;=32,22,0))))-IF(L314&lt;=8,0,IF(L314&lt;=16,(L314-9)*2.245,IF(L314&lt;=24,(L314-17)*2.245,IF(L314&lt;=32,(L314-25)*2.245,0)))),0)+IF(F314="PČneol",IF(L314=1,85,IF(L314=2,64.61,IF(L314=3,50.76,IF(L314=4,16.25,IF(L314=5,15,IF(L314=6,13.75,IF(L314=7,12.5,IF(L314=8,11.25,0))))))))+IF(L314&lt;=8,0,IF(L314&lt;=16,9,0))-IF(L314&lt;=8,0,IF(L314&lt;=16,(L314-9)*0.425,0)),0)+IF(F314="PŽ",IF(L314=1,85,IF(L314=2,59.5,IF(L314=3,45,IF(L314=4,32.5,IF(L314=5,30,IF(L314=6,27.5,IF(L314=7,25,IF(L314=8,22.5,0))))))))+IF(L314&lt;=8,0,IF(L314&lt;=16,19,IF(L314&lt;=24,13,IF(L314&lt;=32,8,0))))-IF(L314&lt;=8,0,IF(L314&lt;=16,(L314-9)*0.425,IF(L314&lt;=24,(L314-17)*0.425,IF(L314&lt;=32,(L314-25)*0.425,0)))),0)+IF(F314="EČ",IF(L314=1,204,IF(L314=2,156.24,IF(L314=3,123.84,IF(L314=4,72,IF(L314=5,66,IF(L314=6,60,IF(L314=7,54,IF(L314=8,48,0))))))))+IF(L314&lt;=8,0,IF(L314&lt;=16,40,IF(L314&lt;=24,25,0)))-IF(L314&lt;=8,0,IF(L314&lt;=16,(L314-9)*1.02,IF(L314&lt;=24,(L314-17)*1.02,0))),0)+IF(F314="EČneol",IF(L314=1,68,IF(L314=2,51.69,IF(L314=3,40.61,IF(L314=4,13,IF(L314=5,12,IF(L314=6,11,IF(L314=7,10,IF(L314=8,9,0)))))))))+IF(F314="EŽ",IF(L314=1,68,IF(L314=2,47.6,IF(L314=3,36,IF(L314=4,18,IF(L314=5,16.5,IF(L314=6,15,IF(L314=7,13.5,IF(L314=8,12,0))))))))+IF(L314&lt;=8,0,IF(L314&lt;=16,10,IF(L314&lt;=24,6,0)))-IF(L314&lt;=8,0,IF(L314&lt;=16,(L314-9)*0.34,IF(L314&lt;=24,(L314-17)*0.34,0))),0)+IF(F314="PT",IF(L314=1,68,IF(L314=2,52.08,IF(L314=3,41.28,IF(L314=4,24,IF(L314=5,22,IF(L314=6,20,IF(L314=7,18,IF(L314=8,16,0))))))))+IF(L314&lt;=8,0,IF(L314&lt;=16,13,IF(L314&lt;=24,9,IF(L314&lt;=32,4,0))))-IF(L314&lt;=8,0,IF(L314&lt;=16,(L314-9)*0.34,IF(L314&lt;=24,(L314-17)*0.34,IF(L314&lt;=32,(L314-25)*0.34,0)))),0)+IF(F314="JOŽ",IF(L314=1,85,IF(L314=2,59.5,IF(L314=3,45,IF(L314=4,32.5,IF(L314=5,30,IF(L314=6,27.5,IF(L314=7,25,IF(L314=8,22.5,0))))))))+IF(L314&lt;=8,0,IF(L314&lt;=16,19,IF(L314&lt;=24,13,0)))-IF(L314&lt;=8,0,IF(L314&lt;=16,(L314-9)*0.425,IF(L314&lt;=24,(L314-17)*0.425,0))),0)+IF(F314="JPČ",IF(L314=1,68,IF(L314=2,47.6,IF(L314=3,36,IF(L314=4,26,IF(L314=5,24,IF(L314=6,22,IF(L314=7,20,IF(L314=8,18,0))))))))+IF(L314&lt;=8,0,IF(L314&lt;=16,13,IF(L314&lt;=24,9,0)))-IF(L314&lt;=8,0,IF(L314&lt;=16,(L314-9)*0.34,IF(L314&lt;=24,(L314-17)*0.34,0))),0)+IF(F314="JEČ",IF(L314=1,34,IF(L314=2,26.04,IF(L314=3,20.6,IF(L314=4,12,IF(L314=5,11,IF(L314=6,10,IF(L314=7,9,IF(L314=8,8,0))))))))+IF(L314&lt;=8,0,IF(L314&lt;=16,6,0))-IF(L314&lt;=8,0,IF(L314&lt;=16,(L314-9)*0.17,0)),0)+IF(F314="JEOF",IF(L314=1,34,IF(L314=2,26.04,IF(L314=3,20.6,IF(L314=4,12,IF(L314=5,11,IF(L314=6,10,IF(L314=7,9,IF(L314=8,8,0))))))))+IF(L314&lt;=8,0,IF(L314&lt;=16,6,0))-IF(L314&lt;=8,0,IF(L314&lt;=16,(L314-9)*0.17,0)),0)+IF(F314="JnPČ",IF(L314=1,51,IF(L314=2,35.7,IF(L314=3,27,IF(L314=4,19.5,IF(L314=5,18,IF(L314=6,16.5,IF(L314=7,15,IF(L314=8,13.5,0))))))))+IF(L314&lt;=8,0,IF(L314&lt;=16,10,0))-IF(L314&lt;=8,0,IF(L314&lt;=16,(L314-9)*0.255,0)),0)+IF(F314="JnEČ",IF(L314=1,25.5,IF(L314=2,19.53,IF(L314=3,15.48,IF(L314=4,9,IF(L314=5,8.25,IF(L314=6,7.5,IF(L314=7,6.75,IF(L314=8,6,0))))))))+IF(L314&lt;=8,0,IF(L314&lt;=16,5,0))-IF(L314&lt;=8,0,IF(L314&lt;=16,(L314-9)*0.1275,0)),0)+IF(F314="JčPČ",IF(L314=1,21.25,IF(L314=2,14.5,IF(L314=3,11.5,IF(L314=4,7,IF(L314=5,6.5,IF(L314=6,6,IF(L314=7,5.5,IF(L314=8,5,0))))))))+IF(L314&lt;=8,0,IF(L314&lt;=16,4,0))-IF(L314&lt;=8,0,IF(L314&lt;=16,(L314-9)*0.10625,0)),0)+IF(F314="JčEČ",IF(L314=1,17,IF(L314=2,13.02,IF(L314=3,10.32,IF(L314=4,6,IF(L314=5,5.5,IF(L314=6,5,IF(L314=7,4.5,IF(L314=8,4,0))))))))+IF(L314&lt;=8,0,IF(L314&lt;=16,3,0))-IF(L314&lt;=8,0,IF(L314&lt;=16,(L314-9)*0.085,0)),0)+IF(F314="NEAK",IF(L314=1,11.48,IF(L314=2,8.79,IF(L314=3,6.97,IF(L314=4,4.05,IF(L314=5,3.71,IF(L314=6,3.38,IF(L314=7,3.04,IF(L314=8,2.7,0))))))))+IF(L314&lt;=8,0,IF(L314&lt;=16,2,IF(L314&lt;=24,1.3,0)))-IF(L314&lt;=8,0,IF(L314&lt;=16,(L314-9)*0.0574,IF(L314&lt;=24,(L314-17)*0.0574,0))),0))*IF(L314&lt;0,1,IF(OR(F314="PČ",F314="PŽ",F314="PT"),IF(J314&lt;32,J314/32,1),1))* IF(L314&lt;0,1,IF(OR(F314="EČ",F314="EŽ",F314="JOŽ",F314="JPČ",F314="NEAK"),IF(J314&lt;24,J314/24,1),1))*IF(L314&lt;0,1,IF(OR(F314="PČneol",F314="JEČ",F314="JEOF",F314="JnPČ",F314="JnEČ",F314="JčPČ",F314="JčEČ"),IF(J314&lt;16,J314/16,1),1))*IF(L314&lt;0,1,IF(F314="EČneol",IF(J314&lt;8,J314/8,1),1))</f>
        <v>0</v>
      </c>
      <c r="O314" s="9">
        <f t="shared" ref="O314:O323" si="111">IF(F314="OŽ",N314,IF(H314="Ne",IF(J314*0.3&lt;J314-L314,N314,0),IF(J314*0.1&lt;J314-L314,N314,0)))</f>
        <v>0</v>
      </c>
      <c r="P314" s="4">
        <f t="shared" ref="P314" si="112">IF(O314=0,0,IF(F314="OŽ",IF(L314&gt;35,0,IF(J314&gt;35,(36-L314)*1.836,((36-L314)-(36-J314))*1.836)),0)+IF(F314="PČ",IF(L314&gt;31,0,IF(J314&gt;31,(32-L314)*1.347,((32-L314)-(32-J314))*1.347)),0)+ IF(F314="PČneol",IF(L314&gt;15,0,IF(J314&gt;15,(16-L314)*0.255,((16-L314)-(16-J314))*0.255)),0)+IF(F314="PŽ",IF(L314&gt;31,0,IF(J314&gt;31,(32-L314)*0.255,((32-L314)-(32-J314))*0.255)),0)+IF(F314="EČ",IF(L314&gt;23,0,IF(J314&gt;23,(24-L314)*0.612,((24-L314)-(24-J314))*0.612)),0)+IF(F314="EČneol",IF(L314&gt;7,0,IF(J314&gt;7,(8-L314)*0.204,((8-L314)-(8-J314))*0.204)),0)+IF(F314="EŽ",IF(L314&gt;23,0,IF(J314&gt;23,(24-L314)*0.204,((24-L314)-(24-J314))*0.204)),0)+IF(F314="PT",IF(L314&gt;31,0,IF(J314&gt;31,(32-L314)*0.204,((32-L314)-(32-J314))*0.204)),0)+IF(F314="JOŽ",IF(L314&gt;23,0,IF(J314&gt;23,(24-L314)*0.255,((24-L314)-(24-J314))*0.255)),0)+IF(F314="JPČ",IF(L314&gt;23,0,IF(J314&gt;23,(24-L314)*0.204,((24-L314)-(24-J314))*0.204)),0)+IF(F314="JEČ",IF(L314&gt;15,0,IF(J314&gt;15,(16-L314)*0.102,((16-L314)-(16-J314))*0.102)),0)+IF(F314="JEOF",IF(L314&gt;15,0,IF(J314&gt;15,(16-L314)*0.102,((16-L314)-(16-J314))*0.102)),0)+IF(F314="JnPČ",IF(L314&gt;15,0,IF(J314&gt;15,(16-L314)*0.153,((16-L314)-(16-J314))*0.153)),0)+IF(F314="JnEČ",IF(L314&gt;15,0,IF(J314&gt;15,(16-L314)*0.0765,((16-L314)-(16-J314))*0.0765)),0)+IF(F314="JčPČ",IF(L314&gt;15,0,IF(J314&gt;15,(16-L314)*0.06375,((16-L314)-(16-J314))*0.06375)),0)+IF(F314="JčEČ",IF(L314&gt;15,0,IF(J314&gt;15,(16-L314)*0.051,((16-L314)-(16-J314))*0.051)),0)+IF(F314="NEAK",IF(L314&gt;23,0,IF(J314&gt;23,(24-L314)*0.03444,((24-L314)-(24-J314))*0.03444)),0))</f>
        <v>0</v>
      </c>
      <c r="Q314" s="11">
        <f t="shared" ref="Q314" si="113">IF(ISERROR(P314*100/N314),0,(P314*100/N314))</f>
        <v>0</v>
      </c>
      <c r="R314" s="10">
        <f t="shared" ref="R314:R323" si="114">IF(Q314&lt;=30,O314+P314,O314+O314*0.3)*IF(G314=1,0.4,IF(G314=2,0.75,IF(G314="1 (kas 4 m. 1 k. nerengiamos)",0.52,1)))*IF(D314="olimpinė",1,IF(M314="Ne",0.5,1))*IF(OR(A$5="Lietuvos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federacija"),IF(OR(J314&lt;8,K314&lt;16),0,1),1)*E314*IF(I314&lt;=1,1,1/I314)*IF(OR(A$5="Lietuvos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4" s="8"/>
    </row>
    <row r="315" spans="1:19">
      <c r="A315" s="61">
        <v>2</v>
      </c>
      <c r="B315" s="61"/>
      <c r="C315" s="12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3">
        <f t="shared" si="110"/>
        <v>0</v>
      </c>
      <c r="O315" s="9">
        <f t="shared" si="111"/>
        <v>0</v>
      </c>
      <c r="P315" s="4">
        <f t="shared" ref="P315:P323" si="115">IF(O315=0,0,IF(F315="OŽ",IF(L315&gt;35,0,IF(J315&gt;35,(36-L315)*1.836,((36-L315)-(36-J315))*1.836)),0)+IF(F315="PČ",IF(L315&gt;31,0,IF(J315&gt;31,(32-L315)*1.347,((32-L315)-(32-J315))*1.347)),0)+ IF(F315="PČneol",IF(L315&gt;15,0,IF(J315&gt;15,(16-L315)*0.255,((16-L315)-(16-J315))*0.255)),0)+IF(F315="PŽ",IF(L315&gt;31,0,IF(J315&gt;31,(32-L315)*0.255,((32-L315)-(32-J315))*0.255)),0)+IF(F315="EČ",IF(L315&gt;23,0,IF(J315&gt;23,(24-L315)*0.612,((24-L315)-(24-J315))*0.612)),0)+IF(F315="EČneol",IF(L315&gt;7,0,IF(J315&gt;7,(8-L315)*0.204,((8-L315)-(8-J315))*0.204)),0)+IF(F315="EŽ",IF(L315&gt;23,0,IF(J315&gt;23,(24-L315)*0.204,((24-L315)-(24-J315))*0.204)),0)+IF(F315="PT",IF(L315&gt;31,0,IF(J315&gt;31,(32-L315)*0.204,((32-L315)-(32-J315))*0.204)),0)+IF(F315="JOŽ",IF(L315&gt;23,0,IF(J315&gt;23,(24-L315)*0.255,((24-L315)-(24-J315))*0.255)),0)+IF(F315="JPČ",IF(L315&gt;23,0,IF(J315&gt;23,(24-L315)*0.204,((24-L315)-(24-J315))*0.204)),0)+IF(F315="JEČ",IF(L315&gt;15,0,IF(J315&gt;15,(16-L315)*0.102,((16-L315)-(16-J315))*0.102)),0)+IF(F315="JEOF",IF(L315&gt;15,0,IF(J315&gt;15,(16-L315)*0.102,((16-L315)-(16-J315))*0.102)),0)+IF(F315="JnPČ",IF(L315&gt;15,0,IF(J315&gt;15,(16-L315)*0.153,((16-L315)-(16-J315))*0.153)),0)+IF(F315="JnEČ",IF(L315&gt;15,0,IF(J315&gt;15,(16-L315)*0.0765,((16-L315)-(16-J315))*0.0765)),0)+IF(F315="JčPČ",IF(L315&gt;15,0,IF(J315&gt;15,(16-L315)*0.06375,((16-L315)-(16-J315))*0.06375)),0)+IF(F315="JčEČ",IF(L315&gt;15,0,IF(J315&gt;15,(16-L315)*0.051,((16-L315)-(16-J315))*0.051)),0)+IF(F315="NEAK",IF(L315&gt;23,0,IF(J315&gt;23,(24-L315)*0.03444,((24-L315)-(24-J315))*0.03444)),0))</f>
        <v>0</v>
      </c>
      <c r="Q315" s="11">
        <f t="shared" ref="Q315:Q323" si="116">IF(ISERROR(P315*100/N315),0,(P315*100/N315))</f>
        <v>0</v>
      </c>
      <c r="R315" s="10">
        <f t="shared" si="114"/>
        <v>0</v>
      </c>
      <c r="S315" s="8"/>
    </row>
    <row r="316" spans="1:19">
      <c r="A316" s="61">
        <v>3</v>
      </c>
      <c r="B316" s="61"/>
      <c r="C316" s="12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3">
        <f t="shared" si="110"/>
        <v>0</v>
      </c>
      <c r="O316" s="9">
        <f t="shared" si="111"/>
        <v>0</v>
      </c>
      <c r="P316" s="4">
        <f t="shared" si="115"/>
        <v>0</v>
      </c>
      <c r="Q316" s="11">
        <f t="shared" si="116"/>
        <v>0</v>
      </c>
      <c r="R316" s="10">
        <f t="shared" si="114"/>
        <v>0</v>
      </c>
      <c r="S316" s="8"/>
    </row>
    <row r="317" spans="1:19">
      <c r="A317" s="61">
        <v>4</v>
      </c>
      <c r="B317" s="61"/>
      <c r="C317" s="12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3">
        <f t="shared" si="110"/>
        <v>0</v>
      </c>
      <c r="O317" s="9">
        <f t="shared" si="111"/>
        <v>0</v>
      </c>
      <c r="P317" s="4">
        <f t="shared" si="115"/>
        <v>0</v>
      </c>
      <c r="Q317" s="11">
        <f t="shared" si="116"/>
        <v>0</v>
      </c>
      <c r="R317" s="10">
        <f t="shared" si="114"/>
        <v>0</v>
      </c>
      <c r="S317" s="8"/>
    </row>
    <row r="318" spans="1:19">
      <c r="A318" s="61">
        <v>5</v>
      </c>
      <c r="B318" s="61"/>
      <c r="C318" s="12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3">
        <f t="shared" si="110"/>
        <v>0</v>
      </c>
      <c r="O318" s="9">
        <f t="shared" si="111"/>
        <v>0</v>
      </c>
      <c r="P318" s="4">
        <f t="shared" si="115"/>
        <v>0</v>
      </c>
      <c r="Q318" s="11">
        <f t="shared" si="116"/>
        <v>0</v>
      </c>
      <c r="R318" s="10">
        <f t="shared" si="114"/>
        <v>0</v>
      </c>
      <c r="S318" s="8"/>
    </row>
    <row r="319" spans="1:19">
      <c r="A319" s="61">
        <v>6</v>
      </c>
      <c r="B319" s="61"/>
      <c r="C319" s="12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3">
        <f t="shared" si="110"/>
        <v>0</v>
      </c>
      <c r="O319" s="9">
        <f t="shared" si="111"/>
        <v>0</v>
      </c>
      <c r="P319" s="4">
        <f t="shared" si="115"/>
        <v>0</v>
      </c>
      <c r="Q319" s="11">
        <f t="shared" si="116"/>
        <v>0</v>
      </c>
      <c r="R319" s="10">
        <f t="shared" si="114"/>
        <v>0</v>
      </c>
      <c r="S319" s="8"/>
    </row>
    <row r="320" spans="1:19">
      <c r="A320" s="61">
        <v>7</v>
      </c>
      <c r="B320" s="61"/>
      <c r="C320" s="12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3">
        <f t="shared" si="110"/>
        <v>0</v>
      </c>
      <c r="O320" s="9">
        <f t="shared" si="111"/>
        <v>0</v>
      </c>
      <c r="P320" s="4">
        <f t="shared" si="115"/>
        <v>0</v>
      </c>
      <c r="Q320" s="11">
        <f t="shared" si="116"/>
        <v>0</v>
      </c>
      <c r="R320" s="10">
        <f t="shared" si="114"/>
        <v>0</v>
      </c>
      <c r="S320" s="8"/>
    </row>
    <row r="321" spans="1:19">
      <c r="A321" s="61">
        <v>8</v>
      </c>
      <c r="B321" s="61"/>
      <c r="C321" s="12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3">
        <f t="shared" si="110"/>
        <v>0</v>
      </c>
      <c r="O321" s="9">
        <f t="shared" si="111"/>
        <v>0</v>
      </c>
      <c r="P321" s="4">
        <f t="shared" si="115"/>
        <v>0</v>
      </c>
      <c r="Q321" s="11">
        <f t="shared" si="116"/>
        <v>0</v>
      </c>
      <c r="R321" s="10">
        <f t="shared" si="114"/>
        <v>0</v>
      </c>
      <c r="S321" s="8"/>
    </row>
    <row r="322" spans="1:19" s="8" customFormat="1">
      <c r="A322" s="61">
        <v>9</v>
      </c>
      <c r="B322" s="61"/>
      <c r="C322" s="12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3">
        <f t="shared" si="110"/>
        <v>0</v>
      </c>
      <c r="O322" s="9">
        <f t="shared" si="111"/>
        <v>0</v>
      </c>
      <c r="P322" s="4">
        <f t="shared" si="115"/>
        <v>0</v>
      </c>
      <c r="Q322" s="11">
        <f t="shared" si="116"/>
        <v>0</v>
      </c>
      <c r="R322" s="10">
        <f t="shared" si="114"/>
        <v>0</v>
      </c>
    </row>
    <row r="323" spans="1:19">
      <c r="A323" s="61">
        <v>10</v>
      </c>
      <c r="B323" s="61"/>
      <c r="C323" s="12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3">
        <f t="shared" si="110"/>
        <v>0</v>
      </c>
      <c r="O323" s="9">
        <f t="shared" si="111"/>
        <v>0</v>
      </c>
      <c r="P323" s="4">
        <f t="shared" si="115"/>
        <v>0</v>
      </c>
      <c r="Q323" s="11">
        <f t="shared" si="116"/>
        <v>0</v>
      </c>
      <c r="R323" s="10">
        <f t="shared" si="114"/>
        <v>0</v>
      </c>
      <c r="S323" s="8"/>
    </row>
    <row r="324" spans="1:19">
      <c r="A324" s="66" t="s">
        <v>36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8"/>
      <c r="R324" s="10">
        <f>SUM(R314:R323)</f>
        <v>0</v>
      </c>
      <c r="S324" s="8"/>
    </row>
    <row r="325" spans="1:19" ht="15.75">
      <c r="A325" s="24" t="s">
        <v>37</v>
      </c>
      <c r="B325" s="2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6"/>
      <c r="S325" s="8"/>
    </row>
    <row r="326" spans="1:19">
      <c r="A326" s="49" t="s">
        <v>42</v>
      </c>
      <c r="B326" s="49"/>
      <c r="C326" s="49"/>
      <c r="D326" s="49"/>
      <c r="E326" s="49"/>
      <c r="F326" s="49"/>
      <c r="G326" s="49"/>
      <c r="H326" s="49"/>
      <c r="I326" s="49"/>
      <c r="J326" s="15"/>
      <c r="K326" s="15"/>
      <c r="L326" s="15"/>
      <c r="M326" s="15"/>
      <c r="N326" s="15"/>
      <c r="O326" s="15"/>
      <c r="P326" s="15"/>
      <c r="Q326" s="15"/>
      <c r="R326" s="16"/>
      <c r="S326" s="8"/>
    </row>
    <row r="327" spans="1:19">
      <c r="A327" s="49"/>
      <c r="B327" s="49"/>
      <c r="C327" s="49"/>
      <c r="D327" s="49"/>
      <c r="E327" s="49"/>
      <c r="F327" s="49"/>
      <c r="G327" s="49"/>
      <c r="H327" s="49"/>
      <c r="I327" s="49"/>
      <c r="J327" s="15"/>
      <c r="K327" s="15"/>
      <c r="L327" s="15"/>
      <c r="M327" s="15"/>
      <c r="N327" s="15"/>
      <c r="O327" s="15"/>
      <c r="P327" s="15"/>
      <c r="Q327" s="15"/>
      <c r="R327" s="16"/>
      <c r="S327" s="8"/>
    </row>
    <row r="328" spans="1:19">
      <c r="A328" s="64" t="s">
        <v>99</v>
      </c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57"/>
      <c r="R328" s="8"/>
      <c r="S328" s="8"/>
    </row>
    <row r="329" spans="1:19" ht="18">
      <c r="A329" s="69" t="s">
        <v>27</v>
      </c>
      <c r="B329" s="70"/>
      <c r="C329" s="7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7"/>
      <c r="R329" s="8"/>
      <c r="S329" s="8"/>
    </row>
    <row r="330" spans="1:19">
      <c r="A330" s="64" t="s">
        <v>98</v>
      </c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57"/>
      <c r="R330" s="8"/>
      <c r="S330" s="8"/>
    </row>
    <row r="331" spans="1:19">
      <c r="A331" s="61">
        <v>1</v>
      </c>
      <c r="B331" s="61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3">
        <f t="shared" ref="N331:N340" si="117">(IF(F331="OŽ",IF(L331=1,550.8,IF(L331=2,426.38,IF(L331=3,342.14,IF(L331=4,181.44,IF(L331=5,168.48,IF(L331=6,155.52,IF(L331=7,148.5,IF(L331=8,144,0))))))))+IF(L331&lt;=8,0,IF(L331&lt;=16,137.7,IF(L331&lt;=24,108,IF(L331&lt;=32,80.1,IF(L331&lt;=36,52.2,0)))))-IF(L331&lt;=8,0,IF(L331&lt;=16,(L331-9)*2.754,IF(L331&lt;=24,(L331-17)* 2.754,IF(L331&lt;=32,(L331-25)* 2.754,IF(L331&lt;=36,(L331-33)*2.754,0))))),0)+IF(F331="PČ",IF(L331=1,449,IF(L331=2,314.6,IF(L331=3,238,IF(L331=4,172,IF(L331=5,159,IF(L331=6,145,IF(L331=7,132,IF(L331=8,119,0))))))))+IF(L331&lt;=8,0,IF(L331&lt;=16,88,IF(L331&lt;=24,55,IF(L331&lt;=32,22,0))))-IF(L331&lt;=8,0,IF(L331&lt;=16,(L331-9)*2.245,IF(L331&lt;=24,(L331-17)*2.245,IF(L331&lt;=32,(L331-25)*2.245,0)))),0)+IF(F331="PČneol",IF(L331=1,85,IF(L331=2,64.61,IF(L331=3,50.76,IF(L331=4,16.25,IF(L331=5,15,IF(L331=6,13.75,IF(L331=7,12.5,IF(L331=8,11.25,0))))))))+IF(L331&lt;=8,0,IF(L331&lt;=16,9,0))-IF(L331&lt;=8,0,IF(L331&lt;=16,(L331-9)*0.425,0)),0)+IF(F331="PŽ",IF(L331=1,85,IF(L331=2,59.5,IF(L331=3,45,IF(L331=4,32.5,IF(L331=5,30,IF(L331=6,27.5,IF(L331=7,25,IF(L331=8,22.5,0))))))))+IF(L331&lt;=8,0,IF(L331&lt;=16,19,IF(L331&lt;=24,13,IF(L331&lt;=32,8,0))))-IF(L331&lt;=8,0,IF(L331&lt;=16,(L331-9)*0.425,IF(L331&lt;=24,(L331-17)*0.425,IF(L331&lt;=32,(L331-25)*0.425,0)))),0)+IF(F331="EČ",IF(L331=1,204,IF(L331=2,156.24,IF(L331=3,123.84,IF(L331=4,72,IF(L331=5,66,IF(L331=6,60,IF(L331=7,54,IF(L331=8,48,0))))))))+IF(L331&lt;=8,0,IF(L331&lt;=16,40,IF(L331&lt;=24,25,0)))-IF(L331&lt;=8,0,IF(L331&lt;=16,(L331-9)*1.02,IF(L331&lt;=24,(L331-17)*1.02,0))),0)+IF(F331="EČneol",IF(L331=1,68,IF(L331=2,51.69,IF(L331=3,40.61,IF(L331=4,13,IF(L331=5,12,IF(L331=6,11,IF(L331=7,10,IF(L331=8,9,0)))))))))+IF(F331="EŽ",IF(L331=1,68,IF(L331=2,47.6,IF(L331=3,36,IF(L331=4,18,IF(L331=5,16.5,IF(L331=6,15,IF(L331=7,13.5,IF(L331=8,12,0))))))))+IF(L331&lt;=8,0,IF(L331&lt;=16,10,IF(L331&lt;=24,6,0)))-IF(L331&lt;=8,0,IF(L331&lt;=16,(L331-9)*0.34,IF(L331&lt;=24,(L331-17)*0.34,0))),0)+IF(F331="PT",IF(L331=1,68,IF(L331=2,52.08,IF(L331=3,41.28,IF(L331=4,24,IF(L331=5,22,IF(L331=6,20,IF(L331=7,18,IF(L331=8,16,0))))))))+IF(L331&lt;=8,0,IF(L331&lt;=16,13,IF(L331&lt;=24,9,IF(L331&lt;=32,4,0))))-IF(L331&lt;=8,0,IF(L331&lt;=16,(L331-9)*0.34,IF(L331&lt;=24,(L331-17)*0.34,IF(L331&lt;=32,(L331-25)*0.34,0)))),0)+IF(F331="JOŽ",IF(L331=1,85,IF(L331=2,59.5,IF(L331=3,45,IF(L331=4,32.5,IF(L331=5,30,IF(L331=6,27.5,IF(L331=7,25,IF(L331=8,22.5,0))))))))+IF(L331&lt;=8,0,IF(L331&lt;=16,19,IF(L331&lt;=24,13,0)))-IF(L331&lt;=8,0,IF(L331&lt;=16,(L331-9)*0.425,IF(L331&lt;=24,(L331-17)*0.425,0))),0)+IF(F331="JPČ",IF(L331=1,68,IF(L331=2,47.6,IF(L331=3,36,IF(L331=4,26,IF(L331=5,24,IF(L331=6,22,IF(L331=7,20,IF(L331=8,18,0))))))))+IF(L331&lt;=8,0,IF(L331&lt;=16,13,IF(L331&lt;=24,9,0)))-IF(L331&lt;=8,0,IF(L331&lt;=16,(L331-9)*0.34,IF(L331&lt;=24,(L331-17)*0.34,0))),0)+IF(F331="JEČ",IF(L331=1,34,IF(L331=2,26.04,IF(L331=3,20.6,IF(L331=4,12,IF(L331=5,11,IF(L331=6,10,IF(L331=7,9,IF(L331=8,8,0))))))))+IF(L331&lt;=8,0,IF(L331&lt;=16,6,0))-IF(L331&lt;=8,0,IF(L331&lt;=16,(L331-9)*0.17,0)),0)+IF(F331="JEOF",IF(L331=1,34,IF(L331=2,26.04,IF(L331=3,20.6,IF(L331=4,12,IF(L331=5,11,IF(L331=6,10,IF(L331=7,9,IF(L331=8,8,0))))))))+IF(L331&lt;=8,0,IF(L331&lt;=16,6,0))-IF(L331&lt;=8,0,IF(L331&lt;=16,(L331-9)*0.17,0)),0)+IF(F331="JnPČ",IF(L331=1,51,IF(L331=2,35.7,IF(L331=3,27,IF(L331=4,19.5,IF(L331=5,18,IF(L331=6,16.5,IF(L331=7,15,IF(L331=8,13.5,0))))))))+IF(L331&lt;=8,0,IF(L331&lt;=16,10,0))-IF(L331&lt;=8,0,IF(L331&lt;=16,(L331-9)*0.255,0)),0)+IF(F331="JnEČ",IF(L331=1,25.5,IF(L331=2,19.53,IF(L331=3,15.48,IF(L331=4,9,IF(L331=5,8.25,IF(L331=6,7.5,IF(L331=7,6.75,IF(L331=8,6,0))))))))+IF(L331&lt;=8,0,IF(L331&lt;=16,5,0))-IF(L331&lt;=8,0,IF(L331&lt;=16,(L331-9)*0.1275,0)),0)+IF(F331="JčPČ",IF(L331=1,21.25,IF(L331=2,14.5,IF(L331=3,11.5,IF(L331=4,7,IF(L331=5,6.5,IF(L331=6,6,IF(L331=7,5.5,IF(L331=8,5,0))))))))+IF(L331&lt;=8,0,IF(L331&lt;=16,4,0))-IF(L331&lt;=8,0,IF(L331&lt;=16,(L331-9)*0.10625,0)),0)+IF(F331="JčEČ",IF(L331=1,17,IF(L331=2,13.02,IF(L331=3,10.32,IF(L331=4,6,IF(L331=5,5.5,IF(L331=6,5,IF(L331=7,4.5,IF(L331=8,4,0))))))))+IF(L331&lt;=8,0,IF(L331&lt;=16,3,0))-IF(L331&lt;=8,0,IF(L331&lt;=16,(L331-9)*0.085,0)),0)+IF(F331="NEAK",IF(L331=1,11.48,IF(L331=2,8.79,IF(L331=3,6.97,IF(L331=4,4.05,IF(L331=5,3.71,IF(L331=6,3.38,IF(L331=7,3.04,IF(L331=8,2.7,0))))))))+IF(L331&lt;=8,0,IF(L331&lt;=16,2,IF(L331&lt;=24,1.3,0)))-IF(L331&lt;=8,0,IF(L331&lt;=16,(L331-9)*0.0574,IF(L331&lt;=24,(L331-17)*0.0574,0))),0))*IF(L331&lt;0,1,IF(OR(F331="PČ",F331="PŽ",F331="PT"),IF(J331&lt;32,J331/32,1),1))* IF(L331&lt;0,1,IF(OR(F331="EČ",F331="EŽ",F331="JOŽ",F331="JPČ",F331="NEAK"),IF(J331&lt;24,J331/24,1),1))*IF(L331&lt;0,1,IF(OR(F331="PČneol",F331="JEČ",F331="JEOF",F331="JnPČ",F331="JnEČ",F331="JčPČ",F331="JčEČ"),IF(J331&lt;16,J331/16,1),1))*IF(L331&lt;0,1,IF(F331="EČneol",IF(J331&lt;8,J331/8,1),1))</f>
        <v>0</v>
      </c>
      <c r="O331" s="9">
        <f t="shared" ref="O331:O340" si="118">IF(F331="OŽ",N331,IF(H331="Ne",IF(J331*0.3&lt;J331-L331,N331,0),IF(J331*0.1&lt;J331-L331,N331,0)))</f>
        <v>0</v>
      </c>
      <c r="P331" s="4">
        <f t="shared" ref="P331" si="119">IF(O331=0,0,IF(F331="OŽ",IF(L331&gt;35,0,IF(J331&gt;35,(36-L331)*1.836,((36-L331)-(36-J331))*1.836)),0)+IF(F331="PČ",IF(L331&gt;31,0,IF(J331&gt;31,(32-L331)*1.347,((32-L331)-(32-J331))*1.347)),0)+ IF(F331="PČneol",IF(L331&gt;15,0,IF(J331&gt;15,(16-L331)*0.255,((16-L331)-(16-J331))*0.255)),0)+IF(F331="PŽ",IF(L331&gt;31,0,IF(J331&gt;31,(32-L331)*0.255,((32-L331)-(32-J331))*0.255)),0)+IF(F331="EČ",IF(L331&gt;23,0,IF(J331&gt;23,(24-L331)*0.612,((24-L331)-(24-J331))*0.612)),0)+IF(F331="EČneol",IF(L331&gt;7,0,IF(J331&gt;7,(8-L331)*0.204,((8-L331)-(8-J331))*0.204)),0)+IF(F331="EŽ",IF(L331&gt;23,0,IF(J331&gt;23,(24-L331)*0.204,((24-L331)-(24-J331))*0.204)),0)+IF(F331="PT",IF(L331&gt;31,0,IF(J331&gt;31,(32-L331)*0.204,((32-L331)-(32-J331))*0.204)),0)+IF(F331="JOŽ",IF(L331&gt;23,0,IF(J331&gt;23,(24-L331)*0.255,((24-L331)-(24-J331))*0.255)),0)+IF(F331="JPČ",IF(L331&gt;23,0,IF(J331&gt;23,(24-L331)*0.204,((24-L331)-(24-J331))*0.204)),0)+IF(F331="JEČ",IF(L331&gt;15,0,IF(J331&gt;15,(16-L331)*0.102,((16-L331)-(16-J331))*0.102)),0)+IF(F331="JEOF",IF(L331&gt;15,0,IF(J331&gt;15,(16-L331)*0.102,((16-L331)-(16-J331))*0.102)),0)+IF(F331="JnPČ",IF(L331&gt;15,0,IF(J331&gt;15,(16-L331)*0.153,((16-L331)-(16-J331))*0.153)),0)+IF(F331="JnEČ",IF(L331&gt;15,0,IF(J331&gt;15,(16-L331)*0.0765,((16-L331)-(16-J331))*0.0765)),0)+IF(F331="JčPČ",IF(L331&gt;15,0,IF(J331&gt;15,(16-L331)*0.06375,((16-L331)-(16-J331))*0.06375)),0)+IF(F331="JčEČ",IF(L331&gt;15,0,IF(J331&gt;15,(16-L331)*0.051,((16-L331)-(16-J331))*0.051)),0)+IF(F331="NEAK",IF(L331&gt;23,0,IF(J331&gt;23,(24-L331)*0.03444,((24-L331)-(24-J331))*0.03444)),0))</f>
        <v>0</v>
      </c>
      <c r="Q331" s="11">
        <f t="shared" ref="Q331" si="120">IF(ISERROR(P331*100/N331),0,(P331*100/N331))</f>
        <v>0</v>
      </c>
      <c r="R331" s="10">
        <f t="shared" ref="R331:R340" si="121">IF(Q331&lt;=30,O331+P331,O331+O331*0.3)*IF(G331=1,0.4,IF(G331=2,0.75,IF(G331="1 (kas 4 m. 1 k. nerengiamos)",0.52,1)))*IF(D331="olimpinė",1,IF(M331="Ne",0.5,1))*IF(OR(A$5="Lietuvos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federacija"),IF(OR(J331&lt;8,K331&lt;16),0,1),1)*E331*IF(I331&lt;=1,1,1/I331)*IF(OR(A$5="Lietuvos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1" s="8"/>
    </row>
    <row r="332" spans="1:19">
      <c r="A332" s="61">
        <v>2</v>
      </c>
      <c r="B332" s="61"/>
      <c r="C332" s="12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3">
        <f t="shared" si="117"/>
        <v>0</v>
      </c>
      <c r="O332" s="9">
        <f t="shared" si="118"/>
        <v>0</v>
      </c>
      <c r="P332" s="4">
        <f t="shared" ref="P332:P340" si="122">IF(O332=0,0,IF(F332="OŽ",IF(L332&gt;35,0,IF(J332&gt;35,(36-L332)*1.836,((36-L332)-(36-J332))*1.836)),0)+IF(F332="PČ",IF(L332&gt;31,0,IF(J332&gt;31,(32-L332)*1.347,((32-L332)-(32-J332))*1.347)),0)+ IF(F332="PČneol",IF(L332&gt;15,0,IF(J332&gt;15,(16-L332)*0.255,((16-L332)-(16-J332))*0.255)),0)+IF(F332="PŽ",IF(L332&gt;31,0,IF(J332&gt;31,(32-L332)*0.255,((32-L332)-(32-J332))*0.255)),0)+IF(F332="EČ",IF(L332&gt;23,0,IF(J332&gt;23,(24-L332)*0.612,((24-L332)-(24-J332))*0.612)),0)+IF(F332="EČneol",IF(L332&gt;7,0,IF(J332&gt;7,(8-L332)*0.204,((8-L332)-(8-J332))*0.204)),0)+IF(F332="EŽ",IF(L332&gt;23,0,IF(J332&gt;23,(24-L332)*0.204,((24-L332)-(24-J332))*0.204)),0)+IF(F332="PT",IF(L332&gt;31,0,IF(J332&gt;31,(32-L332)*0.204,((32-L332)-(32-J332))*0.204)),0)+IF(F332="JOŽ",IF(L332&gt;23,0,IF(J332&gt;23,(24-L332)*0.255,((24-L332)-(24-J332))*0.255)),0)+IF(F332="JPČ",IF(L332&gt;23,0,IF(J332&gt;23,(24-L332)*0.204,((24-L332)-(24-J332))*0.204)),0)+IF(F332="JEČ",IF(L332&gt;15,0,IF(J332&gt;15,(16-L332)*0.102,((16-L332)-(16-J332))*0.102)),0)+IF(F332="JEOF",IF(L332&gt;15,0,IF(J332&gt;15,(16-L332)*0.102,((16-L332)-(16-J332))*0.102)),0)+IF(F332="JnPČ",IF(L332&gt;15,0,IF(J332&gt;15,(16-L332)*0.153,((16-L332)-(16-J332))*0.153)),0)+IF(F332="JnEČ",IF(L332&gt;15,0,IF(J332&gt;15,(16-L332)*0.0765,((16-L332)-(16-J332))*0.0765)),0)+IF(F332="JčPČ",IF(L332&gt;15,0,IF(J332&gt;15,(16-L332)*0.06375,((16-L332)-(16-J332))*0.06375)),0)+IF(F332="JčEČ",IF(L332&gt;15,0,IF(J332&gt;15,(16-L332)*0.051,((16-L332)-(16-J332))*0.051)),0)+IF(F332="NEAK",IF(L332&gt;23,0,IF(J332&gt;23,(24-L332)*0.03444,((24-L332)-(24-J332))*0.03444)),0))</f>
        <v>0</v>
      </c>
      <c r="Q332" s="11">
        <f t="shared" ref="Q332:Q340" si="123">IF(ISERROR(P332*100/N332),0,(P332*100/N332))</f>
        <v>0</v>
      </c>
      <c r="R332" s="10">
        <f t="shared" si="121"/>
        <v>0</v>
      </c>
      <c r="S332" s="8"/>
    </row>
    <row r="333" spans="1:19">
      <c r="A333" s="61">
        <v>3</v>
      </c>
      <c r="B333" s="61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3">
        <f t="shared" si="117"/>
        <v>0</v>
      </c>
      <c r="O333" s="9">
        <f t="shared" si="118"/>
        <v>0</v>
      </c>
      <c r="P333" s="4">
        <f t="shared" si="122"/>
        <v>0</v>
      </c>
      <c r="Q333" s="11">
        <f t="shared" si="123"/>
        <v>0</v>
      </c>
      <c r="R333" s="10">
        <f t="shared" si="121"/>
        <v>0</v>
      </c>
      <c r="S333" s="8"/>
    </row>
    <row r="334" spans="1:19">
      <c r="A334" s="61">
        <v>4</v>
      </c>
      <c r="B334" s="61"/>
      <c r="C334" s="1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3">
        <f t="shared" si="117"/>
        <v>0</v>
      </c>
      <c r="O334" s="9">
        <f t="shared" si="118"/>
        <v>0</v>
      </c>
      <c r="P334" s="4">
        <f t="shared" si="122"/>
        <v>0</v>
      </c>
      <c r="Q334" s="11">
        <f t="shared" si="123"/>
        <v>0</v>
      </c>
      <c r="R334" s="10">
        <f t="shared" si="121"/>
        <v>0</v>
      </c>
      <c r="S334" s="8"/>
    </row>
    <row r="335" spans="1:19">
      <c r="A335" s="61">
        <v>5</v>
      </c>
      <c r="B335" s="61"/>
      <c r="C335" s="1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3">
        <f t="shared" si="117"/>
        <v>0</v>
      </c>
      <c r="O335" s="9">
        <f t="shared" si="118"/>
        <v>0</v>
      </c>
      <c r="P335" s="4">
        <f t="shared" si="122"/>
        <v>0</v>
      </c>
      <c r="Q335" s="11">
        <f t="shared" si="123"/>
        <v>0</v>
      </c>
      <c r="R335" s="10">
        <f t="shared" si="121"/>
        <v>0</v>
      </c>
      <c r="S335" s="8"/>
    </row>
    <row r="336" spans="1:19">
      <c r="A336" s="61">
        <v>6</v>
      </c>
      <c r="B336" s="61"/>
      <c r="C336" s="1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3">
        <f t="shared" si="117"/>
        <v>0</v>
      </c>
      <c r="O336" s="9">
        <f t="shared" si="118"/>
        <v>0</v>
      </c>
      <c r="P336" s="4">
        <f t="shared" si="122"/>
        <v>0</v>
      </c>
      <c r="Q336" s="11">
        <f t="shared" si="123"/>
        <v>0</v>
      </c>
      <c r="R336" s="10">
        <f t="shared" si="121"/>
        <v>0</v>
      </c>
      <c r="S336" s="8"/>
    </row>
    <row r="337" spans="1:19">
      <c r="A337" s="61">
        <v>7</v>
      </c>
      <c r="B337" s="61"/>
      <c r="C337" s="12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3">
        <f t="shared" si="117"/>
        <v>0</v>
      </c>
      <c r="O337" s="9">
        <f t="shared" si="118"/>
        <v>0</v>
      </c>
      <c r="P337" s="4">
        <f t="shared" si="122"/>
        <v>0</v>
      </c>
      <c r="Q337" s="11">
        <f t="shared" si="123"/>
        <v>0</v>
      </c>
      <c r="R337" s="10">
        <f t="shared" si="121"/>
        <v>0</v>
      </c>
      <c r="S337" s="8"/>
    </row>
    <row r="338" spans="1:19">
      <c r="A338" s="61">
        <v>8</v>
      </c>
      <c r="B338" s="61"/>
      <c r="C338" s="12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3">
        <f t="shared" si="117"/>
        <v>0</v>
      </c>
      <c r="O338" s="9">
        <f t="shared" si="118"/>
        <v>0</v>
      </c>
      <c r="P338" s="4">
        <f t="shared" si="122"/>
        <v>0</v>
      </c>
      <c r="Q338" s="11">
        <f t="shared" si="123"/>
        <v>0</v>
      </c>
      <c r="R338" s="10">
        <f t="shared" si="121"/>
        <v>0</v>
      </c>
      <c r="S338" s="8"/>
    </row>
    <row r="339" spans="1:19" s="8" customFormat="1">
      <c r="A339" s="61">
        <v>9</v>
      </c>
      <c r="B339" s="61"/>
      <c r="C339" s="12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3">
        <f t="shared" si="117"/>
        <v>0</v>
      </c>
      <c r="O339" s="9">
        <f t="shared" si="118"/>
        <v>0</v>
      </c>
      <c r="P339" s="4">
        <f t="shared" si="122"/>
        <v>0</v>
      </c>
      <c r="Q339" s="11">
        <f t="shared" si="123"/>
        <v>0</v>
      </c>
      <c r="R339" s="10">
        <f t="shared" si="121"/>
        <v>0</v>
      </c>
    </row>
    <row r="340" spans="1:19">
      <c r="A340" s="61">
        <v>10</v>
      </c>
      <c r="B340" s="61"/>
      <c r="C340" s="12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3">
        <f t="shared" si="117"/>
        <v>0</v>
      </c>
      <c r="O340" s="9">
        <f t="shared" si="118"/>
        <v>0</v>
      </c>
      <c r="P340" s="4">
        <f t="shared" si="122"/>
        <v>0</v>
      </c>
      <c r="Q340" s="11">
        <f t="shared" si="123"/>
        <v>0</v>
      </c>
      <c r="R340" s="10">
        <f t="shared" si="121"/>
        <v>0</v>
      </c>
      <c r="S340" s="8"/>
    </row>
    <row r="341" spans="1:19">
      <c r="A341" s="66" t="s">
        <v>36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8"/>
      <c r="R341" s="10">
        <f>SUM(R331:R340)</f>
        <v>0</v>
      </c>
      <c r="S341" s="8"/>
    </row>
    <row r="342" spans="1:19" ht="15.75">
      <c r="A342" s="24" t="s">
        <v>37</v>
      </c>
      <c r="B342" s="2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6"/>
      <c r="S342" s="8"/>
    </row>
    <row r="343" spans="1:19">
      <c r="A343" s="49" t="s">
        <v>42</v>
      </c>
      <c r="B343" s="49"/>
      <c r="C343" s="49"/>
      <c r="D343" s="49"/>
      <c r="E343" s="49"/>
      <c r="F343" s="49"/>
      <c r="G343" s="49"/>
      <c r="H343" s="49"/>
      <c r="I343" s="49"/>
      <c r="J343" s="15"/>
      <c r="K343" s="15"/>
      <c r="L343" s="15"/>
      <c r="M343" s="15"/>
      <c r="N343" s="15"/>
      <c r="O343" s="15"/>
      <c r="P343" s="15"/>
      <c r="Q343" s="15"/>
      <c r="R343" s="16"/>
      <c r="S343" s="8"/>
    </row>
    <row r="344" spans="1:19">
      <c r="A344" s="49"/>
      <c r="B344" s="49"/>
      <c r="C344" s="49"/>
      <c r="D344" s="49"/>
      <c r="E344" s="49"/>
      <c r="F344" s="49"/>
      <c r="G344" s="49"/>
      <c r="H344" s="49"/>
      <c r="I344" s="49"/>
      <c r="J344" s="15"/>
      <c r="K344" s="15"/>
      <c r="L344" s="15"/>
      <c r="M344" s="15"/>
      <c r="N344" s="15"/>
      <c r="O344" s="15"/>
      <c r="P344" s="15"/>
      <c r="Q344" s="15"/>
      <c r="R344" s="16"/>
      <c r="S344" s="8"/>
    </row>
    <row r="345" spans="1:19">
      <c r="A345" s="64" t="s">
        <v>99</v>
      </c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57"/>
      <c r="R345" s="8"/>
      <c r="S345" s="8"/>
    </row>
    <row r="346" spans="1:19" ht="18">
      <c r="A346" s="69" t="s">
        <v>27</v>
      </c>
      <c r="B346" s="70"/>
      <c r="C346" s="7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7"/>
      <c r="R346" s="8"/>
      <c r="S346" s="8"/>
    </row>
    <row r="347" spans="1:19">
      <c r="A347" s="64" t="s">
        <v>98</v>
      </c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57"/>
      <c r="R347" s="8"/>
      <c r="S347" s="8"/>
    </row>
    <row r="348" spans="1:19">
      <c r="A348" s="61">
        <v>1</v>
      </c>
      <c r="B348" s="61"/>
      <c r="C348" s="12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3">
        <f t="shared" ref="N348:N357" si="124">(IF(F348="OŽ",IF(L348=1,550.8,IF(L348=2,426.38,IF(L348=3,342.14,IF(L348=4,181.44,IF(L348=5,168.48,IF(L348=6,155.52,IF(L348=7,148.5,IF(L348=8,144,0))))))))+IF(L348&lt;=8,0,IF(L348&lt;=16,137.7,IF(L348&lt;=24,108,IF(L348&lt;=32,80.1,IF(L348&lt;=36,52.2,0)))))-IF(L348&lt;=8,0,IF(L348&lt;=16,(L348-9)*2.754,IF(L348&lt;=24,(L348-17)* 2.754,IF(L348&lt;=32,(L348-25)* 2.754,IF(L348&lt;=36,(L348-33)*2.754,0))))),0)+IF(F348="PČ",IF(L348=1,449,IF(L348=2,314.6,IF(L348=3,238,IF(L348=4,172,IF(L348=5,159,IF(L348=6,145,IF(L348=7,132,IF(L348=8,119,0))))))))+IF(L348&lt;=8,0,IF(L348&lt;=16,88,IF(L348&lt;=24,55,IF(L348&lt;=32,22,0))))-IF(L348&lt;=8,0,IF(L348&lt;=16,(L348-9)*2.245,IF(L348&lt;=24,(L348-17)*2.245,IF(L348&lt;=32,(L348-25)*2.245,0)))),0)+IF(F348="PČneol",IF(L348=1,85,IF(L348=2,64.61,IF(L348=3,50.76,IF(L348=4,16.25,IF(L348=5,15,IF(L348=6,13.75,IF(L348=7,12.5,IF(L348=8,11.25,0))))))))+IF(L348&lt;=8,0,IF(L348&lt;=16,9,0))-IF(L348&lt;=8,0,IF(L348&lt;=16,(L348-9)*0.425,0)),0)+IF(F348="PŽ",IF(L348=1,85,IF(L348=2,59.5,IF(L348=3,45,IF(L348=4,32.5,IF(L348=5,30,IF(L348=6,27.5,IF(L348=7,25,IF(L348=8,22.5,0))))))))+IF(L348&lt;=8,0,IF(L348&lt;=16,19,IF(L348&lt;=24,13,IF(L348&lt;=32,8,0))))-IF(L348&lt;=8,0,IF(L348&lt;=16,(L348-9)*0.425,IF(L348&lt;=24,(L348-17)*0.425,IF(L348&lt;=32,(L348-25)*0.425,0)))),0)+IF(F348="EČ",IF(L348=1,204,IF(L348=2,156.24,IF(L348=3,123.84,IF(L348=4,72,IF(L348=5,66,IF(L348=6,60,IF(L348=7,54,IF(L348=8,48,0))))))))+IF(L348&lt;=8,0,IF(L348&lt;=16,40,IF(L348&lt;=24,25,0)))-IF(L348&lt;=8,0,IF(L348&lt;=16,(L348-9)*1.02,IF(L348&lt;=24,(L348-17)*1.02,0))),0)+IF(F348="EČneol",IF(L348=1,68,IF(L348=2,51.69,IF(L348=3,40.61,IF(L348=4,13,IF(L348=5,12,IF(L348=6,11,IF(L348=7,10,IF(L348=8,9,0)))))))))+IF(F348="EŽ",IF(L348=1,68,IF(L348=2,47.6,IF(L348=3,36,IF(L348=4,18,IF(L348=5,16.5,IF(L348=6,15,IF(L348=7,13.5,IF(L348=8,12,0))))))))+IF(L348&lt;=8,0,IF(L348&lt;=16,10,IF(L348&lt;=24,6,0)))-IF(L348&lt;=8,0,IF(L348&lt;=16,(L348-9)*0.34,IF(L348&lt;=24,(L348-17)*0.34,0))),0)+IF(F348="PT",IF(L348=1,68,IF(L348=2,52.08,IF(L348=3,41.28,IF(L348=4,24,IF(L348=5,22,IF(L348=6,20,IF(L348=7,18,IF(L348=8,16,0))))))))+IF(L348&lt;=8,0,IF(L348&lt;=16,13,IF(L348&lt;=24,9,IF(L348&lt;=32,4,0))))-IF(L348&lt;=8,0,IF(L348&lt;=16,(L348-9)*0.34,IF(L348&lt;=24,(L348-17)*0.34,IF(L348&lt;=32,(L348-25)*0.34,0)))),0)+IF(F348="JOŽ",IF(L348=1,85,IF(L348=2,59.5,IF(L348=3,45,IF(L348=4,32.5,IF(L348=5,30,IF(L348=6,27.5,IF(L348=7,25,IF(L348=8,22.5,0))))))))+IF(L348&lt;=8,0,IF(L348&lt;=16,19,IF(L348&lt;=24,13,0)))-IF(L348&lt;=8,0,IF(L348&lt;=16,(L348-9)*0.425,IF(L348&lt;=24,(L348-17)*0.425,0))),0)+IF(F348="JPČ",IF(L348=1,68,IF(L348=2,47.6,IF(L348=3,36,IF(L348=4,26,IF(L348=5,24,IF(L348=6,22,IF(L348=7,20,IF(L348=8,18,0))))))))+IF(L348&lt;=8,0,IF(L348&lt;=16,13,IF(L348&lt;=24,9,0)))-IF(L348&lt;=8,0,IF(L348&lt;=16,(L348-9)*0.34,IF(L348&lt;=24,(L348-17)*0.34,0))),0)+IF(F348="JEČ",IF(L348=1,34,IF(L348=2,26.04,IF(L348=3,20.6,IF(L348=4,12,IF(L348=5,11,IF(L348=6,10,IF(L348=7,9,IF(L348=8,8,0))))))))+IF(L348&lt;=8,0,IF(L348&lt;=16,6,0))-IF(L348&lt;=8,0,IF(L348&lt;=16,(L348-9)*0.17,0)),0)+IF(F348="JEOF",IF(L348=1,34,IF(L348=2,26.04,IF(L348=3,20.6,IF(L348=4,12,IF(L348=5,11,IF(L348=6,10,IF(L348=7,9,IF(L348=8,8,0))))))))+IF(L348&lt;=8,0,IF(L348&lt;=16,6,0))-IF(L348&lt;=8,0,IF(L348&lt;=16,(L348-9)*0.17,0)),0)+IF(F348="JnPČ",IF(L348=1,51,IF(L348=2,35.7,IF(L348=3,27,IF(L348=4,19.5,IF(L348=5,18,IF(L348=6,16.5,IF(L348=7,15,IF(L348=8,13.5,0))))))))+IF(L348&lt;=8,0,IF(L348&lt;=16,10,0))-IF(L348&lt;=8,0,IF(L348&lt;=16,(L348-9)*0.255,0)),0)+IF(F348="JnEČ",IF(L348=1,25.5,IF(L348=2,19.53,IF(L348=3,15.48,IF(L348=4,9,IF(L348=5,8.25,IF(L348=6,7.5,IF(L348=7,6.75,IF(L348=8,6,0))))))))+IF(L348&lt;=8,0,IF(L348&lt;=16,5,0))-IF(L348&lt;=8,0,IF(L348&lt;=16,(L348-9)*0.1275,0)),0)+IF(F348="JčPČ",IF(L348=1,21.25,IF(L348=2,14.5,IF(L348=3,11.5,IF(L348=4,7,IF(L348=5,6.5,IF(L348=6,6,IF(L348=7,5.5,IF(L348=8,5,0))))))))+IF(L348&lt;=8,0,IF(L348&lt;=16,4,0))-IF(L348&lt;=8,0,IF(L348&lt;=16,(L348-9)*0.10625,0)),0)+IF(F348="JčEČ",IF(L348=1,17,IF(L348=2,13.02,IF(L348=3,10.32,IF(L348=4,6,IF(L348=5,5.5,IF(L348=6,5,IF(L348=7,4.5,IF(L348=8,4,0))))))))+IF(L348&lt;=8,0,IF(L348&lt;=16,3,0))-IF(L348&lt;=8,0,IF(L348&lt;=16,(L348-9)*0.085,0)),0)+IF(F348="NEAK",IF(L348=1,11.48,IF(L348=2,8.79,IF(L348=3,6.97,IF(L348=4,4.05,IF(L348=5,3.71,IF(L348=6,3.38,IF(L348=7,3.04,IF(L348=8,2.7,0))))))))+IF(L348&lt;=8,0,IF(L348&lt;=16,2,IF(L348&lt;=24,1.3,0)))-IF(L348&lt;=8,0,IF(L348&lt;=16,(L348-9)*0.0574,IF(L348&lt;=24,(L348-17)*0.0574,0))),0))*IF(L348&lt;0,1,IF(OR(F348="PČ",F348="PŽ",F348="PT"),IF(J348&lt;32,J348/32,1),1))* IF(L348&lt;0,1,IF(OR(F348="EČ",F348="EŽ",F348="JOŽ",F348="JPČ",F348="NEAK"),IF(J348&lt;24,J348/24,1),1))*IF(L348&lt;0,1,IF(OR(F348="PČneol",F348="JEČ",F348="JEOF",F348="JnPČ",F348="JnEČ",F348="JčPČ",F348="JčEČ"),IF(J348&lt;16,J348/16,1),1))*IF(L348&lt;0,1,IF(F348="EČneol",IF(J348&lt;8,J348/8,1),1))</f>
        <v>0</v>
      </c>
      <c r="O348" s="9">
        <f t="shared" ref="O348:O357" si="125">IF(F348="OŽ",N348,IF(H348="Ne",IF(J348*0.3&lt;J348-L348,N348,0),IF(J348*0.1&lt;J348-L348,N348,0)))</f>
        <v>0</v>
      </c>
      <c r="P348" s="4">
        <f t="shared" ref="P348" si="126">IF(O348=0,0,IF(F348="OŽ",IF(L348&gt;35,0,IF(J348&gt;35,(36-L348)*1.836,((36-L348)-(36-J348))*1.836)),0)+IF(F348="PČ",IF(L348&gt;31,0,IF(J348&gt;31,(32-L348)*1.347,((32-L348)-(32-J348))*1.347)),0)+ IF(F348="PČneol",IF(L348&gt;15,0,IF(J348&gt;15,(16-L348)*0.255,((16-L348)-(16-J348))*0.255)),0)+IF(F348="PŽ",IF(L348&gt;31,0,IF(J348&gt;31,(32-L348)*0.255,((32-L348)-(32-J348))*0.255)),0)+IF(F348="EČ",IF(L348&gt;23,0,IF(J348&gt;23,(24-L348)*0.612,((24-L348)-(24-J348))*0.612)),0)+IF(F348="EČneol",IF(L348&gt;7,0,IF(J348&gt;7,(8-L348)*0.204,((8-L348)-(8-J348))*0.204)),0)+IF(F348="EŽ",IF(L348&gt;23,0,IF(J348&gt;23,(24-L348)*0.204,((24-L348)-(24-J348))*0.204)),0)+IF(F348="PT",IF(L348&gt;31,0,IF(J348&gt;31,(32-L348)*0.204,((32-L348)-(32-J348))*0.204)),0)+IF(F348="JOŽ",IF(L348&gt;23,0,IF(J348&gt;23,(24-L348)*0.255,((24-L348)-(24-J348))*0.255)),0)+IF(F348="JPČ",IF(L348&gt;23,0,IF(J348&gt;23,(24-L348)*0.204,((24-L348)-(24-J348))*0.204)),0)+IF(F348="JEČ",IF(L348&gt;15,0,IF(J348&gt;15,(16-L348)*0.102,((16-L348)-(16-J348))*0.102)),0)+IF(F348="JEOF",IF(L348&gt;15,0,IF(J348&gt;15,(16-L348)*0.102,((16-L348)-(16-J348))*0.102)),0)+IF(F348="JnPČ",IF(L348&gt;15,0,IF(J348&gt;15,(16-L348)*0.153,((16-L348)-(16-J348))*0.153)),0)+IF(F348="JnEČ",IF(L348&gt;15,0,IF(J348&gt;15,(16-L348)*0.0765,((16-L348)-(16-J348))*0.0765)),0)+IF(F348="JčPČ",IF(L348&gt;15,0,IF(J348&gt;15,(16-L348)*0.06375,((16-L348)-(16-J348))*0.06375)),0)+IF(F348="JčEČ",IF(L348&gt;15,0,IF(J348&gt;15,(16-L348)*0.051,((16-L348)-(16-J348))*0.051)),0)+IF(F348="NEAK",IF(L348&gt;23,0,IF(J348&gt;23,(24-L348)*0.03444,((24-L348)-(24-J348))*0.03444)),0))</f>
        <v>0</v>
      </c>
      <c r="Q348" s="11">
        <f t="shared" ref="Q348" si="127">IF(ISERROR(P348*100/N348),0,(P348*100/N348))</f>
        <v>0</v>
      </c>
      <c r="R348" s="10">
        <f t="shared" ref="R348:R357" si="128">IF(Q348&lt;=30,O348+P348,O348+O348*0.3)*IF(G348=1,0.4,IF(G348=2,0.75,IF(G348="1 (kas 4 m. 1 k. nerengiamos)",0.52,1)))*IF(D348="olimpinė",1,IF(M348="Ne",0.5,1))*IF(OR(A$5="Lietuvos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federacija"),IF(OR(J348&lt;8,K348&lt;16),0,1),1)*E348*IF(I348&lt;=1,1,1/I348)*IF(OR(A$5="Lietuvos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8" s="8"/>
    </row>
    <row r="349" spans="1:19">
      <c r="A349" s="61">
        <v>2</v>
      </c>
      <c r="B349" s="61"/>
      <c r="C349" s="12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3">
        <f t="shared" si="124"/>
        <v>0</v>
      </c>
      <c r="O349" s="9">
        <f t="shared" si="125"/>
        <v>0</v>
      </c>
      <c r="P349" s="4">
        <f t="shared" ref="P349:P357" si="129">IF(O349=0,0,IF(F349="OŽ",IF(L349&gt;35,0,IF(J349&gt;35,(36-L349)*1.836,((36-L349)-(36-J349))*1.836)),0)+IF(F349="PČ",IF(L349&gt;31,0,IF(J349&gt;31,(32-L349)*1.347,((32-L349)-(32-J349))*1.347)),0)+ IF(F349="PČneol",IF(L349&gt;15,0,IF(J349&gt;15,(16-L349)*0.255,((16-L349)-(16-J349))*0.255)),0)+IF(F349="PŽ",IF(L349&gt;31,0,IF(J349&gt;31,(32-L349)*0.255,((32-L349)-(32-J349))*0.255)),0)+IF(F349="EČ",IF(L349&gt;23,0,IF(J349&gt;23,(24-L349)*0.612,((24-L349)-(24-J349))*0.612)),0)+IF(F349="EČneol",IF(L349&gt;7,0,IF(J349&gt;7,(8-L349)*0.204,((8-L349)-(8-J349))*0.204)),0)+IF(F349="EŽ",IF(L349&gt;23,0,IF(J349&gt;23,(24-L349)*0.204,((24-L349)-(24-J349))*0.204)),0)+IF(F349="PT",IF(L349&gt;31,0,IF(J349&gt;31,(32-L349)*0.204,((32-L349)-(32-J349))*0.204)),0)+IF(F349="JOŽ",IF(L349&gt;23,0,IF(J349&gt;23,(24-L349)*0.255,((24-L349)-(24-J349))*0.255)),0)+IF(F349="JPČ",IF(L349&gt;23,0,IF(J349&gt;23,(24-L349)*0.204,((24-L349)-(24-J349))*0.204)),0)+IF(F349="JEČ",IF(L349&gt;15,0,IF(J349&gt;15,(16-L349)*0.102,((16-L349)-(16-J349))*0.102)),0)+IF(F349="JEOF",IF(L349&gt;15,0,IF(J349&gt;15,(16-L349)*0.102,((16-L349)-(16-J349))*0.102)),0)+IF(F349="JnPČ",IF(L349&gt;15,0,IF(J349&gt;15,(16-L349)*0.153,((16-L349)-(16-J349))*0.153)),0)+IF(F349="JnEČ",IF(L349&gt;15,0,IF(J349&gt;15,(16-L349)*0.0765,((16-L349)-(16-J349))*0.0765)),0)+IF(F349="JčPČ",IF(L349&gt;15,0,IF(J349&gt;15,(16-L349)*0.06375,((16-L349)-(16-J349))*0.06375)),0)+IF(F349="JčEČ",IF(L349&gt;15,0,IF(J349&gt;15,(16-L349)*0.051,((16-L349)-(16-J349))*0.051)),0)+IF(F349="NEAK",IF(L349&gt;23,0,IF(J349&gt;23,(24-L349)*0.03444,((24-L349)-(24-J349))*0.03444)),0))</f>
        <v>0</v>
      </c>
      <c r="Q349" s="11">
        <f t="shared" ref="Q349:Q357" si="130">IF(ISERROR(P349*100/N349),0,(P349*100/N349))</f>
        <v>0</v>
      </c>
      <c r="R349" s="10">
        <f t="shared" si="128"/>
        <v>0</v>
      </c>
      <c r="S349" s="8"/>
    </row>
    <row r="350" spans="1:19">
      <c r="A350" s="61">
        <v>3</v>
      </c>
      <c r="B350" s="61"/>
      <c r="C350" s="1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3">
        <f t="shared" si="124"/>
        <v>0</v>
      </c>
      <c r="O350" s="9">
        <f t="shared" si="125"/>
        <v>0</v>
      </c>
      <c r="P350" s="4">
        <f t="shared" si="129"/>
        <v>0</v>
      </c>
      <c r="Q350" s="11">
        <f t="shared" si="130"/>
        <v>0</v>
      </c>
      <c r="R350" s="10">
        <f t="shared" si="128"/>
        <v>0</v>
      </c>
      <c r="S350" s="8"/>
    </row>
    <row r="351" spans="1:19">
      <c r="A351" s="61">
        <v>4</v>
      </c>
      <c r="B351" s="61"/>
      <c r="C351" s="12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3">
        <f t="shared" si="124"/>
        <v>0</v>
      </c>
      <c r="O351" s="9">
        <f t="shared" si="125"/>
        <v>0</v>
      </c>
      <c r="P351" s="4">
        <f t="shared" si="129"/>
        <v>0</v>
      </c>
      <c r="Q351" s="11">
        <f t="shared" si="130"/>
        <v>0</v>
      </c>
      <c r="R351" s="10">
        <f t="shared" si="128"/>
        <v>0</v>
      </c>
      <c r="S351" s="8"/>
    </row>
    <row r="352" spans="1:19">
      <c r="A352" s="61">
        <v>5</v>
      </c>
      <c r="B352" s="61"/>
      <c r="C352" s="12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3">
        <f t="shared" si="124"/>
        <v>0</v>
      </c>
      <c r="O352" s="9">
        <f t="shared" si="125"/>
        <v>0</v>
      </c>
      <c r="P352" s="4">
        <f t="shared" si="129"/>
        <v>0</v>
      </c>
      <c r="Q352" s="11">
        <f t="shared" si="130"/>
        <v>0</v>
      </c>
      <c r="R352" s="10">
        <f t="shared" si="128"/>
        <v>0</v>
      </c>
      <c r="S352" s="8"/>
    </row>
    <row r="353" spans="1:19">
      <c r="A353" s="61">
        <v>6</v>
      </c>
      <c r="B353" s="61"/>
      <c r="C353" s="12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3">
        <f t="shared" si="124"/>
        <v>0</v>
      </c>
      <c r="O353" s="9">
        <f t="shared" si="125"/>
        <v>0</v>
      </c>
      <c r="P353" s="4">
        <f t="shared" si="129"/>
        <v>0</v>
      </c>
      <c r="Q353" s="11">
        <f t="shared" si="130"/>
        <v>0</v>
      </c>
      <c r="R353" s="10">
        <f t="shared" si="128"/>
        <v>0</v>
      </c>
      <c r="S353" s="8"/>
    </row>
    <row r="354" spans="1:19">
      <c r="A354" s="61">
        <v>7</v>
      </c>
      <c r="B354" s="61"/>
      <c r="C354" s="12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3">
        <f t="shared" si="124"/>
        <v>0</v>
      </c>
      <c r="O354" s="9">
        <f t="shared" si="125"/>
        <v>0</v>
      </c>
      <c r="P354" s="4">
        <f t="shared" si="129"/>
        <v>0</v>
      </c>
      <c r="Q354" s="11">
        <f t="shared" si="130"/>
        <v>0</v>
      </c>
      <c r="R354" s="10">
        <f t="shared" si="128"/>
        <v>0</v>
      </c>
      <c r="S354" s="8"/>
    </row>
    <row r="355" spans="1:19">
      <c r="A355" s="61">
        <v>8</v>
      </c>
      <c r="B355" s="61"/>
      <c r="C355" s="12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3">
        <f t="shared" si="124"/>
        <v>0</v>
      </c>
      <c r="O355" s="9">
        <f t="shared" si="125"/>
        <v>0</v>
      </c>
      <c r="P355" s="4">
        <f t="shared" si="129"/>
        <v>0</v>
      </c>
      <c r="Q355" s="11">
        <f t="shared" si="130"/>
        <v>0</v>
      </c>
      <c r="R355" s="10">
        <f t="shared" si="128"/>
        <v>0</v>
      </c>
      <c r="S355" s="8"/>
    </row>
    <row r="356" spans="1:19" s="8" customFormat="1">
      <c r="A356" s="61">
        <v>9</v>
      </c>
      <c r="B356" s="61"/>
      <c r="C356" s="12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3">
        <f t="shared" si="124"/>
        <v>0</v>
      </c>
      <c r="O356" s="9">
        <f t="shared" si="125"/>
        <v>0</v>
      </c>
      <c r="P356" s="4">
        <f t="shared" si="129"/>
        <v>0</v>
      </c>
      <c r="Q356" s="11">
        <f t="shared" si="130"/>
        <v>0</v>
      </c>
      <c r="R356" s="10">
        <f t="shared" si="128"/>
        <v>0</v>
      </c>
    </row>
    <row r="357" spans="1:19">
      <c r="A357" s="61">
        <v>10</v>
      </c>
      <c r="B357" s="61"/>
      <c r="C357" s="12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3">
        <f t="shared" si="124"/>
        <v>0</v>
      </c>
      <c r="O357" s="9">
        <f t="shared" si="125"/>
        <v>0</v>
      </c>
      <c r="P357" s="4">
        <f t="shared" si="129"/>
        <v>0</v>
      </c>
      <c r="Q357" s="11">
        <f t="shared" si="130"/>
        <v>0</v>
      </c>
      <c r="R357" s="10">
        <f t="shared" si="128"/>
        <v>0</v>
      </c>
      <c r="S357" s="8"/>
    </row>
    <row r="358" spans="1:19">
      <c r="A358" s="66" t="s">
        <v>36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8"/>
      <c r="R358" s="10">
        <f>SUM(R348:R357)</f>
        <v>0</v>
      </c>
      <c r="S358" s="8"/>
    </row>
    <row r="359" spans="1:19" ht="15.75">
      <c r="A359" s="24" t="s">
        <v>37</v>
      </c>
      <c r="B359" s="2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6"/>
      <c r="S359" s="8"/>
    </row>
    <row r="360" spans="1:19">
      <c r="A360" s="49" t="s">
        <v>42</v>
      </c>
      <c r="B360" s="49"/>
      <c r="C360" s="49"/>
      <c r="D360" s="49"/>
      <c r="E360" s="49"/>
      <c r="F360" s="49"/>
      <c r="G360" s="49"/>
      <c r="H360" s="49"/>
      <c r="I360" s="49"/>
      <c r="J360" s="15"/>
      <c r="K360" s="15"/>
      <c r="L360" s="15"/>
      <c r="M360" s="15"/>
      <c r="N360" s="15"/>
      <c r="O360" s="15"/>
      <c r="P360" s="15"/>
      <c r="Q360" s="15"/>
      <c r="R360" s="16"/>
      <c r="S360" s="8"/>
    </row>
    <row r="361" spans="1:19">
      <c r="A361" s="49"/>
      <c r="B361" s="49"/>
      <c r="C361" s="49"/>
      <c r="D361" s="49"/>
      <c r="E361" s="49"/>
      <c r="F361" s="49"/>
      <c r="G361" s="49"/>
      <c r="H361" s="49"/>
      <c r="I361" s="49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64" t="s">
        <v>99</v>
      </c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57"/>
      <c r="R362" s="8"/>
      <c r="S362" s="8"/>
    </row>
    <row r="363" spans="1:19" ht="18">
      <c r="A363" s="69" t="s">
        <v>27</v>
      </c>
      <c r="B363" s="70"/>
      <c r="C363" s="7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7"/>
      <c r="R363" s="8"/>
      <c r="S363" s="8"/>
    </row>
    <row r="364" spans="1:19">
      <c r="A364" s="64" t="s">
        <v>98</v>
      </c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57"/>
      <c r="R364" s="8"/>
      <c r="S364" s="8"/>
    </row>
    <row r="365" spans="1:19">
      <c r="A365" s="61">
        <v>1</v>
      </c>
      <c r="B365" s="61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3">
        <f t="shared" ref="N365:N374" si="131">(IF(F365="OŽ",IF(L365=1,550.8,IF(L365=2,426.38,IF(L365=3,342.14,IF(L365=4,181.44,IF(L365=5,168.48,IF(L365=6,155.52,IF(L365=7,148.5,IF(L365=8,144,0))))))))+IF(L365&lt;=8,0,IF(L365&lt;=16,137.7,IF(L365&lt;=24,108,IF(L365&lt;=32,80.1,IF(L365&lt;=36,52.2,0)))))-IF(L365&lt;=8,0,IF(L365&lt;=16,(L365-9)*2.754,IF(L365&lt;=24,(L365-17)* 2.754,IF(L365&lt;=32,(L365-25)* 2.754,IF(L365&lt;=36,(L365-33)*2.754,0))))),0)+IF(F365="PČ",IF(L365=1,449,IF(L365=2,314.6,IF(L365=3,238,IF(L365=4,172,IF(L365=5,159,IF(L365=6,145,IF(L365=7,132,IF(L365=8,119,0))))))))+IF(L365&lt;=8,0,IF(L365&lt;=16,88,IF(L365&lt;=24,55,IF(L365&lt;=32,22,0))))-IF(L365&lt;=8,0,IF(L365&lt;=16,(L365-9)*2.245,IF(L365&lt;=24,(L365-17)*2.245,IF(L365&lt;=32,(L365-25)*2.245,0)))),0)+IF(F365="PČneol",IF(L365=1,85,IF(L365=2,64.61,IF(L365=3,50.76,IF(L365=4,16.25,IF(L365=5,15,IF(L365=6,13.75,IF(L365=7,12.5,IF(L365=8,11.25,0))))))))+IF(L365&lt;=8,0,IF(L365&lt;=16,9,0))-IF(L365&lt;=8,0,IF(L365&lt;=16,(L365-9)*0.425,0)),0)+IF(F365="PŽ",IF(L365=1,85,IF(L365=2,59.5,IF(L365=3,45,IF(L365=4,32.5,IF(L365=5,30,IF(L365=6,27.5,IF(L365=7,25,IF(L365=8,22.5,0))))))))+IF(L365&lt;=8,0,IF(L365&lt;=16,19,IF(L365&lt;=24,13,IF(L365&lt;=32,8,0))))-IF(L365&lt;=8,0,IF(L365&lt;=16,(L365-9)*0.425,IF(L365&lt;=24,(L365-17)*0.425,IF(L365&lt;=32,(L365-25)*0.425,0)))),0)+IF(F365="EČ",IF(L365=1,204,IF(L365=2,156.24,IF(L365=3,123.84,IF(L365=4,72,IF(L365=5,66,IF(L365=6,60,IF(L365=7,54,IF(L365=8,48,0))))))))+IF(L365&lt;=8,0,IF(L365&lt;=16,40,IF(L365&lt;=24,25,0)))-IF(L365&lt;=8,0,IF(L365&lt;=16,(L365-9)*1.02,IF(L365&lt;=24,(L365-17)*1.02,0))),0)+IF(F365="EČneol",IF(L365=1,68,IF(L365=2,51.69,IF(L365=3,40.61,IF(L365=4,13,IF(L365=5,12,IF(L365=6,11,IF(L365=7,10,IF(L365=8,9,0)))))))))+IF(F365="EŽ",IF(L365=1,68,IF(L365=2,47.6,IF(L365=3,36,IF(L365=4,18,IF(L365=5,16.5,IF(L365=6,15,IF(L365=7,13.5,IF(L365=8,12,0))))))))+IF(L365&lt;=8,0,IF(L365&lt;=16,10,IF(L365&lt;=24,6,0)))-IF(L365&lt;=8,0,IF(L365&lt;=16,(L365-9)*0.34,IF(L365&lt;=24,(L365-17)*0.34,0))),0)+IF(F365="PT",IF(L365=1,68,IF(L365=2,52.08,IF(L365=3,41.28,IF(L365=4,24,IF(L365=5,22,IF(L365=6,20,IF(L365=7,18,IF(L365=8,16,0))))))))+IF(L365&lt;=8,0,IF(L365&lt;=16,13,IF(L365&lt;=24,9,IF(L365&lt;=32,4,0))))-IF(L365&lt;=8,0,IF(L365&lt;=16,(L365-9)*0.34,IF(L365&lt;=24,(L365-17)*0.34,IF(L365&lt;=32,(L365-25)*0.34,0)))),0)+IF(F365="JOŽ",IF(L365=1,85,IF(L365=2,59.5,IF(L365=3,45,IF(L365=4,32.5,IF(L365=5,30,IF(L365=6,27.5,IF(L365=7,25,IF(L365=8,22.5,0))))))))+IF(L365&lt;=8,0,IF(L365&lt;=16,19,IF(L365&lt;=24,13,0)))-IF(L365&lt;=8,0,IF(L365&lt;=16,(L365-9)*0.425,IF(L365&lt;=24,(L365-17)*0.425,0))),0)+IF(F365="JPČ",IF(L365=1,68,IF(L365=2,47.6,IF(L365=3,36,IF(L365=4,26,IF(L365=5,24,IF(L365=6,22,IF(L365=7,20,IF(L365=8,18,0))))))))+IF(L365&lt;=8,0,IF(L365&lt;=16,13,IF(L365&lt;=24,9,0)))-IF(L365&lt;=8,0,IF(L365&lt;=16,(L365-9)*0.34,IF(L365&lt;=24,(L365-17)*0.34,0))),0)+IF(F365="JEČ",IF(L365=1,34,IF(L365=2,26.04,IF(L365=3,20.6,IF(L365=4,12,IF(L365=5,11,IF(L365=6,10,IF(L365=7,9,IF(L365=8,8,0))))))))+IF(L365&lt;=8,0,IF(L365&lt;=16,6,0))-IF(L365&lt;=8,0,IF(L365&lt;=16,(L365-9)*0.17,0)),0)+IF(F365="JEOF",IF(L365=1,34,IF(L365=2,26.04,IF(L365=3,20.6,IF(L365=4,12,IF(L365=5,11,IF(L365=6,10,IF(L365=7,9,IF(L365=8,8,0))))))))+IF(L365&lt;=8,0,IF(L365&lt;=16,6,0))-IF(L365&lt;=8,0,IF(L365&lt;=16,(L365-9)*0.17,0)),0)+IF(F365="JnPČ",IF(L365=1,51,IF(L365=2,35.7,IF(L365=3,27,IF(L365=4,19.5,IF(L365=5,18,IF(L365=6,16.5,IF(L365=7,15,IF(L365=8,13.5,0))))))))+IF(L365&lt;=8,0,IF(L365&lt;=16,10,0))-IF(L365&lt;=8,0,IF(L365&lt;=16,(L365-9)*0.255,0)),0)+IF(F365="JnEČ",IF(L365=1,25.5,IF(L365=2,19.53,IF(L365=3,15.48,IF(L365=4,9,IF(L365=5,8.25,IF(L365=6,7.5,IF(L365=7,6.75,IF(L365=8,6,0))))))))+IF(L365&lt;=8,0,IF(L365&lt;=16,5,0))-IF(L365&lt;=8,0,IF(L365&lt;=16,(L365-9)*0.1275,0)),0)+IF(F365="JčPČ",IF(L365=1,21.25,IF(L365=2,14.5,IF(L365=3,11.5,IF(L365=4,7,IF(L365=5,6.5,IF(L365=6,6,IF(L365=7,5.5,IF(L365=8,5,0))))))))+IF(L365&lt;=8,0,IF(L365&lt;=16,4,0))-IF(L365&lt;=8,0,IF(L365&lt;=16,(L365-9)*0.10625,0)),0)+IF(F365="JčEČ",IF(L365=1,17,IF(L365=2,13.02,IF(L365=3,10.32,IF(L365=4,6,IF(L365=5,5.5,IF(L365=6,5,IF(L365=7,4.5,IF(L365=8,4,0))))))))+IF(L365&lt;=8,0,IF(L365&lt;=16,3,0))-IF(L365&lt;=8,0,IF(L365&lt;=16,(L365-9)*0.085,0)),0)+IF(F365="NEAK",IF(L365=1,11.48,IF(L365=2,8.79,IF(L365=3,6.97,IF(L365=4,4.05,IF(L365=5,3.71,IF(L365=6,3.38,IF(L365=7,3.04,IF(L365=8,2.7,0))))))))+IF(L365&lt;=8,0,IF(L365&lt;=16,2,IF(L365&lt;=24,1.3,0)))-IF(L365&lt;=8,0,IF(L365&lt;=16,(L365-9)*0.0574,IF(L365&lt;=24,(L365-17)*0.0574,0))),0))*IF(L365&lt;0,1,IF(OR(F365="PČ",F365="PŽ",F365="PT"),IF(J365&lt;32,J365/32,1),1))* IF(L365&lt;0,1,IF(OR(F365="EČ",F365="EŽ",F365="JOŽ",F365="JPČ",F365="NEAK"),IF(J365&lt;24,J365/24,1),1))*IF(L365&lt;0,1,IF(OR(F365="PČneol",F365="JEČ",F365="JEOF",F365="JnPČ",F365="JnEČ",F365="JčPČ",F365="JčEČ"),IF(J365&lt;16,J365/16,1),1))*IF(L365&lt;0,1,IF(F365="EČneol",IF(J365&lt;8,J365/8,1),1))</f>
        <v>0</v>
      </c>
      <c r="O365" s="9">
        <f t="shared" ref="O365:O374" si="132">IF(F365="OŽ",N365,IF(H365="Ne",IF(J365*0.3&lt;J365-L365,N365,0),IF(J365*0.1&lt;J365-L365,N365,0)))</f>
        <v>0</v>
      </c>
      <c r="P365" s="4">
        <f t="shared" ref="P365" si="133">IF(O365=0,0,IF(F365="OŽ",IF(L365&gt;35,0,IF(J365&gt;35,(36-L365)*1.836,((36-L365)-(36-J365))*1.836)),0)+IF(F365="PČ",IF(L365&gt;31,0,IF(J365&gt;31,(32-L365)*1.347,((32-L365)-(32-J365))*1.347)),0)+ IF(F365="PČneol",IF(L365&gt;15,0,IF(J365&gt;15,(16-L365)*0.255,((16-L365)-(16-J365))*0.255)),0)+IF(F365="PŽ",IF(L365&gt;31,0,IF(J365&gt;31,(32-L365)*0.255,((32-L365)-(32-J365))*0.255)),0)+IF(F365="EČ",IF(L365&gt;23,0,IF(J365&gt;23,(24-L365)*0.612,((24-L365)-(24-J365))*0.612)),0)+IF(F365="EČneol",IF(L365&gt;7,0,IF(J365&gt;7,(8-L365)*0.204,((8-L365)-(8-J365))*0.204)),0)+IF(F365="EŽ",IF(L365&gt;23,0,IF(J365&gt;23,(24-L365)*0.204,((24-L365)-(24-J365))*0.204)),0)+IF(F365="PT",IF(L365&gt;31,0,IF(J365&gt;31,(32-L365)*0.204,((32-L365)-(32-J365))*0.204)),0)+IF(F365="JOŽ",IF(L365&gt;23,0,IF(J365&gt;23,(24-L365)*0.255,((24-L365)-(24-J365))*0.255)),0)+IF(F365="JPČ",IF(L365&gt;23,0,IF(J365&gt;23,(24-L365)*0.204,((24-L365)-(24-J365))*0.204)),0)+IF(F365="JEČ",IF(L365&gt;15,0,IF(J365&gt;15,(16-L365)*0.102,((16-L365)-(16-J365))*0.102)),0)+IF(F365="JEOF",IF(L365&gt;15,0,IF(J365&gt;15,(16-L365)*0.102,((16-L365)-(16-J365))*0.102)),0)+IF(F365="JnPČ",IF(L365&gt;15,0,IF(J365&gt;15,(16-L365)*0.153,((16-L365)-(16-J365))*0.153)),0)+IF(F365="JnEČ",IF(L365&gt;15,0,IF(J365&gt;15,(16-L365)*0.0765,((16-L365)-(16-J365))*0.0765)),0)+IF(F365="JčPČ",IF(L365&gt;15,0,IF(J365&gt;15,(16-L365)*0.06375,((16-L365)-(16-J365))*0.06375)),0)+IF(F365="JčEČ",IF(L365&gt;15,0,IF(J365&gt;15,(16-L365)*0.051,((16-L365)-(16-J365))*0.051)),0)+IF(F365="NEAK",IF(L365&gt;23,0,IF(J365&gt;23,(24-L365)*0.03444,((24-L365)-(24-J365))*0.03444)),0))</f>
        <v>0</v>
      </c>
      <c r="Q365" s="11">
        <f t="shared" ref="Q365" si="134">IF(ISERROR(P365*100/N365),0,(P365*100/N365))</f>
        <v>0</v>
      </c>
      <c r="R365" s="10">
        <f t="shared" ref="R365:R374" si="135">IF(Q365&lt;=30,O365+P365,O365+O365*0.3)*IF(G365=1,0.4,IF(G365=2,0.75,IF(G365="1 (kas 4 m. 1 k. nerengiamos)",0.52,1)))*IF(D365="olimpinė",1,IF(M365="Ne",0.5,1))*IF(OR(A$5="Lietuvos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federacija"),IF(OR(J365&lt;8,K365&lt;16),0,1),1)*E365*IF(I365&lt;=1,1,1/I365)*IF(OR(A$5="Lietuvos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5" s="8"/>
    </row>
    <row r="366" spans="1:19">
      <c r="A366" s="61">
        <v>2</v>
      </c>
      <c r="B366" s="61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3">
        <f t="shared" si="131"/>
        <v>0</v>
      </c>
      <c r="O366" s="9">
        <f t="shared" si="132"/>
        <v>0</v>
      </c>
      <c r="P366" s="4">
        <f t="shared" ref="P366:P374" si="136">IF(O366=0,0,IF(F366="OŽ",IF(L366&gt;35,0,IF(J366&gt;35,(36-L366)*1.836,((36-L366)-(36-J366))*1.836)),0)+IF(F366="PČ",IF(L366&gt;31,0,IF(J366&gt;31,(32-L366)*1.347,((32-L366)-(32-J366))*1.347)),0)+ IF(F366="PČneol",IF(L366&gt;15,0,IF(J366&gt;15,(16-L366)*0.255,((16-L366)-(16-J366))*0.255)),0)+IF(F366="PŽ",IF(L366&gt;31,0,IF(J366&gt;31,(32-L366)*0.255,((32-L366)-(32-J366))*0.255)),0)+IF(F366="EČ",IF(L366&gt;23,0,IF(J366&gt;23,(24-L366)*0.612,((24-L366)-(24-J366))*0.612)),0)+IF(F366="EČneol",IF(L366&gt;7,0,IF(J366&gt;7,(8-L366)*0.204,((8-L366)-(8-J366))*0.204)),0)+IF(F366="EŽ",IF(L366&gt;23,0,IF(J366&gt;23,(24-L366)*0.204,((24-L366)-(24-J366))*0.204)),0)+IF(F366="PT",IF(L366&gt;31,0,IF(J366&gt;31,(32-L366)*0.204,((32-L366)-(32-J366))*0.204)),0)+IF(F366="JOŽ",IF(L366&gt;23,0,IF(J366&gt;23,(24-L366)*0.255,((24-L366)-(24-J366))*0.255)),0)+IF(F366="JPČ",IF(L366&gt;23,0,IF(J366&gt;23,(24-L366)*0.204,((24-L366)-(24-J366))*0.204)),0)+IF(F366="JEČ",IF(L366&gt;15,0,IF(J366&gt;15,(16-L366)*0.102,((16-L366)-(16-J366))*0.102)),0)+IF(F366="JEOF",IF(L366&gt;15,0,IF(J366&gt;15,(16-L366)*0.102,((16-L366)-(16-J366))*0.102)),0)+IF(F366="JnPČ",IF(L366&gt;15,0,IF(J366&gt;15,(16-L366)*0.153,((16-L366)-(16-J366))*0.153)),0)+IF(F366="JnEČ",IF(L366&gt;15,0,IF(J366&gt;15,(16-L366)*0.0765,((16-L366)-(16-J366))*0.0765)),0)+IF(F366="JčPČ",IF(L366&gt;15,0,IF(J366&gt;15,(16-L366)*0.06375,((16-L366)-(16-J366))*0.06375)),0)+IF(F366="JčEČ",IF(L366&gt;15,0,IF(J366&gt;15,(16-L366)*0.051,((16-L366)-(16-J366))*0.051)),0)+IF(F366="NEAK",IF(L366&gt;23,0,IF(J366&gt;23,(24-L366)*0.03444,((24-L366)-(24-J366))*0.03444)),0))</f>
        <v>0</v>
      </c>
      <c r="Q366" s="11">
        <f t="shared" ref="Q366:Q374" si="137">IF(ISERROR(P366*100/N366),0,(P366*100/N366))</f>
        <v>0</v>
      </c>
      <c r="R366" s="10">
        <f t="shared" si="135"/>
        <v>0</v>
      </c>
      <c r="S366" s="8"/>
    </row>
    <row r="367" spans="1:19">
      <c r="A367" s="61">
        <v>3</v>
      </c>
      <c r="B367" s="61"/>
      <c r="C367" s="1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3">
        <f t="shared" si="131"/>
        <v>0</v>
      </c>
      <c r="O367" s="9">
        <f t="shared" si="132"/>
        <v>0</v>
      </c>
      <c r="P367" s="4">
        <f t="shared" si="136"/>
        <v>0</v>
      </c>
      <c r="Q367" s="11">
        <f t="shared" si="137"/>
        <v>0</v>
      </c>
      <c r="R367" s="10">
        <f t="shared" si="135"/>
        <v>0</v>
      </c>
      <c r="S367" s="8"/>
    </row>
    <row r="368" spans="1:19">
      <c r="A368" s="61">
        <v>4</v>
      </c>
      <c r="B368" s="61"/>
      <c r="C368" s="12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3">
        <f t="shared" si="131"/>
        <v>0</v>
      </c>
      <c r="O368" s="9">
        <f t="shared" si="132"/>
        <v>0</v>
      </c>
      <c r="P368" s="4">
        <f t="shared" si="136"/>
        <v>0</v>
      </c>
      <c r="Q368" s="11">
        <f t="shared" si="137"/>
        <v>0</v>
      </c>
      <c r="R368" s="10">
        <f t="shared" si="135"/>
        <v>0</v>
      </c>
      <c r="S368" s="8"/>
    </row>
    <row r="369" spans="1:19">
      <c r="A369" s="61">
        <v>5</v>
      </c>
      <c r="B369" s="61"/>
      <c r="C369" s="12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3">
        <f t="shared" si="131"/>
        <v>0</v>
      </c>
      <c r="O369" s="9">
        <f t="shared" si="132"/>
        <v>0</v>
      </c>
      <c r="P369" s="4">
        <f t="shared" si="136"/>
        <v>0</v>
      </c>
      <c r="Q369" s="11">
        <f t="shared" si="137"/>
        <v>0</v>
      </c>
      <c r="R369" s="10">
        <f t="shared" si="135"/>
        <v>0</v>
      </c>
      <c r="S369" s="8"/>
    </row>
    <row r="370" spans="1:19">
      <c r="A370" s="61">
        <v>6</v>
      </c>
      <c r="B370" s="61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3">
        <f t="shared" si="131"/>
        <v>0</v>
      </c>
      <c r="O370" s="9">
        <f t="shared" si="132"/>
        <v>0</v>
      </c>
      <c r="P370" s="4">
        <f t="shared" si="136"/>
        <v>0</v>
      </c>
      <c r="Q370" s="11">
        <f t="shared" si="137"/>
        <v>0</v>
      </c>
      <c r="R370" s="10">
        <f t="shared" si="135"/>
        <v>0</v>
      </c>
      <c r="S370" s="8"/>
    </row>
    <row r="371" spans="1:19">
      <c r="A371" s="61">
        <v>7</v>
      </c>
      <c r="B371" s="61"/>
      <c r="C371" s="12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3">
        <f t="shared" si="131"/>
        <v>0</v>
      </c>
      <c r="O371" s="9">
        <f t="shared" si="132"/>
        <v>0</v>
      </c>
      <c r="P371" s="4">
        <f t="shared" si="136"/>
        <v>0</v>
      </c>
      <c r="Q371" s="11">
        <f t="shared" si="137"/>
        <v>0</v>
      </c>
      <c r="R371" s="10">
        <f t="shared" si="135"/>
        <v>0</v>
      </c>
      <c r="S371" s="8"/>
    </row>
    <row r="372" spans="1:19">
      <c r="A372" s="61">
        <v>8</v>
      </c>
      <c r="B372" s="61"/>
      <c r="C372" s="12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3">
        <f t="shared" si="131"/>
        <v>0</v>
      </c>
      <c r="O372" s="9">
        <f t="shared" si="132"/>
        <v>0</v>
      </c>
      <c r="P372" s="4">
        <f t="shared" si="136"/>
        <v>0</v>
      </c>
      <c r="Q372" s="11">
        <f t="shared" si="137"/>
        <v>0</v>
      </c>
      <c r="R372" s="10">
        <f t="shared" si="135"/>
        <v>0</v>
      </c>
      <c r="S372" s="8"/>
    </row>
    <row r="373" spans="1:19" s="8" customFormat="1">
      <c r="A373" s="61">
        <v>9</v>
      </c>
      <c r="B373" s="61"/>
      <c r="C373" s="12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3">
        <f t="shared" si="131"/>
        <v>0</v>
      </c>
      <c r="O373" s="9">
        <f t="shared" si="132"/>
        <v>0</v>
      </c>
      <c r="P373" s="4">
        <f t="shared" si="136"/>
        <v>0</v>
      </c>
      <c r="Q373" s="11">
        <f t="shared" si="137"/>
        <v>0</v>
      </c>
      <c r="R373" s="10">
        <f t="shared" si="135"/>
        <v>0</v>
      </c>
    </row>
    <row r="374" spans="1:19">
      <c r="A374" s="61">
        <v>10</v>
      </c>
      <c r="B374" s="61"/>
      <c r="C374" s="12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3">
        <f t="shared" si="131"/>
        <v>0</v>
      </c>
      <c r="O374" s="9">
        <f t="shared" si="132"/>
        <v>0</v>
      </c>
      <c r="P374" s="4">
        <f t="shared" si="136"/>
        <v>0</v>
      </c>
      <c r="Q374" s="11">
        <f t="shared" si="137"/>
        <v>0</v>
      </c>
      <c r="R374" s="10">
        <f t="shared" si="135"/>
        <v>0</v>
      </c>
      <c r="S374" s="8"/>
    </row>
    <row r="375" spans="1:19">
      <c r="A375" s="66" t="s">
        <v>36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8"/>
      <c r="R375" s="10">
        <f>SUM(R365:R374)</f>
        <v>0</v>
      </c>
      <c r="S375" s="8"/>
    </row>
    <row r="376" spans="1:19" ht="15.75">
      <c r="A376" s="24" t="s">
        <v>37</v>
      </c>
      <c r="B376" s="2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6"/>
      <c r="S376" s="8"/>
    </row>
    <row r="377" spans="1:19">
      <c r="A377" s="49" t="s">
        <v>42</v>
      </c>
      <c r="B377" s="49"/>
      <c r="C377" s="49"/>
      <c r="D377" s="49"/>
      <c r="E377" s="49"/>
      <c r="F377" s="49"/>
      <c r="G377" s="49"/>
      <c r="H377" s="49"/>
      <c r="I377" s="49"/>
      <c r="J377" s="15"/>
      <c r="K377" s="15"/>
      <c r="L377" s="15"/>
      <c r="M377" s="15"/>
      <c r="N377" s="15"/>
      <c r="O377" s="15"/>
      <c r="P377" s="15"/>
      <c r="Q377" s="15"/>
      <c r="R377" s="16"/>
      <c r="S377" s="8"/>
    </row>
    <row r="378" spans="1:19">
      <c r="A378" s="49"/>
      <c r="B378" s="49"/>
      <c r="C378" s="49"/>
      <c r="D378" s="49"/>
      <c r="E378" s="49"/>
      <c r="F378" s="49"/>
      <c r="G378" s="49"/>
      <c r="H378" s="49"/>
      <c r="I378" s="49"/>
      <c r="J378" s="15"/>
      <c r="K378" s="15"/>
      <c r="L378" s="15"/>
      <c r="M378" s="15"/>
      <c r="N378" s="15"/>
      <c r="O378" s="15"/>
      <c r="P378" s="15"/>
      <c r="Q378" s="15"/>
      <c r="R378" s="16"/>
      <c r="S378" s="8"/>
    </row>
    <row r="379" spans="1:19">
      <c r="A379" s="64" t="s">
        <v>99</v>
      </c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57"/>
      <c r="R379" s="8"/>
      <c r="S379" s="8"/>
    </row>
    <row r="380" spans="1:19" ht="18">
      <c r="A380" s="69" t="s">
        <v>27</v>
      </c>
      <c r="B380" s="70"/>
      <c r="C380" s="7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7"/>
      <c r="R380" s="8"/>
      <c r="S380" s="8"/>
    </row>
    <row r="381" spans="1:19">
      <c r="A381" s="64" t="s">
        <v>98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57"/>
      <c r="R381" s="8"/>
      <c r="S381" s="8"/>
    </row>
    <row r="382" spans="1:19">
      <c r="A382" s="61">
        <v>1</v>
      </c>
      <c r="B382" s="61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3">
        <f t="shared" ref="N382:N391" si="138">(IF(F382="OŽ",IF(L382=1,550.8,IF(L382=2,426.38,IF(L382=3,342.14,IF(L382=4,181.44,IF(L382=5,168.48,IF(L382=6,155.52,IF(L382=7,148.5,IF(L382=8,144,0))))))))+IF(L382&lt;=8,0,IF(L382&lt;=16,137.7,IF(L382&lt;=24,108,IF(L382&lt;=32,80.1,IF(L382&lt;=36,52.2,0)))))-IF(L382&lt;=8,0,IF(L382&lt;=16,(L382-9)*2.754,IF(L382&lt;=24,(L382-17)* 2.754,IF(L382&lt;=32,(L382-25)* 2.754,IF(L382&lt;=36,(L382-33)*2.754,0))))),0)+IF(F382="PČ",IF(L382=1,449,IF(L382=2,314.6,IF(L382=3,238,IF(L382=4,172,IF(L382=5,159,IF(L382=6,145,IF(L382=7,132,IF(L382=8,119,0))))))))+IF(L382&lt;=8,0,IF(L382&lt;=16,88,IF(L382&lt;=24,55,IF(L382&lt;=32,22,0))))-IF(L382&lt;=8,0,IF(L382&lt;=16,(L382-9)*2.245,IF(L382&lt;=24,(L382-17)*2.245,IF(L382&lt;=32,(L382-25)*2.245,0)))),0)+IF(F382="PČneol",IF(L382=1,85,IF(L382=2,64.61,IF(L382=3,50.76,IF(L382=4,16.25,IF(L382=5,15,IF(L382=6,13.75,IF(L382=7,12.5,IF(L382=8,11.25,0))))))))+IF(L382&lt;=8,0,IF(L382&lt;=16,9,0))-IF(L382&lt;=8,0,IF(L382&lt;=16,(L382-9)*0.425,0)),0)+IF(F382="PŽ",IF(L382=1,85,IF(L382=2,59.5,IF(L382=3,45,IF(L382=4,32.5,IF(L382=5,30,IF(L382=6,27.5,IF(L382=7,25,IF(L382=8,22.5,0))))))))+IF(L382&lt;=8,0,IF(L382&lt;=16,19,IF(L382&lt;=24,13,IF(L382&lt;=32,8,0))))-IF(L382&lt;=8,0,IF(L382&lt;=16,(L382-9)*0.425,IF(L382&lt;=24,(L382-17)*0.425,IF(L382&lt;=32,(L382-25)*0.425,0)))),0)+IF(F382="EČ",IF(L382=1,204,IF(L382=2,156.24,IF(L382=3,123.84,IF(L382=4,72,IF(L382=5,66,IF(L382=6,60,IF(L382=7,54,IF(L382=8,48,0))))))))+IF(L382&lt;=8,0,IF(L382&lt;=16,40,IF(L382&lt;=24,25,0)))-IF(L382&lt;=8,0,IF(L382&lt;=16,(L382-9)*1.02,IF(L382&lt;=24,(L382-17)*1.02,0))),0)+IF(F382="EČneol",IF(L382=1,68,IF(L382=2,51.69,IF(L382=3,40.61,IF(L382=4,13,IF(L382=5,12,IF(L382=6,11,IF(L382=7,10,IF(L382=8,9,0)))))))))+IF(F382="EŽ",IF(L382=1,68,IF(L382=2,47.6,IF(L382=3,36,IF(L382=4,18,IF(L382=5,16.5,IF(L382=6,15,IF(L382=7,13.5,IF(L382=8,12,0))))))))+IF(L382&lt;=8,0,IF(L382&lt;=16,10,IF(L382&lt;=24,6,0)))-IF(L382&lt;=8,0,IF(L382&lt;=16,(L382-9)*0.34,IF(L382&lt;=24,(L382-17)*0.34,0))),0)+IF(F382="PT",IF(L382=1,68,IF(L382=2,52.08,IF(L382=3,41.28,IF(L382=4,24,IF(L382=5,22,IF(L382=6,20,IF(L382=7,18,IF(L382=8,16,0))))))))+IF(L382&lt;=8,0,IF(L382&lt;=16,13,IF(L382&lt;=24,9,IF(L382&lt;=32,4,0))))-IF(L382&lt;=8,0,IF(L382&lt;=16,(L382-9)*0.34,IF(L382&lt;=24,(L382-17)*0.34,IF(L382&lt;=32,(L382-25)*0.34,0)))),0)+IF(F382="JOŽ",IF(L382=1,85,IF(L382=2,59.5,IF(L382=3,45,IF(L382=4,32.5,IF(L382=5,30,IF(L382=6,27.5,IF(L382=7,25,IF(L382=8,22.5,0))))))))+IF(L382&lt;=8,0,IF(L382&lt;=16,19,IF(L382&lt;=24,13,0)))-IF(L382&lt;=8,0,IF(L382&lt;=16,(L382-9)*0.425,IF(L382&lt;=24,(L382-17)*0.425,0))),0)+IF(F382="JPČ",IF(L382=1,68,IF(L382=2,47.6,IF(L382=3,36,IF(L382=4,26,IF(L382=5,24,IF(L382=6,22,IF(L382=7,20,IF(L382=8,18,0))))))))+IF(L382&lt;=8,0,IF(L382&lt;=16,13,IF(L382&lt;=24,9,0)))-IF(L382&lt;=8,0,IF(L382&lt;=16,(L382-9)*0.34,IF(L382&lt;=24,(L382-17)*0.34,0))),0)+IF(F382="JEČ",IF(L382=1,34,IF(L382=2,26.04,IF(L382=3,20.6,IF(L382=4,12,IF(L382=5,11,IF(L382=6,10,IF(L382=7,9,IF(L382=8,8,0))))))))+IF(L382&lt;=8,0,IF(L382&lt;=16,6,0))-IF(L382&lt;=8,0,IF(L382&lt;=16,(L382-9)*0.17,0)),0)+IF(F382="JEOF",IF(L382=1,34,IF(L382=2,26.04,IF(L382=3,20.6,IF(L382=4,12,IF(L382=5,11,IF(L382=6,10,IF(L382=7,9,IF(L382=8,8,0))))))))+IF(L382&lt;=8,0,IF(L382&lt;=16,6,0))-IF(L382&lt;=8,0,IF(L382&lt;=16,(L382-9)*0.17,0)),0)+IF(F382="JnPČ",IF(L382=1,51,IF(L382=2,35.7,IF(L382=3,27,IF(L382=4,19.5,IF(L382=5,18,IF(L382=6,16.5,IF(L382=7,15,IF(L382=8,13.5,0))))))))+IF(L382&lt;=8,0,IF(L382&lt;=16,10,0))-IF(L382&lt;=8,0,IF(L382&lt;=16,(L382-9)*0.255,0)),0)+IF(F382="JnEČ",IF(L382=1,25.5,IF(L382=2,19.53,IF(L382=3,15.48,IF(L382=4,9,IF(L382=5,8.25,IF(L382=6,7.5,IF(L382=7,6.75,IF(L382=8,6,0))))))))+IF(L382&lt;=8,0,IF(L382&lt;=16,5,0))-IF(L382&lt;=8,0,IF(L382&lt;=16,(L382-9)*0.1275,0)),0)+IF(F382="JčPČ",IF(L382=1,21.25,IF(L382=2,14.5,IF(L382=3,11.5,IF(L382=4,7,IF(L382=5,6.5,IF(L382=6,6,IF(L382=7,5.5,IF(L382=8,5,0))))))))+IF(L382&lt;=8,0,IF(L382&lt;=16,4,0))-IF(L382&lt;=8,0,IF(L382&lt;=16,(L382-9)*0.10625,0)),0)+IF(F382="JčEČ",IF(L382=1,17,IF(L382=2,13.02,IF(L382=3,10.32,IF(L382=4,6,IF(L382=5,5.5,IF(L382=6,5,IF(L382=7,4.5,IF(L382=8,4,0))))))))+IF(L382&lt;=8,0,IF(L382&lt;=16,3,0))-IF(L382&lt;=8,0,IF(L382&lt;=16,(L382-9)*0.085,0)),0)+IF(F382="NEAK",IF(L382=1,11.48,IF(L382=2,8.79,IF(L382=3,6.97,IF(L382=4,4.05,IF(L382=5,3.71,IF(L382=6,3.38,IF(L382=7,3.04,IF(L382=8,2.7,0))))))))+IF(L382&lt;=8,0,IF(L382&lt;=16,2,IF(L382&lt;=24,1.3,0)))-IF(L382&lt;=8,0,IF(L382&lt;=16,(L382-9)*0.0574,IF(L382&lt;=24,(L382-17)*0.0574,0))),0))*IF(L382&lt;0,1,IF(OR(F382="PČ",F382="PŽ",F382="PT"),IF(J382&lt;32,J382/32,1),1))* IF(L382&lt;0,1,IF(OR(F382="EČ",F382="EŽ",F382="JOŽ",F382="JPČ",F382="NEAK"),IF(J382&lt;24,J382/24,1),1))*IF(L382&lt;0,1,IF(OR(F382="PČneol",F382="JEČ",F382="JEOF",F382="JnPČ",F382="JnEČ",F382="JčPČ",F382="JčEČ"),IF(J382&lt;16,J382/16,1),1))*IF(L382&lt;0,1,IF(F382="EČneol",IF(J382&lt;8,J382/8,1),1))</f>
        <v>0</v>
      </c>
      <c r="O382" s="9">
        <f t="shared" ref="O382:O391" si="139">IF(F382="OŽ",N382,IF(H382="Ne",IF(J382*0.3&lt;J382-L382,N382,0),IF(J382*0.1&lt;J382-L382,N382,0)))</f>
        <v>0</v>
      </c>
      <c r="P382" s="4">
        <f t="shared" ref="P382" si="140">IF(O382=0,0,IF(F382="OŽ",IF(L382&gt;35,0,IF(J382&gt;35,(36-L382)*1.836,((36-L382)-(36-J382))*1.836)),0)+IF(F382="PČ",IF(L382&gt;31,0,IF(J382&gt;31,(32-L382)*1.347,((32-L382)-(32-J382))*1.347)),0)+ IF(F382="PČneol",IF(L382&gt;15,0,IF(J382&gt;15,(16-L382)*0.255,((16-L382)-(16-J382))*0.255)),0)+IF(F382="PŽ",IF(L382&gt;31,0,IF(J382&gt;31,(32-L382)*0.255,((32-L382)-(32-J382))*0.255)),0)+IF(F382="EČ",IF(L382&gt;23,0,IF(J382&gt;23,(24-L382)*0.612,((24-L382)-(24-J382))*0.612)),0)+IF(F382="EČneol",IF(L382&gt;7,0,IF(J382&gt;7,(8-L382)*0.204,((8-L382)-(8-J382))*0.204)),0)+IF(F382="EŽ",IF(L382&gt;23,0,IF(J382&gt;23,(24-L382)*0.204,((24-L382)-(24-J382))*0.204)),0)+IF(F382="PT",IF(L382&gt;31,0,IF(J382&gt;31,(32-L382)*0.204,((32-L382)-(32-J382))*0.204)),0)+IF(F382="JOŽ",IF(L382&gt;23,0,IF(J382&gt;23,(24-L382)*0.255,((24-L382)-(24-J382))*0.255)),0)+IF(F382="JPČ",IF(L382&gt;23,0,IF(J382&gt;23,(24-L382)*0.204,((24-L382)-(24-J382))*0.204)),0)+IF(F382="JEČ",IF(L382&gt;15,0,IF(J382&gt;15,(16-L382)*0.102,((16-L382)-(16-J382))*0.102)),0)+IF(F382="JEOF",IF(L382&gt;15,0,IF(J382&gt;15,(16-L382)*0.102,((16-L382)-(16-J382))*0.102)),0)+IF(F382="JnPČ",IF(L382&gt;15,0,IF(J382&gt;15,(16-L382)*0.153,((16-L382)-(16-J382))*0.153)),0)+IF(F382="JnEČ",IF(L382&gt;15,0,IF(J382&gt;15,(16-L382)*0.0765,((16-L382)-(16-J382))*0.0765)),0)+IF(F382="JčPČ",IF(L382&gt;15,0,IF(J382&gt;15,(16-L382)*0.06375,((16-L382)-(16-J382))*0.06375)),0)+IF(F382="JčEČ",IF(L382&gt;15,0,IF(J382&gt;15,(16-L382)*0.051,((16-L382)-(16-J382))*0.051)),0)+IF(F382="NEAK",IF(L382&gt;23,0,IF(J382&gt;23,(24-L382)*0.03444,((24-L382)-(24-J382))*0.03444)),0))</f>
        <v>0</v>
      </c>
      <c r="Q382" s="11">
        <f t="shared" ref="Q382" si="141">IF(ISERROR(P382*100/N382),0,(P382*100/N382))</f>
        <v>0</v>
      </c>
      <c r="R382" s="10">
        <f t="shared" ref="R382:R391" si="142">IF(Q382&lt;=30,O382+P382,O382+O382*0.3)*IF(G382=1,0.4,IF(G382=2,0.75,IF(G382="1 (kas 4 m. 1 k. nerengiamos)",0.52,1)))*IF(D382="olimpinė",1,IF(M382="Ne",0.5,1))*IF(OR(A$5="Lietuvos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federacija"),IF(OR(J382&lt;8,K382&lt;16),0,1),1)*E382*IF(I382&lt;=1,1,1/I382)*IF(OR(A$5="Lietuvos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2" s="8"/>
    </row>
    <row r="383" spans="1:19">
      <c r="A383" s="61">
        <v>2</v>
      </c>
      <c r="B383" s="61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3">
        <f t="shared" si="138"/>
        <v>0</v>
      </c>
      <c r="O383" s="9">
        <f t="shared" si="139"/>
        <v>0</v>
      </c>
      <c r="P383" s="4">
        <f t="shared" ref="P383:P391" si="143">IF(O383=0,0,IF(F383="OŽ",IF(L383&gt;35,0,IF(J383&gt;35,(36-L383)*1.836,((36-L383)-(36-J383))*1.836)),0)+IF(F383="PČ",IF(L383&gt;31,0,IF(J383&gt;31,(32-L383)*1.347,((32-L383)-(32-J383))*1.347)),0)+ IF(F383="PČneol",IF(L383&gt;15,0,IF(J383&gt;15,(16-L383)*0.255,((16-L383)-(16-J383))*0.255)),0)+IF(F383="PŽ",IF(L383&gt;31,0,IF(J383&gt;31,(32-L383)*0.255,((32-L383)-(32-J383))*0.255)),0)+IF(F383="EČ",IF(L383&gt;23,0,IF(J383&gt;23,(24-L383)*0.612,((24-L383)-(24-J383))*0.612)),0)+IF(F383="EČneol",IF(L383&gt;7,0,IF(J383&gt;7,(8-L383)*0.204,((8-L383)-(8-J383))*0.204)),0)+IF(F383="EŽ",IF(L383&gt;23,0,IF(J383&gt;23,(24-L383)*0.204,((24-L383)-(24-J383))*0.204)),0)+IF(F383="PT",IF(L383&gt;31,0,IF(J383&gt;31,(32-L383)*0.204,((32-L383)-(32-J383))*0.204)),0)+IF(F383="JOŽ",IF(L383&gt;23,0,IF(J383&gt;23,(24-L383)*0.255,((24-L383)-(24-J383))*0.255)),0)+IF(F383="JPČ",IF(L383&gt;23,0,IF(J383&gt;23,(24-L383)*0.204,((24-L383)-(24-J383))*0.204)),0)+IF(F383="JEČ",IF(L383&gt;15,0,IF(J383&gt;15,(16-L383)*0.102,((16-L383)-(16-J383))*0.102)),0)+IF(F383="JEOF",IF(L383&gt;15,0,IF(J383&gt;15,(16-L383)*0.102,((16-L383)-(16-J383))*0.102)),0)+IF(F383="JnPČ",IF(L383&gt;15,0,IF(J383&gt;15,(16-L383)*0.153,((16-L383)-(16-J383))*0.153)),0)+IF(F383="JnEČ",IF(L383&gt;15,0,IF(J383&gt;15,(16-L383)*0.0765,((16-L383)-(16-J383))*0.0765)),0)+IF(F383="JčPČ",IF(L383&gt;15,0,IF(J383&gt;15,(16-L383)*0.06375,((16-L383)-(16-J383))*0.06375)),0)+IF(F383="JčEČ",IF(L383&gt;15,0,IF(J383&gt;15,(16-L383)*0.051,((16-L383)-(16-J383))*0.051)),0)+IF(F383="NEAK",IF(L383&gt;23,0,IF(J383&gt;23,(24-L383)*0.03444,((24-L383)-(24-J383))*0.03444)),0))</f>
        <v>0</v>
      </c>
      <c r="Q383" s="11">
        <f t="shared" ref="Q383:Q391" si="144">IF(ISERROR(P383*100/N383),0,(P383*100/N383))</f>
        <v>0</v>
      </c>
      <c r="R383" s="10">
        <f t="shared" si="142"/>
        <v>0</v>
      </c>
      <c r="S383" s="8"/>
    </row>
    <row r="384" spans="1:19">
      <c r="A384" s="61">
        <v>3</v>
      </c>
      <c r="B384" s="61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3">
        <f t="shared" si="138"/>
        <v>0</v>
      </c>
      <c r="O384" s="9">
        <f t="shared" si="139"/>
        <v>0</v>
      </c>
      <c r="P384" s="4">
        <f t="shared" si="143"/>
        <v>0</v>
      </c>
      <c r="Q384" s="11">
        <f t="shared" si="144"/>
        <v>0</v>
      </c>
      <c r="R384" s="10">
        <f t="shared" si="142"/>
        <v>0</v>
      </c>
      <c r="S384" s="8"/>
    </row>
    <row r="385" spans="1:19">
      <c r="A385" s="61">
        <v>4</v>
      </c>
      <c r="B385" s="61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3">
        <f t="shared" si="138"/>
        <v>0</v>
      </c>
      <c r="O385" s="9">
        <f t="shared" si="139"/>
        <v>0</v>
      </c>
      <c r="P385" s="4">
        <f t="shared" si="143"/>
        <v>0</v>
      </c>
      <c r="Q385" s="11">
        <f t="shared" si="144"/>
        <v>0</v>
      </c>
      <c r="R385" s="10">
        <f t="shared" si="142"/>
        <v>0</v>
      </c>
      <c r="S385" s="8"/>
    </row>
    <row r="386" spans="1:19">
      <c r="A386" s="61">
        <v>5</v>
      </c>
      <c r="B386" s="61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3">
        <f t="shared" si="138"/>
        <v>0</v>
      </c>
      <c r="O386" s="9">
        <f t="shared" si="139"/>
        <v>0</v>
      </c>
      <c r="P386" s="4">
        <f t="shared" si="143"/>
        <v>0</v>
      </c>
      <c r="Q386" s="11">
        <f t="shared" si="144"/>
        <v>0</v>
      </c>
      <c r="R386" s="10">
        <f t="shared" si="142"/>
        <v>0</v>
      </c>
      <c r="S386" s="8"/>
    </row>
    <row r="387" spans="1:19">
      <c r="A387" s="61">
        <v>6</v>
      </c>
      <c r="B387" s="61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3">
        <f t="shared" si="138"/>
        <v>0</v>
      </c>
      <c r="O387" s="9">
        <f t="shared" si="139"/>
        <v>0</v>
      </c>
      <c r="P387" s="4">
        <f t="shared" si="143"/>
        <v>0</v>
      </c>
      <c r="Q387" s="11">
        <f t="shared" si="144"/>
        <v>0</v>
      </c>
      <c r="R387" s="10">
        <f t="shared" si="142"/>
        <v>0</v>
      </c>
      <c r="S387" s="8"/>
    </row>
    <row r="388" spans="1:19">
      <c r="A388" s="61">
        <v>7</v>
      </c>
      <c r="B388" s="61"/>
      <c r="C388" s="12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3">
        <f t="shared" si="138"/>
        <v>0</v>
      </c>
      <c r="O388" s="9">
        <f t="shared" si="139"/>
        <v>0</v>
      </c>
      <c r="P388" s="4">
        <f t="shared" si="143"/>
        <v>0</v>
      </c>
      <c r="Q388" s="11">
        <f t="shared" si="144"/>
        <v>0</v>
      </c>
      <c r="R388" s="10">
        <f t="shared" si="142"/>
        <v>0</v>
      </c>
      <c r="S388" s="8"/>
    </row>
    <row r="389" spans="1:19">
      <c r="A389" s="61">
        <v>8</v>
      </c>
      <c r="B389" s="61"/>
      <c r="C389" s="12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3">
        <f t="shared" si="138"/>
        <v>0</v>
      </c>
      <c r="O389" s="9">
        <f t="shared" si="139"/>
        <v>0</v>
      </c>
      <c r="P389" s="4">
        <f t="shared" si="143"/>
        <v>0</v>
      </c>
      <c r="Q389" s="11">
        <f t="shared" si="144"/>
        <v>0</v>
      </c>
      <c r="R389" s="10">
        <f t="shared" si="142"/>
        <v>0</v>
      </c>
      <c r="S389" s="8"/>
    </row>
    <row r="390" spans="1:19" s="8" customFormat="1">
      <c r="A390" s="61">
        <v>9</v>
      </c>
      <c r="B390" s="61"/>
      <c r="C390" s="12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3">
        <f t="shared" si="138"/>
        <v>0</v>
      </c>
      <c r="O390" s="9">
        <f t="shared" si="139"/>
        <v>0</v>
      </c>
      <c r="P390" s="4">
        <f t="shared" si="143"/>
        <v>0</v>
      </c>
      <c r="Q390" s="11">
        <f t="shared" si="144"/>
        <v>0</v>
      </c>
      <c r="R390" s="10">
        <f t="shared" si="142"/>
        <v>0</v>
      </c>
    </row>
    <row r="391" spans="1:19" ht="13.9" customHeight="1">
      <c r="A391" s="61">
        <v>10</v>
      </c>
      <c r="B391" s="61"/>
      <c r="C391" s="12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3">
        <f t="shared" si="138"/>
        <v>0</v>
      </c>
      <c r="O391" s="9">
        <f t="shared" si="139"/>
        <v>0</v>
      </c>
      <c r="P391" s="4">
        <f t="shared" si="143"/>
        <v>0</v>
      </c>
      <c r="Q391" s="11">
        <f t="shared" si="144"/>
        <v>0</v>
      </c>
      <c r="R391" s="10">
        <f t="shared" si="142"/>
        <v>0</v>
      </c>
      <c r="S391" s="8"/>
    </row>
    <row r="392" spans="1:19" ht="16.899999999999999" customHeight="1">
      <c r="A392" s="66" t="s">
        <v>36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8"/>
      <c r="R392" s="10">
        <f>SUM(R382:R391)</f>
        <v>0</v>
      </c>
      <c r="S392" s="8"/>
    </row>
    <row r="393" spans="1:19" ht="15.6" customHeight="1">
      <c r="A393" s="24" t="s">
        <v>37</v>
      </c>
      <c r="B393" s="2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6"/>
      <c r="S393" s="8"/>
    </row>
    <row r="394" spans="1:19" ht="13.9" customHeight="1">
      <c r="A394" s="49" t="s">
        <v>42</v>
      </c>
      <c r="B394" s="49"/>
      <c r="C394" s="49"/>
      <c r="D394" s="49"/>
      <c r="E394" s="49"/>
      <c r="F394" s="49"/>
      <c r="G394" s="49"/>
      <c r="H394" s="49"/>
      <c r="I394" s="49"/>
      <c r="J394" s="15"/>
      <c r="K394" s="15"/>
      <c r="L394" s="15"/>
      <c r="M394" s="15"/>
      <c r="N394" s="15"/>
      <c r="O394" s="15"/>
      <c r="P394" s="15"/>
      <c r="Q394" s="15"/>
      <c r="R394" s="16"/>
      <c r="S394" s="8"/>
    </row>
    <row r="395" spans="1:19">
      <c r="A395" s="49"/>
      <c r="B395" s="49"/>
      <c r="C395" s="49"/>
      <c r="D395" s="49"/>
      <c r="E395" s="49"/>
      <c r="F395" s="49"/>
      <c r="G395" s="49"/>
      <c r="H395" s="49"/>
      <c r="I395" s="49"/>
      <c r="J395" s="15"/>
      <c r="K395" s="15"/>
      <c r="L395" s="15"/>
      <c r="M395" s="15"/>
      <c r="N395" s="15"/>
      <c r="O395" s="15"/>
      <c r="P395" s="15"/>
      <c r="Q395" s="15"/>
      <c r="R395" s="16"/>
      <c r="S395" s="8"/>
    </row>
    <row r="396" spans="1:19">
      <c r="A396" s="64" t="s">
        <v>99</v>
      </c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57"/>
      <c r="R396" s="8"/>
      <c r="S396" s="8"/>
    </row>
    <row r="397" spans="1:19" ht="18">
      <c r="A397" s="69" t="s">
        <v>27</v>
      </c>
      <c r="B397" s="70"/>
      <c r="C397" s="7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7"/>
      <c r="R397" s="8"/>
      <c r="S397" s="8"/>
    </row>
    <row r="398" spans="1:19">
      <c r="A398" s="64" t="s">
        <v>98</v>
      </c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57"/>
      <c r="R398" s="8"/>
      <c r="S398" s="8"/>
    </row>
    <row r="399" spans="1:19">
      <c r="A399" s="61">
        <v>1</v>
      </c>
      <c r="B399" s="61"/>
      <c r="C399" s="12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3">
        <f t="shared" ref="N399:N408" si="145">(IF(F399="OŽ",IF(L399=1,550.8,IF(L399=2,426.38,IF(L399=3,342.14,IF(L399=4,181.44,IF(L399=5,168.48,IF(L399=6,155.52,IF(L399=7,148.5,IF(L399=8,144,0))))))))+IF(L399&lt;=8,0,IF(L399&lt;=16,137.7,IF(L399&lt;=24,108,IF(L399&lt;=32,80.1,IF(L399&lt;=36,52.2,0)))))-IF(L399&lt;=8,0,IF(L399&lt;=16,(L399-9)*2.754,IF(L399&lt;=24,(L399-17)* 2.754,IF(L399&lt;=32,(L399-25)* 2.754,IF(L399&lt;=36,(L399-33)*2.754,0))))),0)+IF(F399="PČ",IF(L399=1,449,IF(L399=2,314.6,IF(L399=3,238,IF(L399=4,172,IF(L399=5,159,IF(L399=6,145,IF(L399=7,132,IF(L399=8,119,0))))))))+IF(L399&lt;=8,0,IF(L399&lt;=16,88,IF(L399&lt;=24,55,IF(L399&lt;=32,22,0))))-IF(L399&lt;=8,0,IF(L399&lt;=16,(L399-9)*2.245,IF(L399&lt;=24,(L399-17)*2.245,IF(L399&lt;=32,(L399-25)*2.245,0)))),0)+IF(F399="PČneol",IF(L399=1,85,IF(L399=2,64.61,IF(L399=3,50.76,IF(L399=4,16.25,IF(L399=5,15,IF(L399=6,13.75,IF(L399=7,12.5,IF(L399=8,11.25,0))))))))+IF(L399&lt;=8,0,IF(L399&lt;=16,9,0))-IF(L399&lt;=8,0,IF(L399&lt;=16,(L399-9)*0.425,0)),0)+IF(F399="PŽ",IF(L399=1,85,IF(L399=2,59.5,IF(L399=3,45,IF(L399=4,32.5,IF(L399=5,30,IF(L399=6,27.5,IF(L399=7,25,IF(L399=8,22.5,0))))))))+IF(L399&lt;=8,0,IF(L399&lt;=16,19,IF(L399&lt;=24,13,IF(L399&lt;=32,8,0))))-IF(L399&lt;=8,0,IF(L399&lt;=16,(L399-9)*0.425,IF(L399&lt;=24,(L399-17)*0.425,IF(L399&lt;=32,(L399-25)*0.425,0)))),0)+IF(F399="EČ",IF(L399=1,204,IF(L399=2,156.24,IF(L399=3,123.84,IF(L399=4,72,IF(L399=5,66,IF(L399=6,60,IF(L399=7,54,IF(L399=8,48,0))))))))+IF(L399&lt;=8,0,IF(L399&lt;=16,40,IF(L399&lt;=24,25,0)))-IF(L399&lt;=8,0,IF(L399&lt;=16,(L399-9)*1.02,IF(L399&lt;=24,(L399-17)*1.02,0))),0)+IF(F399="EČneol",IF(L399=1,68,IF(L399=2,51.69,IF(L399=3,40.61,IF(L399=4,13,IF(L399=5,12,IF(L399=6,11,IF(L399=7,10,IF(L399=8,9,0)))))))))+IF(F399="EŽ",IF(L399=1,68,IF(L399=2,47.6,IF(L399=3,36,IF(L399=4,18,IF(L399=5,16.5,IF(L399=6,15,IF(L399=7,13.5,IF(L399=8,12,0))))))))+IF(L399&lt;=8,0,IF(L399&lt;=16,10,IF(L399&lt;=24,6,0)))-IF(L399&lt;=8,0,IF(L399&lt;=16,(L399-9)*0.34,IF(L399&lt;=24,(L399-17)*0.34,0))),0)+IF(F399="PT",IF(L399=1,68,IF(L399=2,52.08,IF(L399=3,41.28,IF(L399=4,24,IF(L399=5,22,IF(L399=6,20,IF(L399=7,18,IF(L399=8,16,0))))))))+IF(L399&lt;=8,0,IF(L399&lt;=16,13,IF(L399&lt;=24,9,IF(L399&lt;=32,4,0))))-IF(L399&lt;=8,0,IF(L399&lt;=16,(L399-9)*0.34,IF(L399&lt;=24,(L399-17)*0.34,IF(L399&lt;=32,(L399-25)*0.34,0)))),0)+IF(F399="JOŽ",IF(L399=1,85,IF(L399=2,59.5,IF(L399=3,45,IF(L399=4,32.5,IF(L399=5,30,IF(L399=6,27.5,IF(L399=7,25,IF(L399=8,22.5,0))))))))+IF(L399&lt;=8,0,IF(L399&lt;=16,19,IF(L399&lt;=24,13,0)))-IF(L399&lt;=8,0,IF(L399&lt;=16,(L399-9)*0.425,IF(L399&lt;=24,(L399-17)*0.425,0))),0)+IF(F399="JPČ",IF(L399=1,68,IF(L399=2,47.6,IF(L399=3,36,IF(L399=4,26,IF(L399=5,24,IF(L399=6,22,IF(L399=7,20,IF(L399=8,18,0))))))))+IF(L399&lt;=8,0,IF(L399&lt;=16,13,IF(L399&lt;=24,9,0)))-IF(L399&lt;=8,0,IF(L399&lt;=16,(L399-9)*0.34,IF(L399&lt;=24,(L399-17)*0.34,0))),0)+IF(F399="JEČ",IF(L399=1,34,IF(L399=2,26.04,IF(L399=3,20.6,IF(L399=4,12,IF(L399=5,11,IF(L399=6,10,IF(L399=7,9,IF(L399=8,8,0))))))))+IF(L399&lt;=8,0,IF(L399&lt;=16,6,0))-IF(L399&lt;=8,0,IF(L399&lt;=16,(L399-9)*0.17,0)),0)+IF(F399="JEOF",IF(L399=1,34,IF(L399=2,26.04,IF(L399=3,20.6,IF(L399=4,12,IF(L399=5,11,IF(L399=6,10,IF(L399=7,9,IF(L399=8,8,0))))))))+IF(L399&lt;=8,0,IF(L399&lt;=16,6,0))-IF(L399&lt;=8,0,IF(L399&lt;=16,(L399-9)*0.17,0)),0)+IF(F399="JnPČ",IF(L399=1,51,IF(L399=2,35.7,IF(L399=3,27,IF(L399=4,19.5,IF(L399=5,18,IF(L399=6,16.5,IF(L399=7,15,IF(L399=8,13.5,0))))))))+IF(L399&lt;=8,0,IF(L399&lt;=16,10,0))-IF(L399&lt;=8,0,IF(L399&lt;=16,(L399-9)*0.255,0)),0)+IF(F399="JnEČ",IF(L399=1,25.5,IF(L399=2,19.53,IF(L399=3,15.48,IF(L399=4,9,IF(L399=5,8.25,IF(L399=6,7.5,IF(L399=7,6.75,IF(L399=8,6,0))))))))+IF(L399&lt;=8,0,IF(L399&lt;=16,5,0))-IF(L399&lt;=8,0,IF(L399&lt;=16,(L399-9)*0.1275,0)),0)+IF(F399="JčPČ",IF(L399=1,21.25,IF(L399=2,14.5,IF(L399=3,11.5,IF(L399=4,7,IF(L399=5,6.5,IF(L399=6,6,IF(L399=7,5.5,IF(L399=8,5,0))))))))+IF(L399&lt;=8,0,IF(L399&lt;=16,4,0))-IF(L399&lt;=8,0,IF(L399&lt;=16,(L399-9)*0.10625,0)),0)+IF(F399="JčEČ",IF(L399=1,17,IF(L399=2,13.02,IF(L399=3,10.32,IF(L399=4,6,IF(L399=5,5.5,IF(L399=6,5,IF(L399=7,4.5,IF(L399=8,4,0))))))))+IF(L399&lt;=8,0,IF(L399&lt;=16,3,0))-IF(L399&lt;=8,0,IF(L399&lt;=16,(L399-9)*0.085,0)),0)+IF(F399="NEAK",IF(L399=1,11.48,IF(L399=2,8.79,IF(L399=3,6.97,IF(L399=4,4.05,IF(L399=5,3.71,IF(L399=6,3.38,IF(L399=7,3.04,IF(L399=8,2.7,0))))))))+IF(L399&lt;=8,0,IF(L399&lt;=16,2,IF(L399&lt;=24,1.3,0)))-IF(L399&lt;=8,0,IF(L399&lt;=16,(L399-9)*0.0574,IF(L399&lt;=24,(L399-17)*0.0574,0))),0))*IF(L399&lt;0,1,IF(OR(F399="PČ",F399="PŽ",F399="PT"),IF(J399&lt;32,J399/32,1),1))* IF(L399&lt;0,1,IF(OR(F399="EČ",F399="EŽ",F399="JOŽ",F399="JPČ",F399="NEAK"),IF(J399&lt;24,J399/24,1),1))*IF(L399&lt;0,1,IF(OR(F399="PČneol",F399="JEČ",F399="JEOF",F399="JnPČ",F399="JnEČ",F399="JčPČ",F399="JčEČ"),IF(J399&lt;16,J399/16,1),1))*IF(L399&lt;0,1,IF(F399="EČneol",IF(J399&lt;8,J399/8,1),1))</f>
        <v>0</v>
      </c>
      <c r="O399" s="9">
        <f t="shared" ref="O399:O408" si="146">IF(F399="OŽ",N399,IF(H399="Ne",IF(J399*0.3&lt;J399-L399,N399,0),IF(J399*0.1&lt;J399-L399,N399,0)))</f>
        <v>0</v>
      </c>
      <c r="P399" s="4">
        <f t="shared" ref="P399" si="147">IF(O399=0,0,IF(F399="OŽ",IF(L399&gt;35,0,IF(J399&gt;35,(36-L399)*1.836,((36-L399)-(36-J399))*1.836)),0)+IF(F399="PČ",IF(L399&gt;31,0,IF(J399&gt;31,(32-L399)*1.347,((32-L399)-(32-J399))*1.347)),0)+ IF(F399="PČneol",IF(L399&gt;15,0,IF(J399&gt;15,(16-L399)*0.255,((16-L399)-(16-J399))*0.255)),0)+IF(F399="PŽ",IF(L399&gt;31,0,IF(J399&gt;31,(32-L399)*0.255,((32-L399)-(32-J399))*0.255)),0)+IF(F399="EČ",IF(L399&gt;23,0,IF(J399&gt;23,(24-L399)*0.612,((24-L399)-(24-J399))*0.612)),0)+IF(F399="EČneol",IF(L399&gt;7,0,IF(J399&gt;7,(8-L399)*0.204,((8-L399)-(8-J399))*0.204)),0)+IF(F399="EŽ",IF(L399&gt;23,0,IF(J399&gt;23,(24-L399)*0.204,((24-L399)-(24-J399))*0.204)),0)+IF(F399="PT",IF(L399&gt;31,0,IF(J399&gt;31,(32-L399)*0.204,((32-L399)-(32-J399))*0.204)),0)+IF(F399="JOŽ",IF(L399&gt;23,0,IF(J399&gt;23,(24-L399)*0.255,((24-L399)-(24-J399))*0.255)),0)+IF(F399="JPČ",IF(L399&gt;23,0,IF(J399&gt;23,(24-L399)*0.204,((24-L399)-(24-J399))*0.204)),0)+IF(F399="JEČ",IF(L399&gt;15,0,IF(J399&gt;15,(16-L399)*0.102,((16-L399)-(16-J399))*0.102)),0)+IF(F399="JEOF",IF(L399&gt;15,0,IF(J399&gt;15,(16-L399)*0.102,((16-L399)-(16-J399))*0.102)),0)+IF(F399="JnPČ",IF(L399&gt;15,0,IF(J399&gt;15,(16-L399)*0.153,((16-L399)-(16-J399))*0.153)),0)+IF(F399="JnEČ",IF(L399&gt;15,0,IF(J399&gt;15,(16-L399)*0.0765,((16-L399)-(16-J399))*0.0765)),0)+IF(F399="JčPČ",IF(L399&gt;15,0,IF(J399&gt;15,(16-L399)*0.06375,((16-L399)-(16-J399))*0.06375)),0)+IF(F399="JčEČ",IF(L399&gt;15,0,IF(J399&gt;15,(16-L399)*0.051,((16-L399)-(16-J399))*0.051)),0)+IF(F399="NEAK",IF(L399&gt;23,0,IF(J399&gt;23,(24-L399)*0.03444,((24-L399)-(24-J399))*0.03444)),0))</f>
        <v>0</v>
      </c>
      <c r="Q399" s="11">
        <f t="shared" ref="Q399" si="148">IF(ISERROR(P399*100/N399),0,(P399*100/N399))</f>
        <v>0</v>
      </c>
      <c r="R399" s="10">
        <f t="shared" ref="R399:R408" si="149">IF(Q399&lt;=30,O399+P399,O399+O399*0.3)*IF(G399=1,0.4,IF(G399=2,0.75,IF(G399="1 (kas 4 m. 1 k. nerengiamos)",0.52,1)))*IF(D399="olimpinė",1,IF(M399="Ne",0.5,1))*IF(OR(A$5="Lietuvos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federacija"),IF(OR(J399&lt;8,K399&lt;16),0,1),1)*E399*IF(I399&lt;=1,1,1/I399)*IF(OR(A$5="Lietuvos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99" s="8"/>
    </row>
    <row r="400" spans="1:19">
      <c r="A400" s="61">
        <v>2</v>
      </c>
      <c r="B400" s="61"/>
      <c r="C400" s="12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3">
        <f t="shared" si="145"/>
        <v>0</v>
      </c>
      <c r="O400" s="9">
        <f t="shared" si="146"/>
        <v>0</v>
      </c>
      <c r="P400" s="4">
        <f t="shared" ref="P400:P408" si="150">IF(O400=0,0,IF(F400="OŽ",IF(L400&gt;35,0,IF(J400&gt;35,(36-L400)*1.836,((36-L400)-(36-J400))*1.836)),0)+IF(F400="PČ",IF(L400&gt;31,0,IF(J400&gt;31,(32-L400)*1.347,((32-L400)-(32-J400))*1.347)),0)+ IF(F400="PČneol",IF(L400&gt;15,0,IF(J400&gt;15,(16-L400)*0.255,((16-L400)-(16-J400))*0.255)),0)+IF(F400="PŽ",IF(L400&gt;31,0,IF(J400&gt;31,(32-L400)*0.255,((32-L400)-(32-J400))*0.255)),0)+IF(F400="EČ",IF(L400&gt;23,0,IF(J400&gt;23,(24-L400)*0.612,((24-L400)-(24-J400))*0.612)),0)+IF(F400="EČneol",IF(L400&gt;7,0,IF(J400&gt;7,(8-L400)*0.204,((8-L400)-(8-J400))*0.204)),0)+IF(F400="EŽ",IF(L400&gt;23,0,IF(J400&gt;23,(24-L400)*0.204,((24-L400)-(24-J400))*0.204)),0)+IF(F400="PT",IF(L400&gt;31,0,IF(J400&gt;31,(32-L400)*0.204,((32-L400)-(32-J400))*0.204)),0)+IF(F400="JOŽ",IF(L400&gt;23,0,IF(J400&gt;23,(24-L400)*0.255,((24-L400)-(24-J400))*0.255)),0)+IF(F400="JPČ",IF(L400&gt;23,0,IF(J400&gt;23,(24-L400)*0.204,((24-L400)-(24-J400))*0.204)),0)+IF(F400="JEČ",IF(L400&gt;15,0,IF(J400&gt;15,(16-L400)*0.102,((16-L400)-(16-J400))*0.102)),0)+IF(F400="JEOF",IF(L400&gt;15,0,IF(J400&gt;15,(16-L400)*0.102,((16-L400)-(16-J400))*0.102)),0)+IF(F400="JnPČ",IF(L400&gt;15,0,IF(J400&gt;15,(16-L400)*0.153,((16-L400)-(16-J400))*0.153)),0)+IF(F400="JnEČ",IF(L400&gt;15,0,IF(J400&gt;15,(16-L400)*0.0765,((16-L400)-(16-J400))*0.0765)),0)+IF(F400="JčPČ",IF(L400&gt;15,0,IF(J400&gt;15,(16-L400)*0.06375,((16-L400)-(16-J400))*0.06375)),0)+IF(F400="JčEČ",IF(L400&gt;15,0,IF(J400&gt;15,(16-L400)*0.051,((16-L400)-(16-J400))*0.051)),0)+IF(F400="NEAK",IF(L400&gt;23,0,IF(J400&gt;23,(24-L400)*0.03444,((24-L400)-(24-J400))*0.03444)),0))</f>
        <v>0</v>
      </c>
      <c r="Q400" s="11">
        <f t="shared" ref="Q400:Q408" si="151">IF(ISERROR(P400*100/N400),0,(P400*100/N400))</f>
        <v>0</v>
      </c>
      <c r="R400" s="10">
        <f t="shared" si="149"/>
        <v>0</v>
      </c>
      <c r="S400" s="8"/>
    </row>
    <row r="401" spans="1:19">
      <c r="A401" s="61">
        <v>3</v>
      </c>
      <c r="B401" s="61"/>
      <c r="C401" s="1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3">
        <f t="shared" si="145"/>
        <v>0</v>
      </c>
      <c r="O401" s="9">
        <f t="shared" si="146"/>
        <v>0</v>
      </c>
      <c r="P401" s="4">
        <f t="shared" si="150"/>
        <v>0</v>
      </c>
      <c r="Q401" s="11">
        <f t="shared" si="151"/>
        <v>0</v>
      </c>
      <c r="R401" s="10">
        <f t="shared" si="149"/>
        <v>0</v>
      </c>
      <c r="S401" s="8"/>
    </row>
    <row r="402" spans="1:19">
      <c r="A402" s="61">
        <v>4</v>
      </c>
      <c r="B402" s="61"/>
      <c r="C402" s="12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3">
        <f t="shared" si="145"/>
        <v>0</v>
      </c>
      <c r="O402" s="9">
        <f t="shared" si="146"/>
        <v>0</v>
      </c>
      <c r="P402" s="4">
        <f t="shared" si="150"/>
        <v>0</v>
      </c>
      <c r="Q402" s="11">
        <f t="shared" si="151"/>
        <v>0</v>
      </c>
      <c r="R402" s="10">
        <f t="shared" si="149"/>
        <v>0</v>
      </c>
      <c r="S402" s="8"/>
    </row>
    <row r="403" spans="1:19">
      <c r="A403" s="61">
        <v>5</v>
      </c>
      <c r="B403" s="61"/>
      <c r="C403" s="12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3">
        <f t="shared" si="145"/>
        <v>0</v>
      </c>
      <c r="O403" s="9">
        <f t="shared" si="146"/>
        <v>0</v>
      </c>
      <c r="P403" s="4">
        <f t="shared" si="150"/>
        <v>0</v>
      </c>
      <c r="Q403" s="11">
        <f t="shared" si="151"/>
        <v>0</v>
      </c>
      <c r="R403" s="10">
        <f t="shared" si="149"/>
        <v>0</v>
      </c>
      <c r="S403" s="8"/>
    </row>
    <row r="404" spans="1:19" ht="13.9" customHeight="1">
      <c r="A404" s="61">
        <v>6</v>
      </c>
      <c r="B404" s="61"/>
      <c r="C404" s="12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3">
        <f t="shared" si="145"/>
        <v>0</v>
      </c>
      <c r="O404" s="9">
        <f t="shared" si="146"/>
        <v>0</v>
      </c>
      <c r="P404" s="4">
        <f t="shared" si="150"/>
        <v>0</v>
      </c>
      <c r="Q404" s="11">
        <f t="shared" si="151"/>
        <v>0</v>
      </c>
      <c r="R404" s="10">
        <f t="shared" si="149"/>
        <v>0</v>
      </c>
      <c r="S404" s="8"/>
    </row>
    <row r="405" spans="1:19">
      <c r="A405" s="61">
        <v>7</v>
      </c>
      <c r="B405" s="61"/>
      <c r="C405" s="12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3">
        <f t="shared" si="145"/>
        <v>0</v>
      </c>
      <c r="O405" s="9">
        <f t="shared" si="146"/>
        <v>0</v>
      </c>
      <c r="P405" s="4">
        <f t="shared" si="150"/>
        <v>0</v>
      </c>
      <c r="Q405" s="11">
        <f t="shared" si="151"/>
        <v>0</v>
      </c>
      <c r="R405" s="10">
        <f t="shared" si="149"/>
        <v>0</v>
      </c>
      <c r="S405" s="8"/>
    </row>
    <row r="406" spans="1:19">
      <c r="A406" s="61">
        <v>8</v>
      </c>
      <c r="B406" s="61"/>
      <c r="C406" s="12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3">
        <f t="shared" si="145"/>
        <v>0</v>
      </c>
      <c r="O406" s="9">
        <f t="shared" si="146"/>
        <v>0</v>
      </c>
      <c r="P406" s="4">
        <f t="shared" si="150"/>
        <v>0</v>
      </c>
      <c r="Q406" s="11">
        <f t="shared" si="151"/>
        <v>0</v>
      </c>
      <c r="R406" s="10">
        <f t="shared" si="149"/>
        <v>0</v>
      </c>
      <c r="S406" s="8"/>
    </row>
    <row r="407" spans="1:19">
      <c r="A407" s="61">
        <v>9</v>
      </c>
      <c r="B407" s="61"/>
      <c r="C407" s="12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3">
        <f t="shared" si="145"/>
        <v>0</v>
      </c>
      <c r="O407" s="9">
        <f t="shared" si="146"/>
        <v>0</v>
      </c>
      <c r="P407" s="4">
        <f t="shared" si="150"/>
        <v>0</v>
      </c>
      <c r="Q407" s="11">
        <f t="shared" si="151"/>
        <v>0</v>
      </c>
      <c r="R407" s="10">
        <f t="shared" si="149"/>
        <v>0</v>
      </c>
      <c r="S407" s="8"/>
    </row>
    <row r="408" spans="1:19">
      <c r="A408" s="61">
        <v>10</v>
      </c>
      <c r="B408" s="61"/>
      <c r="C408" s="12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3">
        <f t="shared" si="145"/>
        <v>0</v>
      </c>
      <c r="O408" s="9">
        <f t="shared" si="146"/>
        <v>0</v>
      </c>
      <c r="P408" s="4">
        <f t="shared" si="150"/>
        <v>0</v>
      </c>
      <c r="Q408" s="11">
        <f t="shared" si="151"/>
        <v>0</v>
      </c>
      <c r="R408" s="10">
        <f t="shared" si="149"/>
        <v>0</v>
      </c>
      <c r="S408" s="8"/>
    </row>
    <row r="409" spans="1:19">
      <c r="A409" s="66" t="s">
        <v>36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8"/>
      <c r="R409" s="10">
        <f>SUM(R399:R408)</f>
        <v>0</v>
      </c>
      <c r="S409" s="8"/>
    </row>
    <row r="410" spans="1:19" ht="15.75">
      <c r="A410" s="24" t="s">
        <v>37</v>
      </c>
      <c r="B410" s="2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6"/>
      <c r="S410" s="8"/>
    </row>
    <row r="411" spans="1:19">
      <c r="A411" s="49" t="s">
        <v>42</v>
      </c>
      <c r="B411" s="49"/>
      <c r="C411" s="49"/>
      <c r="D411" s="49"/>
      <c r="E411" s="49"/>
      <c r="F411" s="49"/>
      <c r="G411" s="49"/>
      <c r="H411" s="49"/>
      <c r="I411" s="49"/>
      <c r="J411" s="15"/>
      <c r="K411" s="15"/>
      <c r="L411" s="15"/>
      <c r="M411" s="15"/>
      <c r="N411" s="15"/>
      <c r="O411" s="15"/>
      <c r="P411" s="15"/>
      <c r="Q411" s="15"/>
      <c r="R411" s="16"/>
      <c r="S411" s="8"/>
    </row>
    <row r="412" spans="1:19">
      <c r="A412" s="49"/>
      <c r="B412" s="49"/>
      <c r="C412" s="49"/>
      <c r="D412" s="49"/>
      <c r="E412" s="49"/>
      <c r="F412" s="49"/>
      <c r="G412" s="49"/>
      <c r="H412" s="49"/>
      <c r="I412" s="49"/>
      <c r="J412" s="15"/>
      <c r="K412" s="15"/>
      <c r="L412" s="15"/>
      <c r="M412" s="15"/>
      <c r="N412" s="15"/>
      <c r="O412" s="15"/>
      <c r="P412" s="15"/>
      <c r="Q412" s="15"/>
      <c r="R412" s="16"/>
      <c r="S412" s="8"/>
    </row>
    <row r="413" spans="1:19">
      <c r="A413" s="64" t="s">
        <v>99</v>
      </c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57"/>
      <c r="R413" s="8"/>
      <c r="S413" s="8"/>
    </row>
    <row r="414" spans="1:19" ht="18">
      <c r="A414" s="69" t="s">
        <v>27</v>
      </c>
      <c r="B414" s="70"/>
      <c r="C414" s="7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7"/>
      <c r="R414" s="8"/>
      <c r="S414" s="8"/>
    </row>
    <row r="415" spans="1:19">
      <c r="A415" s="64" t="s">
        <v>98</v>
      </c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57"/>
      <c r="R415" s="8"/>
      <c r="S415" s="8"/>
    </row>
    <row r="416" spans="1:19">
      <c r="A416" s="61">
        <v>1</v>
      </c>
      <c r="B416" s="61"/>
      <c r="C416" s="12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3">
        <f t="shared" ref="N416:N425" si="152">(IF(F416="OŽ",IF(L416=1,550.8,IF(L416=2,426.38,IF(L416=3,342.14,IF(L416=4,181.44,IF(L416=5,168.48,IF(L416=6,155.52,IF(L416=7,148.5,IF(L416=8,144,0))))))))+IF(L416&lt;=8,0,IF(L416&lt;=16,137.7,IF(L416&lt;=24,108,IF(L416&lt;=32,80.1,IF(L416&lt;=36,52.2,0)))))-IF(L416&lt;=8,0,IF(L416&lt;=16,(L416-9)*2.754,IF(L416&lt;=24,(L416-17)* 2.754,IF(L416&lt;=32,(L416-25)* 2.754,IF(L416&lt;=36,(L416-33)*2.754,0))))),0)+IF(F416="PČ",IF(L416=1,449,IF(L416=2,314.6,IF(L416=3,238,IF(L416=4,172,IF(L416=5,159,IF(L416=6,145,IF(L416=7,132,IF(L416=8,119,0))))))))+IF(L416&lt;=8,0,IF(L416&lt;=16,88,IF(L416&lt;=24,55,IF(L416&lt;=32,22,0))))-IF(L416&lt;=8,0,IF(L416&lt;=16,(L416-9)*2.245,IF(L416&lt;=24,(L416-17)*2.245,IF(L416&lt;=32,(L416-25)*2.245,0)))),0)+IF(F416="PČneol",IF(L416=1,85,IF(L416=2,64.61,IF(L416=3,50.76,IF(L416=4,16.25,IF(L416=5,15,IF(L416=6,13.75,IF(L416=7,12.5,IF(L416=8,11.25,0))))))))+IF(L416&lt;=8,0,IF(L416&lt;=16,9,0))-IF(L416&lt;=8,0,IF(L416&lt;=16,(L416-9)*0.425,0)),0)+IF(F416="PŽ",IF(L416=1,85,IF(L416=2,59.5,IF(L416=3,45,IF(L416=4,32.5,IF(L416=5,30,IF(L416=6,27.5,IF(L416=7,25,IF(L416=8,22.5,0))))))))+IF(L416&lt;=8,0,IF(L416&lt;=16,19,IF(L416&lt;=24,13,IF(L416&lt;=32,8,0))))-IF(L416&lt;=8,0,IF(L416&lt;=16,(L416-9)*0.425,IF(L416&lt;=24,(L416-17)*0.425,IF(L416&lt;=32,(L416-25)*0.425,0)))),0)+IF(F416="EČ",IF(L416=1,204,IF(L416=2,156.24,IF(L416=3,123.84,IF(L416=4,72,IF(L416=5,66,IF(L416=6,60,IF(L416=7,54,IF(L416=8,48,0))))))))+IF(L416&lt;=8,0,IF(L416&lt;=16,40,IF(L416&lt;=24,25,0)))-IF(L416&lt;=8,0,IF(L416&lt;=16,(L416-9)*1.02,IF(L416&lt;=24,(L416-17)*1.02,0))),0)+IF(F416="EČneol",IF(L416=1,68,IF(L416=2,51.69,IF(L416=3,40.61,IF(L416=4,13,IF(L416=5,12,IF(L416=6,11,IF(L416=7,10,IF(L416=8,9,0)))))))))+IF(F416="EŽ",IF(L416=1,68,IF(L416=2,47.6,IF(L416=3,36,IF(L416=4,18,IF(L416=5,16.5,IF(L416=6,15,IF(L416=7,13.5,IF(L416=8,12,0))))))))+IF(L416&lt;=8,0,IF(L416&lt;=16,10,IF(L416&lt;=24,6,0)))-IF(L416&lt;=8,0,IF(L416&lt;=16,(L416-9)*0.34,IF(L416&lt;=24,(L416-17)*0.34,0))),0)+IF(F416="PT",IF(L416=1,68,IF(L416=2,52.08,IF(L416=3,41.28,IF(L416=4,24,IF(L416=5,22,IF(L416=6,20,IF(L416=7,18,IF(L416=8,16,0))))))))+IF(L416&lt;=8,0,IF(L416&lt;=16,13,IF(L416&lt;=24,9,IF(L416&lt;=32,4,0))))-IF(L416&lt;=8,0,IF(L416&lt;=16,(L416-9)*0.34,IF(L416&lt;=24,(L416-17)*0.34,IF(L416&lt;=32,(L416-25)*0.34,0)))),0)+IF(F416="JOŽ",IF(L416=1,85,IF(L416=2,59.5,IF(L416=3,45,IF(L416=4,32.5,IF(L416=5,30,IF(L416=6,27.5,IF(L416=7,25,IF(L416=8,22.5,0))))))))+IF(L416&lt;=8,0,IF(L416&lt;=16,19,IF(L416&lt;=24,13,0)))-IF(L416&lt;=8,0,IF(L416&lt;=16,(L416-9)*0.425,IF(L416&lt;=24,(L416-17)*0.425,0))),0)+IF(F416="JPČ",IF(L416=1,68,IF(L416=2,47.6,IF(L416=3,36,IF(L416=4,26,IF(L416=5,24,IF(L416=6,22,IF(L416=7,20,IF(L416=8,18,0))))))))+IF(L416&lt;=8,0,IF(L416&lt;=16,13,IF(L416&lt;=24,9,0)))-IF(L416&lt;=8,0,IF(L416&lt;=16,(L416-9)*0.34,IF(L416&lt;=24,(L416-17)*0.34,0))),0)+IF(F416="JEČ",IF(L416=1,34,IF(L416=2,26.04,IF(L416=3,20.6,IF(L416=4,12,IF(L416=5,11,IF(L416=6,10,IF(L416=7,9,IF(L416=8,8,0))))))))+IF(L416&lt;=8,0,IF(L416&lt;=16,6,0))-IF(L416&lt;=8,0,IF(L416&lt;=16,(L416-9)*0.17,0)),0)+IF(F416="JEOF",IF(L416=1,34,IF(L416=2,26.04,IF(L416=3,20.6,IF(L416=4,12,IF(L416=5,11,IF(L416=6,10,IF(L416=7,9,IF(L416=8,8,0))))))))+IF(L416&lt;=8,0,IF(L416&lt;=16,6,0))-IF(L416&lt;=8,0,IF(L416&lt;=16,(L416-9)*0.17,0)),0)+IF(F416="JnPČ",IF(L416=1,51,IF(L416=2,35.7,IF(L416=3,27,IF(L416=4,19.5,IF(L416=5,18,IF(L416=6,16.5,IF(L416=7,15,IF(L416=8,13.5,0))))))))+IF(L416&lt;=8,0,IF(L416&lt;=16,10,0))-IF(L416&lt;=8,0,IF(L416&lt;=16,(L416-9)*0.255,0)),0)+IF(F416="JnEČ",IF(L416=1,25.5,IF(L416=2,19.53,IF(L416=3,15.48,IF(L416=4,9,IF(L416=5,8.25,IF(L416=6,7.5,IF(L416=7,6.75,IF(L416=8,6,0))))))))+IF(L416&lt;=8,0,IF(L416&lt;=16,5,0))-IF(L416&lt;=8,0,IF(L416&lt;=16,(L416-9)*0.1275,0)),0)+IF(F416="JčPČ",IF(L416=1,21.25,IF(L416=2,14.5,IF(L416=3,11.5,IF(L416=4,7,IF(L416=5,6.5,IF(L416=6,6,IF(L416=7,5.5,IF(L416=8,5,0))))))))+IF(L416&lt;=8,0,IF(L416&lt;=16,4,0))-IF(L416&lt;=8,0,IF(L416&lt;=16,(L416-9)*0.10625,0)),0)+IF(F416="JčEČ",IF(L416=1,17,IF(L416=2,13.02,IF(L416=3,10.32,IF(L416=4,6,IF(L416=5,5.5,IF(L416=6,5,IF(L416=7,4.5,IF(L416=8,4,0))))))))+IF(L416&lt;=8,0,IF(L416&lt;=16,3,0))-IF(L416&lt;=8,0,IF(L416&lt;=16,(L416-9)*0.085,0)),0)+IF(F416="NEAK",IF(L416=1,11.48,IF(L416=2,8.79,IF(L416=3,6.97,IF(L416=4,4.05,IF(L416=5,3.71,IF(L416=6,3.38,IF(L416=7,3.04,IF(L416=8,2.7,0))))))))+IF(L416&lt;=8,0,IF(L416&lt;=16,2,IF(L416&lt;=24,1.3,0)))-IF(L416&lt;=8,0,IF(L416&lt;=16,(L416-9)*0.0574,IF(L416&lt;=24,(L416-17)*0.0574,0))),0))*IF(L416&lt;0,1,IF(OR(F416="PČ",F416="PŽ",F416="PT"),IF(J416&lt;32,J416/32,1),1))* IF(L416&lt;0,1,IF(OR(F416="EČ",F416="EŽ",F416="JOŽ",F416="JPČ",F416="NEAK"),IF(J416&lt;24,J416/24,1),1))*IF(L416&lt;0,1,IF(OR(F416="PČneol",F416="JEČ",F416="JEOF",F416="JnPČ",F416="JnEČ",F416="JčPČ",F416="JčEČ"),IF(J416&lt;16,J416/16,1),1))*IF(L416&lt;0,1,IF(F416="EČneol",IF(J416&lt;8,J416/8,1),1))</f>
        <v>0</v>
      </c>
      <c r="O416" s="9">
        <f t="shared" ref="O416:O425" si="153">IF(F416="OŽ",N416,IF(H416="Ne",IF(J416*0.3&lt;J416-L416,N416,0),IF(J416*0.1&lt;J416-L416,N416,0)))</f>
        <v>0</v>
      </c>
      <c r="P416" s="4">
        <f t="shared" ref="P416" si="154">IF(O416=0,0,IF(F416="OŽ",IF(L416&gt;35,0,IF(J416&gt;35,(36-L416)*1.836,((36-L416)-(36-J416))*1.836)),0)+IF(F416="PČ",IF(L416&gt;31,0,IF(J416&gt;31,(32-L416)*1.347,((32-L416)-(32-J416))*1.347)),0)+ IF(F416="PČneol",IF(L416&gt;15,0,IF(J416&gt;15,(16-L416)*0.255,((16-L416)-(16-J416))*0.255)),0)+IF(F416="PŽ",IF(L416&gt;31,0,IF(J416&gt;31,(32-L416)*0.255,((32-L416)-(32-J416))*0.255)),0)+IF(F416="EČ",IF(L416&gt;23,0,IF(J416&gt;23,(24-L416)*0.612,((24-L416)-(24-J416))*0.612)),0)+IF(F416="EČneol",IF(L416&gt;7,0,IF(J416&gt;7,(8-L416)*0.204,((8-L416)-(8-J416))*0.204)),0)+IF(F416="EŽ",IF(L416&gt;23,0,IF(J416&gt;23,(24-L416)*0.204,((24-L416)-(24-J416))*0.204)),0)+IF(F416="PT",IF(L416&gt;31,0,IF(J416&gt;31,(32-L416)*0.204,((32-L416)-(32-J416))*0.204)),0)+IF(F416="JOŽ",IF(L416&gt;23,0,IF(J416&gt;23,(24-L416)*0.255,((24-L416)-(24-J416))*0.255)),0)+IF(F416="JPČ",IF(L416&gt;23,0,IF(J416&gt;23,(24-L416)*0.204,((24-L416)-(24-J416))*0.204)),0)+IF(F416="JEČ",IF(L416&gt;15,0,IF(J416&gt;15,(16-L416)*0.102,((16-L416)-(16-J416))*0.102)),0)+IF(F416="JEOF",IF(L416&gt;15,0,IF(J416&gt;15,(16-L416)*0.102,((16-L416)-(16-J416))*0.102)),0)+IF(F416="JnPČ",IF(L416&gt;15,0,IF(J416&gt;15,(16-L416)*0.153,((16-L416)-(16-J416))*0.153)),0)+IF(F416="JnEČ",IF(L416&gt;15,0,IF(J416&gt;15,(16-L416)*0.0765,((16-L416)-(16-J416))*0.0765)),0)+IF(F416="JčPČ",IF(L416&gt;15,0,IF(J416&gt;15,(16-L416)*0.06375,((16-L416)-(16-J416))*0.06375)),0)+IF(F416="JčEČ",IF(L416&gt;15,0,IF(J416&gt;15,(16-L416)*0.051,((16-L416)-(16-J416))*0.051)),0)+IF(F416="NEAK",IF(L416&gt;23,0,IF(J416&gt;23,(24-L416)*0.03444,((24-L416)-(24-J416))*0.03444)),0))</f>
        <v>0</v>
      </c>
      <c r="Q416" s="11">
        <f t="shared" ref="Q416" si="155">IF(ISERROR(P416*100/N416),0,(P416*100/N416))</f>
        <v>0</v>
      </c>
      <c r="R416" s="10">
        <f t="shared" ref="R416:R425" si="156">IF(Q416&lt;=30,O416+P416,O416+O416*0.3)*IF(G416=1,0.4,IF(G416=2,0.75,IF(G416="1 (kas 4 m. 1 k. nerengiamos)",0.52,1)))*IF(D416="olimpinė",1,IF(M416="Ne",0.5,1))*IF(OR(A$5="Lietuvos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federacija"),IF(OR(J416&lt;8,K416&lt;16),0,1),1)*E416*IF(I416&lt;=1,1,1/I416)*IF(OR(A$5="Lietuvos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6" s="8"/>
    </row>
    <row r="417" spans="1:19">
      <c r="A417" s="61">
        <v>2</v>
      </c>
      <c r="B417" s="61"/>
      <c r="C417" s="12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3">
        <f t="shared" si="152"/>
        <v>0</v>
      </c>
      <c r="O417" s="9">
        <f t="shared" si="153"/>
        <v>0</v>
      </c>
      <c r="P417" s="4">
        <f t="shared" ref="P417:P425" si="157">IF(O417=0,0,IF(F417="OŽ",IF(L417&gt;35,0,IF(J417&gt;35,(36-L417)*1.836,((36-L417)-(36-J417))*1.836)),0)+IF(F417="PČ",IF(L417&gt;31,0,IF(J417&gt;31,(32-L417)*1.347,((32-L417)-(32-J417))*1.347)),0)+ IF(F417="PČneol",IF(L417&gt;15,0,IF(J417&gt;15,(16-L417)*0.255,((16-L417)-(16-J417))*0.255)),0)+IF(F417="PŽ",IF(L417&gt;31,0,IF(J417&gt;31,(32-L417)*0.255,((32-L417)-(32-J417))*0.255)),0)+IF(F417="EČ",IF(L417&gt;23,0,IF(J417&gt;23,(24-L417)*0.612,((24-L417)-(24-J417))*0.612)),0)+IF(F417="EČneol",IF(L417&gt;7,0,IF(J417&gt;7,(8-L417)*0.204,((8-L417)-(8-J417))*0.204)),0)+IF(F417="EŽ",IF(L417&gt;23,0,IF(J417&gt;23,(24-L417)*0.204,((24-L417)-(24-J417))*0.204)),0)+IF(F417="PT",IF(L417&gt;31,0,IF(J417&gt;31,(32-L417)*0.204,((32-L417)-(32-J417))*0.204)),0)+IF(F417="JOŽ",IF(L417&gt;23,0,IF(J417&gt;23,(24-L417)*0.255,((24-L417)-(24-J417))*0.255)),0)+IF(F417="JPČ",IF(L417&gt;23,0,IF(J417&gt;23,(24-L417)*0.204,((24-L417)-(24-J417))*0.204)),0)+IF(F417="JEČ",IF(L417&gt;15,0,IF(J417&gt;15,(16-L417)*0.102,((16-L417)-(16-J417))*0.102)),0)+IF(F417="JEOF",IF(L417&gt;15,0,IF(J417&gt;15,(16-L417)*0.102,((16-L417)-(16-J417))*0.102)),0)+IF(F417="JnPČ",IF(L417&gt;15,0,IF(J417&gt;15,(16-L417)*0.153,((16-L417)-(16-J417))*0.153)),0)+IF(F417="JnEČ",IF(L417&gt;15,0,IF(J417&gt;15,(16-L417)*0.0765,((16-L417)-(16-J417))*0.0765)),0)+IF(F417="JčPČ",IF(L417&gt;15,0,IF(J417&gt;15,(16-L417)*0.06375,((16-L417)-(16-J417))*0.06375)),0)+IF(F417="JčEČ",IF(L417&gt;15,0,IF(J417&gt;15,(16-L417)*0.051,((16-L417)-(16-J417))*0.051)),0)+IF(F417="NEAK",IF(L417&gt;23,0,IF(J417&gt;23,(24-L417)*0.03444,((24-L417)-(24-J417))*0.03444)),0))</f>
        <v>0</v>
      </c>
      <c r="Q417" s="11">
        <f t="shared" ref="Q417:Q425" si="158">IF(ISERROR(P417*100/N417),0,(P417*100/N417))</f>
        <v>0</v>
      </c>
      <c r="R417" s="10">
        <f t="shared" si="156"/>
        <v>0</v>
      </c>
      <c r="S417" s="8"/>
    </row>
    <row r="418" spans="1:19">
      <c r="A418" s="61">
        <v>3</v>
      </c>
      <c r="B418" s="61"/>
      <c r="C418" s="1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3">
        <f t="shared" si="152"/>
        <v>0</v>
      </c>
      <c r="O418" s="9">
        <f t="shared" si="153"/>
        <v>0</v>
      </c>
      <c r="P418" s="4">
        <f t="shared" si="157"/>
        <v>0</v>
      </c>
      <c r="Q418" s="11">
        <f t="shared" si="158"/>
        <v>0</v>
      </c>
      <c r="R418" s="10">
        <f t="shared" si="156"/>
        <v>0</v>
      </c>
      <c r="S418" s="8"/>
    </row>
    <row r="419" spans="1:19">
      <c r="A419" s="61">
        <v>4</v>
      </c>
      <c r="B419" s="61"/>
      <c r="C419" s="12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3">
        <f t="shared" si="152"/>
        <v>0</v>
      </c>
      <c r="O419" s="9">
        <f t="shared" si="153"/>
        <v>0</v>
      </c>
      <c r="P419" s="4">
        <f t="shared" si="157"/>
        <v>0</v>
      </c>
      <c r="Q419" s="11">
        <f t="shared" si="158"/>
        <v>0</v>
      </c>
      <c r="R419" s="10">
        <f t="shared" si="156"/>
        <v>0</v>
      </c>
      <c r="S419" s="8"/>
    </row>
    <row r="420" spans="1:19">
      <c r="A420" s="61">
        <v>5</v>
      </c>
      <c r="B420" s="61"/>
      <c r="C420" s="12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3">
        <f t="shared" si="152"/>
        <v>0</v>
      </c>
      <c r="O420" s="9">
        <f t="shared" si="153"/>
        <v>0</v>
      </c>
      <c r="P420" s="4">
        <f t="shared" si="157"/>
        <v>0</v>
      </c>
      <c r="Q420" s="11">
        <f t="shared" si="158"/>
        <v>0</v>
      </c>
      <c r="R420" s="10">
        <f t="shared" si="156"/>
        <v>0</v>
      </c>
      <c r="S420" s="8"/>
    </row>
    <row r="421" spans="1:19">
      <c r="A421" s="61">
        <v>6</v>
      </c>
      <c r="B421" s="61"/>
      <c r="C421" s="12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3">
        <f t="shared" si="152"/>
        <v>0</v>
      </c>
      <c r="O421" s="9">
        <f t="shared" si="153"/>
        <v>0</v>
      </c>
      <c r="P421" s="4">
        <f t="shared" si="157"/>
        <v>0</v>
      </c>
      <c r="Q421" s="11">
        <f t="shared" si="158"/>
        <v>0</v>
      </c>
      <c r="R421" s="10">
        <f t="shared" si="156"/>
        <v>0</v>
      </c>
      <c r="S421" s="8"/>
    </row>
    <row r="422" spans="1:19">
      <c r="A422" s="61">
        <v>7</v>
      </c>
      <c r="B422" s="61"/>
      <c r="C422" s="12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3">
        <f t="shared" si="152"/>
        <v>0</v>
      </c>
      <c r="O422" s="9">
        <f t="shared" si="153"/>
        <v>0</v>
      </c>
      <c r="P422" s="4">
        <f t="shared" si="157"/>
        <v>0</v>
      </c>
      <c r="Q422" s="11">
        <f t="shared" si="158"/>
        <v>0</v>
      </c>
      <c r="R422" s="10">
        <f t="shared" si="156"/>
        <v>0</v>
      </c>
      <c r="S422" s="8"/>
    </row>
    <row r="423" spans="1:19">
      <c r="A423" s="61">
        <v>8</v>
      </c>
      <c r="B423" s="61"/>
      <c r="C423" s="12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3">
        <f t="shared" si="152"/>
        <v>0</v>
      </c>
      <c r="O423" s="9">
        <f t="shared" si="153"/>
        <v>0</v>
      </c>
      <c r="P423" s="4">
        <f t="shared" si="157"/>
        <v>0</v>
      </c>
      <c r="Q423" s="11">
        <f t="shared" si="158"/>
        <v>0</v>
      </c>
      <c r="R423" s="10">
        <f t="shared" si="156"/>
        <v>0</v>
      </c>
      <c r="S423" s="8"/>
    </row>
    <row r="424" spans="1:19" s="8" customFormat="1">
      <c r="A424" s="61">
        <v>9</v>
      </c>
      <c r="B424" s="61"/>
      <c r="C424" s="12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3">
        <f t="shared" si="152"/>
        <v>0</v>
      </c>
      <c r="O424" s="9">
        <f t="shared" si="153"/>
        <v>0</v>
      </c>
      <c r="P424" s="4">
        <f t="shared" si="157"/>
        <v>0</v>
      </c>
      <c r="Q424" s="11">
        <f t="shared" si="158"/>
        <v>0</v>
      </c>
      <c r="R424" s="10">
        <f t="shared" si="156"/>
        <v>0</v>
      </c>
    </row>
    <row r="425" spans="1:19">
      <c r="A425" s="61">
        <v>10</v>
      </c>
      <c r="B425" s="61"/>
      <c r="C425" s="12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3">
        <f t="shared" si="152"/>
        <v>0</v>
      </c>
      <c r="O425" s="9">
        <f t="shared" si="153"/>
        <v>0</v>
      </c>
      <c r="P425" s="4">
        <f t="shared" si="157"/>
        <v>0</v>
      </c>
      <c r="Q425" s="11">
        <f t="shared" si="158"/>
        <v>0</v>
      </c>
      <c r="R425" s="10">
        <f t="shared" si="156"/>
        <v>0</v>
      </c>
      <c r="S425" s="8"/>
    </row>
    <row r="426" spans="1:19">
      <c r="A426" s="66" t="s">
        <v>36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8"/>
      <c r="R426" s="10">
        <f>SUM(R416:R425)</f>
        <v>0</v>
      </c>
      <c r="S426" s="8"/>
    </row>
    <row r="427" spans="1:19" ht="15.75">
      <c r="A427" s="24" t="s">
        <v>37</v>
      </c>
      <c r="B427" s="2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6"/>
      <c r="S427" s="8"/>
    </row>
    <row r="428" spans="1:19">
      <c r="A428" s="49" t="s">
        <v>42</v>
      </c>
      <c r="B428" s="49"/>
      <c r="C428" s="49"/>
      <c r="D428" s="49"/>
      <c r="E428" s="49"/>
      <c r="F428" s="49"/>
      <c r="G428" s="49"/>
      <c r="H428" s="49"/>
      <c r="I428" s="49"/>
      <c r="J428" s="15"/>
      <c r="K428" s="15"/>
      <c r="L428" s="15"/>
      <c r="M428" s="15"/>
      <c r="N428" s="15"/>
      <c r="O428" s="15"/>
      <c r="P428" s="15"/>
      <c r="Q428" s="15"/>
      <c r="R428" s="16"/>
      <c r="S428" s="8"/>
    </row>
    <row r="429" spans="1:19">
      <c r="A429" s="49"/>
      <c r="B429" s="49"/>
      <c r="C429" s="49"/>
      <c r="D429" s="49"/>
      <c r="E429" s="49"/>
      <c r="F429" s="49"/>
      <c r="G429" s="49"/>
      <c r="H429" s="49"/>
      <c r="I429" s="49"/>
      <c r="J429" s="15"/>
      <c r="K429" s="15"/>
      <c r="L429" s="15"/>
      <c r="M429" s="15"/>
      <c r="N429" s="15"/>
      <c r="O429" s="15"/>
      <c r="P429" s="15"/>
      <c r="Q429" s="15"/>
      <c r="R429" s="16"/>
      <c r="S429" s="8"/>
    </row>
    <row r="430" spans="1:19">
      <c r="A430" s="64" t="s">
        <v>99</v>
      </c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57"/>
      <c r="R430" s="8"/>
      <c r="S430" s="8"/>
    </row>
    <row r="431" spans="1:19" ht="18">
      <c r="A431" s="69" t="s">
        <v>27</v>
      </c>
      <c r="B431" s="70"/>
      <c r="C431" s="7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7"/>
      <c r="R431" s="8"/>
      <c r="S431" s="8"/>
    </row>
    <row r="432" spans="1:19">
      <c r="A432" s="64" t="s">
        <v>98</v>
      </c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57"/>
      <c r="R432" s="8"/>
      <c r="S432" s="8"/>
    </row>
    <row r="433" spans="1:19">
      <c r="A433" s="61">
        <v>1</v>
      </c>
      <c r="B433" s="61"/>
      <c r="C433" s="1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3">
        <f t="shared" ref="N433:N442" si="159">(IF(F433="OŽ",IF(L433=1,550.8,IF(L433=2,426.38,IF(L433=3,342.14,IF(L433=4,181.44,IF(L433=5,168.48,IF(L433=6,155.52,IF(L433=7,148.5,IF(L433=8,144,0))))))))+IF(L433&lt;=8,0,IF(L433&lt;=16,137.7,IF(L433&lt;=24,108,IF(L433&lt;=32,80.1,IF(L433&lt;=36,52.2,0)))))-IF(L433&lt;=8,0,IF(L433&lt;=16,(L433-9)*2.754,IF(L433&lt;=24,(L433-17)* 2.754,IF(L433&lt;=32,(L433-25)* 2.754,IF(L433&lt;=36,(L433-33)*2.754,0))))),0)+IF(F433="PČ",IF(L433=1,449,IF(L433=2,314.6,IF(L433=3,238,IF(L433=4,172,IF(L433=5,159,IF(L433=6,145,IF(L433=7,132,IF(L433=8,119,0))))))))+IF(L433&lt;=8,0,IF(L433&lt;=16,88,IF(L433&lt;=24,55,IF(L433&lt;=32,22,0))))-IF(L433&lt;=8,0,IF(L433&lt;=16,(L433-9)*2.245,IF(L433&lt;=24,(L433-17)*2.245,IF(L433&lt;=32,(L433-25)*2.245,0)))),0)+IF(F433="PČneol",IF(L433=1,85,IF(L433=2,64.61,IF(L433=3,50.76,IF(L433=4,16.25,IF(L433=5,15,IF(L433=6,13.75,IF(L433=7,12.5,IF(L433=8,11.25,0))))))))+IF(L433&lt;=8,0,IF(L433&lt;=16,9,0))-IF(L433&lt;=8,0,IF(L433&lt;=16,(L433-9)*0.425,0)),0)+IF(F433="PŽ",IF(L433=1,85,IF(L433=2,59.5,IF(L433=3,45,IF(L433=4,32.5,IF(L433=5,30,IF(L433=6,27.5,IF(L433=7,25,IF(L433=8,22.5,0))))))))+IF(L433&lt;=8,0,IF(L433&lt;=16,19,IF(L433&lt;=24,13,IF(L433&lt;=32,8,0))))-IF(L433&lt;=8,0,IF(L433&lt;=16,(L433-9)*0.425,IF(L433&lt;=24,(L433-17)*0.425,IF(L433&lt;=32,(L433-25)*0.425,0)))),0)+IF(F433="EČ",IF(L433=1,204,IF(L433=2,156.24,IF(L433=3,123.84,IF(L433=4,72,IF(L433=5,66,IF(L433=6,60,IF(L433=7,54,IF(L433=8,48,0))))))))+IF(L433&lt;=8,0,IF(L433&lt;=16,40,IF(L433&lt;=24,25,0)))-IF(L433&lt;=8,0,IF(L433&lt;=16,(L433-9)*1.02,IF(L433&lt;=24,(L433-17)*1.02,0))),0)+IF(F433="EČneol",IF(L433=1,68,IF(L433=2,51.69,IF(L433=3,40.61,IF(L433=4,13,IF(L433=5,12,IF(L433=6,11,IF(L433=7,10,IF(L433=8,9,0)))))))))+IF(F433="EŽ",IF(L433=1,68,IF(L433=2,47.6,IF(L433=3,36,IF(L433=4,18,IF(L433=5,16.5,IF(L433=6,15,IF(L433=7,13.5,IF(L433=8,12,0))))))))+IF(L433&lt;=8,0,IF(L433&lt;=16,10,IF(L433&lt;=24,6,0)))-IF(L433&lt;=8,0,IF(L433&lt;=16,(L433-9)*0.34,IF(L433&lt;=24,(L433-17)*0.34,0))),0)+IF(F433="PT",IF(L433=1,68,IF(L433=2,52.08,IF(L433=3,41.28,IF(L433=4,24,IF(L433=5,22,IF(L433=6,20,IF(L433=7,18,IF(L433=8,16,0))))))))+IF(L433&lt;=8,0,IF(L433&lt;=16,13,IF(L433&lt;=24,9,IF(L433&lt;=32,4,0))))-IF(L433&lt;=8,0,IF(L433&lt;=16,(L433-9)*0.34,IF(L433&lt;=24,(L433-17)*0.34,IF(L433&lt;=32,(L433-25)*0.34,0)))),0)+IF(F433="JOŽ",IF(L433=1,85,IF(L433=2,59.5,IF(L433=3,45,IF(L433=4,32.5,IF(L433=5,30,IF(L433=6,27.5,IF(L433=7,25,IF(L433=8,22.5,0))))))))+IF(L433&lt;=8,0,IF(L433&lt;=16,19,IF(L433&lt;=24,13,0)))-IF(L433&lt;=8,0,IF(L433&lt;=16,(L433-9)*0.425,IF(L433&lt;=24,(L433-17)*0.425,0))),0)+IF(F433="JPČ",IF(L433=1,68,IF(L433=2,47.6,IF(L433=3,36,IF(L433=4,26,IF(L433=5,24,IF(L433=6,22,IF(L433=7,20,IF(L433=8,18,0))))))))+IF(L433&lt;=8,0,IF(L433&lt;=16,13,IF(L433&lt;=24,9,0)))-IF(L433&lt;=8,0,IF(L433&lt;=16,(L433-9)*0.34,IF(L433&lt;=24,(L433-17)*0.34,0))),0)+IF(F433="JEČ",IF(L433=1,34,IF(L433=2,26.04,IF(L433=3,20.6,IF(L433=4,12,IF(L433=5,11,IF(L433=6,10,IF(L433=7,9,IF(L433=8,8,0))))))))+IF(L433&lt;=8,0,IF(L433&lt;=16,6,0))-IF(L433&lt;=8,0,IF(L433&lt;=16,(L433-9)*0.17,0)),0)+IF(F433="JEOF",IF(L433=1,34,IF(L433=2,26.04,IF(L433=3,20.6,IF(L433=4,12,IF(L433=5,11,IF(L433=6,10,IF(L433=7,9,IF(L433=8,8,0))))))))+IF(L433&lt;=8,0,IF(L433&lt;=16,6,0))-IF(L433&lt;=8,0,IF(L433&lt;=16,(L433-9)*0.17,0)),0)+IF(F433="JnPČ",IF(L433=1,51,IF(L433=2,35.7,IF(L433=3,27,IF(L433=4,19.5,IF(L433=5,18,IF(L433=6,16.5,IF(L433=7,15,IF(L433=8,13.5,0))))))))+IF(L433&lt;=8,0,IF(L433&lt;=16,10,0))-IF(L433&lt;=8,0,IF(L433&lt;=16,(L433-9)*0.255,0)),0)+IF(F433="JnEČ",IF(L433=1,25.5,IF(L433=2,19.53,IF(L433=3,15.48,IF(L433=4,9,IF(L433=5,8.25,IF(L433=6,7.5,IF(L433=7,6.75,IF(L433=8,6,0))))))))+IF(L433&lt;=8,0,IF(L433&lt;=16,5,0))-IF(L433&lt;=8,0,IF(L433&lt;=16,(L433-9)*0.1275,0)),0)+IF(F433="JčPČ",IF(L433=1,21.25,IF(L433=2,14.5,IF(L433=3,11.5,IF(L433=4,7,IF(L433=5,6.5,IF(L433=6,6,IF(L433=7,5.5,IF(L433=8,5,0))))))))+IF(L433&lt;=8,0,IF(L433&lt;=16,4,0))-IF(L433&lt;=8,0,IF(L433&lt;=16,(L433-9)*0.10625,0)),0)+IF(F433="JčEČ",IF(L433=1,17,IF(L433=2,13.02,IF(L433=3,10.32,IF(L433=4,6,IF(L433=5,5.5,IF(L433=6,5,IF(L433=7,4.5,IF(L433=8,4,0))))))))+IF(L433&lt;=8,0,IF(L433&lt;=16,3,0))-IF(L433&lt;=8,0,IF(L433&lt;=16,(L433-9)*0.085,0)),0)+IF(F433="NEAK",IF(L433=1,11.48,IF(L433=2,8.79,IF(L433=3,6.97,IF(L433=4,4.05,IF(L433=5,3.71,IF(L433=6,3.38,IF(L433=7,3.04,IF(L433=8,2.7,0))))))))+IF(L433&lt;=8,0,IF(L433&lt;=16,2,IF(L433&lt;=24,1.3,0)))-IF(L433&lt;=8,0,IF(L433&lt;=16,(L433-9)*0.0574,IF(L433&lt;=24,(L433-17)*0.0574,0))),0))*IF(L433&lt;0,1,IF(OR(F433="PČ",F433="PŽ",F433="PT"),IF(J433&lt;32,J433/32,1),1))* IF(L433&lt;0,1,IF(OR(F433="EČ",F433="EŽ",F433="JOŽ",F433="JPČ",F433="NEAK"),IF(J433&lt;24,J433/24,1),1))*IF(L433&lt;0,1,IF(OR(F433="PČneol",F433="JEČ",F433="JEOF",F433="JnPČ",F433="JnEČ",F433="JčPČ",F433="JčEČ"),IF(J433&lt;16,J433/16,1),1))*IF(L433&lt;0,1,IF(F433="EČneol",IF(J433&lt;8,J433/8,1),1))</f>
        <v>0</v>
      </c>
      <c r="O433" s="9">
        <f t="shared" ref="O433:O442" si="160">IF(F433="OŽ",N433,IF(H433="Ne",IF(J433*0.3&lt;J433-L433,N433,0),IF(J433*0.1&lt;J433-L433,N433,0)))</f>
        <v>0</v>
      </c>
      <c r="P433" s="4">
        <f t="shared" ref="P433" si="161">IF(O433=0,0,IF(F433="OŽ",IF(L433&gt;35,0,IF(J433&gt;35,(36-L433)*1.836,((36-L433)-(36-J433))*1.836)),0)+IF(F433="PČ",IF(L433&gt;31,0,IF(J433&gt;31,(32-L433)*1.347,((32-L433)-(32-J433))*1.347)),0)+ IF(F433="PČneol",IF(L433&gt;15,0,IF(J433&gt;15,(16-L433)*0.255,((16-L433)-(16-J433))*0.255)),0)+IF(F433="PŽ",IF(L433&gt;31,0,IF(J433&gt;31,(32-L433)*0.255,((32-L433)-(32-J433))*0.255)),0)+IF(F433="EČ",IF(L433&gt;23,0,IF(J433&gt;23,(24-L433)*0.612,((24-L433)-(24-J433))*0.612)),0)+IF(F433="EČneol",IF(L433&gt;7,0,IF(J433&gt;7,(8-L433)*0.204,((8-L433)-(8-J433))*0.204)),0)+IF(F433="EŽ",IF(L433&gt;23,0,IF(J433&gt;23,(24-L433)*0.204,((24-L433)-(24-J433))*0.204)),0)+IF(F433="PT",IF(L433&gt;31,0,IF(J433&gt;31,(32-L433)*0.204,((32-L433)-(32-J433))*0.204)),0)+IF(F433="JOŽ",IF(L433&gt;23,0,IF(J433&gt;23,(24-L433)*0.255,((24-L433)-(24-J433))*0.255)),0)+IF(F433="JPČ",IF(L433&gt;23,0,IF(J433&gt;23,(24-L433)*0.204,((24-L433)-(24-J433))*0.204)),0)+IF(F433="JEČ",IF(L433&gt;15,0,IF(J433&gt;15,(16-L433)*0.102,((16-L433)-(16-J433))*0.102)),0)+IF(F433="JEOF",IF(L433&gt;15,0,IF(J433&gt;15,(16-L433)*0.102,((16-L433)-(16-J433))*0.102)),0)+IF(F433="JnPČ",IF(L433&gt;15,0,IF(J433&gt;15,(16-L433)*0.153,((16-L433)-(16-J433))*0.153)),0)+IF(F433="JnEČ",IF(L433&gt;15,0,IF(J433&gt;15,(16-L433)*0.0765,((16-L433)-(16-J433))*0.0765)),0)+IF(F433="JčPČ",IF(L433&gt;15,0,IF(J433&gt;15,(16-L433)*0.06375,((16-L433)-(16-J433))*0.06375)),0)+IF(F433="JčEČ",IF(L433&gt;15,0,IF(J433&gt;15,(16-L433)*0.051,((16-L433)-(16-J433))*0.051)),0)+IF(F433="NEAK",IF(L433&gt;23,0,IF(J433&gt;23,(24-L433)*0.03444,((24-L433)-(24-J433))*0.03444)),0))</f>
        <v>0</v>
      </c>
      <c r="Q433" s="11">
        <f t="shared" ref="Q433" si="162">IF(ISERROR(P433*100/N433),0,(P433*100/N433))</f>
        <v>0</v>
      </c>
      <c r="R433" s="10">
        <f t="shared" ref="R433:R442" si="163">IF(Q433&lt;=30,O433+P433,O433+O433*0.3)*IF(G433=1,0.4,IF(G433=2,0.75,IF(G433="1 (kas 4 m. 1 k. nerengiamos)",0.52,1)))*IF(D433="olimpinė",1,IF(M433="Ne",0.5,1))*IF(OR(A$5="Lietuvos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federacija"),IF(OR(J433&lt;8,K433&lt;16),0,1),1)*E433*IF(I433&lt;=1,1,1/I433)*IF(OR(A$5="Lietuvos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3" s="8"/>
    </row>
    <row r="434" spans="1:19">
      <c r="A434" s="61">
        <v>2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si="159"/>
        <v>0</v>
      </c>
      <c r="O434" s="9">
        <f t="shared" si="160"/>
        <v>0</v>
      </c>
      <c r="P434" s="4">
        <f t="shared" ref="P434:P442" si="164">IF(O434=0,0,IF(F434="OŽ",IF(L434&gt;35,0,IF(J434&gt;35,(36-L434)*1.836,((36-L434)-(36-J434))*1.836)),0)+IF(F434="PČ",IF(L434&gt;31,0,IF(J434&gt;31,(32-L434)*1.347,((32-L434)-(32-J434))*1.347)),0)+ IF(F434="PČneol",IF(L434&gt;15,0,IF(J434&gt;15,(16-L434)*0.255,((16-L434)-(16-J434))*0.255)),0)+IF(F434="PŽ",IF(L434&gt;31,0,IF(J434&gt;31,(32-L434)*0.255,((32-L434)-(32-J434))*0.255)),0)+IF(F434="EČ",IF(L434&gt;23,0,IF(J434&gt;23,(24-L434)*0.612,((24-L434)-(24-J434))*0.612)),0)+IF(F434="EČneol",IF(L434&gt;7,0,IF(J434&gt;7,(8-L434)*0.204,((8-L434)-(8-J434))*0.204)),0)+IF(F434="EŽ",IF(L434&gt;23,0,IF(J434&gt;23,(24-L434)*0.204,((24-L434)-(24-J434))*0.204)),0)+IF(F434="PT",IF(L434&gt;31,0,IF(J434&gt;31,(32-L434)*0.204,((32-L434)-(32-J434))*0.204)),0)+IF(F434="JOŽ",IF(L434&gt;23,0,IF(J434&gt;23,(24-L434)*0.255,((24-L434)-(24-J434))*0.255)),0)+IF(F434="JPČ",IF(L434&gt;23,0,IF(J434&gt;23,(24-L434)*0.204,((24-L434)-(24-J434))*0.204)),0)+IF(F434="JEČ",IF(L434&gt;15,0,IF(J434&gt;15,(16-L434)*0.102,((16-L434)-(16-J434))*0.102)),0)+IF(F434="JEOF",IF(L434&gt;15,0,IF(J434&gt;15,(16-L434)*0.102,((16-L434)-(16-J434))*0.102)),0)+IF(F434="JnPČ",IF(L434&gt;15,0,IF(J434&gt;15,(16-L434)*0.153,((16-L434)-(16-J434))*0.153)),0)+IF(F434="JnEČ",IF(L434&gt;15,0,IF(J434&gt;15,(16-L434)*0.0765,((16-L434)-(16-J434))*0.0765)),0)+IF(F434="JčPČ",IF(L434&gt;15,0,IF(J434&gt;15,(16-L434)*0.06375,((16-L434)-(16-J434))*0.06375)),0)+IF(F434="JčEČ",IF(L434&gt;15,0,IF(J434&gt;15,(16-L434)*0.051,((16-L434)-(16-J434))*0.051)),0)+IF(F434="NEAK",IF(L434&gt;23,0,IF(J434&gt;23,(24-L434)*0.03444,((24-L434)-(24-J434))*0.03444)),0))</f>
        <v>0</v>
      </c>
      <c r="Q434" s="11">
        <f t="shared" ref="Q434:Q442" si="165">IF(ISERROR(P434*100/N434),0,(P434*100/N434))</f>
        <v>0</v>
      </c>
      <c r="R434" s="10">
        <f t="shared" si="163"/>
        <v>0</v>
      </c>
      <c r="S434" s="8"/>
    </row>
    <row r="435" spans="1:19">
      <c r="A435" s="61">
        <v>3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59"/>
        <v>0</v>
      </c>
      <c r="O435" s="9">
        <f t="shared" si="160"/>
        <v>0</v>
      </c>
      <c r="P435" s="4">
        <f t="shared" si="164"/>
        <v>0</v>
      </c>
      <c r="Q435" s="11">
        <f t="shared" si="165"/>
        <v>0</v>
      </c>
      <c r="R435" s="10">
        <f t="shared" si="163"/>
        <v>0</v>
      </c>
      <c r="S435" s="8"/>
    </row>
    <row r="436" spans="1:19">
      <c r="A436" s="61">
        <v>4</v>
      </c>
      <c r="B436" s="61"/>
      <c r="C436" s="1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3">
        <f t="shared" si="159"/>
        <v>0</v>
      </c>
      <c r="O436" s="9">
        <f t="shared" si="160"/>
        <v>0</v>
      </c>
      <c r="P436" s="4">
        <f t="shared" si="164"/>
        <v>0</v>
      </c>
      <c r="Q436" s="11">
        <f t="shared" si="165"/>
        <v>0</v>
      </c>
      <c r="R436" s="10">
        <f t="shared" si="163"/>
        <v>0</v>
      </c>
      <c r="S436" s="8"/>
    </row>
    <row r="437" spans="1:19">
      <c r="A437" s="61">
        <v>5</v>
      </c>
      <c r="B437" s="61"/>
      <c r="C437" s="1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3">
        <f t="shared" si="159"/>
        <v>0</v>
      </c>
      <c r="O437" s="9">
        <f t="shared" si="160"/>
        <v>0</v>
      </c>
      <c r="P437" s="4">
        <f t="shared" si="164"/>
        <v>0</v>
      </c>
      <c r="Q437" s="11">
        <f t="shared" si="165"/>
        <v>0</v>
      </c>
      <c r="R437" s="10">
        <f t="shared" si="163"/>
        <v>0</v>
      </c>
      <c r="S437" s="8"/>
    </row>
    <row r="438" spans="1:19">
      <c r="A438" s="61">
        <v>6</v>
      </c>
      <c r="B438" s="61"/>
      <c r="C438" s="1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3">
        <f t="shared" si="159"/>
        <v>0</v>
      </c>
      <c r="O438" s="9">
        <f t="shared" si="160"/>
        <v>0</v>
      </c>
      <c r="P438" s="4">
        <f t="shared" si="164"/>
        <v>0</v>
      </c>
      <c r="Q438" s="11">
        <f t="shared" si="165"/>
        <v>0</v>
      </c>
      <c r="R438" s="10">
        <f t="shared" si="163"/>
        <v>0</v>
      </c>
      <c r="S438" s="8"/>
    </row>
    <row r="439" spans="1:19">
      <c r="A439" s="61">
        <v>7</v>
      </c>
      <c r="B439" s="61"/>
      <c r="C439" s="12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3">
        <f t="shared" si="159"/>
        <v>0</v>
      </c>
      <c r="O439" s="9">
        <f t="shared" si="160"/>
        <v>0</v>
      </c>
      <c r="P439" s="4">
        <f t="shared" si="164"/>
        <v>0</v>
      </c>
      <c r="Q439" s="11">
        <f t="shared" si="165"/>
        <v>0</v>
      </c>
      <c r="R439" s="10">
        <f t="shared" si="163"/>
        <v>0</v>
      </c>
      <c r="S439" s="8"/>
    </row>
    <row r="440" spans="1:19">
      <c r="A440" s="61">
        <v>8</v>
      </c>
      <c r="B440" s="61"/>
      <c r="C440" s="12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3">
        <f t="shared" si="159"/>
        <v>0</v>
      </c>
      <c r="O440" s="9">
        <f t="shared" si="160"/>
        <v>0</v>
      </c>
      <c r="P440" s="4">
        <f t="shared" si="164"/>
        <v>0</v>
      </c>
      <c r="Q440" s="11">
        <f t="shared" si="165"/>
        <v>0</v>
      </c>
      <c r="R440" s="10">
        <f t="shared" si="163"/>
        <v>0</v>
      </c>
      <c r="S440" s="8"/>
    </row>
    <row r="441" spans="1:19" s="8" customFormat="1">
      <c r="A441" s="61">
        <v>9</v>
      </c>
      <c r="B441" s="61"/>
      <c r="C441" s="12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3">
        <f t="shared" si="159"/>
        <v>0</v>
      </c>
      <c r="O441" s="9">
        <f t="shared" si="160"/>
        <v>0</v>
      </c>
      <c r="P441" s="4">
        <f t="shared" si="164"/>
        <v>0</v>
      </c>
      <c r="Q441" s="11">
        <f t="shared" si="165"/>
        <v>0</v>
      </c>
      <c r="R441" s="10">
        <f t="shared" si="163"/>
        <v>0</v>
      </c>
    </row>
    <row r="442" spans="1:19">
      <c r="A442" s="61">
        <v>10</v>
      </c>
      <c r="B442" s="61"/>
      <c r="C442" s="12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3">
        <f t="shared" si="159"/>
        <v>0</v>
      </c>
      <c r="O442" s="9">
        <f t="shared" si="160"/>
        <v>0</v>
      </c>
      <c r="P442" s="4">
        <f t="shared" si="164"/>
        <v>0</v>
      </c>
      <c r="Q442" s="11">
        <f t="shared" si="165"/>
        <v>0</v>
      </c>
      <c r="R442" s="10">
        <f t="shared" si="163"/>
        <v>0</v>
      </c>
      <c r="S442" s="8"/>
    </row>
    <row r="443" spans="1:19">
      <c r="A443" s="66" t="s">
        <v>36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8"/>
      <c r="R443" s="10">
        <f>SUM(R433:R442)</f>
        <v>0</v>
      </c>
      <c r="S443" s="8"/>
    </row>
    <row r="444" spans="1:19" ht="15.75">
      <c r="A444" s="24" t="s">
        <v>37</v>
      </c>
      <c r="B444" s="2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6"/>
      <c r="S444" s="8"/>
    </row>
    <row r="445" spans="1:19">
      <c r="A445" s="49" t="s">
        <v>42</v>
      </c>
      <c r="B445" s="49"/>
      <c r="C445" s="49"/>
      <c r="D445" s="49"/>
      <c r="E445" s="49"/>
      <c r="F445" s="49"/>
      <c r="G445" s="49"/>
      <c r="H445" s="49"/>
      <c r="I445" s="49"/>
      <c r="J445" s="15"/>
      <c r="K445" s="15"/>
      <c r="L445" s="15"/>
      <c r="M445" s="15"/>
      <c r="N445" s="15"/>
      <c r="O445" s="15"/>
      <c r="P445" s="15"/>
      <c r="Q445" s="15"/>
      <c r="R445" s="16"/>
      <c r="S445" s="8"/>
    </row>
    <row r="446" spans="1:19">
      <c r="A446" s="49"/>
      <c r="B446" s="49"/>
      <c r="C446" s="49"/>
      <c r="D446" s="49"/>
      <c r="E446" s="49"/>
      <c r="F446" s="49"/>
      <c r="G446" s="49"/>
      <c r="H446" s="49"/>
      <c r="I446" s="49"/>
      <c r="J446" s="15"/>
      <c r="K446" s="15"/>
      <c r="L446" s="15"/>
      <c r="M446" s="15"/>
      <c r="N446" s="15"/>
      <c r="O446" s="15"/>
      <c r="P446" s="15"/>
      <c r="Q446" s="15"/>
      <c r="R446" s="16"/>
      <c r="S446" s="8"/>
    </row>
    <row r="447" spans="1:19">
      <c r="A447" s="64" t="s">
        <v>99</v>
      </c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57"/>
      <c r="R447" s="8"/>
      <c r="S447" s="8"/>
    </row>
    <row r="448" spans="1:19" ht="18">
      <c r="A448" s="69" t="s">
        <v>27</v>
      </c>
      <c r="B448" s="70"/>
      <c r="C448" s="7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7"/>
      <c r="R448" s="8"/>
      <c r="S448" s="8"/>
    </row>
    <row r="449" spans="1:19">
      <c r="A449" s="64" t="s">
        <v>98</v>
      </c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57"/>
      <c r="R449" s="8"/>
      <c r="S449" s="8"/>
    </row>
    <row r="450" spans="1:19">
      <c r="A450" s="61">
        <v>1</v>
      </c>
      <c r="B450" s="61"/>
      <c r="C450" s="1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3">
        <f t="shared" ref="N450:N459" si="166">(IF(F450="OŽ",IF(L450=1,550.8,IF(L450=2,426.38,IF(L450=3,342.14,IF(L450=4,181.44,IF(L450=5,168.48,IF(L450=6,155.52,IF(L450=7,148.5,IF(L450=8,144,0))))))))+IF(L450&lt;=8,0,IF(L450&lt;=16,137.7,IF(L450&lt;=24,108,IF(L450&lt;=32,80.1,IF(L450&lt;=36,52.2,0)))))-IF(L450&lt;=8,0,IF(L450&lt;=16,(L450-9)*2.754,IF(L450&lt;=24,(L450-17)* 2.754,IF(L450&lt;=32,(L450-25)* 2.754,IF(L450&lt;=36,(L450-33)*2.754,0))))),0)+IF(F450="PČ",IF(L450=1,449,IF(L450=2,314.6,IF(L450=3,238,IF(L450=4,172,IF(L450=5,159,IF(L450=6,145,IF(L450=7,132,IF(L450=8,119,0))))))))+IF(L450&lt;=8,0,IF(L450&lt;=16,88,IF(L450&lt;=24,55,IF(L450&lt;=32,22,0))))-IF(L450&lt;=8,0,IF(L450&lt;=16,(L450-9)*2.245,IF(L450&lt;=24,(L450-17)*2.245,IF(L450&lt;=32,(L450-25)*2.245,0)))),0)+IF(F450="PČneol",IF(L450=1,85,IF(L450=2,64.61,IF(L450=3,50.76,IF(L450=4,16.25,IF(L450=5,15,IF(L450=6,13.75,IF(L450=7,12.5,IF(L450=8,11.25,0))))))))+IF(L450&lt;=8,0,IF(L450&lt;=16,9,0))-IF(L450&lt;=8,0,IF(L450&lt;=16,(L450-9)*0.425,0)),0)+IF(F450="PŽ",IF(L450=1,85,IF(L450=2,59.5,IF(L450=3,45,IF(L450=4,32.5,IF(L450=5,30,IF(L450=6,27.5,IF(L450=7,25,IF(L450=8,22.5,0))))))))+IF(L450&lt;=8,0,IF(L450&lt;=16,19,IF(L450&lt;=24,13,IF(L450&lt;=32,8,0))))-IF(L450&lt;=8,0,IF(L450&lt;=16,(L450-9)*0.425,IF(L450&lt;=24,(L450-17)*0.425,IF(L450&lt;=32,(L450-25)*0.425,0)))),0)+IF(F450="EČ",IF(L450=1,204,IF(L450=2,156.24,IF(L450=3,123.84,IF(L450=4,72,IF(L450=5,66,IF(L450=6,60,IF(L450=7,54,IF(L450=8,48,0))))))))+IF(L450&lt;=8,0,IF(L450&lt;=16,40,IF(L450&lt;=24,25,0)))-IF(L450&lt;=8,0,IF(L450&lt;=16,(L450-9)*1.02,IF(L450&lt;=24,(L450-17)*1.02,0))),0)+IF(F450="EČneol",IF(L450=1,68,IF(L450=2,51.69,IF(L450=3,40.61,IF(L450=4,13,IF(L450=5,12,IF(L450=6,11,IF(L450=7,10,IF(L450=8,9,0)))))))))+IF(F450="EŽ",IF(L450=1,68,IF(L450=2,47.6,IF(L450=3,36,IF(L450=4,18,IF(L450=5,16.5,IF(L450=6,15,IF(L450=7,13.5,IF(L450=8,12,0))))))))+IF(L450&lt;=8,0,IF(L450&lt;=16,10,IF(L450&lt;=24,6,0)))-IF(L450&lt;=8,0,IF(L450&lt;=16,(L450-9)*0.34,IF(L450&lt;=24,(L450-17)*0.34,0))),0)+IF(F450="PT",IF(L450=1,68,IF(L450=2,52.08,IF(L450=3,41.28,IF(L450=4,24,IF(L450=5,22,IF(L450=6,20,IF(L450=7,18,IF(L450=8,16,0))))))))+IF(L450&lt;=8,0,IF(L450&lt;=16,13,IF(L450&lt;=24,9,IF(L450&lt;=32,4,0))))-IF(L450&lt;=8,0,IF(L450&lt;=16,(L450-9)*0.34,IF(L450&lt;=24,(L450-17)*0.34,IF(L450&lt;=32,(L450-25)*0.34,0)))),0)+IF(F450="JOŽ",IF(L450=1,85,IF(L450=2,59.5,IF(L450=3,45,IF(L450=4,32.5,IF(L450=5,30,IF(L450=6,27.5,IF(L450=7,25,IF(L450=8,22.5,0))))))))+IF(L450&lt;=8,0,IF(L450&lt;=16,19,IF(L450&lt;=24,13,0)))-IF(L450&lt;=8,0,IF(L450&lt;=16,(L450-9)*0.425,IF(L450&lt;=24,(L450-17)*0.425,0))),0)+IF(F450="JPČ",IF(L450=1,68,IF(L450=2,47.6,IF(L450=3,36,IF(L450=4,26,IF(L450=5,24,IF(L450=6,22,IF(L450=7,20,IF(L450=8,18,0))))))))+IF(L450&lt;=8,0,IF(L450&lt;=16,13,IF(L450&lt;=24,9,0)))-IF(L450&lt;=8,0,IF(L450&lt;=16,(L450-9)*0.34,IF(L450&lt;=24,(L450-17)*0.34,0))),0)+IF(F450="JEČ",IF(L450=1,34,IF(L450=2,26.04,IF(L450=3,20.6,IF(L450=4,12,IF(L450=5,11,IF(L450=6,10,IF(L450=7,9,IF(L450=8,8,0))))))))+IF(L450&lt;=8,0,IF(L450&lt;=16,6,0))-IF(L450&lt;=8,0,IF(L450&lt;=16,(L450-9)*0.17,0)),0)+IF(F450="JEOF",IF(L450=1,34,IF(L450=2,26.04,IF(L450=3,20.6,IF(L450=4,12,IF(L450=5,11,IF(L450=6,10,IF(L450=7,9,IF(L450=8,8,0))))))))+IF(L450&lt;=8,0,IF(L450&lt;=16,6,0))-IF(L450&lt;=8,0,IF(L450&lt;=16,(L450-9)*0.17,0)),0)+IF(F450="JnPČ",IF(L450=1,51,IF(L450=2,35.7,IF(L450=3,27,IF(L450=4,19.5,IF(L450=5,18,IF(L450=6,16.5,IF(L450=7,15,IF(L450=8,13.5,0))))))))+IF(L450&lt;=8,0,IF(L450&lt;=16,10,0))-IF(L450&lt;=8,0,IF(L450&lt;=16,(L450-9)*0.255,0)),0)+IF(F450="JnEČ",IF(L450=1,25.5,IF(L450=2,19.53,IF(L450=3,15.48,IF(L450=4,9,IF(L450=5,8.25,IF(L450=6,7.5,IF(L450=7,6.75,IF(L450=8,6,0))))))))+IF(L450&lt;=8,0,IF(L450&lt;=16,5,0))-IF(L450&lt;=8,0,IF(L450&lt;=16,(L450-9)*0.1275,0)),0)+IF(F450="JčPČ",IF(L450=1,21.25,IF(L450=2,14.5,IF(L450=3,11.5,IF(L450=4,7,IF(L450=5,6.5,IF(L450=6,6,IF(L450=7,5.5,IF(L450=8,5,0))))))))+IF(L450&lt;=8,0,IF(L450&lt;=16,4,0))-IF(L450&lt;=8,0,IF(L450&lt;=16,(L450-9)*0.10625,0)),0)+IF(F450="JčEČ",IF(L450=1,17,IF(L450=2,13.02,IF(L450=3,10.32,IF(L450=4,6,IF(L450=5,5.5,IF(L450=6,5,IF(L450=7,4.5,IF(L450=8,4,0))))))))+IF(L450&lt;=8,0,IF(L450&lt;=16,3,0))-IF(L450&lt;=8,0,IF(L450&lt;=16,(L450-9)*0.085,0)),0)+IF(F450="NEAK",IF(L450=1,11.48,IF(L450=2,8.79,IF(L450=3,6.97,IF(L450=4,4.05,IF(L450=5,3.71,IF(L450=6,3.38,IF(L450=7,3.04,IF(L450=8,2.7,0))))))))+IF(L450&lt;=8,0,IF(L450&lt;=16,2,IF(L450&lt;=24,1.3,0)))-IF(L450&lt;=8,0,IF(L450&lt;=16,(L450-9)*0.0574,IF(L450&lt;=24,(L450-17)*0.0574,0))),0))*IF(L450&lt;0,1,IF(OR(F450="PČ",F450="PŽ",F450="PT"),IF(J450&lt;32,J450/32,1),1))* IF(L450&lt;0,1,IF(OR(F450="EČ",F450="EŽ",F450="JOŽ",F450="JPČ",F450="NEAK"),IF(J450&lt;24,J450/24,1),1))*IF(L450&lt;0,1,IF(OR(F450="PČneol",F450="JEČ",F450="JEOF",F450="JnPČ",F450="JnEČ",F450="JčPČ",F450="JčEČ"),IF(J450&lt;16,J450/16,1),1))*IF(L450&lt;0,1,IF(F450="EČneol",IF(J450&lt;8,J450/8,1),1))</f>
        <v>0</v>
      </c>
      <c r="O450" s="9">
        <f t="shared" ref="O450:O459" si="167">IF(F450="OŽ",N450,IF(H450="Ne",IF(J450*0.3&lt;J450-L450,N450,0),IF(J450*0.1&lt;J450-L450,N450,0)))</f>
        <v>0</v>
      </c>
      <c r="P450" s="4">
        <f t="shared" ref="P450" si="168">IF(O450=0,0,IF(F450="OŽ",IF(L450&gt;35,0,IF(J450&gt;35,(36-L450)*1.836,((36-L450)-(36-J450))*1.836)),0)+IF(F450="PČ",IF(L450&gt;31,0,IF(J450&gt;31,(32-L450)*1.347,((32-L450)-(32-J450))*1.347)),0)+ IF(F450="PČneol",IF(L450&gt;15,0,IF(J450&gt;15,(16-L450)*0.255,((16-L450)-(16-J450))*0.255)),0)+IF(F450="PŽ",IF(L450&gt;31,0,IF(J450&gt;31,(32-L450)*0.255,((32-L450)-(32-J450))*0.255)),0)+IF(F450="EČ",IF(L450&gt;23,0,IF(J450&gt;23,(24-L450)*0.612,((24-L450)-(24-J450))*0.612)),0)+IF(F450="EČneol",IF(L450&gt;7,0,IF(J450&gt;7,(8-L450)*0.204,((8-L450)-(8-J450))*0.204)),0)+IF(F450="EŽ",IF(L450&gt;23,0,IF(J450&gt;23,(24-L450)*0.204,((24-L450)-(24-J450))*0.204)),0)+IF(F450="PT",IF(L450&gt;31,0,IF(J450&gt;31,(32-L450)*0.204,((32-L450)-(32-J450))*0.204)),0)+IF(F450="JOŽ",IF(L450&gt;23,0,IF(J450&gt;23,(24-L450)*0.255,((24-L450)-(24-J450))*0.255)),0)+IF(F450="JPČ",IF(L450&gt;23,0,IF(J450&gt;23,(24-L450)*0.204,((24-L450)-(24-J450))*0.204)),0)+IF(F450="JEČ",IF(L450&gt;15,0,IF(J450&gt;15,(16-L450)*0.102,((16-L450)-(16-J450))*0.102)),0)+IF(F450="JEOF",IF(L450&gt;15,0,IF(J450&gt;15,(16-L450)*0.102,((16-L450)-(16-J450))*0.102)),0)+IF(F450="JnPČ",IF(L450&gt;15,0,IF(J450&gt;15,(16-L450)*0.153,((16-L450)-(16-J450))*0.153)),0)+IF(F450="JnEČ",IF(L450&gt;15,0,IF(J450&gt;15,(16-L450)*0.0765,((16-L450)-(16-J450))*0.0765)),0)+IF(F450="JčPČ",IF(L450&gt;15,0,IF(J450&gt;15,(16-L450)*0.06375,((16-L450)-(16-J450))*0.06375)),0)+IF(F450="JčEČ",IF(L450&gt;15,0,IF(J450&gt;15,(16-L450)*0.051,((16-L450)-(16-J450))*0.051)),0)+IF(F450="NEAK",IF(L450&gt;23,0,IF(J450&gt;23,(24-L450)*0.03444,((24-L450)-(24-J450))*0.03444)),0))</f>
        <v>0</v>
      </c>
      <c r="Q450" s="11">
        <f t="shared" ref="Q450" si="169">IF(ISERROR(P450*100/N450),0,(P450*100/N450))</f>
        <v>0</v>
      </c>
      <c r="R450" s="10">
        <f t="shared" ref="R450:R459" si="170">IF(Q450&lt;=30,O450+P450,O450+O450*0.3)*IF(G450=1,0.4,IF(G450=2,0.75,IF(G450="1 (kas 4 m. 1 k. nerengiamos)",0.52,1)))*IF(D450="olimpinė",1,IF(M450="Ne",0.5,1))*IF(OR(A$5="Lietuvos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federacija"),IF(OR(J450&lt;8,K450&lt;16),0,1),1)*E450*IF(I450&lt;=1,1,1/I450)*IF(OR(A$5="Lietuvos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0" s="8"/>
    </row>
    <row r="451" spans="1:19">
      <c r="A451" s="61">
        <v>2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si="166"/>
        <v>0</v>
      </c>
      <c r="O451" s="9">
        <f t="shared" si="167"/>
        <v>0</v>
      </c>
      <c r="P451" s="4">
        <f t="shared" ref="P451:P459" si="171">IF(O451=0,0,IF(F451="OŽ",IF(L451&gt;35,0,IF(J451&gt;35,(36-L451)*1.836,((36-L451)-(36-J451))*1.836)),0)+IF(F451="PČ",IF(L451&gt;31,0,IF(J451&gt;31,(32-L451)*1.347,((32-L451)-(32-J451))*1.347)),0)+ IF(F451="PČneol",IF(L451&gt;15,0,IF(J451&gt;15,(16-L451)*0.255,((16-L451)-(16-J451))*0.255)),0)+IF(F451="PŽ",IF(L451&gt;31,0,IF(J451&gt;31,(32-L451)*0.255,((32-L451)-(32-J451))*0.255)),0)+IF(F451="EČ",IF(L451&gt;23,0,IF(J451&gt;23,(24-L451)*0.612,((24-L451)-(24-J451))*0.612)),0)+IF(F451="EČneol",IF(L451&gt;7,0,IF(J451&gt;7,(8-L451)*0.204,((8-L451)-(8-J451))*0.204)),0)+IF(F451="EŽ",IF(L451&gt;23,0,IF(J451&gt;23,(24-L451)*0.204,((24-L451)-(24-J451))*0.204)),0)+IF(F451="PT",IF(L451&gt;31,0,IF(J451&gt;31,(32-L451)*0.204,((32-L451)-(32-J451))*0.204)),0)+IF(F451="JOŽ",IF(L451&gt;23,0,IF(J451&gt;23,(24-L451)*0.255,((24-L451)-(24-J451))*0.255)),0)+IF(F451="JPČ",IF(L451&gt;23,0,IF(J451&gt;23,(24-L451)*0.204,((24-L451)-(24-J451))*0.204)),0)+IF(F451="JEČ",IF(L451&gt;15,0,IF(J451&gt;15,(16-L451)*0.102,((16-L451)-(16-J451))*0.102)),0)+IF(F451="JEOF",IF(L451&gt;15,0,IF(J451&gt;15,(16-L451)*0.102,((16-L451)-(16-J451))*0.102)),0)+IF(F451="JnPČ",IF(L451&gt;15,0,IF(J451&gt;15,(16-L451)*0.153,((16-L451)-(16-J451))*0.153)),0)+IF(F451="JnEČ",IF(L451&gt;15,0,IF(J451&gt;15,(16-L451)*0.0765,((16-L451)-(16-J451))*0.0765)),0)+IF(F451="JčPČ",IF(L451&gt;15,0,IF(J451&gt;15,(16-L451)*0.06375,((16-L451)-(16-J451))*0.06375)),0)+IF(F451="JčEČ",IF(L451&gt;15,0,IF(J451&gt;15,(16-L451)*0.051,((16-L451)-(16-J451))*0.051)),0)+IF(F451="NEAK",IF(L451&gt;23,0,IF(J451&gt;23,(24-L451)*0.03444,((24-L451)-(24-J451))*0.03444)),0))</f>
        <v>0</v>
      </c>
      <c r="Q451" s="11">
        <f t="shared" ref="Q451:Q459" si="172">IF(ISERROR(P451*100/N451),0,(P451*100/N451))</f>
        <v>0</v>
      </c>
      <c r="R451" s="10">
        <f t="shared" si="170"/>
        <v>0</v>
      </c>
      <c r="S451" s="8"/>
    </row>
    <row r="452" spans="1:19">
      <c r="A452" s="61">
        <v>3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66"/>
        <v>0</v>
      </c>
      <c r="O452" s="9">
        <f t="shared" si="167"/>
        <v>0</v>
      </c>
      <c r="P452" s="4">
        <f t="shared" si="171"/>
        <v>0</v>
      </c>
      <c r="Q452" s="11">
        <f t="shared" si="172"/>
        <v>0</v>
      </c>
      <c r="R452" s="10">
        <f t="shared" si="170"/>
        <v>0</v>
      </c>
      <c r="S452" s="8"/>
    </row>
    <row r="453" spans="1:19">
      <c r="A453" s="61">
        <v>4</v>
      </c>
      <c r="B453" s="61"/>
      <c r="C453" s="1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3">
        <f t="shared" si="166"/>
        <v>0</v>
      </c>
      <c r="O453" s="9">
        <f t="shared" si="167"/>
        <v>0</v>
      </c>
      <c r="P453" s="4">
        <f t="shared" si="171"/>
        <v>0</v>
      </c>
      <c r="Q453" s="11">
        <f t="shared" si="172"/>
        <v>0</v>
      </c>
      <c r="R453" s="10">
        <f t="shared" si="170"/>
        <v>0</v>
      </c>
      <c r="S453" s="8"/>
    </row>
    <row r="454" spans="1:19">
      <c r="A454" s="61">
        <v>5</v>
      </c>
      <c r="B454" s="61"/>
      <c r="C454" s="1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3">
        <f t="shared" si="166"/>
        <v>0</v>
      </c>
      <c r="O454" s="9">
        <f t="shared" si="167"/>
        <v>0</v>
      </c>
      <c r="P454" s="4">
        <f t="shared" si="171"/>
        <v>0</v>
      </c>
      <c r="Q454" s="11">
        <f t="shared" si="172"/>
        <v>0</v>
      </c>
      <c r="R454" s="10">
        <f t="shared" si="170"/>
        <v>0</v>
      </c>
      <c r="S454" s="8"/>
    </row>
    <row r="455" spans="1:19">
      <c r="A455" s="61">
        <v>6</v>
      </c>
      <c r="B455" s="61"/>
      <c r="C455" s="1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3">
        <f t="shared" si="166"/>
        <v>0</v>
      </c>
      <c r="O455" s="9">
        <f t="shared" si="167"/>
        <v>0</v>
      </c>
      <c r="P455" s="4">
        <f t="shared" si="171"/>
        <v>0</v>
      </c>
      <c r="Q455" s="11">
        <f t="shared" si="172"/>
        <v>0</v>
      </c>
      <c r="R455" s="10">
        <f t="shared" si="170"/>
        <v>0</v>
      </c>
      <c r="S455" s="8"/>
    </row>
    <row r="456" spans="1:19">
      <c r="A456" s="61">
        <v>7</v>
      </c>
      <c r="B456" s="61"/>
      <c r="C456" s="12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3">
        <f t="shared" si="166"/>
        <v>0</v>
      </c>
      <c r="O456" s="9">
        <f t="shared" si="167"/>
        <v>0</v>
      </c>
      <c r="P456" s="4">
        <f t="shared" si="171"/>
        <v>0</v>
      </c>
      <c r="Q456" s="11">
        <f t="shared" si="172"/>
        <v>0</v>
      </c>
      <c r="R456" s="10">
        <f t="shared" si="170"/>
        <v>0</v>
      </c>
      <c r="S456" s="8"/>
    </row>
    <row r="457" spans="1:19">
      <c r="A457" s="61">
        <v>8</v>
      </c>
      <c r="B457" s="61"/>
      <c r="C457" s="12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3">
        <f t="shared" si="166"/>
        <v>0</v>
      </c>
      <c r="O457" s="9">
        <f t="shared" si="167"/>
        <v>0</v>
      </c>
      <c r="P457" s="4">
        <f t="shared" si="171"/>
        <v>0</v>
      </c>
      <c r="Q457" s="11">
        <f t="shared" si="172"/>
        <v>0</v>
      </c>
      <c r="R457" s="10">
        <f t="shared" si="170"/>
        <v>0</v>
      </c>
      <c r="S457" s="8"/>
    </row>
    <row r="458" spans="1:19" s="8" customFormat="1">
      <c r="A458" s="61">
        <v>9</v>
      </c>
      <c r="B458" s="61"/>
      <c r="C458" s="12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3">
        <f t="shared" si="166"/>
        <v>0</v>
      </c>
      <c r="O458" s="9">
        <f t="shared" si="167"/>
        <v>0</v>
      </c>
      <c r="P458" s="4">
        <f t="shared" si="171"/>
        <v>0</v>
      </c>
      <c r="Q458" s="11">
        <f t="shared" si="172"/>
        <v>0</v>
      </c>
      <c r="R458" s="10">
        <f t="shared" si="170"/>
        <v>0</v>
      </c>
    </row>
    <row r="459" spans="1:19">
      <c r="A459" s="61">
        <v>10</v>
      </c>
      <c r="B459" s="61"/>
      <c r="C459" s="12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3">
        <f t="shared" si="166"/>
        <v>0</v>
      </c>
      <c r="O459" s="9">
        <f t="shared" si="167"/>
        <v>0</v>
      </c>
      <c r="P459" s="4">
        <f t="shared" si="171"/>
        <v>0</v>
      </c>
      <c r="Q459" s="11">
        <f t="shared" si="172"/>
        <v>0</v>
      </c>
      <c r="R459" s="10">
        <f t="shared" si="170"/>
        <v>0</v>
      </c>
      <c r="S459" s="8"/>
    </row>
    <row r="460" spans="1:19">
      <c r="A460" s="66" t="s">
        <v>36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8"/>
      <c r="R460" s="10">
        <f>SUM(R450:R459)</f>
        <v>0</v>
      </c>
      <c r="S460" s="8"/>
    </row>
    <row r="461" spans="1:19" ht="15.75">
      <c r="A461" s="24" t="s">
        <v>37</v>
      </c>
      <c r="B461" s="2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6"/>
      <c r="S461" s="8"/>
    </row>
    <row r="462" spans="1:19">
      <c r="A462" s="49" t="s">
        <v>42</v>
      </c>
      <c r="B462" s="49"/>
      <c r="C462" s="49"/>
      <c r="D462" s="49"/>
      <c r="E462" s="49"/>
      <c r="F462" s="49"/>
      <c r="G462" s="49"/>
      <c r="H462" s="49"/>
      <c r="I462" s="49"/>
      <c r="J462" s="15"/>
      <c r="K462" s="15"/>
      <c r="L462" s="15"/>
      <c r="M462" s="15"/>
      <c r="N462" s="15"/>
      <c r="O462" s="15"/>
      <c r="P462" s="15"/>
      <c r="Q462" s="15"/>
      <c r="R462" s="16"/>
      <c r="S462" s="8"/>
    </row>
    <row r="463" spans="1:19">
      <c r="A463" s="49"/>
      <c r="B463" s="49"/>
      <c r="C463" s="49"/>
      <c r="D463" s="49"/>
      <c r="E463" s="49"/>
      <c r="F463" s="49"/>
      <c r="G463" s="49"/>
      <c r="H463" s="49"/>
      <c r="I463" s="49"/>
      <c r="J463" s="15"/>
      <c r="K463" s="15"/>
      <c r="L463" s="15"/>
      <c r="M463" s="15"/>
      <c r="N463" s="15"/>
      <c r="O463" s="15"/>
      <c r="P463" s="15"/>
      <c r="Q463" s="15"/>
      <c r="R463" s="16"/>
      <c r="S463" s="8"/>
    </row>
    <row r="464" spans="1:19">
      <c r="A464" s="64" t="s">
        <v>99</v>
      </c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57"/>
      <c r="R464" s="8"/>
      <c r="S464" s="8"/>
    </row>
    <row r="465" spans="1:19" ht="18">
      <c r="A465" s="69" t="s">
        <v>27</v>
      </c>
      <c r="B465" s="70"/>
      <c r="C465" s="7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7"/>
      <c r="R465" s="8"/>
      <c r="S465" s="8"/>
    </row>
    <row r="466" spans="1:19">
      <c r="A466" s="64" t="s">
        <v>98</v>
      </c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57"/>
      <c r="R466" s="8"/>
      <c r="S466" s="8"/>
    </row>
    <row r="467" spans="1:19">
      <c r="A467" s="61">
        <v>1</v>
      </c>
      <c r="B467" s="61"/>
      <c r="C467" s="1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3">
        <f t="shared" ref="N467:N476" si="173">(IF(F467="OŽ",IF(L467=1,550.8,IF(L467=2,426.38,IF(L467=3,342.14,IF(L467=4,181.44,IF(L467=5,168.48,IF(L467=6,155.52,IF(L467=7,148.5,IF(L467=8,144,0))))))))+IF(L467&lt;=8,0,IF(L467&lt;=16,137.7,IF(L467&lt;=24,108,IF(L467&lt;=32,80.1,IF(L467&lt;=36,52.2,0)))))-IF(L467&lt;=8,0,IF(L467&lt;=16,(L467-9)*2.754,IF(L467&lt;=24,(L467-17)* 2.754,IF(L467&lt;=32,(L467-25)* 2.754,IF(L467&lt;=36,(L467-33)*2.754,0))))),0)+IF(F467="PČ",IF(L467=1,449,IF(L467=2,314.6,IF(L467=3,238,IF(L467=4,172,IF(L467=5,159,IF(L467=6,145,IF(L467=7,132,IF(L467=8,119,0))))))))+IF(L467&lt;=8,0,IF(L467&lt;=16,88,IF(L467&lt;=24,55,IF(L467&lt;=32,22,0))))-IF(L467&lt;=8,0,IF(L467&lt;=16,(L467-9)*2.245,IF(L467&lt;=24,(L467-17)*2.245,IF(L467&lt;=32,(L467-25)*2.245,0)))),0)+IF(F467="PČneol",IF(L467=1,85,IF(L467=2,64.61,IF(L467=3,50.76,IF(L467=4,16.25,IF(L467=5,15,IF(L467=6,13.75,IF(L467=7,12.5,IF(L467=8,11.25,0))))))))+IF(L467&lt;=8,0,IF(L467&lt;=16,9,0))-IF(L467&lt;=8,0,IF(L467&lt;=16,(L467-9)*0.425,0)),0)+IF(F467="PŽ",IF(L467=1,85,IF(L467=2,59.5,IF(L467=3,45,IF(L467=4,32.5,IF(L467=5,30,IF(L467=6,27.5,IF(L467=7,25,IF(L467=8,22.5,0))))))))+IF(L467&lt;=8,0,IF(L467&lt;=16,19,IF(L467&lt;=24,13,IF(L467&lt;=32,8,0))))-IF(L467&lt;=8,0,IF(L467&lt;=16,(L467-9)*0.425,IF(L467&lt;=24,(L467-17)*0.425,IF(L467&lt;=32,(L467-25)*0.425,0)))),0)+IF(F467="EČ",IF(L467=1,204,IF(L467=2,156.24,IF(L467=3,123.84,IF(L467=4,72,IF(L467=5,66,IF(L467=6,60,IF(L467=7,54,IF(L467=8,48,0))))))))+IF(L467&lt;=8,0,IF(L467&lt;=16,40,IF(L467&lt;=24,25,0)))-IF(L467&lt;=8,0,IF(L467&lt;=16,(L467-9)*1.02,IF(L467&lt;=24,(L467-17)*1.02,0))),0)+IF(F467="EČneol",IF(L467=1,68,IF(L467=2,51.69,IF(L467=3,40.61,IF(L467=4,13,IF(L467=5,12,IF(L467=6,11,IF(L467=7,10,IF(L467=8,9,0)))))))))+IF(F467="EŽ",IF(L467=1,68,IF(L467=2,47.6,IF(L467=3,36,IF(L467=4,18,IF(L467=5,16.5,IF(L467=6,15,IF(L467=7,13.5,IF(L467=8,12,0))))))))+IF(L467&lt;=8,0,IF(L467&lt;=16,10,IF(L467&lt;=24,6,0)))-IF(L467&lt;=8,0,IF(L467&lt;=16,(L467-9)*0.34,IF(L467&lt;=24,(L467-17)*0.34,0))),0)+IF(F467="PT",IF(L467=1,68,IF(L467=2,52.08,IF(L467=3,41.28,IF(L467=4,24,IF(L467=5,22,IF(L467=6,20,IF(L467=7,18,IF(L467=8,16,0))))))))+IF(L467&lt;=8,0,IF(L467&lt;=16,13,IF(L467&lt;=24,9,IF(L467&lt;=32,4,0))))-IF(L467&lt;=8,0,IF(L467&lt;=16,(L467-9)*0.34,IF(L467&lt;=24,(L467-17)*0.34,IF(L467&lt;=32,(L467-25)*0.34,0)))),0)+IF(F467="JOŽ",IF(L467=1,85,IF(L467=2,59.5,IF(L467=3,45,IF(L467=4,32.5,IF(L467=5,30,IF(L467=6,27.5,IF(L467=7,25,IF(L467=8,22.5,0))))))))+IF(L467&lt;=8,0,IF(L467&lt;=16,19,IF(L467&lt;=24,13,0)))-IF(L467&lt;=8,0,IF(L467&lt;=16,(L467-9)*0.425,IF(L467&lt;=24,(L467-17)*0.425,0))),0)+IF(F467="JPČ",IF(L467=1,68,IF(L467=2,47.6,IF(L467=3,36,IF(L467=4,26,IF(L467=5,24,IF(L467=6,22,IF(L467=7,20,IF(L467=8,18,0))))))))+IF(L467&lt;=8,0,IF(L467&lt;=16,13,IF(L467&lt;=24,9,0)))-IF(L467&lt;=8,0,IF(L467&lt;=16,(L467-9)*0.34,IF(L467&lt;=24,(L467-17)*0.34,0))),0)+IF(F467="JEČ",IF(L467=1,34,IF(L467=2,26.04,IF(L467=3,20.6,IF(L467=4,12,IF(L467=5,11,IF(L467=6,10,IF(L467=7,9,IF(L467=8,8,0))))))))+IF(L467&lt;=8,0,IF(L467&lt;=16,6,0))-IF(L467&lt;=8,0,IF(L467&lt;=16,(L467-9)*0.17,0)),0)+IF(F467="JEOF",IF(L467=1,34,IF(L467=2,26.04,IF(L467=3,20.6,IF(L467=4,12,IF(L467=5,11,IF(L467=6,10,IF(L467=7,9,IF(L467=8,8,0))))))))+IF(L467&lt;=8,0,IF(L467&lt;=16,6,0))-IF(L467&lt;=8,0,IF(L467&lt;=16,(L467-9)*0.17,0)),0)+IF(F467="JnPČ",IF(L467=1,51,IF(L467=2,35.7,IF(L467=3,27,IF(L467=4,19.5,IF(L467=5,18,IF(L467=6,16.5,IF(L467=7,15,IF(L467=8,13.5,0))))))))+IF(L467&lt;=8,0,IF(L467&lt;=16,10,0))-IF(L467&lt;=8,0,IF(L467&lt;=16,(L467-9)*0.255,0)),0)+IF(F467="JnEČ",IF(L467=1,25.5,IF(L467=2,19.53,IF(L467=3,15.48,IF(L467=4,9,IF(L467=5,8.25,IF(L467=6,7.5,IF(L467=7,6.75,IF(L467=8,6,0))))))))+IF(L467&lt;=8,0,IF(L467&lt;=16,5,0))-IF(L467&lt;=8,0,IF(L467&lt;=16,(L467-9)*0.1275,0)),0)+IF(F467="JčPČ",IF(L467=1,21.25,IF(L467=2,14.5,IF(L467=3,11.5,IF(L467=4,7,IF(L467=5,6.5,IF(L467=6,6,IF(L467=7,5.5,IF(L467=8,5,0))))))))+IF(L467&lt;=8,0,IF(L467&lt;=16,4,0))-IF(L467&lt;=8,0,IF(L467&lt;=16,(L467-9)*0.10625,0)),0)+IF(F467="JčEČ",IF(L467=1,17,IF(L467=2,13.02,IF(L467=3,10.32,IF(L467=4,6,IF(L467=5,5.5,IF(L467=6,5,IF(L467=7,4.5,IF(L467=8,4,0))))))))+IF(L467&lt;=8,0,IF(L467&lt;=16,3,0))-IF(L467&lt;=8,0,IF(L467&lt;=16,(L467-9)*0.085,0)),0)+IF(F467="NEAK",IF(L467=1,11.48,IF(L467=2,8.79,IF(L467=3,6.97,IF(L467=4,4.05,IF(L467=5,3.71,IF(L467=6,3.38,IF(L467=7,3.04,IF(L467=8,2.7,0))))))))+IF(L467&lt;=8,0,IF(L467&lt;=16,2,IF(L467&lt;=24,1.3,0)))-IF(L467&lt;=8,0,IF(L467&lt;=16,(L467-9)*0.0574,IF(L467&lt;=24,(L467-17)*0.0574,0))),0))*IF(L467&lt;0,1,IF(OR(F467="PČ",F467="PŽ",F467="PT"),IF(J467&lt;32,J467/32,1),1))* IF(L467&lt;0,1,IF(OR(F467="EČ",F467="EŽ",F467="JOŽ",F467="JPČ",F467="NEAK"),IF(J467&lt;24,J467/24,1),1))*IF(L467&lt;0,1,IF(OR(F467="PČneol",F467="JEČ",F467="JEOF",F467="JnPČ",F467="JnEČ",F467="JčPČ",F467="JčEČ"),IF(J467&lt;16,J467/16,1),1))*IF(L467&lt;0,1,IF(F467="EČneol",IF(J467&lt;8,J467/8,1),1))</f>
        <v>0</v>
      </c>
      <c r="O467" s="9">
        <f t="shared" ref="O467:O476" si="174">IF(F467="OŽ",N467,IF(H467="Ne",IF(J467*0.3&lt;J467-L467,N467,0),IF(J467*0.1&lt;J467-L467,N467,0)))</f>
        <v>0</v>
      </c>
      <c r="P467" s="4">
        <f t="shared" ref="P467" si="175">IF(O467=0,0,IF(F467="OŽ",IF(L467&gt;35,0,IF(J467&gt;35,(36-L467)*1.836,((36-L467)-(36-J467))*1.836)),0)+IF(F467="PČ",IF(L467&gt;31,0,IF(J467&gt;31,(32-L467)*1.347,((32-L467)-(32-J467))*1.347)),0)+ IF(F467="PČneol",IF(L467&gt;15,0,IF(J467&gt;15,(16-L467)*0.255,((16-L467)-(16-J467))*0.255)),0)+IF(F467="PŽ",IF(L467&gt;31,0,IF(J467&gt;31,(32-L467)*0.255,((32-L467)-(32-J467))*0.255)),0)+IF(F467="EČ",IF(L467&gt;23,0,IF(J467&gt;23,(24-L467)*0.612,((24-L467)-(24-J467))*0.612)),0)+IF(F467="EČneol",IF(L467&gt;7,0,IF(J467&gt;7,(8-L467)*0.204,((8-L467)-(8-J467))*0.204)),0)+IF(F467="EŽ",IF(L467&gt;23,0,IF(J467&gt;23,(24-L467)*0.204,((24-L467)-(24-J467))*0.204)),0)+IF(F467="PT",IF(L467&gt;31,0,IF(J467&gt;31,(32-L467)*0.204,((32-L467)-(32-J467))*0.204)),0)+IF(F467="JOŽ",IF(L467&gt;23,0,IF(J467&gt;23,(24-L467)*0.255,((24-L467)-(24-J467))*0.255)),0)+IF(F467="JPČ",IF(L467&gt;23,0,IF(J467&gt;23,(24-L467)*0.204,((24-L467)-(24-J467))*0.204)),0)+IF(F467="JEČ",IF(L467&gt;15,0,IF(J467&gt;15,(16-L467)*0.102,((16-L467)-(16-J467))*0.102)),0)+IF(F467="JEOF",IF(L467&gt;15,0,IF(J467&gt;15,(16-L467)*0.102,((16-L467)-(16-J467))*0.102)),0)+IF(F467="JnPČ",IF(L467&gt;15,0,IF(J467&gt;15,(16-L467)*0.153,((16-L467)-(16-J467))*0.153)),0)+IF(F467="JnEČ",IF(L467&gt;15,0,IF(J467&gt;15,(16-L467)*0.0765,((16-L467)-(16-J467))*0.0765)),0)+IF(F467="JčPČ",IF(L467&gt;15,0,IF(J467&gt;15,(16-L467)*0.06375,((16-L467)-(16-J467))*0.06375)),0)+IF(F467="JčEČ",IF(L467&gt;15,0,IF(J467&gt;15,(16-L467)*0.051,((16-L467)-(16-J467))*0.051)),0)+IF(F467="NEAK",IF(L467&gt;23,0,IF(J467&gt;23,(24-L467)*0.03444,((24-L467)-(24-J467))*0.03444)),0))</f>
        <v>0</v>
      </c>
      <c r="Q467" s="11">
        <f t="shared" ref="Q467" si="176">IF(ISERROR(P467*100/N467),0,(P467*100/N467))</f>
        <v>0</v>
      </c>
      <c r="R467" s="10">
        <f t="shared" ref="R467:R476" si="177">IF(Q467&lt;=30,O467+P467,O467+O467*0.3)*IF(G467=1,0.4,IF(G467=2,0.75,IF(G467="1 (kas 4 m. 1 k. nerengiamos)",0.52,1)))*IF(D467="olimpinė",1,IF(M467="Ne",0.5,1))*IF(OR(A$5="Lietuvos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federacija"),IF(OR(J467&lt;8,K467&lt;16),0,1),1)*E467*IF(I467&lt;=1,1,1/I467)*IF(OR(A$5="Lietuvos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7" s="8"/>
    </row>
    <row r="468" spans="1:19">
      <c r="A468" s="61">
        <v>2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si="173"/>
        <v>0</v>
      </c>
      <c r="O468" s="9">
        <f t="shared" si="174"/>
        <v>0</v>
      </c>
      <c r="P468" s="4">
        <f t="shared" ref="P468:P476" si="178">IF(O468=0,0,IF(F468="OŽ",IF(L468&gt;35,0,IF(J468&gt;35,(36-L468)*1.836,((36-L468)-(36-J468))*1.836)),0)+IF(F468="PČ",IF(L468&gt;31,0,IF(J468&gt;31,(32-L468)*1.347,((32-L468)-(32-J468))*1.347)),0)+ IF(F468="PČneol",IF(L468&gt;15,0,IF(J468&gt;15,(16-L468)*0.255,((16-L468)-(16-J468))*0.255)),0)+IF(F468="PŽ",IF(L468&gt;31,0,IF(J468&gt;31,(32-L468)*0.255,((32-L468)-(32-J468))*0.255)),0)+IF(F468="EČ",IF(L468&gt;23,0,IF(J468&gt;23,(24-L468)*0.612,((24-L468)-(24-J468))*0.612)),0)+IF(F468="EČneol",IF(L468&gt;7,0,IF(J468&gt;7,(8-L468)*0.204,((8-L468)-(8-J468))*0.204)),0)+IF(F468="EŽ",IF(L468&gt;23,0,IF(J468&gt;23,(24-L468)*0.204,((24-L468)-(24-J468))*0.204)),0)+IF(F468="PT",IF(L468&gt;31,0,IF(J468&gt;31,(32-L468)*0.204,((32-L468)-(32-J468))*0.204)),0)+IF(F468="JOŽ",IF(L468&gt;23,0,IF(J468&gt;23,(24-L468)*0.255,((24-L468)-(24-J468))*0.255)),0)+IF(F468="JPČ",IF(L468&gt;23,0,IF(J468&gt;23,(24-L468)*0.204,((24-L468)-(24-J468))*0.204)),0)+IF(F468="JEČ",IF(L468&gt;15,0,IF(J468&gt;15,(16-L468)*0.102,((16-L468)-(16-J468))*0.102)),0)+IF(F468="JEOF",IF(L468&gt;15,0,IF(J468&gt;15,(16-L468)*0.102,((16-L468)-(16-J468))*0.102)),0)+IF(F468="JnPČ",IF(L468&gt;15,0,IF(J468&gt;15,(16-L468)*0.153,((16-L468)-(16-J468))*0.153)),0)+IF(F468="JnEČ",IF(L468&gt;15,0,IF(J468&gt;15,(16-L468)*0.0765,((16-L468)-(16-J468))*0.0765)),0)+IF(F468="JčPČ",IF(L468&gt;15,0,IF(J468&gt;15,(16-L468)*0.06375,((16-L468)-(16-J468))*0.06375)),0)+IF(F468="JčEČ",IF(L468&gt;15,0,IF(J468&gt;15,(16-L468)*0.051,((16-L468)-(16-J468))*0.051)),0)+IF(F468="NEAK",IF(L468&gt;23,0,IF(J468&gt;23,(24-L468)*0.03444,((24-L468)-(24-J468))*0.03444)),0))</f>
        <v>0</v>
      </c>
      <c r="Q468" s="11">
        <f t="shared" ref="Q468:Q476" si="179">IF(ISERROR(P468*100/N468),0,(P468*100/N468))</f>
        <v>0</v>
      </c>
      <c r="R468" s="10">
        <f t="shared" si="177"/>
        <v>0</v>
      </c>
      <c r="S468" s="8"/>
    </row>
    <row r="469" spans="1:19">
      <c r="A469" s="61">
        <v>3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173"/>
        <v>0</v>
      </c>
      <c r="O469" s="9">
        <f t="shared" si="174"/>
        <v>0</v>
      </c>
      <c r="P469" s="4">
        <f t="shared" si="178"/>
        <v>0</v>
      </c>
      <c r="Q469" s="11">
        <f t="shared" si="179"/>
        <v>0</v>
      </c>
      <c r="R469" s="10">
        <f t="shared" si="177"/>
        <v>0</v>
      </c>
      <c r="S469" s="8"/>
    </row>
    <row r="470" spans="1:19">
      <c r="A470" s="61">
        <v>4</v>
      </c>
      <c r="B470" s="61"/>
      <c r="C470" s="1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3">
        <f t="shared" si="173"/>
        <v>0</v>
      </c>
      <c r="O470" s="9">
        <f t="shared" si="174"/>
        <v>0</v>
      </c>
      <c r="P470" s="4">
        <f t="shared" si="178"/>
        <v>0</v>
      </c>
      <c r="Q470" s="11">
        <f t="shared" si="179"/>
        <v>0</v>
      </c>
      <c r="R470" s="10">
        <f t="shared" si="177"/>
        <v>0</v>
      </c>
      <c r="S470" s="8"/>
    </row>
    <row r="471" spans="1:19">
      <c r="A471" s="61">
        <v>5</v>
      </c>
      <c r="B471" s="61"/>
      <c r="C471" s="1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3">
        <f t="shared" si="173"/>
        <v>0</v>
      </c>
      <c r="O471" s="9">
        <f t="shared" si="174"/>
        <v>0</v>
      </c>
      <c r="P471" s="4">
        <f t="shared" si="178"/>
        <v>0</v>
      </c>
      <c r="Q471" s="11">
        <f t="shared" si="179"/>
        <v>0</v>
      </c>
      <c r="R471" s="10">
        <f t="shared" si="177"/>
        <v>0</v>
      </c>
      <c r="S471" s="8"/>
    </row>
    <row r="472" spans="1:19">
      <c r="A472" s="61">
        <v>6</v>
      </c>
      <c r="B472" s="61"/>
      <c r="C472" s="1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3">
        <f t="shared" si="173"/>
        <v>0</v>
      </c>
      <c r="O472" s="9">
        <f t="shared" si="174"/>
        <v>0</v>
      </c>
      <c r="P472" s="4">
        <f t="shared" si="178"/>
        <v>0</v>
      </c>
      <c r="Q472" s="11">
        <f t="shared" si="179"/>
        <v>0</v>
      </c>
      <c r="R472" s="10">
        <f t="shared" si="177"/>
        <v>0</v>
      </c>
      <c r="S472" s="8"/>
    </row>
    <row r="473" spans="1:19">
      <c r="A473" s="61">
        <v>7</v>
      </c>
      <c r="B473" s="61"/>
      <c r="C473" s="12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3">
        <f t="shared" si="173"/>
        <v>0</v>
      </c>
      <c r="O473" s="9">
        <f t="shared" si="174"/>
        <v>0</v>
      </c>
      <c r="P473" s="4">
        <f t="shared" si="178"/>
        <v>0</v>
      </c>
      <c r="Q473" s="11">
        <f t="shared" si="179"/>
        <v>0</v>
      </c>
      <c r="R473" s="10">
        <f t="shared" si="177"/>
        <v>0</v>
      </c>
      <c r="S473" s="8"/>
    </row>
    <row r="474" spans="1:19">
      <c r="A474" s="61">
        <v>8</v>
      </c>
      <c r="B474" s="61"/>
      <c r="C474" s="12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3">
        <f t="shared" si="173"/>
        <v>0</v>
      </c>
      <c r="O474" s="9">
        <f t="shared" si="174"/>
        <v>0</v>
      </c>
      <c r="P474" s="4">
        <f t="shared" si="178"/>
        <v>0</v>
      </c>
      <c r="Q474" s="11">
        <f t="shared" si="179"/>
        <v>0</v>
      </c>
      <c r="R474" s="10">
        <f t="shared" si="177"/>
        <v>0</v>
      </c>
      <c r="S474" s="8"/>
    </row>
    <row r="475" spans="1:19" s="8" customFormat="1">
      <c r="A475" s="61">
        <v>9</v>
      </c>
      <c r="B475" s="61"/>
      <c r="C475" s="12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3">
        <f t="shared" si="173"/>
        <v>0</v>
      </c>
      <c r="O475" s="9">
        <f t="shared" si="174"/>
        <v>0</v>
      </c>
      <c r="P475" s="4">
        <f t="shared" si="178"/>
        <v>0</v>
      </c>
      <c r="Q475" s="11">
        <f t="shared" si="179"/>
        <v>0</v>
      </c>
      <c r="R475" s="10">
        <f t="shared" si="177"/>
        <v>0</v>
      </c>
    </row>
    <row r="476" spans="1:19">
      <c r="A476" s="61">
        <v>10</v>
      </c>
      <c r="B476" s="61"/>
      <c r="C476" s="12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3">
        <f t="shared" si="173"/>
        <v>0</v>
      </c>
      <c r="O476" s="9">
        <f t="shared" si="174"/>
        <v>0</v>
      </c>
      <c r="P476" s="4">
        <f t="shared" si="178"/>
        <v>0</v>
      </c>
      <c r="Q476" s="11">
        <f t="shared" si="179"/>
        <v>0</v>
      </c>
      <c r="R476" s="10">
        <f t="shared" si="177"/>
        <v>0</v>
      </c>
      <c r="S476" s="8"/>
    </row>
    <row r="477" spans="1:19">
      <c r="A477" s="66" t="s">
        <v>36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8"/>
      <c r="R477" s="10">
        <f>SUM(R467:R476)</f>
        <v>0</v>
      </c>
      <c r="S477" s="8"/>
    </row>
    <row r="478" spans="1:19" ht="15.75">
      <c r="A478" s="24" t="s">
        <v>37</v>
      </c>
      <c r="B478" s="2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6"/>
      <c r="S478" s="8"/>
    </row>
    <row r="479" spans="1:19">
      <c r="A479" s="49" t="s">
        <v>42</v>
      </c>
      <c r="B479" s="49"/>
      <c r="C479" s="49"/>
      <c r="D479" s="49"/>
      <c r="E479" s="49"/>
      <c r="F479" s="49"/>
      <c r="G479" s="49"/>
      <c r="H479" s="49"/>
      <c r="I479" s="49"/>
      <c r="J479" s="15"/>
      <c r="K479" s="15"/>
      <c r="L479" s="15"/>
      <c r="M479" s="15"/>
      <c r="N479" s="15"/>
      <c r="O479" s="15"/>
      <c r="P479" s="15"/>
      <c r="Q479" s="15"/>
      <c r="R479" s="16"/>
      <c r="S479" s="8"/>
    </row>
    <row r="480" spans="1:19">
      <c r="A480" s="49"/>
      <c r="B480" s="49"/>
      <c r="C480" s="49"/>
      <c r="D480" s="49"/>
      <c r="E480" s="49"/>
      <c r="F480" s="49"/>
      <c r="G480" s="49"/>
      <c r="H480" s="49"/>
      <c r="I480" s="49"/>
      <c r="J480" s="15"/>
      <c r="K480" s="15"/>
      <c r="L480" s="15"/>
      <c r="M480" s="15"/>
      <c r="N480" s="15"/>
      <c r="O480" s="15"/>
      <c r="P480" s="15"/>
      <c r="Q480" s="15"/>
      <c r="R480" s="16"/>
      <c r="S480" s="8"/>
    </row>
    <row r="481" spans="1:19">
      <c r="A481" s="64" t="s">
        <v>99</v>
      </c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57"/>
      <c r="R481" s="8"/>
      <c r="S481" s="8"/>
    </row>
    <row r="482" spans="1:19" ht="18">
      <c r="A482" s="69" t="s">
        <v>27</v>
      </c>
      <c r="B482" s="70"/>
      <c r="C482" s="7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7"/>
      <c r="R482" s="8"/>
      <c r="S482" s="8"/>
    </row>
    <row r="483" spans="1:19">
      <c r="A483" s="64" t="s">
        <v>98</v>
      </c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57"/>
      <c r="R483" s="8"/>
      <c r="S483" s="8"/>
    </row>
    <row r="484" spans="1:19">
      <c r="A484" s="61">
        <v>1</v>
      </c>
      <c r="B484" s="61"/>
      <c r="C484" s="1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3">
        <f t="shared" ref="N484:N493" si="180">(IF(F484="OŽ",IF(L484=1,550.8,IF(L484=2,426.38,IF(L484=3,342.14,IF(L484=4,181.44,IF(L484=5,168.48,IF(L484=6,155.52,IF(L484=7,148.5,IF(L484=8,144,0))))))))+IF(L484&lt;=8,0,IF(L484&lt;=16,137.7,IF(L484&lt;=24,108,IF(L484&lt;=32,80.1,IF(L484&lt;=36,52.2,0)))))-IF(L484&lt;=8,0,IF(L484&lt;=16,(L484-9)*2.754,IF(L484&lt;=24,(L484-17)* 2.754,IF(L484&lt;=32,(L484-25)* 2.754,IF(L484&lt;=36,(L484-33)*2.754,0))))),0)+IF(F484="PČ",IF(L484=1,449,IF(L484=2,314.6,IF(L484=3,238,IF(L484=4,172,IF(L484=5,159,IF(L484=6,145,IF(L484=7,132,IF(L484=8,119,0))))))))+IF(L484&lt;=8,0,IF(L484&lt;=16,88,IF(L484&lt;=24,55,IF(L484&lt;=32,22,0))))-IF(L484&lt;=8,0,IF(L484&lt;=16,(L484-9)*2.245,IF(L484&lt;=24,(L484-17)*2.245,IF(L484&lt;=32,(L484-25)*2.245,0)))),0)+IF(F484="PČneol",IF(L484=1,85,IF(L484=2,64.61,IF(L484=3,50.76,IF(L484=4,16.25,IF(L484=5,15,IF(L484=6,13.75,IF(L484=7,12.5,IF(L484=8,11.25,0))))))))+IF(L484&lt;=8,0,IF(L484&lt;=16,9,0))-IF(L484&lt;=8,0,IF(L484&lt;=16,(L484-9)*0.425,0)),0)+IF(F484="PŽ",IF(L484=1,85,IF(L484=2,59.5,IF(L484=3,45,IF(L484=4,32.5,IF(L484=5,30,IF(L484=6,27.5,IF(L484=7,25,IF(L484=8,22.5,0))))))))+IF(L484&lt;=8,0,IF(L484&lt;=16,19,IF(L484&lt;=24,13,IF(L484&lt;=32,8,0))))-IF(L484&lt;=8,0,IF(L484&lt;=16,(L484-9)*0.425,IF(L484&lt;=24,(L484-17)*0.425,IF(L484&lt;=32,(L484-25)*0.425,0)))),0)+IF(F484="EČ",IF(L484=1,204,IF(L484=2,156.24,IF(L484=3,123.84,IF(L484=4,72,IF(L484=5,66,IF(L484=6,60,IF(L484=7,54,IF(L484=8,48,0))))))))+IF(L484&lt;=8,0,IF(L484&lt;=16,40,IF(L484&lt;=24,25,0)))-IF(L484&lt;=8,0,IF(L484&lt;=16,(L484-9)*1.02,IF(L484&lt;=24,(L484-17)*1.02,0))),0)+IF(F484="EČneol",IF(L484=1,68,IF(L484=2,51.69,IF(L484=3,40.61,IF(L484=4,13,IF(L484=5,12,IF(L484=6,11,IF(L484=7,10,IF(L484=8,9,0)))))))))+IF(F484="EŽ",IF(L484=1,68,IF(L484=2,47.6,IF(L484=3,36,IF(L484=4,18,IF(L484=5,16.5,IF(L484=6,15,IF(L484=7,13.5,IF(L484=8,12,0))))))))+IF(L484&lt;=8,0,IF(L484&lt;=16,10,IF(L484&lt;=24,6,0)))-IF(L484&lt;=8,0,IF(L484&lt;=16,(L484-9)*0.34,IF(L484&lt;=24,(L484-17)*0.34,0))),0)+IF(F484="PT",IF(L484=1,68,IF(L484=2,52.08,IF(L484=3,41.28,IF(L484=4,24,IF(L484=5,22,IF(L484=6,20,IF(L484=7,18,IF(L484=8,16,0))))))))+IF(L484&lt;=8,0,IF(L484&lt;=16,13,IF(L484&lt;=24,9,IF(L484&lt;=32,4,0))))-IF(L484&lt;=8,0,IF(L484&lt;=16,(L484-9)*0.34,IF(L484&lt;=24,(L484-17)*0.34,IF(L484&lt;=32,(L484-25)*0.34,0)))),0)+IF(F484="JOŽ",IF(L484=1,85,IF(L484=2,59.5,IF(L484=3,45,IF(L484=4,32.5,IF(L484=5,30,IF(L484=6,27.5,IF(L484=7,25,IF(L484=8,22.5,0))))))))+IF(L484&lt;=8,0,IF(L484&lt;=16,19,IF(L484&lt;=24,13,0)))-IF(L484&lt;=8,0,IF(L484&lt;=16,(L484-9)*0.425,IF(L484&lt;=24,(L484-17)*0.425,0))),0)+IF(F484="JPČ",IF(L484=1,68,IF(L484=2,47.6,IF(L484=3,36,IF(L484=4,26,IF(L484=5,24,IF(L484=6,22,IF(L484=7,20,IF(L484=8,18,0))))))))+IF(L484&lt;=8,0,IF(L484&lt;=16,13,IF(L484&lt;=24,9,0)))-IF(L484&lt;=8,0,IF(L484&lt;=16,(L484-9)*0.34,IF(L484&lt;=24,(L484-17)*0.34,0))),0)+IF(F484="JEČ",IF(L484=1,34,IF(L484=2,26.04,IF(L484=3,20.6,IF(L484=4,12,IF(L484=5,11,IF(L484=6,10,IF(L484=7,9,IF(L484=8,8,0))))))))+IF(L484&lt;=8,0,IF(L484&lt;=16,6,0))-IF(L484&lt;=8,0,IF(L484&lt;=16,(L484-9)*0.17,0)),0)+IF(F484="JEOF",IF(L484=1,34,IF(L484=2,26.04,IF(L484=3,20.6,IF(L484=4,12,IF(L484=5,11,IF(L484=6,10,IF(L484=7,9,IF(L484=8,8,0))))))))+IF(L484&lt;=8,0,IF(L484&lt;=16,6,0))-IF(L484&lt;=8,0,IF(L484&lt;=16,(L484-9)*0.17,0)),0)+IF(F484="JnPČ",IF(L484=1,51,IF(L484=2,35.7,IF(L484=3,27,IF(L484=4,19.5,IF(L484=5,18,IF(L484=6,16.5,IF(L484=7,15,IF(L484=8,13.5,0))))))))+IF(L484&lt;=8,0,IF(L484&lt;=16,10,0))-IF(L484&lt;=8,0,IF(L484&lt;=16,(L484-9)*0.255,0)),0)+IF(F484="JnEČ",IF(L484=1,25.5,IF(L484=2,19.53,IF(L484=3,15.48,IF(L484=4,9,IF(L484=5,8.25,IF(L484=6,7.5,IF(L484=7,6.75,IF(L484=8,6,0))))))))+IF(L484&lt;=8,0,IF(L484&lt;=16,5,0))-IF(L484&lt;=8,0,IF(L484&lt;=16,(L484-9)*0.1275,0)),0)+IF(F484="JčPČ",IF(L484=1,21.25,IF(L484=2,14.5,IF(L484=3,11.5,IF(L484=4,7,IF(L484=5,6.5,IF(L484=6,6,IF(L484=7,5.5,IF(L484=8,5,0))))))))+IF(L484&lt;=8,0,IF(L484&lt;=16,4,0))-IF(L484&lt;=8,0,IF(L484&lt;=16,(L484-9)*0.10625,0)),0)+IF(F484="JčEČ",IF(L484=1,17,IF(L484=2,13.02,IF(L484=3,10.32,IF(L484=4,6,IF(L484=5,5.5,IF(L484=6,5,IF(L484=7,4.5,IF(L484=8,4,0))))))))+IF(L484&lt;=8,0,IF(L484&lt;=16,3,0))-IF(L484&lt;=8,0,IF(L484&lt;=16,(L484-9)*0.085,0)),0)+IF(F484="NEAK",IF(L484=1,11.48,IF(L484=2,8.79,IF(L484=3,6.97,IF(L484=4,4.05,IF(L484=5,3.71,IF(L484=6,3.38,IF(L484=7,3.04,IF(L484=8,2.7,0))))))))+IF(L484&lt;=8,0,IF(L484&lt;=16,2,IF(L484&lt;=24,1.3,0)))-IF(L484&lt;=8,0,IF(L484&lt;=16,(L484-9)*0.0574,IF(L484&lt;=24,(L484-17)*0.0574,0))),0))*IF(L484&lt;0,1,IF(OR(F484="PČ",F484="PŽ",F484="PT"),IF(J484&lt;32,J484/32,1),1))* IF(L484&lt;0,1,IF(OR(F484="EČ",F484="EŽ",F484="JOŽ",F484="JPČ",F484="NEAK"),IF(J484&lt;24,J484/24,1),1))*IF(L484&lt;0,1,IF(OR(F484="PČneol",F484="JEČ",F484="JEOF",F484="JnPČ",F484="JnEČ",F484="JčPČ",F484="JčEČ"),IF(J484&lt;16,J484/16,1),1))*IF(L484&lt;0,1,IF(F484="EČneol",IF(J484&lt;8,J484/8,1),1))</f>
        <v>0</v>
      </c>
      <c r="O484" s="9">
        <f t="shared" ref="O484:O493" si="181">IF(F484="OŽ",N484,IF(H484="Ne",IF(J484*0.3&lt;J484-L484,N484,0),IF(J484*0.1&lt;J484-L484,N484,0)))</f>
        <v>0</v>
      </c>
      <c r="P484" s="4">
        <f t="shared" ref="P484" si="182">IF(O484=0,0,IF(F484="OŽ",IF(L484&gt;35,0,IF(J484&gt;35,(36-L484)*1.836,((36-L484)-(36-J484))*1.836)),0)+IF(F484="PČ",IF(L484&gt;31,0,IF(J484&gt;31,(32-L484)*1.347,((32-L484)-(32-J484))*1.347)),0)+ IF(F484="PČneol",IF(L484&gt;15,0,IF(J484&gt;15,(16-L484)*0.255,((16-L484)-(16-J484))*0.255)),0)+IF(F484="PŽ",IF(L484&gt;31,0,IF(J484&gt;31,(32-L484)*0.255,((32-L484)-(32-J484))*0.255)),0)+IF(F484="EČ",IF(L484&gt;23,0,IF(J484&gt;23,(24-L484)*0.612,((24-L484)-(24-J484))*0.612)),0)+IF(F484="EČneol",IF(L484&gt;7,0,IF(J484&gt;7,(8-L484)*0.204,((8-L484)-(8-J484))*0.204)),0)+IF(F484="EŽ",IF(L484&gt;23,0,IF(J484&gt;23,(24-L484)*0.204,((24-L484)-(24-J484))*0.204)),0)+IF(F484="PT",IF(L484&gt;31,0,IF(J484&gt;31,(32-L484)*0.204,((32-L484)-(32-J484))*0.204)),0)+IF(F484="JOŽ",IF(L484&gt;23,0,IF(J484&gt;23,(24-L484)*0.255,((24-L484)-(24-J484))*0.255)),0)+IF(F484="JPČ",IF(L484&gt;23,0,IF(J484&gt;23,(24-L484)*0.204,((24-L484)-(24-J484))*0.204)),0)+IF(F484="JEČ",IF(L484&gt;15,0,IF(J484&gt;15,(16-L484)*0.102,((16-L484)-(16-J484))*0.102)),0)+IF(F484="JEOF",IF(L484&gt;15,0,IF(J484&gt;15,(16-L484)*0.102,((16-L484)-(16-J484))*0.102)),0)+IF(F484="JnPČ",IF(L484&gt;15,0,IF(J484&gt;15,(16-L484)*0.153,((16-L484)-(16-J484))*0.153)),0)+IF(F484="JnEČ",IF(L484&gt;15,0,IF(J484&gt;15,(16-L484)*0.0765,((16-L484)-(16-J484))*0.0765)),0)+IF(F484="JčPČ",IF(L484&gt;15,0,IF(J484&gt;15,(16-L484)*0.06375,((16-L484)-(16-J484))*0.06375)),0)+IF(F484="JčEČ",IF(L484&gt;15,0,IF(J484&gt;15,(16-L484)*0.051,((16-L484)-(16-J484))*0.051)),0)+IF(F484="NEAK",IF(L484&gt;23,0,IF(J484&gt;23,(24-L484)*0.03444,((24-L484)-(24-J484))*0.03444)),0))</f>
        <v>0</v>
      </c>
      <c r="Q484" s="11">
        <f t="shared" ref="Q484" si="183">IF(ISERROR(P484*100/N484),0,(P484*100/N484))</f>
        <v>0</v>
      </c>
      <c r="R484" s="10">
        <f t="shared" ref="R484:R493" si="184">IF(Q484&lt;=30,O484+P484,O484+O484*0.3)*IF(G484=1,0.4,IF(G484=2,0.75,IF(G484="1 (kas 4 m. 1 k. nerengiamos)",0.52,1)))*IF(D484="olimpinė",1,IF(M484="Ne",0.5,1))*IF(OR(A$5="Lietuvos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federacija"),IF(OR(J484&lt;8,K484&lt;16),0,1),1)*E484*IF(I484&lt;=1,1,1/I484)*IF(OR(A$5="Lietuvos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4" s="8"/>
    </row>
    <row r="485" spans="1:19">
      <c r="A485" s="61">
        <v>2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si="180"/>
        <v>0</v>
      </c>
      <c r="O485" s="9">
        <f t="shared" si="181"/>
        <v>0</v>
      </c>
      <c r="P485" s="4">
        <f t="shared" ref="P485:P493" si="185">IF(O485=0,0,IF(F485="OŽ",IF(L485&gt;35,0,IF(J485&gt;35,(36-L485)*1.836,((36-L485)-(36-J485))*1.836)),0)+IF(F485="PČ",IF(L485&gt;31,0,IF(J485&gt;31,(32-L485)*1.347,((32-L485)-(32-J485))*1.347)),0)+ IF(F485="PČneol",IF(L485&gt;15,0,IF(J485&gt;15,(16-L485)*0.255,((16-L485)-(16-J485))*0.255)),0)+IF(F485="PŽ",IF(L485&gt;31,0,IF(J485&gt;31,(32-L485)*0.255,((32-L485)-(32-J485))*0.255)),0)+IF(F485="EČ",IF(L485&gt;23,0,IF(J485&gt;23,(24-L485)*0.612,((24-L485)-(24-J485))*0.612)),0)+IF(F485="EČneol",IF(L485&gt;7,0,IF(J485&gt;7,(8-L485)*0.204,((8-L485)-(8-J485))*0.204)),0)+IF(F485="EŽ",IF(L485&gt;23,0,IF(J485&gt;23,(24-L485)*0.204,((24-L485)-(24-J485))*0.204)),0)+IF(F485="PT",IF(L485&gt;31,0,IF(J485&gt;31,(32-L485)*0.204,((32-L485)-(32-J485))*0.204)),0)+IF(F485="JOŽ",IF(L485&gt;23,0,IF(J485&gt;23,(24-L485)*0.255,((24-L485)-(24-J485))*0.255)),0)+IF(F485="JPČ",IF(L485&gt;23,0,IF(J485&gt;23,(24-L485)*0.204,((24-L485)-(24-J485))*0.204)),0)+IF(F485="JEČ",IF(L485&gt;15,0,IF(J485&gt;15,(16-L485)*0.102,((16-L485)-(16-J485))*0.102)),0)+IF(F485="JEOF",IF(L485&gt;15,0,IF(J485&gt;15,(16-L485)*0.102,((16-L485)-(16-J485))*0.102)),0)+IF(F485="JnPČ",IF(L485&gt;15,0,IF(J485&gt;15,(16-L485)*0.153,((16-L485)-(16-J485))*0.153)),0)+IF(F485="JnEČ",IF(L485&gt;15,0,IF(J485&gt;15,(16-L485)*0.0765,((16-L485)-(16-J485))*0.0765)),0)+IF(F485="JčPČ",IF(L485&gt;15,0,IF(J485&gt;15,(16-L485)*0.06375,((16-L485)-(16-J485))*0.06375)),0)+IF(F485="JčEČ",IF(L485&gt;15,0,IF(J485&gt;15,(16-L485)*0.051,((16-L485)-(16-J485))*0.051)),0)+IF(F485="NEAK",IF(L485&gt;23,0,IF(J485&gt;23,(24-L485)*0.03444,((24-L485)-(24-J485))*0.03444)),0))</f>
        <v>0</v>
      </c>
      <c r="Q485" s="11">
        <f t="shared" ref="Q485:Q493" si="186">IF(ISERROR(P485*100/N485),0,(P485*100/N485))</f>
        <v>0</v>
      </c>
      <c r="R485" s="10">
        <f t="shared" si="184"/>
        <v>0</v>
      </c>
      <c r="S485" s="8"/>
    </row>
    <row r="486" spans="1:19">
      <c r="A486" s="61">
        <v>3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180"/>
        <v>0</v>
      </c>
      <c r="O486" s="9">
        <f t="shared" si="181"/>
        <v>0</v>
      </c>
      <c r="P486" s="4">
        <f t="shared" si="185"/>
        <v>0</v>
      </c>
      <c r="Q486" s="11">
        <f t="shared" si="186"/>
        <v>0</v>
      </c>
      <c r="R486" s="10">
        <f t="shared" si="184"/>
        <v>0</v>
      </c>
      <c r="S486" s="8"/>
    </row>
    <row r="487" spans="1:19">
      <c r="A487" s="61">
        <v>4</v>
      </c>
      <c r="B487" s="61"/>
      <c r="C487" s="1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3">
        <f t="shared" si="180"/>
        <v>0</v>
      </c>
      <c r="O487" s="9">
        <f t="shared" si="181"/>
        <v>0</v>
      </c>
      <c r="P487" s="4">
        <f t="shared" si="185"/>
        <v>0</v>
      </c>
      <c r="Q487" s="11">
        <f t="shared" si="186"/>
        <v>0</v>
      </c>
      <c r="R487" s="10">
        <f t="shared" si="184"/>
        <v>0</v>
      </c>
      <c r="S487" s="8"/>
    </row>
    <row r="488" spans="1:19">
      <c r="A488" s="61">
        <v>5</v>
      </c>
      <c r="B488" s="61"/>
      <c r="C488" s="1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3">
        <f t="shared" si="180"/>
        <v>0</v>
      </c>
      <c r="O488" s="9">
        <f t="shared" si="181"/>
        <v>0</v>
      </c>
      <c r="P488" s="4">
        <f t="shared" si="185"/>
        <v>0</v>
      </c>
      <c r="Q488" s="11">
        <f t="shared" si="186"/>
        <v>0</v>
      </c>
      <c r="R488" s="10">
        <f t="shared" si="184"/>
        <v>0</v>
      </c>
      <c r="S488" s="8"/>
    </row>
    <row r="489" spans="1:19">
      <c r="A489" s="61">
        <v>6</v>
      </c>
      <c r="B489" s="61"/>
      <c r="C489" s="1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3">
        <f t="shared" si="180"/>
        <v>0</v>
      </c>
      <c r="O489" s="9">
        <f t="shared" si="181"/>
        <v>0</v>
      </c>
      <c r="P489" s="4">
        <f t="shared" si="185"/>
        <v>0</v>
      </c>
      <c r="Q489" s="11">
        <f t="shared" si="186"/>
        <v>0</v>
      </c>
      <c r="R489" s="10">
        <f t="shared" si="184"/>
        <v>0</v>
      </c>
      <c r="S489" s="8"/>
    </row>
    <row r="490" spans="1:19">
      <c r="A490" s="61">
        <v>7</v>
      </c>
      <c r="B490" s="61"/>
      <c r="C490" s="12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3">
        <f t="shared" si="180"/>
        <v>0</v>
      </c>
      <c r="O490" s="9">
        <f t="shared" si="181"/>
        <v>0</v>
      </c>
      <c r="P490" s="4">
        <f t="shared" si="185"/>
        <v>0</v>
      </c>
      <c r="Q490" s="11">
        <f t="shared" si="186"/>
        <v>0</v>
      </c>
      <c r="R490" s="10">
        <f t="shared" si="184"/>
        <v>0</v>
      </c>
      <c r="S490" s="8"/>
    </row>
    <row r="491" spans="1:19">
      <c r="A491" s="61">
        <v>8</v>
      </c>
      <c r="B491" s="61"/>
      <c r="C491" s="12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3">
        <f t="shared" si="180"/>
        <v>0</v>
      </c>
      <c r="O491" s="9">
        <f t="shared" si="181"/>
        <v>0</v>
      </c>
      <c r="P491" s="4">
        <f t="shared" si="185"/>
        <v>0</v>
      </c>
      <c r="Q491" s="11">
        <f t="shared" si="186"/>
        <v>0</v>
      </c>
      <c r="R491" s="10">
        <f t="shared" si="184"/>
        <v>0</v>
      </c>
      <c r="S491" s="8"/>
    </row>
    <row r="492" spans="1:19" s="8" customFormat="1">
      <c r="A492" s="61">
        <v>9</v>
      </c>
      <c r="B492" s="61"/>
      <c r="C492" s="12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3">
        <f t="shared" si="180"/>
        <v>0</v>
      </c>
      <c r="O492" s="9">
        <f t="shared" si="181"/>
        <v>0</v>
      </c>
      <c r="P492" s="4">
        <f t="shared" si="185"/>
        <v>0</v>
      </c>
      <c r="Q492" s="11">
        <f t="shared" si="186"/>
        <v>0</v>
      </c>
      <c r="R492" s="10">
        <f t="shared" si="184"/>
        <v>0</v>
      </c>
    </row>
    <row r="493" spans="1:19">
      <c r="A493" s="61">
        <v>10</v>
      </c>
      <c r="B493" s="61"/>
      <c r="C493" s="12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3">
        <f t="shared" si="180"/>
        <v>0</v>
      </c>
      <c r="O493" s="9">
        <f t="shared" si="181"/>
        <v>0</v>
      </c>
      <c r="P493" s="4">
        <f t="shared" si="185"/>
        <v>0</v>
      </c>
      <c r="Q493" s="11">
        <f t="shared" si="186"/>
        <v>0</v>
      </c>
      <c r="R493" s="10">
        <f t="shared" si="184"/>
        <v>0</v>
      </c>
      <c r="S493" s="8"/>
    </row>
    <row r="494" spans="1:19">
      <c r="A494" s="66" t="s">
        <v>36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8"/>
      <c r="R494" s="10">
        <f>SUM(R484:R493)</f>
        <v>0</v>
      </c>
      <c r="S494" s="8"/>
    </row>
    <row r="495" spans="1:19" ht="15.75">
      <c r="A495" s="24" t="s">
        <v>37</v>
      </c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6"/>
      <c r="S495" s="8"/>
    </row>
    <row r="496" spans="1:19">
      <c r="A496" s="49" t="s">
        <v>42</v>
      </c>
      <c r="B496" s="49"/>
      <c r="C496" s="49"/>
      <c r="D496" s="49"/>
      <c r="E496" s="49"/>
      <c r="F496" s="49"/>
      <c r="G496" s="49"/>
      <c r="H496" s="49"/>
      <c r="I496" s="49"/>
      <c r="J496" s="15"/>
      <c r="K496" s="15"/>
      <c r="L496" s="15"/>
      <c r="M496" s="15"/>
      <c r="N496" s="15"/>
      <c r="O496" s="15"/>
      <c r="P496" s="15"/>
      <c r="Q496" s="15"/>
      <c r="R496" s="16"/>
      <c r="S496" s="8"/>
    </row>
    <row r="497" spans="1:19">
      <c r="A497" s="49"/>
      <c r="B497" s="49"/>
      <c r="C497" s="49"/>
      <c r="D497" s="49"/>
      <c r="E497" s="49"/>
      <c r="F497" s="49"/>
      <c r="G497" s="49"/>
      <c r="H497" s="49"/>
      <c r="I497" s="49"/>
      <c r="J497" s="15"/>
      <c r="K497" s="15"/>
      <c r="L497" s="15"/>
      <c r="M497" s="15"/>
      <c r="N497" s="15"/>
      <c r="O497" s="15"/>
      <c r="P497" s="15"/>
      <c r="Q497" s="15"/>
      <c r="R497" s="16"/>
      <c r="S497" s="8"/>
    </row>
    <row r="498" spans="1:19">
      <c r="A498" s="64" t="s">
        <v>99</v>
      </c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57"/>
      <c r="R498" s="8"/>
      <c r="S498" s="8"/>
    </row>
    <row r="499" spans="1:19" ht="18">
      <c r="A499" s="69" t="s">
        <v>27</v>
      </c>
      <c r="B499" s="70"/>
      <c r="C499" s="7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7"/>
      <c r="R499" s="8"/>
      <c r="S499" s="8"/>
    </row>
    <row r="500" spans="1:19">
      <c r="A500" s="64" t="s">
        <v>98</v>
      </c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57"/>
      <c r="R500" s="8"/>
      <c r="S500" s="8"/>
    </row>
    <row r="501" spans="1:19">
      <c r="A501" s="61">
        <v>1</v>
      </c>
      <c r="B501" s="61"/>
      <c r="C501" s="1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3">
        <f t="shared" ref="N501:N510" si="187">(IF(F501="OŽ",IF(L501=1,550.8,IF(L501=2,426.38,IF(L501=3,342.14,IF(L501=4,181.44,IF(L501=5,168.48,IF(L501=6,155.52,IF(L501=7,148.5,IF(L501=8,144,0))))))))+IF(L501&lt;=8,0,IF(L501&lt;=16,137.7,IF(L501&lt;=24,108,IF(L501&lt;=32,80.1,IF(L501&lt;=36,52.2,0)))))-IF(L501&lt;=8,0,IF(L501&lt;=16,(L501-9)*2.754,IF(L501&lt;=24,(L501-17)* 2.754,IF(L501&lt;=32,(L501-25)* 2.754,IF(L501&lt;=36,(L501-33)*2.754,0))))),0)+IF(F501="PČ",IF(L501=1,449,IF(L501=2,314.6,IF(L501=3,238,IF(L501=4,172,IF(L501=5,159,IF(L501=6,145,IF(L501=7,132,IF(L501=8,119,0))))))))+IF(L501&lt;=8,0,IF(L501&lt;=16,88,IF(L501&lt;=24,55,IF(L501&lt;=32,22,0))))-IF(L501&lt;=8,0,IF(L501&lt;=16,(L501-9)*2.245,IF(L501&lt;=24,(L501-17)*2.245,IF(L501&lt;=32,(L501-25)*2.245,0)))),0)+IF(F501="PČneol",IF(L501=1,85,IF(L501=2,64.61,IF(L501=3,50.76,IF(L501=4,16.25,IF(L501=5,15,IF(L501=6,13.75,IF(L501=7,12.5,IF(L501=8,11.25,0))))))))+IF(L501&lt;=8,0,IF(L501&lt;=16,9,0))-IF(L501&lt;=8,0,IF(L501&lt;=16,(L501-9)*0.425,0)),0)+IF(F501="PŽ",IF(L501=1,85,IF(L501=2,59.5,IF(L501=3,45,IF(L501=4,32.5,IF(L501=5,30,IF(L501=6,27.5,IF(L501=7,25,IF(L501=8,22.5,0))))))))+IF(L501&lt;=8,0,IF(L501&lt;=16,19,IF(L501&lt;=24,13,IF(L501&lt;=32,8,0))))-IF(L501&lt;=8,0,IF(L501&lt;=16,(L501-9)*0.425,IF(L501&lt;=24,(L501-17)*0.425,IF(L501&lt;=32,(L501-25)*0.425,0)))),0)+IF(F501="EČ",IF(L501=1,204,IF(L501=2,156.24,IF(L501=3,123.84,IF(L501=4,72,IF(L501=5,66,IF(L501=6,60,IF(L501=7,54,IF(L501=8,48,0))))))))+IF(L501&lt;=8,0,IF(L501&lt;=16,40,IF(L501&lt;=24,25,0)))-IF(L501&lt;=8,0,IF(L501&lt;=16,(L501-9)*1.02,IF(L501&lt;=24,(L501-17)*1.02,0))),0)+IF(F501="EČneol",IF(L501=1,68,IF(L501=2,51.69,IF(L501=3,40.61,IF(L501=4,13,IF(L501=5,12,IF(L501=6,11,IF(L501=7,10,IF(L501=8,9,0)))))))))+IF(F501="EŽ",IF(L501=1,68,IF(L501=2,47.6,IF(L501=3,36,IF(L501=4,18,IF(L501=5,16.5,IF(L501=6,15,IF(L501=7,13.5,IF(L501=8,12,0))))))))+IF(L501&lt;=8,0,IF(L501&lt;=16,10,IF(L501&lt;=24,6,0)))-IF(L501&lt;=8,0,IF(L501&lt;=16,(L501-9)*0.34,IF(L501&lt;=24,(L501-17)*0.34,0))),0)+IF(F501="PT",IF(L501=1,68,IF(L501=2,52.08,IF(L501=3,41.28,IF(L501=4,24,IF(L501=5,22,IF(L501=6,20,IF(L501=7,18,IF(L501=8,16,0))))))))+IF(L501&lt;=8,0,IF(L501&lt;=16,13,IF(L501&lt;=24,9,IF(L501&lt;=32,4,0))))-IF(L501&lt;=8,0,IF(L501&lt;=16,(L501-9)*0.34,IF(L501&lt;=24,(L501-17)*0.34,IF(L501&lt;=32,(L501-25)*0.34,0)))),0)+IF(F501="JOŽ",IF(L501=1,85,IF(L501=2,59.5,IF(L501=3,45,IF(L501=4,32.5,IF(L501=5,30,IF(L501=6,27.5,IF(L501=7,25,IF(L501=8,22.5,0))))))))+IF(L501&lt;=8,0,IF(L501&lt;=16,19,IF(L501&lt;=24,13,0)))-IF(L501&lt;=8,0,IF(L501&lt;=16,(L501-9)*0.425,IF(L501&lt;=24,(L501-17)*0.425,0))),0)+IF(F501="JPČ",IF(L501=1,68,IF(L501=2,47.6,IF(L501=3,36,IF(L501=4,26,IF(L501=5,24,IF(L501=6,22,IF(L501=7,20,IF(L501=8,18,0))))))))+IF(L501&lt;=8,0,IF(L501&lt;=16,13,IF(L501&lt;=24,9,0)))-IF(L501&lt;=8,0,IF(L501&lt;=16,(L501-9)*0.34,IF(L501&lt;=24,(L501-17)*0.34,0))),0)+IF(F501="JEČ",IF(L501=1,34,IF(L501=2,26.04,IF(L501=3,20.6,IF(L501=4,12,IF(L501=5,11,IF(L501=6,10,IF(L501=7,9,IF(L501=8,8,0))))))))+IF(L501&lt;=8,0,IF(L501&lt;=16,6,0))-IF(L501&lt;=8,0,IF(L501&lt;=16,(L501-9)*0.17,0)),0)+IF(F501="JEOF",IF(L501=1,34,IF(L501=2,26.04,IF(L501=3,20.6,IF(L501=4,12,IF(L501=5,11,IF(L501=6,10,IF(L501=7,9,IF(L501=8,8,0))))))))+IF(L501&lt;=8,0,IF(L501&lt;=16,6,0))-IF(L501&lt;=8,0,IF(L501&lt;=16,(L501-9)*0.17,0)),0)+IF(F501="JnPČ",IF(L501=1,51,IF(L501=2,35.7,IF(L501=3,27,IF(L501=4,19.5,IF(L501=5,18,IF(L501=6,16.5,IF(L501=7,15,IF(L501=8,13.5,0))))))))+IF(L501&lt;=8,0,IF(L501&lt;=16,10,0))-IF(L501&lt;=8,0,IF(L501&lt;=16,(L501-9)*0.255,0)),0)+IF(F501="JnEČ",IF(L501=1,25.5,IF(L501=2,19.53,IF(L501=3,15.48,IF(L501=4,9,IF(L501=5,8.25,IF(L501=6,7.5,IF(L501=7,6.75,IF(L501=8,6,0))))))))+IF(L501&lt;=8,0,IF(L501&lt;=16,5,0))-IF(L501&lt;=8,0,IF(L501&lt;=16,(L501-9)*0.1275,0)),0)+IF(F501="JčPČ",IF(L501=1,21.25,IF(L501=2,14.5,IF(L501=3,11.5,IF(L501=4,7,IF(L501=5,6.5,IF(L501=6,6,IF(L501=7,5.5,IF(L501=8,5,0))))))))+IF(L501&lt;=8,0,IF(L501&lt;=16,4,0))-IF(L501&lt;=8,0,IF(L501&lt;=16,(L501-9)*0.10625,0)),0)+IF(F501="JčEČ",IF(L501=1,17,IF(L501=2,13.02,IF(L501=3,10.32,IF(L501=4,6,IF(L501=5,5.5,IF(L501=6,5,IF(L501=7,4.5,IF(L501=8,4,0))))))))+IF(L501&lt;=8,0,IF(L501&lt;=16,3,0))-IF(L501&lt;=8,0,IF(L501&lt;=16,(L501-9)*0.085,0)),0)+IF(F501="NEAK",IF(L501=1,11.48,IF(L501=2,8.79,IF(L501=3,6.97,IF(L501=4,4.05,IF(L501=5,3.71,IF(L501=6,3.38,IF(L501=7,3.04,IF(L501=8,2.7,0))))))))+IF(L501&lt;=8,0,IF(L501&lt;=16,2,IF(L501&lt;=24,1.3,0)))-IF(L501&lt;=8,0,IF(L501&lt;=16,(L501-9)*0.0574,IF(L501&lt;=24,(L501-17)*0.0574,0))),0))*IF(L501&lt;0,1,IF(OR(F501="PČ",F501="PŽ",F501="PT"),IF(J501&lt;32,J501/32,1),1))* IF(L501&lt;0,1,IF(OR(F501="EČ",F501="EŽ",F501="JOŽ",F501="JPČ",F501="NEAK"),IF(J501&lt;24,J501/24,1),1))*IF(L501&lt;0,1,IF(OR(F501="PČneol",F501="JEČ",F501="JEOF",F501="JnPČ",F501="JnEČ",F501="JčPČ",F501="JčEČ"),IF(J501&lt;16,J501/16,1),1))*IF(L501&lt;0,1,IF(F501="EČneol",IF(J501&lt;8,J501/8,1),1))</f>
        <v>0</v>
      </c>
      <c r="O501" s="9">
        <f t="shared" ref="O501:O510" si="188">IF(F501="OŽ",N501,IF(H501="Ne",IF(J501*0.3&lt;J501-L501,N501,0),IF(J501*0.1&lt;J501-L501,N501,0)))</f>
        <v>0</v>
      </c>
      <c r="P501" s="4">
        <f t="shared" ref="P501" si="189">IF(O501=0,0,IF(F501="OŽ",IF(L501&gt;35,0,IF(J501&gt;35,(36-L501)*1.836,((36-L501)-(36-J501))*1.836)),0)+IF(F501="PČ",IF(L501&gt;31,0,IF(J501&gt;31,(32-L501)*1.347,((32-L501)-(32-J501))*1.347)),0)+ IF(F501="PČneol",IF(L501&gt;15,0,IF(J501&gt;15,(16-L501)*0.255,((16-L501)-(16-J501))*0.255)),0)+IF(F501="PŽ",IF(L501&gt;31,0,IF(J501&gt;31,(32-L501)*0.255,((32-L501)-(32-J501))*0.255)),0)+IF(F501="EČ",IF(L501&gt;23,0,IF(J501&gt;23,(24-L501)*0.612,((24-L501)-(24-J501))*0.612)),0)+IF(F501="EČneol",IF(L501&gt;7,0,IF(J501&gt;7,(8-L501)*0.204,((8-L501)-(8-J501))*0.204)),0)+IF(F501="EŽ",IF(L501&gt;23,0,IF(J501&gt;23,(24-L501)*0.204,((24-L501)-(24-J501))*0.204)),0)+IF(F501="PT",IF(L501&gt;31,0,IF(J501&gt;31,(32-L501)*0.204,((32-L501)-(32-J501))*0.204)),0)+IF(F501="JOŽ",IF(L501&gt;23,0,IF(J501&gt;23,(24-L501)*0.255,((24-L501)-(24-J501))*0.255)),0)+IF(F501="JPČ",IF(L501&gt;23,0,IF(J501&gt;23,(24-L501)*0.204,((24-L501)-(24-J501))*0.204)),0)+IF(F501="JEČ",IF(L501&gt;15,0,IF(J501&gt;15,(16-L501)*0.102,((16-L501)-(16-J501))*0.102)),0)+IF(F501="JEOF",IF(L501&gt;15,0,IF(J501&gt;15,(16-L501)*0.102,((16-L501)-(16-J501))*0.102)),0)+IF(F501="JnPČ",IF(L501&gt;15,0,IF(J501&gt;15,(16-L501)*0.153,((16-L501)-(16-J501))*0.153)),0)+IF(F501="JnEČ",IF(L501&gt;15,0,IF(J501&gt;15,(16-L501)*0.0765,((16-L501)-(16-J501))*0.0765)),0)+IF(F501="JčPČ",IF(L501&gt;15,0,IF(J501&gt;15,(16-L501)*0.06375,((16-L501)-(16-J501))*0.06375)),0)+IF(F501="JčEČ",IF(L501&gt;15,0,IF(J501&gt;15,(16-L501)*0.051,((16-L501)-(16-J501))*0.051)),0)+IF(F501="NEAK",IF(L501&gt;23,0,IF(J501&gt;23,(24-L501)*0.03444,((24-L501)-(24-J501))*0.03444)),0))</f>
        <v>0</v>
      </c>
      <c r="Q501" s="11">
        <f t="shared" ref="Q501" si="190">IF(ISERROR(P501*100/N501),0,(P501*100/N501))</f>
        <v>0</v>
      </c>
      <c r="R501" s="10">
        <f t="shared" ref="R501:R510" si="191">IF(Q501&lt;=30,O501+P501,O501+O501*0.3)*IF(G501=1,0.4,IF(G501=2,0.75,IF(G501="1 (kas 4 m. 1 k. nerengiamos)",0.52,1)))*IF(D501="olimpinė",1,IF(M501="Ne",0.5,1))*IF(OR(A$5="Lietuvos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federacija"),IF(OR(J501&lt;8,K501&lt;16),0,1),1)*E501*IF(I501&lt;=1,1,1/I501)*IF(OR(A$5="Lietuvos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1" s="8"/>
    </row>
    <row r="502" spans="1:19">
      <c r="A502" s="61">
        <v>2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si="187"/>
        <v>0</v>
      </c>
      <c r="O502" s="9">
        <f t="shared" si="188"/>
        <v>0</v>
      </c>
      <c r="P502" s="4">
        <f t="shared" ref="P502:P510" si="192">IF(O502=0,0,IF(F502="OŽ",IF(L502&gt;35,0,IF(J502&gt;35,(36-L502)*1.836,((36-L502)-(36-J502))*1.836)),0)+IF(F502="PČ",IF(L502&gt;31,0,IF(J502&gt;31,(32-L502)*1.347,((32-L502)-(32-J502))*1.347)),0)+ IF(F502="PČneol",IF(L502&gt;15,0,IF(J502&gt;15,(16-L502)*0.255,((16-L502)-(16-J502))*0.255)),0)+IF(F502="PŽ",IF(L502&gt;31,0,IF(J502&gt;31,(32-L502)*0.255,((32-L502)-(32-J502))*0.255)),0)+IF(F502="EČ",IF(L502&gt;23,0,IF(J502&gt;23,(24-L502)*0.612,((24-L502)-(24-J502))*0.612)),0)+IF(F502="EČneol",IF(L502&gt;7,0,IF(J502&gt;7,(8-L502)*0.204,((8-L502)-(8-J502))*0.204)),0)+IF(F502="EŽ",IF(L502&gt;23,0,IF(J502&gt;23,(24-L502)*0.204,((24-L502)-(24-J502))*0.204)),0)+IF(F502="PT",IF(L502&gt;31,0,IF(J502&gt;31,(32-L502)*0.204,((32-L502)-(32-J502))*0.204)),0)+IF(F502="JOŽ",IF(L502&gt;23,0,IF(J502&gt;23,(24-L502)*0.255,((24-L502)-(24-J502))*0.255)),0)+IF(F502="JPČ",IF(L502&gt;23,0,IF(J502&gt;23,(24-L502)*0.204,((24-L502)-(24-J502))*0.204)),0)+IF(F502="JEČ",IF(L502&gt;15,0,IF(J502&gt;15,(16-L502)*0.102,((16-L502)-(16-J502))*0.102)),0)+IF(F502="JEOF",IF(L502&gt;15,0,IF(J502&gt;15,(16-L502)*0.102,((16-L502)-(16-J502))*0.102)),0)+IF(F502="JnPČ",IF(L502&gt;15,0,IF(J502&gt;15,(16-L502)*0.153,((16-L502)-(16-J502))*0.153)),0)+IF(F502="JnEČ",IF(L502&gt;15,0,IF(J502&gt;15,(16-L502)*0.0765,((16-L502)-(16-J502))*0.0765)),0)+IF(F502="JčPČ",IF(L502&gt;15,0,IF(J502&gt;15,(16-L502)*0.06375,((16-L502)-(16-J502))*0.06375)),0)+IF(F502="JčEČ",IF(L502&gt;15,0,IF(J502&gt;15,(16-L502)*0.051,((16-L502)-(16-J502))*0.051)),0)+IF(F502="NEAK",IF(L502&gt;23,0,IF(J502&gt;23,(24-L502)*0.03444,((24-L502)-(24-J502))*0.03444)),0))</f>
        <v>0</v>
      </c>
      <c r="Q502" s="11">
        <f t="shared" ref="Q502:Q510" si="193">IF(ISERROR(P502*100/N502),0,(P502*100/N502))</f>
        <v>0</v>
      </c>
      <c r="R502" s="10">
        <f t="shared" si="191"/>
        <v>0</v>
      </c>
      <c r="S502" s="8"/>
    </row>
    <row r="503" spans="1:19">
      <c r="A503" s="61">
        <v>3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187"/>
        <v>0</v>
      </c>
      <c r="O503" s="9">
        <f t="shared" si="188"/>
        <v>0</v>
      </c>
      <c r="P503" s="4">
        <f t="shared" si="192"/>
        <v>0</v>
      </c>
      <c r="Q503" s="11">
        <f t="shared" si="193"/>
        <v>0</v>
      </c>
      <c r="R503" s="10">
        <f t="shared" si="191"/>
        <v>0</v>
      </c>
      <c r="S503" s="8"/>
    </row>
    <row r="504" spans="1:19">
      <c r="A504" s="61">
        <v>4</v>
      </c>
      <c r="B504" s="61"/>
      <c r="C504" s="1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3">
        <f t="shared" si="187"/>
        <v>0</v>
      </c>
      <c r="O504" s="9">
        <f t="shared" si="188"/>
        <v>0</v>
      </c>
      <c r="P504" s="4">
        <f t="shared" si="192"/>
        <v>0</v>
      </c>
      <c r="Q504" s="11">
        <f t="shared" si="193"/>
        <v>0</v>
      </c>
      <c r="R504" s="10">
        <f t="shared" si="191"/>
        <v>0</v>
      </c>
      <c r="S504" s="8"/>
    </row>
    <row r="505" spans="1:19">
      <c r="A505" s="61">
        <v>5</v>
      </c>
      <c r="B505" s="61"/>
      <c r="C505" s="1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3">
        <f t="shared" si="187"/>
        <v>0</v>
      </c>
      <c r="O505" s="9">
        <f t="shared" si="188"/>
        <v>0</v>
      </c>
      <c r="P505" s="4">
        <f t="shared" si="192"/>
        <v>0</v>
      </c>
      <c r="Q505" s="11">
        <f t="shared" si="193"/>
        <v>0</v>
      </c>
      <c r="R505" s="10">
        <f t="shared" si="191"/>
        <v>0</v>
      </c>
      <c r="S505" s="8"/>
    </row>
    <row r="506" spans="1:19">
      <c r="A506" s="61">
        <v>6</v>
      </c>
      <c r="B506" s="61"/>
      <c r="C506" s="1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3">
        <f t="shared" si="187"/>
        <v>0</v>
      </c>
      <c r="O506" s="9">
        <f t="shared" si="188"/>
        <v>0</v>
      </c>
      <c r="P506" s="4">
        <f t="shared" si="192"/>
        <v>0</v>
      </c>
      <c r="Q506" s="11">
        <f t="shared" si="193"/>
        <v>0</v>
      </c>
      <c r="R506" s="10">
        <f t="shared" si="191"/>
        <v>0</v>
      </c>
      <c r="S506" s="8"/>
    </row>
    <row r="507" spans="1:19">
      <c r="A507" s="61">
        <v>7</v>
      </c>
      <c r="B507" s="61"/>
      <c r="C507" s="12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3">
        <f t="shared" si="187"/>
        <v>0</v>
      </c>
      <c r="O507" s="9">
        <f t="shared" si="188"/>
        <v>0</v>
      </c>
      <c r="P507" s="4">
        <f t="shared" si="192"/>
        <v>0</v>
      </c>
      <c r="Q507" s="11">
        <f t="shared" si="193"/>
        <v>0</v>
      </c>
      <c r="R507" s="10">
        <f t="shared" si="191"/>
        <v>0</v>
      </c>
      <c r="S507" s="8"/>
    </row>
    <row r="508" spans="1:19">
      <c r="A508" s="61">
        <v>8</v>
      </c>
      <c r="B508" s="61"/>
      <c r="C508" s="12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3">
        <f t="shared" si="187"/>
        <v>0</v>
      </c>
      <c r="O508" s="9">
        <f t="shared" si="188"/>
        <v>0</v>
      </c>
      <c r="P508" s="4">
        <f t="shared" si="192"/>
        <v>0</v>
      </c>
      <c r="Q508" s="11">
        <f t="shared" si="193"/>
        <v>0</v>
      </c>
      <c r="R508" s="10">
        <f t="shared" si="191"/>
        <v>0</v>
      </c>
      <c r="S508" s="8"/>
    </row>
    <row r="509" spans="1:19" s="8" customFormat="1">
      <c r="A509" s="61">
        <v>9</v>
      </c>
      <c r="B509" s="61"/>
      <c r="C509" s="12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3">
        <f t="shared" si="187"/>
        <v>0</v>
      </c>
      <c r="O509" s="9">
        <f t="shared" si="188"/>
        <v>0</v>
      </c>
      <c r="P509" s="4">
        <f t="shared" si="192"/>
        <v>0</v>
      </c>
      <c r="Q509" s="11">
        <f t="shared" si="193"/>
        <v>0</v>
      </c>
      <c r="R509" s="10">
        <f t="shared" si="191"/>
        <v>0</v>
      </c>
    </row>
    <row r="510" spans="1:19">
      <c r="A510" s="61">
        <v>10</v>
      </c>
      <c r="B510" s="61"/>
      <c r="C510" s="12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3">
        <f t="shared" si="187"/>
        <v>0</v>
      </c>
      <c r="O510" s="9">
        <f t="shared" si="188"/>
        <v>0</v>
      </c>
      <c r="P510" s="4">
        <f t="shared" si="192"/>
        <v>0</v>
      </c>
      <c r="Q510" s="11">
        <f t="shared" si="193"/>
        <v>0</v>
      </c>
      <c r="R510" s="10">
        <f t="shared" si="191"/>
        <v>0</v>
      </c>
      <c r="S510" s="8"/>
    </row>
    <row r="511" spans="1:19">
      <c r="A511" s="66" t="s">
        <v>36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8"/>
      <c r="R511" s="10">
        <f>SUM(R501:R510)</f>
        <v>0</v>
      </c>
      <c r="S511" s="8"/>
    </row>
    <row r="512" spans="1:19" ht="15.75">
      <c r="A512" s="24" t="s">
        <v>37</v>
      </c>
      <c r="B512" s="2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6"/>
      <c r="S512" s="8"/>
    </row>
    <row r="513" spans="1:19">
      <c r="A513" s="49" t="s">
        <v>42</v>
      </c>
      <c r="B513" s="49"/>
      <c r="C513" s="49"/>
      <c r="D513" s="49"/>
      <c r="E513" s="49"/>
      <c r="F513" s="49"/>
      <c r="G513" s="49"/>
      <c r="H513" s="49"/>
      <c r="I513" s="49"/>
      <c r="J513" s="15"/>
      <c r="K513" s="15"/>
      <c r="L513" s="15"/>
      <c r="M513" s="15"/>
      <c r="N513" s="15"/>
      <c r="O513" s="15"/>
      <c r="P513" s="15"/>
      <c r="Q513" s="15"/>
      <c r="R513" s="16"/>
      <c r="S513" s="8"/>
    </row>
    <row r="514" spans="1:19">
      <c r="A514" s="49"/>
      <c r="B514" s="49"/>
      <c r="C514" s="49"/>
      <c r="D514" s="49"/>
      <c r="E514" s="49"/>
      <c r="F514" s="49"/>
      <c r="G514" s="49"/>
      <c r="H514" s="49"/>
      <c r="I514" s="49"/>
      <c r="J514" s="15"/>
      <c r="K514" s="15"/>
      <c r="L514" s="15"/>
      <c r="M514" s="15"/>
      <c r="N514" s="15"/>
      <c r="O514" s="15"/>
      <c r="P514" s="15"/>
      <c r="Q514" s="15"/>
      <c r="R514" s="16"/>
      <c r="S514" s="8"/>
    </row>
    <row r="515" spans="1:19">
      <c r="A515" s="64" t="s">
        <v>99</v>
      </c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57"/>
      <c r="R515" s="8"/>
      <c r="S515" s="8"/>
    </row>
    <row r="516" spans="1:19" ht="18">
      <c r="A516" s="69" t="s">
        <v>27</v>
      </c>
      <c r="B516" s="70"/>
      <c r="C516" s="7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7"/>
      <c r="R516" s="8"/>
      <c r="S516" s="8"/>
    </row>
    <row r="517" spans="1:19">
      <c r="A517" s="64" t="s">
        <v>98</v>
      </c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57"/>
      <c r="R517" s="8"/>
      <c r="S517" s="8"/>
    </row>
    <row r="518" spans="1:19">
      <c r="A518" s="61">
        <v>1</v>
      </c>
      <c r="B518" s="61"/>
      <c r="C518" s="1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3">
        <f t="shared" ref="N518:N527" si="194">(IF(F518="OŽ",IF(L518=1,550.8,IF(L518=2,426.38,IF(L518=3,342.14,IF(L518=4,181.44,IF(L518=5,168.48,IF(L518=6,155.52,IF(L518=7,148.5,IF(L518=8,144,0))))))))+IF(L518&lt;=8,0,IF(L518&lt;=16,137.7,IF(L518&lt;=24,108,IF(L518&lt;=32,80.1,IF(L518&lt;=36,52.2,0)))))-IF(L518&lt;=8,0,IF(L518&lt;=16,(L518-9)*2.754,IF(L518&lt;=24,(L518-17)* 2.754,IF(L518&lt;=32,(L518-25)* 2.754,IF(L518&lt;=36,(L518-33)*2.754,0))))),0)+IF(F518="PČ",IF(L518=1,449,IF(L518=2,314.6,IF(L518=3,238,IF(L518=4,172,IF(L518=5,159,IF(L518=6,145,IF(L518=7,132,IF(L518=8,119,0))))))))+IF(L518&lt;=8,0,IF(L518&lt;=16,88,IF(L518&lt;=24,55,IF(L518&lt;=32,22,0))))-IF(L518&lt;=8,0,IF(L518&lt;=16,(L518-9)*2.245,IF(L518&lt;=24,(L518-17)*2.245,IF(L518&lt;=32,(L518-25)*2.245,0)))),0)+IF(F518="PČneol",IF(L518=1,85,IF(L518=2,64.61,IF(L518=3,50.76,IF(L518=4,16.25,IF(L518=5,15,IF(L518=6,13.75,IF(L518=7,12.5,IF(L518=8,11.25,0))))))))+IF(L518&lt;=8,0,IF(L518&lt;=16,9,0))-IF(L518&lt;=8,0,IF(L518&lt;=16,(L518-9)*0.425,0)),0)+IF(F518="PŽ",IF(L518=1,85,IF(L518=2,59.5,IF(L518=3,45,IF(L518=4,32.5,IF(L518=5,30,IF(L518=6,27.5,IF(L518=7,25,IF(L518=8,22.5,0))))))))+IF(L518&lt;=8,0,IF(L518&lt;=16,19,IF(L518&lt;=24,13,IF(L518&lt;=32,8,0))))-IF(L518&lt;=8,0,IF(L518&lt;=16,(L518-9)*0.425,IF(L518&lt;=24,(L518-17)*0.425,IF(L518&lt;=32,(L518-25)*0.425,0)))),0)+IF(F518="EČ",IF(L518=1,204,IF(L518=2,156.24,IF(L518=3,123.84,IF(L518=4,72,IF(L518=5,66,IF(L518=6,60,IF(L518=7,54,IF(L518=8,48,0))))))))+IF(L518&lt;=8,0,IF(L518&lt;=16,40,IF(L518&lt;=24,25,0)))-IF(L518&lt;=8,0,IF(L518&lt;=16,(L518-9)*1.02,IF(L518&lt;=24,(L518-17)*1.02,0))),0)+IF(F518="EČneol",IF(L518=1,68,IF(L518=2,51.69,IF(L518=3,40.61,IF(L518=4,13,IF(L518=5,12,IF(L518=6,11,IF(L518=7,10,IF(L518=8,9,0)))))))))+IF(F518="EŽ",IF(L518=1,68,IF(L518=2,47.6,IF(L518=3,36,IF(L518=4,18,IF(L518=5,16.5,IF(L518=6,15,IF(L518=7,13.5,IF(L518=8,12,0))))))))+IF(L518&lt;=8,0,IF(L518&lt;=16,10,IF(L518&lt;=24,6,0)))-IF(L518&lt;=8,0,IF(L518&lt;=16,(L518-9)*0.34,IF(L518&lt;=24,(L518-17)*0.34,0))),0)+IF(F518="PT",IF(L518=1,68,IF(L518=2,52.08,IF(L518=3,41.28,IF(L518=4,24,IF(L518=5,22,IF(L518=6,20,IF(L518=7,18,IF(L518=8,16,0))))))))+IF(L518&lt;=8,0,IF(L518&lt;=16,13,IF(L518&lt;=24,9,IF(L518&lt;=32,4,0))))-IF(L518&lt;=8,0,IF(L518&lt;=16,(L518-9)*0.34,IF(L518&lt;=24,(L518-17)*0.34,IF(L518&lt;=32,(L518-25)*0.34,0)))),0)+IF(F518="JOŽ",IF(L518=1,85,IF(L518=2,59.5,IF(L518=3,45,IF(L518=4,32.5,IF(L518=5,30,IF(L518=6,27.5,IF(L518=7,25,IF(L518=8,22.5,0))))))))+IF(L518&lt;=8,0,IF(L518&lt;=16,19,IF(L518&lt;=24,13,0)))-IF(L518&lt;=8,0,IF(L518&lt;=16,(L518-9)*0.425,IF(L518&lt;=24,(L518-17)*0.425,0))),0)+IF(F518="JPČ",IF(L518=1,68,IF(L518=2,47.6,IF(L518=3,36,IF(L518=4,26,IF(L518=5,24,IF(L518=6,22,IF(L518=7,20,IF(L518=8,18,0))))))))+IF(L518&lt;=8,0,IF(L518&lt;=16,13,IF(L518&lt;=24,9,0)))-IF(L518&lt;=8,0,IF(L518&lt;=16,(L518-9)*0.34,IF(L518&lt;=24,(L518-17)*0.34,0))),0)+IF(F518="JEČ",IF(L518=1,34,IF(L518=2,26.04,IF(L518=3,20.6,IF(L518=4,12,IF(L518=5,11,IF(L518=6,10,IF(L518=7,9,IF(L518=8,8,0))))))))+IF(L518&lt;=8,0,IF(L518&lt;=16,6,0))-IF(L518&lt;=8,0,IF(L518&lt;=16,(L518-9)*0.17,0)),0)+IF(F518="JEOF",IF(L518=1,34,IF(L518=2,26.04,IF(L518=3,20.6,IF(L518=4,12,IF(L518=5,11,IF(L518=6,10,IF(L518=7,9,IF(L518=8,8,0))))))))+IF(L518&lt;=8,0,IF(L518&lt;=16,6,0))-IF(L518&lt;=8,0,IF(L518&lt;=16,(L518-9)*0.17,0)),0)+IF(F518="JnPČ",IF(L518=1,51,IF(L518=2,35.7,IF(L518=3,27,IF(L518=4,19.5,IF(L518=5,18,IF(L518=6,16.5,IF(L518=7,15,IF(L518=8,13.5,0))))))))+IF(L518&lt;=8,0,IF(L518&lt;=16,10,0))-IF(L518&lt;=8,0,IF(L518&lt;=16,(L518-9)*0.255,0)),0)+IF(F518="JnEČ",IF(L518=1,25.5,IF(L518=2,19.53,IF(L518=3,15.48,IF(L518=4,9,IF(L518=5,8.25,IF(L518=6,7.5,IF(L518=7,6.75,IF(L518=8,6,0))))))))+IF(L518&lt;=8,0,IF(L518&lt;=16,5,0))-IF(L518&lt;=8,0,IF(L518&lt;=16,(L518-9)*0.1275,0)),0)+IF(F518="JčPČ",IF(L518=1,21.25,IF(L518=2,14.5,IF(L518=3,11.5,IF(L518=4,7,IF(L518=5,6.5,IF(L518=6,6,IF(L518=7,5.5,IF(L518=8,5,0))))))))+IF(L518&lt;=8,0,IF(L518&lt;=16,4,0))-IF(L518&lt;=8,0,IF(L518&lt;=16,(L518-9)*0.10625,0)),0)+IF(F518="JčEČ",IF(L518=1,17,IF(L518=2,13.02,IF(L518=3,10.32,IF(L518=4,6,IF(L518=5,5.5,IF(L518=6,5,IF(L518=7,4.5,IF(L518=8,4,0))))))))+IF(L518&lt;=8,0,IF(L518&lt;=16,3,0))-IF(L518&lt;=8,0,IF(L518&lt;=16,(L518-9)*0.085,0)),0)+IF(F518="NEAK",IF(L518=1,11.48,IF(L518=2,8.79,IF(L518=3,6.97,IF(L518=4,4.05,IF(L518=5,3.71,IF(L518=6,3.38,IF(L518=7,3.04,IF(L518=8,2.7,0))))))))+IF(L518&lt;=8,0,IF(L518&lt;=16,2,IF(L518&lt;=24,1.3,0)))-IF(L518&lt;=8,0,IF(L518&lt;=16,(L518-9)*0.0574,IF(L518&lt;=24,(L518-17)*0.0574,0))),0))*IF(L518&lt;0,1,IF(OR(F518="PČ",F518="PŽ",F518="PT"),IF(J518&lt;32,J518/32,1),1))* IF(L518&lt;0,1,IF(OR(F518="EČ",F518="EŽ",F518="JOŽ",F518="JPČ",F518="NEAK"),IF(J518&lt;24,J518/24,1),1))*IF(L518&lt;0,1,IF(OR(F518="PČneol",F518="JEČ",F518="JEOF",F518="JnPČ",F518="JnEČ",F518="JčPČ",F518="JčEČ"),IF(J518&lt;16,J518/16,1),1))*IF(L518&lt;0,1,IF(F518="EČneol",IF(J518&lt;8,J518/8,1),1))</f>
        <v>0</v>
      </c>
      <c r="O518" s="9">
        <f t="shared" ref="O518:O527" si="195">IF(F518="OŽ",N518,IF(H518="Ne",IF(J518*0.3&lt;J518-L518,N518,0),IF(J518*0.1&lt;J518-L518,N518,0)))</f>
        <v>0</v>
      </c>
      <c r="P518" s="4">
        <f t="shared" ref="P518" si="196">IF(O518=0,0,IF(F518="OŽ",IF(L518&gt;35,0,IF(J518&gt;35,(36-L518)*1.836,((36-L518)-(36-J518))*1.836)),0)+IF(F518="PČ",IF(L518&gt;31,0,IF(J518&gt;31,(32-L518)*1.347,((32-L518)-(32-J518))*1.347)),0)+ IF(F518="PČneol",IF(L518&gt;15,0,IF(J518&gt;15,(16-L518)*0.255,((16-L518)-(16-J518))*0.255)),0)+IF(F518="PŽ",IF(L518&gt;31,0,IF(J518&gt;31,(32-L518)*0.255,((32-L518)-(32-J518))*0.255)),0)+IF(F518="EČ",IF(L518&gt;23,0,IF(J518&gt;23,(24-L518)*0.612,((24-L518)-(24-J518))*0.612)),0)+IF(F518="EČneol",IF(L518&gt;7,0,IF(J518&gt;7,(8-L518)*0.204,((8-L518)-(8-J518))*0.204)),0)+IF(F518="EŽ",IF(L518&gt;23,0,IF(J518&gt;23,(24-L518)*0.204,((24-L518)-(24-J518))*0.204)),0)+IF(F518="PT",IF(L518&gt;31,0,IF(J518&gt;31,(32-L518)*0.204,((32-L518)-(32-J518))*0.204)),0)+IF(F518="JOŽ",IF(L518&gt;23,0,IF(J518&gt;23,(24-L518)*0.255,((24-L518)-(24-J518))*0.255)),0)+IF(F518="JPČ",IF(L518&gt;23,0,IF(J518&gt;23,(24-L518)*0.204,((24-L518)-(24-J518))*0.204)),0)+IF(F518="JEČ",IF(L518&gt;15,0,IF(J518&gt;15,(16-L518)*0.102,((16-L518)-(16-J518))*0.102)),0)+IF(F518="JEOF",IF(L518&gt;15,0,IF(J518&gt;15,(16-L518)*0.102,((16-L518)-(16-J518))*0.102)),0)+IF(F518="JnPČ",IF(L518&gt;15,0,IF(J518&gt;15,(16-L518)*0.153,((16-L518)-(16-J518))*0.153)),0)+IF(F518="JnEČ",IF(L518&gt;15,0,IF(J518&gt;15,(16-L518)*0.0765,((16-L518)-(16-J518))*0.0765)),0)+IF(F518="JčPČ",IF(L518&gt;15,0,IF(J518&gt;15,(16-L518)*0.06375,((16-L518)-(16-J518))*0.06375)),0)+IF(F518="JčEČ",IF(L518&gt;15,0,IF(J518&gt;15,(16-L518)*0.051,((16-L518)-(16-J518))*0.051)),0)+IF(F518="NEAK",IF(L518&gt;23,0,IF(J518&gt;23,(24-L518)*0.03444,((24-L518)-(24-J518))*0.03444)),0))</f>
        <v>0</v>
      </c>
      <c r="Q518" s="11">
        <f t="shared" ref="Q518" si="197">IF(ISERROR(P518*100/N518),0,(P518*100/N518))</f>
        <v>0</v>
      </c>
      <c r="R518" s="10">
        <f t="shared" ref="R518:R527" si="198">IF(Q518&lt;=30,O518+P518,O518+O518*0.3)*IF(G518=1,0.4,IF(G518=2,0.75,IF(G518="1 (kas 4 m. 1 k. nerengiamos)",0.52,1)))*IF(D518="olimpinė",1,IF(M518="Ne",0.5,1))*IF(OR(A$5="Lietuvos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federacija"),IF(OR(J518&lt;8,K518&lt;16),0,1),1)*E518*IF(I518&lt;=1,1,1/I518)*IF(OR(A$5="Lietuvos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8" s="8"/>
    </row>
    <row r="519" spans="1:19">
      <c r="A519" s="61">
        <v>2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si="194"/>
        <v>0</v>
      </c>
      <c r="O519" s="9">
        <f t="shared" si="195"/>
        <v>0</v>
      </c>
      <c r="P519" s="4">
        <f t="shared" ref="P519:P527" si="199">IF(O519=0,0,IF(F519="OŽ",IF(L519&gt;35,0,IF(J519&gt;35,(36-L519)*1.836,((36-L519)-(36-J519))*1.836)),0)+IF(F519="PČ",IF(L519&gt;31,0,IF(J519&gt;31,(32-L519)*1.347,((32-L519)-(32-J519))*1.347)),0)+ IF(F519="PČneol",IF(L519&gt;15,0,IF(J519&gt;15,(16-L519)*0.255,((16-L519)-(16-J519))*0.255)),0)+IF(F519="PŽ",IF(L519&gt;31,0,IF(J519&gt;31,(32-L519)*0.255,((32-L519)-(32-J519))*0.255)),0)+IF(F519="EČ",IF(L519&gt;23,0,IF(J519&gt;23,(24-L519)*0.612,((24-L519)-(24-J519))*0.612)),0)+IF(F519="EČneol",IF(L519&gt;7,0,IF(J519&gt;7,(8-L519)*0.204,((8-L519)-(8-J519))*0.204)),0)+IF(F519="EŽ",IF(L519&gt;23,0,IF(J519&gt;23,(24-L519)*0.204,((24-L519)-(24-J519))*0.204)),0)+IF(F519="PT",IF(L519&gt;31,0,IF(J519&gt;31,(32-L519)*0.204,((32-L519)-(32-J519))*0.204)),0)+IF(F519="JOŽ",IF(L519&gt;23,0,IF(J519&gt;23,(24-L519)*0.255,((24-L519)-(24-J519))*0.255)),0)+IF(F519="JPČ",IF(L519&gt;23,0,IF(J519&gt;23,(24-L519)*0.204,((24-L519)-(24-J519))*0.204)),0)+IF(F519="JEČ",IF(L519&gt;15,0,IF(J519&gt;15,(16-L519)*0.102,((16-L519)-(16-J519))*0.102)),0)+IF(F519="JEOF",IF(L519&gt;15,0,IF(J519&gt;15,(16-L519)*0.102,((16-L519)-(16-J519))*0.102)),0)+IF(F519="JnPČ",IF(L519&gt;15,0,IF(J519&gt;15,(16-L519)*0.153,((16-L519)-(16-J519))*0.153)),0)+IF(F519="JnEČ",IF(L519&gt;15,0,IF(J519&gt;15,(16-L519)*0.0765,((16-L519)-(16-J519))*0.0765)),0)+IF(F519="JčPČ",IF(L519&gt;15,0,IF(J519&gt;15,(16-L519)*0.06375,((16-L519)-(16-J519))*0.06375)),0)+IF(F519="JčEČ",IF(L519&gt;15,0,IF(J519&gt;15,(16-L519)*0.051,((16-L519)-(16-J519))*0.051)),0)+IF(F519="NEAK",IF(L519&gt;23,0,IF(J519&gt;23,(24-L519)*0.03444,((24-L519)-(24-J519))*0.03444)),0))</f>
        <v>0</v>
      </c>
      <c r="Q519" s="11">
        <f t="shared" ref="Q519:Q527" si="200">IF(ISERROR(P519*100/N519),0,(P519*100/N519))</f>
        <v>0</v>
      </c>
      <c r="R519" s="10">
        <f t="shared" si="198"/>
        <v>0</v>
      </c>
      <c r="S519" s="8"/>
    </row>
    <row r="520" spans="1:19">
      <c r="A520" s="61">
        <v>3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194"/>
        <v>0</v>
      </c>
      <c r="O520" s="9">
        <f t="shared" si="195"/>
        <v>0</v>
      </c>
      <c r="P520" s="4">
        <f t="shared" si="199"/>
        <v>0</v>
      </c>
      <c r="Q520" s="11">
        <f t="shared" si="200"/>
        <v>0</v>
      </c>
      <c r="R520" s="10">
        <f t="shared" si="198"/>
        <v>0</v>
      </c>
      <c r="S520" s="8"/>
    </row>
    <row r="521" spans="1:19">
      <c r="A521" s="61">
        <v>4</v>
      </c>
      <c r="B521" s="61"/>
      <c r="C521" s="1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3">
        <f t="shared" si="194"/>
        <v>0</v>
      </c>
      <c r="O521" s="9">
        <f t="shared" si="195"/>
        <v>0</v>
      </c>
      <c r="P521" s="4">
        <f t="shared" si="199"/>
        <v>0</v>
      </c>
      <c r="Q521" s="11">
        <f t="shared" si="200"/>
        <v>0</v>
      </c>
      <c r="R521" s="10">
        <f t="shared" si="198"/>
        <v>0</v>
      </c>
      <c r="S521" s="8"/>
    </row>
    <row r="522" spans="1:19">
      <c r="A522" s="61">
        <v>5</v>
      </c>
      <c r="B522" s="61"/>
      <c r="C522" s="1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3">
        <f t="shared" si="194"/>
        <v>0</v>
      </c>
      <c r="O522" s="9">
        <f t="shared" si="195"/>
        <v>0</v>
      </c>
      <c r="P522" s="4">
        <f t="shared" si="199"/>
        <v>0</v>
      </c>
      <c r="Q522" s="11">
        <f t="shared" si="200"/>
        <v>0</v>
      </c>
      <c r="R522" s="10">
        <f t="shared" si="198"/>
        <v>0</v>
      </c>
      <c r="S522" s="8"/>
    </row>
    <row r="523" spans="1:19">
      <c r="A523" s="61">
        <v>6</v>
      </c>
      <c r="B523" s="61"/>
      <c r="C523" s="1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3">
        <f t="shared" si="194"/>
        <v>0</v>
      </c>
      <c r="O523" s="9">
        <f t="shared" si="195"/>
        <v>0</v>
      </c>
      <c r="P523" s="4">
        <f t="shared" si="199"/>
        <v>0</v>
      </c>
      <c r="Q523" s="11">
        <f t="shared" si="200"/>
        <v>0</v>
      </c>
      <c r="R523" s="10">
        <f t="shared" si="198"/>
        <v>0</v>
      </c>
      <c r="S523" s="8"/>
    </row>
    <row r="524" spans="1:19">
      <c r="A524" s="61">
        <v>7</v>
      </c>
      <c r="B524" s="61"/>
      <c r="C524" s="12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3">
        <f t="shared" si="194"/>
        <v>0</v>
      </c>
      <c r="O524" s="9">
        <f t="shared" si="195"/>
        <v>0</v>
      </c>
      <c r="P524" s="4">
        <f t="shared" si="199"/>
        <v>0</v>
      </c>
      <c r="Q524" s="11">
        <f t="shared" si="200"/>
        <v>0</v>
      </c>
      <c r="R524" s="10">
        <f t="shared" si="198"/>
        <v>0</v>
      </c>
      <c r="S524" s="8"/>
    </row>
    <row r="525" spans="1:19">
      <c r="A525" s="61">
        <v>8</v>
      </c>
      <c r="B525" s="61"/>
      <c r="C525" s="12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3">
        <f t="shared" si="194"/>
        <v>0</v>
      </c>
      <c r="O525" s="9">
        <f t="shared" si="195"/>
        <v>0</v>
      </c>
      <c r="P525" s="4">
        <f t="shared" si="199"/>
        <v>0</v>
      </c>
      <c r="Q525" s="11">
        <f t="shared" si="200"/>
        <v>0</v>
      </c>
      <c r="R525" s="10">
        <f t="shared" si="198"/>
        <v>0</v>
      </c>
      <c r="S525" s="8"/>
    </row>
    <row r="526" spans="1:19" s="8" customFormat="1">
      <c r="A526" s="61">
        <v>9</v>
      </c>
      <c r="B526" s="61"/>
      <c r="C526" s="12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3">
        <f t="shared" si="194"/>
        <v>0</v>
      </c>
      <c r="O526" s="9">
        <f t="shared" si="195"/>
        <v>0</v>
      </c>
      <c r="P526" s="4">
        <f t="shared" si="199"/>
        <v>0</v>
      </c>
      <c r="Q526" s="11">
        <f t="shared" si="200"/>
        <v>0</v>
      </c>
      <c r="R526" s="10">
        <f t="shared" si="198"/>
        <v>0</v>
      </c>
    </row>
    <row r="527" spans="1:19">
      <c r="A527" s="61">
        <v>10</v>
      </c>
      <c r="B527" s="61"/>
      <c r="C527" s="12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3">
        <f t="shared" si="194"/>
        <v>0</v>
      </c>
      <c r="O527" s="9">
        <f t="shared" si="195"/>
        <v>0</v>
      </c>
      <c r="P527" s="4">
        <f t="shared" si="199"/>
        <v>0</v>
      </c>
      <c r="Q527" s="11">
        <f t="shared" si="200"/>
        <v>0</v>
      </c>
      <c r="R527" s="10">
        <f t="shared" si="198"/>
        <v>0</v>
      </c>
      <c r="S527" s="8"/>
    </row>
    <row r="528" spans="1:19">
      <c r="A528" s="66" t="s">
        <v>36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8"/>
      <c r="R528" s="10">
        <f>SUM(R518:R527)</f>
        <v>0</v>
      </c>
      <c r="S528" s="8"/>
    </row>
    <row r="529" spans="1:19" ht="15.75">
      <c r="A529" s="24" t="s">
        <v>37</v>
      </c>
      <c r="B529" s="2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6"/>
      <c r="S529" s="8"/>
    </row>
    <row r="530" spans="1:19">
      <c r="A530" s="49" t="s">
        <v>42</v>
      </c>
      <c r="B530" s="49"/>
      <c r="C530" s="49"/>
      <c r="D530" s="49"/>
      <c r="E530" s="49"/>
      <c r="F530" s="49"/>
      <c r="G530" s="49"/>
      <c r="H530" s="49"/>
      <c r="I530" s="49"/>
      <c r="J530" s="15"/>
      <c r="K530" s="15"/>
      <c r="L530" s="15"/>
      <c r="M530" s="15"/>
      <c r="N530" s="15"/>
      <c r="O530" s="15"/>
      <c r="P530" s="15"/>
      <c r="Q530" s="15"/>
      <c r="R530" s="16"/>
      <c r="S530" s="8"/>
    </row>
    <row r="531" spans="1:19">
      <c r="A531" s="49"/>
      <c r="B531" s="49"/>
      <c r="C531" s="49"/>
      <c r="D531" s="49"/>
      <c r="E531" s="49"/>
      <c r="F531" s="49"/>
      <c r="G531" s="49"/>
      <c r="H531" s="49"/>
      <c r="I531" s="49"/>
      <c r="J531" s="15"/>
      <c r="K531" s="15"/>
      <c r="L531" s="15"/>
      <c r="M531" s="15"/>
      <c r="N531" s="15"/>
      <c r="O531" s="15"/>
      <c r="P531" s="15"/>
      <c r="Q531" s="15"/>
      <c r="R531" s="16"/>
      <c r="S531" s="8"/>
    </row>
    <row r="532" spans="1:19">
      <c r="A532" s="64" t="s">
        <v>99</v>
      </c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57"/>
      <c r="R532" s="8"/>
      <c r="S532" s="8"/>
    </row>
    <row r="533" spans="1:19" ht="18">
      <c r="A533" s="69" t="s">
        <v>27</v>
      </c>
      <c r="B533" s="70"/>
      <c r="C533" s="7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7"/>
      <c r="R533" s="8"/>
      <c r="S533" s="8"/>
    </row>
    <row r="534" spans="1:19">
      <c r="A534" s="64" t="s">
        <v>98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57"/>
      <c r="R534" s="8"/>
      <c r="S534" s="8"/>
    </row>
    <row r="535" spans="1:19">
      <c r="A535" s="61">
        <v>1</v>
      </c>
      <c r="B535" s="61"/>
      <c r="C535" s="1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3">
        <f t="shared" ref="N535:N544" si="201">(IF(F535="OŽ",IF(L535=1,550.8,IF(L535=2,426.38,IF(L535=3,342.14,IF(L535=4,181.44,IF(L535=5,168.48,IF(L535=6,155.52,IF(L535=7,148.5,IF(L535=8,144,0))))))))+IF(L535&lt;=8,0,IF(L535&lt;=16,137.7,IF(L535&lt;=24,108,IF(L535&lt;=32,80.1,IF(L535&lt;=36,52.2,0)))))-IF(L535&lt;=8,0,IF(L535&lt;=16,(L535-9)*2.754,IF(L535&lt;=24,(L535-17)* 2.754,IF(L535&lt;=32,(L535-25)* 2.754,IF(L535&lt;=36,(L535-33)*2.754,0))))),0)+IF(F535="PČ",IF(L535=1,449,IF(L535=2,314.6,IF(L535=3,238,IF(L535=4,172,IF(L535=5,159,IF(L535=6,145,IF(L535=7,132,IF(L535=8,119,0))))))))+IF(L535&lt;=8,0,IF(L535&lt;=16,88,IF(L535&lt;=24,55,IF(L535&lt;=32,22,0))))-IF(L535&lt;=8,0,IF(L535&lt;=16,(L535-9)*2.245,IF(L535&lt;=24,(L535-17)*2.245,IF(L535&lt;=32,(L535-25)*2.245,0)))),0)+IF(F535="PČneol",IF(L535=1,85,IF(L535=2,64.61,IF(L535=3,50.76,IF(L535=4,16.25,IF(L535=5,15,IF(L535=6,13.75,IF(L535=7,12.5,IF(L535=8,11.25,0))))))))+IF(L535&lt;=8,0,IF(L535&lt;=16,9,0))-IF(L535&lt;=8,0,IF(L535&lt;=16,(L535-9)*0.425,0)),0)+IF(F535="PŽ",IF(L535=1,85,IF(L535=2,59.5,IF(L535=3,45,IF(L535=4,32.5,IF(L535=5,30,IF(L535=6,27.5,IF(L535=7,25,IF(L535=8,22.5,0))))))))+IF(L535&lt;=8,0,IF(L535&lt;=16,19,IF(L535&lt;=24,13,IF(L535&lt;=32,8,0))))-IF(L535&lt;=8,0,IF(L535&lt;=16,(L535-9)*0.425,IF(L535&lt;=24,(L535-17)*0.425,IF(L535&lt;=32,(L535-25)*0.425,0)))),0)+IF(F535="EČ",IF(L535=1,204,IF(L535=2,156.24,IF(L535=3,123.84,IF(L535=4,72,IF(L535=5,66,IF(L535=6,60,IF(L535=7,54,IF(L535=8,48,0))))))))+IF(L535&lt;=8,0,IF(L535&lt;=16,40,IF(L535&lt;=24,25,0)))-IF(L535&lt;=8,0,IF(L535&lt;=16,(L535-9)*1.02,IF(L535&lt;=24,(L535-17)*1.02,0))),0)+IF(F535="EČneol",IF(L535=1,68,IF(L535=2,51.69,IF(L535=3,40.61,IF(L535=4,13,IF(L535=5,12,IF(L535=6,11,IF(L535=7,10,IF(L535=8,9,0)))))))))+IF(F535="EŽ",IF(L535=1,68,IF(L535=2,47.6,IF(L535=3,36,IF(L535=4,18,IF(L535=5,16.5,IF(L535=6,15,IF(L535=7,13.5,IF(L535=8,12,0))))))))+IF(L535&lt;=8,0,IF(L535&lt;=16,10,IF(L535&lt;=24,6,0)))-IF(L535&lt;=8,0,IF(L535&lt;=16,(L535-9)*0.34,IF(L535&lt;=24,(L535-17)*0.34,0))),0)+IF(F535="PT",IF(L535=1,68,IF(L535=2,52.08,IF(L535=3,41.28,IF(L535=4,24,IF(L535=5,22,IF(L535=6,20,IF(L535=7,18,IF(L535=8,16,0))))))))+IF(L535&lt;=8,0,IF(L535&lt;=16,13,IF(L535&lt;=24,9,IF(L535&lt;=32,4,0))))-IF(L535&lt;=8,0,IF(L535&lt;=16,(L535-9)*0.34,IF(L535&lt;=24,(L535-17)*0.34,IF(L535&lt;=32,(L535-25)*0.34,0)))),0)+IF(F535="JOŽ",IF(L535=1,85,IF(L535=2,59.5,IF(L535=3,45,IF(L535=4,32.5,IF(L535=5,30,IF(L535=6,27.5,IF(L535=7,25,IF(L535=8,22.5,0))))))))+IF(L535&lt;=8,0,IF(L535&lt;=16,19,IF(L535&lt;=24,13,0)))-IF(L535&lt;=8,0,IF(L535&lt;=16,(L535-9)*0.425,IF(L535&lt;=24,(L535-17)*0.425,0))),0)+IF(F535="JPČ",IF(L535=1,68,IF(L535=2,47.6,IF(L535=3,36,IF(L535=4,26,IF(L535=5,24,IF(L535=6,22,IF(L535=7,20,IF(L535=8,18,0))))))))+IF(L535&lt;=8,0,IF(L535&lt;=16,13,IF(L535&lt;=24,9,0)))-IF(L535&lt;=8,0,IF(L535&lt;=16,(L535-9)*0.34,IF(L535&lt;=24,(L535-17)*0.34,0))),0)+IF(F535="JEČ",IF(L535=1,34,IF(L535=2,26.04,IF(L535=3,20.6,IF(L535=4,12,IF(L535=5,11,IF(L535=6,10,IF(L535=7,9,IF(L535=8,8,0))))))))+IF(L535&lt;=8,0,IF(L535&lt;=16,6,0))-IF(L535&lt;=8,0,IF(L535&lt;=16,(L535-9)*0.17,0)),0)+IF(F535="JEOF",IF(L535=1,34,IF(L535=2,26.04,IF(L535=3,20.6,IF(L535=4,12,IF(L535=5,11,IF(L535=6,10,IF(L535=7,9,IF(L535=8,8,0))))))))+IF(L535&lt;=8,0,IF(L535&lt;=16,6,0))-IF(L535&lt;=8,0,IF(L535&lt;=16,(L535-9)*0.17,0)),0)+IF(F535="JnPČ",IF(L535=1,51,IF(L535=2,35.7,IF(L535=3,27,IF(L535=4,19.5,IF(L535=5,18,IF(L535=6,16.5,IF(L535=7,15,IF(L535=8,13.5,0))))))))+IF(L535&lt;=8,0,IF(L535&lt;=16,10,0))-IF(L535&lt;=8,0,IF(L535&lt;=16,(L535-9)*0.255,0)),0)+IF(F535="JnEČ",IF(L535=1,25.5,IF(L535=2,19.53,IF(L535=3,15.48,IF(L535=4,9,IF(L535=5,8.25,IF(L535=6,7.5,IF(L535=7,6.75,IF(L535=8,6,0))))))))+IF(L535&lt;=8,0,IF(L535&lt;=16,5,0))-IF(L535&lt;=8,0,IF(L535&lt;=16,(L535-9)*0.1275,0)),0)+IF(F535="JčPČ",IF(L535=1,21.25,IF(L535=2,14.5,IF(L535=3,11.5,IF(L535=4,7,IF(L535=5,6.5,IF(L535=6,6,IF(L535=7,5.5,IF(L535=8,5,0))))))))+IF(L535&lt;=8,0,IF(L535&lt;=16,4,0))-IF(L535&lt;=8,0,IF(L535&lt;=16,(L535-9)*0.10625,0)),0)+IF(F535="JčEČ",IF(L535=1,17,IF(L535=2,13.02,IF(L535=3,10.32,IF(L535=4,6,IF(L535=5,5.5,IF(L535=6,5,IF(L535=7,4.5,IF(L535=8,4,0))))))))+IF(L535&lt;=8,0,IF(L535&lt;=16,3,0))-IF(L535&lt;=8,0,IF(L535&lt;=16,(L535-9)*0.085,0)),0)+IF(F535="NEAK",IF(L535=1,11.48,IF(L535=2,8.79,IF(L535=3,6.97,IF(L535=4,4.05,IF(L535=5,3.71,IF(L535=6,3.38,IF(L535=7,3.04,IF(L535=8,2.7,0))))))))+IF(L535&lt;=8,0,IF(L535&lt;=16,2,IF(L535&lt;=24,1.3,0)))-IF(L535&lt;=8,0,IF(L535&lt;=16,(L535-9)*0.0574,IF(L535&lt;=24,(L535-17)*0.0574,0))),0))*IF(L535&lt;0,1,IF(OR(F535="PČ",F535="PŽ",F535="PT"),IF(J535&lt;32,J535/32,1),1))* IF(L535&lt;0,1,IF(OR(F535="EČ",F535="EŽ",F535="JOŽ",F535="JPČ",F535="NEAK"),IF(J535&lt;24,J535/24,1),1))*IF(L535&lt;0,1,IF(OR(F535="PČneol",F535="JEČ",F535="JEOF",F535="JnPČ",F535="JnEČ",F535="JčPČ",F535="JčEČ"),IF(J535&lt;16,J535/16,1),1))*IF(L535&lt;0,1,IF(F535="EČneol",IF(J535&lt;8,J535/8,1),1))</f>
        <v>0</v>
      </c>
      <c r="O535" s="9">
        <f t="shared" ref="O535:O544" si="202">IF(F535="OŽ",N535,IF(H535="Ne",IF(J535*0.3&lt;J535-L535,N535,0),IF(J535*0.1&lt;J535-L535,N535,0)))</f>
        <v>0</v>
      </c>
      <c r="P535" s="4">
        <f t="shared" ref="P535" si="203">IF(O535=0,0,IF(F535="OŽ",IF(L535&gt;35,0,IF(J535&gt;35,(36-L535)*1.836,((36-L535)-(36-J535))*1.836)),0)+IF(F535="PČ",IF(L535&gt;31,0,IF(J535&gt;31,(32-L535)*1.347,((32-L535)-(32-J535))*1.347)),0)+ IF(F535="PČneol",IF(L535&gt;15,0,IF(J535&gt;15,(16-L535)*0.255,((16-L535)-(16-J535))*0.255)),0)+IF(F535="PŽ",IF(L535&gt;31,0,IF(J535&gt;31,(32-L535)*0.255,((32-L535)-(32-J535))*0.255)),0)+IF(F535="EČ",IF(L535&gt;23,0,IF(J535&gt;23,(24-L535)*0.612,((24-L535)-(24-J535))*0.612)),0)+IF(F535="EČneol",IF(L535&gt;7,0,IF(J535&gt;7,(8-L535)*0.204,((8-L535)-(8-J535))*0.204)),0)+IF(F535="EŽ",IF(L535&gt;23,0,IF(J535&gt;23,(24-L535)*0.204,((24-L535)-(24-J535))*0.204)),0)+IF(F535="PT",IF(L535&gt;31,0,IF(J535&gt;31,(32-L535)*0.204,((32-L535)-(32-J535))*0.204)),0)+IF(F535="JOŽ",IF(L535&gt;23,0,IF(J535&gt;23,(24-L535)*0.255,((24-L535)-(24-J535))*0.255)),0)+IF(F535="JPČ",IF(L535&gt;23,0,IF(J535&gt;23,(24-L535)*0.204,((24-L535)-(24-J535))*0.204)),0)+IF(F535="JEČ",IF(L535&gt;15,0,IF(J535&gt;15,(16-L535)*0.102,((16-L535)-(16-J535))*0.102)),0)+IF(F535="JEOF",IF(L535&gt;15,0,IF(J535&gt;15,(16-L535)*0.102,((16-L535)-(16-J535))*0.102)),0)+IF(F535="JnPČ",IF(L535&gt;15,0,IF(J535&gt;15,(16-L535)*0.153,((16-L535)-(16-J535))*0.153)),0)+IF(F535="JnEČ",IF(L535&gt;15,0,IF(J535&gt;15,(16-L535)*0.0765,((16-L535)-(16-J535))*0.0765)),0)+IF(F535="JčPČ",IF(L535&gt;15,0,IF(J535&gt;15,(16-L535)*0.06375,((16-L535)-(16-J535))*0.06375)),0)+IF(F535="JčEČ",IF(L535&gt;15,0,IF(J535&gt;15,(16-L535)*0.051,((16-L535)-(16-J535))*0.051)),0)+IF(F535="NEAK",IF(L535&gt;23,0,IF(J535&gt;23,(24-L535)*0.03444,((24-L535)-(24-J535))*0.03444)),0))</f>
        <v>0</v>
      </c>
      <c r="Q535" s="11">
        <f t="shared" ref="Q535" si="204">IF(ISERROR(P535*100/N535),0,(P535*100/N535))</f>
        <v>0</v>
      </c>
      <c r="R535" s="10">
        <f t="shared" ref="R535:R544" si="205">IF(Q535&lt;=30,O535+P535,O535+O535*0.3)*IF(G535=1,0.4,IF(G535=2,0.75,IF(G535="1 (kas 4 m. 1 k. nerengiamos)",0.52,1)))*IF(D535="olimpinė",1,IF(M535="Ne",0.5,1))*IF(OR(A$5="Lietuvos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federacija"),IF(OR(J535&lt;8,K535&lt;16),0,1),1)*E535*IF(I535&lt;=1,1,1/I535)*IF(OR(A$5="Lietuvos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5" s="8"/>
    </row>
    <row r="536" spans="1:19">
      <c r="A536" s="61">
        <v>2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si="201"/>
        <v>0</v>
      </c>
      <c r="O536" s="9">
        <f t="shared" si="202"/>
        <v>0</v>
      </c>
      <c r="P536" s="4">
        <f t="shared" ref="P536:P544" si="206">IF(O536=0,0,IF(F536="OŽ",IF(L536&gt;35,0,IF(J536&gt;35,(36-L536)*1.836,((36-L536)-(36-J536))*1.836)),0)+IF(F536="PČ",IF(L536&gt;31,0,IF(J536&gt;31,(32-L536)*1.347,((32-L536)-(32-J536))*1.347)),0)+ IF(F536="PČneol",IF(L536&gt;15,0,IF(J536&gt;15,(16-L536)*0.255,((16-L536)-(16-J536))*0.255)),0)+IF(F536="PŽ",IF(L536&gt;31,0,IF(J536&gt;31,(32-L536)*0.255,((32-L536)-(32-J536))*0.255)),0)+IF(F536="EČ",IF(L536&gt;23,0,IF(J536&gt;23,(24-L536)*0.612,((24-L536)-(24-J536))*0.612)),0)+IF(F536="EČneol",IF(L536&gt;7,0,IF(J536&gt;7,(8-L536)*0.204,((8-L536)-(8-J536))*0.204)),0)+IF(F536="EŽ",IF(L536&gt;23,0,IF(J536&gt;23,(24-L536)*0.204,((24-L536)-(24-J536))*0.204)),0)+IF(F536="PT",IF(L536&gt;31,0,IF(J536&gt;31,(32-L536)*0.204,((32-L536)-(32-J536))*0.204)),0)+IF(F536="JOŽ",IF(L536&gt;23,0,IF(J536&gt;23,(24-L536)*0.255,((24-L536)-(24-J536))*0.255)),0)+IF(F536="JPČ",IF(L536&gt;23,0,IF(J536&gt;23,(24-L536)*0.204,((24-L536)-(24-J536))*0.204)),0)+IF(F536="JEČ",IF(L536&gt;15,0,IF(J536&gt;15,(16-L536)*0.102,((16-L536)-(16-J536))*0.102)),0)+IF(F536="JEOF",IF(L536&gt;15,0,IF(J536&gt;15,(16-L536)*0.102,((16-L536)-(16-J536))*0.102)),0)+IF(F536="JnPČ",IF(L536&gt;15,0,IF(J536&gt;15,(16-L536)*0.153,((16-L536)-(16-J536))*0.153)),0)+IF(F536="JnEČ",IF(L536&gt;15,0,IF(J536&gt;15,(16-L536)*0.0765,((16-L536)-(16-J536))*0.0765)),0)+IF(F536="JčPČ",IF(L536&gt;15,0,IF(J536&gt;15,(16-L536)*0.06375,((16-L536)-(16-J536))*0.06375)),0)+IF(F536="JčEČ",IF(L536&gt;15,0,IF(J536&gt;15,(16-L536)*0.051,((16-L536)-(16-J536))*0.051)),0)+IF(F536="NEAK",IF(L536&gt;23,0,IF(J536&gt;23,(24-L536)*0.03444,((24-L536)-(24-J536))*0.03444)),0))</f>
        <v>0</v>
      </c>
      <c r="Q536" s="11">
        <f t="shared" ref="Q536:Q544" si="207">IF(ISERROR(P536*100/N536),0,(P536*100/N536))</f>
        <v>0</v>
      </c>
      <c r="R536" s="10">
        <f t="shared" si="205"/>
        <v>0</v>
      </c>
      <c r="S536" s="8"/>
    </row>
    <row r="537" spans="1:19">
      <c r="A537" s="61">
        <v>3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201"/>
        <v>0</v>
      </c>
      <c r="O537" s="9">
        <f t="shared" si="202"/>
        <v>0</v>
      </c>
      <c r="P537" s="4">
        <f t="shared" si="206"/>
        <v>0</v>
      </c>
      <c r="Q537" s="11">
        <f t="shared" si="207"/>
        <v>0</v>
      </c>
      <c r="R537" s="10">
        <f t="shared" si="205"/>
        <v>0</v>
      </c>
      <c r="S537" s="8"/>
    </row>
    <row r="538" spans="1:19">
      <c r="A538" s="61">
        <v>4</v>
      </c>
      <c r="B538" s="61"/>
      <c r="C538" s="1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3">
        <f t="shared" si="201"/>
        <v>0</v>
      </c>
      <c r="O538" s="9">
        <f t="shared" si="202"/>
        <v>0</v>
      </c>
      <c r="P538" s="4">
        <f t="shared" si="206"/>
        <v>0</v>
      </c>
      <c r="Q538" s="11">
        <f t="shared" si="207"/>
        <v>0</v>
      </c>
      <c r="R538" s="10">
        <f t="shared" si="205"/>
        <v>0</v>
      </c>
      <c r="S538" s="8"/>
    </row>
    <row r="539" spans="1:19">
      <c r="A539" s="61">
        <v>5</v>
      </c>
      <c r="B539" s="61"/>
      <c r="C539" s="1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3">
        <f t="shared" si="201"/>
        <v>0</v>
      </c>
      <c r="O539" s="9">
        <f t="shared" si="202"/>
        <v>0</v>
      </c>
      <c r="P539" s="4">
        <f t="shared" si="206"/>
        <v>0</v>
      </c>
      <c r="Q539" s="11">
        <f t="shared" si="207"/>
        <v>0</v>
      </c>
      <c r="R539" s="10">
        <f t="shared" si="205"/>
        <v>0</v>
      </c>
      <c r="S539" s="8"/>
    </row>
    <row r="540" spans="1:19">
      <c r="A540" s="61">
        <v>6</v>
      </c>
      <c r="B540" s="61"/>
      <c r="C540" s="1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3">
        <f t="shared" si="201"/>
        <v>0</v>
      </c>
      <c r="O540" s="9">
        <f t="shared" si="202"/>
        <v>0</v>
      </c>
      <c r="P540" s="4">
        <f t="shared" si="206"/>
        <v>0</v>
      </c>
      <c r="Q540" s="11">
        <f t="shared" si="207"/>
        <v>0</v>
      </c>
      <c r="R540" s="10">
        <f t="shared" si="205"/>
        <v>0</v>
      </c>
      <c r="S540" s="8"/>
    </row>
    <row r="541" spans="1:19">
      <c r="A541" s="61">
        <v>7</v>
      </c>
      <c r="B541" s="61"/>
      <c r="C541" s="12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3">
        <f t="shared" si="201"/>
        <v>0</v>
      </c>
      <c r="O541" s="9">
        <f t="shared" si="202"/>
        <v>0</v>
      </c>
      <c r="P541" s="4">
        <f t="shared" si="206"/>
        <v>0</v>
      </c>
      <c r="Q541" s="11">
        <f t="shared" si="207"/>
        <v>0</v>
      </c>
      <c r="R541" s="10">
        <f t="shared" si="205"/>
        <v>0</v>
      </c>
      <c r="S541" s="8"/>
    </row>
    <row r="542" spans="1:19">
      <c r="A542" s="61">
        <v>8</v>
      </c>
      <c r="B542" s="61"/>
      <c r="C542" s="12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3">
        <f t="shared" si="201"/>
        <v>0</v>
      </c>
      <c r="O542" s="9">
        <f t="shared" si="202"/>
        <v>0</v>
      </c>
      <c r="P542" s="4">
        <f t="shared" si="206"/>
        <v>0</v>
      </c>
      <c r="Q542" s="11">
        <f t="shared" si="207"/>
        <v>0</v>
      </c>
      <c r="R542" s="10">
        <f t="shared" si="205"/>
        <v>0</v>
      </c>
      <c r="S542" s="8"/>
    </row>
    <row r="543" spans="1:19" s="8" customFormat="1">
      <c r="A543" s="61">
        <v>9</v>
      </c>
      <c r="B543" s="61"/>
      <c r="C543" s="12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3">
        <f t="shared" si="201"/>
        <v>0</v>
      </c>
      <c r="O543" s="9">
        <f t="shared" si="202"/>
        <v>0</v>
      </c>
      <c r="P543" s="4">
        <f t="shared" si="206"/>
        <v>0</v>
      </c>
      <c r="Q543" s="11">
        <f t="shared" si="207"/>
        <v>0</v>
      </c>
      <c r="R543" s="10">
        <f t="shared" si="205"/>
        <v>0</v>
      </c>
    </row>
    <row r="544" spans="1:19">
      <c r="A544" s="61">
        <v>10</v>
      </c>
      <c r="B544" s="61"/>
      <c r="C544" s="12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3">
        <f t="shared" si="201"/>
        <v>0</v>
      </c>
      <c r="O544" s="9">
        <f t="shared" si="202"/>
        <v>0</v>
      </c>
      <c r="P544" s="4">
        <f t="shared" si="206"/>
        <v>0</v>
      </c>
      <c r="Q544" s="11">
        <f t="shared" si="207"/>
        <v>0</v>
      </c>
      <c r="R544" s="10">
        <f t="shared" si="205"/>
        <v>0</v>
      </c>
      <c r="S544" s="8"/>
    </row>
    <row r="545" spans="1:19">
      <c r="A545" s="66" t="s">
        <v>36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8"/>
      <c r="R545" s="10">
        <f>SUM(R535:R544)</f>
        <v>0</v>
      </c>
      <c r="S545" s="8"/>
    </row>
    <row r="546" spans="1:19" ht="15.75">
      <c r="A546" s="24" t="s">
        <v>37</v>
      </c>
      <c r="B546" s="2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6"/>
      <c r="S546" s="8"/>
    </row>
    <row r="547" spans="1:19">
      <c r="A547" s="49" t="s">
        <v>42</v>
      </c>
      <c r="B547" s="49"/>
      <c r="C547" s="49"/>
      <c r="D547" s="49"/>
      <c r="E547" s="49"/>
      <c r="F547" s="49"/>
      <c r="G547" s="49"/>
      <c r="H547" s="49"/>
      <c r="I547" s="49"/>
      <c r="J547" s="15"/>
      <c r="K547" s="15"/>
      <c r="L547" s="15"/>
      <c r="M547" s="15"/>
      <c r="N547" s="15"/>
      <c r="O547" s="15"/>
      <c r="P547" s="15"/>
      <c r="Q547" s="15"/>
      <c r="R547" s="16"/>
      <c r="S547" s="8"/>
    </row>
    <row r="548" spans="1:19">
      <c r="A548" s="49"/>
      <c r="B548" s="49"/>
      <c r="C548" s="49"/>
      <c r="D548" s="49"/>
      <c r="E548" s="49"/>
      <c r="F548" s="49"/>
      <c r="G548" s="49"/>
      <c r="H548" s="49"/>
      <c r="I548" s="49"/>
      <c r="J548" s="15"/>
      <c r="K548" s="15"/>
      <c r="L548" s="15"/>
      <c r="M548" s="15"/>
      <c r="N548" s="15"/>
      <c r="O548" s="15"/>
      <c r="P548" s="15"/>
      <c r="Q548" s="15"/>
      <c r="R548" s="16"/>
      <c r="S548" s="8"/>
    </row>
    <row r="549" spans="1:19">
      <c r="A549" s="64" t="s">
        <v>99</v>
      </c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57"/>
      <c r="R549" s="8"/>
      <c r="S549" s="8"/>
    </row>
    <row r="550" spans="1:19" ht="18">
      <c r="A550" s="69" t="s">
        <v>27</v>
      </c>
      <c r="B550" s="70"/>
      <c r="C550" s="7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7"/>
      <c r="R550" s="8"/>
      <c r="S550" s="8"/>
    </row>
    <row r="551" spans="1:19">
      <c r="A551" s="64" t="s">
        <v>98</v>
      </c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57"/>
      <c r="R551" s="8"/>
      <c r="S551" s="8"/>
    </row>
    <row r="552" spans="1:19">
      <c r="A552" s="61">
        <v>1</v>
      </c>
      <c r="B552" s="61"/>
      <c r="C552" s="1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3">
        <f t="shared" ref="N552:N561" si="208">(IF(F552="OŽ",IF(L552=1,550.8,IF(L552=2,426.38,IF(L552=3,342.14,IF(L552=4,181.44,IF(L552=5,168.48,IF(L552=6,155.52,IF(L552=7,148.5,IF(L552=8,144,0))))))))+IF(L552&lt;=8,0,IF(L552&lt;=16,137.7,IF(L552&lt;=24,108,IF(L552&lt;=32,80.1,IF(L552&lt;=36,52.2,0)))))-IF(L552&lt;=8,0,IF(L552&lt;=16,(L552-9)*2.754,IF(L552&lt;=24,(L552-17)* 2.754,IF(L552&lt;=32,(L552-25)* 2.754,IF(L552&lt;=36,(L552-33)*2.754,0))))),0)+IF(F552="PČ",IF(L552=1,449,IF(L552=2,314.6,IF(L552=3,238,IF(L552=4,172,IF(L552=5,159,IF(L552=6,145,IF(L552=7,132,IF(L552=8,119,0))))))))+IF(L552&lt;=8,0,IF(L552&lt;=16,88,IF(L552&lt;=24,55,IF(L552&lt;=32,22,0))))-IF(L552&lt;=8,0,IF(L552&lt;=16,(L552-9)*2.245,IF(L552&lt;=24,(L552-17)*2.245,IF(L552&lt;=32,(L552-25)*2.245,0)))),0)+IF(F552="PČneol",IF(L552=1,85,IF(L552=2,64.61,IF(L552=3,50.76,IF(L552=4,16.25,IF(L552=5,15,IF(L552=6,13.75,IF(L552=7,12.5,IF(L552=8,11.25,0))))))))+IF(L552&lt;=8,0,IF(L552&lt;=16,9,0))-IF(L552&lt;=8,0,IF(L552&lt;=16,(L552-9)*0.425,0)),0)+IF(F552="PŽ",IF(L552=1,85,IF(L552=2,59.5,IF(L552=3,45,IF(L552=4,32.5,IF(L552=5,30,IF(L552=6,27.5,IF(L552=7,25,IF(L552=8,22.5,0))))))))+IF(L552&lt;=8,0,IF(L552&lt;=16,19,IF(L552&lt;=24,13,IF(L552&lt;=32,8,0))))-IF(L552&lt;=8,0,IF(L552&lt;=16,(L552-9)*0.425,IF(L552&lt;=24,(L552-17)*0.425,IF(L552&lt;=32,(L552-25)*0.425,0)))),0)+IF(F552="EČ",IF(L552=1,204,IF(L552=2,156.24,IF(L552=3,123.84,IF(L552=4,72,IF(L552=5,66,IF(L552=6,60,IF(L552=7,54,IF(L552=8,48,0))))))))+IF(L552&lt;=8,0,IF(L552&lt;=16,40,IF(L552&lt;=24,25,0)))-IF(L552&lt;=8,0,IF(L552&lt;=16,(L552-9)*1.02,IF(L552&lt;=24,(L552-17)*1.02,0))),0)+IF(F552="EČneol",IF(L552=1,68,IF(L552=2,51.69,IF(L552=3,40.61,IF(L552=4,13,IF(L552=5,12,IF(L552=6,11,IF(L552=7,10,IF(L552=8,9,0)))))))))+IF(F552="EŽ",IF(L552=1,68,IF(L552=2,47.6,IF(L552=3,36,IF(L552=4,18,IF(L552=5,16.5,IF(L552=6,15,IF(L552=7,13.5,IF(L552=8,12,0))))))))+IF(L552&lt;=8,0,IF(L552&lt;=16,10,IF(L552&lt;=24,6,0)))-IF(L552&lt;=8,0,IF(L552&lt;=16,(L552-9)*0.34,IF(L552&lt;=24,(L552-17)*0.34,0))),0)+IF(F552="PT",IF(L552=1,68,IF(L552=2,52.08,IF(L552=3,41.28,IF(L552=4,24,IF(L552=5,22,IF(L552=6,20,IF(L552=7,18,IF(L552=8,16,0))))))))+IF(L552&lt;=8,0,IF(L552&lt;=16,13,IF(L552&lt;=24,9,IF(L552&lt;=32,4,0))))-IF(L552&lt;=8,0,IF(L552&lt;=16,(L552-9)*0.34,IF(L552&lt;=24,(L552-17)*0.34,IF(L552&lt;=32,(L552-25)*0.34,0)))),0)+IF(F552="JOŽ",IF(L552=1,85,IF(L552=2,59.5,IF(L552=3,45,IF(L552=4,32.5,IF(L552=5,30,IF(L552=6,27.5,IF(L552=7,25,IF(L552=8,22.5,0))))))))+IF(L552&lt;=8,0,IF(L552&lt;=16,19,IF(L552&lt;=24,13,0)))-IF(L552&lt;=8,0,IF(L552&lt;=16,(L552-9)*0.425,IF(L552&lt;=24,(L552-17)*0.425,0))),0)+IF(F552="JPČ",IF(L552=1,68,IF(L552=2,47.6,IF(L552=3,36,IF(L552=4,26,IF(L552=5,24,IF(L552=6,22,IF(L552=7,20,IF(L552=8,18,0))))))))+IF(L552&lt;=8,0,IF(L552&lt;=16,13,IF(L552&lt;=24,9,0)))-IF(L552&lt;=8,0,IF(L552&lt;=16,(L552-9)*0.34,IF(L552&lt;=24,(L552-17)*0.34,0))),0)+IF(F552="JEČ",IF(L552=1,34,IF(L552=2,26.04,IF(L552=3,20.6,IF(L552=4,12,IF(L552=5,11,IF(L552=6,10,IF(L552=7,9,IF(L552=8,8,0))))))))+IF(L552&lt;=8,0,IF(L552&lt;=16,6,0))-IF(L552&lt;=8,0,IF(L552&lt;=16,(L552-9)*0.17,0)),0)+IF(F552="JEOF",IF(L552=1,34,IF(L552=2,26.04,IF(L552=3,20.6,IF(L552=4,12,IF(L552=5,11,IF(L552=6,10,IF(L552=7,9,IF(L552=8,8,0))))))))+IF(L552&lt;=8,0,IF(L552&lt;=16,6,0))-IF(L552&lt;=8,0,IF(L552&lt;=16,(L552-9)*0.17,0)),0)+IF(F552="JnPČ",IF(L552=1,51,IF(L552=2,35.7,IF(L552=3,27,IF(L552=4,19.5,IF(L552=5,18,IF(L552=6,16.5,IF(L552=7,15,IF(L552=8,13.5,0))))))))+IF(L552&lt;=8,0,IF(L552&lt;=16,10,0))-IF(L552&lt;=8,0,IF(L552&lt;=16,(L552-9)*0.255,0)),0)+IF(F552="JnEČ",IF(L552=1,25.5,IF(L552=2,19.53,IF(L552=3,15.48,IF(L552=4,9,IF(L552=5,8.25,IF(L552=6,7.5,IF(L552=7,6.75,IF(L552=8,6,0))))))))+IF(L552&lt;=8,0,IF(L552&lt;=16,5,0))-IF(L552&lt;=8,0,IF(L552&lt;=16,(L552-9)*0.1275,0)),0)+IF(F552="JčPČ",IF(L552=1,21.25,IF(L552=2,14.5,IF(L552=3,11.5,IF(L552=4,7,IF(L552=5,6.5,IF(L552=6,6,IF(L552=7,5.5,IF(L552=8,5,0))))))))+IF(L552&lt;=8,0,IF(L552&lt;=16,4,0))-IF(L552&lt;=8,0,IF(L552&lt;=16,(L552-9)*0.10625,0)),0)+IF(F552="JčEČ",IF(L552=1,17,IF(L552=2,13.02,IF(L552=3,10.32,IF(L552=4,6,IF(L552=5,5.5,IF(L552=6,5,IF(L552=7,4.5,IF(L552=8,4,0))))))))+IF(L552&lt;=8,0,IF(L552&lt;=16,3,0))-IF(L552&lt;=8,0,IF(L552&lt;=16,(L552-9)*0.085,0)),0)+IF(F552="NEAK",IF(L552=1,11.48,IF(L552=2,8.79,IF(L552=3,6.97,IF(L552=4,4.05,IF(L552=5,3.71,IF(L552=6,3.38,IF(L552=7,3.04,IF(L552=8,2.7,0))))))))+IF(L552&lt;=8,0,IF(L552&lt;=16,2,IF(L552&lt;=24,1.3,0)))-IF(L552&lt;=8,0,IF(L552&lt;=16,(L552-9)*0.0574,IF(L552&lt;=24,(L552-17)*0.0574,0))),0))*IF(L552&lt;0,1,IF(OR(F552="PČ",F552="PŽ",F552="PT"),IF(J552&lt;32,J552/32,1),1))* IF(L552&lt;0,1,IF(OR(F552="EČ",F552="EŽ",F552="JOŽ",F552="JPČ",F552="NEAK"),IF(J552&lt;24,J552/24,1),1))*IF(L552&lt;0,1,IF(OR(F552="PČneol",F552="JEČ",F552="JEOF",F552="JnPČ",F552="JnEČ",F552="JčPČ",F552="JčEČ"),IF(J552&lt;16,J552/16,1),1))*IF(L552&lt;0,1,IF(F552="EČneol",IF(J552&lt;8,J552/8,1),1))</f>
        <v>0</v>
      </c>
      <c r="O552" s="9">
        <f t="shared" ref="O552:O561" si="209">IF(F552="OŽ",N552,IF(H552="Ne",IF(J552*0.3&lt;J552-L552,N552,0),IF(J552*0.1&lt;J552-L552,N552,0)))</f>
        <v>0</v>
      </c>
      <c r="P552" s="4">
        <f t="shared" ref="P552" si="210">IF(O552=0,0,IF(F552="OŽ",IF(L552&gt;35,0,IF(J552&gt;35,(36-L552)*1.836,((36-L552)-(36-J552))*1.836)),0)+IF(F552="PČ",IF(L552&gt;31,0,IF(J552&gt;31,(32-L552)*1.347,((32-L552)-(32-J552))*1.347)),0)+ IF(F552="PČneol",IF(L552&gt;15,0,IF(J552&gt;15,(16-L552)*0.255,((16-L552)-(16-J552))*0.255)),0)+IF(F552="PŽ",IF(L552&gt;31,0,IF(J552&gt;31,(32-L552)*0.255,((32-L552)-(32-J552))*0.255)),0)+IF(F552="EČ",IF(L552&gt;23,0,IF(J552&gt;23,(24-L552)*0.612,((24-L552)-(24-J552))*0.612)),0)+IF(F552="EČneol",IF(L552&gt;7,0,IF(J552&gt;7,(8-L552)*0.204,((8-L552)-(8-J552))*0.204)),0)+IF(F552="EŽ",IF(L552&gt;23,0,IF(J552&gt;23,(24-L552)*0.204,((24-L552)-(24-J552))*0.204)),0)+IF(F552="PT",IF(L552&gt;31,0,IF(J552&gt;31,(32-L552)*0.204,((32-L552)-(32-J552))*0.204)),0)+IF(F552="JOŽ",IF(L552&gt;23,0,IF(J552&gt;23,(24-L552)*0.255,((24-L552)-(24-J552))*0.255)),0)+IF(F552="JPČ",IF(L552&gt;23,0,IF(J552&gt;23,(24-L552)*0.204,((24-L552)-(24-J552))*0.204)),0)+IF(F552="JEČ",IF(L552&gt;15,0,IF(J552&gt;15,(16-L552)*0.102,((16-L552)-(16-J552))*0.102)),0)+IF(F552="JEOF",IF(L552&gt;15,0,IF(J552&gt;15,(16-L552)*0.102,((16-L552)-(16-J552))*0.102)),0)+IF(F552="JnPČ",IF(L552&gt;15,0,IF(J552&gt;15,(16-L552)*0.153,((16-L552)-(16-J552))*0.153)),0)+IF(F552="JnEČ",IF(L552&gt;15,0,IF(J552&gt;15,(16-L552)*0.0765,((16-L552)-(16-J552))*0.0765)),0)+IF(F552="JčPČ",IF(L552&gt;15,0,IF(J552&gt;15,(16-L552)*0.06375,((16-L552)-(16-J552))*0.06375)),0)+IF(F552="JčEČ",IF(L552&gt;15,0,IF(J552&gt;15,(16-L552)*0.051,((16-L552)-(16-J552))*0.051)),0)+IF(F552="NEAK",IF(L552&gt;23,0,IF(J552&gt;23,(24-L552)*0.03444,((24-L552)-(24-J552))*0.03444)),0))</f>
        <v>0</v>
      </c>
      <c r="Q552" s="11">
        <f t="shared" ref="Q552" si="211">IF(ISERROR(P552*100/N552),0,(P552*100/N552))</f>
        <v>0</v>
      </c>
      <c r="R552" s="10">
        <f t="shared" ref="R552:R561" si="212">IF(Q552&lt;=30,O552+P552,O552+O552*0.3)*IF(G552=1,0.4,IF(G552=2,0.75,IF(G552="1 (kas 4 m. 1 k. nerengiamos)",0.52,1)))*IF(D552="olimpinė",1,IF(M552="Ne",0.5,1))*IF(OR(A$5="Lietuvos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federacija"),IF(OR(J552&lt;8,K552&lt;16),0,1),1)*E552*IF(I552&lt;=1,1,1/I552)*IF(OR(A$5="Lietuvos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2" s="8"/>
    </row>
    <row r="553" spans="1:19">
      <c r="A553" s="61">
        <v>2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si="208"/>
        <v>0</v>
      </c>
      <c r="O553" s="9">
        <f t="shared" si="209"/>
        <v>0</v>
      </c>
      <c r="P553" s="4">
        <f t="shared" ref="P553:P561" si="213">IF(O553=0,0,IF(F553="OŽ",IF(L553&gt;35,0,IF(J553&gt;35,(36-L553)*1.836,((36-L553)-(36-J553))*1.836)),0)+IF(F553="PČ",IF(L553&gt;31,0,IF(J553&gt;31,(32-L553)*1.347,((32-L553)-(32-J553))*1.347)),0)+ IF(F553="PČneol",IF(L553&gt;15,0,IF(J553&gt;15,(16-L553)*0.255,((16-L553)-(16-J553))*0.255)),0)+IF(F553="PŽ",IF(L553&gt;31,0,IF(J553&gt;31,(32-L553)*0.255,((32-L553)-(32-J553))*0.255)),0)+IF(F553="EČ",IF(L553&gt;23,0,IF(J553&gt;23,(24-L553)*0.612,((24-L553)-(24-J553))*0.612)),0)+IF(F553="EČneol",IF(L553&gt;7,0,IF(J553&gt;7,(8-L553)*0.204,((8-L553)-(8-J553))*0.204)),0)+IF(F553="EŽ",IF(L553&gt;23,0,IF(J553&gt;23,(24-L553)*0.204,((24-L553)-(24-J553))*0.204)),0)+IF(F553="PT",IF(L553&gt;31,0,IF(J553&gt;31,(32-L553)*0.204,((32-L553)-(32-J553))*0.204)),0)+IF(F553="JOŽ",IF(L553&gt;23,0,IF(J553&gt;23,(24-L553)*0.255,((24-L553)-(24-J553))*0.255)),0)+IF(F553="JPČ",IF(L553&gt;23,0,IF(J553&gt;23,(24-L553)*0.204,((24-L553)-(24-J553))*0.204)),0)+IF(F553="JEČ",IF(L553&gt;15,0,IF(J553&gt;15,(16-L553)*0.102,((16-L553)-(16-J553))*0.102)),0)+IF(F553="JEOF",IF(L553&gt;15,0,IF(J553&gt;15,(16-L553)*0.102,((16-L553)-(16-J553))*0.102)),0)+IF(F553="JnPČ",IF(L553&gt;15,0,IF(J553&gt;15,(16-L553)*0.153,((16-L553)-(16-J553))*0.153)),0)+IF(F553="JnEČ",IF(L553&gt;15,0,IF(J553&gt;15,(16-L553)*0.0765,((16-L553)-(16-J553))*0.0765)),0)+IF(F553="JčPČ",IF(L553&gt;15,0,IF(J553&gt;15,(16-L553)*0.06375,((16-L553)-(16-J553))*0.06375)),0)+IF(F553="JčEČ",IF(L553&gt;15,0,IF(J553&gt;15,(16-L553)*0.051,((16-L553)-(16-J553))*0.051)),0)+IF(F553="NEAK",IF(L553&gt;23,0,IF(J553&gt;23,(24-L553)*0.03444,((24-L553)-(24-J553))*0.03444)),0))</f>
        <v>0</v>
      </c>
      <c r="Q553" s="11">
        <f t="shared" ref="Q553:Q561" si="214">IF(ISERROR(P553*100/N553),0,(P553*100/N553))</f>
        <v>0</v>
      </c>
      <c r="R553" s="10">
        <f t="shared" si="212"/>
        <v>0</v>
      </c>
      <c r="S553" s="8"/>
    </row>
    <row r="554" spans="1:19">
      <c r="A554" s="61">
        <v>3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208"/>
        <v>0</v>
      </c>
      <c r="O554" s="9">
        <f t="shared" si="209"/>
        <v>0</v>
      </c>
      <c r="P554" s="4">
        <f t="shared" si="213"/>
        <v>0</v>
      </c>
      <c r="Q554" s="11">
        <f t="shared" si="214"/>
        <v>0</v>
      </c>
      <c r="R554" s="10">
        <f t="shared" si="212"/>
        <v>0</v>
      </c>
      <c r="S554" s="8"/>
    </row>
    <row r="555" spans="1:19">
      <c r="A555" s="61">
        <v>4</v>
      </c>
      <c r="B555" s="61"/>
      <c r="C555" s="1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3">
        <f t="shared" si="208"/>
        <v>0</v>
      </c>
      <c r="O555" s="9">
        <f t="shared" si="209"/>
        <v>0</v>
      </c>
      <c r="P555" s="4">
        <f t="shared" si="213"/>
        <v>0</v>
      </c>
      <c r="Q555" s="11">
        <f t="shared" si="214"/>
        <v>0</v>
      </c>
      <c r="R555" s="10">
        <f t="shared" si="212"/>
        <v>0</v>
      </c>
      <c r="S555" s="8"/>
    </row>
    <row r="556" spans="1:19">
      <c r="A556" s="61">
        <v>5</v>
      </c>
      <c r="B556" s="61"/>
      <c r="C556" s="1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3">
        <f t="shared" si="208"/>
        <v>0</v>
      </c>
      <c r="O556" s="9">
        <f t="shared" si="209"/>
        <v>0</v>
      </c>
      <c r="P556" s="4">
        <f t="shared" si="213"/>
        <v>0</v>
      </c>
      <c r="Q556" s="11">
        <f t="shared" si="214"/>
        <v>0</v>
      </c>
      <c r="R556" s="10">
        <f t="shared" si="212"/>
        <v>0</v>
      </c>
      <c r="S556" s="8"/>
    </row>
    <row r="557" spans="1:19">
      <c r="A557" s="61">
        <v>6</v>
      </c>
      <c r="B557" s="61"/>
      <c r="C557" s="1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3">
        <f t="shared" si="208"/>
        <v>0</v>
      </c>
      <c r="O557" s="9">
        <f t="shared" si="209"/>
        <v>0</v>
      </c>
      <c r="P557" s="4">
        <f t="shared" si="213"/>
        <v>0</v>
      </c>
      <c r="Q557" s="11">
        <f t="shared" si="214"/>
        <v>0</v>
      </c>
      <c r="R557" s="10">
        <f t="shared" si="212"/>
        <v>0</v>
      </c>
      <c r="S557" s="8"/>
    </row>
    <row r="558" spans="1:19">
      <c r="A558" s="61">
        <v>7</v>
      </c>
      <c r="B558" s="61"/>
      <c r="C558" s="12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3">
        <f t="shared" si="208"/>
        <v>0</v>
      </c>
      <c r="O558" s="9">
        <f t="shared" si="209"/>
        <v>0</v>
      </c>
      <c r="P558" s="4">
        <f t="shared" si="213"/>
        <v>0</v>
      </c>
      <c r="Q558" s="11">
        <f t="shared" si="214"/>
        <v>0</v>
      </c>
      <c r="R558" s="10">
        <f t="shared" si="212"/>
        <v>0</v>
      </c>
      <c r="S558" s="8"/>
    </row>
    <row r="559" spans="1:19">
      <c r="A559" s="61">
        <v>8</v>
      </c>
      <c r="B559" s="61"/>
      <c r="C559" s="12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3">
        <f t="shared" si="208"/>
        <v>0</v>
      </c>
      <c r="O559" s="9">
        <f t="shared" si="209"/>
        <v>0</v>
      </c>
      <c r="P559" s="4">
        <f t="shared" si="213"/>
        <v>0</v>
      </c>
      <c r="Q559" s="11">
        <f t="shared" si="214"/>
        <v>0</v>
      </c>
      <c r="R559" s="10">
        <f t="shared" si="212"/>
        <v>0</v>
      </c>
      <c r="S559" s="8"/>
    </row>
    <row r="560" spans="1:19" s="8" customFormat="1">
      <c r="A560" s="61">
        <v>9</v>
      </c>
      <c r="B560" s="61"/>
      <c r="C560" s="12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3">
        <f t="shared" si="208"/>
        <v>0</v>
      </c>
      <c r="O560" s="9">
        <f t="shared" si="209"/>
        <v>0</v>
      </c>
      <c r="P560" s="4">
        <f t="shared" si="213"/>
        <v>0</v>
      </c>
      <c r="Q560" s="11">
        <f t="shared" si="214"/>
        <v>0</v>
      </c>
      <c r="R560" s="10">
        <f t="shared" si="212"/>
        <v>0</v>
      </c>
    </row>
    <row r="561" spans="1:19" ht="13.9" customHeight="1">
      <c r="A561" s="61">
        <v>10</v>
      </c>
      <c r="B561" s="61"/>
      <c r="C561" s="12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3">
        <f t="shared" si="208"/>
        <v>0</v>
      </c>
      <c r="O561" s="9">
        <f t="shared" si="209"/>
        <v>0</v>
      </c>
      <c r="P561" s="4">
        <f t="shared" si="213"/>
        <v>0</v>
      </c>
      <c r="Q561" s="11">
        <f t="shared" si="214"/>
        <v>0</v>
      </c>
      <c r="R561" s="10">
        <f t="shared" si="212"/>
        <v>0</v>
      </c>
      <c r="S561" s="8"/>
    </row>
    <row r="562" spans="1:19" ht="15.6" customHeight="1">
      <c r="A562" s="66" t="s">
        <v>36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8"/>
      <c r="R562" s="10">
        <f>SUM(R552:R561)</f>
        <v>0</v>
      </c>
      <c r="S562" s="8"/>
    </row>
    <row r="563" spans="1:19" ht="13.9" customHeight="1">
      <c r="A563" s="24" t="s">
        <v>37</v>
      </c>
      <c r="B563" s="2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6"/>
      <c r="S563" s="8"/>
    </row>
    <row r="564" spans="1:19">
      <c r="A564" s="49" t="s">
        <v>42</v>
      </c>
      <c r="B564" s="49"/>
      <c r="C564" s="49"/>
      <c r="D564" s="49"/>
      <c r="E564" s="49"/>
      <c r="F564" s="49"/>
      <c r="G564" s="49"/>
      <c r="H564" s="49"/>
      <c r="I564" s="49"/>
      <c r="J564" s="15"/>
      <c r="K564" s="15"/>
      <c r="L564" s="15"/>
      <c r="M564" s="15"/>
      <c r="N564" s="15"/>
      <c r="O564" s="15"/>
      <c r="P564" s="15"/>
      <c r="Q564" s="15"/>
      <c r="R564" s="16"/>
      <c r="S564" s="8"/>
    </row>
    <row r="565" spans="1:19">
      <c r="A565" s="49"/>
      <c r="B565" s="49"/>
      <c r="C565" s="49"/>
      <c r="D565" s="49"/>
      <c r="E565" s="49"/>
      <c r="F565" s="49"/>
      <c r="G565" s="49"/>
      <c r="H565" s="49"/>
      <c r="I565" s="49"/>
      <c r="J565" s="15"/>
      <c r="K565" s="15"/>
      <c r="L565" s="15"/>
      <c r="M565" s="15"/>
      <c r="N565" s="15"/>
      <c r="O565" s="15"/>
      <c r="P565" s="15"/>
      <c r="Q565" s="15"/>
      <c r="R565" s="16"/>
      <c r="S565" s="8"/>
    </row>
    <row r="566" spans="1:19">
      <c r="A566" s="64" t="s">
        <v>99</v>
      </c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57"/>
      <c r="R566" s="8"/>
      <c r="S566" s="8"/>
    </row>
    <row r="567" spans="1:19" ht="18">
      <c r="A567" s="69" t="s">
        <v>27</v>
      </c>
      <c r="B567" s="70"/>
      <c r="C567" s="7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7"/>
      <c r="R567" s="8"/>
      <c r="S567" s="8"/>
    </row>
    <row r="568" spans="1:19">
      <c r="A568" s="64" t="s">
        <v>98</v>
      </c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57"/>
      <c r="R568" s="8"/>
      <c r="S568" s="8"/>
    </row>
    <row r="569" spans="1:19">
      <c r="A569" s="61">
        <v>1</v>
      </c>
      <c r="B569" s="61"/>
      <c r="C569" s="1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3">
        <f t="shared" ref="N569:N578" si="215">(IF(F569="OŽ",IF(L569=1,550.8,IF(L569=2,426.38,IF(L569=3,342.14,IF(L569=4,181.44,IF(L569=5,168.48,IF(L569=6,155.52,IF(L569=7,148.5,IF(L569=8,144,0))))))))+IF(L569&lt;=8,0,IF(L569&lt;=16,137.7,IF(L569&lt;=24,108,IF(L569&lt;=32,80.1,IF(L569&lt;=36,52.2,0)))))-IF(L569&lt;=8,0,IF(L569&lt;=16,(L569-9)*2.754,IF(L569&lt;=24,(L569-17)* 2.754,IF(L569&lt;=32,(L569-25)* 2.754,IF(L569&lt;=36,(L569-33)*2.754,0))))),0)+IF(F569="PČ",IF(L569=1,449,IF(L569=2,314.6,IF(L569=3,238,IF(L569=4,172,IF(L569=5,159,IF(L569=6,145,IF(L569=7,132,IF(L569=8,119,0))))))))+IF(L569&lt;=8,0,IF(L569&lt;=16,88,IF(L569&lt;=24,55,IF(L569&lt;=32,22,0))))-IF(L569&lt;=8,0,IF(L569&lt;=16,(L569-9)*2.245,IF(L569&lt;=24,(L569-17)*2.245,IF(L569&lt;=32,(L569-25)*2.245,0)))),0)+IF(F569="PČneol",IF(L569=1,85,IF(L569=2,64.61,IF(L569=3,50.76,IF(L569=4,16.25,IF(L569=5,15,IF(L569=6,13.75,IF(L569=7,12.5,IF(L569=8,11.25,0))))))))+IF(L569&lt;=8,0,IF(L569&lt;=16,9,0))-IF(L569&lt;=8,0,IF(L569&lt;=16,(L569-9)*0.425,0)),0)+IF(F569="PŽ",IF(L569=1,85,IF(L569=2,59.5,IF(L569=3,45,IF(L569=4,32.5,IF(L569=5,30,IF(L569=6,27.5,IF(L569=7,25,IF(L569=8,22.5,0))))))))+IF(L569&lt;=8,0,IF(L569&lt;=16,19,IF(L569&lt;=24,13,IF(L569&lt;=32,8,0))))-IF(L569&lt;=8,0,IF(L569&lt;=16,(L569-9)*0.425,IF(L569&lt;=24,(L569-17)*0.425,IF(L569&lt;=32,(L569-25)*0.425,0)))),0)+IF(F569="EČ",IF(L569=1,204,IF(L569=2,156.24,IF(L569=3,123.84,IF(L569=4,72,IF(L569=5,66,IF(L569=6,60,IF(L569=7,54,IF(L569=8,48,0))))))))+IF(L569&lt;=8,0,IF(L569&lt;=16,40,IF(L569&lt;=24,25,0)))-IF(L569&lt;=8,0,IF(L569&lt;=16,(L569-9)*1.02,IF(L569&lt;=24,(L569-17)*1.02,0))),0)+IF(F569="EČneol",IF(L569=1,68,IF(L569=2,51.69,IF(L569=3,40.61,IF(L569=4,13,IF(L569=5,12,IF(L569=6,11,IF(L569=7,10,IF(L569=8,9,0)))))))))+IF(F569="EŽ",IF(L569=1,68,IF(L569=2,47.6,IF(L569=3,36,IF(L569=4,18,IF(L569=5,16.5,IF(L569=6,15,IF(L569=7,13.5,IF(L569=8,12,0))))))))+IF(L569&lt;=8,0,IF(L569&lt;=16,10,IF(L569&lt;=24,6,0)))-IF(L569&lt;=8,0,IF(L569&lt;=16,(L569-9)*0.34,IF(L569&lt;=24,(L569-17)*0.34,0))),0)+IF(F569="PT",IF(L569=1,68,IF(L569=2,52.08,IF(L569=3,41.28,IF(L569=4,24,IF(L569=5,22,IF(L569=6,20,IF(L569=7,18,IF(L569=8,16,0))))))))+IF(L569&lt;=8,0,IF(L569&lt;=16,13,IF(L569&lt;=24,9,IF(L569&lt;=32,4,0))))-IF(L569&lt;=8,0,IF(L569&lt;=16,(L569-9)*0.34,IF(L569&lt;=24,(L569-17)*0.34,IF(L569&lt;=32,(L569-25)*0.34,0)))),0)+IF(F569="JOŽ",IF(L569=1,85,IF(L569=2,59.5,IF(L569=3,45,IF(L569=4,32.5,IF(L569=5,30,IF(L569=6,27.5,IF(L569=7,25,IF(L569=8,22.5,0))))))))+IF(L569&lt;=8,0,IF(L569&lt;=16,19,IF(L569&lt;=24,13,0)))-IF(L569&lt;=8,0,IF(L569&lt;=16,(L569-9)*0.425,IF(L569&lt;=24,(L569-17)*0.425,0))),0)+IF(F569="JPČ",IF(L569=1,68,IF(L569=2,47.6,IF(L569=3,36,IF(L569=4,26,IF(L569=5,24,IF(L569=6,22,IF(L569=7,20,IF(L569=8,18,0))))))))+IF(L569&lt;=8,0,IF(L569&lt;=16,13,IF(L569&lt;=24,9,0)))-IF(L569&lt;=8,0,IF(L569&lt;=16,(L569-9)*0.34,IF(L569&lt;=24,(L569-17)*0.34,0))),0)+IF(F569="JEČ",IF(L569=1,34,IF(L569=2,26.04,IF(L569=3,20.6,IF(L569=4,12,IF(L569=5,11,IF(L569=6,10,IF(L569=7,9,IF(L569=8,8,0))))))))+IF(L569&lt;=8,0,IF(L569&lt;=16,6,0))-IF(L569&lt;=8,0,IF(L569&lt;=16,(L569-9)*0.17,0)),0)+IF(F569="JEOF",IF(L569=1,34,IF(L569=2,26.04,IF(L569=3,20.6,IF(L569=4,12,IF(L569=5,11,IF(L569=6,10,IF(L569=7,9,IF(L569=8,8,0))))))))+IF(L569&lt;=8,0,IF(L569&lt;=16,6,0))-IF(L569&lt;=8,0,IF(L569&lt;=16,(L569-9)*0.17,0)),0)+IF(F569="JnPČ",IF(L569=1,51,IF(L569=2,35.7,IF(L569=3,27,IF(L569=4,19.5,IF(L569=5,18,IF(L569=6,16.5,IF(L569=7,15,IF(L569=8,13.5,0))))))))+IF(L569&lt;=8,0,IF(L569&lt;=16,10,0))-IF(L569&lt;=8,0,IF(L569&lt;=16,(L569-9)*0.255,0)),0)+IF(F569="JnEČ",IF(L569=1,25.5,IF(L569=2,19.53,IF(L569=3,15.48,IF(L569=4,9,IF(L569=5,8.25,IF(L569=6,7.5,IF(L569=7,6.75,IF(L569=8,6,0))))))))+IF(L569&lt;=8,0,IF(L569&lt;=16,5,0))-IF(L569&lt;=8,0,IF(L569&lt;=16,(L569-9)*0.1275,0)),0)+IF(F569="JčPČ",IF(L569=1,21.25,IF(L569=2,14.5,IF(L569=3,11.5,IF(L569=4,7,IF(L569=5,6.5,IF(L569=6,6,IF(L569=7,5.5,IF(L569=8,5,0))))))))+IF(L569&lt;=8,0,IF(L569&lt;=16,4,0))-IF(L569&lt;=8,0,IF(L569&lt;=16,(L569-9)*0.10625,0)),0)+IF(F569="JčEČ",IF(L569=1,17,IF(L569=2,13.02,IF(L569=3,10.32,IF(L569=4,6,IF(L569=5,5.5,IF(L569=6,5,IF(L569=7,4.5,IF(L569=8,4,0))))))))+IF(L569&lt;=8,0,IF(L569&lt;=16,3,0))-IF(L569&lt;=8,0,IF(L569&lt;=16,(L569-9)*0.085,0)),0)+IF(F569="NEAK",IF(L569=1,11.48,IF(L569=2,8.79,IF(L569=3,6.97,IF(L569=4,4.05,IF(L569=5,3.71,IF(L569=6,3.38,IF(L569=7,3.04,IF(L569=8,2.7,0))))))))+IF(L569&lt;=8,0,IF(L569&lt;=16,2,IF(L569&lt;=24,1.3,0)))-IF(L569&lt;=8,0,IF(L569&lt;=16,(L569-9)*0.0574,IF(L569&lt;=24,(L569-17)*0.0574,0))),0))*IF(L569&lt;0,1,IF(OR(F569="PČ",F569="PŽ",F569="PT"),IF(J569&lt;32,J569/32,1),1))* IF(L569&lt;0,1,IF(OR(F569="EČ",F569="EŽ",F569="JOŽ",F569="JPČ",F569="NEAK"),IF(J569&lt;24,J569/24,1),1))*IF(L569&lt;0,1,IF(OR(F569="PČneol",F569="JEČ",F569="JEOF",F569="JnPČ",F569="JnEČ",F569="JčPČ",F569="JčEČ"),IF(J569&lt;16,J569/16,1),1))*IF(L569&lt;0,1,IF(F569="EČneol",IF(J569&lt;8,J569/8,1),1))</f>
        <v>0</v>
      </c>
      <c r="O569" s="9">
        <f t="shared" ref="O569:O578" si="216">IF(F569="OŽ",N569,IF(H569="Ne",IF(J569*0.3&lt;J569-L569,N569,0),IF(J569*0.1&lt;J569-L569,N569,0)))</f>
        <v>0</v>
      </c>
      <c r="P569" s="4">
        <f t="shared" ref="P569" si="217">IF(O569=0,0,IF(F569="OŽ",IF(L569&gt;35,0,IF(J569&gt;35,(36-L569)*1.836,((36-L569)-(36-J569))*1.836)),0)+IF(F569="PČ",IF(L569&gt;31,0,IF(J569&gt;31,(32-L569)*1.347,((32-L569)-(32-J569))*1.347)),0)+ IF(F569="PČneol",IF(L569&gt;15,0,IF(J569&gt;15,(16-L569)*0.255,((16-L569)-(16-J569))*0.255)),0)+IF(F569="PŽ",IF(L569&gt;31,0,IF(J569&gt;31,(32-L569)*0.255,((32-L569)-(32-J569))*0.255)),0)+IF(F569="EČ",IF(L569&gt;23,0,IF(J569&gt;23,(24-L569)*0.612,((24-L569)-(24-J569))*0.612)),0)+IF(F569="EČneol",IF(L569&gt;7,0,IF(J569&gt;7,(8-L569)*0.204,((8-L569)-(8-J569))*0.204)),0)+IF(F569="EŽ",IF(L569&gt;23,0,IF(J569&gt;23,(24-L569)*0.204,((24-L569)-(24-J569))*0.204)),0)+IF(F569="PT",IF(L569&gt;31,0,IF(J569&gt;31,(32-L569)*0.204,((32-L569)-(32-J569))*0.204)),0)+IF(F569="JOŽ",IF(L569&gt;23,0,IF(J569&gt;23,(24-L569)*0.255,((24-L569)-(24-J569))*0.255)),0)+IF(F569="JPČ",IF(L569&gt;23,0,IF(J569&gt;23,(24-L569)*0.204,((24-L569)-(24-J569))*0.204)),0)+IF(F569="JEČ",IF(L569&gt;15,0,IF(J569&gt;15,(16-L569)*0.102,((16-L569)-(16-J569))*0.102)),0)+IF(F569="JEOF",IF(L569&gt;15,0,IF(J569&gt;15,(16-L569)*0.102,((16-L569)-(16-J569))*0.102)),0)+IF(F569="JnPČ",IF(L569&gt;15,0,IF(J569&gt;15,(16-L569)*0.153,((16-L569)-(16-J569))*0.153)),0)+IF(F569="JnEČ",IF(L569&gt;15,0,IF(J569&gt;15,(16-L569)*0.0765,((16-L569)-(16-J569))*0.0765)),0)+IF(F569="JčPČ",IF(L569&gt;15,0,IF(J569&gt;15,(16-L569)*0.06375,((16-L569)-(16-J569))*0.06375)),0)+IF(F569="JčEČ",IF(L569&gt;15,0,IF(J569&gt;15,(16-L569)*0.051,((16-L569)-(16-J569))*0.051)),0)+IF(F569="NEAK",IF(L569&gt;23,0,IF(J569&gt;23,(24-L569)*0.03444,((24-L569)-(24-J569))*0.03444)),0))</f>
        <v>0</v>
      </c>
      <c r="Q569" s="11">
        <f t="shared" ref="Q569" si="218">IF(ISERROR(P569*100/N569),0,(P569*100/N569))</f>
        <v>0</v>
      </c>
      <c r="R569" s="10">
        <f t="shared" ref="R569:R578" si="219">IF(Q569&lt;=30,O569+P569,O569+O569*0.3)*IF(G569=1,0.4,IF(G569=2,0.75,IF(G569="1 (kas 4 m. 1 k. nerengiamos)",0.52,1)))*IF(D569="olimpinė",1,IF(M569="Ne",0.5,1))*IF(OR(A$5="Lietuvos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federacija"),IF(OR(J569&lt;8,K569&lt;16),0,1),1)*E569*IF(I569&lt;=1,1,1/I569)*IF(OR(A$5="Lietuvos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69" s="8"/>
    </row>
    <row r="570" spans="1:19">
      <c r="A570" s="61">
        <v>2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si="215"/>
        <v>0</v>
      </c>
      <c r="O570" s="9">
        <f t="shared" si="216"/>
        <v>0</v>
      </c>
      <c r="P570" s="4">
        <f t="shared" ref="P570:P578" si="220">IF(O570=0,0,IF(F570="OŽ",IF(L570&gt;35,0,IF(J570&gt;35,(36-L570)*1.836,((36-L570)-(36-J570))*1.836)),0)+IF(F570="PČ",IF(L570&gt;31,0,IF(J570&gt;31,(32-L570)*1.347,((32-L570)-(32-J570))*1.347)),0)+ IF(F570="PČneol",IF(L570&gt;15,0,IF(J570&gt;15,(16-L570)*0.255,((16-L570)-(16-J570))*0.255)),0)+IF(F570="PŽ",IF(L570&gt;31,0,IF(J570&gt;31,(32-L570)*0.255,((32-L570)-(32-J570))*0.255)),0)+IF(F570="EČ",IF(L570&gt;23,0,IF(J570&gt;23,(24-L570)*0.612,((24-L570)-(24-J570))*0.612)),0)+IF(F570="EČneol",IF(L570&gt;7,0,IF(J570&gt;7,(8-L570)*0.204,((8-L570)-(8-J570))*0.204)),0)+IF(F570="EŽ",IF(L570&gt;23,0,IF(J570&gt;23,(24-L570)*0.204,((24-L570)-(24-J570))*0.204)),0)+IF(F570="PT",IF(L570&gt;31,0,IF(J570&gt;31,(32-L570)*0.204,((32-L570)-(32-J570))*0.204)),0)+IF(F570="JOŽ",IF(L570&gt;23,0,IF(J570&gt;23,(24-L570)*0.255,((24-L570)-(24-J570))*0.255)),0)+IF(F570="JPČ",IF(L570&gt;23,0,IF(J570&gt;23,(24-L570)*0.204,((24-L570)-(24-J570))*0.204)),0)+IF(F570="JEČ",IF(L570&gt;15,0,IF(J570&gt;15,(16-L570)*0.102,((16-L570)-(16-J570))*0.102)),0)+IF(F570="JEOF",IF(L570&gt;15,0,IF(J570&gt;15,(16-L570)*0.102,((16-L570)-(16-J570))*0.102)),0)+IF(F570="JnPČ",IF(L570&gt;15,0,IF(J570&gt;15,(16-L570)*0.153,((16-L570)-(16-J570))*0.153)),0)+IF(F570="JnEČ",IF(L570&gt;15,0,IF(J570&gt;15,(16-L570)*0.0765,((16-L570)-(16-J570))*0.0765)),0)+IF(F570="JčPČ",IF(L570&gt;15,0,IF(J570&gt;15,(16-L570)*0.06375,((16-L570)-(16-J570))*0.06375)),0)+IF(F570="JčEČ",IF(L570&gt;15,0,IF(J570&gt;15,(16-L570)*0.051,((16-L570)-(16-J570))*0.051)),0)+IF(F570="NEAK",IF(L570&gt;23,0,IF(J570&gt;23,(24-L570)*0.03444,((24-L570)-(24-J570))*0.03444)),0))</f>
        <v>0</v>
      </c>
      <c r="Q570" s="11">
        <f t="shared" ref="Q570:Q578" si="221">IF(ISERROR(P570*100/N570),0,(P570*100/N570))</f>
        <v>0</v>
      </c>
      <c r="R570" s="10">
        <f t="shared" si="219"/>
        <v>0</v>
      </c>
      <c r="S570" s="8"/>
    </row>
    <row r="571" spans="1:19">
      <c r="A571" s="61">
        <v>3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 t="shared" si="215"/>
        <v>0</v>
      </c>
      <c r="O571" s="9">
        <f t="shared" si="216"/>
        <v>0</v>
      </c>
      <c r="P571" s="4">
        <f t="shared" si="220"/>
        <v>0</v>
      </c>
      <c r="Q571" s="11">
        <f t="shared" si="221"/>
        <v>0</v>
      </c>
      <c r="R571" s="10">
        <f t="shared" si="219"/>
        <v>0</v>
      </c>
      <c r="S571" s="8"/>
    </row>
    <row r="572" spans="1:19">
      <c r="A572" s="61">
        <v>4</v>
      </c>
      <c r="B572" s="61"/>
      <c r="C572" s="1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3">
        <f t="shared" si="215"/>
        <v>0</v>
      </c>
      <c r="O572" s="9">
        <f t="shared" si="216"/>
        <v>0</v>
      </c>
      <c r="P572" s="4">
        <f t="shared" si="220"/>
        <v>0</v>
      </c>
      <c r="Q572" s="11">
        <f t="shared" si="221"/>
        <v>0</v>
      </c>
      <c r="R572" s="10">
        <f t="shared" si="219"/>
        <v>0</v>
      </c>
      <c r="S572" s="8"/>
    </row>
    <row r="573" spans="1:19">
      <c r="A573" s="61">
        <v>5</v>
      </c>
      <c r="B573" s="61"/>
      <c r="C573" s="1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3">
        <f t="shared" si="215"/>
        <v>0</v>
      </c>
      <c r="O573" s="9">
        <f t="shared" si="216"/>
        <v>0</v>
      </c>
      <c r="P573" s="4">
        <f t="shared" si="220"/>
        <v>0</v>
      </c>
      <c r="Q573" s="11">
        <f t="shared" si="221"/>
        <v>0</v>
      </c>
      <c r="R573" s="10">
        <f t="shared" si="219"/>
        <v>0</v>
      </c>
      <c r="S573" s="8"/>
    </row>
    <row r="574" spans="1:19" ht="13.9" customHeight="1">
      <c r="A574" s="61">
        <v>6</v>
      </c>
      <c r="B574" s="61"/>
      <c r="C574" s="1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3">
        <f t="shared" si="215"/>
        <v>0</v>
      </c>
      <c r="O574" s="9">
        <f t="shared" si="216"/>
        <v>0</v>
      </c>
      <c r="P574" s="4">
        <f t="shared" si="220"/>
        <v>0</v>
      </c>
      <c r="Q574" s="11">
        <f t="shared" si="221"/>
        <v>0</v>
      </c>
      <c r="R574" s="10">
        <f t="shared" si="219"/>
        <v>0</v>
      </c>
      <c r="S574" s="8"/>
    </row>
    <row r="575" spans="1:19">
      <c r="A575" s="61">
        <v>7</v>
      </c>
      <c r="B575" s="61"/>
      <c r="C575" s="12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3">
        <f t="shared" si="215"/>
        <v>0</v>
      </c>
      <c r="O575" s="9">
        <f t="shared" si="216"/>
        <v>0</v>
      </c>
      <c r="P575" s="4">
        <f t="shared" si="220"/>
        <v>0</v>
      </c>
      <c r="Q575" s="11">
        <f t="shared" si="221"/>
        <v>0</v>
      </c>
      <c r="R575" s="10">
        <f t="shared" si="219"/>
        <v>0</v>
      </c>
      <c r="S575" s="8"/>
    </row>
    <row r="576" spans="1:19">
      <c r="A576" s="61">
        <v>8</v>
      </c>
      <c r="B576" s="61"/>
      <c r="C576" s="12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3">
        <f t="shared" si="215"/>
        <v>0</v>
      </c>
      <c r="O576" s="9">
        <f t="shared" si="216"/>
        <v>0</v>
      </c>
      <c r="P576" s="4">
        <f t="shared" si="220"/>
        <v>0</v>
      </c>
      <c r="Q576" s="11">
        <f t="shared" si="221"/>
        <v>0</v>
      </c>
      <c r="R576" s="10">
        <f t="shared" si="219"/>
        <v>0</v>
      </c>
      <c r="S576" s="8"/>
    </row>
    <row r="577" spans="1:19" s="8" customFormat="1">
      <c r="A577" s="61">
        <v>9</v>
      </c>
      <c r="B577" s="61"/>
      <c r="C577" s="12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3">
        <f t="shared" si="215"/>
        <v>0</v>
      </c>
      <c r="O577" s="9">
        <f t="shared" si="216"/>
        <v>0</v>
      </c>
      <c r="P577" s="4">
        <f t="shared" si="220"/>
        <v>0</v>
      </c>
      <c r="Q577" s="11">
        <f t="shared" si="221"/>
        <v>0</v>
      </c>
      <c r="R577" s="10">
        <f t="shared" si="219"/>
        <v>0</v>
      </c>
    </row>
    <row r="578" spans="1:19">
      <c r="A578" s="61">
        <v>10</v>
      </c>
      <c r="B578" s="61"/>
      <c r="C578" s="12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3">
        <f t="shared" si="215"/>
        <v>0</v>
      </c>
      <c r="O578" s="9">
        <f t="shared" si="216"/>
        <v>0</v>
      </c>
      <c r="P578" s="4">
        <f t="shared" si="220"/>
        <v>0</v>
      </c>
      <c r="Q578" s="11">
        <f t="shared" si="221"/>
        <v>0</v>
      </c>
      <c r="R578" s="10">
        <f t="shared" si="219"/>
        <v>0</v>
      </c>
      <c r="S578" s="8"/>
    </row>
    <row r="579" spans="1:19">
      <c r="A579" s="66" t="s">
        <v>36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8"/>
      <c r="R579" s="10">
        <f>SUM(R569:R578)</f>
        <v>0</v>
      </c>
      <c r="S579" s="8"/>
    </row>
    <row r="580" spans="1:19" ht="15.75">
      <c r="A580" s="24" t="s">
        <v>37</v>
      </c>
      <c r="B580" s="24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6"/>
      <c r="S580" s="8"/>
    </row>
    <row r="581" spans="1:19">
      <c r="A581" s="49" t="s">
        <v>42</v>
      </c>
      <c r="B581" s="49"/>
      <c r="C581" s="49"/>
      <c r="D581" s="49"/>
      <c r="E581" s="49"/>
      <c r="F581" s="49"/>
      <c r="G581" s="49"/>
      <c r="H581" s="49"/>
      <c r="I581" s="49"/>
      <c r="J581" s="15"/>
      <c r="K581" s="15"/>
      <c r="L581" s="15"/>
      <c r="M581" s="15"/>
      <c r="N581" s="15"/>
      <c r="O581" s="15"/>
      <c r="P581" s="15"/>
      <c r="Q581" s="15"/>
      <c r="R581" s="16"/>
      <c r="S581" s="8"/>
    </row>
    <row r="582" spans="1:19">
      <c r="A582" s="49"/>
      <c r="B582" s="49"/>
      <c r="C582" s="49"/>
      <c r="D582" s="49"/>
      <c r="E582" s="49"/>
      <c r="F582" s="49"/>
      <c r="G582" s="49"/>
      <c r="H582" s="49"/>
      <c r="I582" s="49"/>
      <c r="J582" s="15"/>
      <c r="K582" s="15"/>
      <c r="L582" s="15"/>
      <c r="M582" s="15"/>
      <c r="N582" s="15"/>
      <c r="O582" s="15"/>
      <c r="P582" s="15"/>
      <c r="Q582" s="15"/>
      <c r="R582" s="16"/>
      <c r="S582" s="8"/>
    </row>
    <row r="583" spans="1:19">
      <c r="A583" s="64" t="s">
        <v>99</v>
      </c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57"/>
      <c r="R583" s="8"/>
      <c r="S583" s="8"/>
    </row>
    <row r="584" spans="1:19" ht="18">
      <c r="A584" s="69" t="s">
        <v>27</v>
      </c>
      <c r="B584" s="70"/>
      <c r="C584" s="7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7"/>
      <c r="R584" s="8"/>
      <c r="S584" s="8"/>
    </row>
    <row r="585" spans="1:19">
      <c r="A585" s="64" t="s">
        <v>98</v>
      </c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57"/>
      <c r="R585" s="8"/>
      <c r="S585" s="8"/>
    </row>
    <row r="586" spans="1:19">
      <c r="A586" s="61">
        <v>1</v>
      </c>
      <c r="B586" s="61"/>
      <c r="C586" s="12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3">
        <f t="shared" ref="N586:N595" si="222">(IF(F586="OŽ",IF(L586=1,550.8,IF(L586=2,426.38,IF(L586=3,342.14,IF(L586=4,181.44,IF(L586=5,168.48,IF(L586=6,155.52,IF(L586=7,148.5,IF(L586=8,144,0))))))))+IF(L586&lt;=8,0,IF(L586&lt;=16,137.7,IF(L586&lt;=24,108,IF(L586&lt;=32,80.1,IF(L586&lt;=36,52.2,0)))))-IF(L586&lt;=8,0,IF(L586&lt;=16,(L586-9)*2.754,IF(L586&lt;=24,(L586-17)* 2.754,IF(L586&lt;=32,(L586-25)* 2.754,IF(L586&lt;=36,(L586-33)*2.754,0))))),0)+IF(F586="PČ",IF(L586=1,449,IF(L586=2,314.6,IF(L586=3,238,IF(L586=4,172,IF(L586=5,159,IF(L586=6,145,IF(L586=7,132,IF(L586=8,119,0))))))))+IF(L586&lt;=8,0,IF(L586&lt;=16,88,IF(L586&lt;=24,55,IF(L586&lt;=32,22,0))))-IF(L586&lt;=8,0,IF(L586&lt;=16,(L586-9)*2.245,IF(L586&lt;=24,(L586-17)*2.245,IF(L586&lt;=32,(L586-25)*2.245,0)))),0)+IF(F586="PČneol",IF(L586=1,85,IF(L586=2,64.61,IF(L586=3,50.76,IF(L586=4,16.25,IF(L586=5,15,IF(L586=6,13.75,IF(L586=7,12.5,IF(L586=8,11.25,0))))))))+IF(L586&lt;=8,0,IF(L586&lt;=16,9,0))-IF(L586&lt;=8,0,IF(L586&lt;=16,(L586-9)*0.425,0)),0)+IF(F586="PŽ",IF(L586=1,85,IF(L586=2,59.5,IF(L586=3,45,IF(L586=4,32.5,IF(L586=5,30,IF(L586=6,27.5,IF(L586=7,25,IF(L586=8,22.5,0))))))))+IF(L586&lt;=8,0,IF(L586&lt;=16,19,IF(L586&lt;=24,13,IF(L586&lt;=32,8,0))))-IF(L586&lt;=8,0,IF(L586&lt;=16,(L586-9)*0.425,IF(L586&lt;=24,(L586-17)*0.425,IF(L586&lt;=32,(L586-25)*0.425,0)))),0)+IF(F586="EČ",IF(L586=1,204,IF(L586=2,156.24,IF(L586=3,123.84,IF(L586=4,72,IF(L586=5,66,IF(L586=6,60,IF(L586=7,54,IF(L586=8,48,0))))))))+IF(L586&lt;=8,0,IF(L586&lt;=16,40,IF(L586&lt;=24,25,0)))-IF(L586&lt;=8,0,IF(L586&lt;=16,(L586-9)*1.02,IF(L586&lt;=24,(L586-17)*1.02,0))),0)+IF(F586="EČneol",IF(L586=1,68,IF(L586=2,51.69,IF(L586=3,40.61,IF(L586=4,13,IF(L586=5,12,IF(L586=6,11,IF(L586=7,10,IF(L586=8,9,0)))))))))+IF(F586="EŽ",IF(L586=1,68,IF(L586=2,47.6,IF(L586=3,36,IF(L586=4,18,IF(L586=5,16.5,IF(L586=6,15,IF(L586=7,13.5,IF(L586=8,12,0))))))))+IF(L586&lt;=8,0,IF(L586&lt;=16,10,IF(L586&lt;=24,6,0)))-IF(L586&lt;=8,0,IF(L586&lt;=16,(L586-9)*0.34,IF(L586&lt;=24,(L586-17)*0.34,0))),0)+IF(F586="PT",IF(L586=1,68,IF(L586=2,52.08,IF(L586=3,41.28,IF(L586=4,24,IF(L586=5,22,IF(L586=6,20,IF(L586=7,18,IF(L586=8,16,0))))))))+IF(L586&lt;=8,0,IF(L586&lt;=16,13,IF(L586&lt;=24,9,IF(L586&lt;=32,4,0))))-IF(L586&lt;=8,0,IF(L586&lt;=16,(L586-9)*0.34,IF(L586&lt;=24,(L586-17)*0.34,IF(L586&lt;=32,(L586-25)*0.34,0)))),0)+IF(F586="JOŽ",IF(L586=1,85,IF(L586=2,59.5,IF(L586=3,45,IF(L586=4,32.5,IF(L586=5,30,IF(L586=6,27.5,IF(L586=7,25,IF(L586=8,22.5,0))))))))+IF(L586&lt;=8,0,IF(L586&lt;=16,19,IF(L586&lt;=24,13,0)))-IF(L586&lt;=8,0,IF(L586&lt;=16,(L586-9)*0.425,IF(L586&lt;=24,(L586-17)*0.425,0))),0)+IF(F586="JPČ",IF(L586=1,68,IF(L586=2,47.6,IF(L586=3,36,IF(L586=4,26,IF(L586=5,24,IF(L586=6,22,IF(L586=7,20,IF(L586=8,18,0))))))))+IF(L586&lt;=8,0,IF(L586&lt;=16,13,IF(L586&lt;=24,9,0)))-IF(L586&lt;=8,0,IF(L586&lt;=16,(L586-9)*0.34,IF(L586&lt;=24,(L586-17)*0.34,0))),0)+IF(F586="JEČ",IF(L586=1,34,IF(L586=2,26.04,IF(L586=3,20.6,IF(L586=4,12,IF(L586=5,11,IF(L586=6,10,IF(L586=7,9,IF(L586=8,8,0))))))))+IF(L586&lt;=8,0,IF(L586&lt;=16,6,0))-IF(L586&lt;=8,0,IF(L586&lt;=16,(L586-9)*0.17,0)),0)+IF(F586="JEOF",IF(L586=1,34,IF(L586=2,26.04,IF(L586=3,20.6,IF(L586=4,12,IF(L586=5,11,IF(L586=6,10,IF(L586=7,9,IF(L586=8,8,0))))))))+IF(L586&lt;=8,0,IF(L586&lt;=16,6,0))-IF(L586&lt;=8,0,IF(L586&lt;=16,(L586-9)*0.17,0)),0)+IF(F586="JnPČ",IF(L586=1,51,IF(L586=2,35.7,IF(L586=3,27,IF(L586=4,19.5,IF(L586=5,18,IF(L586=6,16.5,IF(L586=7,15,IF(L586=8,13.5,0))))))))+IF(L586&lt;=8,0,IF(L586&lt;=16,10,0))-IF(L586&lt;=8,0,IF(L586&lt;=16,(L586-9)*0.255,0)),0)+IF(F586="JnEČ",IF(L586=1,25.5,IF(L586=2,19.53,IF(L586=3,15.48,IF(L586=4,9,IF(L586=5,8.25,IF(L586=6,7.5,IF(L586=7,6.75,IF(L586=8,6,0))))))))+IF(L586&lt;=8,0,IF(L586&lt;=16,5,0))-IF(L586&lt;=8,0,IF(L586&lt;=16,(L586-9)*0.1275,0)),0)+IF(F586="JčPČ",IF(L586=1,21.25,IF(L586=2,14.5,IF(L586=3,11.5,IF(L586=4,7,IF(L586=5,6.5,IF(L586=6,6,IF(L586=7,5.5,IF(L586=8,5,0))))))))+IF(L586&lt;=8,0,IF(L586&lt;=16,4,0))-IF(L586&lt;=8,0,IF(L586&lt;=16,(L586-9)*0.10625,0)),0)+IF(F586="JčEČ",IF(L586=1,17,IF(L586=2,13.02,IF(L586=3,10.32,IF(L586=4,6,IF(L586=5,5.5,IF(L586=6,5,IF(L586=7,4.5,IF(L586=8,4,0))))))))+IF(L586&lt;=8,0,IF(L586&lt;=16,3,0))-IF(L586&lt;=8,0,IF(L586&lt;=16,(L586-9)*0.085,0)),0)+IF(F586="NEAK",IF(L586=1,11.48,IF(L586=2,8.79,IF(L586=3,6.97,IF(L586=4,4.05,IF(L586=5,3.71,IF(L586=6,3.38,IF(L586=7,3.04,IF(L586=8,2.7,0))))))))+IF(L586&lt;=8,0,IF(L586&lt;=16,2,IF(L586&lt;=24,1.3,0)))-IF(L586&lt;=8,0,IF(L586&lt;=16,(L586-9)*0.0574,IF(L586&lt;=24,(L586-17)*0.0574,0))),0))*IF(L586&lt;0,1,IF(OR(F586="PČ",F586="PŽ",F586="PT"),IF(J586&lt;32,J586/32,1),1))* IF(L586&lt;0,1,IF(OR(F586="EČ",F586="EŽ",F586="JOŽ",F586="JPČ",F586="NEAK"),IF(J586&lt;24,J586/24,1),1))*IF(L586&lt;0,1,IF(OR(F586="PČneol",F586="JEČ",F586="JEOF",F586="JnPČ",F586="JnEČ",F586="JčPČ",F586="JčEČ"),IF(J586&lt;16,J586/16,1),1))*IF(L586&lt;0,1,IF(F586="EČneol",IF(J586&lt;8,J586/8,1),1))</f>
        <v>0</v>
      </c>
      <c r="O586" s="9">
        <f t="shared" ref="O586:O595" si="223">IF(F586="OŽ",N586,IF(H586="Ne",IF(J586*0.3&lt;J586-L586,N586,0),IF(J586*0.1&lt;J586-L586,N586,0)))</f>
        <v>0</v>
      </c>
      <c r="P586" s="4">
        <f t="shared" ref="P586" si="224">IF(O586=0,0,IF(F586="OŽ",IF(L586&gt;35,0,IF(J586&gt;35,(36-L586)*1.836,((36-L586)-(36-J586))*1.836)),0)+IF(F586="PČ",IF(L586&gt;31,0,IF(J586&gt;31,(32-L586)*1.347,((32-L586)-(32-J586))*1.347)),0)+ IF(F586="PČneol",IF(L586&gt;15,0,IF(J586&gt;15,(16-L586)*0.255,((16-L586)-(16-J586))*0.255)),0)+IF(F586="PŽ",IF(L586&gt;31,0,IF(J586&gt;31,(32-L586)*0.255,((32-L586)-(32-J586))*0.255)),0)+IF(F586="EČ",IF(L586&gt;23,0,IF(J586&gt;23,(24-L586)*0.612,((24-L586)-(24-J586))*0.612)),0)+IF(F586="EČneol",IF(L586&gt;7,0,IF(J586&gt;7,(8-L586)*0.204,((8-L586)-(8-J586))*0.204)),0)+IF(F586="EŽ",IF(L586&gt;23,0,IF(J586&gt;23,(24-L586)*0.204,((24-L586)-(24-J586))*0.204)),0)+IF(F586="PT",IF(L586&gt;31,0,IF(J586&gt;31,(32-L586)*0.204,((32-L586)-(32-J586))*0.204)),0)+IF(F586="JOŽ",IF(L586&gt;23,0,IF(J586&gt;23,(24-L586)*0.255,((24-L586)-(24-J586))*0.255)),0)+IF(F586="JPČ",IF(L586&gt;23,0,IF(J586&gt;23,(24-L586)*0.204,((24-L586)-(24-J586))*0.204)),0)+IF(F586="JEČ",IF(L586&gt;15,0,IF(J586&gt;15,(16-L586)*0.102,((16-L586)-(16-J586))*0.102)),0)+IF(F586="JEOF",IF(L586&gt;15,0,IF(J586&gt;15,(16-L586)*0.102,((16-L586)-(16-J586))*0.102)),0)+IF(F586="JnPČ",IF(L586&gt;15,0,IF(J586&gt;15,(16-L586)*0.153,((16-L586)-(16-J586))*0.153)),0)+IF(F586="JnEČ",IF(L586&gt;15,0,IF(J586&gt;15,(16-L586)*0.0765,((16-L586)-(16-J586))*0.0765)),0)+IF(F586="JčPČ",IF(L586&gt;15,0,IF(J586&gt;15,(16-L586)*0.06375,((16-L586)-(16-J586))*0.06375)),0)+IF(F586="JčEČ",IF(L586&gt;15,0,IF(J586&gt;15,(16-L586)*0.051,((16-L586)-(16-J586))*0.051)),0)+IF(F586="NEAK",IF(L586&gt;23,0,IF(J586&gt;23,(24-L586)*0.03444,((24-L586)-(24-J586))*0.03444)),0))</f>
        <v>0</v>
      </c>
      <c r="Q586" s="11">
        <f t="shared" ref="Q586" si="225">IF(ISERROR(P586*100/N586),0,(P586*100/N586))</f>
        <v>0</v>
      </c>
      <c r="R586" s="10">
        <f t="shared" ref="R586:R595" si="226">IF(Q586&lt;=30,O586+P586,O586+O586*0.3)*IF(G586=1,0.4,IF(G586=2,0.75,IF(G586="1 (kas 4 m. 1 k. nerengiamos)",0.52,1)))*IF(D586="olimpinė",1,IF(M586="Ne",0.5,1))*IF(OR(A$5="Lietuvos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federacija"),IF(OR(J586&lt;8,K586&lt;16),0,1),1)*E586*IF(I586&lt;=1,1,1/I586)*IF(OR(A$5="Lietuvos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6" s="8"/>
    </row>
    <row r="587" spans="1:19">
      <c r="A587" s="61">
        <v>2</v>
      </c>
      <c r="B587" s="61"/>
      <c r="C587" s="1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3">
        <f t="shared" si="222"/>
        <v>0</v>
      </c>
      <c r="O587" s="9">
        <f t="shared" si="223"/>
        <v>0</v>
      </c>
      <c r="P587" s="4">
        <f t="shared" ref="P587:P595" si="227">IF(O587=0,0,IF(F587="OŽ",IF(L587&gt;35,0,IF(J587&gt;35,(36-L587)*1.836,((36-L587)-(36-J587))*1.836)),0)+IF(F587="PČ",IF(L587&gt;31,0,IF(J587&gt;31,(32-L587)*1.347,((32-L587)-(32-J587))*1.347)),0)+ IF(F587="PČneol",IF(L587&gt;15,0,IF(J587&gt;15,(16-L587)*0.255,((16-L587)-(16-J587))*0.255)),0)+IF(F587="PŽ",IF(L587&gt;31,0,IF(J587&gt;31,(32-L587)*0.255,((32-L587)-(32-J587))*0.255)),0)+IF(F587="EČ",IF(L587&gt;23,0,IF(J587&gt;23,(24-L587)*0.612,((24-L587)-(24-J587))*0.612)),0)+IF(F587="EČneol",IF(L587&gt;7,0,IF(J587&gt;7,(8-L587)*0.204,((8-L587)-(8-J587))*0.204)),0)+IF(F587="EŽ",IF(L587&gt;23,0,IF(J587&gt;23,(24-L587)*0.204,((24-L587)-(24-J587))*0.204)),0)+IF(F587="PT",IF(L587&gt;31,0,IF(J587&gt;31,(32-L587)*0.204,((32-L587)-(32-J587))*0.204)),0)+IF(F587="JOŽ",IF(L587&gt;23,0,IF(J587&gt;23,(24-L587)*0.255,((24-L587)-(24-J587))*0.255)),0)+IF(F587="JPČ",IF(L587&gt;23,0,IF(J587&gt;23,(24-L587)*0.204,((24-L587)-(24-J587))*0.204)),0)+IF(F587="JEČ",IF(L587&gt;15,0,IF(J587&gt;15,(16-L587)*0.102,((16-L587)-(16-J587))*0.102)),0)+IF(F587="JEOF",IF(L587&gt;15,0,IF(J587&gt;15,(16-L587)*0.102,((16-L587)-(16-J587))*0.102)),0)+IF(F587="JnPČ",IF(L587&gt;15,0,IF(J587&gt;15,(16-L587)*0.153,((16-L587)-(16-J587))*0.153)),0)+IF(F587="JnEČ",IF(L587&gt;15,0,IF(J587&gt;15,(16-L587)*0.0765,((16-L587)-(16-J587))*0.0765)),0)+IF(F587="JčPČ",IF(L587&gt;15,0,IF(J587&gt;15,(16-L587)*0.06375,((16-L587)-(16-J587))*0.06375)),0)+IF(F587="JčEČ",IF(L587&gt;15,0,IF(J587&gt;15,(16-L587)*0.051,((16-L587)-(16-J587))*0.051)),0)+IF(F587="NEAK",IF(L587&gt;23,0,IF(J587&gt;23,(24-L587)*0.03444,((24-L587)-(24-J587))*0.03444)),0))</f>
        <v>0</v>
      </c>
      <c r="Q587" s="11">
        <f t="shared" ref="Q587:Q595" si="228">IF(ISERROR(P587*100/N587),0,(P587*100/N587))</f>
        <v>0</v>
      </c>
      <c r="R587" s="10">
        <f t="shared" si="226"/>
        <v>0</v>
      </c>
      <c r="S587" s="8"/>
    </row>
    <row r="588" spans="1:19">
      <c r="A588" s="61">
        <v>3</v>
      </c>
      <c r="B588" s="61"/>
      <c r="C588" s="1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3">
        <f t="shared" si="222"/>
        <v>0</v>
      </c>
      <c r="O588" s="9">
        <f t="shared" si="223"/>
        <v>0</v>
      </c>
      <c r="P588" s="4">
        <f t="shared" si="227"/>
        <v>0</v>
      </c>
      <c r="Q588" s="11">
        <f t="shared" si="228"/>
        <v>0</v>
      </c>
      <c r="R588" s="10">
        <f t="shared" si="226"/>
        <v>0</v>
      </c>
      <c r="S588" s="8"/>
    </row>
    <row r="589" spans="1:19">
      <c r="A589" s="61">
        <v>4</v>
      </c>
      <c r="B589" s="61"/>
      <c r="C589" s="1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3">
        <f t="shared" si="222"/>
        <v>0</v>
      </c>
      <c r="O589" s="9">
        <f t="shared" si="223"/>
        <v>0</v>
      </c>
      <c r="P589" s="4">
        <f t="shared" si="227"/>
        <v>0</v>
      </c>
      <c r="Q589" s="11">
        <f t="shared" si="228"/>
        <v>0</v>
      </c>
      <c r="R589" s="10">
        <f t="shared" si="226"/>
        <v>0</v>
      </c>
      <c r="S589" s="8"/>
    </row>
    <row r="590" spans="1:19">
      <c r="A590" s="61">
        <v>5</v>
      </c>
      <c r="B590" s="61"/>
      <c r="C590" s="1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3">
        <f t="shared" si="222"/>
        <v>0</v>
      </c>
      <c r="O590" s="9">
        <f t="shared" si="223"/>
        <v>0</v>
      </c>
      <c r="P590" s="4">
        <f t="shared" si="227"/>
        <v>0</v>
      </c>
      <c r="Q590" s="11">
        <f t="shared" si="228"/>
        <v>0</v>
      </c>
      <c r="R590" s="10">
        <f t="shared" si="226"/>
        <v>0</v>
      </c>
      <c r="S590" s="8"/>
    </row>
    <row r="591" spans="1:19">
      <c r="A591" s="61">
        <v>6</v>
      </c>
      <c r="B591" s="61"/>
      <c r="C591" s="1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3">
        <f t="shared" si="222"/>
        <v>0</v>
      </c>
      <c r="O591" s="9">
        <f t="shared" si="223"/>
        <v>0</v>
      </c>
      <c r="P591" s="4">
        <f t="shared" si="227"/>
        <v>0</v>
      </c>
      <c r="Q591" s="11">
        <f t="shared" si="228"/>
        <v>0</v>
      </c>
      <c r="R591" s="10">
        <f t="shared" si="226"/>
        <v>0</v>
      </c>
      <c r="S591" s="8"/>
    </row>
    <row r="592" spans="1:19">
      <c r="A592" s="61">
        <v>7</v>
      </c>
      <c r="B592" s="61"/>
      <c r="C592" s="12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3">
        <f t="shared" si="222"/>
        <v>0</v>
      </c>
      <c r="O592" s="9">
        <f t="shared" si="223"/>
        <v>0</v>
      </c>
      <c r="P592" s="4">
        <f t="shared" si="227"/>
        <v>0</v>
      </c>
      <c r="Q592" s="11">
        <f t="shared" si="228"/>
        <v>0</v>
      </c>
      <c r="R592" s="10">
        <f t="shared" si="226"/>
        <v>0</v>
      </c>
      <c r="S592" s="8"/>
    </row>
    <row r="593" spans="1:19">
      <c r="A593" s="61">
        <v>8</v>
      </c>
      <c r="B593" s="61"/>
      <c r="C593" s="12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3">
        <f t="shared" si="222"/>
        <v>0</v>
      </c>
      <c r="O593" s="9">
        <f t="shared" si="223"/>
        <v>0</v>
      </c>
      <c r="P593" s="4">
        <f t="shared" si="227"/>
        <v>0</v>
      </c>
      <c r="Q593" s="11">
        <f t="shared" si="228"/>
        <v>0</v>
      </c>
      <c r="R593" s="10">
        <f t="shared" si="226"/>
        <v>0</v>
      </c>
      <c r="S593" s="8"/>
    </row>
    <row r="594" spans="1:19" s="8" customFormat="1">
      <c r="A594" s="61">
        <v>9</v>
      </c>
      <c r="B594" s="61"/>
      <c r="C594" s="12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3">
        <f t="shared" si="222"/>
        <v>0</v>
      </c>
      <c r="O594" s="9">
        <f t="shared" si="223"/>
        <v>0</v>
      </c>
      <c r="P594" s="4">
        <f t="shared" si="227"/>
        <v>0</v>
      </c>
      <c r="Q594" s="11">
        <f t="shared" si="228"/>
        <v>0</v>
      </c>
      <c r="R594" s="10">
        <f t="shared" si="226"/>
        <v>0</v>
      </c>
    </row>
    <row r="595" spans="1:19">
      <c r="A595" s="61">
        <v>10</v>
      </c>
      <c r="B595" s="61"/>
      <c r="C595" s="12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3">
        <f t="shared" si="222"/>
        <v>0</v>
      </c>
      <c r="O595" s="9">
        <f t="shared" si="223"/>
        <v>0</v>
      </c>
      <c r="P595" s="4">
        <f t="shared" si="227"/>
        <v>0</v>
      </c>
      <c r="Q595" s="11">
        <f t="shared" si="228"/>
        <v>0</v>
      </c>
      <c r="R595" s="10">
        <f t="shared" si="226"/>
        <v>0</v>
      </c>
      <c r="S595" s="8"/>
    </row>
    <row r="596" spans="1:19">
      <c r="A596" s="66" t="s">
        <v>36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8"/>
      <c r="R596" s="10">
        <f>SUM(R586:R595)</f>
        <v>0</v>
      </c>
      <c r="S596" s="8"/>
    </row>
    <row r="597" spans="1:19" ht="15.75">
      <c r="A597" s="24" t="s">
        <v>37</v>
      </c>
      <c r="B597" s="24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6"/>
      <c r="S597" s="8"/>
    </row>
    <row r="598" spans="1:19">
      <c r="A598" s="49" t="s">
        <v>42</v>
      </c>
      <c r="B598" s="49"/>
      <c r="C598" s="49"/>
      <c r="D598" s="49"/>
      <c r="E598" s="49"/>
      <c r="F598" s="49"/>
      <c r="G598" s="49"/>
      <c r="H598" s="49"/>
      <c r="I598" s="49"/>
      <c r="J598" s="15"/>
      <c r="K598" s="15"/>
      <c r="L598" s="15"/>
      <c r="M598" s="15"/>
      <c r="N598" s="15"/>
      <c r="O598" s="15"/>
      <c r="P598" s="15"/>
      <c r="Q598" s="15"/>
      <c r="R598" s="16"/>
      <c r="S598" s="8"/>
    </row>
    <row r="599" spans="1:19">
      <c r="A599" s="49"/>
      <c r="B599" s="49"/>
      <c r="C599" s="49"/>
      <c r="D599" s="49"/>
      <c r="E599" s="49"/>
      <c r="F599" s="49"/>
      <c r="G599" s="49"/>
      <c r="H599" s="49"/>
      <c r="I599" s="49"/>
      <c r="J599" s="15"/>
      <c r="K599" s="15"/>
      <c r="L599" s="15"/>
      <c r="M599" s="15"/>
      <c r="N599" s="15"/>
      <c r="O599" s="15"/>
      <c r="P599" s="15"/>
      <c r="Q599" s="15"/>
      <c r="R599" s="16"/>
      <c r="S599" s="8"/>
    </row>
    <row r="600" spans="1:19">
      <c r="A600" s="64" t="s">
        <v>99</v>
      </c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57"/>
      <c r="R600" s="8"/>
      <c r="S600" s="8"/>
    </row>
    <row r="601" spans="1:19" ht="18">
      <c r="A601" s="69" t="s">
        <v>27</v>
      </c>
      <c r="B601" s="70"/>
      <c r="C601" s="7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7"/>
      <c r="R601" s="8"/>
      <c r="S601" s="8"/>
    </row>
    <row r="602" spans="1:19">
      <c r="A602" s="64" t="s">
        <v>98</v>
      </c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57"/>
      <c r="R602" s="8"/>
      <c r="S602" s="8"/>
    </row>
    <row r="603" spans="1:19">
      <c r="A603" s="61">
        <v>1</v>
      </c>
      <c r="B603" s="61"/>
      <c r="C603" s="12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3">
        <f t="shared" ref="N603:N611" si="229">(IF(F603="OŽ",IF(L603=1,550.8,IF(L603=2,426.38,IF(L603=3,342.14,IF(L603=4,181.44,IF(L603=5,168.48,IF(L603=6,155.52,IF(L603=7,148.5,IF(L603=8,144,0))))))))+IF(L603&lt;=8,0,IF(L603&lt;=16,137.7,IF(L603&lt;=24,108,IF(L603&lt;=32,80.1,IF(L603&lt;=36,52.2,0)))))-IF(L603&lt;=8,0,IF(L603&lt;=16,(L603-9)*2.754,IF(L603&lt;=24,(L603-17)* 2.754,IF(L603&lt;=32,(L603-25)* 2.754,IF(L603&lt;=36,(L603-33)*2.754,0))))),0)+IF(F603="PČ",IF(L603=1,449,IF(L603=2,314.6,IF(L603=3,238,IF(L603=4,172,IF(L603=5,159,IF(L603=6,145,IF(L603=7,132,IF(L603=8,119,0))))))))+IF(L603&lt;=8,0,IF(L603&lt;=16,88,IF(L603&lt;=24,55,IF(L603&lt;=32,22,0))))-IF(L603&lt;=8,0,IF(L603&lt;=16,(L603-9)*2.245,IF(L603&lt;=24,(L603-17)*2.245,IF(L603&lt;=32,(L603-25)*2.245,0)))),0)+IF(F603="PČneol",IF(L603=1,85,IF(L603=2,64.61,IF(L603=3,50.76,IF(L603=4,16.25,IF(L603=5,15,IF(L603=6,13.75,IF(L603=7,12.5,IF(L603=8,11.25,0))))))))+IF(L603&lt;=8,0,IF(L603&lt;=16,9,0))-IF(L603&lt;=8,0,IF(L603&lt;=16,(L603-9)*0.425,0)),0)+IF(F603="PŽ",IF(L603=1,85,IF(L603=2,59.5,IF(L603=3,45,IF(L603=4,32.5,IF(L603=5,30,IF(L603=6,27.5,IF(L603=7,25,IF(L603=8,22.5,0))))))))+IF(L603&lt;=8,0,IF(L603&lt;=16,19,IF(L603&lt;=24,13,IF(L603&lt;=32,8,0))))-IF(L603&lt;=8,0,IF(L603&lt;=16,(L603-9)*0.425,IF(L603&lt;=24,(L603-17)*0.425,IF(L603&lt;=32,(L603-25)*0.425,0)))),0)+IF(F603="EČ",IF(L603=1,204,IF(L603=2,156.24,IF(L603=3,123.84,IF(L603=4,72,IF(L603=5,66,IF(L603=6,60,IF(L603=7,54,IF(L603=8,48,0))))))))+IF(L603&lt;=8,0,IF(L603&lt;=16,40,IF(L603&lt;=24,25,0)))-IF(L603&lt;=8,0,IF(L603&lt;=16,(L603-9)*1.02,IF(L603&lt;=24,(L603-17)*1.02,0))),0)+IF(F603="EČneol",IF(L603=1,68,IF(L603=2,51.69,IF(L603=3,40.61,IF(L603=4,13,IF(L603=5,12,IF(L603=6,11,IF(L603=7,10,IF(L603=8,9,0)))))))))+IF(F603="EŽ",IF(L603=1,68,IF(L603=2,47.6,IF(L603=3,36,IF(L603=4,18,IF(L603=5,16.5,IF(L603=6,15,IF(L603=7,13.5,IF(L603=8,12,0))))))))+IF(L603&lt;=8,0,IF(L603&lt;=16,10,IF(L603&lt;=24,6,0)))-IF(L603&lt;=8,0,IF(L603&lt;=16,(L603-9)*0.34,IF(L603&lt;=24,(L603-17)*0.34,0))),0)+IF(F603="PT",IF(L603=1,68,IF(L603=2,52.08,IF(L603=3,41.28,IF(L603=4,24,IF(L603=5,22,IF(L603=6,20,IF(L603=7,18,IF(L603=8,16,0))))))))+IF(L603&lt;=8,0,IF(L603&lt;=16,13,IF(L603&lt;=24,9,IF(L603&lt;=32,4,0))))-IF(L603&lt;=8,0,IF(L603&lt;=16,(L603-9)*0.34,IF(L603&lt;=24,(L603-17)*0.34,IF(L603&lt;=32,(L603-25)*0.34,0)))),0)+IF(F603="JOŽ",IF(L603=1,85,IF(L603=2,59.5,IF(L603=3,45,IF(L603=4,32.5,IF(L603=5,30,IF(L603=6,27.5,IF(L603=7,25,IF(L603=8,22.5,0))))))))+IF(L603&lt;=8,0,IF(L603&lt;=16,19,IF(L603&lt;=24,13,0)))-IF(L603&lt;=8,0,IF(L603&lt;=16,(L603-9)*0.425,IF(L603&lt;=24,(L603-17)*0.425,0))),0)+IF(F603="JPČ",IF(L603=1,68,IF(L603=2,47.6,IF(L603=3,36,IF(L603=4,26,IF(L603=5,24,IF(L603=6,22,IF(L603=7,20,IF(L603=8,18,0))))))))+IF(L603&lt;=8,0,IF(L603&lt;=16,13,IF(L603&lt;=24,9,0)))-IF(L603&lt;=8,0,IF(L603&lt;=16,(L603-9)*0.34,IF(L603&lt;=24,(L603-17)*0.34,0))),0)+IF(F603="JEČ",IF(L603=1,34,IF(L603=2,26.04,IF(L603=3,20.6,IF(L603=4,12,IF(L603=5,11,IF(L603=6,10,IF(L603=7,9,IF(L603=8,8,0))))))))+IF(L603&lt;=8,0,IF(L603&lt;=16,6,0))-IF(L603&lt;=8,0,IF(L603&lt;=16,(L603-9)*0.17,0)),0)+IF(F603="JEOF",IF(L603=1,34,IF(L603=2,26.04,IF(L603=3,20.6,IF(L603=4,12,IF(L603=5,11,IF(L603=6,10,IF(L603=7,9,IF(L603=8,8,0))))))))+IF(L603&lt;=8,0,IF(L603&lt;=16,6,0))-IF(L603&lt;=8,0,IF(L603&lt;=16,(L603-9)*0.17,0)),0)+IF(F603="JnPČ",IF(L603=1,51,IF(L603=2,35.7,IF(L603=3,27,IF(L603=4,19.5,IF(L603=5,18,IF(L603=6,16.5,IF(L603=7,15,IF(L603=8,13.5,0))))))))+IF(L603&lt;=8,0,IF(L603&lt;=16,10,0))-IF(L603&lt;=8,0,IF(L603&lt;=16,(L603-9)*0.255,0)),0)+IF(F603="JnEČ",IF(L603=1,25.5,IF(L603=2,19.53,IF(L603=3,15.48,IF(L603=4,9,IF(L603=5,8.25,IF(L603=6,7.5,IF(L603=7,6.75,IF(L603=8,6,0))))))))+IF(L603&lt;=8,0,IF(L603&lt;=16,5,0))-IF(L603&lt;=8,0,IF(L603&lt;=16,(L603-9)*0.1275,0)),0)+IF(F603="JčPČ",IF(L603=1,21.25,IF(L603=2,14.5,IF(L603=3,11.5,IF(L603=4,7,IF(L603=5,6.5,IF(L603=6,6,IF(L603=7,5.5,IF(L603=8,5,0))))))))+IF(L603&lt;=8,0,IF(L603&lt;=16,4,0))-IF(L603&lt;=8,0,IF(L603&lt;=16,(L603-9)*0.10625,0)),0)+IF(F603="JčEČ",IF(L603=1,17,IF(L603=2,13.02,IF(L603=3,10.32,IF(L603=4,6,IF(L603=5,5.5,IF(L603=6,5,IF(L603=7,4.5,IF(L603=8,4,0))))))))+IF(L603&lt;=8,0,IF(L603&lt;=16,3,0))-IF(L603&lt;=8,0,IF(L603&lt;=16,(L603-9)*0.085,0)),0)+IF(F603="NEAK",IF(L603=1,11.48,IF(L603=2,8.79,IF(L603=3,6.97,IF(L603=4,4.05,IF(L603=5,3.71,IF(L603=6,3.38,IF(L603=7,3.04,IF(L603=8,2.7,0))))))))+IF(L603&lt;=8,0,IF(L603&lt;=16,2,IF(L603&lt;=24,1.3,0)))-IF(L603&lt;=8,0,IF(L603&lt;=16,(L603-9)*0.0574,IF(L603&lt;=24,(L603-17)*0.0574,0))),0))*IF(L603&lt;0,1,IF(OR(F603="PČ",F603="PŽ",F603="PT"),IF(J603&lt;32,J603/32,1),1))* IF(L603&lt;0,1,IF(OR(F603="EČ",F603="EŽ",F603="JOŽ",F603="JPČ",F603="NEAK"),IF(J603&lt;24,J603/24,1),1))*IF(L603&lt;0,1,IF(OR(F603="PČneol",F603="JEČ",F603="JEOF",F603="JnPČ",F603="JnEČ",F603="JčPČ",F603="JčEČ"),IF(J603&lt;16,J603/16,1),1))*IF(L603&lt;0,1,IF(F603="EČneol",IF(J603&lt;8,J603/8,1),1))</f>
        <v>0</v>
      </c>
      <c r="O603" s="9">
        <f t="shared" ref="O603:O611" si="230">IF(F603="OŽ",N603,IF(H603="Ne",IF(J603*0.3&lt;J603-L603,N603,0),IF(J603*0.1&lt;J603-L603,N603,0)))</f>
        <v>0</v>
      </c>
      <c r="P603" s="4">
        <f t="shared" ref="P603" si="231">IF(O603=0,0,IF(F603="OŽ",IF(L603&gt;35,0,IF(J603&gt;35,(36-L603)*1.836,((36-L603)-(36-J603))*1.836)),0)+IF(F603="PČ",IF(L603&gt;31,0,IF(J603&gt;31,(32-L603)*1.347,((32-L603)-(32-J603))*1.347)),0)+ IF(F603="PČneol",IF(L603&gt;15,0,IF(J603&gt;15,(16-L603)*0.255,((16-L603)-(16-J603))*0.255)),0)+IF(F603="PŽ",IF(L603&gt;31,0,IF(J603&gt;31,(32-L603)*0.255,((32-L603)-(32-J603))*0.255)),0)+IF(F603="EČ",IF(L603&gt;23,0,IF(J603&gt;23,(24-L603)*0.612,((24-L603)-(24-J603))*0.612)),0)+IF(F603="EČneol",IF(L603&gt;7,0,IF(J603&gt;7,(8-L603)*0.204,((8-L603)-(8-J603))*0.204)),0)+IF(F603="EŽ",IF(L603&gt;23,0,IF(J603&gt;23,(24-L603)*0.204,((24-L603)-(24-J603))*0.204)),0)+IF(F603="PT",IF(L603&gt;31,0,IF(J603&gt;31,(32-L603)*0.204,((32-L603)-(32-J603))*0.204)),0)+IF(F603="JOŽ",IF(L603&gt;23,0,IF(J603&gt;23,(24-L603)*0.255,((24-L603)-(24-J603))*0.255)),0)+IF(F603="JPČ",IF(L603&gt;23,0,IF(J603&gt;23,(24-L603)*0.204,((24-L603)-(24-J603))*0.204)),0)+IF(F603="JEČ",IF(L603&gt;15,0,IF(J603&gt;15,(16-L603)*0.102,((16-L603)-(16-J603))*0.102)),0)+IF(F603="JEOF",IF(L603&gt;15,0,IF(J603&gt;15,(16-L603)*0.102,((16-L603)-(16-J603))*0.102)),0)+IF(F603="JnPČ",IF(L603&gt;15,0,IF(J603&gt;15,(16-L603)*0.153,((16-L603)-(16-J603))*0.153)),0)+IF(F603="JnEČ",IF(L603&gt;15,0,IF(J603&gt;15,(16-L603)*0.0765,((16-L603)-(16-J603))*0.0765)),0)+IF(F603="JčPČ",IF(L603&gt;15,0,IF(J603&gt;15,(16-L603)*0.06375,((16-L603)-(16-J603))*0.06375)),0)+IF(F603="JčEČ",IF(L603&gt;15,0,IF(J603&gt;15,(16-L603)*0.051,((16-L603)-(16-J603))*0.051)),0)+IF(F603="NEAK",IF(L603&gt;23,0,IF(J603&gt;23,(24-L603)*0.03444,((24-L603)-(24-J603))*0.03444)),0))</f>
        <v>0</v>
      </c>
      <c r="Q603" s="11">
        <f t="shared" ref="Q603" si="232">IF(ISERROR(P603*100/N603),0,(P603*100/N603))</f>
        <v>0</v>
      </c>
      <c r="R603" s="10">
        <f t="shared" ref="R603:R612" si="233">IF(Q603&lt;=30,O603+P603,O603+O603*0.3)*IF(G603=1,0.4,IF(G603=2,0.75,IF(G603="1 (kas 4 m. 1 k. nerengiamos)",0.52,1)))*IF(D603="olimpinė",1,IF(M603="Ne",0.5,1))*IF(OR(A$5="Lietuvos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federacija"),IF(OR(J603&lt;8,K603&lt;16),0,1),1)*E603*IF(I603&lt;=1,1,1/I603)*IF(OR(A$5="Lietuvos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3" s="8"/>
    </row>
    <row r="604" spans="1:19">
      <c r="A604" s="61">
        <v>2</v>
      </c>
      <c r="B604" s="61"/>
      <c r="C604" s="12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3">
        <f t="shared" si="229"/>
        <v>0</v>
      </c>
      <c r="O604" s="9">
        <f t="shared" si="230"/>
        <v>0</v>
      </c>
      <c r="P604" s="4">
        <f t="shared" ref="P604:P612" si="234">IF(O604=0,0,IF(F604="OŽ",IF(L604&gt;35,0,IF(J604&gt;35,(36-L604)*1.836,((36-L604)-(36-J604))*1.836)),0)+IF(F604="PČ",IF(L604&gt;31,0,IF(J604&gt;31,(32-L604)*1.347,((32-L604)-(32-J604))*1.347)),0)+ IF(F604="PČneol",IF(L604&gt;15,0,IF(J604&gt;15,(16-L604)*0.255,((16-L604)-(16-J604))*0.255)),0)+IF(F604="PŽ",IF(L604&gt;31,0,IF(J604&gt;31,(32-L604)*0.255,((32-L604)-(32-J604))*0.255)),0)+IF(F604="EČ",IF(L604&gt;23,0,IF(J604&gt;23,(24-L604)*0.612,((24-L604)-(24-J604))*0.612)),0)+IF(F604="EČneol",IF(L604&gt;7,0,IF(J604&gt;7,(8-L604)*0.204,((8-L604)-(8-J604))*0.204)),0)+IF(F604="EŽ",IF(L604&gt;23,0,IF(J604&gt;23,(24-L604)*0.204,((24-L604)-(24-J604))*0.204)),0)+IF(F604="PT",IF(L604&gt;31,0,IF(J604&gt;31,(32-L604)*0.204,((32-L604)-(32-J604))*0.204)),0)+IF(F604="JOŽ",IF(L604&gt;23,0,IF(J604&gt;23,(24-L604)*0.255,((24-L604)-(24-J604))*0.255)),0)+IF(F604="JPČ",IF(L604&gt;23,0,IF(J604&gt;23,(24-L604)*0.204,((24-L604)-(24-J604))*0.204)),0)+IF(F604="JEČ",IF(L604&gt;15,0,IF(J604&gt;15,(16-L604)*0.102,((16-L604)-(16-J604))*0.102)),0)+IF(F604="JEOF",IF(L604&gt;15,0,IF(J604&gt;15,(16-L604)*0.102,((16-L604)-(16-J604))*0.102)),0)+IF(F604="JnPČ",IF(L604&gt;15,0,IF(J604&gt;15,(16-L604)*0.153,((16-L604)-(16-J604))*0.153)),0)+IF(F604="JnEČ",IF(L604&gt;15,0,IF(J604&gt;15,(16-L604)*0.0765,((16-L604)-(16-J604))*0.0765)),0)+IF(F604="JčPČ",IF(L604&gt;15,0,IF(J604&gt;15,(16-L604)*0.06375,((16-L604)-(16-J604))*0.06375)),0)+IF(F604="JčEČ",IF(L604&gt;15,0,IF(J604&gt;15,(16-L604)*0.051,((16-L604)-(16-J604))*0.051)),0)+IF(F604="NEAK",IF(L604&gt;23,0,IF(J604&gt;23,(24-L604)*0.03444,((24-L604)-(24-J604))*0.03444)),0))</f>
        <v>0</v>
      </c>
      <c r="Q604" s="11">
        <f t="shared" ref="Q604:Q612" si="235">IF(ISERROR(P604*100/N604),0,(P604*100/N604))</f>
        <v>0</v>
      </c>
      <c r="R604" s="10">
        <f t="shared" si="233"/>
        <v>0</v>
      </c>
      <c r="S604" s="8"/>
    </row>
    <row r="605" spans="1:19">
      <c r="A605" s="61">
        <v>3</v>
      </c>
      <c r="B605" s="61"/>
      <c r="C605" s="12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3">
        <f t="shared" si="229"/>
        <v>0</v>
      </c>
      <c r="O605" s="9">
        <f t="shared" si="230"/>
        <v>0</v>
      </c>
      <c r="P605" s="4">
        <f t="shared" si="234"/>
        <v>0</v>
      </c>
      <c r="Q605" s="11">
        <f t="shared" si="235"/>
        <v>0</v>
      </c>
      <c r="R605" s="10">
        <f t="shared" si="233"/>
        <v>0</v>
      </c>
      <c r="S605" s="8"/>
    </row>
    <row r="606" spans="1:19">
      <c r="A606" s="61">
        <v>4</v>
      </c>
      <c r="B606" s="61"/>
      <c r="C606" s="12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3">
        <f t="shared" si="229"/>
        <v>0</v>
      </c>
      <c r="O606" s="9">
        <f t="shared" si="230"/>
        <v>0</v>
      </c>
      <c r="P606" s="4">
        <f t="shared" si="234"/>
        <v>0</v>
      </c>
      <c r="Q606" s="11">
        <f t="shared" si="235"/>
        <v>0</v>
      </c>
      <c r="R606" s="10">
        <f t="shared" si="233"/>
        <v>0</v>
      </c>
      <c r="S606" s="8"/>
    </row>
    <row r="607" spans="1:19">
      <c r="A607" s="61">
        <v>5</v>
      </c>
      <c r="B607" s="61"/>
      <c r="C607" s="12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3">
        <f t="shared" si="229"/>
        <v>0</v>
      </c>
      <c r="O607" s="9">
        <f t="shared" si="230"/>
        <v>0</v>
      </c>
      <c r="P607" s="4">
        <f t="shared" si="234"/>
        <v>0</v>
      </c>
      <c r="Q607" s="11">
        <f t="shared" si="235"/>
        <v>0</v>
      </c>
      <c r="R607" s="10">
        <f t="shared" si="233"/>
        <v>0</v>
      </c>
      <c r="S607" s="8"/>
    </row>
    <row r="608" spans="1:19">
      <c r="A608" s="61">
        <v>6</v>
      </c>
      <c r="B608" s="61"/>
      <c r="C608" s="12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3">
        <f t="shared" si="229"/>
        <v>0</v>
      </c>
      <c r="O608" s="9">
        <f t="shared" si="230"/>
        <v>0</v>
      </c>
      <c r="P608" s="4">
        <f t="shared" si="234"/>
        <v>0</v>
      </c>
      <c r="Q608" s="11">
        <f t="shared" si="235"/>
        <v>0</v>
      </c>
      <c r="R608" s="10">
        <f t="shared" si="233"/>
        <v>0</v>
      </c>
      <c r="S608" s="8"/>
    </row>
    <row r="609" spans="1:19">
      <c r="A609" s="61">
        <v>7</v>
      </c>
      <c r="B609" s="61"/>
      <c r="C609" s="12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3">
        <f t="shared" si="229"/>
        <v>0</v>
      </c>
      <c r="O609" s="9">
        <f t="shared" si="230"/>
        <v>0</v>
      </c>
      <c r="P609" s="4">
        <f t="shared" si="234"/>
        <v>0</v>
      </c>
      <c r="Q609" s="11">
        <f t="shared" si="235"/>
        <v>0</v>
      </c>
      <c r="R609" s="10">
        <f t="shared" si="233"/>
        <v>0</v>
      </c>
      <c r="S609" s="8"/>
    </row>
    <row r="610" spans="1:19">
      <c r="A610" s="61">
        <v>8</v>
      </c>
      <c r="B610" s="61"/>
      <c r="C610" s="12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3">
        <f t="shared" si="229"/>
        <v>0</v>
      </c>
      <c r="O610" s="9">
        <f t="shared" si="230"/>
        <v>0</v>
      </c>
      <c r="P610" s="4">
        <f t="shared" si="234"/>
        <v>0</v>
      </c>
      <c r="Q610" s="11">
        <f t="shared" si="235"/>
        <v>0</v>
      </c>
      <c r="R610" s="10">
        <f t="shared" si="233"/>
        <v>0</v>
      </c>
      <c r="S610" s="8"/>
    </row>
    <row r="611" spans="1:19" s="8" customFormat="1">
      <c r="A611" s="61">
        <v>9</v>
      </c>
      <c r="B611" s="61"/>
      <c r="C611" s="12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3">
        <f t="shared" si="229"/>
        <v>0</v>
      </c>
      <c r="O611" s="9">
        <f t="shared" si="230"/>
        <v>0</v>
      </c>
      <c r="P611" s="4">
        <f t="shared" si="234"/>
        <v>0</v>
      </c>
      <c r="Q611" s="11">
        <f t="shared" si="235"/>
        <v>0</v>
      </c>
      <c r="R611" s="10">
        <f t="shared" si="233"/>
        <v>0</v>
      </c>
    </row>
    <row r="612" spans="1:19">
      <c r="A612" s="61">
        <v>10</v>
      </c>
      <c r="B612" s="61"/>
      <c r="C612" s="12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3">
        <f>(IF(F612="OŽ",IF(L612=1,550.8,IF(L612=2,426.38,IF(L612=3,342.14,IF(L612=4,181.44,IF(L612=5,168.48,IF(L612=6,155.52,IF(L612=7,148.5,IF(L612=8,144,0))))))))+IF(L612&lt;=8,0,IF(L612&lt;=16,137.7,IF(L612&lt;=24,108,IF(L612&lt;=32,80.1,IF(L612&lt;=36,52.2,0)))))-IF(L612&lt;=8,0,IF(L612&lt;=16,(L612-9)*2.754,IF(L612&lt;=24,(L612-17)* 2.754,IF(L612&lt;=32,(L612-25)* 2.754,IF(L612&lt;=36,(L612-33)*2.754,0))))),0)+IF(F612="PČ",IF(L612=1,449,IF(L612=2,314.6,IF(L612=3,238,IF(L612=4,172,IF(L612=5,159,IF(L612=6,145,IF(L612=7,132,IF(L612=8,119,0))))))))+IF(L612&lt;=8,0,IF(L612&lt;=16,88,IF(L612&lt;=24,55,IF(L612&lt;=32,22,0))))-IF(L612&lt;=8,0,IF(L612&lt;=16,(L612-9)*2.245,IF(L612&lt;=24,(L612-17)*2.245,IF(L612&lt;=32,(L612-25)*2.245,0)))),0)+IF(F612="PČneol",IF(L612=1,85,IF(L612=2,64.61,IF(L612=3,50.76,IF(L612=4,16.25,IF(L612=5,15,IF(L612=6,13.75,IF(L612=7,12.5,IF(L612=8,11.25,0))))))))+IF(L612&lt;=8,0,IF(L612&lt;=16,9,0))-IF(L612&lt;=8,0,IF(L612&lt;=16,(L612-9)*0.425,0)),0)+IF(F612="PŽ",IF(L612=1,85,IF(L612=2,59.5,IF(L612=3,45,IF(L612=4,32.5,IF(L612=5,30,IF(L612=6,27.5,IF(L612=7,25,IF(L612=8,22.5,0))))))))+IF(L612&lt;=8,0,IF(L612&lt;=16,19,IF(L612&lt;=24,13,IF(L612&lt;=32,8,0))))-IF(L612&lt;=8,0,IF(L612&lt;=16,(L612-9)*0.425,IF(L612&lt;=24,(L612-17)*0.425,IF(L612&lt;=32,(L612-25)*0.425,0)))),0)+IF(F612="EČ",IF(L612=1,204,IF(L612=2,156.24,IF(L612=3,123.84,IF(L612=4,72,IF(L612=5,66,IF(L612=6,60,IF(L612=7,54,IF(L612=8,48,0))))))))+IF(L612&lt;=8,0,IF(L612&lt;=16,40,IF(L612&lt;=24,25,0)))-IF(L612&lt;=8,0,IF(L612&lt;=16,(L612-9)*1.02,IF(L612&lt;=24,(L612-17)*1.02,0))),0)+IF(F612="EČneol",IF(L612=1,68,IF(L612=2,51.69,IF(L612=3,40.61,IF(L612=4,13,IF(L612=5,12,IF(L612=6,11,IF(L612=7,10,IF(L612=8,9,0)))))))))+IF(F612="EŽ",IF(L612=1,68,IF(L612=2,47.6,IF(L612=3,36,IF(L612=4,18,IF(L612=5,16.5,IF(L612=6,15,IF(L612=7,13.5,IF(L612=8,12,0))))))))+IF(L612&lt;=8,0,IF(L612&lt;=16,10,IF(L612&lt;=24,6,0)))-IF(L612&lt;=8,0,IF(L612&lt;=16,(L612-9)*0.34,IF(L612&lt;=24,(L612-17)*0.34,0))),0)+IF(F612="PT",IF(L612=1,68,IF(L612=2,52.08,IF(L612=3,41.28,IF(L612=4,24,IF(L612=5,22,IF(L612=6,20,IF(L612=7,18,IF(L612=8,16,0))))))))+IF(L612&lt;=8,0,IF(L612&lt;=16,13,IF(L612&lt;=24,9,IF(L612&lt;=32,4,0))))-IF(L612&lt;=8,0,IF(L612&lt;=16,(L612-9)*0.34,IF(L612&lt;=24,(L612-17)*0.34,IF(L612&lt;=32,(L612-25)*0.34,0)))),0)+IF(F612="JOŽ",IF(L612=1,85,IF(L612=2,59.5,IF(L612=3,45,IF(L612=4,32.5,IF(L612=5,30,IF(L612=6,27.5,IF(L612=7,25,IF(L612=8,22.5,0))))))))+IF(L612&lt;=8,0,IF(L612&lt;=16,19,IF(L612&lt;=24,13,0)))-IF(L612&lt;=8,0,IF(L612&lt;=16,(L612-9)*0.425,IF(L612&lt;=24,(L612-17)*0.425,0))),0)+IF(F612="JPČ",IF(L612=1,68,IF(L612=2,47.6,IF(L612=3,36,IF(L612=4,26,IF(L612=5,24,IF(L612=6,22,IF(L612=7,20,IF(L612=8,18,0))))))))+IF(L612&lt;=8,0,IF(L612&lt;=16,13,IF(L612&lt;=24,9,0)))-IF(L612&lt;=8,0,IF(L612&lt;=16,(L612-9)*0.34,IF(L612&lt;=24,(L612-17)*0.34,0))),0)+IF(F612="JEČ",IF(L612=1,34,IF(L612=2,26.04,IF(L612=3,20.6,IF(L612=4,12,IF(L612=5,11,IF(L612=6,10,IF(L612=7,9,IF(L612=8,8,0))))))))+IF(L612&lt;=8,0,IF(L612&lt;=16,6,0))-IF(L612&lt;=8,0,IF(L612&lt;=16,(L612-9)*0.17,0)),0)+IF(F612="JEOF",IF(L612=1,34,IF(L612=2,26.04,IF(L612=3,20.6,IF(L612=4,12,IF(L612=5,11,IF(L612=6,10,IF(L612=7,9,IF(L612=8,8,0))))))))+IF(L612&lt;=8,0,IF(L612&lt;=16,6,0))-IF(L612&lt;=8,0,IF(L612&lt;=16,(L612-9)*0.17,0)),0)+IF(F612="JnPČ",IF(L612=1,51,IF(L612=2,35.7,IF(L612=3,27,IF(L612=4,19.5,IF(L612=5,18,IF(L612=6,16.5,IF(L612=7,15,IF(L612=8,13.5,0))))))))+IF(L612&lt;=8,0,IF(L612&lt;=16,10,0))-IF(L612&lt;=8,0,IF(L612&lt;=16,(L612-9)*0.255,0)),0)+IF(F612="JnEČ",IF(L612=1,25.5,IF(L612=2,19.53,IF(L612=3,15.48,IF(L612=4,9,IF(L612=5,8.25,IF(L612=6,7.5,IF(L612=7,6.75,IF(L612=8,6,0))))))))+IF(L612&lt;=8,0,IF(L612&lt;=16,5,0))-IF(L612&lt;=8,0,IF(L612&lt;=16,(L612-9)*0.1275,0)),0)+IF(F612="JčPČ",IF(L612=1,21.25,IF(L612=2,14.5,IF(L612=3,11.5,IF(L612=4,7,IF(L612=5,6.5,IF(L612=6,6,IF(L612=7,5.5,IF(L612=8,5,0))))))))+IF(L612&lt;=8,0,IF(L612&lt;=16,4,0))-IF(L612&lt;=8,0,IF(L612&lt;=16,(L612-9)*0.10625,0)),0)+IF(F612="JčEČ",IF(L612=1,17,IF(L612=2,13.02,IF(L612=3,10.32,IF(L612=4,6,IF(L612=5,5.5,IF(L612=6,5,IF(L612=7,4.5,IF(L612=8,4,0))))))))+IF(L612&lt;=8,0,IF(L612&lt;=16,3,0))-IF(L612&lt;=8,0,IF(L612&lt;=16,(L612-9)*0.085,0)),0)+IF(F612="NEAK",IF(L612=1,11.48,IF(L612=2,8.79,IF(L612=3,6.97,IF(L612=4,4.05,IF(L612=5,3.71,IF(L612=6,3.38,IF(L612=7,3.04,IF(L612=8,2.7,0))))))))+IF(L612&lt;=8,0,IF(L612&lt;=16,2,IF(L612&lt;=24,1.3,0)))-IF(L612&lt;=8,0,IF(L612&lt;=16,(L612-9)*0.0574,IF(L612&lt;=24,(L612-17)*0.0574,0))),0))*IF(L612&lt;0,1,IF(OR(F612="PČ",F612="PŽ",F612="PT"),IF(J612&lt;32,J612/32,1),1))* IF(L612&lt;0,1,IF(OR(F612="EČ",F612="EŽ",F612="JOŽ",F612="JPČ",F612="NEAK"),IF(J612&lt;24,J612/24,1),1))*IF(L612&lt;0,1,IF(OR(F612="PČneol",F612="JEČ",F612="JEOF",F612="JnPČ",F612="JnEČ",F612="JčPČ",F612="JčEČ"),IF(J612&lt;16,J612/16,1),1))*IF(L612&lt;0,1,IF(F612="EČneol",IF(J612&lt;8,J612/8,1),1))</f>
        <v>0</v>
      </c>
      <c r="O612" s="9">
        <f>IF(F612="OŽ",N612,IF(H612="Ne",IF(J612*0.3&lt;J612-L612,N612,0),IF(J612*0.1&lt;J612-L612,N612,0)))</f>
        <v>0</v>
      </c>
      <c r="P612" s="4">
        <f t="shared" si="234"/>
        <v>0</v>
      </c>
      <c r="Q612" s="11">
        <f t="shared" si="235"/>
        <v>0</v>
      </c>
      <c r="R612" s="10">
        <f t="shared" si="233"/>
        <v>0</v>
      </c>
      <c r="S612" s="8"/>
    </row>
    <row r="613" spans="1:19">
      <c r="A613" s="66" t="s">
        <v>36</v>
      </c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8"/>
      <c r="R613" s="10">
        <f>SUM(R603:R612)</f>
        <v>0</v>
      </c>
      <c r="S613" s="8"/>
    </row>
    <row r="614" spans="1:19" ht="15.75">
      <c r="A614" s="24" t="s">
        <v>37</v>
      </c>
      <c r="B614" s="24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6"/>
      <c r="S614" s="8"/>
    </row>
    <row r="615" spans="1:19">
      <c r="A615" s="49" t="s">
        <v>42</v>
      </c>
      <c r="B615" s="49"/>
      <c r="C615" s="49"/>
      <c r="D615" s="49"/>
      <c r="E615" s="49"/>
      <c r="F615" s="49"/>
      <c r="G615" s="49"/>
      <c r="H615" s="49"/>
      <c r="I615" s="49"/>
      <c r="J615" s="15"/>
      <c r="K615" s="15"/>
      <c r="L615" s="15"/>
      <c r="M615" s="15"/>
      <c r="N615" s="15"/>
      <c r="O615" s="15"/>
      <c r="P615" s="15"/>
      <c r="Q615" s="15"/>
      <c r="R615" s="16"/>
      <c r="S615" s="8"/>
    </row>
    <row r="616" spans="1:19">
      <c r="A616" s="49"/>
      <c r="B616" s="49"/>
      <c r="C616" s="49"/>
      <c r="D616" s="49"/>
      <c r="E616" s="49"/>
      <c r="F616" s="49"/>
      <c r="G616" s="49"/>
      <c r="H616" s="49"/>
      <c r="I616" s="49"/>
      <c r="J616" s="15"/>
      <c r="K616" s="15"/>
      <c r="L616" s="15"/>
      <c r="M616" s="15"/>
      <c r="N616" s="15"/>
      <c r="O616" s="15"/>
      <c r="P616" s="15"/>
      <c r="Q616" s="15"/>
      <c r="R616" s="16"/>
      <c r="S616" s="8"/>
    </row>
    <row r="617" spans="1:19">
      <c r="A617" s="105" t="s">
        <v>100</v>
      </c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0">
        <f>SUM(R204,R186,R168,R149,R130,R112,R94,R76,R56,R29)</f>
        <v>306.18968749999993</v>
      </c>
      <c r="S617" s="8"/>
    </row>
    <row r="618" spans="1:19">
      <c r="A618" s="108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10"/>
      <c r="R618" s="101"/>
      <c r="S618" s="8"/>
    </row>
    <row r="619" spans="1: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6"/>
      <c r="O619" s="6"/>
      <c r="P619" s="6"/>
      <c r="Q619" s="6"/>
      <c r="R619" s="56"/>
      <c r="S619" s="2"/>
    </row>
    <row r="620" spans="1:19" ht="15.75">
      <c r="A620" s="88" t="s">
        <v>101</v>
      </c>
      <c r="B620" s="88"/>
      <c r="C620" s="88"/>
      <c r="D620" s="88"/>
      <c r="E620" s="88"/>
      <c r="F620" s="8"/>
      <c r="G620" s="8"/>
      <c r="H620" s="8"/>
      <c r="J620" s="8"/>
      <c r="L620" s="8"/>
      <c r="M620" s="8"/>
      <c r="R620" s="8"/>
      <c r="S620" s="8"/>
    </row>
    <row r="621" spans="1:19" ht="15.75">
      <c r="A621" s="59"/>
      <c r="B621" s="59"/>
      <c r="C621" s="59"/>
      <c r="D621" s="59"/>
      <c r="E621" s="59"/>
      <c r="F621" s="8"/>
      <c r="G621" s="8"/>
      <c r="H621" s="8"/>
      <c r="J621" s="8"/>
      <c r="L621" s="8"/>
      <c r="M621" s="8"/>
      <c r="R621" s="8"/>
      <c r="S621" s="8"/>
    </row>
    <row r="622" spans="1:19" ht="15.75">
      <c r="A622" s="59"/>
      <c r="B622" s="59"/>
      <c r="C622" s="59"/>
      <c r="D622" s="59"/>
      <c r="E622" s="59"/>
      <c r="F622" s="8"/>
      <c r="G622" s="8"/>
      <c r="H622" s="8"/>
      <c r="J622" s="8"/>
      <c r="L622" s="8"/>
      <c r="M622" s="8"/>
      <c r="R622" s="8"/>
      <c r="S622" s="8"/>
    </row>
    <row r="623" spans="1:19" ht="15.75">
      <c r="A623" s="59"/>
      <c r="B623" s="59"/>
      <c r="C623" s="59"/>
      <c r="D623" s="59"/>
      <c r="E623" s="59"/>
      <c r="F623" s="8"/>
      <c r="G623" s="8"/>
      <c r="H623" s="8"/>
      <c r="J623" s="8"/>
      <c r="L623" s="8"/>
      <c r="M623" s="8"/>
      <c r="R623" s="8"/>
      <c r="S623" s="8"/>
    </row>
    <row r="624" spans="1:19" ht="15.75">
      <c r="A624" s="24" t="s">
        <v>102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  <c r="S624" s="8"/>
    </row>
    <row r="625" spans="1:19">
      <c r="A625"/>
      <c r="B625"/>
      <c r="C625"/>
      <c r="D625"/>
      <c r="E625"/>
      <c r="F625" s="13"/>
      <c r="G625" s="13"/>
      <c r="H625" s="8"/>
      <c r="J625" s="8"/>
      <c r="L625" s="8"/>
      <c r="M625" s="8"/>
      <c r="R625" s="8"/>
      <c r="S625" s="8"/>
    </row>
    <row r="626" spans="1:19" ht="15.75">
      <c r="A626" s="24" t="s">
        <v>103</v>
      </c>
      <c r="B626" t="s">
        <v>104</v>
      </c>
      <c r="C626"/>
      <c r="D626"/>
      <c r="E626"/>
      <c r="F626" s="13"/>
      <c r="G626" s="13"/>
      <c r="H626" s="8"/>
      <c r="I626" s="8" t="s">
        <v>105</v>
      </c>
      <c r="J626" s="8"/>
      <c r="L626" s="8"/>
      <c r="M626" s="8"/>
      <c r="R626" s="8"/>
      <c r="S626" s="8"/>
    </row>
    <row r="627" spans="1:19" ht="15.75">
      <c r="A627" s="25" t="s">
        <v>106</v>
      </c>
      <c r="B627"/>
      <c r="C627"/>
      <c r="D627"/>
      <c r="E627"/>
      <c r="F627" s="13"/>
      <c r="G627" s="13"/>
      <c r="H627" s="8"/>
      <c r="J627" s="8"/>
      <c r="L627" s="8"/>
      <c r="M627" s="8"/>
      <c r="R627" s="8"/>
      <c r="S627" s="8"/>
    </row>
    <row r="628" spans="1:19">
      <c r="A628" s="25" t="s">
        <v>107</v>
      </c>
      <c r="B628"/>
      <c r="C628"/>
      <c r="D628"/>
      <c r="E628"/>
      <c r="F628" s="13"/>
      <c r="G628" s="13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</sheetData>
  <mergeCells count="191">
    <mergeCell ref="C97:I97"/>
    <mergeCell ref="C151:I151"/>
    <mergeCell ref="C170:H170"/>
    <mergeCell ref="C188:H188"/>
    <mergeCell ref="C206:I206"/>
    <mergeCell ref="C79:I79"/>
    <mergeCell ref="C114:H114"/>
    <mergeCell ref="C133:I133"/>
    <mergeCell ref="C152:I152"/>
    <mergeCell ref="A155:P155"/>
    <mergeCell ref="A118:C118"/>
    <mergeCell ref="A119:P119"/>
    <mergeCell ref="A130:Q130"/>
    <mergeCell ref="A136:P136"/>
    <mergeCell ref="A94:Q94"/>
    <mergeCell ref="A99:P99"/>
    <mergeCell ref="A100:C100"/>
    <mergeCell ref="A101:P101"/>
    <mergeCell ref="A112:Q112"/>
    <mergeCell ref="C131:I131"/>
    <mergeCell ref="C132:I132"/>
    <mergeCell ref="C207:I207"/>
    <mergeCell ref="C205:I205"/>
    <mergeCell ref="C31:I31"/>
    <mergeCell ref="C39:H39"/>
    <mergeCell ref="C57:H57"/>
    <mergeCell ref="C78:I78"/>
    <mergeCell ref="C96:I96"/>
    <mergeCell ref="C113:H113"/>
    <mergeCell ref="C150:I150"/>
    <mergeCell ref="C169:H169"/>
    <mergeCell ref="A186:Q186"/>
    <mergeCell ref="A191:P191"/>
    <mergeCell ref="A192:C192"/>
    <mergeCell ref="A193:P193"/>
    <mergeCell ref="A204:Q204"/>
    <mergeCell ref="A157:P157"/>
    <mergeCell ref="A168:Q168"/>
    <mergeCell ref="A173:P173"/>
    <mergeCell ref="A174:C174"/>
    <mergeCell ref="A175:P175"/>
    <mergeCell ref="C187:H187"/>
    <mergeCell ref="A137:C137"/>
    <mergeCell ref="A138:P138"/>
    <mergeCell ref="A149:Q149"/>
    <mergeCell ref="A613:Q613"/>
    <mergeCell ref="A585:P585"/>
    <mergeCell ref="A596:Q596"/>
    <mergeCell ref="A600:P600"/>
    <mergeCell ref="A601:C601"/>
    <mergeCell ref="A602:P602"/>
    <mergeCell ref="A567:C567"/>
    <mergeCell ref="A568:P568"/>
    <mergeCell ref="A579:Q579"/>
    <mergeCell ref="A583:P583"/>
    <mergeCell ref="A584:C584"/>
    <mergeCell ref="A549:P549"/>
    <mergeCell ref="A550:C550"/>
    <mergeCell ref="A551:P551"/>
    <mergeCell ref="A562:Q562"/>
    <mergeCell ref="A566:P566"/>
    <mergeCell ref="A528:Q528"/>
    <mergeCell ref="A532:P532"/>
    <mergeCell ref="A533:C533"/>
    <mergeCell ref="A534:P534"/>
    <mergeCell ref="A545:Q545"/>
    <mergeCell ref="A500:P500"/>
    <mergeCell ref="A511:Q511"/>
    <mergeCell ref="A515:P515"/>
    <mergeCell ref="A516:C516"/>
    <mergeCell ref="A517:P517"/>
    <mergeCell ref="A482:C482"/>
    <mergeCell ref="A483:P483"/>
    <mergeCell ref="A494:Q494"/>
    <mergeCell ref="A498:P498"/>
    <mergeCell ref="A499:C499"/>
    <mergeCell ref="A464:P464"/>
    <mergeCell ref="A465:C465"/>
    <mergeCell ref="A466:P466"/>
    <mergeCell ref="A477:Q477"/>
    <mergeCell ref="A481:P481"/>
    <mergeCell ref="A443:Q443"/>
    <mergeCell ref="A447:P447"/>
    <mergeCell ref="A448:C448"/>
    <mergeCell ref="A449:P449"/>
    <mergeCell ref="A460:Q460"/>
    <mergeCell ref="A364:P364"/>
    <mergeCell ref="A375:Q375"/>
    <mergeCell ref="A415:P415"/>
    <mergeCell ref="A426:Q426"/>
    <mergeCell ref="A430:P430"/>
    <mergeCell ref="A431:C431"/>
    <mergeCell ref="A432:P432"/>
    <mergeCell ref="A397:C397"/>
    <mergeCell ref="A398:P398"/>
    <mergeCell ref="A409:Q409"/>
    <mergeCell ref="A413:P413"/>
    <mergeCell ref="A414:C414"/>
    <mergeCell ref="A617:Q618"/>
    <mergeCell ref="A294:P294"/>
    <mergeCell ref="A295:C295"/>
    <mergeCell ref="A296:P296"/>
    <mergeCell ref="A307:Q307"/>
    <mergeCell ref="A311:P311"/>
    <mergeCell ref="A312:C312"/>
    <mergeCell ref="A313:P313"/>
    <mergeCell ref="A324:Q324"/>
    <mergeCell ref="A328:P328"/>
    <mergeCell ref="A329:C329"/>
    <mergeCell ref="A330:P330"/>
    <mergeCell ref="A341:Q341"/>
    <mergeCell ref="A345:P345"/>
    <mergeCell ref="A346:C346"/>
    <mergeCell ref="A347:P347"/>
    <mergeCell ref="A379:P379"/>
    <mergeCell ref="A380:C380"/>
    <mergeCell ref="A381:P381"/>
    <mergeCell ref="A392:Q392"/>
    <mergeCell ref="A396:P396"/>
    <mergeCell ref="A358:Q358"/>
    <mergeCell ref="A362:P362"/>
    <mergeCell ref="A363:C363"/>
    <mergeCell ref="A274:Q274"/>
    <mergeCell ref="A277:P277"/>
    <mergeCell ref="A278:C278"/>
    <mergeCell ref="A279:P279"/>
    <mergeCell ref="A290:Q290"/>
    <mergeCell ref="A246:P246"/>
    <mergeCell ref="A257:Q257"/>
    <mergeCell ref="A261:P261"/>
    <mergeCell ref="A262:C262"/>
    <mergeCell ref="A263:P263"/>
    <mergeCell ref="A228:C228"/>
    <mergeCell ref="A229:P229"/>
    <mergeCell ref="A240:Q240"/>
    <mergeCell ref="A244:P244"/>
    <mergeCell ref="A245:C245"/>
    <mergeCell ref="A210:P210"/>
    <mergeCell ref="A211:C211"/>
    <mergeCell ref="A212:P212"/>
    <mergeCell ref="A223:Q223"/>
    <mergeCell ref="A227:P227"/>
    <mergeCell ref="C224:G224"/>
    <mergeCell ref="A620:E620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7:R618"/>
    <mergeCell ref="A63:P63"/>
    <mergeCell ref="A29:Q29"/>
    <mergeCell ref="A17:P17"/>
    <mergeCell ref="A36:P36"/>
    <mergeCell ref="A76:Q76"/>
    <mergeCell ref="A82:P82"/>
    <mergeCell ref="A83:C83"/>
    <mergeCell ref="A156:C156"/>
    <mergeCell ref="A117:P117"/>
    <mergeCell ref="A43:P43"/>
    <mergeCell ref="A45:P45"/>
    <mergeCell ref="A56:Q56"/>
    <mergeCell ref="A37:C37"/>
    <mergeCell ref="A44:C44"/>
    <mergeCell ref="A64:C64"/>
    <mergeCell ref="A65:P65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C33:I33"/>
    <mergeCell ref="C60:H60"/>
    <mergeCell ref="C32:I32"/>
    <mergeCell ref="C58:H58"/>
    <mergeCell ref="C59:H59"/>
  </mergeCells>
  <phoneticPr fontId="0" type="noConversion"/>
  <dataValidations count="4">
    <dataValidation type="list" allowBlank="1" showInputMessage="1" showErrorMessage="1" sqref="D46:D55 D603:D612 D19:D28 D66:D75 D84:D93 D102:D111 D120:D129 D139:D148 D158:D167 D176:D185 D194:D203 D213:D222 D230:D239 D247:D256 D264:D273 D280:D289 D297:D306 D314:D323 D331:D340 D348:D357 D365:D374 D382:D391 D399:D408 D416:D425 D433:D442 D450:D459 D467:D476 D484:D493 D501:D510 D518:D527 D535:D544 D552:D561 D569:D578 D586:D595">
      <formula1>"olimpinė,neolimpinė"</formula1>
    </dataValidation>
    <dataValidation type="list" allowBlank="1" showInputMessage="1" showErrorMessage="1" sqref="M46:M55 H46:H55 M19:M28 H19:H28 M66:M75 H66:H75 M84:M93 H84:H93 M102:M111 H102:H111 M120:M129 H120:H129 M139:M148 H139:H148 M158:M167 H158:H167 M176:M185 H176:H185 M194:M203 H194:H203 M213:M222 H213:H222 M230:M239 H230:H239 M247:M256 H247:H256 M264:M273 H264:H273 M280:M289 H280:H289 M297:M306 H297:H306 M314:M323 H314:H323 M331:M340 H331:H340 M348:M357 H348:H357 M365:M374 H365:H374 M382:M391 H382:H391 M399:M408 H399:H408 M416:M425 H416:H425 M433:M442 H433:H442 M450:M459 H450:H459 M467:M476 H467:H476 M484:M493 H484:H493 M501:M510 H501:H510 M518:M527 H518:H527 M535:M544 H535:H544 M552:M561 H552:H561 M569:M578 H569:H578 M586:M595 H586:H595 M603:M612 H603:H612">
      <formula1>"Taip,Ne"</formula1>
    </dataValidation>
    <dataValidation type="list" allowBlank="1" showInputMessage="1" showErrorMessage="1" sqref="F19:F28 F603:F612 F46:F55 F66:F75 F84:F93 F102:F111 F120:F129 F139:F148 F158:F167 F176:F185 F194:F203 F213:F222 F230:F239 F247:F256 F264:F273 F280:F289 F297:F306 F314:F323 F331:F340 F348:F357 F365:F374 F382:F391 F399:F408 F416:F425 F433:F442 F450:F459 F467:F476 F484:F493 F501:F510 F518:F527 F535:F544 F552:F561 F569:F578 F586:F595">
      <formula1>"OŽ,PČ,PČneol,EČ,EČneol,JOŽ,JPČ,JEČ,JnPČ,JnEČ,NEAK"</formula1>
    </dataValidation>
    <dataValidation type="list" allowBlank="1" showInputMessage="1" showErrorMessage="1" sqref="G19:G28 G46:G55 G66:G75 G84:G93 G102:G111 G120:G129 G139:G148 G158:G167 G176:G185 G194:G203 G213:G222 G230:G239 G247:G256 G264:G273 G280:G289 G297:G306 G314:G323 G331:G340 G348:G357 G365:G374 G382:G391 G399:G408 G416:G425 G433:G442 G450:G459 G467:G476 G484:G493 G501:G510 G518:G527 G535:G544 G552:G561 G569:G578 G586:G595 G603:G612">
      <formula1>"1,1 (kas 4 m. 1 k. nerengiamos),2,4 arba 5"</formula1>
    </dataValidation>
  </dataValidations>
  <hyperlinks>
    <hyperlink ref="B7:H7" r:id="rId1" display="K. Baršausko g. 82-21,LT-51440, Kaunas, Lietuva, 440, Kaunas, Lietuva,+37069411300, lsf.secretariat@gmail.com"/>
    <hyperlink ref="C31:I31" r:id="rId2" display="http://www.isuresults.com/results/season1516/wc2016/CAT002RS.HTM"/>
    <hyperlink ref="C57:H57" r:id="rId3" display="http://www.isuresults.com/results/season1617/ec2017/CAT003RS.HTM"/>
    <hyperlink ref="C78:I78" r:id="rId4" display="http://www.isuresults.com/results/season1617/wc2017/CAT003RS.HTM"/>
    <hyperlink ref="C96:I96" r:id="rId5" display="http://www.isuresults.com/results/season1617/wjc2017/CAT002RS.HTM"/>
    <hyperlink ref="C113:H113" r:id="rId6" display="http://www.isuresults.com/results/season1718/ec2018/CAT002RS.HTM"/>
    <hyperlink ref="C150:I150" r:id="rId7" display="http://www.isuresults.com/results/season1819/ec2019/CAT002RS.HTM"/>
    <hyperlink ref="C169:H169" r:id="rId8" display="http://www.isuresults.com/results/season1819/wc2019/data0290.htm"/>
    <hyperlink ref="C187:H187" r:id="rId9" display="http://www.isuresults.com/results/season1819/wjc2019/CAT002RS.htm"/>
    <hyperlink ref="C205:I205" r:id="rId10" display="http://www.isuresults.com/results/season1920/ec2020/CAT002RS.htm"/>
    <hyperlink ref="C131:H131" r:id="rId11" display="https://drive.google.com/file/d/1wWsmGKZwPNzODr4yUQII0w7kkrc9QKFq/view?usp=sharing"/>
    <hyperlink ref="C131:I131" r:id="rId12" display="https://drive.google.com/file/d/1wWsmGKZwPNzODr4yUQII0w7kkrc9QKFq/view?usp=sharing"/>
    <hyperlink ref="C132:I132" r:id="rId13" display="http://www.isuresults.com/results/season1718/wc2018/CAT004RS.HTM"/>
    <hyperlink ref="C33:I33" r:id="rId14" display="http://www.isuresults.com/ws/wr2016-17/wrpairs.htm"/>
    <hyperlink ref="C60:H60" r:id="rId15" display="http://www.isuresults.com/ws/wr2016-17/wrdance.htm"/>
    <hyperlink ref="C133:I133" r:id="rId16" display="http://www.isuresults.com/ws/wr2017-18/wrdance.htm"/>
    <hyperlink ref="C152:I152" r:id="rId17" display="http://www.isuresults.com/ws/wr2018-19/wrdance.htm"/>
    <hyperlink ref="C207:I207" r:id="rId18" display="http://www.isuresults.com/ws/wr2019-20/wrdance.htm"/>
    <hyperlink ref="C224:G224" r:id="rId19" display="http://www.isuresults.com/events/cat03109438.htm"/>
    <hyperlink ref="C32:I32" r:id="rId20" display="http://www.isuresults.com/results/season1516/wc2016/CAT003RS.HTM"/>
    <hyperlink ref="C58:H58" r:id="rId21" display="http://www.isuresults.com/results/season1617/ec2017/CAT002RS.HTM"/>
    <hyperlink ref="C59:H59" r:id="rId22" display="http://www.isuresults.com/results/season1617/ec2017/CAT004RS.HTM"/>
    <hyperlink ref="C79:I79" r:id="rId23" display="http://www.isuresults.com/results/season1617/wc2017/CAT004RS.HTM"/>
    <hyperlink ref="C97:I97" r:id="rId24" display="http://www.isuresults.com/results/season1617/wjc2017/CAT004RS.HTM"/>
    <hyperlink ref="C114:H114" r:id="rId25" display="http://www.isuresults.com/results/season1718/ec2018/CAT004RS.HTM"/>
    <hyperlink ref="C151:I151" r:id="rId26" display="http://www.isuresults.com/results/season1819/ec2019/CAT004RS.HTM"/>
    <hyperlink ref="C170:H170" r:id="rId27" display="http://www.isuresults.com/results/season1819/wc2019/data0490.htm"/>
    <hyperlink ref="C188:H188" r:id="rId28" display="http://www.isuresults.com/results/season1819/wjc2019/CAT004RS.htm"/>
    <hyperlink ref="C206:I206" r:id="rId29" display="http://www.isuresults.com/results/season1920/ec2020/CAT004RS.htm"/>
  </hyperlinks>
  <pageMargins left="0.39" right="0.38" top="0.47244094488188981" bottom="0.39370078740157483" header="0.31496062992125984" footer="0.31496062992125984"/>
  <pageSetup paperSize="9" scale="55" orientation="landscape" r:id="rId30"/>
  <legacyDrawing r:id="rId3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108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110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111</v>
      </c>
      <c r="AL4" s="51"/>
      <c r="AM4" s="51"/>
      <c r="AN4" s="51"/>
    </row>
    <row r="5" spans="1:41" ht="15.75">
      <c r="A5" s="116" t="s">
        <v>112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7" t="s">
        <v>8</v>
      </c>
      <c r="B7" s="119" t="s">
        <v>113</v>
      </c>
      <c r="C7" s="122" t="s">
        <v>114</v>
      </c>
      <c r="D7" s="124" t="s">
        <v>115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30" t="s">
        <v>13</v>
      </c>
      <c r="AO7" s="31"/>
    </row>
    <row r="8" spans="1:41">
      <c r="A8" s="118"/>
      <c r="B8" s="120"/>
      <c r="C8" s="123"/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4" t="s">
        <v>152</v>
      </c>
    </row>
    <row r="9" spans="1:41">
      <c r="A9" s="118"/>
      <c r="B9" s="121"/>
      <c r="C9" s="12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5"/>
    </row>
    <row r="10" spans="1:41" s="55" customFormat="1">
      <c r="A10" s="52" t="s">
        <v>153</v>
      </c>
      <c r="B10" s="53" t="s">
        <v>154</v>
      </c>
      <c r="C10" s="35" t="s">
        <v>155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156</v>
      </c>
      <c r="B11" s="44" t="s">
        <v>31</v>
      </c>
      <c r="C11" s="35" t="s">
        <v>157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158</v>
      </c>
      <c r="AK11" s="36" t="s">
        <v>158</v>
      </c>
      <c r="AL11" s="36" t="s">
        <v>158</v>
      </c>
      <c r="AM11" s="36" t="s">
        <v>158</v>
      </c>
      <c r="AN11" s="62">
        <f t="shared" ref="AN11:AN26" si="1">SUM(D11*0.3/100)</f>
        <v>1.347</v>
      </c>
    </row>
    <row r="12" spans="1:41">
      <c r="A12" s="63" t="s">
        <v>159</v>
      </c>
      <c r="B12" s="44" t="s">
        <v>45</v>
      </c>
      <c r="C12" s="35" t="s">
        <v>160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158</v>
      </c>
      <c r="AC12" s="36" t="s">
        <v>158</v>
      </c>
      <c r="AD12" s="36" t="s">
        <v>158</v>
      </c>
      <c r="AE12" s="36" t="s">
        <v>158</v>
      </c>
      <c r="AF12" s="36" t="s">
        <v>158</v>
      </c>
      <c r="AG12" s="36" t="s">
        <v>158</v>
      </c>
      <c r="AH12" s="36" t="s">
        <v>158</v>
      </c>
      <c r="AI12" s="36" t="s">
        <v>158</v>
      </c>
      <c r="AJ12" s="36" t="s">
        <v>158</v>
      </c>
      <c r="AK12" s="36" t="s">
        <v>158</v>
      </c>
      <c r="AL12" s="36" t="s">
        <v>158</v>
      </c>
      <c r="AM12" s="36" t="s">
        <v>158</v>
      </c>
      <c r="AN12" s="62">
        <f t="shared" si="1"/>
        <v>0.61199999999999999</v>
      </c>
    </row>
    <row r="13" spans="1:41" ht="84">
      <c r="A13" s="63" t="s">
        <v>161</v>
      </c>
      <c r="B13" s="44" t="s">
        <v>162</v>
      </c>
      <c r="C13" s="22" t="s">
        <v>163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158</v>
      </c>
      <c r="U13" s="36" t="s">
        <v>158</v>
      </c>
      <c r="V13" s="36" t="s">
        <v>158</v>
      </c>
      <c r="W13" s="36" t="s">
        <v>158</v>
      </c>
      <c r="X13" s="36" t="s">
        <v>158</v>
      </c>
      <c r="Y13" s="36" t="s">
        <v>158</v>
      </c>
      <c r="Z13" s="36" t="s">
        <v>158</v>
      </c>
      <c r="AA13" s="36" t="s">
        <v>158</v>
      </c>
      <c r="AB13" s="36" t="s">
        <v>158</v>
      </c>
      <c r="AC13" s="36" t="s">
        <v>158</v>
      </c>
      <c r="AD13" s="36" t="s">
        <v>158</v>
      </c>
      <c r="AE13" s="36" t="s">
        <v>158</v>
      </c>
      <c r="AF13" s="36" t="s">
        <v>158</v>
      </c>
      <c r="AG13" s="36" t="s">
        <v>158</v>
      </c>
      <c r="AH13" s="36" t="s">
        <v>158</v>
      </c>
      <c r="AI13" s="36" t="s">
        <v>158</v>
      </c>
      <c r="AJ13" s="36" t="s">
        <v>158</v>
      </c>
      <c r="AK13" s="36" t="s">
        <v>158</v>
      </c>
      <c r="AL13" s="36" t="s">
        <v>158</v>
      </c>
      <c r="AM13" s="36" t="s">
        <v>158</v>
      </c>
      <c r="AN13" s="62">
        <f t="shared" si="1"/>
        <v>0.255</v>
      </c>
    </row>
    <row r="14" spans="1:41" ht="36">
      <c r="A14" s="63" t="s">
        <v>164</v>
      </c>
      <c r="B14" s="44" t="s">
        <v>165</v>
      </c>
      <c r="C14" s="22" t="s">
        <v>166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158</v>
      </c>
      <c r="AK14" s="36" t="s">
        <v>158</v>
      </c>
      <c r="AL14" s="36" t="s">
        <v>158</v>
      </c>
      <c r="AM14" s="36" t="s">
        <v>158</v>
      </c>
      <c r="AN14" s="62">
        <f t="shared" si="1"/>
        <v>0.255</v>
      </c>
    </row>
    <row r="15" spans="1:41">
      <c r="A15" s="63" t="s">
        <v>167</v>
      </c>
      <c r="B15" s="44" t="s">
        <v>168</v>
      </c>
      <c r="C15" s="32" t="s">
        <v>169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158</v>
      </c>
      <c r="AC15" s="36" t="s">
        <v>158</v>
      </c>
      <c r="AD15" s="36" t="s">
        <v>158</v>
      </c>
      <c r="AE15" s="36" t="s">
        <v>158</v>
      </c>
      <c r="AF15" s="36" t="s">
        <v>158</v>
      </c>
      <c r="AG15" s="36" t="s">
        <v>158</v>
      </c>
      <c r="AH15" s="36" t="s">
        <v>158</v>
      </c>
      <c r="AI15" s="36" t="s">
        <v>158</v>
      </c>
      <c r="AJ15" s="36" t="s">
        <v>158</v>
      </c>
      <c r="AK15" s="36" t="s">
        <v>158</v>
      </c>
      <c r="AL15" s="36" t="s">
        <v>158</v>
      </c>
      <c r="AM15" s="36" t="s">
        <v>158</v>
      </c>
      <c r="AN15" s="62">
        <f t="shared" si="1"/>
        <v>0.255</v>
      </c>
    </row>
    <row r="16" spans="1:41" ht="84">
      <c r="A16" s="63" t="s">
        <v>170</v>
      </c>
      <c r="B16" s="44" t="s">
        <v>171</v>
      </c>
      <c r="C16" s="22" t="s">
        <v>172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158</v>
      </c>
      <c r="M16" s="37" t="s">
        <v>158</v>
      </c>
      <c r="N16" s="37" t="s">
        <v>158</v>
      </c>
      <c r="O16" s="37" t="s">
        <v>158</v>
      </c>
      <c r="P16" s="37" t="s">
        <v>158</v>
      </c>
      <c r="Q16" s="37" t="s">
        <v>158</v>
      </c>
      <c r="R16" s="37" t="s">
        <v>158</v>
      </c>
      <c r="S16" s="37" t="s">
        <v>158</v>
      </c>
      <c r="T16" s="37" t="s">
        <v>158</v>
      </c>
      <c r="U16" s="36" t="s">
        <v>158</v>
      </c>
      <c r="V16" s="36" t="s">
        <v>158</v>
      </c>
      <c r="W16" s="36" t="s">
        <v>158</v>
      </c>
      <c r="X16" s="36" t="s">
        <v>158</v>
      </c>
      <c r="Y16" s="36" t="s">
        <v>158</v>
      </c>
      <c r="Z16" s="36" t="s">
        <v>158</v>
      </c>
      <c r="AA16" s="36" t="s">
        <v>158</v>
      </c>
      <c r="AB16" s="36" t="s">
        <v>158</v>
      </c>
      <c r="AC16" s="36" t="s">
        <v>158</v>
      </c>
      <c r="AD16" s="36" t="s">
        <v>158</v>
      </c>
      <c r="AE16" s="36" t="s">
        <v>158</v>
      </c>
      <c r="AF16" s="36" t="s">
        <v>158</v>
      </c>
      <c r="AG16" s="36" t="s">
        <v>158</v>
      </c>
      <c r="AH16" s="36" t="s">
        <v>158</v>
      </c>
      <c r="AI16" s="36" t="s">
        <v>158</v>
      </c>
      <c r="AJ16" s="36" t="s">
        <v>158</v>
      </c>
      <c r="AK16" s="36" t="s">
        <v>158</v>
      </c>
      <c r="AL16" s="36" t="s">
        <v>158</v>
      </c>
      <c r="AM16" s="36" t="s">
        <v>158</v>
      </c>
      <c r="AN16" s="62">
        <f t="shared" si="1"/>
        <v>0.20399999999999999</v>
      </c>
    </row>
    <row r="17" spans="1:40">
      <c r="A17" s="63" t="s">
        <v>173</v>
      </c>
      <c r="B17" s="44" t="s">
        <v>174</v>
      </c>
      <c r="C17" s="32" t="s">
        <v>175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158</v>
      </c>
      <c r="AC17" s="36" t="s">
        <v>158</v>
      </c>
      <c r="AD17" s="36" t="s">
        <v>158</v>
      </c>
      <c r="AE17" s="36" t="s">
        <v>158</v>
      </c>
      <c r="AF17" s="36" t="s">
        <v>158</v>
      </c>
      <c r="AG17" s="36" t="s">
        <v>158</v>
      </c>
      <c r="AH17" s="36" t="s">
        <v>158</v>
      </c>
      <c r="AI17" s="36" t="s">
        <v>158</v>
      </c>
      <c r="AJ17" s="36" t="s">
        <v>158</v>
      </c>
      <c r="AK17" s="36" t="s">
        <v>158</v>
      </c>
      <c r="AL17" s="36" t="s">
        <v>158</v>
      </c>
      <c r="AM17" s="36" t="s">
        <v>158</v>
      </c>
      <c r="AN17" s="62">
        <f t="shared" si="1"/>
        <v>0.20399999999999999</v>
      </c>
    </row>
    <row r="18" spans="1:40" ht="24">
      <c r="A18" s="63" t="s">
        <v>176</v>
      </c>
      <c r="B18" s="44" t="s">
        <v>177</v>
      </c>
      <c r="C18" s="22" t="s">
        <v>178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158</v>
      </c>
      <c r="AK18" s="36" t="s">
        <v>158</v>
      </c>
      <c r="AL18" s="36" t="s">
        <v>158</v>
      </c>
      <c r="AM18" s="36" t="s">
        <v>158</v>
      </c>
      <c r="AN18" s="62">
        <f t="shared" si="1"/>
        <v>0.20399999999999999</v>
      </c>
    </row>
    <row r="19" spans="1:40">
      <c r="A19" s="63" t="s">
        <v>179</v>
      </c>
      <c r="B19" s="44" t="s">
        <v>58</v>
      </c>
      <c r="C19" s="32" t="s">
        <v>180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158</v>
      </c>
      <c r="AC19" s="36" t="s">
        <v>158</v>
      </c>
      <c r="AD19" s="36" t="s">
        <v>158</v>
      </c>
      <c r="AE19" s="36" t="s">
        <v>158</v>
      </c>
      <c r="AF19" s="36" t="s">
        <v>158</v>
      </c>
      <c r="AG19" s="36" t="s">
        <v>158</v>
      </c>
      <c r="AH19" s="36" t="s">
        <v>158</v>
      </c>
      <c r="AI19" s="36" t="s">
        <v>158</v>
      </c>
      <c r="AJ19" s="36" t="s">
        <v>158</v>
      </c>
      <c r="AK19" s="36" t="s">
        <v>158</v>
      </c>
      <c r="AL19" s="36" t="s">
        <v>158</v>
      </c>
      <c r="AM19" s="36" t="s">
        <v>158</v>
      </c>
      <c r="AN19" s="62">
        <f t="shared" si="1"/>
        <v>0.20399999999999999</v>
      </c>
    </row>
    <row r="20" spans="1:40">
      <c r="A20" s="63" t="s">
        <v>181</v>
      </c>
      <c r="B20" s="44" t="s">
        <v>182</v>
      </c>
      <c r="C20" s="32" t="s">
        <v>183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158</v>
      </c>
      <c r="U20" s="36" t="s">
        <v>158</v>
      </c>
      <c r="V20" s="36" t="s">
        <v>158</v>
      </c>
      <c r="W20" s="36" t="s">
        <v>158</v>
      </c>
      <c r="X20" s="36" t="s">
        <v>158</v>
      </c>
      <c r="Y20" s="36" t="s">
        <v>158</v>
      </c>
      <c r="Z20" s="36" t="s">
        <v>158</v>
      </c>
      <c r="AA20" s="36" t="s">
        <v>158</v>
      </c>
      <c r="AB20" s="36" t="s">
        <v>158</v>
      </c>
      <c r="AC20" s="36" t="s">
        <v>158</v>
      </c>
      <c r="AD20" s="36" t="s">
        <v>158</v>
      </c>
      <c r="AE20" s="36" t="s">
        <v>158</v>
      </c>
      <c r="AF20" s="36" t="s">
        <v>158</v>
      </c>
      <c r="AG20" s="36" t="s">
        <v>158</v>
      </c>
      <c r="AH20" s="36" t="s">
        <v>158</v>
      </c>
      <c r="AI20" s="36" t="s">
        <v>158</v>
      </c>
      <c r="AJ20" s="36" t="s">
        <v>158</v>
      </c>
      <c r="AK20" s="36" t="s">
        <v>158</v>
      </c>
      <c r="AL20" s="36" t="s">
        <v>158</v>
      </c>
      <c r="AM20" s="36" t="s">
        <v>158</v>
      </c>
      <c r="AN20" s="62">
        <f t="shared" si="1"/>
        <v>0.153</v>
      </c>
    </row>
    <row r="21" spans="1:40">
      <c r="A21" s="63" t="s">
        <v>184</v>
      </c>
      <c r="B21" s="44" t="s">
        <v>185</v>
      </c>
      <c r="C21" s="32" t="s">
        <v>186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158</v>
      </c>
      <c r="U21" s="36" t="s">
        <v>158</v>
      </c>
      <c r="V21" s="36" t="s">
        <v>158</v>
      </c>
      <c r="W21" s="36" t="s">
        <v>158</v>
      </c>
      <c r="X21" s="36" t="s">
        <v>158</v>
      </c>
      <c r="Y21" s="36" t="s">
        <v>158</v>
      </c>
      <c r="Z21" s="36" t="s">
        <v>158</v>
      </c>
      <c r="AA21" s="36" t="s">
        <v>158</v>
      </c>
      <c r="AB21" s="36" t="s">
        <v>158</v>
      </c>
      <c r="AC21" s="36" t="s">
        <v>158</v>
      </c>
      <c r="AD21" s="36" t="s">
        <v>158</v>
      </c>
      <c r="AE21" s="36" t="s">
        <v>158</v>
      </c>
      <c r="AF21" s="36" t="s">
        <v>158</v>
      </c>
      <c r="AG21" s="36" t="s">
        <v>158</v>
      </c>
      <c r="AH21" s="36" t="s">
        <v>158</v>
      </c>
      <c r="AI21" s="36" t="s">
        <v>158</v>
      </c>
      <c r="AJ21" s="36" t="s">
        <v>158</v>
      </c>
      <c r="AK21" s="36" t="s">
        <v>158</v>
      </c>
      <c r="AL21" s="36" t="s">
        <v>158</v>
      </c>
      <c r="AM21" s="36" t="s">
        <v>158</v>
      </c>
      <c r="AN21" s="62">
        <f t="shared" si="1"/>
        <v>0.10199999999999999</v>
      </c>
    </row>
    <row r="22" spans="1:40">
      <c r="A22" s="63" t="s">
        <v>187</v>
      </c>
      <c r="B22" s="44" t="s">
        <v>188</v>
      </c>
      <c r="C22" s="32" t="s">
        <v>189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158</v>
      </c>
      <c r="U22" s="36" t="s">
        <v>158</v>
      </c>
      <c r="V22" s="36" t="s">
        <v>158</v>
      </c>
      <c r="W22" s="36" t="s">
        <v>158</v>
      </c>
      <c r="X22" s="36" t="s">
        <v>158</v>
      </c>
      <c r="Y22" s="36" t="s">
        <v>158</v>
      </c>
      <c r="Z22" s="36" t="s">
        <v>158</v>
      </c>
      <c r="AA22" s="36" t="s">
        <v>158</v>
      </c>
      <c r="AB22" s="36" t="s">
        <v>158</v>
      </c>
      <c r="AC22" s="36" t="s">
        <v>158</v>
      </c>
      <c r="AD22" s="36" t="s">
        <v>158</v>
      </c>
      <c r="AE22" s="36" t="s">
        <v>158</v>
      </c>
      <c r="AF22" s="36" t="s">
        <v>158</v>
      </c>
      <c r="AG22" s="36" t="s">
        <v>158</v>
      </c>
      <c r="AH22" s="36" t="s">
        <v>158</v>
      </c>
      <c r="AI22" s="36" t="s">
        <v>158</v>
      </c>
      <c r="AJ22" s="36" t="s">
        <v>158</v>
      </c>
      <c r="AK22" s="36" t="s">
        <v>158</v>
      </c>
      <c r="AL22" s="36" t="s">
        <v>158</v>
      </c>
      <c r="AM22" s="36" t="s">
        <v>158</v>
      </c>
      <c r="AN22" s="62">
        <f t="shared" si="1"/>
        <v>0.10199999999999999</v>
      </c>
    </row>
    <row r="23" spans="1:40">
      <c r="A23" s="63" t="s">
        <v>190</v>
      </c>
      <c r="B23" s="44" t="s">
        <v>191</v>
      </c>
      <c r="C23" s="32" t="s">
        <v>192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158</v>
      </c>
      <c r="U23" s="36" t="s">
        <v>158</v>
      </c>
      <c r="V23" s="36" t="s">
        <v>158</v>
      </c>
      <c r="W23" s="36" t="s">
        <v>158</v>
      </c>
      <c r="X23" s="36" t="s">
        <v>158</v>
      </c>
      <c r="Y23" s="36" t="s">
        <v>158</v>
      </c>
      <c r="Z23" s="36" t="s">
        <v>158</v>
      </c>
      <c r="AA23" s="36" t="s">
        <v>158</v>
      </c>
      <c r="AB23" s="36" t="s">
        <v>158</v>
      </c>
      <c r="AC23" s="36" t="s">
        <v>158</v>
      </c>
      <c r="AD23" s="36" t="s">
        <v>158</v>
      </c>
      <c r="AE23" s="36" t="s">
        <v>158</v>
      </c>
      <c r="AF23" s="36" t="s">
        <v>158</v>
      </c>
      <c r="AG23" s="36" t="s">
        <v>158</v>
      </c>
      <c r="AH23" s="36" t="s">
        <v>158</v>
      </c>
      <c r="AI23" s="36" t="s">
        <v>158</v>
      </c>
      <c r="AJ23" s="36" t="s">
        <v>158</v>
      </c>
      <c r="AK23" s="36" t="s">
        <v>158</v>
      </c>
      <c r="AL23" s="36" t="s">
        <v>158</v>
      </c>
      <c r="AM23" s="36" t="s">
        <v>158</v>
      </c>
      <c r="AN23" s="62">
        <f t="shared" si="1"/>
        <v>7.6499999999999999E-2</v>
      </c>
    </row>
    <row r="24" spans="1:40">
      <c r="A24" s="63" t="s">
        <v>193</v>
      </c>
      <c r="B24" s="44" t="s">
        <v>194</v>
      </c>
      <c r="C24" s="32" t="s">
        <v>195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158</v>
      </c>
      <c r="U24" s="36" t="s">
        <v>158</v>
      </c>
      <c r="V24" s="36" t="s">
        <v>158</v>
      </c>
      <c r="W24" s="36" t="s">
        <v>158</v>
      </c>
      <c r="X24" s="36" t="s">
        <v>158</v>
      </c>
      <c r="Y24" s="36" t="s">
        <v>158</v>
      </c>
      <c r="Z24" s="36" t="s">
        <v>158</v>
      </c>
      <c r="AA24" s="36" t="s">
        <v>158</v>
      </c>
      <c r="AB24" s="36" t="s">
        <v>158</v>
      </c>
      <c r="AC24" s="36" t="s">
        <v>158</v>
      </c>
      <c r="AD24" s="36" t="s">
        <v>158</v>
      </c>
      <c r="AE24" s="36" t="s">
        <v>158</v>
      </c>
      <c r="AF24" s="36" t="s">
        <v>158</v>
      </c>
      <c r="AG24" s="36" t="s">
        <v>158</v>
      </c>
      <c r="AH24" s="36" t="s">
        <v>158</v>
      </c>
      <c r="AI24" s="36" t="s">
        <v>158</v>
      </c>
      <c r="AJ24" s="36" t="s">
        <v>158</v>
      </c>
      <c r="AK24" s="36" t="s">
        <v>158</v>
      </c>
      <c r="AL24" s="36" t="s">
        <v>158</v>
      </c>
      <c r="AM24" s="36" t="s">
        <v>158</v>
      </c>
      <c r="AN24" s="62">
        <f t="shared" si="1"/>
        <v>6.3750000000000001E-2</v>
      </c>
    </row>
    <row r="25" spans="1:40">
      <c r="A25" s="63" t="s">
        <v>196</v>
      </c>
      <c r="B25" s="44" t="s">
        <v>197</v>
      </c>
      <c r="C25" s="32" t="s">
        <v>198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158</v>
      </c>
      <c r="U25" s="36" t="s">
        <v>158</v>
      </c>
      <c r="V25" s="36" t="s">
        <v>158</v>
      </c>
      <c r="W25" s="36" t="s">
        <v>158</v>
      </c>
      <c r="X25" s="36" t="s">
        <v>158</v>
      </c>
      <c r="Y25" s="36" t="s">
        <v>158</v>
      </c>
      <c r="Z25" s="36" t="s">
        <v>158</v>
      </c>
      <c r="AA25" s="36" t="s">
        <v>158</v>
      </c>
      <c r="AB25" s="36" t="s">
        <v>158</v>
      </c>
      <c r="AC25" s="36" t="s">
        <v>158</v>
      </c>
      <c r="AD25" s="36" t="s">
        <v>158</v>
      </c>
      <c r="AE25" s="36" t="s">
        <v>158</v>
      </c>
      <c r="AF25" s="36" t="s">
        <v>158</v>
      </c>
      <c r="AG25" s="36" t="s">
        <v>158</v>
      </c>
      <c r="AH25" s="36" t="s">
        <v>158</v>
      </c>
      <c r="AI25" s="36" t="s">
        <v>158</v>
      </c>
      <c r="AJ25" s="36" t="s">
        <v>158</v>
      </c>
      <c r="AK25" s="36" t="s">
        <v>158</v>
      </c>
      <c r="AL25" s="36" t="s">
        <v>158</v>
      </c>
      <c r="AM25" s="36" t="s">
        <v>158</v>
      </c>
      <c r="AN25" s="62">
        <f t="shared" si="1"/>
        <v>5.0999999999999997E-2</v>
      </c>
    </row>
    <row r="26" spans="1:40" ht="24.75" thickBot="1">
      <c r="A26" s="39" t="s">
        <v>199</v>
      </c>
      <c r="B26" s="45" t="s">
        <v>200</v>
      </c>
      <c r="C26" s="23" t="s">
        <v>201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158</v>
      </c>
      <c r="AC26" s="42" t="s">
        <v>158</v>
      </c>
      <c r="AD26" s="42" t="s">
        <v>158</v>
      </c>
      <c r="AE26" s="42" t="s">
        <v>158</v>
      </c>
      <c r="AF26" s="42" t="s">
        <v>158</v>
      </c>
      <c r="AG26" s="42" t="s">
        <v>158</v>
      </c>
      <c r="AH26" s="42" t="s">
        <v>158</v>
      </c>
      <c r="AI26" s="42" t="s">
        <v>158</v>
      </c>
      <c r="AJ26" s="42" t="s">
        <v>158</v>
      </c>
      <c r="AK26" s="42" t="s">
        <v>158</v>
      </c>
      <c r="AL26" s="42" t="s">
        <v>158</v>
      </c>
      <c r="AM26" s="42" t="s">
        <v>158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202</v>
      </c>
    </row>
    <row r="2" spans="1:1" s="19" customFormat="1" ht="15" customHeight="1">
      <c r="A2" s="18" t="s">
        <v>203</v>
      </c>
    </row>
    <row r="3" spans="1:1" s="19" customFormat="1" ht="15" customHeight="1">
      <c r="A3" s="18" t="s">
        <v>204</v>
      </c>
    </row>
    <row r="4" spans="1:1" s="19" customFormat="1" ht="15" customHeight="1">
      <c r="A4" s="18" t="s">
        <v>205</v>
      </c>
    </row>
    <row r="5" spans="1:1" s="19" customFormat="1" ht="15" customHeight="1">
      <c r="A5" s="18" t="s">
        <v>206</v>
      </c>
    </row>
    <row r="6" spans="1:1" s="19" customFormat="1" ht="15" customHeight="1">
      <c r="A6" s="18" t="s">
        <v>207</v>
      </c>
    </row>
    <row r="7" spans="1:1" s="19" customFormat="1" ht="15" customHeight="1">
      <c r="A7" s="18" t="s">
        <v>208</v>
      </c>
    </row>
    <row r="8" spans="1:1" s="19" customFormat="1" ht="15" customHeight="1">
      <c r="A8" s="18" t="s">
        <v>209</v>
      </c>
    </row>
    <row r="9" spans="1:1" s="19" customFormat="1" ht="15" customHeight="1">
      <c r="A9" s="18" t="s">
        <v>210</v>
      </c>
    </row>
    <row r="10" spans="1:1" s="19" customFormat="1" ht="15" customHeight="1">
      <c r="A10" s="18" t="s">
        <v>211</v>
      </c>
    </row>
    <row r="11" spans="1:1" s="19" customFormat="1" ht="15" customHeight="1">
      <c r="A11" s="18" t="s">
        <v>212</v>
      </c>
    </row>
    <row r="12" spans="1:1" s="19" customFormat="1" ht="15" customHeight="1">
      <c r="A12" s="18" t="s">
        <v>213</v>
      </c>
    </row>
    <row r="13" spans="1:1" s="19" customFormat="1" ht="15" customHeight="1">
      <c r="A13" s="18" t="s">
        <v>214</v>
      </c>
    </row>
    <row r="14" spans="1:1" s="19" customFormat="1" ht="15" customHeight="1">
      <c r="A14" s="18" t="s">
        <v>215</v>
      </c>
    </row>
    <row r="15" spans="1:1" s="19" customFormat="1" ht="15" customHeight="1">
      <c r="A15" s="18" t="s">
        <v>216</v>
      </c>
    </row>
    <row r="16" spans="1:1" s="19" customFormat="1" ht="15" customHeight="1">
      <c r="A16" s="18" t="s">
        <v>217</v>
      </c>
    </row>
    <row r="17" spans="1:1" s="19" customFormat="1" ht="15" customHeight="1">
      <c r="A17" s="18" t="s">
        <v>2</v>
      </c>
    </row>
    <row r="18" spans="1:1" s="19" customFormat="1" ht="15" customHeight="1">
      <c r="A18" s="18" t="s">
        <v>218</v>
      </c>
    </row>
    <row r="19" spans="1:1" s="19" customFormat="1" ht="15" customHeight="1">
      <c r="A19" s="18" t="s">
        <v>219</v>
      </c>
    </row>
    <row r="20" spans="1:1" s="19" customFormat="1" ht="15" customHeight="1">
      <c r="A20" s="18" t="s">
        <v>220</v>
      </c>
    </row>
    <row r="21" spans="1:1" s="19" customFormat="1" ht="15" customHeight="1">
      <c r="A21" s="18" t="s">
        <v>221</v>
      </c>
    </row>
    <row r="22" spans="1:1" s="19" customFormat="1" ht="15" customHeight="1">
      <c r="A22" s="18" t="s">
        <v>222</v>
      </c>
    </row>
    <row r="23" spans="1:1" s="19" customFormat="1" ht="15" customHeight="1">
      <c r="A23" s="18" t="s">
        <v>223</v>
      </c>
    </row>
    <row r="24" spans="1:1" s="19" customFormat="1" ht="15" customHeight="1">
      <c r="A24" s="18" t="s">
        <v>224</v>
      </c>
    </row>
    <row r="25" spans="1:1" s="19" customFormat="1" ht="15" customHeight="1">
      <c r="A25" s="18" t="s">
        <v>225</v>
      </c>
    </row>
    <row r="26" spans="1:1" s="19" customFormat="1" ht="15" customHeight="1">
      <c r="A26" s="18" t="s">
        <v>226</v>
      </c>
    </row>
    <row r="27" spans="1:1" s="19" customFormat="1" ht="15" customHeight="1">
      <c r="A27" s="18" t="s">
        <v>227</v>
      </c>
    </row>
    <row r="28" spans="1:1" s="19" customFormat="1" ht="15" customHeight="1">
      <c r="A28" s="18" t="s">
        <v>228</v>
      </c>
    </row>
    <row r="29" spans="1:1" s="19" customFormat="1" ht="15" customHeight="1">
      <c r="A29" s="18" t="s">
        <v>229</v>
      </c>
    </row>
    <row r="30" spans="1:1" s="19" customFormat="1" ht="15" customHeight="1">
      <c r="A30" s="18" t="s">
        <v>230</v>
      </c>
    </row>
    <row r="31" spans="1:1" s="19" customFormat="1" ht="15" customHeight="1">
      <c r="A31" s="18" t="s">
        <v>231</v>
      </c>
    </row>
    <row r="32" spans="1:1" s="19" customFormat="1" ht="15" customHeight="1">
      <c r="A32" s="18" t="s">
        <v>232</v>
      </c>
    </row>
    <row r="33" spans="1:1" s="19" customFormat="1" ht="15" customHeight="1">
      <c r="A33" s="18" t="s">
        <v>233</v>
      </c>
    </row>
    <row r="34" spans="1:1" s="19" customFormat="1" ht="15" customHeight="1">
      <c r="A34" s="18" t="s">
        <v>234</v>
      </c>
    </row>
    <row r="35" spans="1:1" s="19" customFormat="1" ht="15" customHeight="1">
      <c r="A35" s="18" t="s">
        <v>235</v>
      </c>
    </row>
    <row r="36" spans="1:1" s="19" customFormat="1" ht="15" customHeight="1">
      <c r="A36" s="18" t="s">
        <v>236</v>
      </c>
    </row>
    <row r="37" spans="1:1" s="19" customFormat="1" ht="15" customHeight="1">
      <c r="A37" s="18" t="s">
        <v>237</v>
      </c>
    </row>
    <row r="38" spans="1:1" s="19" customFormat="1" ht="15" customHeight="1">
      <c r="A38" s="18" t="s">
        <v>238</v>
      </c>
    </row>
    <row r="39" spans="1:1" s="19" customFormat="1" ht="15" customHeight="1">
      <c r="A39" s="18" t="s">
        <v>239</v>
      </c>
    </row>
    <row r="40" spans="1:1" s="19" customFormat="1" ht="15" customHeight="1">
      <c r="A40" s="18" t="s">
        <v>240</v>
      </c>
    </row>
    <row r="41" spans="1:1" s="19" customFormat="1" ht="15" customHeight="1">
      <c r="A41" s="18" t="s">
        <v>241</v>
      </c>
    </row>
    <row r="42" spans="1:1" s="19" customFormat="1" ht="15" customHeight="1">
      <c r="A42" s="18" t="s">
        <v>242</v>
      </c>
    </row>
    <row r="43" spans="1:1" s="19" customFormat="1" ht="15" customHeight="1">
      <c r="A43" s="18" t="s">
        <v>243</v>
      </c>
    </row>
    <row r="44" spans="1:1" s="19" customFormat="1" ht="15" customHeight="1">
      <c r="A44" s="18" t="s">
        <v>244</v>
      </c>
    </row>
    <row r="45" spans="1:1" s="19" customFormat="1" ht="15" customHeight="1">
      <c r="A45" s="18" t="s">
        <v>245</v>
      </c>
    </row>
    <row r="46" spans="1:1" s="19" customFormat="1" ht="15" customHeight="1">
      <c r="A46" s="18" t="s">
        <v>246</v>
      </c>
    </row>
    <row r="47" spans="1:1" s="19" customFormat="1" ht="15" customHeight="1">
      <c r="A47" s="18" t="s">
        <v>247</v>
      </c>
    </row>
    <row r="48" spans="1:1" s="19" customFormat="1" ht="15" customHeight="1">
      <c r="A48" s="18" t="s">
        <v>248</v>
      </c>
    </row>
    <row r="49" spans="1:1" s="19" customFormat="1" ht="15" customHeight="1">
      <c r="A49" s="18" t="s">
        <v>249</v>
      </c>
    </row>
    <row r="50" spans="1:1" s="19" customFormat="1" ht="15" customHeight="1">
      <c r="A50" s="18" t="s">
        <v>250</v>
      </c>
    </row>
    <row r="51" spans="1:1" s="19" customFormat="1" ht="15" customHeight="1">
      <c r="A51" s="18" t="s">
        <v>251</v>
      </c>
    </row>
    <row r="52" spans="1:1" s="19" customFormat="1" ht="15" customHeight="1">
      <c r="A52" s="18" t="s">
        <v>252</v>
      </c>
    </row>
    <row r="53" spans="1:1" s="19" customFormat="1" ht="15" customHeight="1">
      <c r="A53" s="18" t="s">
        <v>253</v>
      </c>
    </row>
    <row r="54" spans="1:1" s="19" customFormat="1" ht="15" customHeight="1">
      <c r="A54" s="18" t="s">
        <v>254</v>
      </c>
    </row>
    <row r="55" spans="1:1" s="19" customFormat="1" ht="15" customHeight="1">
      <c r="A55" s="18" t="s">
        <v>255</v>
      </c>
    </row>
    <row r="56" spans="1:1" s="19" customFormat="1" ht="15" customHeight="1">
      <c r="A56" s="18" t="s">
        <v>256</v>
      </c>
    </row>
    <row r="57" spans="1:1" s="19" customFormat="1" ht="15" customHeight="1">
      <c r="A57" s="18" t="s">
        <v>257</v>
      </c>
    </row>
    <row r="58" spans="1:1" s="19" customFormat="1" ht="15" customHeight="1">
      <c r="A58" s="18" t="s">
        <v>258</v>
      </c>
    </row>
    <row r="59" spans="1:1" s="19" customFormat="1" ht="15" customHeight="1">
      <c r="A59" s="18" t="s">
        <v>259</v>
      </c>
    </row>
    <row r="60" spans="1:1" s="19" customFormat="1" ht="15" customHeight="1">
      <c r="A60" s="18" t="s">
        <v>260</v>
      </c>
    </row>
    <row r="61" spans="1:1" s="19" customFormat="1" ht="15" customHeight="1">
      <c r="A61" s="18" t="s">
        <v>261</v>
      </c>
    </row>
    <row r="62" spans="1:1" s="19" customFormat="1" ht="15" customHeight="1">
      <c r="A62" s="18" t="s">
        <v>262</v>
      </c>
    </row>
    <row r="63" spans="1:1" s="19" customFormat="1" ht="15" customHeight="1">
      <c r="A63" s="18" t="s">
        <v>263</v>
      </c>
    </row>
    <row r="64" spans="1:1" s="19" customFormat="1" ht="15" customHeight="1">
      <c r="A64" s="18" t="s">
        <v>264</v>
      </c>
    </row>
    <row r="65" spans="1:1" s="19" customFormat="1" ht="15" customHeight="1">
      <c r="A65" s="18" t="s">
        <v>265</v>
      </c>
    </row>
    <row r="66" spans="1:1" s="19" customFormat="1" ht="15" customHeight="1">
      <c r="A66" s="18" t="s">
        <v>266</v>
      </c>
    </row>
    <row r="67" spans="1:1" s="19" customFormat="1" ht="15" customHeight="1">
      <c r="A67" s="18" t="s">
        <v>267</v>
      </c>
    </row>
    <row r="68" spans="1:1" s="19" customFormat="1" ht="15" customHeight="1">
      <c r="A68" s="18" t="s">
        <v>268</v>
      </c>
    </row>
    <row r="69" spans="1:1" s="19" customFormat="1" ht="15" customHeight="1">
      <c r="A69" s="18" t="s">
        <v>269</v>
      </c>
    </row>
    <row r="70" spans="1:1" s="19" customFormat="1" ht="15" customHeight="1">
      <c r="A70" s="18" t="s">
        <v>270</v>
      </c>
    </row>
    <row r="71" spans="1:1" s="19" customFormat="1" ht="15" customHeight="1">
      <c r="A71" s="18" t="s">
        <v>271</v>
      </c>
    </row>
    <row r="72" spans="1:1" s="19" customFormat="1" ht="15" customHeight="1">
      <c r="A72" s="18" t="s">
        <v>272</v>
      </c>
    </row>
    <row r="73" spans="1:1" s="19" customFormat="1" ht="15" customHeight="1">
      <c r="A73" s="18" t="s">
        <v>273</v>
      </c>
    </row>
    <row r="74" spans="1:1" s="19" customFormat="1" ht="15" customHeight="1">
      <c r="A74" s="18" t="s">
        <v>274</v>
      </c>
    </row>
    <row r="75" spans="1:1" s="19" customFormat="1" ht="15" customHeight="1">
      <c r="A75" s="18" t="s">
        <v>275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ACC069F6-DBFC-4131-8AE9-10D5B8C031AA">true</alreadyChecked>
    <needDetail xmlns="ACC069F6-DBFC-4131-8AE9-10D5B8C031AA">false</needDetail>
    <xd_ProgID xmlns="http://schemas.microsoft.com/sharepoint/v3" xsi:nil="true"/>
    <Comments xmlns="ACC069F6-DBFC-4131-8AE9-10D5B8C031AA">Atkreipiame dėmesį 2018 m. PČ Reed ir Ambrulevičius užėmę 20 v. gauna 48,63 taško, o 2019 m. PČ užėmę trimis vietomis aukščiau 17 v. gauna tik 47, 90 taško. Rašant dalyvių sk. gaunasi teisingi skaičiai  17 v. - 57,20 taško,20 v. - 50,02 taško.</Comm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7D2F0E5D6325AD498249F29AA456F991" ma:contentTypeVersion="" ma:contentTypeDescription="" ma:contentTypeScope="" ma:versionID="cc1a2310763db3c6ca0cffc4ecb08331">
  <xsd:schema xmlns:xsd="http://www.w3.org/2001/XMLSchema" xmlns:xs="http://www.w3.org/2001/XMLSchema" xmlns:p="http://schemas.microsoft.com/office/2006/metadata/properties" xmlns:ns1="http://schemas.microsoft.com/sharepoint/v3" xmlns:ns2="ACC069F6-DBFC-4131-8AE9-10D5B8C031AA" targetNamespace="http://schemas.microsoft.com/office/2006/metadata/properties" ma:root="true" ma:fieldsID="5baab7f25d32882ed35102818cebb100" ns1:_="" ns2:_="">
    <xsd:import namespace="http://schemas.microsoft.com/sharepoint/v3"/>
    <xsd:import namespace="ACC069F6-DBFC-4131-8AE9-10D5B8C031A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069F6-DBFC-4131-8AE9-10D5B8C031A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CC069F6-DBFC-4131-8AE9-10D5B8C031A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4F4751-7CC5-4738-A518-B842899DB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C069F6-DBFC-4131-8AE9-10D5B8C03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0x0101006CB92C11A11C4849B1A04E87CB5CBA3E007D2F0E5D6325AD498249F29AA456F991</vt:lpwstr>
  </property>
</Properties>
</file>