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aukantiene\Desktop\11_programos siuntimui\rezultatai\"/>
    </mc:Choice>
  </mc:AlternateContent>
  <bookViews>
    <workbookView xWindow="0" yWindow="0" windowWidth="28800" windowHeight="12330"/>
  </bookViews>
  <sheets>
    <sheet name="I dalis" sheetId="2" r:id="rId1"/>
    <sheet name="Balų lentelė" sheetId="13" state="hidden" r:id="rId2"/>
    <sheet name="Pripazintos federacijos" sheetId="11" state="hidden" r:id="rId3"/>
  </sheets>
  <definedNames>
    <definedName name="_xlnm.Print_Area" localSheetId="0">'I dalis'!$A:$R</definedName>
  </definedNames>
  <calcPr calcId="171026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17" i="2" l="1"/>
  <c r="N19" i="2"/>
  <c r="O19" i="2"/>
  <c r="P19" i="2"/>
  <c r="Q19" i="2"/>
  <c r="R19" i="2"/>
  <c r="N20" i="2"/>
  <c r="O20" i="2"/>
  <c r="P20" i="2"/>
  <c r="Q20" i="2"/>
  <c r="R20" i="2"/>
  <c r="O21" i="2"/>
  <c r="P21" i="2"/>
  <c r="N21" i="2"/>
  <c r="Q21" i="2"/>
  <c r="R21" i="2"/>
  <c r="O22" i="2"/>
  <c r="P22" i="2"/>
  <c r="N22" i="2"/>
  <c r="Q22" i="2"/>
  <c r="R22" i="2"/>
  <c r="O23" i="2"/>
  <c r="P23" i="2"/>
  <c r="N23" i="2"/>
  <c r="Q23" i="2"/>
  <c r="R23" i="2"/>
  <c r="O24" i="2"/>
  <c r="P24" i="2"/>
  <c r="N24" i="2"/>
  <c r="Q24" i="2"/>
  <c r="R24" i="2"/>
  <c r="O25" i="2"/>
  <c r="P25" i="2"/>
  <c r="N25" i="2"/>
  <c r="Q25" i="2"/>
  <c r="R25" i="2"/>
  <c r="O26" i="2"/>
  <c r="P26" i="2"/>
  <c r="N26" i="2"/>
  <c r="Q26" i="2"/>
  <c r="R26" i="2"/>
  <c r="O27" i="2"/>
  <c r="P27" i="2"/>
  <c r="N27" i="2"/>
  <c r="Q27" i="2"/>
  <c r="R27" i="2"/>
  <c r="O28" i="2"/>
  <c r="P28" i="2"/>
  <c r="N28" i="2"/>
  <c r="Q28" i="2"/>
  <c r="R28" i="2"/>
  <c r="R29" i="2"/>
  <c r="N46" i="2"/>
  <c r="O46" i="2"/>
  <c r="P46" i="2"/>
  <c r="Q46" i="2"/>
  <c r="R46" i="2"/>
  <c r="N47" i="2"/>
  <c r="O47" i="2"/>
  <c r="P47" i="2"/>
  <c r="Q47" i="2"/>
  <c r="R47" i="2"/>
  <c r="N48" i="2"/>
  <c r="O48" i="2"/>
  <c r="P48" i="2"/>
  <c r="Q48" i="2"/>
  <c r="R48" i="2"/>
  <c r="O49" i="2"/>
  <c r="P49" i="2"/>
  <c r="N49" i="2"/>
  <c r="Q49" i="2"/>
  <c r="R49" i="2"/>
  <c r="O50" i="2"/>
  <c r="P50" i="2"/>
  <c r="N50" i="2"/>
  <c r="Q50" i="2"/>
  <c r="R50" i="2"/>
  <c r="O51" i="2"/>
  <c r="P51" i="2"/>
  <c r="N51" i="2"/>
  <c r="Q51" i="2"/>
  <c r="R51" i="2"/>
  <c r="O52" i="2"/>
  <c r="P52" i="2"/>
  <c r="N52" i="2"/>
  <c r="Q52" i="2"/>
  <c r="R52" i="2"/>
  <c r="O53" i="2"/>
  <c r="P53" i="2"/>
  <c r="N53" i="2"/>
  <c r="Q53" i="2"/>
  <c r="R53" i="2"/>
  <c r="O54" i="2"/>
  <c r="P54" i="2"/>
  <c r="N54" i="2"/>
  <c r="Q54" i="2"/>
  <c r="R54" i="2"/>
  <c r="O55" i="2"/>
  <c r="P55" i="2"/>
  <c r="N55" i="2"/>
  <c r="Q55" i="2"/>
  <c r="R55" i="2"/>
  <c r="R56" i="2"/>
  <c r="N66" i="2"/>
  <c r="O66" i="2"/>
  <c r="P66" i="2"/>
  <c r="Q66" i="2"/>
  <c r="R66" i="2"/>
  <c r="N67" i="2"/>
  <c r="O67" i="2"/>
  <c r="P67" i="2"/>
  <c r="Q67" i="2"/>
  <c r="R67" i="2"/>
  <c r="O68" i="2"/>
  <c r="P68" i="2"/>
  <c r="N68" i="2"/>
  <c r="Q68" i="2"/>
  <c r="R68" i="2"/>
  <c r="O69" i="2"/>
  <c r="P69" i="2"/>
  <c r="N69" i="2"/>
  <c r="Q69" i="2"/>
  <c r="R69" i="2"/>
  <c r="O70" i="2"/>
  <c r="P70" i="2"/>
  <c r="N70" i="2"/>
  <c r="Q70" i="2"/>
  <c r="R70" i="2"/>
  <c r="O71" i="2"/>
  <c r="P71" i="2"/>
  <c r="N71" i="2"/>
  <c r="Q71" i="2"/>
  <c r="R71" i="2"/>
  <c r="O72" i="2"/>
  <c r="P72" i="2"/>
  <c r="N72" i="2"/>
  <c r="Q72" i="2"/>
  <c r="R72" i="2"/>
  <c r="O73" i="2"/>
  <c r="P73" i="2"/>
  <c r="N73" i="2"/>
  <c r="Q73" i="2"/>
  <c r="R73" i="2"/>
  <c r="O74" i="2"/>
  <c r="P74" i="2"/>
  <c r="N74" i="2"/>
  <c r="Q74" i="2"/>
  <c r="R74" i="2"/>
  <c r="O75" i="2"/>
  <c r="P75" i="2"/>
  <c r="N75" i="2"/>
  <c r="Q75" i="2"/>
  <c r="R75" i="2"/>
  <c r="R76" i="2"/>
  <c r="N84" i="2"/>
  <c r="O84" i="2"/>
  <c r="P84" i="2"/>
  <c r="Q84" i="2"/>
  <c r="R84" i="2"/>
  <c r="N85" i="2"/>
  <c r="O85" i="2"/>
  <c r="P85" i="2"/>
  <c r="Q85" i="2"/>
  <c r="R85" i="2"/>
  <c r="O86" i="2"/>
  <c r="P86" i="2"/>
  <c r="N86" i="2"/>
  <c r="Q86" i="2"/>
  <c r="R86" i="2"/>
  <c r="O87" i="2"/>
  <c r="P87" i="2"/>
  <c r="N87" i="2"/>
  <c r="Q87" i="2"/>
  <c r="R87" i="2"/>
  <c r="O88" i="2"/>
  <c r="P88" i="2"/>
  <c r="N88" i="2"/>
  <c r="Q88" i="2"/>
  <c r="R88" i="2"/>
  <c r="O89" i="2"/>
  <c r="P89" i="2"/>
  <c r="N89" i="2"/>
  <c r="Q89" i="2"/>
  <c r="R89" i="2"/>
  <c r="O90" i="2"/>
  <c r="P90" i="2"/>
  <c r="N90" i="2"/>
  <c r="Q90" i="2"/>
  <c r="R90" i="2"/>
  <c r="O91" i="2"/>
  <c r="P91" i="2"/>
  <c r="N91" i="2"/>
  <c r="Q91" i="2"/>
  <c r="R91" i="2"/>
  <c r="O92" i="2"/>
  <c r="P92" i="2"/>
  <c r="N92" i="2"/>
  <c r="Q92" i="2"/>
  <c r="R92" i="2"/>
  <c r="O93" i="2"/>
  <c r="P93" i="2"/>
  <c r="N93" i="2"/>
  <c r="Q93" i="2"/>
  <c r="R93" i="2"/>
  <c r="R94" i="2"/>
  <c r="N102" i="2"/>
  <c r="O102" i="2"/>
  <c r="P102" i="2"/>
  <c r="Q102" i="2"/>
  <c r="R102" i="2"/>
  <c r="N103" i="2"/>
  <c r="O103" i="2"/>
  <c r="P103" i="2"/>
  <c r="Q103" i="2"/>
  <c r="R103" i="2"/>
  <c r="O104" i="2"/>
  <c r="P104" i="2"/>
  <c r="N104" i="2"/>
  <c r="Q104" i="2"/>
  <c r="R104" i="2"/>
  <c r="O105" i="2"/>
  <c r="P105" i="2"/>
  <c r="N105" i="2"/>
  <c r="Q105" i="2"/>
  <c r="R105" i="2"/>
  <c r="O106" i="2"/>
  <c r="P106" i="2"/>
  <c r="N106" i="2"/>
  <c r="Q106" i="2"/>
  <c r="R106" i="2"/>
  <c r="O107" i="2"/>
  <c r="P107" i="2"/>
  <c r="N107" i="2"/>
  <c r="Q107" i="2"/>
  <c r="R107" i="2"/>
  <c r="O108" i="2"/>
  <c r="P108" i="2"/>
  <c r="N108" i="2"/>
  <c r="Q108" i="2"/>
  <c r="R108" i="2"/>
  <c r="O109" i="2"/>
  <c r="P109" i="2"/>
  <c r="N109" i="2"/>
  <c r="Q109" i="2"/>
  <c r="R109" i="2"/>
  <c r="O110" i="2"/>
  <c r="P110" i="2"/>
  <c r="N110" i="2"/>
  <c r="Q110" i="2"/>
  <c r="R110" i="2"/>
  <c r="O111" i="2"/>
  <c r="P111" i="2"/>
  <c r="N111" i="2"/>
  <c r="Q111" i="2"/>
  <c r="R111" i="2"/>
  <c r="R112" i="2"/>
  <c r="N120" i="2"/>
  <c r="O120" i="2"/>
  <c r="P120" i="2"/>
  <c r="Q120" i="2"/>
  <c r="R120" i="2"/>
  <c r="N121" i="2"/>
  <c r="O121" i="2"/>
  <c r="P121" i="2"/>
  <c r="Q121" i="2"/>
  <c r="R121" i="2"/>
  <c r="O122" i="2"/>
  <c r="P122" i="2"/>
  <c r="N122" i="2"/>
  <c r="Q122" i="2"/>
  <c r="R122" i="2"/>
  <c r="O123" i="2"/>
  <c r="P123" i="2"/>
  <c r="N123" i="2"/>
  <c r="Q123" i="2"/>
  <c r="R123" i="2"/>
  <c r="O124" i="2"/>
  <c r="P124" i="2"/>
  <c r="N124" i="2"/>
  <c r="Q124" i="2"/>
  <c r="R124" i="2"/>
  <c r="O125" i="2"/>
  <c r="P125" i="2"/>
  <c r="N125" i="2"/>
  <c r="Q125" i="2"/>
  <c r="R125" i="2"/>
  <c r="O126" i="2"/>
  <c r="P126" i="2"/>
  <c r="N126" i="2"/>
  <c r="Q126" i="2"/>
  <c r="R126" i="2"/>
  <c r="O127" i="2"/>
  <c r="P127" i="2"/>
  <c r="N127" i="2"/>
  <c r="Q127" i="2"/>
  <c r="R127" i="2"/>
  <c r="O128" i="2"/>
  <c r="P128" i="2"/>
  <c r="N128" i="2"/>
  <c r="Q128" i="2"/>
  <c r="R128" i="2"/>
  <c r="O129" i="2"/>
  <c r="P129" i="2"/>
  <c r="N129" i="2"/>
  <c r="Q129" i="2"/>
  <c r="R129" i="2"/>
  <c r="R130" i="2"/>
  <c r="N139" i="2"/>
  <c r="O139" i="2"/>
  <c r="P139" i="2"/>
  <c r="Q139" i="2"/>
  <c r="R139" i="2"/>
  <c r="N140" i="2"/>
  <c r="O140" i="2"/>
  <c r="P140" i="2"/>
  <c r="Q140" i="2"/>
  <c r="R140" i="2"/>
  <c r="O141" i="2"/>
  <c r="P141" i="2"/>
  <c r="N141" i="2"/>
  <c r="Q141" i="2"/>
  <c r="R141" i="2"/>
  <c r="O142" i="2"/>
  <c r="P142" i="2"/>
  <c r="N142" i="2"/>
  <c r="Q142" i="2"/>
  <c r="R142" i="2"/>
  <c r="O143" i="2"/>
  <c r="P143" i="2"/>
  <c r="N143" i="2"/>
  <c r="Q143" i="2"/>
  <c r="R143" i="2"/>
  <c r="O144" i="2"/>
  <c r="P144" i="2"/>
  <c r="N144" i="2"/>
  <c r="Q144" i="2"/>
  <c r="R144" i="2"/>
  <c r="O145" i="2"/>
  <c r="P145" i="2"/>
  <c r="N145" i="2"/>
  <c r="Q145" i="2"/>
  <c r="R145" i="2"/>
  <c r="O146" i="2"/>
  <c r="P146" i="2"/>
  <c r="N146" i="2"/>
  <c r="Q146" i="2"/>
  <c r="R146" i="2"/>
  <c r="O147" i="2"/>
  <c r="P147" i="2"/>
  <c r="N147" i="2"/>
  <c r="Q147" i="2"/>
  <c r="R147" i="2"/>
  <c r="O148" i="2"/>
  <c r="P148" i="2"/>
  <c r="N148" i="2"/>
  <c r="Q148" i="2"/>
  <c r="R148" i="2"/>
  <c r="R149" i="2"/>
  <c r="O158" i="2"/>
  <c r="P158" i="2"/>
  <c r="N158" i="2"/>
  <c r="Q158" i="2"/>
  <c r="R158" i="2"/>
  <c r="N159" i="2"/>
  <c r="O159" i="2"/>
  <c r="P159" i="2"/>
  <c r="Q159" i="2"/>
  <c r="R159" i="2"/>
  <c r="O160" i="2"/>
  <c r="P160" i="2"/>
  <c r="N160" i="2"/>
  <c r="Q160" i="2"/>
  <c r="R160" i="2"/>
  <c r="O161" i="2"/>
  <c r="P161" i="2"/>
  <c r="N161" i="2"/>
  <c r="Q161" i="2"/>
  <c r="R161" i="2"/>
  <c r="O162" i="2"/>
  <c r="P162" i="2"/>
  <c r="N162" i="2"/>
  <c r="Q162" i="2"/>
  <c r="R162" i="2"/>
  <c r="O163" i="2"/>
  <c r="P163" i="2"/>
  <c r="N163" i="2"/>
  <c r="Q163" i="2"/>
  <c r="R163" i="2"/>
  <c r="O164" i="2"/>
  <c r="P164" i="2"/>
  <c r="N164" i="2"/>
  <c r="Q164" i="2"/>
  <c r="R164" i="2"/>
  <c r="O165" i="2"/>
  <c r="P165" i="2"/>
  <c r="N165" i="2"/>
  <c r="Q165" i="2"/>
  <c r="R165" i="2"/>
  <c r="O166" i="2"/>
  <c r="P166" i="2"/>
  <c r="N166" i="2"/>
  <c r="Q166" i="2"/>
  <c r="R166" i="2"/>
  <c r="O167" i="2"/>
  <c r="P167" i="2"/>
  <c r="N167" i="2"/>
  <c r="Q167" i="2"/>
  <c r="R167" i="2"/>
  <c r="R168" i="2"/>
  <c r="N176" i="2"/>
  <c r="O176" i="2"/>
  <c r="P176" i="2"/>
  <c r="Q176" i="2"/>
  <c r="R176" i="2"/>
  <c r="N177" i="2"/>
  <c r="O177" i="2"/>
  <c r="P177" i="2"/>
  <c r="Q177" i="2"/>
  <c r="R177" i="2"/>
  <c r="O178" i="2"/>
  <c r="P178" i="2"/>
  <c r="N178" i="2"/>
  <c r="Q178" i="2"/>
  <c r="R178" i="2"/>
  <c r="O179" i="2"/>
  <c r="P179" i="2"/>
  <c r="N179" i="2"/>
  <c r="Q179" i="2"/>
  <c r="R179" i="2"/>
  <c r="O180" i="2"/>
  <c r="P180" i="2"/>
  <c r="N180" i="2"/>
  <c r="Q180" i="2"/>
  <c r="R180" i="2"/>
  <c r="O181" i="2"/>
  <c r="P181" i="2"/>
  <c r="N181" i="2"/>
  <c r="Q181" i="2"/>
  <c r="R181" i="2"/>
  <c r="O182" i="2"/>
  <c r="P182" i="2"/>
  <c r="N182" i="2"/>
  <c r="Q182" i="2"/>
  <c r="R182" i="2"/>
  <c r="O183" i="2"/>
  <c r="P183" i="2"/>
  <c r="N183" i="2"/>
  <c r="Q183" i="2"/>
  <c r="R183" i="2"/>
  <c r="O184" i="2"/>
  <c r="P184" i="2"/>
  <c r="N184" i="2"/>
  <c r="Q184" i="2"/>
  <c r="R184" i="2"/>
  <c r="O185" i="2"/>
  <c r="P185" i="2"/>
  <c r="N185" i="2"/>
  <c r="Q185" i="2"/>
  <c r="R185" i="2"/>
  <c r="R186" i="2"/>
  <c r="N194" i="2"/>
  <c r="O194" i="2"/>
  <c r="P194" i="2"/>
  <c r="Q194" i="2"/>
  <c r="R194" i="2"/>
  <c r="N195" i="2"/>
  <c r="O195" i="2"/>
  <c r="P195" i="2"/>
  <c r="Q195" i="2"/>
  <c r="R195" i="2"/>
  <c r="O196" i="2"/>
  <c r="P196" i="2"/>
  <c r="N196" i="2"/>
  <c r="Q196" i="2"/>
  <c r="R196" i="2"/>
  <c r="O197" i="2"/>
  <c r="P197" i="2"/>
  <c r="N197" i="2"/>
  <c r="Q197" i="2"/>
  <c r="R197" i="2"/>
  <c r="O198" i="2"/>
  <c r="P198" i="2"/>
  <c r="N198" i="2"/>
  <c r="Q198" i="2"/>
  <c r="R198" i="2"/>
  <c r="O199" i="2"/>
  <c r="P199" i="2"/>
  <c r="N199" i="2"/>
  <c r="Q199" i="2"/>
  <c r="R199" i="2"/>
  <c r="O200" i="2"/>
  <c r="P200" i="2"/>
  <c r="N200" i="2"/>
  <c r="Q200" i="2"/>
  <c r="R200" i="2"/>
  <c r="O201" i="2"/>
  <c r="P201" i="2"/>
  <c r="N201" i="2"/>
  <c r="Q201" i="2"/>
  <c r="R201" i="2"/>
  <c r="O202" i="2"/>
  <c r="P202" i="2"/>
  <c r="N202" i="2"/>
  <c r="Q202" i="2"/>
  <c r="R202" i="2"/>
  <c r="O203" i="2"/>
  <c r="P203" i="2"/>
  <c r="N203" i="2"/>
  <c r="Q203" i="2"/>
  <c r="R203" i="2"/>
  <c r="R204" i="2"/>
  <c r="N612" i="2"/>
  <c r="N604" i="2"/>
  <c r="N605" i="2"/>
  <c r="N606" i="2"/>
  <c r="N607" i="2"/>
  <c r="N608" i="2"/>
  <c r="N609" i="2"/>
  <c r="N610" i="2"/>
  <c r="N611" i="2"/>
  <c r="N603" i="2"/>
  <c r="N587" i="2"/>
  <c r="N588" i="2"/>
  <c r="N589" i="2"/>
  <c r="N590" i="2"/>
  <c r="N591" i="2"/>
  <c r="N592" i="2"/>
  <c r="N593" i="2"/>
  <c r="N594" i="2"/>
  <c r="N595" i="2"/>
  <c r="N586" i="2"/>
  <c r="N570" i="2"/>
  <c r="N571" i="2"/>
  <c r="N572" i="2"/>
  <c r="N573" i="2"/>
  <c r="N574" i="2"/>
  <c r="N575" i="2"/>
  <c r="N576" i="2"/>
  <c r="N577" i="2"/>
  <c r="N578" i="2"/>
  <c r="N569" i="2"/>
  <c r="N553" i="2"/>
  <c r="N554" i="2"/>
  <c r="N555" i="2"/>
  <c r="N556" i="2"/>
  <c r="N557" i="2"/>
  <c r="N558" i="2"/>
  <c r="N559" i="2"/>
  <c r="N560" i="2"/>
  <c r="N561" i="2"/>
  <c r="N552" i="2"/>
  <c r="N536" i="2"/>
  <c r="N537" i="2"/>
  <c r="N538" i="2"/>
  <c r="N539" i="2"/>
  <c r="N540" i="2"/>
  <c r="N541" i="2"/>
  <c r="N542" i="2"/>
  <c r="N543" i="2"/>
  <c r="N544" i="2"/>
  <c r="N535" i="2"/>
  <c r="N519" i="2"/>
  <c r="N520" i="2"/>
  <c r="N521" i="2"/>
  <c r="N522" i="2"/>
  <c r="N523" i="2"/>
  <c r="N524" i="2"/>
  <c r="N525" i="2"/>
  <c r="N526" i="2"/>
  <c r="N527" i="2"/>
  <c r="N518" i="2"/>
  <c r="N502" i="2"/>
  <c r="N503" i="2"/>
  <c r="N504" i="2"/>
  <c r="N505" i="2"/>
  <c r="N506" i="2"/>
  <c r="N507" i="2"/>
  <c r="N508" i="2"/>
  <c r="N509" i="2"/>
  <c r="N510" i="2"/>
  <c r="N501" i="2"/>
  <c r="N485" i="2"/>
  <c r="N486" i="2"/>
  <c r="N487" i="2"/>
  <c r="N488" i="2"/>
  <c r="N489" i="2"/>
  <c r="N490" i="2"/>
  <c r="N491" i="2"/>
  <c r="N492" i="2"/>
  <c r="N493" i="2"/>
  <c r="N484" i="2"/>
  <c r="N468" i="2"/>
  <c r="N469" i="2"/>
  <c r="N470" i="2"/>
  <c r="N471" i="2"/>
  <c r="N472" i="2"/>
  <c r="N473" i="2"/>
  <c r="N474" i="2"/>
  <c r="N475" i="2"/>
  <c r="N476" i="2"/>
  <c r="N467" i="2"/>
  <c r="N451" i="2"/>
  <c r="N452" i="2"/>
  <c r="N453" i="2"/>
  <c r="N454" i="2"/>
  <c r="N455" i="2"/>
  <c r="N456" i="2"/>
  <c r="N457" i="2"/>
  <c r="N458" i="2"/>
  <c r="N459" i="2"/>
  <c r="N450" i="2"/>
  <c r="N434" i="2"/>
  <c r="N435" i="2"/>
  <c r="N436" i="2"/>
  <c r="N437" i="2"/>
  <c r="N438" i="2"/>
  <c r="N439" i="2"/>
  <c r="N440" i="2"/>
  <c r="N441" i="2"/>
  <c r="N442" i="2"/>
  <c r="N433" i="2"/>
  <c r="N417" i="2"/>
  <c r="N418" i="2"/>
  <c r="N419" i="2"/>
  <c r="N420" i="2"/>
  <c r="N421" i="2"/>
  <c r="N422" i="2"/>
  <c r="N423" i="2"/>
  <c r="N424" i="2"/>
  <c r="N425" i="2"/>
  <c r="N416" i="2"/>
  <c r="N400" i="2"/>
  <c r="N401" i="2"/>
  <c r="N402" i="2"/>
  <c r="N403" i="2"/>
  <c r="N404" i="2"/>
  <c r="N405" i="2"/>
  <c r="N406" i="2"/>
  <c r="N407" i="2"/>
  <c r="N408" i="2"/>
  <c r="N399" i="2"/>
  <c r="N383" i="2"/>
  <c r="N384" i="2"/>
  <c r="N385" i="2"/>
  <c r="N386" i="2"/>
  <c r="N387" i="2"/>
  <c r="N388" i="2"/>
  <c r="N389" i="2"/>
  <c r="N390" i="2"/>
  <c r="N391" i="2"/>
  <c r="N382" i="2"/>
  <c r="N366" i="2"/>
  <c r="N367" i="2"/>
  <c r="N368" i="2"/>
  <c r="N369" i="2"/>
  <c r="N370" i="2"/>
  <c r="N371" i="2"/>
  <c r="N372" i="2"/>
  <c r="N373" i="2"/>
  <c r="N374" i="2"/>
  <c r="N365" i="2"/>
  <c r="N349" i="2"/>
  <c r="N350" i="2"/>
  <c r="N351" i="2"/>
  <c r="N352" i="2"/>
  <c r="N353" i="2"/>
  <c r="N354" i="2"/>
  <c r="N355" i="2"/>
  <c r="N356" i="2"/>
  <c r="N357" i="2"/>
  <c r="N348" i="2"/>
  <c r="N332" i="2"/>
  <c r="N333" i="2"/>
  <c r="N334" i="2"/>
  <c r="N335" i="2"/>
  <c r="N336" i="2"/>
  <c r="N337" i="2"/>
  <c r="N338" i="2"/>
  <c r="N339" i="2"/>
  <c r="N340" i="2"/>
  <c r="N331" i="2"/>
  <c r="N315" i="2"/>
  <c r="N316" i="2"/>
  <c r="N317" i="2"/>
  <c r="N318" i="2"/>
  <c r="N319" i="2"/>
  <c r="N320" i="2"/>
  <c r="N321" i="2"/>
  <c r="N322" i="2"/>
  <c r="N323" i="2"/>
  <c r="N314" i="2"/>
  <c r="N298" i="2"/>
  <c r="N299" i="2"/>
  <c r="N300" i="2"/>
  <c r="N301" i="2"/>
  <c r="N302" i="2"/>
  <c r="N303" i="2"/>
  <c r="N304" i="2"/>
  <c r="N305" i="2"/>
  <c r="N306" i="2"/>
  <c r="N297" i="2"/>
  <c r="N281" i="2"/>
  <c r="N282" i="2"/>
  <c r="N283" i="2"/>
  <c r="N284" i="2"/>
  <c r="N285" i="2"/>
  <c r="N286" i="2"/>
  <c r="N287" i="2"/>
  <c r="N288" i="2"/>
  <c r="N289" i="2"/>
  <c r="N280" i="2"/>
  <c r="N265" i="2"/>
  <c r="N266" i="2"/>
  <c r="N267" i="2"/>
  <c r="N268" i="2"/>
  <c r="N269" i="2"/>
  <c r="N270" i="2"/>
  <c r="N271" i="2"/>
  <c r="N272" i="2"/>
  <c r="N273" i="2"/>
  <c r="N264" i="2"/>
  <c r="N248" i="2"/>
  <c r="N249" i="2"/>
  <c r="N250" i="2"/>
  <c r="N251" i="2"/>
  <c r="N252" i="2"/>
  <c r="N253" i="2"/>
  <c r="N254" i="2"/>
  <c r="N255" i="2"/>
  <c r="N256" i="2"/>
  <c r="N247" i="2"/>
  <c r="N231" i="2"/>
  <c r="N232" i="2"/>
  <c r="N233" i="2"/>
  <c r="N234" i="2"/>
  <c r="N235" i="2"/>
  <c r="N236" i="2"/>
  <c r="N237" i="2"/>
  <c r="N238" i="2"/>
  <c r="N239" i="2"/>
  <c r="N230" i="2"/>
  <c r="N222" i="2"/>
  <c r="N214" i="2"/>
  <c r="N215" i="2"/>
  <c r="N216" i="2"/>
  <c r="N217" i="2"/>
  <c r="N218" i="2"/>
  <c r="N219" i="2"/>
  <c r="N220" i="2"/>
  <c r="N221" i="2"/>
  <c r="N213" i="2"/>
  <c r="O612" i="2"/>
  <c r="O604" i="2"/>
  <c r="O605" i="2"/>
  <c r="O606" i="2"/>
  <c r="O607" i="2"/>
  <c r="O608" i="2"/>
  <c r="O609" i="2"/>
  <c r="O610" i="2"/>
  <c r="O611" i="2"/>
  <c r="O603" i="2"/>
  <c r="O587" i="2"/>
  <c r="O588" i="2"/>
  <c r="O589" i="2"/>
  <c r="O590" i="2"/>
  <c r="O591" i="2"/>
  <c r="O592" i="2"/>
  <c r="O593" i="2"/>
  <c r="O594" i="2"/>
  <c r="O595" i="2"/>
  <c r="O586" i="2"/>
  <c r="O570" i="2"/>
  <c r="O571" i="2"/>
  <c r="O572" i="2"/>
  <c r="O573" i="2"/>
  <c r="O574" i="2"/>
  <c r="O575" i="2"/>
  <c r="O576" i="2"/>
  <c r="O577" i="2"/>
  <c r="O578" i="2"/>
  <c r="O569" i="2"/>
  <c r="O553" i="2"/>
  <c r="O554" i="2"/>
  <c r="O555" i="2"/>
  <c r="O556" i="2"/>
  <c r="O557" i="2"/>
  <c r="O558" i="2"/>
  <c r="O559" i="2"/>
  <c r="O560" i="2"/>
  <c r="O561" i="2"/>
  <c r="O552" i="2"/>
  <c r="O536" i="2"/>
  <c r="O537" i="2"/>
  <c r="O538" i="2"/>
  <c r="O539" i="2"/>
  <c r="O540" i="2"/>
  <c r="O541" i="2"/>
  <c r="O542" i="2"/>
  <c r="O543" i="2"/>
  <c r="O544" i="2"/>
  <c r="O535" i="2"/>
  <c r="O519" i="2"/>
  <c r="O520" i="2"/>
  <c r="O521" i="2"/>
  <c r="O522" i="2"/>
  <c r="O523" i="2"/>
  <c r="O524" i="2"/>
  <c r="O525" i="2"/>
  <c r="O526" i="2"/>
  <c r="O527" i="2"/>
  <c r="O518" i="2"/>
  <c r="O502" i="2"/>
  <c r="O503" i="2"/>
  <c r="O504" i="2"/>
  <c r="O505" i="2"/>
  <c r="O506" i="2"/>
  <c r="O507" i="2"/>
  <c r="O508" i="2"/>
  <c r="O509" i="2"/>
  <c r="O510" i="2"/>
  <c r="O501" i="2"/>
  <c r="O485" i="2"/>
  <c r="O486" i="2"/>
  <c r="O487" i="2"/>
  <c r="O488" i="2"/>
  <c r="O489" i="2"/>
  <c r="O490" i="2"/>
  <c r="O491" i="2"/>
  <c r="O492" i="2"/>
  <c r="O493" i="2"/>
  <c r="O484" i="2"/>
  <c r="O468" i="2"/>
  <c r="O469" i="2"/>
  <c r="O470" i="2"/>
  <c r="O471" i="2"/>
  <c r="O472" i="2"/>
  <c r="O473" i="2"/>
  <c r="O474" i="2"/>
  <c r="O475" i="2"/>
  <c r="O476" i="2"/>
  <c r="O467" i="2"/>
  <c r="O451" i="2"/>
  <c r="O452" i="2"/>
  <c r="O453" i="2"/>
  <c r="O454" i="2"/>
  <c r="O455" i="2"/>
  <c r="O456" i="2"/>
  <c r="O457" i="2"/>
  <c r="O458" i="2"/>
  <c r="O459" i="2"/>
  <c r="O450" i="2"/>
  <c r="O434" i="2"/>
  <c r="O435" i="2"/>
  <c r="O436" i="2"/>
  <c r="O437" i="2"/>
  <c r="O438" i="2"/>
  <c r="O439" i="2"/>
  <c r="O440" i="2"/>
  <c r="O441" i="2"/>
  <c r="O442" i="2"/>
  <c r="O433" i="2"/>
  <c r="O417" i="2"/>
  <c r="O418" i="2"/>
  <c r="O419" i="2"/>
  <c r="O420" i="2"/>
  <c r="O421" i="2"/>
  <c r="O422" i="2"/>
  <c r="O423" i="2"/>
  <c r="O424" i="2"/>
  <c r="O425" i="2"/>
  <c r="O416" i="2"/>
  <c r="O400" i="2"/>
  <c r="O401" i="2"/>
  <c r="O402" i="2"/>
  <c r="O403" i="2"/>
  <c r="O404" i="2"/>
  <c r="O405" i="2"/>
  <c r="O406" i="2"/>
  <c r="O407" i="2"/>
  <c r="O408" i="2"/>
  <c r="O399" i="2"/>
  <c r="O383" i="2"/>
  <c r="O384" i="2"/>
  <c r="O385" i="2"/>
  <c r="O386" i="2"/>
  <c r="O387" i="2"/>
  <c r="O388" i="2"/>
  <c r="O389" i="2"/>
  <c r="O390" i="2"/>
  <c r="O391" i="2"/>
  <c r="O382" i="2"/>
  <c r="O366" i="2"/>
  <c r="O367" i="2"/>
  <c r="O368" i="2"/>
  <c r="O369" i="2"/>
  <c r="O370" i="2"/>
  <c r="O371" i="2"/>
  <c r="O372" i="2"/>
  <c r="O373" i="2"/>
  <c r="O374" i="2"/>
  <c r="O365" i="2"/>
  <c r="O349" i="2"/>
  <c r="O350" i="2"/>
  <c r="O351" i="2"/>
  <c r="O352" i="2"/>
  <c r="O353" i="2"/>
  <c r="O354" i="2"/>
  <c r="O355" i="2"/>
  <c r="O356" i="2"/>
  <c r="O357" i="2"/>
  <c r="O348" i="2"/>
  <c r="O332" i="2"/>
  <c r="O333" i="2"/>
  <c r="O334" i="2"/>
  <c r="O335" i="2"/>
  <c r="O336" i="2"/>
  <c r="O337" i="2"/>
  <c r="O338" i="2"/>
  <c r="O339" i="2"/>
  <c r="O340" i="2"/>
  <c r="O331" i="2"/>
  <c r="O315" i="2"/>
  <c r="O316" i="2"/>
  <c r="O317" i="2"/>
  <c r="O318" i="2"/>
  <c r="O319" i="2"/>
  <c r="O320" i="2"/>
  <c r="O321" i="2"/>
  <c r="O322" i="2"/>
  <c r="O323" i="2"/>
  <c r="O314" i="2"/>
  <c r="O298" i="2"/>
  <c r="O299" i="2"/>
  <c r="O300" i="2"/>
  <c r="O301" i="2"/>
  <c r="O302" i="2"/>
  <c r="O303" i="2"/>
  <c r="O304" i="2"/>
  <c r="O305" i="2"/>
  <c r="O306" i="2"/>
  <c r="O297" i="2"/>
  <c r="O281" i="2"/>
  <c r="O282" i="2"/>
  <c r="O283" i="2"/>
  <c r="O284" i="2"/>
  <c r="O285" i="2"/>
  <c r="O286" i="2"/>
  <c r="O287" i="2"/>
  <c r="O288" i="2"/>
  <c r="O289" i="2"/>
  <c r="O280" i="2"/>
  <c r="O265" i="2"/>
  <c r="O266" i="2"/>
  <c r="O267" i="2"/>
  <c r="O268" i="2"/>
  <c r="O269" i="2"/>
  <c r="O270" i="2"/>
  <c r="O271" i="2"/>
  <c r="O272" i="2"/>
  <c r="O273" i="2"/>
  <c r="O264" i="2"/>
  <c r="O248" i="2"/>
  <c r="O249" i="2"/>
  <c r="O250" i="2"/>
  <c r="O251" i="2"/>
  <c r="O252" i="2"/>
  <c r="O253" i="2"/>
  <c r="O254" i="2"/>
  <c r="O255" i="2"/>
  <c r="O256" i="2"/>
  <c r="O247" i="2"/>
  <c r="O231" i="2"/>
  <c r="O232" i="2"/>
  <c r="O233" i="2"/>
  <c r="O234" i="2"/>
  <c r="O235" i="2"/>
  <c r="O236" i="2"/>
  <c r="O237" i="2"/>
  <c r="O238" i="2"/>
  <c r="O239" i="2"/>
  <c r="O230" i="2"/>
  <c r="O214" i="2"/>
  <c r="O215" i="2"/>
  <c r="O216" i="2"/>
  <c r="O217" i="2"/>
  <c r="O218" i="2"/>
  <c r="O219" i="2"/>
  <c r="O220" i="2"/>
  <c r="O221" i="2"/>
  <c r="O222" i="2"/>
  <c r="O213" i="2"/>
  <c r="AN26" i="13"/>
  <c r="U26" i="13"/>
  <c r="V26" i="13"/>
  <c r="W26" i="13"/>
  <c r="X26" i="13"/>
  <c r="Y26" i="13"/>
  <c r="Z26" i="13"/>
  <c r="AA26" i="13"/>
  <c r="M26" i="13"/>
  <c r="N26" i="13"/>
  <c r="O26" i="13"/>
  <c r="P26" i="13"/>
  <c r="Q26" i="13"/>
  <c r="R26" i="13"/>
  <c r="S26" i="13"/>
  <c r="AN25" i="13"/>
  <c r="M25" i="13"/>
  <c r="N25" i="13"/>
  <c r="O25" i="13"/>
  <c r="P25" i="13"/>
  <c r="Q25" i="13"/>
  <c r="R25" i="13"/>
  <c r="S25" i="13"/>
  <c r="AN24" i="13"/>
  <c r="M24" i="13"/>
  <c r="N24" i="13"/>
  <c r="O24" i="13"/>
  <c r="P24" i="13"/>
  <c r="Q24" i="13"/>
  <c r="R24" i="13"/>
  <c r="S24" i="13"/>
  <c r="AN23" i="13"/>
  <c r="M23" i="13"/>
  <c r="N23" i="13"/>
  <c r="O23" i="13"/>
  <c r="P23" i="13"/>
  <c r="Q23" i="13"/>
  <c r="R23" i="13"/>
  <c r="S23" i="13"/>
  <c r="AN22" i="13"/>
  <c r="M22" i="13"/>
  <c r="N22" i="13"/>
  <c r="O22" i="13"/>
  <c r="P22" i="13"/>
  <c r="Q22" i="13"/>
  <c r="R22" i="13"/>
  <c r="S22" i="13"/>
  <c r="AN21" i="13"/>
  <c r="M21" i="13"/>
  <c r="N21" i="13"/>
  <c r="O21" i="13"/>
  <c r="P21" i="13"/>
  <c r="Q21" i="13"/>
  <c r="R21" i="13"/>
  <c r="S21" i="13"/>
  <c r="AN20" i="13"/>
  <c r="M20" i="13"/>
  <c r="N20" i="13"/>
  <c r="O20" i="13"/>
  <c r="P20" i="13"/>
  <c r="Q20" i="13"/>
  <c r="R20" i="13"/>
  <c r="S20" i="13"/>
  <c r="AN19" i="13"/>
  <c r="U19" i="13"/>
  <c r="V19" i="13"/>
  <c r="W19" i="13"/>
  <c r="X19" i="13"/>
  <c r="Y19" i="13"/>
  <c r="Z19" i="13"/>
  <c r="AA19" i="13"/>
  <c r="M19" i="13"/>
  <c r="N19" i="13"/>
  <c r="O19" i="13"/>
  <c r="P19" i="13"/>
  <c r="Q19" i="13"/>
  <c r="R19" i="13"/>
  <c r="S19" i="13"/>
  <c r="AN18" i="13"/>
  <c r="AC18" i="13"/>
  <c r="AD18" i="13"/>
  <c r="AE18" i="13"/>
  <c r="AF18" i="13"/>
  <c r="AG18" i="13"/>
  <c r="AH18" i="13"/>
  <c r="AI18" i="13"/>
  <c r="U18" i="13"/>
  <c r="V18" i="13"/>
  <c r="W18" i="13"/>
  <c r="X18" i="13"/>
  <c r="Y18" i="13"/>
  <c r="Z18" i="13"/>
  <c r="AA18" i="13"/>
  <c r="M18" i="13"/>
  <c r="N18" i="13"/>
  <c r="O18" i="13"/>
  <c r="P18" i="13"/>
  <c r="Q18" i="13"/>
  <c r="R18" i="13"/>
  <c r="S18" i="13"/>
  <c r="AN17" i="13"/>
  <c r="U17" i="13"/>
  <c r="V17" i="13"/>
  <c r="W17" i="13"/>
  <c r="X17" i="13"/>
  <c r="Y17" i="13"/>
  <c r="Z17" i="13"/>
  <c r="AA17" i="13"/>
  <c r="M17" i="13"/>
  <c r="N17" i="13"/>
  <c r="O17" i="13"/>
  <c r="P17" i="13"/>
  <c r="Q17" i="13"/>
  <c r="R17" i="13"/>
  <c r="S17" i="13"/>
  <c r="AN16" i="13"/>
  <c r="AN15" i="13"/>
  <c r="U15" i="13"/>
  <c r="V15" i="13"/>
  <c r="W15" i="13"/>
  <c r="X15" i="13"/>
  <c r="Y15" i="13"/>
  <c r="Z15" i="13"/>
  <c r="AA15" i="13"/>
  <c r="M15" i="13"/>
  <c r="N15" i="13"/>
  <c r="O15" i="13"/>
  <c r="P15" i="13"/>
  <c r="Q15" i="13"/>
  <c r="R15" i="13"/>
  <c r="S15" i="13"/>
  <c r="AN14" i="13"/>
  <c r="AC14" i="13"/>
  <c r="AD14" i="13"/>
  <c r="AE14" i="13"/>
  <c r="AF14" i="13"/>
  <c r="AG14" i="13"/>
  <c r="AH14" i="13"/>
  <c r="AI14" i="13"/>
  <c r="U14" i="13"/>
  <c r="V14" i="13"/>
  <c r="W14" i="13"/>
  <c r="X14" i="13"/>
  <c r="Y14" i="13"/>
  <c r="Z14" i="13"/>
  <c r="AA14" i="13"/>
  <c r="M14" i="13"/>
  <c r="N14" i="13"/>
  <c r="O14" i="13"/>
  <c r="P14" i="13"/>
  <c r="Q14" i="13"/>
  <c r="R14" i="13"/>
  <c r="S14" i="13"/>
  <c r="AN13" i="13"/>
  <c r="M13" i="13"/>
  <c r="N13" i="13"/>
  <c r="O13" i="13"/>
  <c r="P13" i="13"/>
  <c r="Q13" i="13"/>
  <c r="R13" i="13"/>
  <c r="S13" i="13"/>
  <c r="AN12" i="13"/>
  <c r="U12" i="13"/>
  <c r="V12" i="13"/>
  <c r="W12" i="13"/>
  <c r="X12" i="13"/>
  <c r="Y12" i="13"/>
  <c r="Z12" i="13"/>
  <c r="AA12" i="13"/>
  <c r="M12" i="13"/>
  <c r="N12" i="13"/>
  <c r="O12" i="13"/>
  <c r="P12" i="13"/>
  <c r="Q12" i="13"/>
  <c r="R12" i="13"/>
  <c r="S12" i="13"/>
  <c r="AN11" i="13"/>
  <c r="AC11" i="13"/>
  <c r="AD11" i="13"/>
  <c r="AE11" i="13"/>
  <c r="AF11" i="13"/>
  <c r="AG11" i="13"/>
  <c r="AH11" i="13"/>
  <c r="AI11" i="13"/>
  <c r="U11" i="13"/>
  <c r="V11" i="13"/>
  <c r="W11" i="13"/>
  <c r="X11" i="13"/>
  <c r="Y11" i="13"/>
  <c r="Z11" i="13"/>
  <c r="AA11" i="13"/>
  <c r="M11" i="13"/>
  <c r="N11" i="13"/>
  <c r="O11" i="13"/>
  <c r="P11" i="13"/>
  <c r="Q11" i="13"/>
  <c r="R11" i="13"/>
  <c r="S11" i="13"/>
  <c r="AN10" i="13"/>
  <c r="P604" i="2"/>
  <c r="Q604" i="2"/>
  <c r="R604" i="2"/>
  <c r="P605" i="2"/>
  <c r="Q605" i="2"/>
  <c r="R605" i="2"/>
  <c r="P606" i="2"/>
  <c r="P607" i="2"/>
  <c r="Q607" i="2"/>
  <c r="R607" i="2"/>
  <c r="P608" i="2"/>
  <c r="Q608" i="2"/>
  <c r="R608" i="2"/>
  <c r="P609" i="2"/>
  <c r="Q609" i="2"/>
  <c r="R609" i="2"/>
  <c r="P610" i="2"/>
  <c r="Q610" i="2"/>
  <c r="R610" i="2"/>
  <c r="P611" i="2"/>
  <c r="Q611" i="2"/>
  <c r="R611" i="2"/>
  <c r="P612" i="2"/>
  <c r="Q612" i="2"/>
  <c r="R612" i="2"/>
  <c r="P603" i="2"/>
  <c r="P587" i="2"/>
  <c r="Q587" i="2"/>
  <c r="R587" i="2"/>
  <c r="P588" i="2"/>
  <c r="Q588" i="2"/>
  <c r="R588" i="2"/>
  <c r="P589" i="2"/>
  <c r="Q589" i="2"/>
  <c r="R589" i="2"/>
  <c r="P590" i="2"/>
  <c r="Q590" i="2"/>
  <c r="R590" i="2"/>
  <c r="P591" i="2"/>
  <c r="Q591" i="2"/>
  <c r="R591" i="2"/>
  <c r="P592" i="2"/>
  <c r="Q592" i="2"/>
  <c r="R592" i="2"/>
  <c r="P593" i="2"/>
  <c r="P594" i="2"/>
  <c r="Q594" i="2"/>
  <c r="R594" i="2"/>
  <c r="P595" i="2"/>
  <c r="Q595" i="2"/>
  <c r="R595" i="2"/>
  <c r="P586" i="2"/>
  <c r="Q586" i="2"/>
  <c r="R586" i="2"/>
  <c r="P570" i="2"/>
  <c r="Q570" i="2"/>
  <c r="R570" i="2"/>
  <c r="P571" i="2"/>
  <c r="Q571" i="2"/>
  <c r="R571" i="2"/>
  <c r="P572" i="2"/>
  <c r="P573" i="2"/>
  <c r="Q573" i="2"/>
  <c r="R573" i="2"/>
  <c r="P574" i="2"/>
  <c r="Q574" i="2"/>
  <c r="R574" i="2"/>
  <c r="P575" i="2"/>
  <c r="Q575" i="2"/>
  <c r="R575" i="2"/>
  <c r="P576" i="2"/>
  <c r="Q576" i="2"/>
  <c r="R576" i="2"/>
  <c r="P577" i="2"/>
  <c r="Q577" i="2"/>
  <c r="R577" i="2"/>
  <c r="P578" i="2"/>
  <c r="Q578" i="2"/>
  <c r="R578" i="2"/>
  <c r="P569" i="2"/>
  <c r="P553" i="2"/>
  <c r="Q553" i="2"/>
  <c r="R553" i="2"/>
  <c r="P554" i="2"/>
  <c r="Q554" i="2"/>
  <c r="R554" i="2"/>
  <c r="P555" i="2"/>
  <c r="Q555" i="2"/>
  <c r="R555" i="2"/>
  <c r="P556" i="2"/>
  <c r="Q556" i="2"/>
  <c r="R556" i="2"/>
  <c r="P557" i="2"/>
  <c r="Q557" i="2"/>
  <c r="R557" i="2"/>
  <c r="P558" i="2"/>
  <c r="Q558" i="2"/>
  <c r="R558" i="2"/>
  <c r="P559" i="2"/>
  <c r="P560" i="2"/>
  <c r="Q560" i="2"/>
  <c r="R560" i="2"/>
  <c r="P561" i="2"/>
  <c r="Q561" i="2"/>
  <c r="R561" i="2"/>
  <c r="P552" i="2"/>
  <c r="Q552" i="2"/>
  <c r="R552" i="2"/>
  <c r="P536" i="2"/>
  <c r="Q536" i="2"/>
  <c r="R536" i="2"/>
  <c r="P537" i="2"/>
  <c r="Q537" i="2"/>
  <c r="R537" i="2"/>
  <c r="P538" i="2"/>
  <c r="P539" i="2"/>
  <c r="Q539" i="2"/>
  <c r="R539" i="2"/>
  <c r="P540" i="2"/>
  <c r="Q540" i="2"/>
  <c r="R540" i="2"/>
  <c r="P541" i="2"/>
  <c r="Q541" i="2"/>
  <c r="R541" i="2"/>
  <c r="P542" i="2"/>
  <c r="Q542" i="2"/>
  <c r="R542" i="2"/>
  <c r="P543" i="2"/>
  <c r="Q543" i="2"/>
  <c r="R543" i="2"/>
  <c r="P544" i="2"/>
  <c r="Q544" i="2"/>
  <c r="R544" i="2"/>
  <c r="P535" i="2"/>
  <c r="P519" i="2"/>
  <c r="Q519" i="2"/>
  <c r="R519" i="2"/>
  <c r="P520" i="2"/>
  <c r="Q520" i="2"/>
  <c r="R520" i="2"/>
  <c r="P521" i="2"/>
  <c r="Q521" i="2"/>
  <c r="R521" i="2"/>
  <c r="P522" i="2"/>
  <c r="Q522" i="2"/>
  <c r="R522" i="2"/>
  <c r="P523" i="2"/>
  <c r="Q523" i="2"/>
  <c r="R523" i="2"/>
  <c r="P524" i="2"/>
  <c r="Q524" i="2"/>
  <c r="R524" i="2"/>
  <c r="P525" i="2"/>
  <c r="P526" i="2"/>
  <c r="Q526" i="2"/>
  <c r="R526" i="2"/>
  <c r="P527" i="2"/>
  <c r="Q527" i="2"/>
  <c r="R527" i="2"/>
  <c r="P518" i="2"/>
  <c r="Q518" i="2"/>
  <c r="R518" i="2"/>
  <c r="P502" i="2"/>
  <c r="Q502" i="2"/>
  <c r="R502" i="2"/>
  <c r="P503" i="2"/>
  <c r="Q503" i="2"/>
  <c r="R503" i="2"/>
  <c r="P504" i="2"/>
  <c r="P505" i="2"/>
  <c r="Q505" i="2"/>
  <c r="R505" i="2"/>
  <c r="P506" i="2"/>
  <c r="Q506" i="2"/>
  <c r="R506" i="2"/>
  <c r="P507" i="2"/>
  <c r="Q507" i="2"/>
  <c r="R507" i="2"/>
  <c r="P508" i="2"/>
  <c r="Q508" i="2"/>
  <c r="R508" i="2"/>
  <c r="P509" i="2"/>
  <c r="Q509" i="2"/>
  <c r="R509" i="2"/>
  <c r="P510" i="2"/>
  <c r="Q510" i="2"/>
  <c r="R510" i="2"/>
  <c r="P501" i="2"/>
  <c r="P485" i="2"/>
  <c r="Q485" i="2"/>
  <c r="R485" i="2"/>
  <c r="P486" i="2"/>
  <c r="Q486" i="2"/>
  <c r="R486" i="2"/>
  <c r="P487" i="2"/>
  <c r="Q487" i="2"/>
  <c r="R487" i="2"/>
  <c r="P488" i="2"/>
  <c r="Q488" i="2"/>
  <c r="R488" i="2"/>
  <c r="P489" i="2"/>
  <c r="Q489" i="2"/>
  <c r="R489" i="2"/>
  <c r="P490" i="2"/>
  <c r="Q490" i="2"/>
  <c r="R490" i="2"/>
  <c r="P491" i="2"/>
  <c r="P492" i="2"/>
  <c r="Q492" i="2"/>
  <c r="R492" i="2"/>
  <c r="P493" i="2"/>
  <c r="Q493" i="2"/>
  <c r="R493" i="2"/>
  <c r="P484" i="2"/>
  <c r="Q484" i="2"/>
  <c r="R484" i="2"/>
  <c r="P468" i="2"/>
  <c r="Q468" i="2"/>
  <c r="R468" i="2"/>
  <c r="P469" i="2"/>
  <c r="Q469" i="2"/>
  <c r="R469" i="2"/>
  <c r="P470" i="2"/>
  <c r="P471" i="2"/>
  <c r="Q471" i="2"/>
  <c r="R471" i="2"/>
  <c r="P472" i="2"/>
  <c r="Q472" i="2"/>
  <c r="R472" i="2"/>
  <c r="P473" i="2"/>
  <c r="P474" i="2"/>
  <c r="Q474" i="2"/>
  <c r="R474" i="2"/>
  <c r="P475" i="2"/>
  <c r="Q475" i="2"/>
  <c r="R475" i="2"/>
  <c r="P476" i="2"/>
  <c r="Q476" i="2"/>
  <c r="R476" i="2"/>
  <c r="P467" i="2"/>
  <c r="P451" i="2"/>
  <c r="Q451" i="2"/>
  <c r="R451" i="2"/>
  <c r="P452" i="2"/>
  <c r="Q452" i="2"/>
  <c r="R452" i="2"/>
  <c r="P453" i="2"/>
  <c r="Q453" i="2"/>
  <c r="R453" i="2"/>
  <c r="P454" i="2"/>
  <c r="Q454" i="2"/>
  <c r="R454" i="2"/>
  <c r="P455" i="2"/>
  <c r="Q455" i="2"/>
  <c r="R455" i="2"/>
  <c r="P456" i="2"/>
  <c r="Q456" i="2"/>
  <c r="R456" i="2"/>
  <c r="P457" i="2"/>
  <c r="P458" i="2"/>
  <c r="Q458" i="2"/>
  <c r="R458" i="2"/>
  <c r="P459" i="2"/>
  <c r="Q459" i="2"/>
  <c r="R459" i="2"/>
  <c r="P450" i="2"/>
  <c r="Q450" i="2"/>
  <c r="R450" i="2"/>
  <c r="P434" i="2"/>
  <c r="Q434" i="2"/>
  <c r="R434" i="2"/>
  <c r="P435" i="2"/>
  <c r="Q435" i="2"/>
  <c r="R435" i="2"/>
  <c r="P436" i="2"/>
  <c r="P437" i="2"/>
  <c r="Q437" i="2"/>
  <c r="R437" i="2"/>
  <c r="P438" i="2"/>
  <c r="Q438" i="2"/>
  <c r="R438" i="2"/>
  <c r="P439" i="2"/>
  <c r="Q439" i="2"/>
  <c r="R439" i="2"/>
  <c r="P440" i="2"/>
  <c r="P441" i="2"/>
  <c r="Q441" i="2"/>
  <c r="R441" i="2"/>
  <c r="P442" i="2"/>
  <c r="Q442" i="2"/>
  <c r="R442" i="2"/>
  <c r="P433" i="2"/>
  <c r="P417" i="2"/>
  <c r="Q417" i="2"/>
  <c r="R417" i="2"/>
  <c r="P418" i="2"/>
  <c r="Q418" i="2"/>
  <c r="R418" i="2"/>
  <c r="P419" i="2"/>
  <c r="Q419" i="2"/>
  <c r="R419" i="2"/>
  <c r="P420" i="2"/>
  <c r="Q420" i="2"/>
  <c r="R420" i="2"/>
  <c r="P421" i="2"/>
  <c r="Q421" i="2"/>
  <c r="R421" i="2"/>
  <c r="P422" i="2"/>
  <c r="Q422" i="2"/>
  <c r="R422" i="2"/>
  <c r="P423" i="2"/>
  <c r="P424" i="2"/>
  <c r="Q424" i="2"/>
  <c r="R424" i="2"/>
  <c r="P425" i="2"/>
  <c r="Q425" i="2"/>
  <c r="R425" i="2"/>
  <c r="P416" i="2"/>
  <c r="Q416" i="2"/>
  <c r="R416" i="2"/>
  <c r="P400" i="2"/>
  <c r="Q400" i="2"/>
  <c r="R400" i="2"/>
  <c r="P401" i="2"/>
  <c r="Q401" i="2"/>
  <c r="R401" i="2"/>
  <c r="P402" i="2"/>
  <c r="P403" i="2"/>
  <c r="Q403" i="2"/>
  <c r="R403" i="2"/>
  <c r="P404" i="2"/>
  <c r="Q404" i="2"/>
  <c r="R404" i="2"/>
  <c r="P405" i="2"/>
  <c r="Q405" i="2"/>
  <c r="R405" i="2"/>
  <c r="P406" i="2"/>
  <c r="Q406" i="2"/>
  <c r="R406" i="2"/>
  <c r="P407" i="2"/>
  <c r="Q407" i="2"/>
  <c r="R407" i="2"/>
  <c r="P408" i="2"/>
  <c r="Q408" i="2"/>
  <c r="R408" i="2"/>
  <c r="P399" i="2"/>
  <c r="P383" i="2"/>
  <c r="Q383" i="2"/>
  <c r="R383" i="2"/>
  <c r="P384" i="2"/>
  <c r="Q384" i="2"/>
  <c r="R384" i="2"/>
  <c r="P385" i="2"/>
  <c r="Q385" i="2"/>
  <c r="R385" i="2"/>
  <c r="P386" i="2"/>
  <c r="Q386" i="2"/>
  <c r="R386" i="2"/>
  <c r="P387" i="2"/>
  <c r="Q387" i="2"/>
  <c r="R387" i="2"/>
  <c r="P388" i="2"/>
  <c r="Q388" i="2"/>
  <c r="R388" i="2"/>
  <c r="P389" i="2"/>
  <c r="P390" i="2"/>
  <c r="Q390" i="2"/>
  <c r="R390" i="2"/>
  <c r="P391" i="2"/>
  <c r="Q391" i="2"/>
  <c r="R391" i="2"/>
  <c r="P382" i="2"/>
  <c r="Q382" i="2"/>
  <c r="R382" i="2"/>
  <c r="P366" i="2"/>
  <c r="Q366" i="2"/>
  <c r="R366" i="2"/>
  <c r="P367" i="2"/>
  <c r="Q367" i="2"/>
  <c r="R367" i="2"/>
  <c r="P368" i="2"/>
  <c r="P369" i="2"/>
  <c r="Q369" i="2"/>
  <c r="R369" i="2"/>
  <c r="P370" i="2"/>
  <c r="Q370" i="2"/>
  <c r="R370" i="2"/>
  <c r="P371" i="2"/>
  <c r="Q371" i="2"/>
  <c r="R371" i="2"/>
  <c r="P372" i="2"/>
  <c r="Q372" i="2"/>
  <c r="R372" i="2"/>
  <c r="P373" i="2"/>
  <c r="Q373" i="2"/>
  <c r="R373" i="2"/>
  <c r="P374" i="2"/>
  <c r="Q374" i="2"/>
  <c r="R374" i="2"/>
  <c r="P365" i="2"/>
  <c r="P349" i="2"/>
  <c r="Q349" i="2"/>
  <c r="R349" i="2"/>
  <c r="P350" i="2"/>
  <c r="Q350" i="2"/>
  <c r="R350" i="2"/>
  <c r="P351" i="2"/>
  <c r="Q351" i="2"/>
  <c r="R351" i="2"/>
  <c r="P352" i="2"/>
  <c r="Q352" i="2"/>
  <c r="R352" i="2"/>
  <c r="P353" i="2"/>
  <c r="Q353" i="2"/>
  <c r="R353" i="2"/>
  <c r="P354" i="2"/>
  <c r="Q354" i="2"/>
  <c r="R354" i="2"/>
  <c r="P355" i="2"/>
  <c r="P356" i="2"/>
  <c r="Q356" i="2"/>
  <c r="R356" i="2"/>
  <c r="P357" i="2"/>
  <c r="Q357" i="2"/>
  <c r="R357" i="2"/>
  <c r="P348" i="2"/>
  <c r="Q348" i="2"/>
  <c r="R348" i="2"/>
  <c r="P332" i="2"/>
  <c r="Q332" i="2"/>
  <c r="R332" i="2"/>
  <c r="P333" i="2"/>
  <c r="Q333" i="2"/>
  <c r="R333" i="2"/>
  <c r="P334" i="2"/>
  <c r="P335" i="2"/>
  <c r="Q335" i="2"/>
  <c r="R335" i="2"/>
  <c r="P336" i="2"/>
  <c r="Q336" i="2"/>
  <c r="R336" i="2"/>
  <c r="P337" i="2"/>
  <c r="Q337" i="2"/>
  <c r="R337" i="2"/>
  <c r="P338" i="2"/>
  <c r="Q338" i="2"/>
  <c r="R338" i="2"/>
  <c r="P339" i="2"/>
  <c r="Q339" i="2"/>
  <c r="R339" i="2"/>
  <c r="P340" i="2"/>
  <c r="Q340" i="2"/>
  <c r="R340" i="2"/>
  <c r="P331" i="2"/>
  <c r="P315" i="2"/>
  <c r="Q315" i="2"/>
  <c r="R315" i="2"/>
  <c r="P316" i="2"/>
  <c r="Q316" i="2"/>
  <c r="R316" i="2"/>
  <c r="P317" i="2"/>
  <c r="Q317" i="2"/>
  <c r="R317" i="2"/>
  <c r="P318" i="2"/>
  <c r="Q318" i="2"/>
  <c r="R318" i="2"/>
  <c r="P319" i="2"/>
  <c r="Q319" i="2"/>
  <c r="R319" i="2"/>
  <c r="P320" i="2"/>
  <c r="Q320" i="2"/>
  <c r="R320" i="2"/>
  <c r="P321" i="2"/>
  <c r="Q321" i="2"/>
  <c r="R321" i="2"/>
  <c r="P322" i="2"/>
  <c r="Q322" i="2"/>
  <c r="R322" i="2"/>
  <c r="P323" i="2"/>
  <c r="Q323" i="2"/>
  <c r="R323" i="2"/>
  <c r="P314" i="2"/>
  <c r="P298" i="2"/>
  <c r="Q298" i="2"/>
  <c r="R298" i="2"/>
  <c r="P299" i="2"/>
  <c r="Q299" i="2"/>
  <c r="R299" i="2"/>
  <c r="P300" i="2"/>
  <c r="Q300" i="2"/>
  <c r="R300" i="2"/>
  <c r="P301" i="2"/>
  <c r="Q301" i="2"/>
  <c r="R301" i="2"/>
  <c r="P302" i="2"/>
  <c r="Q302" i="2"/>
  <c r="R302" i="2"/>
  <c r="P303" i="2"/>
  <c r="Q303" i="2"/>
  <c r="R303" i="2"/>
  <c r="P304" i="2"/>
  <c r="P305" i="2"/>
  <c r="Q305" i="2"/>
  <c r="R305" i="2"/>
  <c r="P306" i="2"/>
  <c r="Q306" i="2"/>
  <c r="R306" i="2"/>
  <c r="P297" i="2"/>
  <c r="Q297" i="2"/>
  <c r="R297" i="2"/>
  <c r="P281" i="2"/>
  <c r="Q281" i="2"/>
  <c r="R281" i="2"/>
  <c r="P282" i="2"/>
  <c r="Q282" i="2"/>
  <c r="R282" i="2"/>
  <c r="P283" i="2"/>
  <c r="P284" i="2"/>
  <c r="Q284" i="2"/>
  <c r="R284" i="2"/>
  <c r="P285" i="2"/>
  <c r="Q285" i="2"/>
  <c r="R285" i="2"/>
  <c r="P286" i="2"/>
  <c r="P287" i="2"/>
  <c r="Q287" i="2"/>
  <c r="R287" i="2"/>
  <c r="P288" i="2"/>
  <c r="Q288" i="2"/>
  <c r="R288" i="2"/>
  <c r="P289" i="2"/>
  <c r="Q289" i="2"/>
  <c r="R289" i="2"/>
  <c r="P280" i="2"/>
  <c r="P265" i="2"/>
  <c r="Q265" i="2"/>
  <c r="R265" i="2"/>
  <c r="P266" i="2"/>
  <c r="Q266" i="2"/>
  <c r="R266" i="2"/>
  <c r="P267" i="2"/>
  <c r="Q267" i="2"/>
  <c r="R267" i="2"/>
  <c r="P268" i="2"/>
  <c r="Q268" i="2"/>
  <c r="R268" i="2"/>
  <c r="P269" i="2"/>
  <c r="Q269" i="2"/>
  <c r="R269" i="2"/>
  <c r="P270" i="2"/>
  <c r="Q270" i="2"/>
  <c r="R270" i="2"/>
  <c r="P271" i="2"/>
  <c r="P272" i="2"/>
  <c r="Q272" i="2"/>
  <c r="R272" i="2"/>
  <c r="P273" i="2"/>
  <c r="Q273" i="2"/>
  <c r="R273" i="2"/>
  <c r="P264" i="2"/>
  <c r="Q264" i="2"/>
  <c r="R264" i="2"/>
  <c r="P248" i="2"/>
  <c r="Q248" i="2"/>
  <c r="R248" i="2"/>
  <c r="P249" i="2"/>
  <c r="Q249" i="2"/>
  <c r="R249" i="2"/>
  <c r="P250" i="2"/>
  <c r="P251" i="2"/>
  <c r="Q251" i="2"/>
  <c r="R251" i="2"/>
  <c r="P252" i="2"/>
  <c r="Q252" i="2"/>
  <c r="R252" i="2"/>
  <c r="P253" i="2"/>
  <c r="Q253" i="2"/>
  <c r="R253" i="2"/>
  <c r="P254" i="2"/>
  <c r="Q254" i="2"/>
  <c r="R254" i="2"/>
  <c r="P255" i="2"/>
  <c r="Q255" i="2"/>
  <c r="R255" i="2"/>
  <c r="P256" i="2"/>
  <c r="Q256" i="2"/>
  <c r="R256" i="2"/>
  <c r="P247" i="2"/>
  <c r="Q247" i="2"/>
  <c r="R247" i="2"/>
  <c r="P231" i="2"/>
  <c r="Q231" i="2"/>
  <c r="R231" i="2"/>
  <c r="P232" i="2"/>
  <c r="Q232" i="2"/>
  <c r="R232" i="2"/>
  <c r="P233" i="2"/>
  <c r="Q233" i="2"/>
  <c r="R233" i="2"/>
  <c r="P234" i="2"/>
  <c r="Q234" i="2"/>
  <c r="R234" i="2"/>
  <c r="P235" i="2"/>
  <c r="Q235" i="2"/>
  <c r="R235" i="2"/>
  <c r="P236" i="2"/>
  <c r="Q236" i="2"/>
  <c r="R236" i="2"/>
  <c r="P237" i="2"/>
  <c r="P238" i="2"/>
  <c r="Q238" i="2"/>
  <c r="R238" i="2"/>
  <c r="P239" i="2"/>
  <c r="Q239" i="2"/>
  <c r="R239" i="2"/>
  <c r="P230" i="2"/>
  <c r="Q230" i="2"/>
  <c r="R230" i="2"/>
  <c r="P214" i="2"/>
  <c r="Q214" i="2"/>
  <c r="R214" i="2"/>
  <c r="P215" i="2"/>
  <c r="Q215" i="2"/>
  <c r="R215" i="2"/>
  <c r="P216" i="2"/>
  <c r="Q216" i="2"/>
  <c r="R216" i="2"/>
  <c r="P217" i="2"/>
  <c r="Q217" i="2"/>
  <c r="R217" i="2"/>
  <c r="P218" i="2"/>
  <c r="Q218" i="2"/>
  <c r="R218" i="2"/>
  <c r="P219" i="2"/>
  <c r="Q219" i="2"/>
  <c r="R219" i="2"/>
  <c r="P220" i="2"/>
  <c r="P221" i="2"/>
  <c r="Q221" i="2"/>
  <c r="R221" i="2"/>
  <c r="P222" i="2"/>
  <c r="Q222" i="2"/>
  <c r="R222" i="2"/>
  <c r="P213" i="2"/>
  <c r="Q213" i="2"/>
  <c r="R213" i="2"/>
  <c r="Q220" i="2"/>
  <c r="R220" i="2"/>
  <c r="R223" i="2"/>
  <c r="Q389" i="2"/>
  <c r="R389" i="2"/>
  <c r="R392" i="2"/>
  <c r="Q402" i="2"/>
  <c r="R402" i="2"/>
  <c r="Q433" i="2"/>
  <c r="R433" i="2"/>
  <c r="Q436" i="2"/>
  <c r="R436" i="2"/>
  <c r="Q467" i="2"/>
  <c r="R467" i="2"/>
  <c r="Q473" i="2"/>
  <c r="R473" i="2"/>
  <c r="Q470" i="2"/>
  <c r="R470" i="2"/>
  <c r="Q593" i="2"/>
  <c r="R593" i="2"/>
  <c r="R596" i="2"/>
  <c r="Q606" i="2"/>
  <c r="R606" i="2"/>
  <c r="Q525" i="2"/>
  <c r="R525" i="2"/>
  <c r="R528" i="2"/>
  <c r="Q603" i="2"/>
  <c r="R603" i="2"/>
  <c r="Q572" i="2"/>
  <c r="R572" i="2"/>
  <c r="Q569" i="2"/>
  <c r="R569" i="2"/>
  <c r="Q559" i="2"/>
  <c r="R559" i="2"/>
  <c r="R562" i="2"/>
  <c r="Q538" i="2"/>
  <c r="R538" i="2"/>
  <c r="Q535" i="2"/>
  <c r="R535" i="2"/>
  <c r="Q504" i="2"/>
  <c r="R504" i="2"/>
  <c r="Q501" i="2"/>
  <c r="R501" i="2"/>
  <c r="Q491" i="2"/>
  <c r="R491" i="2"/>
  <c r="R494" i="2"/>
  <c r="Q457" i="2"/>
  <c r="R457" i="2"/>
  <c r="R460" i="2"/>
  <c r="Q440" i="2"/>
  <c r="R440" i="2"/>
  <c r="Q423" i="2"/>
  <c r="R423" i="2"/>
  <c r="R426" i="2"/>
  <c r="Q399" i="2"/>
  <c r="R399" i="2"/>
  <c r="Q368" i="2"/>
  <c r="R368" i="2"/>
  <c r="Q365" i="2"/>
  <c r="R365" i="2"/>
  <c r="Q355" i="2"/>
  <c r="R355" i="2"/>
  <c r="R358" i="2"/>
  <c r="Q334" i="2"/>
  <c r="R334" i="2"/>
  <c r="Q331" i="2"/>
  <c r="R331" i="2"/>
  <c r="Q314" i="2"/>
  <c r="R314" i="2"/>
  <c r="R324" i="2"/>
  <c r="Q304" i="2"/>
  <c r="R304" i="2"/>
  <c r="R307" i="2"/>
  <c r="Q286" i="2"/>
  <c r="R286" i="2"/>
  <c r="Q283" i="2"/>
  <c r="R283" i="2"/>
  <c r="Q280" i="2"/>
  <c r="R280" i="2"/>
  <c r="Q271" i="2"/>
  <c r="R271" i="2"/>
  <c r="R274" i="2"/>
  <c r="Q250" i="2"/>
  <c r="R250" i="2"/>
  <c r="R257" i="2"/>
  <c r="Q237" i="2"/>
  <c r="R237" i="2"/>
  <c r="R240" i="2"/>
  <c r="R613" i="2"/>
  <c r="R477" i="2"/>
  <c r="R443" i="2"/>
  <c r="R409" i="2"/>
  <c r="R579" i="2"/>
  <c r="R545" i="2"/>
  <c r="R511" i="2"/>
  <c r="R375" i="2"/>
  <c r="R341" i="2"/>
  <c r="R290" i="2"/>
</calcChain>
</file>

<file path=xl/comments1.xml><?xml version="1.0" encoding="utf-8"?>
<comments xmlns="http://schemas.openxmlformats.org/spreadsheetml/2006/main">
  <authors>
    <author>Edgaras Abušovas</author>
    <author>...</author>
  </authors>
  <commentList>
    <comment ref="A5" authorId="0" shapeId="0">
      <text>
        <r>
          <rPr>
            <b/>
            <sz val="9"/>
            <color indexed="81"/>
            <rFont val="Tahoma"/>
            <family val="2"/>
            <charset val="186"/>
          </rPr>
          <t>Pareiškėjo pavadinimas pasirenkamas iš sąrašo</t>
        </r>
      </text>
    </comment>
    <comment ref="C13" authorId="1" shapeId="0">
      <text>
        <r>
          <rPr>
            <sz val="9"/>
            <color indexed="81"/>
            <rFont val="Tahoma"/>
            <charset val="1"/>
          </rPr>
          <t xml:space="preserve">
Įrašyti patiems</t>
        </r>
      </text>
    </comment>
    <comment ref="D13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</text>
    </comment>
    <comment ref="E13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F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M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<sst xmlns="http://schemas.openxmlformats.org/spreadsheetml/2006/main" count="809" uniqueCount="276">
  <si>
    <t>202    m.                                     d.</t>
  </si>
  <si>
    <t>Pareiškėjas:</t>
  </si>
  <si>
    <t>Lietuvos čiuožimo federacija</t>
  </si>
  <si>
    <t xml:space="preserve">           (Pareiškėjo pavadinimas)</t>
  </si>
  <si>
    <t>K. Baršausko g. 82-21,LT-51440, Kaunas, Lietuva, 440, Kaunas, Lietuva,+37069411300, lsf.secretariat@gmail.com</t>
  </si>
  <si>
    <t>(Pareiškėjo buveinės adresas, telefonas, el. paštas)</t>
  </si>
  <si>
    <t>(Juridinio asmens kodas)</t>
  </si>
  <si>
    <t>SPORTININKŲ (KOMANDŲ) TARPTAUTINĖSE AUKŠTO MEISTRIŠKUMO SPORTO VARŽYBOSE PASIEKTI REZULTATAI</t>
  </si>
  <si>
    <t>Eil. Nr.</t>
  </si>
  <si>
    <t xml:space="preserve">Sportininko vardas, pavardė </t>
  </si>
  <si>
    <t>Sporto šakos rungtis</t>
  </si>
  <si>
    <t>Įtraukta į olimpinių žaidynių programą/neįtraukta į olimpinių žaidynių programą)</t>
  </si>
  <si>
    <t xml:space="preserve">Sportininkų (komandos narių) skaičius </t>
  </si>
  <si>
    <t>Balas už aplenktą sportininką (komandą) sporto šakos rungtyje</t>
  </si>
  <si>
    <t>Balo už aplenktų sportininkų (komandų) skaičių sporto šakos rungtyje vertė procentais nuo iškovotos vietos konkrečioje sporto šakos rungtyje balo vertės</t>
  </si>
  <si>
    <t>Balų suma</t>
  </si>
  <si>
    <t>Tarptautinių aukšto meistriškumo sporto varžybų kategorija</t>
  </si>
  <si>
    <t>Kas kiek metų rengiamos tarptautinės aukšto meistriškumo sporto varžybos</t>
  </si>
  <si>
    <t>Vykdoma atranka į tarptautines aukšto meistriškumo sporto varžybas (Taip / Ne)</t>
  </si>
  <si>
    <t>Automobilių,  aviacijos, motociklų ar motorlaivių sporto šakų pasaulio ar Europos čempionato etapų (jeigu toje sporto šakoje pasaulio ar Europos čempionatai nevykdomi, o vietoje jų rengiamos tos sporto šakos pasaulio ar Europos taurės varžybos – atskirame pasaulio ar Europos taurės varžybų etapų) skaičius</t>
  </si>
  <si>
    <t>Sportininkų (komandų) skaičius rungtyje</t>
  </si>
  <si>
    <t>Valstybių skaičius tarptautinėse aukšto meistriškumo sporto varžybose*</t>
  </si>
  <si>
    <t>Sportininko (komandos) užimta vieta</t>
  </si>
  <si>
    <t>Aukščiausia sportininko užimta vieta tose pačiose sporto varžybose (Taip / Ne)</t>
  </si>
  <si>
    <t>Balų skaičius už užimtą vietą</t>
  </si>
  <si>
    <t>Priklauso balų atsižvelgus į pastabas</t>
  </si>
  <si>
    <t>2016 m. pasaulio dailiojo čiuožimo čempionatas</t>
  </si>
  <si>
    <t xml:space="preserve">(sporto renginio pavadinimas) </t>
  </si>
  <si>
    <t>Aleksandra Golovkina</t>
  </si>
  <si>
    <t>moterys</t>
  </si>
  <si>
    <t>olimpinė</t>
  </si>
  <si>
    <t>PČ</t>
  </si>
  <si>
    <t>Taip</t>
  </si>
  <si>
    <t>Ne</t>
  </si>
  <si>
    <t>Goda Butkutė/Nikita Jermolajevas</t>
  </si>
  <si>
    <t>porinis čiuožimas</t>
  </si>
  <si>
    <t>Iš viso:</t>
  </si>
  <si>
    <t>PRIDEDAMA. ____________________________________________________________________________________________________</t>
  </si>
  <si>
    <t>http://www.isuresults.com/results/season1516/wc2016/CAT002RS.HTM</t>
  </si>
  <si>
    <t>http://www.isuresults.com/results/season1516/wc2016/CAT003RS.HTM</t>
  </si>
  <si>
    <t>http://www.isuresults.com/ws/wr2016-17/wrpairs.htm</t>
  </si>
  <si>
    <t>                                     (pridedamos pasiekimus tarptautinėse aukšto meistriškumo sporto varžybose patvirtinančių protokolų kopijos (arba pateikiama nuoroda į interneto svetainę, kurioje su šiais protokolais galima būtų susipažinti)</t>
  </si>
  <si>
    <t>                                     (pridedamos pasiekimus tarptautinėse sporto varžybose patvirtinančių protokolų kopijos (arba pateikiama nuoroda į interneto svetainę, kurioje su šiais protokolais galima būtų susipažinti)</t>
  </si>
  <si>
    <t xml:space="preserve">2017 m. Europos dailiojo čiuožimo čempionatas
</t>
  </si>
  <si>
    <t>Nuoroda į protokolą: http://www.isuresults.com/results/season1617/ec2017/</t>
  </si>
  <si>
    <t>EČ</t>
  </si>
  <si>
    <t>Elžbieta Kropa</t>
  </si>
  <si>
    <t>Taylor Tran/Saulius Ambrulevičius</t>
  </si>
  <si>
    <t>šokiai ant ledo</t>
  </si>
  <si>
    <t>http://www.isuresults.com/results/season1617/ec2017/CAT003RS.HTM</t>
  </si>
  <si>
    <t>http://www.isuresults.com/results/season1617/ec2017/CAT002RS.HTM</t>
  </si>
  <si>
    <t>http://www.isuresults.com/results/season1617/ec2017/CAT004RS.HTM</t>
  </si>
  <si>
    <t>http://www.isuresults.com/ws/wr2016-17/wrdance.htm</t>
  </si>
  <si>
    <t>2017m. pasaulio dailiojo čiuožimo čempionatas</t>
  </si>
  <si>
    <t>Nuoroda į protokolą: http://www.isuresults.com/results/season1617/wc2017/wc2017_protocol.pdf?</t>
  </si>
  <si>
    <t>http://www.isuresults.com/results/season1617/wc2017/CAT003RS.HTM</t>
  </si>
  <si>
    <t>http://www.isuresults.com/results/season1617/wc2017/CAT004RS.HTM</t>
  </si>
  <si>
    <t>2017m. pasaulio jaunimo dailiojo čiuožimo čempionatas</t>
  </si>
  <si>
    <t>JPČ</t>
  </si>
  <si>
    <t>Guostė Damulevičiūtė/Deividas Kizala</t>
  </si>
  <si>
    <t>http://www.isuresults.com/results/season1617/wjc2017/CAT002RS.HTM</t>
  </si>
  <si>
    <t>http://www.isuresults.com/results/season1617/wjc2017/CAT004RS.HTM</t>
  </si>
  <si>
    <t>2018m. Europos dailiojo čiuožimo čempionatas</t>
  </si>
  <si>
    <t>Nuoroda į protokolą: http://www.isuresults.com/results/season1718/ec2018/ec2018_protocol.pdf?</t>
  </si>
  <si>
    <t>http://www.isuresults.com/results/season1718/ec2018/CAT002RS.HTM</t>
  </si>
  <si>
    <t>http://www.isuresults.com/results/season1718/ec2018/CAT004RS.HTM</t>
  </si>
  <si>
    <t>2018 m. pasaulio dailiojo čiuožimo čempionatas</t>
  </si>
  <si>
    <t xml:space="preserve">Nuoroda į protokolą:  </t>
  </si>
  <si>
    <t>Allison Reed/Saulius Ambrulevičius</t>
  </si>
  <si>
    <t>https://drive.google.com/file/d/1wWsmGKZwPNzODr4yUQII0w7kkrc9QKFq/view?usp=sharing</t>
  </si>
  <si>
    <t>http://www.isuresults.com/results/season1718/wc2018/CAT004RS.HTM</t>
  </si>
  <si>
    <t>http://www.isuresults.com/ws/wr2017-18/wrdance.htm</t>
  </si>
  <si>
    <t>2019 m. Europos dailiojo čiuožimo čempiontas</t>
  </si>
  <si>
    <t>Nuoroda į protokolą: http://www.isuresults.com/results/season1819/ec2019/ec2019_protocol.pdf?</t>
  </si>
  <si>
    <t>Paulina Ramanauskaitė</t>
  </si>
  <si>
    <t>http://www.isuresults.com/results/season1819/ec2019/CAT002RS.HTM</t>
  </si>
  <si>
    <t>http://www.isuresults.com/results/season1819/ec2019/CAT004RS.HTM</t>
  </si>
  <si>
    <t>http://www.isuresults.com/ws/wr2018-19/wrdance.htm</t>
  </si>
  <si>
    <t>2019 m. pasaulio dailiojo čiuožimo čempionatas</t>
  </si>
  <si>
    <t>Nuoroda į protokolą: http://www.isuresults.com/results/season1819/wc2019/wc2019_protocol.pdf?</t>
  </si>
  <si>
    <t>http://www.isuresults.com/results/season1819/wc2019/data0290.htm</t>
  </si>
  <si>
    <t>http://www.isuresults.com/results/season1819/wc2019/data0490.htm</t>
  </si>
  <si>
    <t>2019 m. pasaulio jaunimo dailiojo čiuožimo čempionatas</t>
  </si>
  <si>
    <t>Nuoroda į protokolą: http://www.isuresults.com/results/season1819/wjc2019/wjc2019_protocol.pdf</t>
  </si>
  <si>
    <t>Mira Polishook/Deividas Kizala</t>
  </si>
  <si>
    <t>http://www.isuresults.com/results/season1819/wjc2019/CAT002RS.htm</t>
  </si>
  <si>
    <t>http://www.isuresults.com/results/season1819/wjc2019/CAT004RS.htm</t>
  </si>
  <si>
    <t>2020 m. Europos dailiojo čiuožimo čempionatas</t>
  </si>
  <si>
    <t>Nuoroda į protokolą: http://www.isuresults.com/results/season1920/ec2020/ec2020_protocol.pdf?</t>
  </si>
  <si>
    <t>http://www.isuresults.com/results/season1920/ec2020/CAT002RS.htm</t>
  </si>
  <si>
    <t>http://www.isuresults.com/results/season1920/ec2020/CAT004RS.htm</t>
  </si>
  <si>
    <t>http://www.isuresults.com/ws/wr2019-20/wrdance.htm</t>
  </si>
  <si>
    <t>2020  m. pasaulio jaunimo dailiojo čiuožimo čempionatas</t>
  </si>
  <si>
    <t>Nuoroda į protokolą: http://www.isuresults.com/events/cat03109438.htm</t>
  </si>
  <si>
    <t>Jogailė Aglinskytė</t>
  </si>
  <si>
    <t>mergina</t>
  </si>
  <si>
    <t>http://www.isuresults.com/events/cat03109438.htm</t>
  </si>
  <si>
    <t>2020  m. pasaulio dailiojo čiuožimo čempionatas (neįvyko, atšaukimas papildomų priedų aplanke)</t>
  </si>
  <si>
    <t>Nuoroda į protokolą:</t>
  </si>
  <si>
    <t>201     m. ___________________________________</t>
  </si>
  <si>
    <t>Bendra sporto šakos gauta taškų suma</t>
  </si>
  <si>
    <t>*Pildo tik į olimpinių žaidynių programą neįtrauktų sporto šakų pareiškėjai</t>
  </si>
  <si>
    <t>Pareiškėjo vardu:</t>
  </si>
  <si>
    <t>__________________________                                             _________________                                                            ____________________          </t>
  </si>
  <si>
    <t>Prezidentė</t>
  </si>
  <si>
    <t>Lilija Vanagienė</t>
  </si>
  <si>
    <r>
      <t>(pareigų pavadinimas)               A.</t>
    </r>
    <r>
      <rPr>
        <sz val="12"/>
        <color theme="1"/>
        <rFont val="Times New Roman"/>
        <family val="1"/>
        <charset val="186"/>
      </rPr>
      <t xml:space="preserve"> </t>
    </r>
    <r>
      <rPr>
        <sz val="10"/>
        <color theme="1"/>
        <rFont val="Times New Roman"/>
        <family val="1"/>
        <charset val="186"/>
      </rPr>
      <t>V.                                                                     (parašas)                                                                                                 (vardas, pavardė)</t>
    </r>
  </si>
  <si>
    <t xml:space="preserve">(jei pareiškėjas antspaudą privalo turėti) </t>
  </si>
  <si>
    <t>Didelio meistriškumo sporto programų</t>
  </si>
  <si>
    <t>finansavimo valstybės biudžeto lėšomis</t>
  </si>
  <si>
    <t>specialiųjų kriterijų aprašo</t>
  </si>
  <si>
    <t>1 priedas</t>
  </si>
  <si>
    <t>BALAI UŽ SPORTININKŲ (KOMANDŲ) TARPTAUTINĖSE SPORTO VARŽYBOSE PASIEKTUS REZULTATUS</t>
  </si>
  <si>
    <t>Santraupa</t>
  </si>
  <si>
    <t>Tarptautinių sporto varžybų kategorija</t>
  </si>
  <si>
    <t>Balas už iškovotą vietą sporto šakos rungtyje</t>
  </si>
  <si>
    <t>1 vieta</t>
  </si>
  <si>
    <t>2 vieta</t>
  </si>
  <si>
    <t>3 vieta</t>
  </si>
  <si>
    <t>4 vieta</t>
  </si>
  <si>
    <t>5 vieta</t>
  </si>
  <si>
    <t>6 vieta</t>
  </si>
  <si>
    <t>7 vieta</t>
  </si>
  <si>
    <t>8 vieta</t>
  </si>
  <si>
    <t>9 vieta</t>
  </si>
  <si>
    <t>10 vieta</t>
  </si>
  <si>
    <t>11 vieta</t>
  </si>
  <si>
    <t>12 vieta</t>
  </si>
  <si>
    <t>13 vieta</t>
  </si>
  <si>
    <t>14 vieta</t>
  </si>
  <si>
    <t>15 vieta</t>
  </si>
  <si>
    <t>16 vieta</t>
  </si>
  <si>
    <t>17 vieta</t>
  </si>
  <si>
    <t>18 vieta</t>
  </si>
  <si>
    <t>19 vieta</t>
  </si>
  <si>
    <t>20 vieta</t>
  </si>
  <si>
    <t>21 vieta</t>
  </si>
  <si>
    <t>22 vieta</t>
  </si>
  <si>
    <t>23 vieta</t>
  </si>
  <si>
    <t>24 vieta</t>
  </si>
  <si>
    <t>25 vieta</t>
  </si>
  <si>
    <t>26 vieta</t>
  </si>
  <si>
    <t>27 vieta</t>
  </si>
  <si>
    <t>28 vieta</t>
  </si>
  <si>
    <t>29 vieta</t>
  </si>
  <si>
    <t>30 vieta</t>
  </si>
  <si>
    <t>31 vieta</t>
  </si>
  <si>
    <t>32 vieta</t>
  </si>
  <si>
    <t>33 vieta</t>
  </si>
  <si>
    <t>34 vieta</t>
  </si>
  <si>
    <t>35 vieta</t>
  </si>
  <si>
    <t>36 vieta</t>
  </si>
  <si>
    <t>1-36</t>
  </si>
  <si>
    <t>1.</t>
  </si>
  <si>
    <t>OŽ</t>
  </si>
  <si>
    <t>Olimpinės žaidynės</t>
  </si>
  <si>
    <t>2.</t>
  </si>
  <si>
    <t>Pasaulio čempionatas</t>
  </si>
  <si>
    <t>-</t>
  </si>
  <si>
    <t>3.</t>
  </si>
  <si>
    <t>Europos čempionatas</t>
  </si>
  <si>
    <t>4.</t>
  </si>
  <si>
    <t>PČneol</t>
  </si>
  <si>
    <t>Į olimpinių žaidynių programą įtrauktų sporto šakų į olimpinių žaidynių programą neįtrauktų rungčių pasaulio čempionatai ir į olimpinių žaidynių programą įtrauktų sporto šakų pasaulio čempionatuose vykdomos į olimpinių žaidynių programą neįtrauktos rungtys</t>
  </si>
  <si>
    <t>5.</t>
  </si>
  <si>
    <t>PŽ</t>
  </si>
  <si>
    <t>Pasaulio žaidynės, pasaulio aviacijos žaidynės,  pasaulio šachmatų ir šaškių olimpiados</t>
  </si>
  <si>
    <t>6.</t>
  </si>
  <si>
    <t>JOŽ</t>
  </si>
  <si>
    <t>Jaunimo olimpinės žaidynės</t>
  </si>
  <si>
    <t>7.</t>
  </si>
  <si>
    <t>EČneol</t>
  </si>
  <si>
    <t>Į olimpinių žaidynių programą įtrauktų sporto šakų į olimpinių žaidynių programą neįtrauktų  rungčių Europos čempionatai ir į olimpinių žaidynių programą įtrauktų sporto šakų Europos čempionatuose vykdomos į olimpinių žaidynių programą neįtrauktos rungtys</t>
  </si>
  <si>
    <t>8.</t>
  </si>
  <si>
    <t>EŽ</t>
  </si>
  <si>
    <t>Europos žaidynės</t>
  </si>
  <si>
    <t>9.</t>
  </si>
  <si>
    <t>PT</t>
  </si>
  <si>
    <t>Pasaulio taurės varžybų galutinėje įskaitoje užimta vieta</t>
  </si>
  <si>
    <t>10.</t>
  </si>
  <si>
    <t>Pasaulio jaunimo čempionatas</t>
  </si>
  <si>
    <t>11.</t>
  </si>
  <si>
    <t>JnPČ</t>
  </si>
  <si>
    <t>Pasaulio jaunių čempionatas</t>
  </si>
  <si>
    <t>12.</t>
  </si>
  <si>
    <t>JEČ</t>
  </si>
  <si>
    <t>Europos jaunimo čempionatas</t>
  </si>
  <si>
    <t>13.</t>
  </si>
  <si>
    <t>JEOF</t>
  </si>
  <si>
    <t>Europos jaunimo olimpinis festivalis</t>
  </si>
  <si>
    <t>14.</t>
  </si>
  <si>
    <t>JnEČ</t>
  </si>
  <si>
    <t>Europos jaunių čempionatas</t>
  </si>
  <si>
    <t>15.</t>
  </si>
  <si>
    <t>JčPČ</t>
  </si>
  <si>
    <t>Pasaulio jaunučių čempionatas</t>
  </si>
  <si>
    <t>16.</t>
  </si>
  <si>
    <t>JčEČ</t>
  </si>
  <si>
    <t>Europos jaunučių čempionatas</t>
  </si>
  <si>
    <t>17.</t>
  </si>
  <si>
    <t>NEAK</t>
  </si>
  <si>
    <t>Pasaulio ir Europos čempionatai, kuriuose varžomasi nuotoliniu būdu</t>
  </si>
  <si>
    <t>Departamento pripažintos nacionalinės sporto (šakų) federacijos</t>
  </si>
  <si>
    <t>Asociacija „Hockey Lithuania“</t>
  </si>
  <si>
    <t>Lietuvos aeroklubas</t>
  </si>
  <si>
    <t>Lietuvos alpinizmo asociacija</t>
  </si>
  <si>
    <t>Lietuvos automobilių sporto federacija</t>
  </si>
  <si>
    <t>Lietuvos badmintono federacija</t>
  </si>
  <si>
    <t>Lietuvos baidarių ir kanojų irklavimo federacija</t>
  </si>
  <si>
    <t>Lietuvos bangų sporto asociacija (banglenčių, puslenčių ir slydimo bangomis sporto šakoms)</t>
  </si>
  <si>
    <t>Lietuvos beisbolo asociacija (beisbolo disciplinai)</t>
  </si>
  <si>
    <t>Lietuvos biatlono federacija</t>
  </si>
  <si>
    <t>Lietuvos biliardo federacija</t>
  </si>
  <si>
    <t>Lietuvos bobslėjaus ir skeletono sporto federacija</t>
  </si>
  <si>
    <t>Lietuvos bokso federacija</t>
  </si>
  <si>
    <t>Lietuvos boulingo federacija</t>
  </si>
  <si>
    <t>Lietuvos buriuotojų sąjunga</t>
  </si>
  <si>
    <t>Lietuvos bušido federacija (ju-jitsu sporto šakai)</t>
  </si>
  <si>
    <t>Lietuvos dviračių sporto federacija</t>
  </si>
  <si>
    <t>Lietuvos dziudo federacija</t>
  </si>
  <si>
    <t>Lietuvos fechtavimo federacija</t>
  </si>
  <si>
    <t>Lietuvos futbolo federacija</t>
  </si>
  <si>
    <t>Lietuvos gimnastikos federacija</t>
  </si>
  <si>
    <t>Lietuvos golfo federacija</t>
  </si>
  <si>
    <t>Lietuvos greitojo čiuožimo asociacija</t>
  </si>
  <si>
    <t>Lietuvos imtynių federacija</t>
  </si>
  <si>
    <t>Lietuvos irklavimo federacija</t>
  </si>
  <si>
    <t>Lietuvos jėgos trikovės federacija</t>
  </si>
  <si>
    <t>Lietuvos kendo asociacija</t>
  </si>
  <si>
    <t>Lietuvos kerlingo asociacija</t>
  </si>
  <si>
    <t>Lietuvos kikboksingo federacija</t>
  </si>
  <si>
    <t>Lietuvos kyokushin karate federacija</t>
  </si>
  <si>
    <t>Lietuvos korespondencinių šachmatų federacija</t>
  </si>
  <si>
    <t>Lietuvos krepšinio federacija</t>
  </si>
  <si>
    <t>Lietuvos kudo sporto federacija</t>
  </si>
  <si>
    <t>Lietuvos kuraš federacija (sumo sporto šakai)</t>
  </si>
  <si>
    <t>Lietuvos kultūrizmo ir kūno rengybos federacija</t>
  </si>
  <si>
    <t>Lietuvos laipiojimo sporto asociacija</t>
  </si>
  <si>
    <t>Lietuvos lankininkų federacija</t>
  </si>
  <si>
    <t>Lietuvos lengvosios atletikos federacija</t>
  </si>
  <si>
    <t>Lietuvos motociklų sporto federacija</t>
  </si>
  <si>
    <t>Lietuvos motorlaivių federacija</t>
  </si>
  <si>
    <t>Lietuvos MUAY – THAI sąjunga</t>
  </si>
  <si>
    <t>Lietuvos nacionalinė slidinėjimo asociacija</t>
  </si>
  <si>
    <t>Lietuvos orientavimosi sporto federacija</t>
  </si>
  <si>
    <t>Lietuvos plaukimo federacija</t>
  </si>
  <si>
    <t>Lietuvos povandeninio sporto federacija</t>
  </si>
  <si>
    <t>Lietuvos pulo federacija</t>
  </si>
  <si>
    <t>Lietuvos rankinio federacija</t>
  </si>
  <si>
    <t>Lietuvos rankų lenkimo sporto federacija</t>
  </si>
  <si>
    <t>Lietuvos regbio federacija</t>
  </si>
  <si>
    <t>Lietuvos rogučių sporto federacija</t>
  </si>
  <si>
    <t>Lietuvos sambo federacija</t>
  </si>
  <si>
    <t>Lietuvos skvošo asociacija</t>
  </si>
  <si>
    <t>Lietuvos softbolo federacija (softbolo disciplinai)</t>
  </si>
  <si>
    <t>Lietuvos sportinės žūklės federacija</t>
  </si>
  <si>
    <t>Lietuvos sportinių šokių federacija</t>
  </si>
  <si>
    <t>Lietuvos stalo teniso asociacija</t>
  </si>
  <si>
    <t>Lietuvos sunkiosios atletikos federacija</t>
  </si>
  <si>
    <t>Lietuvos šachmatų federacija</t>
  </si>
  <si>
    <t>Lietuvos šachmatų kompozitorių sąjunga</t>
  </si>
  <si>
    <t>Lietuvos šaškių federacija</t>
  </si>
  <si>
    <t>Lietuvos šaudymo sporto sąjunga</t>
  </si>
  <si>
    <t>Lietuvos šiuolaikinės penkiakovės federacija</t>
  </si>
  <si>
    <t>Lietuvos taekwondo federacija</t>
  </si>
  <si>
    <t>Lietuvos tautinių imtynių federacija (pankrationo ir imtynių už diržų disciplinoms)</t>
  </si>
  <si>
    <t>Lietuvos teniso sąjunga                    </t>
  </si>
  <si>
    <t>Lietuvos tinklinio federacija</t>
  </si>
  <si>
    <t>Lietuvos triatlono federacija</t>
  </si>
  <si>
    <t>Lietuvos universalios kovos federacija</t>
  </si>
  <si>
    <t>Lietuvos ušu federacija (ušu sporto šakai)</t>
  </si>
  <si>
    <t>Lietuvos vandens slidininkų sąjunga</t>
  </si>
  <si>
    <t>Lietuvos vandensvydžio sporto federacija</t>
  </si>
  <si>
    <t>Lietuvos virvės traukimo federacija</t>
  </si>
  <si>
    <t>Lietuvos žirginio sporto federacija</t>
  </si>
  <si>
    <t>Lietuvos žolės riedulio federacija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</si>
</sst>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theme="1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  <charset val="186"/>
    </font>
    <font>
      <i/>
      <sz val="11"/>
      <color rgb="FF00000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color rgb="FF444444"/>
      <name val="Open Sans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9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8"/>
      <name val="Times New Roman"/>
      <family val="1"/>
      <charset val="186"/>
    </font>
    <font>
      <sz val="9"/>
      <color theme="1"/>
      <name val="Calibri"/>
      <family val="2"/>
      <scheme val="minor"/>
    </font>
    <font>
      <vertAlign val="superscript"/>
      <sz val="12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8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b/>
      <sz val="16"/>
      <name val="Times New Roman"/>
      <family val="1"/>
      <charset val="186"/>
    </font>
    <font>
      <sz val="16"/>
      <name val="Times New Roman"/>
      <family val="1"/>
      <charset val="186"/>
    </font>
    <font>
      <sz val="11"/>
      <color rgb="FF000000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/>
    <xf numFmtId="0" fontId="29" fillId="0" borderId="0" applyNumberFormat="0" applyFill="0" applyBorder="0" applyAlignment="0" applyProtection="0"/>
  </cellStyleXfs>
  <cellXfs count="126">
    <xf numFmtId="0" fontId="0" fillId="0" borderId="0" xfId="0"/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  <xf numFmtId="2" fontId="5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vertical="center"/>
    </xf>
    <xf numFmtId="2" fontId="6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10" fillId="0" borderId="0" xfId="1"/>
    <xf numFmtId="0" fontId="3" fillId="0" borderId="8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2" fontId="6" fillId="0" borderId="0" xfId="0" applyNumberFormat="1" applyFont="1" applyBorder="1" applyAlignment="1">
      <alignment vertical="center"/>
    </xf>
    <xf numFmtId="0" fontId="15" fillId="0" borderId="0" xfId="0" applyFont="1"/>
    <xf numFmtId="0" fontId="16" fillId="0" borderId="0" xfId="0" applyFont="1" applyAlignment="1">
      <alignment horizontal="left" vertical="center" wrapText="1" indent="1"/>
    </xf>
    <xf numFmtId="0" fontId="17" fillId="0" borderId="0" xfId="0" applyFont="1"/>
    <xf numFmtId="3" fontId="3" fillId="0" borderId="0" xfId="0" applyNumberFormat="1" applyFont="1" applyAlignment="1">
      <alignment vertical="center"/>
    </xf>
    <xf numFmtId="0" fontId="14" fillId="0" borderId="0" xfId="0" applyFont="1" applyBorder="1" applyAlignment="1">
      <alignment horizontal="center"/>
    </xf>
    <xf numFmtId="0" fontId="7" fillId="5" borderId="2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vertical="center" wrapText="1"/>
    </xf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0" fillId="0" borderId="0" xfId="0" applyAlignment="1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0" fontId="18" fillId="0" borderId="20" xfId="0" applyFont="1" applyBorder="1" applyAlignment="1">
      <alignment horizontal="center" vertical="center" wrapText="1"/>
    </xf>
    <xf numFmtId="0" fontId="25" fillId="0" borderId="0" xfId="0" applyFont="1"/>
    <xf numFmtId="0" fontId="7" fillId="5" borderId="2" xfId="0" applyFont="1" applyFill="1" applyBorder="1" applyAlignment="1">
      <alignment vertical="center"/>
    </xf>
    <xf numFmtId="2" fontId="7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7" fillId="0" borderId="3" xfId="0" applyFont="1" applyBorder="1" applyAlignment="1">
      <alignment vertical="center" wrapText="1"/>
    </xf>
    <xf numFmtId="0" fontId="19" fillId="0" borderId="0" xfId="0" applyFont="1" applyAlignment="1">
      <alignment horizontal="left"/>
    </xf>
    <xf numFmtId="0" fontId="9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0" fillId="0" borderId="0" xfId="0" applyFont="1"/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2" fontId="22" fillId="4" borderId="5" xfId="0" applyNumberFormat="1" applyFont="1" applyFill="1" applyBorder="1" applyAlignment="1">
      <alignment horizontal="center" vertical="center" wrapText="1"/>
    </xf>
    <xf numFmtId="2" fontId="22" fillId="4" borderId="7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2" fillId="0" borderId="5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9" fillId="0" borderId="0" xfId="2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2" fillId="0" borderId="3" xfId="2" applyFont="1" applyBorder="1" applyAlignment="1">
      <alignment horizontal="left" vertical="center" wrapText="1"/>
    </xf>
    <xf numFmtId="0" fontId="32" fillId="0" borderId="3" xfId="2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2" fillId="4" borderId="5" xfId="0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4" fillId="4" borderId="5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9" fillId="0" borderId="0" xfId="2" applyBorder="1" applyAlignment="1">
      <alignment horizontal="center" vertical="center"/>
    </xf>
    <xf numFmtId="0" fontId="29" fillId="0" borderId="0" xfId="2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0" fontId="18" fillId="2" borderId="19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 textRotation="90"/>
    </xf>
    <xf numFmtId="0" fontId="18" fillId="2" borderId="6" xfId="0" applyFont="1" applyFill="1" applyBorder="1" applyAlignment="1">
      <alignment horizontal="center" vertical="center" textRotation="90"/>
    </xf>
    <xf numFmtId="0" fontId="18" fillId="2" borderId="7" xfId="0" applyFont="1" applyFill="1" applyBorder="1" applyAlignment="1">
      <alignment horizontal="center" vertical="center" textRotation="90"/>
    </xf>
    <xf numFmtId="0" fontId="18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</cellXfs>
  <cellStyles count="3">
    <cellStyle name="Hyperlink" xfId="2"/>
    <cellStyle name="Įprastas" xfId="0" builtinId="0"/>
    <cellStyle name="Normal 2" xfId="1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suresults.com/results/season1819/wc2019/data0290.htm" TargetMode="External"/><Relationship Id="rId13" Type="http://schemas.openxmlformats.org/officeDocument/2006/relationships/hyperlink" Target="http://www.isuresults.com/results/season1718/wc2018/CAT004RS.HTM" TargetMode="External"/><Relationship Id="rId18" Type="http://schemas.openxmlformats.org/officeDocument/2006/relationships/hyperlink" Target="http://www.isuresults.com/ws/wr2019-20/wrdance.htm" TargetMode="External"/><Relationship Id="rId26" Type="http://schemas.openxmlformats.org/officeDocument/2006/relationships/hyperlink" Target="http://www.isuresults.com/results/season1819/ec2019/CAT004RS.HTM" TargetMode="External"/><Relationship Id="rId3" Type="http://schemas.openxmlformats.org/officeDocument/2006/relationships/hyperlink" Target="http://www.isuresults.com/results/season1617/ec2017/CAT003RS.HTM" TargetMode="External"/><Relationship Id="rId21" Type="http://schemas.openxmlformats.org/officeDocument/2006/relationships/hyperlink" Target="http://www.isuresults.com/results/season1617/ec2017/CAT002RS.HTM" TargetMode="External"/><Relationship Id="rId7" Type="http://schemas.openxmlformats.org/officeDocument/2006/relationships/hyperlink" Target="http://www.isuresults.com/results/season1819/ec2019/CAT002RS.HTM" TargetMode="External"/><Relationship Id="rId12" Type="http://schemas.openxmlformats.org/officeDocument/2006/relationships/hyperlink" Target="https://drive.google.com/file/d/1wWsmGKZwPNzODr4yUQII0w7kkrc9QKFq/view?usp=sharing" TargetMode="External"/><Relationship Id="rId17" Type="http://schemas.openxmlformats.org/officeDocument/2006/relationships/hyperlink" Target="http://www.isuresults.com/ws/wr2018-19/wrdance.htm" TargetMode="External"/><Relationship Id="rId25" Type="http://schemas.openxmlformats.org/officeDocument/2006/relationships/hyperlink" Target="http://www.isuresults.com/results/season1718/ec2018/CAT004RS.HTM" TargetMode="External"/><Relationship Id="rId2" Type="http://schemas.openxmlformats.org/officeDocument/2006/relationships/hyperlink" Target="http://www.isuresults.com/results/season1516/wc2016/CAT002RS.HTM" TargetMode="External"/><Relationship Id="rId16" Type="http://schemas.openxmlformats.org/officeDocument/2006/relationships/hyperlink" Target="http://www.isuresults.com/ws/wr2017-18/wrdance.htm" TargetMode="External"/><Relationship Id="rId20" Type="http://schemas.openxmlformats.org/officeDocument/2006/relationships/hyperlink" Target="http://www.isuresults.com/results/season1516/wc2016/CAT003RS.HTM" TargetMode="External"/><Relationship Id="rId29" Type="http://schemas.openxmlformats.org/officeDocument/2006/relationships/hyperlink" Target="http://www.isuresults.com/results/season1920/ec2020/CAT004RS.htm" TargetMode="External"/><Relationship Id="rId1" Type="http://schemas.openxmlformats.org/officeDocument/2006/relationships/hyperlink" Target="mailto:K.%20Bar&#353;ausko%20g.%2082-21,LT-51440,%20Kaunas,%20Lietuva,&#160;440,%20Kaunas,%20Lietuva,+37069411300,%20lsf.secretariat@gmail.com" TargetMode="External"/><Relationship Id="rId6" Type="http://schemas.openxmlformats.org/officeDocument/2006/relationships/hyperlink" Target="http://www.isuresults.com/results/season1718/ec2018/CAT002RS.HTM" TargetMode="External"/><Relationship Id="rId11" Type="http://schemas.openxmlformats.org/officeDocument/2006/relationships/hyperlink" Target="https://drive.google.com/file/d/1wWsmGKZwPNzODr4yUQII0w7kkrc9QKFq/view?usp=sharing" TargetMode="External"/><Relationship Id="rId24" Type="http://schemas.openxmlformats.org/officeDocument/2006/relationships/hyperlink" Target="http://www.isuresults.com/results/season1617/wjc2017/CAT004RS.HTM" TargetMode="External"/><Relationship Id="rId32" Type="http://schemas.openxmlformats.org/officeDocument/2006/relationships/comments" Target="../comments1.xml"/><Relationship Id="rId5" Type="http://schemas.openxmlformats.org/officeDocument/2006/relationships/hyperlink" Target="http://www.isuresults.com/results/season1617/wjc2017/CAT002RS.HTM" TargetMode="External"/><Relationship Id="rId15" Type="http://schemas.openxmlformats.org/officeDocument/2006/relationships/hyperlink" Target="http://www.isuresults.com/ws/wr2016-17/wrdance.htm" TargetMode="External"/><Relationship Id="rId23" Type="http://schemas.openxmlformats.org/officeDocument/2006/relationships/hyperlink" Target="http://www.isuresults.com/results/season1617/wc2017/CAT004RS.HTM" TargetMode="External"/><Relationship Id="rId28" Type="http://schemas.openxmlformats.org/officeDocument/2006/relationships/hyperlink" Target="http://www.isuresults.com/results/season1819/wjc2019/CAT004RS.htm" TargetMode="External"/><Relationship Id="rId10" Type="http://schemas.openxmlformats.org/officeDocument/2006/relationships/hyperlink" Target="http://www.isuresults.com/results/season1920/ec2020/CAT002RS.htm" TargetMode="External"/><Relationship Id="rId19" Type="http://schemas.openxmlformats.org/officeDocument/2006/relationships/hyperlink" Target="http://www.isuresults.com/events/cat03109438.htm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://www.isuresults.com/results/season1617/wc2017/CAT003RS.HTM" TargetMode="External"/><Relationship Id="rId9" Type="http://schemas.openxmlformats.org/officeDocument/2006/relationships/hyperlink" Target="http://www.isuresults.com/results/season1819/wjc2019/CAT002RS.htm" TargetMode="External"/><Relationship Id="rId14" Type="http://schemas.openxmlformats.org/officeDocument/2006/relationships/hyperlink" Target="http://www.isuresults.com/ws/wr2016-17/wrpairs.htm" TargetMode="External"/><Relationship Id="rId22" Type="http://schemas.openxmlformats.org/officeDocument/2006/relationships/hyperlink" Target="http://www.isuresults.com/results/season1617/ec2017/CAT004RS.HTM" TargetMode="External"/><Relationship Id="rId27" Type="http://schemas.openxmlformats.org/officeDocument/2006/relationships/hyperlink" Target="http://www.isuresults.com/results/season1819/wc2019/data0490.htm" TargetMode="External"/><Relationship Id="rId30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S642"/>
  <sheetViews>
    <sheetView tabSelected="1" topLeftCell="A616" zoomScaleNormal="100" workbookViewId="0">
      <selection activeCell="S619" sqref="S619"/>
    </sheetView>
  </sheetViews>
  <sheetFormatPr defaultColWidth="9.140625" defaultRowHeight="15"/>
  <cols>
    <col min="1" max="1" width="3.85546875" style="1" bestFit="1" customWidth="1"/>
    <col min="2" max="2" width="25.7109375" style="1" bestFit="1" customWidth="1"/>
    <col min="3" max="3" width="14.28515625" style="1" customWidth="1"/>
    <col min="4" max="4" width="10.7109375" style="1" customWidth="1"/>
    <col min="5" max="5" width="10" style="1" customWidth="1"/>
    <col min="6" max="6" width="10.140625" style="1" customWidth="1"/>
    <col min="7" max="7" width="11.7109375" style="1" customWidth="1"/>
    <col min="8" max="8" width="10.140625" style="1" customWidth="1"/>
    <col min="9" max="9" width="23.28515625" style="8" customWidth="1"/>
    <col min="10" max="10" width="10.5703125" style="1" customWidth="1"/>
    <col min="11" max="11" width="11" style="8" customWidth="1"/>
    <col min="12" max="12" width="10.5703125" style="1" customWidth="1"/>
    <col min="13" max="13" width="11.42578125" style="1" customWidth="1"/>
    <col min="14" max="14" width="8.85546875" style="2" customWidth="1"/>
    <col min="15" max="15" width="9.140625" style="2" customWidth="1"/>
    <col min="16" max="16" width="11.140625" style="2" customWidth="1"/>
    <col min="17" max="17" width="12.7109375" style="2" customWidth="1"/>
    <col min="18" max="18" width="28.140625" style="1" customWidth="1"/>
    <col min="19" max="16384" width="9.140625" style="1"/>
  </cols>
  <sheetData>
    <row r="1" spans="1:18" s="8" customFormat="1" ht="15.75">
      <c r="D1" s="60"/>
      <c r="E1" s="60"/>
      <c r="F1" s="60"/>
      <c r="G1" s="60"/>
      <c r="H1" s="60"/>
      <c r="I1" s="60"/>
      <c r="J1" s="60"/>
      <c r="K1" s="60"/>
      <c r="L1" s="60"/>
      <c r="N1" s="2"/>
      <c r="O1" s="2"/>
      <c r="P1" s="2"/>
      <c r="Q1" s="2"/>
    </row>
    <row r="2" spans="1:18" s="8" customFormat="1" ht="15.75">
      <c r="B2" s="8" t="s">
        <v>0</v>
      </c>
      <c r="D2" s="60"/>
      <c r="E2" s="60"/>
      <c r="F2" s="60"/>
      <c r="G2" s="60"/>
      <c r="H2" s="60"/>
      <c r="I2" s="60"/>
      <c r="J2" s="60"/>
      <c r="K2" s="60"/>
      <c r="L2" s="60"/>
      <c r="N2" s="2"/>
      <c r="O2" s="2"/>
      <c r="P2" s="2"/>
      <c r="Q2" s="2"/>
    </row>
    <row r="3" spans="1:18" s="8" customFormat="1">
      <c r="B3" s="47" t="s">
        <v>1</v>
      </c>
      <c r="N3" s="2"/>
      <c r="O3" s="2"/>
      <c r="P3" s="2"/>
      <c r="Q3" s="2"/>
    </row>
    <row r="4" spans="1:18" ht="3" customHeight="1">
      <c r="A4" s="8"/>
      <c r="B4" s="8"/>
      <c r="C4" s="8"/>
      <c r="D4" s="8"/>
      <c r="E4" s="8"/>
      <c r="F4" s="8"/>
      <c r="G4" s="8"/>
      <c r="H4" s="8"/>
      <c r="J4" s="8"/>
      <c r="L4" s="8"/>
      <c r="M4" s="8"/>
      <c r="R4" s="8"/>
    </row>
    <row r="5" spans="1:18" ht="20.25">
      <c r="A5" s="71" t="s">
        <v>2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8"/>
    </row>
    <row r="6" spans="1:18" ht="18.75">
      <c r="A6" s="78" t="s">
        <v>3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"/>
    </row>
    <row r="7" spans="1:18" s="8" customFormat="1" ht="15.75">
      <c r="A7" s="60"/>
      <c r="B7" s="89" t="s">
        <v>4</v>
      </c>
      <c r="C7" s="90"/>
      <c r="D7" s="90"/>
      <c r="E7" s="90"/>
      <c r="F7" s="90"/>
      <c r="G7" s="90"/>
      <c r="H7" s="90"/>
      <c r="I7" s="46"/>
      <c r="J7" s="46"/>
      <c r="K7" s="46"/>
      <c r="L7" s="46"/>
      <c r="M7" s="46"/>
      <c r="N7" s="46"/>
      <c r="O7" s="46"/>
      <c r="P7" s="46"/>
      <c r="Q7" s="46"/>
    </row>
    <row r="8" spans="1:18" s="8" customFormat="1" ht="18">
      <c r="A8" s="60"/>
      <c r="B8" s="79" t="s">
        <v>5</v>
      </c>
      <c r="C8" s="79"/>
      <c r="D8" s="79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</row>
    <row r="9" spans="1:18" s="8" customFormat="1" ht="15.75">
      <c r="A9" s="60"/>
      <c r="B9" s="48">
        <v>190652099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</row>
    <row r="10" spans="1:18" s="8" customFormat="1" ht="18">
      <c r="A10" s="60"/>
      <c r="B10" s="58" t="s">
        <v>6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</row>
    <row r="11" spans="1:18" s="8" customFormat="1" ht="16.899999999999999" customHeight="1">
      <c r="A11" s="91" t="s">
        <v>7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</row>
    <row r="12" spans="1:18" ht="15.75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9"/>
      <c r="O12" s="29"/>
      <c r="P12" s="29"/>
      <c r="Q12" s="29"/>
      <c r="R12" s="28"/>
    </row>
    <row r="13" spans="1:18" s="8" customFormat="1" ht="15" hidden="1" customHeight="1">
      <c r="A13" s="95" t="s">
        <v>8</v>
      </c>
      <c r="B13" s="84" t="s">
        <v>9</v>
      </c>
      <c r="C13" s="84" t="s">
        <v>10</v>
      </c>
      <c r="D13" s="84" t="s">
        <v>11</v>
      </c>
      <c r="E13" s="80" t="s">
        <v>12</v>
      </c>
      <c r="F13" s="75"/>
      <c r="G13" s="76"/>
      <c r="H13" s="76"/>
      <c r="I13" s="76"/>
      <c r="J13" s="76"/>
      <c r="K13" s="76"/>
      <c r="L13" s="76"/>
      <c r="M13" s="76"/>
      <c r="N13" s="76"/>
      <c r="O13" s="77"/>
      <c r="P13" s="82" t="s">
        <v>13</v>
      </c>
      <c r="Q13" s="97" t="s">
        <v>14</v>
      </c>
      <c r="R13" s="92" t="s">
        <v>15</v>
      </c>
    </row>
    <row r="14" spans="1:18" s="8" customFormat="1" ht="45" customHeight="1">
      <c r="A14" s="95"/>
      <c r="B14" s="84"/>
      <c r="C14" s="84"/>
      <c r="D14" s="84"/>
      <c r="E14" s="96"/>
      <c r="F14" s="80" t="s">
        <v>16</v>
      </c>
      <c r="G14" s="80" t="s">
        <v>17</v>
      </c>
      <c r="H14" s="80" t="s">
        <v>18</v>
      </c>
      <c r="I14" s="85" t="s">
        <v>19</v>
      </c>
      <c r="J14" s="80" t="s">
        <v>20</v>
      </c>
      <c r="K14" s="80" t="s">
        <v>21</v>
      </c>
      <c r="L14" s="80" t="s">
        <v>22</v>
      </c>
      <c r="M14" s="80" t="s">
        <v>23</v>
      </c>
      <c r="N14" s="73" t="s">
        <v>24</v>
      </c>
      <c r="O14" s="73" t="s">
        <v>25</v>
      </c>
      <c r="P14" s="83"/>
      <c r="Q14" s="98"/>
      <c r="R14" s="93"/>
    </row>
    <row r="15" spans="1:18" s="8" customFormat="1" ht="76.150000000000006" customHeight="1">
      <c r="A15" s="95"/>
      <c r="B15" s="84"/>
      <c r="C15" s="84"/>
      <c r="D15" s="84"/>
      <c r="E15" s="81"/>
      <c r="F15" s="81"/>
      <c r="G15" s="81"/>
      <c r="H15" s="81"/>
      <c r="I15" s="86"/>
      <c r="J15" s="81"/>
      <c r="K15" s="81"/>
      <c r="L15" s="81"/>
      <c r="M15" s="81"/>
      <c r="N15" s="74"/>
      <c r="O15" s="74"/>
      <c r="P15" s="83"/>
      <c r="Q15" s="99"/>
      <c r="R15" s="94"/>
    </row>
    <row r="16" spans="1:18" s="8" customFormat="1" ht="5.45" customHeight="1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/>
    </row>
    <row r="17" spans="1:19">
      <c r="A17" s="64" t="s">
        <v>26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57"/>
      <c r="R17" s="8"/>
      <c r="S17" s="8"/>
    </row>
    <row r="18" spans="1:19" ht="16.899999999999999" customHeight="1">
      <c r="A18" s="69" t="s">
        <v>27</v>
      </c>
      <c r="B18" s="70"/>
      <c r="C18" s="7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7"/>
      <c r="R18" s="8"/>
      <c r="S18" s="8"/>
    </row>
    <row r="19" spans="1:19">
      <c r="A19" s="61">
        <v>1</v>
      </c>
      <c r="B19" s="61" t="s">
        <v>28</v>
      </c>
      <c r="C19" s="12" t="s">
        <v>29</v>
      </c>
      <c r="D19" s="61" t="s">
        <v>30</v>
      </c>
      <c r="E19" s="61">
        <v>1</v>
      </c>
      <c r="F19" s="61" t="s">
        <v>31</v>
      </c>
      <c r="G19" s="61">
        <v>1</v>
      </c>
      <c r="H19" s="61" t="s">
        <v>32</v>
      </c>
      <c r="I19" s="61"/>
      <c r="J19" s="61">
        <v>38</v>
      </c>
      <c r="K19" s="61"/>
      <c r="L19" s="61">
        <v>33</v>
      </c>
      <c r="M19" s="61" t="s">
        <v>33</v>
      </c>
      <c r="N19" s="3">
        <f>(IF(F19="OŽ",IF(L19=1,550.8,IF(L19=2,426.38,IF(L19=3,342.14,IF(L19=4,181.44,IF(L19=5,168.48,IF(L19=6,155.52,IF(L19=7,148.5,IF(L19=8,144,0))))))))+IF(L19&lt;=8,0,IF(L19&lt;=16,137.7,IF(L19&lt;=24,108,IF(L19&lt;=32,80.1,IF(L19&lt;=36,52.2,0)))))-IF(L19&lt;=8,0,IF(L19&lt;=16,(L19-9)*2.754,IF(L19&lt;=24,(L19-17)* 2.754,IF(L19&lt;=32,(L19-25)* 2.754,IF(L19&lt;=36,(L19-33)*2.754,0))))),0)+IF(F19="PČ",IF(L19=1,449,IF(L19=2,314.6,IF(L19=3,238,IF(L19=4,172,IF(L19=5,159,IF(L19=6,145,IF(L19=7,132,IF(L19=8,119,0))))))))+IF(L19&lt;=8,0,IF(L19&lt;=16,88,IF(L19&lt;=24,55,IF(L19&lt;=32,22,0))))-IF(L19&lt;=8,0,IF(L19&lt;=16,(L19-9)*2.245,IF(L19&lt;=24,(L19-17)*2.245,IF(L19&lt;=32,(L19-25)*2.245,0)))),0)+IF(F19="PČneol",IF(L19=1,85,IF(L19=2,64.61,IF(L19=3,50.76,IF(L19=4,16.25,IF(L19=5,15,IF(L19=6,13.75,IF(L19=7,12.5,IF(L19=8,11.25,0))))))))+IF(L19&lt;=8,0,IF(L19&lt;=16,9,0))-IF(L19&lt;=8,0,IF(L19&lt;=16,(L19-9)*0.425,0)),0)+IF(F19="PŽ",IF(L19=1,85,IF(L19=2,59.5,IF(L19=3,45,IF(L19=4,32.5,IF(L19=5,30,IF(L19=6,27.5,IF(L19=7,25,IF(L19=8,22.5,0))))))))+IF(L19&lt;=8,0,IF(L19&lt;=16,19,IF(L19&lt;=24,13,IF(L19&lt;=32,8,0))))-IF(L19&lt;=8,0,IF(L19&lt;=16,(L19-9)*0.425,IF(L19&lt;=24,(L19-17)*0.425,IF(L19&lt;=32,(L19-25)*0.425,0)))),0)+IF(F19="EČ",IF(L19=1,204,IF(L19=2,156.24,IF(L19=3,123.84,IF(L19=4,72,IF(L19=5,66,IF(L19=6,60,IF(L19=7,54,IF(L19=8,48,0))))))))+IF(L19&lt;=8,0,IF(L19&lt;=16,40,IF(L19&lt;=24,25,0)))-IF(L19&lt;=8,0,IF(L19&lt;=16,(L19-9)*1.02,IF(L19&lt;=24,(L19-17)*1.02,0))),0)+IF(F19="EČneol",IF(L19=1,68,IF(L19=2,51.69,IF(L19=3,40.61,IF(L19=4,13,IF(L19=5,12,IF(L19=6,11,IF(L19=7,10,IF(L19=8,9,0)))))))))+IF(F19="EŽ",IF(L19=1,68,IF(L19=2,47.6,IF(L19=3,36,IF(L19=4,18,IF(L19=5,16.5,IF(L19=6,15,IF(L19=7,13.5,IF(L19=8,12,0))))))))+IF(L19&lt;=8,0,IF(L19&lt;=16,10,IF(L19&lt;=24,6,0)))-IF(L19&lt;=8,0,IF(L19&lt;=16,(L19-9)*0.34,IF(L19&lt;=24,(L19-17)*0.34,0))),0)+IF(F19="PT",IF(L19=1,68,IF(L19=2,52.08,IF(L19=3,41.28,IF(L19=4,24,IF(L19=5,22,IF(L19=6,20,IF(L19=7,18,IF(L19=8,16,0))))))))+IF(L19&lt;=8,0,IF(L19&lt;=16,13,IF(L19&lt;=24,9,IF(L19&lt;=32,4,0))))-IF(L19&lt;=8,0,IF(L19&lt;=16,(L19-9)*0.34,IF(L19&lt;=24,(L19-17)*0.34,IF(L19&lt;=32,(L19-25)*0.34,0)))),0)+IF(F19="JOŽ",IF(L19=1,85,IF(L19=2,59.5,IF(L19=3,45,IF(L19=4,32.5,IF(L19=5,30,IF(L19=6,27.5,IF(L19=7,25,IF(L19=8,22.5,0))))))))+IF(L19&lt;=8,0,IF(L19&lt;=16,19,IF(L19&lt;=24,13,0)))-IF(L19&lt;=8,0,IF(L19&lt;=16,(L19-9)*0.425,IF(L19&lt;=24,(L19-17)*0.425,0))),0)+IF(F19="JPČ",IF(L19=1,68,IF(L19=2,47.6,IF(L19=3,36,IF(L19=4,26,IF(L19=5,24,IF(L19=6,22,IF(L19=7,20,IF(L19=8,18,0))))))))+IF(L19&lt;=8,0,IF(L19&lt;=16,13,IF(L19&lt;=24,9,0)))-IF(L19&lt;=8,0,IF(L19&lt;=16,(L19-9)*0.34,IF(L19&lt;=24,(L19-17)*0.34,0))),0)+IF(F19="JEČ",IF(L19=1,34,IF(L19=2,26.04,IF(L19=3,20.6,IF(L19=4,12,IF(L19=5,11,IF(L19=6,10,IF(L19=7,9,IF(L19=8,8,0))))))))+IF(L19&lt;=8,0,IF(L19&lt;=16,6,0))-IF(L19&lt;=8,0,IF(L19&lt;=16,(L19-9)*0.17,0)),0)+IF(F19="JEOF",IF(L19=1,34,IF(L19=2,26.04,IF(L19=3,20.6,IF(L19=4,12,IF(L19=5,11,IF(L19=6,10,IF(L19=7,9,IF(L19=8,8,0))))))))+IF(L19&lt;=8,0,IF(L19&lt;=16,6,0))-IF(L19&lt;=8,0,IF(L19&lt;=16,(L19-9)*0.17,0)),0)+IF(F19="JnPČ",IF(L19=1,51,IF(L19=2,35.7,IF(L19=3,27,IF(L19=4,19.5,IF(L19=5,18,IF(L19=6,16.5,IF(L19=7,15,IF(L19=8,13.5,0))))))))+IF(L19&lt;=8,0,IF(L19&lt;=16,10,0))-IF(L19&lt;=8,0,IF(L19&lt;=16,(L19-9)*0.255,0)),0)+IF(F19="JnEČ",IF(L19=1,25.5,IF(L19=2,19.53,IF(L19=3,15.48,IF(L19=4,9,IF(L19=5,8.25,IF(L19=6,7.5,IF(L19=7,6.75,IF(L19=8,6,0))))))))+IF(L19&lt;=8,0,IF(L19&lt;=16,5,0))-IF(L19&lt;=8,0,IF(L19&lt;=16,(L19-9)*0.1275,0)),0)+IF(F19="JčPČ",IF(L19=1,21.25,IF(L19=2,14.5,IF(L19=3,11.5,IF(L19=4,7,IF(L19=5,6.5,IF(L19=6,6,IF(L19=7,5.5,IF(L19=8,5,0))))))))+IF(L19&lt;=8,0,IF(L19&lt;=16,4,0))-IF(L19&lt;=8,0,IF(L19&lt;=16,(L19-9)*0.10625,0)),0)+IF(F19="JčEČ",IF(L19=1,17,IF(L19=2,13.02,IF(L19=3,10.32,IF(L19=4,6,IF(L19=5,5.5,IF(L19=6,5,IF(L19=7,4.5,IF(L19=8,4,0))))))))+IF(L19&lt;=8,0,IF(L19&lt;=16,3,0))-IF(L19&lt;=8,0,IF(L19&lt;=16,(L19-9)*0.085,0)),0)+IF(F19="NEAK",IF(L19=1,11.48,IF(L19=2,8.79,IF(L19=3,6.97,IF(L19=4,4.05,IF(L19=5,3.71,IF(L19=6,3.38,IF(L19=7,3.04,IF(L19=8,2.7,0))))))))+IF(L19&lt;=8,0,IF(L19&lt;=16,2,IF(L19&lt;=24,1.3,0)))-IF(L19&lt;=8,0,IF(L19&lt;=16,(L19-9)*0.0574,IF(L19&lt;=24,(L19-17)*0.0574,0))),0))*IF(L19&lt;0,1,IF(OR(F19="PČ",F19="PŽ",F19="PT"),IF(J19&lt;32,J19/32,1),1))* IF(L19&lt;0,1,IF(OR(F19="EČ",F19="EŽ",F19="JOŽ",F19="JPČ",F19="NEAK"),IF(J19&lt;24,J19/24,1),1))*IF(L19&lt;0,1,IF(OR(F19="PČneol",F19="JEČ",F19="JEOF",F19="JnPČ",F19="JnEČ",F19="JčPČ",F19="JčEČ"),IF(J19&lt;16,J19/16,1),1))*IF(L19&lt;0,1,IF(F19="EČneol",IF(J19&lt;8,J19/8,1),1))</f>
        <v>0</v>
      </c>
      <c r="O19" s="9">
        <f>IF(F19="OŽ",N19,IF(H19="Ne",IF(J19*0.3&lt;J19-L19,N19,0),IF(J19*0.1&lt;J19-L19,N19,0)))</f>
        <v>0</v>
      </c>
      <c r="P19" s="4">
        <f>IF(O19=0,0,IF(F19="OŽ",IF(L19&gt;35,0,IF(J19&gt;35,(36-L19)*1.836,((36-L19)-(36-J19))*1.836)),0)+IF(F19="PČ",IF(L19&gt;31,0,IF(J19&gt;31,(32-L19)*1.347,((32-L19)-(32-J19))*1.347)),0)+ IF(F19="PČneol",IF(L19&gt;15,0,IF(J19&gt;15,(16-L19)*0.255,((16-L19)-(16-J19))*0.255)),0)+IF(F19="PŽ",IF(L19&gt;31,0,IF(J19&gt;31,(32-L19)*0.255,((32-L19)-(32-J19))*0.255)),0)+IF(F19="EČ",IF(L19&gt;23,0,IF(J19&gt;23,(24-L19)*0.612,((24-L19)-(24-J19))*0.612)),0)+IF(F19="EČneol",IF(L19&gt;7,0,IF(J19&gt;7,(8-L19)*0.204,((8-L19)-(8-J19))*0.204)),0)+IF(F19="EŽ",IF(L19&gt;23,0,IF(J19&gt;23,(24-L19)*0.204,((24-L19)-(24-J19))*0.204)),0)+IF(F19="PT",IF(L19&gt;31,0,IF(J19&gt;31,(32-L19)*0.204,((32-L19)-(32-J19))*0.204)),0)+IF(F19="JOŽ",IF(L19&gt;23,0,IF(J19&gt;23,(24-L19)*0.255,((24-L19)-(24-J19))*0.255)),0)+IF(F19="JPČ",IF(L19&gt;23,0,IF(J19&gt;23,(24-L19)*0.204,((24-L19)-(24-J19))*0.204)),0)+IF(F19="JEČ",IF(L19&gt;15,0,IF(J19&gt;15,(16-L19)*0.102,((16-L19)-(16-J19))*0.102)),0)+IF(F19="JEOF",IF(L19&gt;15,0,IF(J19&gt;15,(16-L19)*0.102,((16-L19)-(16-J19))*0.102)),0)+IF(F19="JnPČ",IF(L19&gt;15,0,IF(J19&gt;15,(16-L19)*0.153,((16-L19)-(16-J19))*0.153)),0)+IF(F19="JnEČ",IF(L19&gt;15,0,IF(J19&gt;15,(16-L19)*0.0765,((16-L19)-(16-J19))*0.0765)),0)+IF(F19="JčPČ",IF(L19&gt;15,0,IF(J19&gt;15,(16-L19)*0.06375,((16-L19)-(16-J19))*0.06375)),0)+IF(F19="JčEČ",IF(L19&gt;15,0,IF(J19&gt;15,(16-L19)*0.051,((16-L19)-(16-J19))*0.051)),0)+IF(F19="NEAK",IF(L19&gt;23,0,IF(J19&gt;23,(24-L19)*0.03444,((24-L19)-(24-J19))*0.03444)),0))</f>
        <v>0</v>
      </c>
      <c r="Q19" s="11">
        <f>IF(ISERROR(P19*100/N19),0,(P19*100/N19))</f>
        <v>0</v>
      </c>
      <c r="R19" s="10">
        <f t="shared" ref="R19:R28" si="0">IF(Q19&lt;=30,O19+P19,O19+O19*0.3)*IF(G19=1,0.4,IF(G19=2,0.75,IF(G19="1 (kas 4 m. 1 k. nerengiamos)",0.52,1)))*IF(D19="olimpinė",1,IF(M19="Ne",0.5,1))*IF(OR(A$5="Lietuvos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federacija"),IF(OR(J19&lt;8,K19&lt;16),0,1),1)*E19*IF(I19&lt;=1,1,1/I19)*IF(OR(A$5="Lietuvos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9" s="20"/>
    </row>
    <row r="20" spans="1:19" ht="30">
      <c r="A20" s="61">
        <v>2</v>
      </c>
      <c r="B20" s="61" t="s">
        <v>34</v>
      </c>
      <c r="C20" s="12" t="s">
        <v>35</v>
      </c>
      <c r="D20" s="61" t="s">
        <v>30</v>
      </c>
      <c r="E20" s="61">
        <v>2</v>
      </c>
      <c r="F20" s="61" t="s">
        <v>31</v>
      </c>
      <c r="G20" s="61">
        <v>1</v>
      </c>
      <c r="H20" s="61" t="s">
        <v>32</v>
      </c>
      <c r="I20" s="61"/>
      <c r="J20" s="61">
        <v>22</v>
      </c>
      <c r="K20" s="61"/>
      <c r="L20" s="61">
        <v>17</v>
      </c>
      <c r="M20" s="61" t="s">
        <v>32</v>
      </c>
      <c r="N20" s="3">
        <f>(IF(F20="OŽ",IF(L20=1,550.8,IF(L20=2,426.38,IF(L20=3,342.14,IF(L20=4,181.44,IF(L20=5,168.48,IF(L20=6,155.52,IF(L20=7,148.5,IF(L20=8,144,0))))))))+IF(L20&lt;=8,0,IF(L20&lt;=16,137.7,IF(L20&lt;=24,108,IF(L20&lt;=32,80.1,IF(L20&lt;=36,52.2,0)))))-IF(L20&lt;=8,0,IF(L20&lt;=16,(L20-9)*2.754,IF(L20&lt;=24,(L20-17)* 2.754,IF(L20&lt;=32,(L20-25)* 2.754,IF(L20&lt;=36,(L20-33)*2.754,0))))),0)+IF(F20="PČ",IF(L20=1,449,IF(L20=2,314.6,IF(L20=3,238,IF(L20=4,172,IF(L20=5,159,IF(L20=6,145,IF(L20=7,132,IF(L20=8,119,0))))))))+IF(L20&lt;=8,0,IF(L20&lt;=16,88,IF(L20&lt;=24,55,IF(L20&lt;=32,22,0))))-IF(L20&lt;=8,0,IF(L20&lt;=16,(L20-9)*2.245,IF(L20&lt;=24,(L20-17)*2.245,IF(L20&lt;=32,(L20-25)*2.245,0)))),0)+IF(F20="PČneol",IF(L20=1,85,IF(L20=2,64.61,IF(L20=3,50.76,IF(L20=4,16.25,IF(L20=5,15,IF(L20=6,13.75,IF(L20=7,12.5,IF(L20=8,11.25,0))))))))+IF(L20&lt;=8,0,IF(L20&lt;=16,9,0))-IF(L20&lt;=8,0,IF(L20&lt;=16,(L20-9)*0.425,0)),0)+IF(F20="PŽ",IF(L20=1,85,IF(L20=2,59.5,IF(L20=3,45,IF(L20=4,32.5,IF(L20=5,30,IF(L20=6,27.5,IF(L20=7,25,IF(L20=8,22.5,0))))))))+IF(L20&lt;=8,0,IF(L20&lt;=16,19,IF(L20&lt;=24,13,IF(L20&lt;=32,8,0))))-IF(L20&lt;=8,0,IF(L20&lt;=16,(L20-9)*0.425,IF(L20&lt;=24,(L20-17)*0.425,IF(L20&lt;=32,(L20-25)*0.425,0)))),0)+IF(F20="EČ",IF(L20=1,204,IF(L20=2,156.24,IF(L20=3,123.84,IF(L20=4,72,IF(L20=5,66,IF(L20=6,60,IF(L20=7,54,IF(L20=8,48,0))))))))+IF(L20&lt;=8,0,IF(L20&lt;=16,40,IF(L20&lt;=24,25,0)))-IF(L20&lt;=8,0,IF(L20&lt;=16,(L20-9)*1.02,IF(L20&lt;=24,(L20-17)*1.02,0))),0)+IF(F20="EČneol",IF(L20=1,68,IF(L20=2,51.69,IF(L20=3,40.61,IF(L20=4,13,IF(L20=5,12,IF(L20=6,11,IF(L20=7,10,IF(L20=8,9,0)))))))))+IF(F20="EŽ",IF(L20=1,68,IF(L20=2,47.6,IF(L20=3,36,IF(L20=4,18,IF(L20=5,16.5,IF(L20=6,15,IF(L20=7,13.5,IF(L20=8,12,0))))))))+IF(L20&lt;=8,0,IF(L20&lt;=16,10,IF(L20&lt;=24,6,0)))-IF(L20&lt;=8,0,IF(L20&lt;=16,(L20-9)*0.34,IF(L20&lt;=24,(L20-17)*0.34,0))),0)+IF(F20="PT",IF(L20=1,68,IF(L20=2,52.08,IF(L20=3,41.28,IF(L20=4,24,IF(L20=5,22,IF(L20=6,20,IF(L20=7,18,IF(L20=8,16,0))))))))+IF(L20&lt;=8,0,IF(L20&lt;=16,13,IF(L20&lt;=24,9,IF(L20&lt;=32,4,0))))-IF(L20&lt;=8,0,IF(L20&lt;=16,(L20-9)*0.34,IF(L20&lt;=24,(L20-17)*0.34,IF(L20&lt;=32,(L20-25)*0.34,0)))),0)+IF(F20="JOŽ",IF(L20=1,85,IF(L20=2,59.5,IF(L20=3,45,IF(L20=4,32.5,IF(L20=5,30,IF(L20=6,27.5,IF(L20=7,25,IF(L20=8,22.5,0))))))))+IF(L20&lt;=8,0,IF(L20&lt;=16,19,IF(L20&lt;=24,13,0)))-IF(L20&lt;=8,0,IF(L20&lt;=16,(L20-9)*0.425,IF(L20&lt;=24,(L20-17)*0.425,0))),0)+IF(F20="JPČ",IF(L20=1,68,IF(L20=2,47.6,IF(L20=3,36,IF(L20=4,26,IF(L20=5,24,IF(L20=6,22,IF(L20=7,20,IF(L20=8,18,0))))))))+IF(L20&lt;=8,0,IF(L20&lt;=16,13,IF(L20&lt;=24,9,0)))-IF(L20&lt;=8,0,IF(L20&lt;=16,(L20-9)*0.34,IF(L20&lt;=24,(L20-17)*0.34,0))),0)+IF(F20="JEČ",IF(L20=1,34,IF(L20=2,26.04,IF(L20=3,20.6,IF(L20=4,12,IF(L20=5,11,IF(L20=6,10,IF(L20=7,9,IF(L20=8,8,0))))))))+IF(L20&lt;=8,0,IF(L20&lt;=16,6,0))-IF(L20&lt;=8,0,IF(L20&lt;=16,(L20-9)*0.17,0)),0)+IF(F20="JEOF",IF(L20=1,34,IF(L20=2,26.04,IF(L20=3,20.6,IF(L20=4,12,IF(L20=5,11,IF(L20=6,10,IF(L20=7,9,IF(L20=8,8,0))))))))+IF(L20&lt;=8,0,IF(L20&lt;=16,6,0))-IF(L20&lt;=8,0,IF(L20&lt;=16,(L20-9)*0.17,0)),0)+IF(F20="JnPČ",IF(L20=1,51,IF(L20=2,35.7,IF(L20=3,27,IF(L20=4,19.5,IF(L20=5,18,IF(L20=6,16.5,IF(L20=7,15,IF(L20=8,13.5,0))))))))+IF(L20&lt;=8,0,IF(L20&lt;=16,10,0))-IF(L20&lt;=8,0,IF(L20&lt;=16,(L20-9)*0.255,0)),0)+IF(F20="JnEČ",IF(L20=1,25.5,IF(L20=2,19.53,IF(L20=3,15.48,IF(L20=4,9,IF(L20=5,8.25,IF(L20=6,7.5,IF(L20=7,6.75,IF(L20=8,6,0))))))))+IF(L20&lt;=8,0,IF(L20&lt;=16,5,0))-IF(L20&lt;=8,0,IF(L20&lt;=16,(L20-9)*0.1275,0)),0)+IF(F20="JčPČ",IF(L20=1,21.25,IF(L20=2,14.5,IF(L20=3,11.5,IF(L20=4,7,IF(L20=5,6.5,IF(L20=6,6,IF(L20=7,5.5,IF(L20=8,5,0))))))))+IF(L20&lt;=8,0,IF(L20&lt;=16,4,0))-IF(L20&lt;=8,0,IF(L20&lt;=16,(L20-9)*0.10625,0)),0)+IF(F20="JčEČ",IF(L20=1,17,IF(L20=2,13.02,IF(L20=3,10.32,IF(L20=4,6,IF(L20=5,5.5,IF(L20=6,5,IF(L20=7,4.5,IF(L20=8,4,0))))))))+IF(L20&lt;=8,0,IF(L20&lt;=16,3,0))-IF(L20&lt;=8,0,IF(L20&lt;=16,(L20-9)*0.085,0)),0)+IF(F20="NEAK",IF(L20=1,11.48,IF(L20=2,8.79,IF(L20=3,6.97,IF(L20=4,4.05,IF(L20=5,3.71,IF(L20=6,3.38,IF(L20=7,3.04,IF(L20=8,2.7,0))))))))+IF(L20&lt;=8,0,IF(L20&lt;=16,2,IF(L20&lt;=24,1.3,0)))-IF(L20&lt;=8,0,IF(L20&lt;=16,(L20-9)*0.0574,IF(L20&lt;=24,(L20-17)*0.0574,0))),0))*IF(L20&lt;0,1,IF(OR(F20="PČ",F20="PŽ",F20="PT"),IF(J20&lt;32,J20/32,1),1))* IF(L20&lt;0,1,IF(OR(F20="EČ",F20="EŽ",F20="JOŽ",F20="JPČ",F20="NEAK"),IF(J20&lt;24,J20/24,1),1))*IF(L20&lt;0,1,IF(OR(F20="PČneol",F20="JEČ",F20="JEOF",F20="JnPČ",F20="JnEČ",F20="JčPČ",F20="JčEČ"),IF(J20&lt;16,J20/16,1),1))*IF(L20&lt;0,1,IF(F20="EČneol",IF(J20&lt;8,J20/8,1),1))</f>
        <v>37.8125</v>
      </c>
      <c r="O20" s="9">
        <f t="shared" ref="O20:O28" si="1">IF(F20="OŽ",N20,IF(H20="Ne",IF(J20*0.3&lt;J20-L20,N20,0),IF(J20*0.1&lt;J20-L20,N20,0)))</f>
        <v>37.8125</v>
      </c>
      <c r="P20" s="4">
        <f t="shared" ref="P20:P28" si="2">IF(O20=0,0,IF(F20="OŽ",IF(L20&gt;35,0,IF(J20&gt;35,(36-L20)*1.836,((36-L20)-(36-J20))*1.836)),0)+IF(F20="PČ",IF(L20&gt;31,0,IF(J20&gt;31,(32-L20)*1.347,((32-L20)-(32-J20))*1.347)),0)+ IF(F20="PČneol",IF(L20&gt;15,0,IF(J20&gt;15,(16-L20)*0.255,((16-L20)-(16-J20))*0.255)),0)+IF(F20="PŽ",IF(L20&gt;31,0,IF(J20&gt;31,(32-L20)*0.255,((32-L20)-(32-J20))*0.255)),0)+IF(F20="EČ",IF(L20&gt;23,0,IF(J20&gt;23,(24-L20)*0.612,((24-L20)-(24-J20))*0.612)),0)+IF(F20="EČneol",IF(L20&gt;7,0,IF(J20&gt;7,(8-L20)*0.204,((8-L20)-(8-J20))*0.204)),0)+IF(F20="EŽ",IF(L20&gt;23,0,IF(J20&gt;23,(24-L20)*0.204,((24-L20)-(24-J20))*0.204)),0)+IF(F20="PT",IF(L20&gt;31,0,IF(J20&gt;31,(32-L20)*0.204,((32-L20)-(32-J20))*0.204)),0)+IF(F20="JOŽ",IF(L20&gt;23,0,IF(J20&gt;23,(24-L20)*0.255,((24-L20)-(24-J20))*0.255)),0)+IF(F20="JPČ",IF(L20&gt;23,0,IF(J20&gt;23,(24-L20)*0.204,((24-L20)-(24-J20))*0.204)),0)+IF(F20="JEČ",IF(L20&gt;15,0,IF(J20&gt;15,(16-L20)*0.102,((16-L20)-(16-J20))*0.102)),0)+IF(F20="JEOF",IF(L20&gt;15,0,IF(J20&gt;15,(16-L20)*0.102,((16-L20)-(16-J20))*0.102)),0)+IF(F20="JnPČ",IF(L20&gt;15,0,IF(J20&gt;15,(16-L20)*0.153,((16-L20)-(16-J20))*0.153)),0)+IF(F20="JnEČ",IF(L20&gt;15,0,IF(J20&gt;15,(16-L20)*0.0765,((16-L20)-(16-J20))*0.0765)),0)+IF(F20="JčPČ",IF(L20&gt;15,0,IF(J20&gt;15,(16-L20)*0.06375,((16-L20)-(16-J20))*0.06375)),0)+IF(F20="JčEČ",IF(L20&gt;15,0,IF(J20&gt;15,(16-L20)*0.051,((16-L20)-(16-J20))*0.051)),0)+IF(F20="NEAK",IF(L20&gt;23,0,IF(J20&gt;23,(24-L20)*0.03444,((24-L20)-(24-J20))*0.03444)),0))</f>
        <v>6.7349999999999994</v>
      </c>
      <c r="Q20" s="11">
        <f t="shared" ref="Q20:Q28" si="3">IF(ISERROR(P20*100/N20),0,(P20*100/N20))</f>
        <v>17.811570247933883</v>
      </c>
      <c r="R20" s="10">
        <f t="shared" si="0"/>
        <v>35.637999999999998</v>
      </c>
      <c r="S20" s="20"/>
    </row>
    <row r="21" spans="1:19">
      <c r="A21" s="61">
        <v>3</v>
      </c>
      <c r="B21" s="61"/>
      <c r="C21" s="12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3">
        <f t="shared" ref="N21:N28" si="4">(IF(F21="OŽ",IF(L21=1,550.8,IF(L21=2,426.38,IF(L21=3,342.14,IF(L21=4,181.44,IF(L21=5,168.48,IF(L21=6,155.52,IF(L21=7,148.5,IF(L21=8,144,0))))))))+IF(L21&lt;=8,0,IF(L21&lt;=16,137.7,IF(L21&lt;=24,108,IF(L21&lt;=32,80.1,IF(L21&lt;=36,52.2,0)))))-IF(L21&lt;=8,0,IF(L21&lt;=16,(L21-9)*2.754,IF(L21&lt;=24,(L21-17)* 2.754,IF(L21&lt;=32,(L21-25)* 2.754,IF(L21&lt;=36,(L21-33)*2.754,0))))),0)+IF(F21="PČ",IF(L21=1,449,IF(L21=2,314.6,IF(L21=3,238,IF(L21=4,172,IF(L21=5,159,IF(L21=6,145,IF(L21=7,132,IF(L21=8,119,0))))))))+IF(L21&lt;=8,0,IF(L21&lt;=16,88,IF(L21&lt;=24,55,IF(L21&lt;=32,22,0))))-IF(L21&lt;=8,0,IF(L21&lt;=16,(L21-9)*2.245,IF(L21&lt;=24,(L21-17)*2.245,IF(L21&lt;=32,(L21-25)*2.245,0)))),0)+IF(F21="PČneol",IF(L21=1,85,IF(L21=2,64.61,IF(L21=3,50.76,IF(L21=4,16.25,IF(L21=5,15,IF(L21=6,13.75,IF(L21=7,12.5,IF(L21=8,11.25,0))))))))+IF(L21&lt;=8,0,IF(L21&lt;=16,9,0))-IF(L21&lt;=8,0,IF(L21&lt;=16,(L21-9)*0.425,0)),0)+IF(F21="PŽ",IF(L21=1,85,IF(L21=2,59.5,IF(L21=3,45,IF(L21=4,32.5,IF(L21=5,30,IF(L21=6,27.5,IF(L21=7,25,IF(L21=8,22.5,0))))))))+IF(L21&lt;=8,0,IF(L21&lt;=16,19,IF(L21&lt;=24,13,IF(L21&lt;=32,8,0))))-IF(L21&lt;=8,0,IF(L21&lt;=16,(L21-9)*0.425,IF(L21&lt;=24,(L21-17)*0.425,IF(L21&lt;=32,(L21-25)*0.425,0)))),0)+IF(F21="EČ",IF(L21=1,204,IF(L21=2,156.24,IF(L21=3,123.84,IF(L21=4,72,IF(L21=5,66,IF(L21=6,60,IF(L21=7,54,IF(L21=8,48,0))))))))+IF(L21&lt;=8,0,IF(L21&lt;=16,40,IF(L21&lt;=24,25,0)))-IF(L21&lt;=8,0,IF(L21&lt;=16,(L21-9)*1.02,IF(L21&lt;=24,(L21-17)*1.02,0))),0)+IF(F21="EČneol",IF(L21=1,68,IF(L21=2,51.69,IF(L21=3,40.61,IF(L21=4,13,IF(L21=5,12,IF(L21=6,11,IF(L21=7,10,IF(L21=8,9,0)))))))))+IF(F21="EŽ",IF(L21=1,68,IF(L21=2,47.6,IF(L21=3,36,IF(L21=4,18,IF(L21=5,16.5,IF(L21=6,15,IF(L21=7,13.5,IF(L21=8,12,0))))))))+IF(L21&lt;=8,0,IF(L21&lt;=16,10,IF(L21&lt;=24,6,0)))-IF(L21&lt;=8,0,IF(L21&lt;=16,(L21-9)*0.34,IF(L21&lt;=24,(L21-17)*0.34,0))),0)+IF(F21="PT",IF(L21=1,68,IF(L21=2,52.08,IF(L21=3,41.28,IF(L21=4,24,IF(L21=5,22,IF(L21=6,20,IF(L21=7,18,IF(L21=8,16,0))))))))+IF(L21&lt;=8,0,IF(L21&lt;=16,13,IF(L21&lt;=24,9,IF(L21&lt;=32,4,0))))-IF(L21&lt;=8,0,IF(L21&lt;=16,(L21-9)*0.34,IF(L21&lt;=24,(L21-17)*0.34,IF(L21&lt;=32,(L21-25)*0.34,0)))),0)+IF(F21="JOŽ",IF(L21=1,85,IF(L21=2,59.5,IF(L21=3,45,IF(L21=4,32.5,IF(L21=5,30,IF(L21=6,27.5,IF(L21=7,25,IF(L21=8,22.5,0))))))))+IF(L21&lt;=8,0,IF(L21&lt;=16,19,IF(L21&lt;=24,13,0)))-IF(L21&lt;=8,0,IF(L21&lt;=16,(L21-9)*0.425,IF(L21&lt;=24,(L21-17)*0.425,0))),0)+IF(F21="JPČ",IF(L21=1,68,IF(L21=2,47.6,IF(L21=3,36,IF(L21=4,26,IF(L21=5,24,IF(L21=6,22,IF(L21=7,20,IF(L21=8,18,0))))))))+IF(L21&lt;=8,0,IF(L21&lt;=16,13,IF(L21&lt;=24,9,0)))-IF(L21&lt;=8,0,IF(L21&lt;=16,(L21-9)*0.34,IF(L21&lt;=24,(L21-17)*0.34,0))),0)+IF(F21="JEČ",IF(L21=1,34,IF(L21=2,26.04,IF(L21=3,20.6,IF(L21=4,12,IF(L21=5,11,IF(L21=6,10,IF(L21=7,9,IF(L21=8,8,0))))))))+IF(L21&lt;=8,0,IF(L21&lt;=16,6,0))-IF(L21&lt;=8,0,IF(L21&lt;=16,(L21-9)*0.17,0)),0)+IF(F21="JEOF",IF(L21=1,34,IF(L21=2,26.04,IF(L21=3,20.6,IF(L21=4,12,IF(L21=5,11,IF(L21=6,10,IF(L21=7,9,IF(L21=8,8,0))))))))+IF(L21&lt;=8,0,IF(L21&lt;=16,6,0))-IF(L21&lt;=8,0,IF(L21&lt;=16,(L21-9)*0.17,0)),0)+IF(F21="JnPČ",IF(L21=1,51,IF(L21=2,35.7,IF(L21=3,27,IF(L21=4,19.5,IF(L21=5,18,IF(L21=6,16.5,IF(L21=7,15,IF(L21=8,13.5,0))))))))+IF(L21&lt;=8,0,IF(L21&lt;=16,10,0))-IF(L21&lt;=8,0,IF(L21&lt;=16,(L21-9)*0.255,0)),0)+IF(F21="JnEČ",IF(L21=1,25.5,IF(L21=2,19.53,IF(L21=3,15.48,IF(L21=4,9,IF(L21=5,8.25,IF(L21=6,7.5,IF(L21=7,6.75,IF(L21=8,6,0))))))))+IF(L21&lt;=8,0,IF(L21&lt;=16,5,0))-IF(L21&lt;=8,0,IF(L21&lt;=16,(L21-9)*0.1275,0)),0)+IF(F21="JčPČ",IF(L21=1,21.25,IF(L21=2,14.5,IF(L21=3,11.5,IF(L21=4,7,IF(L21=5,6.5,IF(L21=6,6,IF(L21=7,5.5,IF(L21=8,5,0))))))))+IF(L21&lt;=8,0,IF(L21&lt;=16,4,0))-IF(L21&lt;=8,0,IF(L21&lt;=16,(L21-9)*0.10625,0)),0)+IF(F21="JčEČ",IF(L21=1,17,IF(L21=2,13.02,IF(L21=3,10.32,IF(L21=4,6,IF(L21=5,5.5,IF(L21=6,5,IF(L21=7,4.5,IF(L21=8,4,0))))))))+IF(L21&lt;=8,0,IF(L21&lt;=16,3,0))-IF(L21&lt;=8,0,IF(L21&lt;=16,(L21-9)*0.085,0)),0)+IF(F21="NEAK",IF(L21=1,11.48,IF(L21=2,8.79,IF(L21=3,6.97,IF(L21=4,4.05,IF(L21=5,3.71,IF(L21=6,3.38,IF(L21=7,3.04,IF(L21=8,2.7,0))))))))+IF(L21&lt;=8,0,IF(L21&lt;=16,2,IF(L21&lt;=24,1.3,0)))-IF(L21&lt;=8,0,IF(L21&lt;=16,(L21-9)*0.0574,IF(L21&lt;=24,(L21-17)*0.0574,0))),0))*IF(L21&lt;0,1,IF(OR(F21="PČ",F21="PŽ",F21="PT"),IF(J21&lt;32,J21/32,1),1))* IF(L21&lt;0,1,IF(OR(F21="EČ",F21="EŽ",F21="JOŽ",F21="JPČ",F21="NEAK"),IF(J21&lt;24,J21/24,1),1))*IF(L21&lt;0,1,IF(OR(F21="PČneol",F21="JEČ",F21="JEOF",F21="JnPČ",F21="JnEČ",F21="JčPČ",F21="JčEČ"),IF(J21&lt;16,J21/16,1),1))*IF(L21&lt;0,1,IF(F21="EČneol",IF(J21&lt;8,J21/8,1),1))</f>
        <v>0</v>
      </c>
      <c r="O21" s="9">
        <f t="shared" si="1"/>
        <v>0</v>
      </c>
      <c r="P21" s="4">
        <f t="shared" si="2"/>
        <v>0</v>
      </c>
      <c r="Q21" s="11">
        <f t="shared" si="3"/>
        <v>0</v>
      </c>
      <c r="R21" s="10">
        <f t="shared" si="0"/>
        <v>0</v>
      </c>
      <c r="S21" s="8"/>
    </row>
    <row r="22" spans="1:19">
      <c r="A22" s="61">
        <v>4</v>
      </c>
      <c r="B22" s="61"/>
      <c r="C22" s="12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3">
        <f t="shared" si="4"/>
        <v>0</v>
      </c>
      <c r="O22" s="9">
        <f t="shared" si="1"/>
        <v>0</v>
      </c>
      <c r="P22" s="4">
        <f t="shared" si="2"/>
        <v>0</v>
      </c>
      <c r="Q22" s="11">
        <f t="shared" si="3"/>
        <v>0</v>
      </c>
      <c r="R22" s="10">
        <f t="shared" si="0"/>
        <v>0</v>
      </c>
      <c r="S22" s="8"/>
    </row>
    <row r="23" spans="1:19">
      <c r="A23" s="61">
        <v>5</v>
      </c>
      <c r="B23" s="61"/>
      <c r="C23" s="12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3">
        <f t="shared" si="4"/>
        <v>0</v>
      </c>
      <c r="O23" s="9">
        <f t="shared" si="1"/>
        <v>0</v>
      </c>
      <c r="P23" s="4">
        <f t="shared" si="2"/>
        <v>0</v>
      </c>
      <c r="Q23" s="11">
        <f t="shared" si="3"/>
        <v>0</v>
      </c>
      <c r="R23" s="10">
        <f t="shared" si="0"/>
        <v>0</v>
      </c>
      <c r="S23" s="8"/>
    </row>
    <row r="24" spans="1:19">
      <c r="A24" s="61">
        <v>6</v>
      </c>
      <c r="B24" s="61"/>
      <c r="C24" s="12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3">
        <f t="shared" si="4"/>
        <v>0</v>
      </c>
      <c r="O24" s="9">
        <f t="shared" si="1"/>
        <v>0</v>
      </c>
      <c r="P24" s="4">
        <f t="shared" si="2"/>
        <v>0</v>
      </c>
      <c r="Q24" s="11">
        <f t="shared" si="3"/>
        <v>0</v>
      </c>
      <c r="R24" s="10">
        <f t="shared" si="0"/>
        <v>0</v>
      </c>
      <c r="S24" s="8"/>
    </row>
    <row r="25" spans="1:19">
      <c r="A25" s="61">
        <v>7</v>
      </c>
      <c r="B25" s="61"/>
      <c r="C25" s="12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3">
        <f t="shared" si="4"/>
        <v>0</v>
      </c>
      <c r="O25" s="9">
        <f t="shared" si="1"/>
        <v>0</v>
      </c>
      <c r="P25" s="4">
        <f t="shared" si="2"/>
        <v>0</v>
      </c>
      <c r="Q25" s="11">
        <f t="shared" si="3"/>
        <v>0</v>
      </c>
      <c r="R25" s="10">
        <f t="shared" si="0"/>
        <v>0</v>
      </c>
      <c r="S25" s="8"/>
    </row>
    <row r="26" spans="1:19">
      <c r="A26" s="61">
        <v>8</v>
      </c>
      <c r="B26" s="61"/>
      <c r="C26" s="12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3">
        <f t="shared" si="4"/>
        <v>0</v>
      </c>
      <c r="O26" s="9">
        <f t="shared" si="1"/>
        <v>0</v>
      </c>
      <c r="P26" s="4">
        <f t="shared" si="2"/>
        <v>0</v>
      </c>
      <c r="Q26" s="11">
        <f t="shared" si="3"/>
        <v>0</v>
      </c>
      <c r="R26" s="10">
        <f t="shared" si="0"/>
        <v>0</v>
      </c>
      <c r="S26" s="8"/>
    </row>
    <row r="27" spans="1:19">
      <c r="A27" s="61">
        <v>9</v>
      </c>
      <c r="B27" s="61"/>
      <c r="C27" s="12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3">
        <f t="shared" si="4"/>
        <v>0</v>
      </c>
      <c r="O27" s="9">
        <f t="shared" si="1"/>
        <v>0</v>
      </c>
      <c r="P27" s="4">
        <f t="shared" si="2"/>
        <v>0</v>
      </c>
      <c r="Q27" s="11">
        <f t="shared" si="3"/>
        <v>0</v>
      </c>
      <c r="R27" s="10">
        <f t="shared" si="0"/>
        <v>0</v>
      </c>
      <c r="S27" s="8"/>
    </row>
    <row r="28" spans="1:19">
      <c r="A28" s="61">
        <v>10</v>
      </c>
      <c r="B28" s="61"/>
      <c r="C28" s="12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3">
        <f t="shared" si="4"/>
        <v>0</v>
      </c>
      <c r="O28" s="9">
        <f t="shared" si="1"/>
        <v>0</v>
      </c>
      <c r="P28" s="4">
        <f t="shared" si="2"/>
        <v>0</v>
      </c>
      <c r="Q28" s="11">
        <f t="shared" si="3"/>
        <v>0</v>
      </c>
      <c r="R28" s="10">
        <f t="shared" si="0"/>
        <v>0</v>
      </c>
      <c r="S28" s="8"/>
    </row>
    <row r="29" spans="1:19" s="8" customFormat="1" ht="15.75" customHeight="1">
      <c r="A29" s="102" t="s">
        <v>36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4"/>
      <c r="R29" s="10">
        <f>SUM(R19:R28)</f>
        <v>35.637999999999998</v>
      </c>
    </row>
    <row r="30" spans="1:19" s="8" customFormat="1" ht="15" customHeight="1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6"/>
    </row>
    <row r="31" spans="1:19" s="8" customFormat="1" ht="15" customHeight="1">
      <c r="A31" s="24" t="s">
        <v>37</v>
      </c>
      <c r="B31" s="24"/>
      <c r="C31" s="87" t="s">
        <v>38</v>
      </c>
      <c r="D31" s="87"/>
      <c r="E31" s="87"/>
      <c r="F31" s="87"/>
      <c r="G31" s="87"/>
      <c r="H31" s="87"/>
      <c r="I31" s="87"/>
      <c r="J31" s="15"/>
      <c r="K31" s="15"/>
      <c r="L31" s="15"/>
      <c r="M31" s="15"/>
      <c r="N31" s="15"/>
      <c r="O31" s="15"/>
      <c r="P31" s="15"/>
      <c r="Q31" s="15"/>
      <c r="R31" s="16"/>
    </row>
    <row r="32" spans="1:19" s="8" customFormat="1" ht="15" customHeight="1">
      <c r="A32" s="24"/>
      <c r="B32" s="24"/>
      <c r="C32" s="87" t="s">
        <v>39</v>
      </c>
      <c r="D32" s="87"/>
      <c r="E32" s="87"/>
      <c r="F32" s="87"/>
      <c r="G32" s="87"/>
      <c r="H32" s="87"/>
      <c r="I32" s="87"/>
      <c r="J32" s="15"/>
      <c r="K32" s="15"/>
      <c r="L32" s="15"/>
      <c r="M32" s="15"/>
      <c r="N32" s="15"/>
      <c r="O32" s="15"/>
      <c r="P32" s="15"/>
      <c r="Q32" s="15"/>
      <c r="R32" s="16"/>
    </row>
    <row r="33" spans="1:18" s="8" customFormat="1" ht="15" customHeight="1">
      <c r="A33" s="24"/>
      <c r="B33" s="24"/>
      <c r="C33" s="87" t="s">
        <v>40</v>
      </c>
      <c r="D33" s="87"/>
      <c r="E33" s="87"/>
      <c r="F33" s="87"/>
      <c r="G33" s="87"/>
      <c r="H33" s="87"/>
      <c r="I33" s="87"/>
      <c r="J33" s="15"/>
      <c r="K33" s="15"/>
      <c r="L33" s="15"/>
      <c r="M33" s="15"/>
      <c r="N33" s="15"/>
      <c r="O33" s="15"/>
      <c r="P33" s="15"/>
      <c r="Q33" s="15"/>
      <c r="R33" s="16"/>
    </row>
    <row r="34" spans="1:18" s="8" customFormat="1" ht="15" customHeight="1">
      <c r="A34" s="49" t="s">
        <v>41</v>
      </c>
      <c r="B34" s="49"/>
      <c r="C34" s="49"/>
      <c r="D34" s="49"/>
      <c r="E34" s="49"/>
      <c r="F34" s="49"/>
      <c r="G34" s="49"/>
      <c r="H34" s="49"/>
      <c r="I34" s="49"/>
      <c r="J34" s="15"/>
      <c r="K34" s="15"/>
      <c r="L34" s="15"/>
      <c r="M34" s="15"/>
      <c r="N34" s="15"/>
      <c r="O34" s="15"/>
      <c r="P34" s="15"/>
      <c r="Q34" s="15"/>
      <c r="R34" s="16"/>
    </row>
    <row r="35" spans="1:18" s="8" customFormat="1" ht="15" customHeight="1">
      <c r="A35" s="49"/>
      <c r="B35" s="49"/>
      <c r="C35" s="49"/>
      <c r="D35" s="49"/>
      <c r="E35" s="49"/>
      <c r="F35" s="49"/>
      <c r="G35" s="49"/>
      <c r="H35" s="49"/>
      <c r="I35" s="49"/>
      <c r="J35" s="15"/>
      <c r="K35" s="15"/>
      <c r="L35" s="15"/>
      <c r="M35" s="15"/>
      <c r="N35" s="15"/>
      <c r="O35" s="15"/>
      <c r="P35" s="15"/>
      <c r="Q35" s="15"/>
      <c r="R35" s="16"/>
    </row>
    <row r="36" spans="1:18" s="8" customFormat="1">
      <c r="A36" s="64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57"/>
    </row>
    <row r="37" spans="1:18" s="8" customFormat="1" ht="16.899999999999999" customHeight="1">
      <c r="A37" s="69"/>
      <c r="B37" s="70"/>
      <c r="C37" s="7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7"/>
    </row>
    <row r="38" spans="1:18" s="8" customFormat="1" ht="15" customHeight="1">
      <c r="A38" s="14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6"/>
    </row>
    <row r="39" spans="1:18" s="8" customFormat="1" ht="15.75">
      <c r="A39" s="24"/>
      <c r="B39" s="24"/>
      <c r="C39" s="87"/>
      <c r="D39" s="87"/>
      <c r="E39" s="87"/>
      <c r="F39" s="87"/>
      <c r="G39" s="87"/>
      <c r="H39" s="87"/>
      <c r="I39" s="15"/>
      <c r="J39" s="15"/>
      <c r="K39" s="15"/>
      <c r="L39" s="15"/>
      <c r="M39" s="15"/>
      <c r="N39" s="15"/>
      <c r="O39" s="15"/>
      <c r="P39" s="15"/>
      <c r="Q39" s="15"/>
      <c r="R39" s="16"/>
    </row>
    <row r="40" spans="1:18" s="8" customFormat="1">
      <c r="A40" s="49" t="s">
        <v>42</v>
      </c>
      <c r="B40" s="49"/>
      <c r="C40" s="49"/>
      <c r="D40" s="49"/>
      <c r="E40" s="49"/>
      <c r="F40" s="49"/>
      <c r="G40" s="49"/>
      <c r="H40" s="49"/>
      <c r="I40" s="49"/>
      <c r="J40" s="15"/>
      <c r="K40" s="15"/>
      <c r="L40" s="15"/>
      <c r="M40" s="15"/>
      <c r="N40" s="15"/>
      <c r="O40" s="15"/>
      <c r="P40" s="15"/>
      <c r="Q40" s="15"/>
      <c r="R40" s="16"/>
    </row>
    <row r="41" spans="1:18" s="8" customFormat="1">
      <c r="A41" s="49"/>
      <c r="B41" s="49"/>
      <c r="C41" s="49"/>
      <c r="D41" s="49"/>
      <c r="E41" s="49"/>
      <c r="F41" s="49"/>
      <c r="G41" s="49"/>
      <c r="H41" s="49"/>
      <c r="I41" s="49"/>
      <c r="J41" s="15"/>
      <c r="K41" s="15"/>
      <c r="L41" s="15"/>
      <c r="M41" s="15"/>
      <c r="N41" s="15"/>
      <c r="O41" s="15"/>
      <c r="P41" s="15"/>
      <c r="Q41" s="15"/>
      <c r="R41" s="16"/>
    </row>
    <row r="42" spans="1:18" s="8" customForma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6"/>
    </row>
    <row r="43" spans="1:18" s="8" customFormat="1">
      <c r="A43" s="64" t="s">
        <v>43</v>
      </c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57"/>
    </row>
    <row r="44" spans="1:18" s="8" customFormat="1" ht="18">
      <c r="A44" s="69" t="s">
        <v>27</v>
      </c>
      <c r="B44" s="70"/>
      <c r="C44" s="7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7"/>
    </row>
    <row r="45" spans="1:18" s="8" customFormat="1">
      <c r="A45" s="64" t="s">
        <v>44</v>
      </c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57"/>
    </row>
    <row r="46" spans="1:18" s="8" customFormat="1" ht="30">
      <c r="A46" s="61">
        <v>1</v>
      </c>
      <c r="B46" s="61" t="s">
        <v>34</v>
      </c>
      <c r="C46" s="12" t="s">
        <v>35</v>
      </c>
      <c r="D46" s="61" t="s">
        <v>30</v>
      </c>
      <c r="E46" s="61">
        <v>2</v>
      </c>
      <c r="F46" s="61" t="s">
        <v>45</v>
      </c>
      <c r="G46" s="61">
        <v>1</v>
      </c>
      <c r="H46" s="61" t="s">
        <v>32</v>
      </c>
      <c r="I46" s="61"/>
      <c r="J46" s="61">
        <v>18</v>
      </c>
      <c r="K46" s="61"/>
      <c r="L46" s="61">
        <v>18</v>
      </c>
      <c r="M46" s="61" t="s">
        <v>33</v>
      </c>
      <c r="N46" s="3">
        <f t="shared" ref="N46:N55" si="5">(IF(F46="OŽ",IF(L46=1,550.8,IF(L46=2,426.38,IF(L46=3,342.14,IF(L46=4,181.44,IF(L46=5,168.48,IF(L46=6,155.52,IF(L46=7,148.5,IF(L46=8,144,0))))))))+IF(L46&lt;=8,0,IF(L46&lt;=16,137.7,IF(L46&lt;=24,108,IF(L46&lt;=32,80.1,IF(L46&lt;=36,52.2,0)))))-IF(L46&lt;=8,0,IF(L46&lt;=16,(L46-9)*2.754,IF(L46&lt;=24,(L46-17)* 2.754,IF(L46&lt;=32,(L46-25)* 2.754,IF(L46&lt;=36,(L46-33)*2.754,0))))),0)+IF(F46="PČ",IF(L46=1,449,IF(L46=2,314.6,IF(L46=3,238,IF(L46=4,172,IF(L46=5,159,IF(L46=6,145,IF(L46=7,132,IF(L46=8,119,0))))))))+IF(L46&lt;=8,0,IF(L46&lt;=16,88,IF(L46&lt;=24,55,IF(L46&lt;=32,22,0))))-IF(L46&lt;=8,0,IF(L46&lt;=16,(L46-9)*2.245,IF(L46&lt;=24,(L46-17)*2.245,IF(L46&lt;=32,(L46-25)*2.245,0)))),0)+IF(F46="PČneol",IF(L46=1,85,IF(L46=2,64.61,IF(L46=3,50.76,IF(L46=4,16.25,IF(L46=5,15,IF(L46=6,13.75,IF(L46=7,12.5,IF(L46=8,11.25,0))))))))+IF(L46&lt;=8,0,IF(L46&lt;=16,9,0))-IF(L46&lt;=8,0,IF(L46&lt;=16,(L46-9)*0.425,0)),0)+IF(F46="PŽ",IF(L46=1,85,IF(L46=2,59.5,IF(L46=3,45,IF(L46=4,32.5,IF(L46=5,30,IF(L46=6,27.5,IF(L46=7,25,IF(L46=8,22.5,0))))))))+IF(L46&lt;=8,0,IF(L46&lt;=16,19,IF(L46&lt;=24,13,IF(L46&lt;=32,8,0))))-IF(L46&lt;=8,0,IF(L46&lt;=16,(L46-9)*0.425,IF(L46&lt;=24,(L46-17)*0.425,IF(L46&lt;=32,(L46-25)*0.425,0)))),0)+IF(F46="EČ",IF(L46=1,204,IF(L46=2,156.24,IF(L46=3,123.84,IF(L46=4,72,IF(L46=5,66,IF(L46=6,60,IF(L46=7,54,IF(L46=8,48,0))))))))+IF(L46&lt;=8,0,IF(L46&lt;=16,40,IF(L46&lt;=24,25,0)))-IF(L46&lt;=8,0,IF(L46&lt;=16,(L46-9)*1.02,IF(L46&lt;=24,(L46-17)*1.02,0))),0)+IF(F46="EČneol",IF(L46=1,68,IF(L46=2,51.69,IF(L46=3,40.61,IF(L46=4,13,IF(L46=5,12,IF(L46=6,11,IF(L46=7,10,IF(L46=8,9,0)))))))))+IF(F46="EŽ",IF(L46=1,68,IF(L46=2,47.6,IF(L46=3,36,IF(L46=4,18,IF(L46=5,16.5,IF(L46=6,15,IF(L46=7,13.5,IF(L46=8,12,0))))))))+IF(L46&lt;=8,0,IF(L46&lt;=16,10,IF(L46&lt;=24,6,0)))-IF(L46&lt;=8,0,IF(L46&lt;=16,(L46-9)*0.34,IF(L46&lt;=24,(L46-17)*0.34,0))),0)+IF(F46="PT",IF(L46=1,68,IF(L46=2,52.08,IF(L46=3,41.28,IF(L46=4,24,IF(L46=5,22,IF(L46=6,20,IF(L46=7,18,IF(L46=8,16,0))))))))+IF(L46&lt;=8,0,IF(L46&lt;=16,13,IF(L46&lt;=24,9,IF(L46&lt;=32,4,0))))-IF(L46&lt;=8,0,IF(L46&lt;=16,(L46-9)*0.34,IF(L46&lt;=24,(L46-17)*0.34,IF(L46&lt;=32,(L46-25)*0.34,0)))),0)+IF(F46="JOŽ",IF(L46=1,85,IF(L46=2,59.5,IF(L46=3,45,IF(L46=4,32.5,IF(L46=5,30,IF(L46=6,27.5,IF(L46=7,25,IF(L46=8,22.5,0))))))))+IF(L46&lt;=8,0,IF(L46&lt;=16,19,IF(L46&lt;=24,13,0)))-IF(L46&lt;=8,0,IF(L46&lt;=16,(L46-9)*0.425,IF(L46&lt;=24,(L46-17)*0.425,0))),0)+IF(F46="JPČ",IF(L46=1,68,IF(L46=2,47.6,IF(L46=3,36,IF(L46=4,26,IF(L46=5,24,IF(L46=6,22,IF(L46=7,20,IF(L46=8,18,0))))))))+IF(L46&lt;=8,0,IF(L46&lt;=16,13,IF(L46&lt;=24,9,0)))-IF(L46&lt;=8,0,IF(L46&lt;=16,(L46-9)*0.34,IF(L46&lt;=24,(L46-17)*0.34,0))),0)+IF(F46="JEČ",IF(L46=1,34,IF(L46=2,26.04,IF(L46=3,20.6,IF(L46=4,12,IF(L46=5,11,IF(L46=6,10,IF(L46=7,9,IF(L46=8,8,0))))))))+IF(L46&lt;=8,0,IF(L46&lt;=16,6,0))-IF(L46&lt;=8,0,IF(L46&lt;=16,(L46-9)*0.17,0)),0)+IF(F46="JEOF",IF(L46=1,34,IF(L46=2,26.04,IF(L46=3,20.6,IF(L46=4,12,IF(L46=5,11,IF(L46=6,10,IF(L46=7,9,IF(L46=8,8,0))))))))+IF(L46&lt;=8,0,IF(L46&lt;=16,6,0))-IF(L46&lt;=8,0,IF(L46&lt;=16,(L46-9)*0.17,0)),0)+IF(F46="JnPČ",IF(L46=1,51,IF(L46=2,35.7,IF(L46=3,27,IF(L46=4,19.5,IF(L46=5,18,IF(L46=6,16.5,IF(L46=7,15,IF(L46=8,13.5,0))))))))+IF(L46&lt;=8,0,IF(L46&lt;=16,10,0))-IF(L46&lt;=8,0,IF(L46&lt;=16,(L46-9)*0.255,0)),0)+IF(F46="JnEČ",IF(L46=1,25.5,IF(L46=2,19.53,IF(L46=3,15.48,IF(L46=4,9,IF(L46=5,8.25,IF(L46=6,7.5,IF(L46=7,6.75,IF(L46=8,6,0))))))))+IF(L46&lt;=8,0,IF(L46&lt;=16,5,0))-IF(L46&lt;=8,0,IF(L46&lt;=16,(L46-9)*0.1275,0)),0)+IF(F46="JčPČ",IF(L46=1,21.25,IF(L46=2,14.5,IF(L46=3,11.5,IF(L46=4,7,IF(L46=5,6.5,IF(L46=6,6,IF(L46=7,5.5,IF(L46=8,5,0))))))))+IF(L46&lt;=8,0,IF(L46&lt;=16,4,0))-IF(L46&lt;=8,0,IF(L46&lt;=16,(L46-9)*0.10625,0)),0)+IF(F46="JčEČ",IF(L46=1,17,IF(L46=2,13.02,IF(L46=3,10.32,IF(L46=4,6,IF(L46=5,5.5,IF(L46=6,5,IF(L46=7,4.5,IF(L46=8,4,0))))))))+IF(L46&lt;=8,0,IF(L46&lt;=16,3,0))-IF(L46&lt;=8,0,IF(L46&lt;=16,(L46-9)*0.085,0)),0)+IF(F46="NEAK",IF(L46=1,11.48,IF(L46=2,8.79,IF(L46=3,6.97,IF(L46=4,4.05,IF(L46=5,3.71,IF(L46=6,3.38,IF(L46=7,3.04,IF(L46=8,2.7,0))))))))+IF(L46&lt;=8,0,IF(L46&lt;=16,2,IF(L46&lt;=24,1.3,0)))-IF(L46&lt;=8,0,IF(L46&lt;=16,(L46-9)*0.0574,IF(L46&lt;=24,(L46-17)*0.0574,0))),0))*IF(L46&lt;0,1,IF(OR(F46="PČ",F46="PŽ",F46="PT"),IF(J46&lt;32,J46/32,1),1))* IF(L46&lt;0,1,IF(OR(F46="EČ",F46="EŽ",F46="JOŽ",F46="JPČ",F46="NEAK"),IF(J46&lt;24,J46/24,1),1))*IF(L46&lt;0,1,IF(OR(F46="PČneol",F46="JEČ",F46="JEOF",F46="JnPČ",F46="JnEČ",F46="JčPČ",F46="JčEČ"),IF(J46&lt;16,J46/16,1),1))*IF(L46&lt;0,1,IF(F46="EČneol",IF(J46&lt;8,J46/8,1),1))</f>
        <v>17.984999999999999</v>
      </c>
      <c r="O46" s="9">
        <f t="shared" ref="O46:O55" si="6">IF(F46="OŽ",N46,IF(H46="Ne",IF(J46*0.3&lt;J46-L46,N46,0),IF(J46*0.1&lt;J46-L46,N46,0)))</f>
        <v>0</v>
      </c>
      <c r="P46" s="4">
        <f t="shared" ref="P46" si="7">IF(O46=0,0,IF(F46="OŽ",IF(L46&gt;35,0,IF(J46&gt;35,(36-L46)*1.836,((36-L46)-(36-J46))*1.836)),0)+IF(F46="PČ",IF(L46&gt;31,0,IF(J46&gt;31,(32-L46)*1.347,((32-L46)-(32-J46))*1.347)),0)+ IF(F46="PČneol",IF(L46&gt;15,0,IF(J46&gt;15,(16-L46)*0.255,((16-L46)-(16-J46))*0.255)),0)+IF(F46="PŽ",IF(L46&gt;31,0,IF(J46&gt;31,(32-L46)*0.255,((32-L46)-(32-J46))*0.255)),0)+IF(F46="EČ",IF(L46&gt;23,0,IF(J46&gt;23,(24-L46)*0.612,((24-L46)-(24-J46))*0.612)),0)+IF(F46="EČneol",IF(L46&gt;7,0,IF(J46&gt;7,(8-L46)*0.204,((8-L46)-(8-J46))*0.204)),0)+IF(F46="EŽ",IF(L46&gt;23,0,IF(J46&gt;23,(24-L46)*0.204,((24-L46)-(24-J46))*0.204)),0)+IF(F46="PT",IF(L46&gt;31,0,IF(J46&gt;31,(32-L46)*0.204,((32-L46)-(32-J46))*0.204)),0)+IF(F46="JOŽ",IF(L46&gt;23,0,IF(J46&gt;23,(24-L46)*0.255,((24-L46)-(24-J46))*0.255)),0)+IF(F46="JPČ",IF(L46&gt;23,0,IF(J46&gt;23,(24-L46)*0.204,((24-L46)-(24-J46))*0.204)),0)+IF(F46="JEČ",IF(L46&gt;15,0,IF(J46&gt;15,(16-L46)*0.102,((16-L46)-(16-J46))*0.102)),0)+IF(F46="JEOF",IF(L46&gt;15,0,IF(J46&gt;15,(16-L46)*0.102,((16-L46)-(16-J46))*0.102)),0)+IF(F46="JnPČ",IF(L46&gt;15,0,IF(J46&gt;15,(16-L46)*0.153,((16-L46)-(16-J46))*0.153)),0)+IF(F46="JnEČ",IF(L46&gt;15,0,IF(J46&gt;15,(16-L46)*0.0765,((16-L46)-(16-J46))*0.0765)),0)+IF(F46="JčPČ",IF(L46&gt;15,0,IF(J46&gt;15,(16-L46)*0.06375,((16-L46)-(16-J46))*0.06375)),0)+IF(F46="JčEČ",IF(L46&gt;15,0,IF(J46&gt;15,(16-L46)*0.051,((16-L46)-(16-J46))*0.051)),0)+IF(F46="NEAK",IF(L46&gt;23,0,IF(J46&gt;23,(24-L46)*0.03444,((24-L46)-(24-J46))*0.03444)),0))</f>
        <v>0</v>
      </c>
      <c r="Q46" s="11">
        <f t="shared" ref="Q46" si="8">IF(ISERROR(P46*100/N46),0,(P46*100/N46))</f>
        <v>0</v>
      </c>
      <c r="R46" s="10">
        <f t="shared" ref="R46:R55" si="9">IF(Q46&lt;=30,O46+P46,O46+O46*0.3)*IF(G46=1,0.4,IF(G46=2,0.75,IF(G46="1 (kas 4 m. 1 k. nerengiamos)",0.52,1)))*IF(D46="olimpinė",1,IF(M46="Ne",0.5,1))*IF(OR(A$5="Lietuvos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federacija"),IF(OR(J46&lt;8,K46&lt;16),0,1),1)*E46*IF(I46&lt;=1,1,1/I46)*IF(OR(A$5="Lietuvos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7" spans="1:18" s="8" customFormat="1">
      <c r="A47" s="61">
        <v>2</v>
      </c>
      <c r="B47" s="61" t="s">
        <v>46</v>
      </c>
      <c r="C47" s="12" t="s">
        <v>29</v>
      </c>
      <c r="D47" s="61" t="s">
        <v>30</v>
      </c>
      <c r="E47" s="61">
        <v>1</v>
      </c>
      <c r="F47" s="61" t="s">
        <v>45</v>
      </c>
      <c r="G47" s="61">
        <v>1</v>
      </c>
      <c r="H47" s="61" t="s">
        <v>32</v>
      </c>
      <c r="I47" s="61"/>
      <c r="J47" s="61">
        <v>34</v>
      </c>
      <c r="K47" s="61"/>
      <c r="L47" s="61">
        <v>28</v>
      </c>
      <c r="M47" s="61" t="s">
        <v>32</v>
      </c>
      <c r="N47" s="3">
        <f t="shared" si="5"/>
        <v>0</v>
      </c>
      <c r="O47" s="9">
        <f t="shared" si="6"/>
        <v>0</v>
      </c>
      <c r="P47" s="4">
        <f t="shared" ref="P47:P55" si="10">IF(O47=0,0,IF(F47="OŽ",IF(L47&gt;35,0,IF(J47&gt;35,(36-L47)*1.836,((36-L47)-(36-J47))*1.836)),0)+IF(F47="PČ",IF(L47&gt;31,0,IF(J47&gt;31,(32-L47)*1.347,((32-L47)-(32-J47))*1.347)),0)+ IF(F47="PČneol",IF(L47&gt;15,0,IF(J47&gt;15,(16-L47)*0.255,((16-L47)-(16-J47))*0.255)),0)+IF(F47="PŽ",IF(L47&gt;31,0,IF(J47&gt;31,(32-L47)*0.255,((32-L47)-(32-J47))*0.255)),0)+IF(F47="EČ",IF(L47&gt;23,0,IF(J47&gt;23,(24-L47)*0.612,((24-L47)-(24-J47))*0.612)),0)+IF(F47="EČneol",IF(L47&gt;7,0,IF(J47&gt;7,(8-L47)*0.204,((8-L47)-(8-J47))*0.204)),0)+IF(F47="EŽ",IF(L47&gt;23,0,IF(J47&gt;23,(24-L47)*0.204,((24-L47)-(24-J47))*0.204)),0)+IF(F47="PT",IF(L47&gt;31,0,IF(J47&gt;31,(32-L47)*0.204,((32-L47)-(32-J47))*0.204)),0)+IF(F47="JOŽ",IF(L47&gt;23,0,IF(J47&gt;23,(24-L47)*0.255,((24-L47)-(24-J47))*0.255)),0)+IF(F47="JPČ",IF(L47&gt;23,0,IF(J47&gt;23,(24-L47)*0.204,((24-L47)-(24-J47))*0.204)),0)+IF(F47="JEČ",IF(L47&gt;15,0,IF(J47&gt;15,(16-L47)*0.102,((16-L47)-(16-J47))*0.102)),0)+IF(F47="JEOF",IF(L47&gt;15,0,IF(J47&gt;15,(16-L47)*0.102,((16-L47)-(16-J47))*0.102)),0)+IF(F47="JnPČ",IF(L47&gt;15,0,IF(J47&gt;15,(16-L47)*0.153,((16-L47)-(16-J47))*0.153)),0)+IF(F47="JnEČ",IF(L47&gt;15,0,IF(J47&gt;15,(16-L47)*0.0765,((16-L47)-(16-J47))*0.0765)),0)+IF(F47="JčPČ",IF(L47&gt;15,0,IF(J47&gt;15,(16-L47)*0.06375,((16-L47)-(16-J47))*0.06375)),0)+IF(F47="JčEČ",IF(L47&gt;15,0,IF(J47&gt;15,(16-L47)*0.051,((16-L47)-(16-J47))*0.051)),0)+IF(F47="NEAK",IF(L47&gt;23,0,IF(J47&gt;23,(24-L47)*0.03444,((24-L47)-(24-J47))*0.03444)),0))</f>
        <v>0</v>
      </c>
      <c r="Q47" s="11">
        <f t="shared" ref="Q47:Q55" si="11">IF(ISERROR(P47*100/N47),0,(P47*100/N47))</f>
        <v>0</v>
      </c>
      <c r="R47" s="10">
        <f t="shared" si="9"/>
        <v>0</v>
      </c>
    </row>
    <row r="48" spans="1:18" s="8" customFormat="1" ht="30">
      <c r="A48" s="61">
        <v>3</v>
      </c>
      <c r="B48" s="61" t="s">
        <v>47</v>
      </c>
      <c r="C48" s="12" t="s">
        <v>48</v>
      </c>
      <c r="D48" s="61" t="s">
        <v>30</v>
      </c>
      <c r="E48" s="61">
        <v>2</v>
      </c>
      <c r="F48" s="61" t="s">
        <v>45</v>
      </c>
      <c r="G48" s="61">
        <v>1</v>
      </c>
      <c r="H48" s="61" t="s">
        <v>32</v>
      </c>
      <c r="I48" s="61"/>
      <c r="J48" s="61">
        <v>30</v>
      </c>
      <c r="K48" s="61"/>
      <c r="L48" s="61">
        <v>18</v>
      </c>
      <c r="M48" s="61" t="s">
        <v>32</v>
      </c>
      <c r="N48" s="3">
        <f t="shared" si="5"/>
        <v>23.98</v>
      </c>
      <c r="O48" s="9">
        <f t="shared" si="6"/>
        <v>23.98</v>
      </c>
      <c r="P48" s="4">
        <f t="shared" si="10"/>
        <v>3.6719999999999997</v>
      </c>
      <c r="Q48" s="11">
        <f t="shared" si="11"/>
        <v>15.312760633861551</v>
      </c>
      <c r="R48" s="10">
        <f t="shared" si="9"/>
        <v>22.121600000000001</v>
      </c>
    </row>
    <row r="49" spans="1:18" s="8" customFormat="1" ht="15.75" customHeight="1">
      <c r="A49" s="61">
        <v>4</v>
      </c>
      <c r="B49" s="61"/>
      <c r="C49" s="12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3">
        <f t="shared" si="5"/>
        <v>0</v>
      </c>
      <c r="O49" s="9">
        <f t="shared" si="6"/>
        <v>0</v>
      </c>
      <c r="P49" s="4">
        <f t="shared" si="10"/>
        <v>0</v>
      </c>
      <c r="Q49" s="11">
        <f t="shared" si="11"/>
        <v>0</v>
      </c>
      <c r="R49" s="10">
        <f t="shared" si="9"/>
        <v>0</v>
      </c>
    </row>
    <row r="50" spans="1:18" s="8" customFormat="1" ht="15.75" customHeight="1">
      <c r="A50" s="61">
        <v>5</v>
      </c>
      <c r="B50" s="61"/>
      <c r="C50" s="12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3">
        <f t="shared" si="5"/>
        <v>0</v>
      </c>
      <c r="O50" s="9">
        <f t="shared" si="6"/>
        <v>0</v>
      </c>
      <c r="P50" s="4">
        <f t="shared" si="10"/>
        <v>0</v>
      </c>
      <c r="Q50" s="11">
        <f t="shared" si="11"/>
        <v>0</v>
      </c>
      <c r="R50" s="10">
        <f t="shared" si="9"/>
        <v>0</v>
      </c>
    </row>
    <row r="51" spans="1:18" s="8" customFormat="1" ht="15.75" customHeight="1">
      <c r="A51" s="61">
        <v>6</v>
      </c>
      <c r="B51" s="61"/>
      <c r="C51" s="12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3">
        <f t="shared" si="5"/>
        <v>0</v>
      </c>
      <c r="O51" s="9">
        <f t="shared" si="6"/>
        <v>0</v>
      </c>
      <c r="P51" s="4">
        <f t="shared" si="10"/>
        <v>0</v>
      </c>
      <c r="Q51" s="11">
        <f t="shared" si="11"/>
        <v>0</v>
      </c>
      <c r="R51" s="10">
        <f t="shared" si="9"/>
        <v>0</v>
      </c>
    </row>
    <row r="52" spans="1:18" s="8" customFormat="1" ht="15.75" customHeight="1">
      <c r="A52" s="61">
        <v>7</v>
      </c>
      <c r="B52" s="61"/>
      <c r="C52" s="12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3">
        <f t="shared" si="5"/>
        <v>0</v>
      </c>
      <c r="O52" s="9">
        <f t="shared" si="6"/>
        <v>0</v>
      </c>
      <c r="P52" s="4">
        <f t="shared" si="10"/>
        <v>0</v>
      </c>
      <c r="Q52" s="11">
        <f t="shared" si="11"/>
        <v>0</v>
      </c>
      <c r="R52" s="10">
        <f t="shared" si="9"/>
        <v>0</v>
      </c>
    </row>
    <row r="53" spans="1:18" s="8" customFormat="1" ht="15.75" customHeight="1">
      <c r="A53" s="61">
        <v>8</v>
      </c>
      <c r="B53" s="61"/>
      <c r="C53" s="12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3">
        <f t="shared" si="5"/>
        <v>0</v>
      </c>
      <c r="O53" s="9">
        <f t="shared" si="6"/>
        <v>0</v>
      </c>
      <c r="P53" s="4">
        <f t="shared" si="10"/>
        <v>0</v>
      </c>
      <c r="Q53" s="11">
        <f t="shared" si="11"/>
        <v>0</v>
      </c>
      <c r="R53" s="10">
        <f t="shared" si="9"/>
        <v>0</v>
      </c>
    </row>
    <row r="54" spans="1:18" s="8" customFormat="1" ht="13.5" customHeight="1">
      <c r="A54" s="61">
        <v>9</v>
      </c>
      <c r="B54" s="61"/>
      <c r="C54" s="12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3">
        <f t="shared" si="5"/>
        <v>0</v>
      </c>
      <c r="O54" s="9">
        <f t="shared" si="6"/>
        <v>0</v>
      </c>
      <c r="P54" s="4">
        <f t="shared" si="10"/>
        <v>0</v>
      </c>
      <c r="Q54" s="11">
        <f t="shared" si="11"/>
        <v>0</v>
      </c>
      <c r="R54" s="10">
        <f t="shared" si="9"/>
        <v>0</v>
      </c>
    </row>
    <row r="55" spans="1:18" s="8" customFormat="1" ht="32.25" customHeight="1">
      <c r="A55" s="61">
        <v>10</v>
      </c>
      <c r="B55" s="61"/>
      <c r="C55" s="12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3">
        <f t="shared" si="5"/>
        <v>0</v>
      </c>
      <c r="O55" s="9">
        <f t="shared" si="6"/>
        <v>0</v>
      </c>
      <c r="P55" s="4">
        <f t="shared" si="10"/>
        <v>0</v>
      </c>
      <c r="Q55" s="11">
        <f t="shared" si="11"/>
        <v>0</v>
      </c>
      <c r="R55" s="10">
        <f t="shared" si="9"/>
        <v>0</v>
      </c>
    </row>
    <row r="56" spans="1:18" s="8" customFormat="1" ht="13.9" customHeight="1">
      <c r="A56" s="66" t="s">
        <v>36</v>
      </c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8"/>
      <c r="R56" s="10">
        <f>SUM(R46:R55)</f>
        <v>22.121600000000001</v>
      </c>
    </row>
    <row r="57" spans="1:18" s="8" customFormat="1" ht="15.75">
      <c r="A57" s="24" t="s">
        <v>37</v>
      </c>
      <c r="B57" s="24"/>
      <c r="C57" s="87" t="s">
        <v>49</v>
      </c>
      <c r="D57" s="87"/>
      <c r="E57" s="87"/>
      <c r="F57" s="87"/>
      <c r="G57" s="87"/>
      <c r="H57" s="87"/>
      <c r="I57" s="15"/>
      <c r="J57" s="15"/>
      <c r="K57" s="15"/>
      <c r="L57" s="15"/>
      <c r="M57" s="15"/>
      <c r="N57" s="15"/>
      <c r="O57" s="15"/>
      <c r="P57" s="15"/>
      <c r="Q57" s="15"/>
      <c r="R57" s="16"/>
    </row>
    <row r="58" spans="1:18" s="8" customFormat="1" ht="15.75">
      <c r="A58" s="24"/>
      <c r="B58" s="24"/>
      <c r="C58" s="87" t="s">
        <v>50</v>
      </c>
      <c r="D58" s="87"/>
      <c r="E58" s="87"/>
      <c r="F58" s="87"/>
      <c r="G58" s="87"/>
      <c r="H58" s="87"/>
      <c r="I58" s="15"/>
      <c r="J58" s="15"/>
      <c r="K58" s="15"/>
      <c r="L58" s="15"/>
      <c r="M58" s="15"/>
      <c r="N58" s="15"/>
      <c r="O58" s="15"/>
      <c r="P58" s="15"/>
      <c r="Q58" s="15"/>
      <c r="R58" s="16"/>
    </row>
    <row r="59" spans="1:18" s="8" customFormat="1" ht="15.75">
      <c r="A59" s="24"/>
      <c r="B59" s="24"/>
      <c r="C59" s="87" t="s">
        <v>51</v>
      </c>
      <c r="D59" s="87"/>
      <c r="E59" s="87"/>
      <c r="F59" s="87"/>
      <c r="G59" s="87"/>
      <c r="H59" s="87"/>
      <c r="I59" s="15"/>
      <c r="J59" s="15"/>
      <c r="K59" s="15"/>
      <c r="L59" s="15"/>
      <c r="M59" s="15"/>
      <c r="N59" s="15"/>
      <c r="O59" s="15"/>
      <c r="P59" s="15"/>
      <c r="Q59" s="15"/>
      <c r="R59" s="16"/>
    </row>
    <row r="60" spans="1:18" s="8" customFormat="1" ht="15.75">
      <c r="A60" s="24"/>
      <c r="B60" s="24"/>
      <c r="C60" s="87" t="s">
        <v>52</v>
      </c>
      <c r="D60" s="87"/>
      <c r="E60" s="87"/>
      <c r="F60" s="87"/>
      <c r="G60" s="87"/>
      <c r="H60" s="87"/>
      <c r="I60" s="15"/>
      <c r="J60" s="15"/>
      <c r="K60" s="15"/>
      <c r="L60" s="15"/>
      <c r="M60" s="15"/>
      <c r="N60" s="15"/>
      <c r="O60" s="15"/>
      <c r="P60" s="15"/>
      <c r="Q60" s="15"/>
      <c r="R60" s="16"/>
    </row>
    <row r="61" spans="1:18" s="8" customFormat="1">
      <c r="A61" s="49" t="s">
        <v>42</v>
      </c>
      <c r="B61" s="49"/>
      <c r="C61" s="49"/>
      <c r="D61" s="49"/>
      <c r="E61" s="49"/>
      <c r="F61" s="49"/>
      <c r="G61" s="49"/>
      <c r="H61" s="49"/>
      <c r="I61" s="49"/>
      <c r="J61" s="15"/>
      <c r="K61" s="15"/>
      <c r="L61" s="15"/>
      <c r="M61" s="15"/>
      <c r="N61" s="15"/>
      <c r="O61" s="15"/>
      <c r="P61" s="15"/>
      <c r="Q61" s="15"/>
      <c r="R61" s="16"/>
    </row>
    <row r="62" spans="1:18" s="8" customFormat="1">
      <c r="A62" s="49"/>
      <c r="B62" s="49"/>
      <c r="C62" s="49"/>
      <c r="D62" s="49"/>
      <c r="E62" s="49"/>
      <c r="F62" s="49"/>
      <c r="G62" s="49"/>
      <c r="H62" s="49"/>
      <c r="I62" s="49"/>
      <c r="J62" s="15"/>
      <c r="K62" s="15"/>
      <c r="L62" s="15"/>
      <c r="M62" s="15"/>
      <c r="N62" s="15"/>
      <c r="O62" s="15"/>
      <c r="P62" s="15"/>
      <c r="Q62" s="15"/>
      <c r="R62" s="16"/>
    </row>
    <row r="63" spans="1:18" s="8" customFormat="1">
      <c r="A63" s="64" t="s">
        <v>53</v>
      </c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57"/>
    </row>
    <row r="64" spans="1:18" s="8" customFormat="1" ht="18">
      <c r="A64" s="69" t="s">
        <v>27</v>
      </c>
      <c r="B64" s="70"/>
      <c r="C64" s="7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7"/>
    </row>
    <row r="65" spans="1:19" s="8" customFormat="1">
      <c r="A65" s="64" t="s">
        <v>54</v>
      </c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57"/>
    </row>
    <row r="66" spans="1:19" s="8" customFormat="1" ht="30">
      <c r="A66" s="61">
        <v>1</v>
      </c>
      <c r="B66" s="61" t="s">
        <v>34</v>
      </c>
      <c r="C66" s="12" t="s">
        <v>35</v>
      </c>
      <c r="D66" s="61" t="s">
        <v>30</v>
      </c>
      <c r="E66" s="61">
        <v>2</v>
      </c>
      <c r="F66" s="61" t="s">
        <v>31</v>
      </c>
      <c r="G66" s="61">
        <v>1</v>
      </c>
      <c r="H66" s="61" t="s">
        <v>32</v>
      </c>
      <c r="I66" s="61"/>
      <c r="J66" s="61">
        <v>28</v>
      </c>
      <c r="K66" s="61"/>
      <c r="L66" s="61">
        <v>22</v>
      </c>
      <c r="M66" s="61" t="s">
        <v>32</v>
      </c>
      <c r="N66" s="3">
        <f t="shared" ref="N66:N75" si="12">(IF(F66="OŽ",IF(L66=1,550.8,IF(L66=2,426.38,IF(L66=3,342.14,IF(L66=4,181.44,IF(L66=5,168.48,IF(L66=6,155.52,IF(L66=7,148.5,IF(L66=8,144,0))))))))+IF(L66&lt;=8,0,IF(L66&lt;=16,137.7,IF(L66&lt;=24,108,IF(L66&lt;=32,80.1,IF(L66&lt;=36,52.2,0)))))-IF(L66&lt;=8,0,IF(L66&lt;=16,(L66-9)*2.754,IF(L66&lt;=24,(L66-17)* 2.754,IF(L66&lt;=32,(L66-25)* 2.754,IF(L66&lt;=36,(L66-33)*2.754,0))))),0)+IF(F66="PČ",IF(L66=1,449,IF(L66=2,314.6,IF(L66=3,238,IF(L66=4,172,IF(L66=5,159,IF(L66=6,145,IF(L66=7,132,IF(L66=8,119,0))))))))+IF(L66&lt;=8,0,IF(L66&lt;=16,88,IF(L66&lt;=24,55,IF(L66&lt;=32,22,0))))-IF(L66&lt;=8,0,IF(L66&lt;=16,(L66-9)*2.245,IF(L66&lt;=24,(L66-17)*2.245,IF(L66&lt;=32,(L66-25)*2.245,0)))),0)+IF(F66="PČneol",IF(L66=1,85,IF(L66=2,64.61,IF(L66=3,50.76,IF(L66=4,16.25,IF(L66=5,15,IF(L66=6,13.75,IF(L66=7,12.5,IF(L66=8,11.25,0))))))))+IF(L66&lt;=8,0,IF(L66&lt;=16,9,0))-IF(L66&lt;=8,0,IF(L66&lt;=16,(L66-9)*0.425,0)),0)+IF(F66="PŽ",IF(L66=1,85,IF(L66=2,59.5,IF(L66=3,45,IF(L66=4,32.5,IF(L66=5,30,IF(L66=6,27.5,IF(L66=7,25,IF(L66=8,22.5,0))))))))+IF(L66&lt;=8,0,IF(L66&lt;=16,19,IF(L66&lt;=24,13,IF(L66&lt;=32,8,0))))-IF(L66&lt;=8,0,IF(L66&lt;=16,(L66-9)*0.425,IF(L66&lt;=24,(L66-17)*0.425,IF(L66&lt;=32,(L66-25)*0.425,0)))),0)+IF(F66="EČ",IF(L66=1,204,IF(L66=2,156.24,IF(L66=3,123.84,IF(L66=4,72,IF(L66=5,66,IF(L66=6,60,IF(L66=7,54,IF(L66=8,48,0))))))))+IF(L66&lt;=8,0,IF(L66&lt;=16,40,IF(L66&lt;=24,25,0)))-IF(L66&lt;=8,0,IF(L66&lt;=16,(L66-9)*1.02,IF(L66&lt;=24,(L66-17)*1.02,0))),0)+IF(F66="EČneol",IF(L66=1,68,IF(L66=2,51.69,IF(L66=3,40.61,IF(L66=4,13,IF(L66=5,12,IF(L66=6,11,IF(L66=7,10,IF(L66=8,9,0)))))))))+IF(F66="EŽ",IF(L66=1,68,IF(L66=2,47.6,IF(L66=3,36,IF(L66=4,18,IF(L66=5,16.5,IF(L66=6,15,IF(L66=7,13.5,IF(L66=8,12,0))))))))+IF(L66&lt;=8,0,IF(L66&lt;=16,10,IF(L66&lt;=24,6,0)))-IF(L66&lt;=8,0,IF(L66&lt;=16,(L66-9)*0.34,IF(L66&lt;=24,(L66-17)*0.34,0))),0)+IF(F66="PT",IF(L66=1,68,IF(L66=2,52.08,IF(L66=3,41.28,IF(L66=4,24,IF(L66=5,22,IF(L66=6,20,IF(L66=7,18,IF(L66=8,16,0))))))))+IF(L66&lt;=8,0,IF(L66&lt;=16,13,IF(L66&lt;=24,9,IF(L66&lt;=32,4,0))))-IF(L66&lt;=8,0,IF(L66&lt;=16,(L66-9)*0.34,IF(L66&lt;=24,(L66-17)*0.34,IF(L66&lt;=32,(L66-25)*0.34,0)))),0)+IF(F66="JOŽ",IF(L66=1,85,IF(L66=2,59.5,IF(L66=3,45,IF(L66=4,32.5,IF(L66=5,30,IF(L66=6,27.5,IF(L66=7,25,IF(L66=8,22.5,0))))))))+IF(L66&lt;=8,0,IF(L66&lt;=16,19,IF(L66&lt;=24,13,0)))-IF(L66&lt;=8,0,IF(L66&lt;=16,(L66-9)*0.425,IF(L66&lt;=24,(L66-17)*0.425,0))),0)+IF(F66="JPČ",IF(L66=1,68,IF(L66=2,47.6,IF(L66=3,36,IF(L66=4,26,IF(L66=5,24,IF(L66=6,22,IF(L66=7,20,IF(L66=8,18,0))))))))+IF(L66&lt;=8,0,IF(L66&lt;=16,13,IF(L66&lt;=24,9,0)))-IF(L66&lt;=8,0,IF(L66&lt;=16,(L66-9)*0.34,IF(L66&lt;=24,(L66-17)*0.34,0))),0)+IF(F66="JEČ",IF(L66=1,34,IF(L66=2,26.04,IF(L66=3,20.6,IF(L66=4,12,IF(L66=5,11,IF(L66=6,10,IF(L66=7,9,IF(L66=8,8,0))))))))+IF(L66&lt;=8,0,IF(L66&lt;=16,6,0))-IF(L66&lt;=8,0,IF(L66&lt;=16,(L66-9)*0.17,0)),0)+IF(F66="JEOF",IF(L66=1,34,IF(L66=2,26.04,IF(L66=3,20.6,IF(L66=4,12,IF(L66=5,11,IF(L66=6,10,IF(L66=7,9,IF(L66=8,8,0))))))))+IF(L66&lt;=8,0,IF(L66&lt;=16,6,0))-IF(L66&lt;=8,0,IF(L66&lt;=16,(L66-9)*0.17,0)),0)+IF(F66="JnPČ",IF(L66=1,51,IF(L66=2,35.7,IF(L66=3,27,IF(L66=4,19.5,IF(L66=5,18,IF(L66=6,16.5,IF(L66=7,15,IF(L66=8,13.5,0))))))))+IF(L66&lt;=8,0,IF(L66&lt;=16,10,0))-IF(L66&lt;=8,0,IF(L66&lt;=16,(L66-9)*0.255,0)),0)+IF(F66="JnEČ",IF(L66=1,25.5,IF(L66=2,19.53,IF(L66=3,15.48,IF(L66=4,9,IF(L66=5,8.25,IF(L66=6,7.5,IF(L66=7,6.75,IF(L66=8,6,0))))))))+IF(L66&lt;=8,0,IF(L66&lt;=16,5,0))-IF(L66&lt;=8,0,IF(L66&lt;=16,(L66-9)*0.1275,0)),0)+IF(F66="JčPČ",IF(L66=1,21.25,IF(L66=2,14.5,IF(L66=3,11.5,IF(L66=4,7,IF(L66=5,6.5,IF(L66=6,6,IF(L66=7,5.5,IF(L66=8,5,0))))))))+IF(L66&lt;=8,0,IF(L66&lt;=16,4,0))-IF(L66&lt;=8,0,IF(L66&lt;=16,(L66-9)*0.10625,0)),0)+IF(F66="JčEČ",IF(L66=1,17,IF(L66=2,13.02,IF(L66=3,10.32,IF(L66=4,6,IF(L66=5,5.5,IF(L66=6,5,IF(L66=7,4.5,IF(L66=8,4,0))))))))+IF(L66&lt;=8,0,IF(L66&lt;=16,3,0))-IF(L66&lt;=8,0,IF(L66&lt;=16,(L66-9)*0.085,0)),0)+IF(F66="NEAK",IF(L66=1,11.48,IF(L66=2,8.79,IF(L66=3,6.97,IF(L66=4,4.05,IF(L66=5,3.71,IF(L66=6,3.38,IF(L66=7,3.04,IF(L66=8,2.7,0))))))))+IF(L66&lt;=8,0,IF(L66&lt;=16,2,IF(L66&lt;=24,1.3,0)))-IF(L66&lt;=8,0,IF(L66&lt;=16,(L66-9)*0.0574,IF(L66&lt;=24,(L66-17)*0.0574,0))),0))*IF(L66&lt;0,1,IF(OR(F66="PČ",F66="PŽ",F66="PT"),IF(J66&lt;32,J66/32,1),1))* IF(L66&lt;0,1,IF(OR(F66="EČ",F66="EŽ",F66="JOŽ",F66="JPČ",F66="NEAK"),IF(J66&lt;24,J66/24,1),1))*IF(L66&lt;0,1,IF(OR(F66="PČneol",F66="JEČ",F66="JEOF",F66="JnPČ",F66="JnEČ",F66="JčPČ",F66="JčEČ"),IF(J66&lt;16,J66/16,1),1))*IF(L66&lt;0,1,IF(F66="EČneol",IF(J66&lt;8,J66/8,1),1))</f>
        <v>38.303125000000001</v>
      </c>
      <c r="O66" s="9">
        <f t="shared" ref="O66:O75" si="13">IF(F66="OŽ",N66,IF(H66="Ne",IF(J66*0.3&lt;J66-L66,N66,0),IF(J66*0.1&lt;J66-L66,N66,0)))</f>
        <v>38.303125000000001</v>
      </c>
      <c r="P66" s="4">
        <f t="shared" ref="P66" si="14">IF(O66=0,0,IF(F66="OŽ",IF(L66&gt;35,0,IF(J66&gt;35,(36-L66)*1.836,((36-L66)-(36-J66))*1.836)),0)+IF(F66="PČ",IF(L66&gt;31,0,IF(J66&gt;31,(32-L66)*1.347,((32-L66)-(32-J66))*1.347)),0)+ IF(F66="PČneol",IF(L66&gt;15,0,IF(J66&gt;15,(16-L66)*0.255,((16-L66)-(16-J66))*0.255)),0)+IF(F66="PŽ",IF(L66&gt;31,0,IF(J66&gt;31,(32-L66)*0.255,((32-L66)-(32-J66))*0.255)),0)+IF(F66="EČ",IF(L66&gt;23,0,IF(J66&gt;23,(24-L66)*0.612,((24-L66)-(24-J66))*0.612)),0)+IF(F66="EČneol",IF(L66&gt;7,0,IF(J66&gt;7,(8-L66)*0.204,((8-L66)-(8-J66))*0.204)),0)+IF(F66="EŽ",IF(L66&gt;23,0,IF(J66&gt;23,(24-L66)*0.204,((24-L66)-(24-J66))*0.204)),0)+IF(F66="PT",IF(L66&gt;31,0,IF(J66&gt;31,(32-L66)*0.204,((32-L66)-(32-J66))*0.204)),0)+IF(F66="JOŽ",IF(L66&gt;23,0,IF(J66&gt;23,(24-L66)*0.255,((24-L66)-(24-J66))*0.255)),0)+IF(F66="JPČ",IF(L66&gt;23,0,IF(J66&gt;23,(24-L66)*0.204,((24-L66)-(24-J66))*0.204)),0)+IF(F66="JEČ",IF(L66&gt;15,0,IF(J66&gt;15,(16-L66)*0.102,((16-L66)-(16-J66))*0.102)),0)+IF(F66="JEOF",IF(L66&gt;15,0,IF(J66&gt;15,(16-L66)*0.102,((16-L66)-(16-J66))*0.102)),0)+IF(F66="JnPČ",IF(L66&gt;15,0,IF(J66&gt;15,(16-L66)*0.153,((16-L66)-(16-J66))*0.153)),0)+IF(F66="JnEČ",IF(L66&gt;15,0,IF(J66&gt;15,(16-L66)*0.0765,((16-L66)-(16-J66))*0.0765)),0)+IF(F66="JčPČ",IF(L66&gt;15,0,IF(J66&gt;15,(16-L66)*0.06375,((16-L66)-(16-J66))*0.06375)),0)+IF(F66="JčEČ",IF(L66&gt;15,0,IF(J66&gt;15,(16-L66)*0.051,((16-L66)-(16-J66))*0.051)),0)+IF(F66="NEAK",IF(L66&gt;23,0,IF(J66&gt;23,(24-L66)*0.03444,((24-L66)-(24-J66))*0.03444)),0))</f>
        <v>8.0820000000000007</v>
      </c>
      <c r="Q66" s="11">
        <f t="shared" ref="Q66" si="15">IF(ISERROR(P66*100/N66),0,(P66*100/N66))</f>
        <v>21.100106061842212</v>
      </c>
      <c r="R66" s="10">
        <f t="shared" ref="R66:R75" si="16">IF(Q66&lt;=30,O66+P66,O66+O66*0.3)*IF(G66=1,0.4,IF(G66=2,0.75,IF(G66="1 (kas 4 m. 1 k. nerengiamos)",0.52,1)))*IF(D66="olimpinė",1,IF(M66="Ne",0.5,1))*IF(OR(A$5="Lietuvos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federacija"),IF(OR(J66&lt;8,K66&lt;16),0,1),1)*E66*IF(I66&lt;=1,1,1/I66)*IF(OR(A$5="Lietuvos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37.1081</v>
      </c>
    </row>
    <row r="67" spans="1:19" s="8" customFormat="1" ht="30">
      <c r="A67" s="61">
        <v>2</v>
      </c>
      <c r="B67" s="61" t="s">
        <v>47</v>
      </c>
      <c r="C67" s="12" t="s">
        <v>48</v>
      </c>
      <c r="D67" s="61" t="s">
        <v>30</v>
      </c>
      <c r="E67" s="61">
        <v>2</v>
      </c>
      <c r="F67" s="61" t="s">
        <v>31</v>
      </c>
      <c r="G67" s="61">
        <v>1</v>
      </c>
      <c r="H67" s="61" t="s">
        <v>32</v>
      </c>
      <c r="I67" s="61"/>
      <c r="J67" s="61">
        <v>32</v>
      </c>
      <c r="K67" s="61"/>
      <c r="L67" s="61">
        <v>30</v>
      </c>
      <c r="M67" s="61" t="s">
        <v>32</v>
      </c>
      <c r="N67" s="3">
        <f t="shared" si="12"/>
        <v>10.774999999999999</v>
      </c>
      <c r="O67" s="9">
        <f t="shared" si="13"/>
        <v>0</v>
      </c>
      <c r="P67" s="4">
        <f t="shared" ref="P67:P75" si="17">IF(O67=0,0,IF(F67="OŽ",IF(L67&gt;35,0,IF(J67&gt;35,(36-L67)*1.836,((36-L67)-(36-J67))*1.836)),0)+IF(F67="PČ",IF(L67&gt;31,0,IF(J67&gt;31,(32-L67)*1.347,((32-L67)-(32-J67))*1.347)),0)+ IF(F67="PČneol",IF(L67&gt;15,0,IF(J67&gt;15,(16-L67)*0.255,((16-L67)-(16-J67))*0.255)),0)+IF(F67="PŽ",IF(L67&gt;31,0,IF(J67&gt;31,(32-L67)*0.255,((32-L67)-(32-J67))*0.255)),0)+IF(F67="EČ",IF(L67&gt;23,0,IF(J67&gt;23,(24-L67)*0.612,((24-L67)-(24-J67))*0.612)),0)+IF(F67="EČneol",IF(L67&gt;7,0,IF(J67&gt;7,(8-L67)*0.204,((8-L67)-(8-J67))*0.204)),0)+IF(F67="EŽ",IF(L67&gt;23,0,IF(J67&gt;23,(24-L67)*0.204,((24-L67)-(24-J67))*0.204)),0)+IF(F67="PT",IF(L67&gt;31,0,IF(J67&gt;31,(32-L67)*0.204,((32-L67)-(32-J67))*0.204)),0)+IF(F67="JOŽ",IF(L67&gt;23,0,IF(J67&gt;23,(24-L67)*0.255,((24-L67)-(24-J67))*0.255)),0)+IF(F67="JPČ",IF(L67&gt;23,0,IF(J67&gt;23,(24-L67)*0.204,((24-L67)-(24-J67))*0.204)),0)+IF(F67="JEČ",IF(L67&gt;15,0,IF(J67&gt;15,(16-L67)*0.102,((16-L67)-(16-J67))*0.102)),0)+IF(F67="JEOF",IF(L67&gt;15,0,IF(J67&gt;15,(16-L67)*0.102,((16-L67)-(16-J67))*0.102)),0)+IF(F67="JnPČ",IF(L67&gt;15,0,IF(J67&gt;15,(16-L67)*0.153,((16-L67)-(16-J67))*0.153)),0)+IF(F67="JnEČ",IF(L67&gt;15,0,IF(J67&gt;15,(16-L67)*0.0765,((16-L67)-(16-J67))*0.0765)),0)+IF(F67="JčPČ",IF(L67&gt;15,0,IF(J67&gt;15,(16-L67)*0.06375,((16-L67)-(16-J67))*0.06375)),0)+IF(F67="JčEČ",IF(L67&gt;15,0,IF(J67&gt;15,(16-L67)*0.051,((16-L67)-(16-J67))*0.051)),0)+IF(F67="NEAK",IF(L67&gt;23,0,IF(J67&gt;23,(24-L67)*0.03444,((24-L67)-(24-J67))*0.03444)),0))</f>
        <v>0</v>
      </c>
      <c r="Q67" s="11">
        <f t="shared" ref="Q67:Q75" si="18">IF(ISERROR(P67*100/N67),0,(P67*100/N67))</f>
        <v>0</v>
      </c>
      <c r="R67" s="10">
        <f t="shared" si="16"/>
        <v>0</v>
      </c>
    </row>
    <row r="68" spans="1:19" s="8" customFormat="1">
      <c r="A68" s="61">
        <v>3</v>
      </c>
      <c r="B68" s="61"/>
      <c r="C68" s="12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3">
        <f t="shared" si="12"/>
        <v>0</v>
      </c>
      <c r="O68" s="9">
        <f t="shared" si="13"/>
        <v>0</v>
      </c>
      <c r="P68" s="4">
        <f t="shared" si="17"/>
        <v>0</v>
      </c>
      <c r="Q68" s="11">
        <f t="shared" si="18"/>
        <v>0</v>
      </c>
      <c r="R68" s="10">
        <f t="shared" si="16"/>
        <v>0</v>
      </c>
    </row>
    <row r="69" spans="1:19" s="8" customFormat="1">
      <c r="A69" s="61">
        <v>4</v>
      </c>
      <c r="B69" s="61"/>
      <c r="C69" s="12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3">
        <f t="shared" si="12"/>
        <v>0</v>
      </c>
      <c r="O69" s="9">
        <f t="shared" si="13"/>
        <v>0</v>
      </c>
      <c r="P69" s="4">
        <f t="shared" si="17"/>
        <v>0</v>
      </c>
      <c r="Q69" s="11">
        <f t="shared" si="18"/>
        <v>0</v>
      </c>
      <c r="R69" s="10">
        <f t="shared" si="16"/>
        <v>0</v>
      </c>
    </row>
    <row r="70" spans="1:19" s="8" customFormat="1" ht="15.75" customHeight="1">
      <c r="A70" s="61">
        <v>5</v>
      </c>
      <c r="B70" s="61"/>
      <c r="C70" s="12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3">
        <f t="shared" si="12"/>
        <v>0</v>
      </c>
      <c r="O70" s="9">
        <f t="shared" si="13"/>
        <v>0</v>
      </c>
      <c r="P70" s="4">
        <f t="shared" si="17"/>
        <v>0</v>
      </c>
      <c r="Q70" s="11">
        <f t="shared" si="18"/>
        <v>0</v>
      </c>
      <c r="R70" s="10">
        <f t="shared" si="16"/>
        <v>0</v>
      </c>
    </row>
    <row r="71" spans="1:19" s="8" customFormat="1" ht="15.75" customHeight="1">
      <c r="A71" s="61">
        <v>6</v>
      </c>
      <c r="B71" s="61"/>
      <c r="C71" s="12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3">
        <f t="shared" si="12"/>
        <v>0</v>
      </c>
      <c r="O71" s="9">
        <f t="shared" si="13"/>
        <v>0</v>
      </c>
      <c r="P71" s="4">
        <f t="shared" si="17"/>
        <v>0</v>
      </c>
      <c r="Q71" s="11">
        <f t="shared" si="18"/>
        <v>0</v>
      </c>
      <c r="R71" s="10">
        <f t="shared" si="16"/>
        <v>0</v>
      </c>
    </row>
    <row r="72" spans="1:19" s="8" customFormat="1" ht="15.75" customHeight="1">
      <c r="A72" s="61">
        <v>7</v>
      </c>
      <c r="B72" s="61"/>
      <c r="C72" s="12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3">
        <f t="shared" si="12"/>
        <v>0</v>
      </c>
      <c r="O72" s="9">
        <f t="shared" si="13"/>
        <v>0</v>
      </c>
      <c r="P72" s="4">
        <f t="shared" si="17"/>
        <v>0</v>
      </c>
      <c r="Q72" s="11">
        <f t="shared" si="18"/>
        <v>0</v>
      </c>
      <c r="R72" s="10">
        <f t="shared" si="16"/>
        <v>0</v>
      </c>
    </row>
    <row r="73" spans="1:19" s="8" customFormat="1" ht="15.75" customHeight="1">
      <c r="A73" s="61">
        <v>8</v>
      </c>
      <c r="B73" s="61"/>
      <c r="C73" s="12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3">
        <f t="shared" si="12"/>
        <v>0</v>
      </c>
      <c r="O73" s="9">
        <f t="shared" si="13"/>
        <v>0</v>
      </c>
      <c r="P73" s="4">
        <f t="shared" si="17"/>
        <v>0</v>
      </c>
      <c r="Q73" s="11">
        <f t="shared" si="18"/>
        <v>0</v>
      </c>
      <c r="R73" s="10">
        <f t="shared" si="16"/>
        <v>0</v>
      </c>
    </row>
    <row r="74" spans="1:19" s="8" customFormat="1" ht="15.75" customHeight="1">
      <c r="A74" s="61">
        <v>9</v>
      </c>
      <c r="B74" s="61"/>
      <c r="C74" s="12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3">
        <f t="shared" si="12"/>
        <v>0</v>
      </c>
      <c r="O74" s="9">
        <f t="shared" si="13"/>
        <v>0</v>
      </c>
      <c r="P74" s="4">
        <f t="shared" si="17"/>
        <v>0</v>
      </c>
      <c r="Q74" s="11">
        <f t="shared" si="18"/>
        <v>0</v>
      </c>
      <c r="R74" s="10">
        <f t="shared" si="16"/>
        <v>0</v>
      </c>
    </row>
    <row r="75" spans="1:19" s="8" customFormat="1" ht="15.75" customHeight="1">
      <c r="A75" s="61">
        <v>10</v>
      </c>
      <c r="B75" s="61"/>
      <c r="C75" s="12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3">
        <f t="shared" si="12"/>
        <v>0</v>
      </c>
      <c r="O75" s="9">
        <f t="shared" si="13"/>
        <v>0</v>
      </c>
      <c r="P75" s="4">
        <f t="shared" si="17"/>
        <v>0</v>
      </c>
      <c r="Q75" s="11">
        <f t="shared" si="18"/>
        <v>0</v>
      </c>
      <c r="R75" s="10">
        <f t="shared" si="16"/>
        <v>0</v>
      </c>
    </row>
    <row r="76" spans="1:19" ht="15.75" customHeight="1">
      <c r="A76" s="102" t="s">
        <v>36</v>
      </c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4"/>
      <c r="R76" s="10">
        <f>SUM(R66:R75)</f>
        <v>37.1081</v>
      </c>
      <c r="S76" s="8"/>
    </row>
    <row r="77" spans="1:19" ht="15.75" customHeight="1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6"/>
      <c r="S77" s="8"/>
    </row>
    <row r="78" spans="1:19" s="7" customFormat="1" ht="15.75">
      <c r="A78" s="24" t="s">
        <v>37</v>
      </c>
      <c r="B78" s="24"/>
      <c r="C78" s="87" t="s">
        <v>55</v>
      </c>
      <c r="D78" s="87"/>
      <c r="E78" s="87"/>
      <c r="F78" s="87"/>
      <c r="G78" s="87"/>
      <c r="H78" s="87"/>
      <c r="I78" s="87"/>
      <c r="J78" s="15"/>
      <c r="K78" s="15"/>
      <c r="L78" s="15"/>
      <c r="M78" s="15"/>
      <c r="N78" s="15"/>
      <c r="O78" s="15"/>
      <c r="P78" s="15"/>
      <c r="Q78" s="15"/>
      <c r="R78" s="16"/>
      <c r="S78" s="8"/>
    </row>
    <row r="79" spans="1:19" ht="15.75">
      <c r="A79" s="24"/>
      <c r="B79" s="24"/>
      <c r="C79" s="87" t="s">
        <v>56</v>
      </c>
      <c r="D79" s="87"/>
      <c r="E79" s="87"/>
      <c r="F79" s="87"/>
      <c r="G79" s="87"/>
      <c r="H79" s="87"/>
      <c r="I79" s="87"/>
      <c r="J79" s="15"/>
      <c r="K79" s="15"/>
      <c r="L79" s="15"/>
      <c r="M79" s="15"/>
      <c r="N79" s="15"/>
      <c r="O79" s="15"/>
      <c r="P79" s="15"/>
      <c r="Q79" s="15"/>
      <c r="R79" s="16"/>
      <c r="S79" s="8"/>
    </row>
    <row r="80" spans="1:19" s="8" customFormat="1">
      <c r="A80" s="49" t="s">
        <v>42</v>
      </c>
      <c r="B80" s="49"/>
      <c r="C80" s="49"/>
      <c r="D80" s="49"/>
      <c r="E80" s="49"/>
      <c r="F80" s="49"/>
      <c r="G80" s="49"/>
      <c r="H80" s="49"/>
      <c r="I80" s="49"/>
      <c r="J80" s="15"/>
      <c r="K80" s="15"/>
      <c r="L80" s="15"/>
      <c r="M80" s="15"/>
      <c r="N80" s="15"/>
      <c r="O80" s="15"/>
      <c r="P80" s="15"/>
      <c r="Q80" s="15"/>
      <c r="R80" s="16"/>
    </row>
    <row r="81" spans="1:19" s="8" customFormat="1">
      <c r="A81" s="49"/>
      <c r="B81" s="49"/>
      <c r="C81" s="49"/>
      <c r="D81" s="49"/>
      <c r="E81" s="49"/>
      <c r="F81" s="49"/>
      <c r="G81" s="49"/>
      <c r="H81" s="49"/>
      <c r="I81" s="49"/>
      <c r="J81" s="15"/>
      <c r="K81" s="15"/>
      <c r="L81" s="15"/>
      <c r="M81" s="15"/>
      <c r="N81" s="15"/>
      <c r="O81" s="15"/>
      <c r="P81" s="15"/>
      <c r="Q81" s="15"/>
      <c r="R81" s="16"/>
    </row>
    <row r="82" spans="1:19" s="8" customFormat="1">
      <c r="A82" s="64" t="s">
        <v>57</v>
      </c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57"/>
    </row>
    <row r="83" spans="1:19" ht="18">
      <c r="A83" s="69" t="s">
        <v>27</v>
      </c>
      <c r="B83" s="70"/>
      <c r="C83" s="7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7"/>
      <c r="R83" s="8"/>
      <c r="S83" s="8"/>
    </row>
    <row r="84" spans="1:19">
      <c r="A84" s="61">
        <v>1</v>
      </c>
      <c r="B84" s="61" t="s">
        <v>46</v>
      </c>
      <c r="C84" s="12" t="s">
        <v>29</v>
      </c>
      <c r="D84" s="61" t="s">
        <v>30</v>
      </c>
      <c r="E84" s="61">
        <v>1</v>
      </c>
      <c r="F84" s="61" t="s">
        <v>58</v>
      </c>
      <c r="G84" s="61">
        <v>1</v>
      </c>
      <c r="H84" s="61" t="s">
        <v>32</v>
      </c>
      <c r="I84" s="61"/>
      <c r="J84" s="61">
        <v>44</v>
      </c>
      <c r="K84" s="61"/>
      <c r="L84" s="61">
        <v>38</v>
      </c>
      <c r="M84" s="61" t="s">
        <v>32</v>
      </c>
      <c r="N84" s="3">
        <f t="shared" ref="N84:N93" si="19">(IF(F84="OŽ",IF(L84=1,550.8,IF(L84=2,426.38,IF(L84=3,342.14,IF(L84=4,181.44,IF(L84=5,168.48,IF(L84=6,155.52,IF(L84=7,148.5,IF(L84=8,144,0))))))))+IF(L84&lt;=8,0,IF(L84&lt;=16,137.7,IF(L84&lt;=24,108,IF(L84&lt;=32,80.1,IF(L84&lt;=36,52.2,0)))))-IF(L84&lt;=8,0,IF(L84&lt;=16,(L84-9)*2.754,IF(L84&lt;=24,(L84-17)* 2.754,IF(L84&lt;=32,(L84-25)* 2.754,IF(L84&lt;=36,(L84-33)*2.754,0))))),0)+IF(F84="PČ",IF(L84=1,449,IF(L84=2,314.6,IF(L84=3,238,IF(L84=4,172,IF(L84=5,159,IF(L84=6,145,IF(L84=7,132,IF(L84=8,119,0))))))))+IF(L84&lt;=8,0,IF(L84&lt;=16,88,IF(L84&lt;=24,55,IF(L84&lt;=32,22,0))))-IF(L84&lt;=8,0,IF(L84&lt;=16,(L84-9)*2.245,IF(L84&lt;=24,(L84-17)*2.245,IF(L84&lt;=32,(L84-25)*2.245,0)))),0)+IF(F84="PČneol",IF(L84=1,85,IF(L84=2,64.61,IF(L84=3,50.76,IF(L84=4,16.25,IF(L84=5,15,IF(L84=6,13.75,IF(L84=7,12.5,IF(L84=8,11.25,0))))))))+IF(L84&lt;=8,0,IF(L84&lt;=16,9,0))-IF(L84&lt;=8,0,IF(L84&lt;=16,(L84-9)*0.425,0)),0)+IF(F84="PŽ",IF(L84=1,85,IF(L84=2,59.5,IF(L84=3,45,IF(L84=4,32.5,IF(L84=5,30,IF(L84=6,27.5,IF(L84=7,25,IF(L84=8,22.5,0))))))))+IF(L84&lt;=8,0,IF(L84&lt;=16,19,IF(L84&lt;=24,13,IF(L84&lt;=32,8,0))))-IF(L84&lt;=8,0,IF(L84&lt;=16,(L84-9)*0.425,IF(L84&lt;=24,(L84-17)*0.425,IF(L84&lt;=32,(L84-25)*0.425,0)))),0)+IF(F84="EČ",IF(L84=1,204,IF(L84=2,156.24,IF(L84=3,123.84,IF(L84=4,72,IF(L84=5,66,IF(L84=6,60,IF(L84=7,54,IF(L84=8,48,0))))))))+IF(L84&lt;=8,0,IF(L84&lt;=16,40,IF(L84&lt;=24,25,0)))-IF(L84&lt;=8,0,IF(L84&lt;=16,(L84-9)*1.02,IF(L84&lt;=24,(L84-17)*1.02,0))),0)+IF(F84="EČneol",IF(L84=1,68,IF(L84=2,51.69,IF(L84=3,40.61,IF(L84=4,13,IF(L84=5,12,IF(L84=6,11,IF(L84=7,10,IF(L84=8,9,0)))))))))+IF(F84="EŽ",IF(L84=1,68,IF(L84=2,47.6,IF(L84=3,36,IF(L84=4,18,IF(L84=5,16.5,IF(L84=6,15,IF(L84=7,13.5,IF(L84=8,12,0))))))))+IF(L84&lt;=8,0,IF(L84&lt;=16,10,IF(L84&lt;=24,6,0)))-IF(L84&lt;=8,0,IF(L84&lt;=16,(L84-9)*0.34,IF(L84&lt;=24,(L84-17)*0.34,0))),0)+IF(F84="PT",IF(L84=1,68,IF(L84=2,52.08,IF(L84=3,41.28,IF(L84=4,24,IF(L84=5,22,IF(L84=6,20,IF(L84=7,18,IF(L84=8,16,0))))))))+IF(L84&lt;=8,0,IF(L84&lt;=16,13,IF(L84&lt;=24,9,IF(L84&lt;=32,4,0))))-IF(L84&lt;=8,0,IF(L84&lt;=16,(L84-9)*0.34,IF(L84&lt;=24,(L84-17)*0.34,IF(L84&lt;=32,(L84-25)*0.34,0)))),0)+IF(F84="JOŽ",IF(L84=1,85,IF(L84=2,59.5,IF(L84=3,45,IF(L84=4,32.5,IF(L84=5,30,IF(L84=6,27.5,IF(L84=7,25,IF(L84=8,22.5,0))))))))+IF(L84&lt;=8,0,IF(L84&lt;=16,19,IF(L84&lt;=24,13,0)))-IF(L84&lt;=8,0,IF(L84&lt;=16,(L84-9)*0.425,IF(L84&lt;=24,(L84-17)*0.425,0))),0)+IF(F84="JPČ",IF(L84=1,68,IF(L84=2,47.6,IF(L84=3,36,IF(L84=4,26,IF(L84=5,24,IF(L84=6,22,IF(L84=7,20,IF(L84=8,18,0))))))))+IF(L84&lt;=8,0,IF(L84&lt;=16,13,IF(L84&lt;=24,9,0)))-IF(L84&lt;=8,0,IF(L84&lt;=16,(L84-9)*0.34,IF(L84&lt;=24,(L84-17)*0.34,0))),0)+IF(F84="JEČ",IF(L84=1,34,IF(L84=2,26.04,IF(L84=3,20.6,IF(L84=4,12,IF(L84=5,11,IF(L84=6,10,IF(L84=7,9,IF(L84=8,8,0))))))))+IF(L84&lt;=8,0,IF(L84&lt;=16,6,0))-IF(L84&lt;=8,0,IF(L84&lt;=16,(L84-9)*0.17,0)),0)+IF(F84="JEOF",IF(L84=1,34,IF(L84=2,26.04,IF(L84=3,20.6,IF(L84=4,12,IF(L84=5,11,IF(L84=6,10,IF(L84=7,9,IF(L84=8,8,0))))))))+IF(L84&lt;=8,0,IF(L84&lt;=16,6,0))-IF(L84&lt;=8,0,IF(L84&lt;=16,(L84-9)*0.17,0)),0)+IF(F84="JnPČ",IF(L84=1,51,IF(L84=2,35.7,IF(L84=3,27,IF(L84=4,19.5,IF(L84=5,18,IF(L84=6,16.5,IF(L84=7,15,IF(L84=8,13.5,0))))))))+IF(L84&lt;=8,0,IF(L84&lt;=16,10,0))-IF(L84&lt;=8,0,IF(L84&lt;=16,(L84-9)*0.255,0)),0)+IF(F84="JnEČ",IF(L84=1,25.5,IF(L84=2,19.53,IF(L84=3,15.48,IF(L84=4,9,IF(L84=5,8.25,IF(L84=6,7.5,IF(L84=7,6.75,IF(L84=8,6,0))))))))+IF(L84&lt;=8,0,IF(L84&lt;=16,5,0))-IF(L84&lt;=8,0,IF(L84&lt;=16,(L84-9)*0.1275,0)),0)+IF(F84="JčPČ",IF(L84=1,21.25,IF(L84=2,14.5,IF(L84=3,11.5,IF(L84=4,7,IF(L84=5,6.5,IF(L84=6,6,IF(L84=7,5.5,IF(L84=8,5,0))))))))+IF(L84&lt;=8,0,IF(L84&lt;=16,4,0))-IF(L84&lt;=8,0,IF(L84&lt;=16,(L84-9)*0.10625,0)),0)+IF(F84="JčEČ",IF(L84=1,17,IF(L84=2,13.02,IF(L84=3,10.32,IF(L84=4,6,IF(L84=5,5.5,IF(L84=6,5,IF(L84=7,4.5,IF(L84=8,4,0))))))))+IF(L84&lt;=8,0,IF(L84&lt;=16,3,0))-IF(L84&lt;=8,0,IF(L84&lt;=16,(L84-9)*0.085,0)),0)+IF(F84="NEAK",IF(L84=1,11.48,IF(L84=2,8.79,IF(L84=3,6.97,IF(L84=4,4.05,IF(L84=5,3.71,IF(L84=6,3.38,IF(L84=7,3.04,IF(L84=8,2.7,0))))))))+IF(L84&lt;=8,0,IF(L84&lt;=16,2,IF(L84&lt;=24,1.3,0)))-IF(L84&lt;=8,0,IF(L84&lt;=16,(L84-9)*0.0574,IF(L84&lt;=24,(L84-17)*0.0574,0))),0))*IF(L84&lt;0,1,IF(OR(F84="PČ",F84="PŽ",F84="PT"),IF(J84&lt;32,J84/32,1),1))* IF(L84&lt;0,1,IF(OR(F84="EČ",F84="EŽ",F84="JOŽ",F84="JPČ",F84="NEAK"),IF(J84&lt;24,J84/24,1),1))*IF(L84&lt;0,1,IF(OR(F84="PČneol",F84="JEČ",F84="JEOF",F84="JnPČ",F84="JnEČ",F84="JčPČ",F84="JčEČ"),IF(J84&lt;16,J84/16,1),1))*IF(L84&lt;0,1,IF(F84="EČneol",IF(J84&lt;8,J84/8,1),1))</f>
        <v>0</v>
      </c>
      <c r="O84" s="9">
        <f t="shared" ref="O84:O93" si="20">IF(F84="OŽ",N84,IF(H84="Ne",IF(J84*0.3&lt;J84-L84,N84,0),IF(J84*0.1&lt;J84-L84,N84,0)))</f>
        <v>0</v>
      </c>
      <c r="P84" s="4">
        <f t="shared" ref="P84" si="21">IF(O84=0,0,IF(F84="OŽ",IF(L84&gt;35,0,IF(J84&gt;35,(36-L84)*1.836,((36-L84)-(36-J84))*1.836)),0)+IF(F84="PČ",IF(L84&gt;31,0,IF(J84&gt;31,(32-L84)*1.347,((32-L84)-(32-J84))*1.347)),0)+ IF(F84="PČneol",IF(L84&gt;15,0,IF(J84&gt;15,(16-L84)*0.255,((16-L84)-(16-J84))*0.255)),0)+IF(F84="PŽ",IF(L84&gt;31,0,IF(J84&gt;31,(32-L84)*0.255,((32-L84)-(32-J84))*0.255)),0)+IF(F84="EČ",IF(L84&gt;23,0,IF(J84&gt;23,(24-L84)*0.612,((24-L84)-(24-J84))*0.612)),0)+IF(F84="EČneol",IF(L84&gt;7,0,IF(J84&gt;7,(8-L84)*0.204,((8-L84)-(8-J84))*0.204)),0)+IF(F84="EŽ",IF(L84&gt;23,0,IF(J84&gt;23,(24-L84)*0.204,((24-L84)-(24-J84))*0.204)),0)+IF(F84="PT",IF(L84&gt;31,0,IF(J84&gt;31,(32-L84)*0.204,((32-L84)-(32-J84))*0.204)),0)+IF(F84="JOŽ",IF(L84&gt;23,0,IF(J84&gt;23,(24-L84)*0.255,((24-L84)-(24-J84))*0.255)),0)+IF(F84="JPČ",IF(L84&gt;23,0,IF(J84&gt;23,(24-L84)*0.204,((24-L84)-(24-J84))*0.204)),0)+IF(F84="JEČ",IF(L84&gt;15,0,IF(J84&gt;15,(16-L84)*0.102,((16-L84)-(16-J84))*0.102)),0)+IF(F84="JEOF",IF(L84&gt;15,0,IF(J84&gt;15,(16-L84)*0.102,((16-L84)-(16-J84))*0.102)),0)+IF(F84="JnPČ",IF(L84&gt;15,0,IF(J84&gt;15,(16-L84)*0.153,((16-L84)-(16-J84))*0.153)),0)+IF(F84="JnEČ",IF(L84&gt;15,0,IF(J84&gt;15,(16-L84)*0.0765,((16-L84)-(16-J84))*0.0765)),0)+IF(F84="JčPČ",IF(L84&gt;15,0,IF(J84&gt;15,(16-L84)*0.06375,((16-L84)-(16-J84))*0.06375)),0)+IF(F84="JčEČ",IF(L84&gt;15,0,IF(J84&gt;15,(16-L84)*0.051,((16-L84)-(16-J84))*0.051)),0)+IF(F84="NEAK",IF(L84&gt;23,0,IF(J84&gt;23,(24-L84)*0.03444,((24-L84)-(24-J84))*0.03444)),0))</f>
        <v>0</v>
      </c>
      <c r="Q84" s="11">
        <f t="shared" ref="Q84" si="22">IF(ISERROR(P84*100/N84),0,(P84*100/N84))</f>
        <v>0</v>
      </c>
      <c r="R84" s="10">
        <f t="shared" ref="R84:R93" si="23">IF(Q84&lt;=30,O84+P84,O84+O84*0.3)*IF(G84=1,0.4,IF(G84=2,0.75,IF(G84="1 (kas 4 m. 1 k. nerengiamos)",0.52,1)))*IF(D84="olimpinė",1,IF(M84="Ne",0.5,1))*IF(OR(A$5="Lietuvos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federacija"),IF(OR(J84&lt;8,K84&lt;16),0,1),1)*E84*IF(I84&lt;=1,1,1/I84)*IF(OR(A$5="Lietuvos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84" s="8"/>
    </row>
    <row r="85" spans="1:19" ht="45">
      <c r="A85" s="61">
        <v>2</v>
      </c>
      <c r="B85" s="61" t="s">
        <v>59</v>
      </c>
      <c r="C85" s="12" t="s">
        <v>48</v>
      </c>
      <c r="D85" s="61" t="s">
        <v>30</v>
      </c>
      <c r="E85" s="61">
        <v>2</v>
      </c>
      <c r="F85" s="61" t="s">
        <v>58</v>
      </c>
      <c r="G85" s="61">
        <v>1</v>
      </c>
      <c r="H85" s="61" t="s">
        <v>32</v>
      </c>
      <c r="I85" s="61"/>
      <c r="J85" s="61">
        <v>31</v>
      </c>
      <c r="K85" s="61"/>
      <c r="L85" s="61">
        <v>17</v>
      </c>
      <c r="M85" s="61" t="s">
        <v>32</v>
      </c>
      <c r="N85" s="3">
        <f t="shared" si="19"/>
        <v>9</v>
      </c>
      <c r="O85" s="9">
        <f t="shared" si="20"/>
        <v>9</v>
      </c>
      <c r="P85" s="4">
        <f t="shared" ref="P85:P93" si="24">IF(O85=0,0,IF(F85="OŽ",IF(L85&gt;35,0,IF(J85&gt;35,(36-L85)*1.836,((36-L85)-(36-J85))*1.836)),0)+IF(F85="PČ",IF(L85&gt;31,0,IF(J85&gt;31,(32-L85)*1.347,((32-L85)-(32-J85))*1.347)),0)+ IF(F85="PČneol",IF(L85&gt;15,0,IF(J85&gt;15,(16-L85)*0.255,((16-L85)-(16-J85))*0.255)),0)+IF(F85="PŽ",IF(L85&gt;31,0,IF(J85&gt;31,(32-L85)*0.255,((32-L85)-(32-J85))*0.255)),0)+IF(F85="EČ",IF(L85&gt;23,0,IF(J85&gt;23,(24-L85)*0.612,((24-L85)-(24-J85))*0.612)),0)+IF(F85="EČneol",IF(L85&gt;7,0,IF(J85&gt;7,(8-L85)*0.204,((8-L85)-(8-J85))*0.204)),0)+IF(F85="EŽ",IF(L85&gt;23,0,IF(J85&gt;23,(24-L85)*0.204,((24-L85)-(24-J85))*0.204)),0)+IF(F85="PT",IF(L85&gt;31,0,IF(J85&gt;31,(32-L85)*0.204,((32-L85)-(32-J85))*0.204)),0)+IF(F85="JOŽ",IF(L85&gt;23,0,IF(J85&gt;23,(24-L85)*0.255,((24-L85)-(24-J85))*0.255)),0)+IF(F85="JPČ",IF(L85&gt;23,0,IF(J85&gt;23,(24-L85)*0.204,((24-L85)-(24-J85))*0.204)),0)+IF(F85="JEČ",IF(L85&gt;15,0,IF(J85&gt;15,(16-L85)*0.102,((16-L85)-(16-J85))*0.102)),0)+IF(F85="JEOF",IF(L85&gt;15,0,IF(J85&gt;15,(16-L85)*0.102,((16-L85)-(16-J85))*0.102)),0)+IF(F85="JnPČ",IF(L85&gt;15,0,IF(J85&gt;15,(16-L85)*0.153,((16-L85)-(16-J85))*0.153)),0)+IF(F85="JnEČ",IF(L85&gt;15,0,IF(J85&gt;15,(16-L85)*0.0765,((16-L85)-(16-J85))*0.0765)),0)+IF(F85="JčPČ",IF(L85&gt;15,0,IF(J85&gt;15,(16-L85)*0.06375,((16-L85)-(16-J85))*0.06375)),0)+IF(F85="JčEČ",IF(L85&gt;15,0,IF(J85&gt;15,(16-L85)*0.051,((16-L85)-(16-J85))*0.051)),0)+IF(F85="NEAK",IF(L85&gt;23,0,IF(J85&gt;23,(24-L85)*0.03444,((24-L85)-(24-J85))*0.03444)),0))</f>
        <v>1.4279999999999999</v>
      </c>
      <c r="Q85" s="11">
        <f t="shared" ref="Q85:Q93" si="25">IF(ISERROR(P85*100/N85),0,(P85*100/N85))</f>
        <v>15.866666666666665</v>
      </c>
      <c r="R85" s="10">
        <f t="shared" si="23"/>
        <v>8.3424000000000014</v>
      </c>
      <c r="S85" s="8"/>
    </row>
    <row r="86" spans="1:19">
      <c r="A86" s="61">
        <v>3</v>
      </c>
      <c r="B86" s="61"/>
      <c r="C86" s="12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3">
        <f t="shared" si="19"/>
        <v>0</v>
      </c>
      <c r="O86" s="9">
        <f t="shared" si="20"/>
        <v>0</v>
      </c>
      <c r="P86" s="4">
        <f t="shared" si="24"/>
        <v>0</v>
      </c>
      <c r="Q86" s="11">
        <f t="shared" si="25"/>
        <v>0</v>
      </c>
      <c r="R86" s="10">
        <f t="shared" si="23"/>
        <v>0</v>
      </c>
      <c r="S86" s="8"/>
    </row>
    <row r="87" spans="1:19">
      <c r="A87" s="61">
        <v>4</v>
      </c>
      <c r="B87" s="61"/>
      <c r="C87" s="12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3">
        <f t="shared" si="19"/>
        <v>0</v>
      </c>
      <c r="O87" s="9">
        <f t="shared" si="20"/>
        <v>0</v>
      </c>
      <c r="P87" s="4">
        <f t="shared" si="24"/>
        <v>0</v>
      </c>
      <c r="Q87" s="11">
        <f t="shared" si="25"/>
        <v>0</v>
      </c>
      <c r="R87" s="10">
        <f t="shared" si="23"/>
        <v>0</v>
      </c>
      <c r="S87" s="8"/>
    </row>
    <row r="88" spans="1:19">
      <c r="A88" s="61">
        <v>5</v>
      </c>
      <c r="B88" s="61"/>
      <c r="C88" s="12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3">
        <f t="shared" si="19"/>
        <v>0</v>
      </c>
      <c r="O88" s="9">
        <f t="shared" si="20"/>
        <v>0</v>
      </c>
      <c r="P88" s="4">
        <f t="shared" si="24"/>
        <v>0</v>
      </c>
      <c r="Q88" s="11">
        <f t="shared" si="25"/>
        <v>0</v>
      </c>
      <c r="R88" s="10">
        <f t="shared" si="23"/>
        <v>0</v>
      </c>
      <c r="S88" s="8"/>
    </row>
    <row r="89" spans="1:19">
      <c r="A89" s="61">
        <v>6</v>
      </c>
      <c r="B89" s="61"/>
      <c r="C89" s="12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3">
        <f t="shared" si="19"/>
        <v>0</v>
      </c>
      <c r="O89" s="9">
        <f t="shared" si="20"/>
        <v>0</v>
      </c>
      <c r="P89" s="4">
        <f t="shared" si="24"/>
        <v>0</v>
      </c>
      <c r="Q89" s="11">
        <f t="shared" si="25"/>
        <v>0</v>
      </c>
      <c r="R89" s="10">
        <f t="shared" si="23"/>
        <v>0</v>
      </c>
      <c r="S89" s="8"/>
    </row>
    <row r="90" spans="1:19">
      <c r="A90" s="61">
        <v>7</v>
      </c>
      <c r="B90" s="61"/>
      <c r="C90" s="12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3">
        <f t="shared" si="19"/>
        <v>0</v>
      </c>
      <c r="O90" s="9">
        <f t="shared" si="20"/>
        <v>0</v>
      </c>
      <c r="P90" s="4">
        <f t="shared" si="24"/>
        <v>0</v>
      </c>
      <c r="Q90" s="11">
        <f t="shared" si="25"/>
        <v>0</v>
      </c>
      <c r="R90" s="10">
        <f t="shared" si="23"/>
        <v>0</v>
      </c>
      <c r="S90" s="8"/>
    </row>
    <row r="91" spans="1:19" s="8" customFormat="1">
      <c r="A91" s="61">
        <v>8</v>
      </c>
      <c r="B91" s="61"/>
      <c r="C91" s="12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3">
        <f t="shared" si="19"/>
        <v>0</v>
      </c>
      <c r="O91" s="9">
        <f t="shared" si="20"/>
        <v>0</v>
      </c>
      <c r="P91" s="4">
        <f t="shared" si="24"/>
        <v>0</v>
      </c>
      <c r="Q91" s="11">
        <f t="shared" si="25"/>
        <v>0</v>
      </c>
      <c r="R91" s="10">
        <f t="shared" si="23"/>
        <v>0</v>
      </c>
    </row>
    <row r="92" spans="1:19">
      <c r="A92" s="61">
        <v>9</v>
      </c>
      <c r="B92" s="61"/>
      <c r="C92" s="12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3">
        <f t="shared" si="19"/>
        <v>0</v>
      </c>
      <c r="O92" s="9">
        <f t="shared" si="20"/>
        <v>0</v>
      </c>
      <c r="P92" s="4">
        <f t="shared" si="24"/>
        <v>0</v>
      </c>
      <c r="Q92" s="11">
        <f t="shared" si="25"/>
        <v>0</v>
      </c>
      <c r="R92" s="10">
        <f t="shared" si="23"/>
        <v>0</v>
      </c>
      <c r="S92" s="8"/>
    </row>
    <row r="93" spans="1:19" s="8" customFormat="1">
      <c r="A93" s="61">
        <v>10</v>
      </c>
      <c r="B93" s="61"/>
      <c r="C93" s="12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3">
        <f t="shared" si="19"/>
        <v>0</v>
      </c>
      <c r="O93" s="9">
        <f t="shared" si="20"/>
        <v>0</v>
      </c>
      <c r="P93" s="4">
        <f t="shared" si="24"/>
        <v>0</v>
      </c>
      <c r="Q93" s="11">
        <f t="shared" si="25"/>
        <v>0</v>
      </c>
      <c r="R93" s="10">
        <f t="shared" si="23"/>
        <v>0</v>
      </c>
    </row>
    <row r="94" spans="1:19">
      <c r="A94" s="102" t="s">
        <v>36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4"/>
      <c r="R94" s="10">
        <f>SUM(R84:R93)</f>
        <v>8.3424000000000014</v>
      </c>
      <c r="S94" s="8"/>
    </row>
    <row r="95" spans="1:19">
      <c r="A95" s="14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6"/>
      <c r="S95" s="8"/>
    </row>
    <row r="96" spans="1:19" ht="15.75">
      <c r="A96" s="24" t="s">
        <v>37</v>
      </c>
      <c r="B96" s="24"/>
      <c r="C96" s="87" t="s">
        <v>60</v>
      </c>
      <c r="D96" s="87"/>
      <c r="E96" s="87"/>
      <c r="F96" s="87"/>
      <c r="G96" s="87"/>
      <c r="H96" s="87"/>
      <c r="I96" s="87"/>
      <c r="J96" s="15"/>
      <c r="K96" s="15"/>
      <c r="L96" s="15"/>
      <c r="M96" s="15"/>
      <c r="N96" s="15"/>
      <c r="O96" s="15"/>
      <c r="P96" s="15"/>
      <c r="Q96" s="15"/>
      <c r="R96" s="16"/>
      <c r="S96" s="8"/>
    </row>
    <row r="97" spans="1:19" s="8" customFormat="1" ht="15.75">
      <c r="A97" s="24"/>
      <c r="B97" s="24"/>
      <c r="C97" s="87" t="s">
        <v>61</v>
      </c>
      <c r="D97" s="87"/>
      <c r="E97" s="87"/>
      <c r="F97" s="87"/>
      <c r="G97" s="87"/>
      <c r="H97" s="87"/>
      <c r="I97" s="87"/>
      <c r="J97" s="15"/>
      <c r="K97" s="15"/>
      <c r="L97" s="15"/>
      <c r="M97" s="15"/>
      <c r="N97" s="15"/>
      <c r="O97" s="15"/>
      <c r="P97" s="15"/>
      <c r="Q97" s="15"/>
      <c r="R97" s="16"/>
    </row>
    <row r="98" spans="1:19">
      <c r="A98" s="49" t="s">
        <v>42</v>
      </c>
      <c r="B98" s="49"/>
      <c r="C98" s="49"/>
      <c r="D98" s="49"/>
      <c r="E98" s="49"/>
      <c r="F98" s="49"/>
      <c r="G98" s="49"/>
      <c r="H98" s="49"/>
      <c r="I98" s="49"/>
      <c r="J98" s="15"/>
      <c r="K98" s="15"/>
      <c r="L98" s="15"/>
      <c r="M98" s="15"/>
      <c r="N98" s="15"/>
      <c r="O98" s="15"/>
      <c r="P98" s="15"/>
      <c r="Q98" s="15"/>
      <c r="R98" s="16"/>
      <c r="S98" s="7"/>
    </row>
    <row r="99" spans="1:19">
      <c r="A99" s="64" t="s">
        <v>62</v>
      </c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57"/>
      <c r="R99" s="8"/>
      <c r="S99" s="8"/>
    </row>
    <row r="100" spans="1:19" ht="18">
      <c r="A100" s="69" t="s">
        <v>27</v>
      </c>
      <c r="B100" s="70"/>
      <c r="C100" s="7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7"/>
      <c r="R100" s="8"/>
      <c r="S100" s="8"/>
    </row>
    <row r="101" spans="1:19">
      <c r="A101" s="64" t="s">
        <v>63</v>
      </c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57"/>
      <c r="R101" s="8"/>
      <c r="S101" s="8"/>
    </row>
    <row r="102" spans="1:19">
      <c r="A102" s="61">
        <v>1</v>
      </c>
      <c r="B102" s="61" t="s">
        <v>46</v>
      </c>
      <c r="C102" s="12" t="s">
        <v>29</v>
      </c>
      <c r="D102" s="61" t="s">
        <v>30</v>
      </c>
      <c r="E102" s="61">
        <v>1</v>
      </c>
      <c r="F102" s="61" t="s">
        <v>45</v>
      </c>
      <c r="G102" s="61">
        <v>1</v>
      </c>
      <c r="H102" s="61" t="s">
        <v>32</v>
      </c>
      <c r="I102" s="61"/>
      <c r="J102" s="61">
        <v>38</v>
      </c>
      <c r="K102" s="61"/>
      <c r="L102" s="61">
        <v>22</v>
      </c>
      <c r="M102" s="61" t="s">
        <v>32</v>
      </c>
      <c r="N102" s="3">
        <f t="shared" ref="N102:N111" si="26">(IF(F102="OŽ",IF(L102=1,550.8,IF(L102=2,426.38,IF(L102=3,342.14,IF(L102=4,181.44,IF(L102=5,168.48,IF(L102=6,155.52,IF(L102=7,148.5,IF(L102=8,144,0))))))))+IF(L102&lt;=8,0,IF(L102&lt;=16,137.7,IF(L102&lt;=24,108,IF(L102&lt;=32,80.1,IF(L102&lt;=36,52.2,0)))))-IF(L102&lt;=8,0,IF(L102&lt;=16,(L102-9)*2.754,IF(L102&lt;=24,(L102-17)* 2.754,IF(L102&lt;=32,(L102-25)* 2.754,IF(L102&lt;=36,(L102-33)*2.754,0))))),0)+IF(F102="PČ",IF(L102=1,449,IF(L102=2,314.6,IF(L102=3,238,IF(L102=4,172,IF(L102=5,159,IF(L102=6,145,IF(L102=7,132,IF(L102=8,119,0))))))))+IF(L102&lt;=8,0,IF(L102&lt;=16,88,IF(L102&lt;=24,55,IF(L102&lt;=32,22,0))))-IF(L102&lt;=8,0,IF(L102&lt;=16,(L102-9)*2.245,IF(L102&lt;=24,(L102-17)*2.245,IF(L102&lt;=32,(L102-25)*2.245,0)))),0)+IF(F102="PČneol",IF(L102=1,85,IF(L102=2,64.61,IF(L102=3,50.76,IF(L102=4,16.25,IF(L102=5,15,IF(L102=6,13.75,IF(L102=7,12.5,IF(L102=8,11.25,0))))))))+IF(L102&lt;=8,0,IF(L102&lt;=16,9,0))-IF(L102&lt;=8,0,IF(L102&lt;=16,(L102-9)*0.425,0)),0)+IF(F102="PŽ",IF(L102=1,85,IF(L102=2,59.5,IF(L102=3,45,IF(L102=4,32.5,IF(L102=5,30,IF(L102=6,27.5,IF(L102=7,25,IF(L102=8,22.5,0))))))))+IF(L102&lt;=8,0,IF(L102&lt;=16,19,IF(L102&lt;=24,13,IF(L102&lt;=32,8,0))))-IF(L102&lt;=8,0,IF(L102&lt;=16,(L102-9)*0.425,IF(L102&lt;=24,(L102-17)*0.425,IF(L102&lt;=32,(L102-25)*0.425,0)))),0)+IF(F102="EČ",IF(L102=1,204,IF(L102=2,156.24,IF(L102=3,123.84,IF(L102=4,72,IF(L102=5,66,IF(L102=6,60,IF(L102=7,54,IF(L102=8,48,0))))))))+IF(L102&lt;=8,0,IF(L102&lt;=16,40,IF(L102&lt;=24,25,0)))-IF(L102&lt;=8,0,IF(L102&lt;=16,(L102-9)*1.02,IF(L102&lt;=24,(L102-17)*1.02,0))),0)+IF(F102="EČneol",IF(L102=1,68,IF(L102=2,51.69,IF(L102=3,40.61,IF(L102=4,13,IF(L102=5,12,IF(L102=6,11,IF(L102=7,10,IF(L102=8,9,0)))))))))+IF(F102="EŽ",IF(L102=1,68,IF(L102=2,47.6,IF(L102=3,36,IF(L102=4,18,IF(L102=5,16.5,IF(L102=6,15,IF(L102=7,13.5,IF(L102=8,12,0))))))))+IF(L102&lt;=8,0,IF(L102&lt;=16,10,IF(L102&lt;=24,6,0)))-IF(L102&lt;=8,0,IF(L102&lt;=16,(L102-9)*0.34,IF(L102&lt;=24,(L102-17)*0.34,0))),0)+IF(F102="PT",IF(L102=1,68,IF(L102=2,52.08,IF(L102=3,41.28,IF(L102=4,24,IF(L102=5,22,IF(L102=6,20,IF(L102=7,18,IF(L102=8,16,0))))))))+IF(L102&lt;=8,0,IF(L102&lt;=16,13,IF(L102&lt;=24,9,IF(L102&lt;=32,4,0))))-IF(L102&lt;=8,0,IF(L102&lt;=16,(L102-9)*0.34,IF(L102&lt;=24,(L102-17)*0.34,IF(L102&lt;=32,(L102-25)*0.34,0)))),0)+IF(F102="JOŽ",IF(L102=1,85,IF(L102=2,59.5,IF(L102=3,45,IF(L102=4,32.5,IF(L102=5,30,IF(L102=6,27.5,IF(L102=7,25,IF(L102=8,22.5,0))))))))+IF(L102&lt;=8,0,IF(L102&lt;=16,19,IF(L102&lt;=24,13,0)))-IF(L102&lt;=8,0,IF(L102&lt;=16,(L102-9)*0.425,IF(L102&lt;=24,(L102-17)*0.425,0))),0)+IF(F102="JPČ",IF(L102=1,68,IF(L102=2,47.6,IF(L102=3,36,IF(L102=4,26,IF(L102=5,24,IF(L102=6,22,IF(L102=7,20,IF(L102=8,18,0))))))))+IF(L102&lt;=8,0,IF(L102&lt;=16,13,IF(L102&lt;=24,9,0)))-IF(L102&lt;=8,0,IF(L102&lt;=16,(L102-9)*0.34,IF(L102&lt;=24,(L102-17)*0.34,0))),0)+IF(F102="JEČ",IF(L102=1,34,IF(L102=2,26.04,IF(L102=3,20.6,IF(L102=4,12,IF(L102=5,11,IF(L102=6,10,IF(L102=7,9,IF(L102=8,8,0))))))))+IF(L102&lt;=8,0,IF(L102&lt;=16,6,0))-IF(L102&lt;=8,0,IF(L102&lt;=16,(L102-9)*0.17,0)),0)+IF(F102="JEOF",IF(L102=1,34,IF(L102=2,26.04,IF(L102=3,20.6,IF(L102=4,12,IF(L102=5,11,IF(L102=6,10,IF(L102=7,9,IF(L102=8,8,0))))))))+IF(L102&lt;=8,0,IF(L102&lt;=16,6,0))-IF(L102&lt;=8,0,IF(L102&lt;=16,(L102-9)*0.17,0)),0)+IF(F102="JnPČ",IF(L102=1,51,IF(L102=2,35.7,IF(L102=3,27,IF(L102=4,19.5,IF(L102=5,18,IF(L102=6,16.5,IF(L102=7,15,IF(L102=8,13.5,0))))))))+IF(L102&lt;=8,0,IF(L102&lt;=16,10,0))-IF(L102&lt;=8,0,IF(L102&lt;=16,(L102-9)*0.255,0)),0)+IF(F102="JnEČ",IF(L102=1,25.5,IF(L102=2,19.53,IF(L102=3,15.48,IF(L102=4,9,IF(L102=5,8.25,IF(L102=6,7.5,IF(L102=7,6.75,IF(L102=8,6,0))))))))+IF(L102&lt;=8,0,IF(L102&lt;=16,5,0))-IF(L102&lt;=8,0,IF(L102&lt;=16,(L102-9)*0.1275,0)),0)+IF(F102="JčPČ",IF(L102=1,21.25,IF(L102=2,14.5,IF(L102=3,11.5,IF(L102=4,7,IF(L102=5,6.5,IF(L102=6,6,IF(L102=7,5.5,IF(L102=8,5,0))))))))+IF(L102&lt;=8,0,IF(L102&lt;=16,4,0))-IF(L102&lt;=8,0,IF(L102&lt;=16,(L102-9)*0.10625,0)),0)+IF(F102="JčEČ",IF(L102=1,17,IF(L102=2,13.02,IF(L102=3,10.32,IF(L102=4,6,IF(L102=5,5.5,IF(L102=6,5,IF(L102=7,4.5,IF(L102=8,4,0))))))))+IF(L102&lt;=8,0,IF(L102&lt;=16,3,0))-IF(L102&lt;=8,0,IF(L102&lt;=16,(L102-9)*0.085,0)),0)+IF(F102="NEAK",IF(L102=1,11.48,IF(L102=2,8.79,IF(L102=3,6.97,IF(L102=4,4.05,IF(L102=5,3.71,IF(L102=6,3.38,IF(L102=7,3.04,IF(L102=8,2.7,0))))))))+IF(L102&lt;=8,0,IF(L102&lt;=16,2,IF(L102&lt;=24,1.3,0)))-IF(L102&lt;=8,0,IF(L102&lt;=16,(L102-9)*0.0574,IF(L102&lt;=24,(L102-17)*0.0574,0))),0))*IF(L102&lt;0,1,IF(OR(F102="PČ",F102="PŽ",F102="PT"),IF(J102&lt;32,J102/32,1),1))* IF(L102&lt;0,1,IF(OR(F102="EČ",F102="EŽ",F102="JOŽ",F102="JPČ",F102="NEAK"),IF(J102&lt;24,J102/24,1),1))*IF(L102&lt;0,1,IF(OR(F102="PČneol",F102="JEČ",F102="JEOF",F102="JnPČ",F102="JnEČ",F102="JčPČ",F102="JčEČ"),IF(J102&lt;16,J102/16,1),1))*IF(L102&lt;0,1,IF(F102="EČneol",IF(J102&lt;8,J102/8,1),1))</f>
        <v>19.899999999999999</v>
      </c>
      <c r="O102" s="9">
        <f t="shared" ref="O102:O111" si="27">IF(F102="OŽ",N102,IF(H102="Ne",IF(J102*0.3&lt;J102-L102,N102,0),IF(J102*0.1&lt;J102-L102,N102,0)))</f>
        <v>19.899999999999999</v>
      </c>
      <c r="P102" s="4">
        <f t="shared" ref="P102" si="28">IF(O102=0,0,IF(F102="OŽ",IF(L102&gt;35,0,IF(J102&gt;35,(36-L102)*1.836,((36-L102)-(36-J102))*1.836)),0)+IF(F102="PČ",IF(L102&gt;31,0,IF(J102&gt;31,(32-L102)*1.347,((32-L102)-(32-J102))*1.347)),0)+ IF(F102="PČneol",IF(L102&gt;15,0,IF(J102&gt;15,(16-L102)*0.255,((16-L102)-(16-J102))*0.255)),0)+IF(F102="PŽ",IF(L102&gt;31,0,IF(J102&gt;31,(32-L102)*0.255,((32-L102)-(32-J102))*0.255)),0)+IF(F102="EČ",IF(L102&gt;23,0,IF(J102&gt;23,(24-L102)*0.612,((24-L102)-(24-J102))*0.612)),0)+IF(F102="EČneol",IF(L102&gt;7,0,IF(J102&gt;7,(8-L102)*0.204,((8-L102)-(8-J102))*0.204)),0)+IF(F102="EŽ",IF(L102&gt;23,0,IF(J102&gt;23,(24-L102)*0.204,((24-L102)-(24-J102))*0.204)),0)+IF(F102="PT",IF(L102&gt;31,0,IF(J102&gt;31,(32-L102)*0.204,((32-L102)-(32-J102))*0.204)),0)+IF(F102="JOŽ",IF(L102&gt;23,0,IF(J102&gt;23,(24-L102)*0.255,((24-L102)-(24-J102))*0.255)),0)+IF(F102="JPČ",IF(L102&gt;23,0,IF(J102&gt;23,(24-L102)*0.204,((24-L102)-(24-J102))*0.204)),0)+IF(F102="JEČ",IF(L102&gt;15,0,IF(J102&gt;15,(16-L102)*0.102,((16-L102)-(16-J102))*0.102)),0)+IF(F102="JEOF",IF(L102&gt;15,0,IF(J102&gt;15,(16-L102)*0.102,((16-L102)-(16-J102))*0.102)),0)+IF(F102="JnPČ",IF(L102&gt;15,0,IF(J102&gt;15,(16-L102)*0.153,((16-L102)-(16-J102))*0.153)),0)+IF(F102="JnEČ",IF(L102&gt;15,0,IF(J102&gt;15,(16-L102)*0.0765,((16-L102)-(16-J102))*0.0765)),0)+IF(F102="JčPČ",IF(L102&gt;15,0,IF(J102&gt;15,(16-L102)*0.06375,((16-L102)-(16-J102))*0.06375)),0)+IF(F102="JčEČ",IF(L102&gt;15,0,IF(J102&gt;15,(16-L102)*0.051,((16-L102)-(16-J102))*0.051)),0)+IF(F102="NEAK",IF(L102&gt;23,0,IF(J102&gt;23,(24-L102)*0.03444,((24-L102)-(24-J102))*0.03444)),0))</f>
        <v>1.224</v>
      </c>
      <c r="Q102" s="11">
        <f t="shared" ref="Q102" si="29">IF(ISERROR(P102*100/N102),0,(P102*100/N102))</f>
        <v>6.1507537688442211</v>
      </c>
      <c r="R102" s="10">
        <f t="shared" ref="R102:R111" si="30">IF(Q102&lt;=30,O102+P102,O102+O102*0.3)*IF(G102=1,0.4,IF(G102=2,0.75,IF(G102="1 (kas 4 m. 1 k. nerengiamos)",0.52,1)))*IF(D102="olimpinė",1,IF(M102="Ne",0.5,1))*IF(OR(A$5="Lietuvos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federacija"),IF(OR(J102&lt;8,K102&lt;16),0,1),1)*E102*IF(I102&lt;=1,1,1/I102)*IF(OR(A$5="Lietuvos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8.4496000000000002</v>
      </c>
      <c r="S102" s="8"/>
    </row>
    <row r="103" spans="1:19" ht="45">
      <c r="A103" s="61">
        <v>2</v>
      </c>
      <c r="B103" s="61" t="s">
        <v>59</v>
      </c>
      <c r="C103" s="12" t="s">
        <v>48</v>
      </c>
      <c r="D103" s="61" t="s">
        <v>30</v>
      </c>
      <c r="E103" s="61">
        <v>2</v>
      </c>
      <c r="F103" s="61" t="s">
        <v>45</v>
      </c>
      <c r="G103" s="61">
        <v>1</v>
      </c>
      <c r="H103" s="61" t="s">
        <v>32</v>
      </c>
      <c r="I103" s="61"/>
      <c r="J103" s="61">
        <v>30</v>
      </c>
      <c r="K103" s="61"/>
      <c r="L103" s="61">
        <v>24</v>
      </c>
      <c r="M103" s="61" t="s">
        <v>32</v>
      </c>
      <c r="N103" s="3">
        <f t="shared" si="26"/>
        <v>17.86</v>
      </c>
      <c r="O103" s="9">
        <f t="shared" si="27"/>
        <v>17.86</v>
      </c>
      <c r="P103" s="4">
        <f t="shared" ref="P103:P111" si="31">IF(O103=0,0,IF(F103="OŽ",IF(L103&gt;35,0,IF(J103&gt;35,(36-L103)*1.836,((36-L103)-(36-J103))*1.836)),0)+IF(F103="PČ",IF(L103&gt;31,0,IF(J103&gt;31,(32-L103)*1.347,((32-L103)-(32-J103))*1.347)),0)+ IF(F103="PČneol",IF(L103&gt;15,0,IF(J103&gt;15,(16-L103)*0.255,((16-L103)-(16-J103))*0.255)),0)+IF(F103="PŽ",IF(L103&gt;31,0,IF(J103&gt;31,(32-L103)*0.255,((32-L103)-(32-J103))*0.255)),0)+IF(F103="EČ",IF(L103&gt;23,0,IF(J103&gt;23,(24-L103)*0.612,((24-L103)-(24-J103))*0.612)),0)+IF(F103="EČneol",IF(L103&gt;7,0,IF(J103&gt;7,(8-L103)*0.204,((8-L103)-(8-J103))*0.204)),0)+IF(F103="EŽ",IF(L103&gt;23,0,IF(J103&gt;23,(24-L103)*0.204,((24-L103)-(24-J103))*0.204)),0)+IF(F103="PT",IF(L103&gt;31,0,IF(J103&gt;31,(32-L103)*0.204,((32-L103)-(32-J103))*0.204)),0)+IF(F103="JOŽ",IF(L103&gt;23,0,IF(J103&gt;23,(24-L103)*0.255,((24-L103)-(24-J103))*0.255)),0)+IF(F103="JPČ",IF(L103&gt;23,0,IF(J103&gt;23,(24-L103)*0.204,((24-L103)-(24-J103))*0.204)),0)+IF(F103="JEČ",IF(L103&gt;15,0,IF(J103&gt;15,(16-L103)*0.102,((16-L103)-(16-J103))*0.102)),0)+IF(F103="JEOF",IF(L103&gt;15,0,IF(J103&gt;15,(16-L103)*0.102,((16-L103)-(16-J103))*0.102)),0)+IF(F103="JnPČ",IF(L103&gt;15,0,IF(J103&gt;15,(16-L103)*0.153,((16-L103)-(16-J103))*0.153)),0)+IF(F103="JnEČ",IF(L103&gt;15,0,IF(J103&gt;15,(16-L103)*0.0765,((16-L103)-(16-J103))*0.0765)),0)+IF(F103="JčPČ",IF(L103&gt;15,0,IF(J103&gt;15,(16-L103)*0.06375,((16-L103)-(16-J103))*0.06375)),0)+IF(F103="JčEČ",IF(L103&gt;15,0,IF(J103&gt;15,(16-L103)*0.051,((16-L103)-(16-J103))*0.051)),0)+IF(F103="NEAK",IF(L103&gt;23,0,IF(J103&gt;23,(24-L103)*0.03444,((24-L103)-(24-J103))*0.03444)),0))</f>
        <v>0</v>
      </c>
      <c r="Q103" s="11">
        <f t="shared" ref="Q103:Q111" si="32">IF(ISERROR(P103*100/N103),0,(P103*100/N103))</f>
        <v>0</v>
      </c>
      <c r="R103" s="10">
        <f t="shared" si="30"/>
        <v>14.288</v>
      </c>
      <c r="S103" s="8"/>
    </row>
    <row r="104" spans="1:19">
      <c r="A104" s="61">
        <v>3</v>
      </c>
      <c r="B104" s="61"/>
      <c r="C104" s="12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3">
        <f t="shared" si="26"/>
        <v>0</v>
      </c>
      <c r="O104" s="9">
        <f t="shared" si="27"/>
        <v>0</v>
      </c>
      <c r="P104" s="4">
        <f t="shared" si="31"/>
        <v>0</v>
      </c>
      <c r="Q104" s="11">
        <f t="shared" si="32"/>
        <v>0</v>
      </c>
      <c r="R104" s="10">
        <f t="shared" si="30"/>
        <v>0</v>
      </c>
      <c r="S104" s="8"/>
    </row>
    <row r="105" spans="1:19">
      <c r="A105" s="61">
        <v>4</v>
      </c>
      <c r="B105" s="61"/>
      <c r="C105" s="12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3">
        <f t="shared" si="26"/>
        <v>0</v>
      </c>
      <c r="O105" s="9">
        <f t="shared" si="27"/>
        <v>0</v>
      </c>
      <c r="P105" s="4">
        <f t="shared" si="31"/>
        <v>0</v>
      </c>
      <c r="Q105" s="11">
        <f t="shared" si="32"/>
        <v>0</v>
      </c>
      <c r="R105" s="10">
        <f t="shared" si="30"/>
        <v>0</v>
      </c>
      <c r="S105" s="8"/>
    </row>
    <row r="106" spans="1:19">
      <c r="A106" s="61">
        <v>5</v>
      </c>
      <c r="B106" s="61"/>
      <c r="C106" s="12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3">
        <f t="shared" si="26"/>
        <v>0</v>
      </c>
      <c r="O106" s="9">
        <f t="shared" si="27"/>
        <v>0</v>
      </c>
      <c r="P106" s="4">
        <f t="shared" si="31"/>
        <v>0</v>
      </c>
      <c r="Q106" s="11">
        <f t="shared" si="32"/>
        <v>0</v>
      </c>
      <c r="R106" s="10">
        <f t="shared" si="30"/>
        <v>0</v>
      </c>
      <c r="S106" s="8"/>
    </row>
    <row r="107" spans="1:19">
      <c r="A107" s="61">
        <v>6</v>
      </c>
      <c r="B107" s="61"/>
      <c r="C107" s="12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3">
        <f t="shared" si="26"/>
        <v>0</v>
      </c>
      <c r="O107" s="9">
        <f t="shared" si="27"/>
        <v>0</v>
      </c>
      <c r="P107" s="4">
        <f t="shared" si="31"/>
        <v>0</v>
      </c>
      <c r="Q107" s="11">
        <f t="shared" si="32"/>
        <v>0</v>
      </c>
      <c r="R107" s="10">
        <f t="shared" si="30"/>
        <v>0</v>
      </c>
      <c r="S107" s="8"/>
    </row>
    <row r="108" spans="1:19">
      <c r="A108" s="61">
        <v>7</v>
      </c>
      <c r="B108" s="61"/>
      <c r="C108" s="12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3">
        <f t="shared" si="26"/>
        <v>0</v>
      </c>
      <c r="O108" s="9">
        <f t="shared" si="27"/>
        <v>0</v>
      </c>
      <c r="P108" s="4">
        <f t="shared" si="31"/>
        <v>0</v>
      </c>
      <c r="Q108" s="11">
        <f t="shared" si="32"/>
        <v>0</v>
      </c>
      <c r="R108" s="10">
        <f t="shared" si="30"/>
        <v>0</v>
      </c>
      <c r="S108" s="8"/>
    </row>
    <row r="109" spans="1:19">
      <c r="A109" s="61">
        <v>8</v>
      </c>
      <c r="B109" s="61"/>
      <c r="C109" s="12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3">
        <f t="shared" si="26"/>
        <v>0</v>
      </c>
      <c r="O109" s="9">
        <f t="shared" si="27"/>
        <v>0</v>
      </c>
      <c r="P109" s="4">
        <f t="shared" si="31"/>
        <v>0</v>
      </c>
      <c r="Q109" s="11">
        <f t="shared" si="32"/>
        <v>0</v>
      </c>
      <c r="R109" s="10">
        <f t="shared" si="30"/>
        <v>0</v>
      </c>
      <c r="S109" s="8"/>
    </row>
    <row r="110" spans="1:19">
      <c r="A110" s="61">
        <v>9</v>
      </c>
      <c r="B110" s="61"/>
      <c r="C110" s="12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3">
        <f t="shared" si="26"/>
        <v>0</v>
      </c>
      <c r="O110" s="9">
        <f t="shared" si="27"/>
        <v>0</v>
      </c>
      <c r="P110" s="4">
        <f t="shared" si="31"/>
        <v>0</v>
      </c>
      <c r="Q110" s="11">
        <f t="shared" si="32"/>
        <v>0</v>
      </c>
      <c r="R110" s="10">
        <f t="shared" si="30"/>
        <v>0</v>
      </c>
      <c r="S110" s="8"/>
    </row>
    <row r="111" spans="1:19">
      <c r="A111" s="61">
        <v>10</v>
      </c>
      <c r="B111" s="61"/>
      <c r="C111" s="12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3">
        <f t="shared" si="26"/>
        <v>0</v>
      </c>
      <c r="O111" s="9">
        <f t="shared" si="27"/>
        <v>0</v>
      </c>
      <c r="P111" s="4">
        <f t="shared" si="31"/>
        <v>0</v>
      </c>
      <c r="Q111" s="11">
        <f t="shared" si="32"/>
        <v>0</v>
      </c>
      <c r="R111" s="10">
        <f t="shared" si="30"/>
        <v>0</v>
      </c>
      <c r="S111" s="8"/>
    </row>
    <row r="112" spans="1:19">
      <c r="A112" s="66" t="s">
        <v>36</v>
      </c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8"/>
      <c r="R112" s="10">
        <f>SUM(R102:R111)</f>
        <v>22.7376</v>
      </c>
      <c r="S112" s="8"/>
    </row>
    <row r="113" spans="1:19" ht="15.75">
      <c r="A113" s="24" t="s">
        <v>37</v>
      </c>
      <c r="B113" s="24"/>
      <c r="C113" s="87" t="s">
        <v>64</v>
      </c>
      <c r="D113" s="87"/>
      <c r="E113" s="87"/>
      <c r="F113" s="87"/>
      <c r="G113" s="87"/>
      <c r="H113" s="87"/>
      <c r="I113" s="15"/>
      <c r="J113" s="15"/>
      <c r="K113" s="15"/>
      <c r="L113" s="15"/>
      <c r="M113" s="15"/>
      <c r="N113" s="15"/>
      <c r="O113" s="15"/>
      <c r="P113" s="15"/>
      <c r="Q113" s="15"/>
      <c r="R113" s="16"/>
      <c r="S113" s="8"/>
    </row>
    <row r="114" spans="1:19" ht="15.75">
      <c r="A114" s="24"/>
      <c r="B114" s="24"/>
      <c r="C114" s="87" t="s">
        <v>65</v>
      </c>
      <c r="D114" s="87"/>
      <c r="E114" s="87"/>
      <c r="F114" s="87"/>
      <c r="G114" s="87"/>
      <c r="H114" s="87"/>
      <c r="I114" s="15"/>
      <c r="J114" s="15"/>
      <c r="K114" s="15"/>
      <c r="L114" s="15"/>
      <c r="M114" s="15"/>
      <c r="N114" s="15"/>
      <c r="O114" s="15"/>
      <c r="P114" s="15"/>
      <c r="Q114" s="15"/>
      <c r="R114" s="16"/>
      <c r="S114" s="8"/>
    </row>
    <row r="115" spans="1:19">
      <c r="A115" s="49" t="s">
        <v>42</v>
      </c>
      <c r="B115" s="49"/>
      <c r="C115" s="49"/>
      <c r="D115" s="49"/>
      <c r="E115" s="49"/>
      <c r="F115" s="49"/>
      <c r="G115" s="49"/>
      <c r="H115" s="49"/>
      <c r="I115" s="49"/>
      <c r="J115" s="15"/>
      <c r="K115" s="15"/>
      <c r="L115" s="15"/>
      <c r="M115" s="15"/>
      <c r="N115" s="15"/>
      <c r="O115" s="15"/>
      <c r="P115" s="15"/>
      <c r="Q115" s="15"/>
      <c r="R115" s="16"/>
      <c r="S115" s="8"/>
    </row>
    <row r="116" spans="1:19">
      <c r="A116" s="49"/>
      <c r="B116" s="49"/>
      <c r="C116" s="49"/>
      <c r="D116" s="49"/>
      <c r="E116" s="49"/>
      <c r="F116" s="49"/>
      <c r="G116" s="49"/>
      <c r="H116" s="49"/>
      <c r="I116" s="49"/>
      <c r="J116" s="15"/>
      <c r="K116" s="15"/>
      <c r="L116" s="15"/>
      <c r="M116" s="15"/>
      <c r="N116" s="15"/>
      <c r="O116" s="15"/>
      <c r="P116" s="15"/>
      <c r="Q116" s="15"/>
      <c r="R116" s="16"/>
      <c r="S116" s="8"/>
    </row>
    <row r="117" spans="1:19">
      <c r="A117" s="64" t="s">
        <v>66</v>
      </c>
      <c r="B117" s="65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57"/>
      <c r="R117" s="8"/>
      <c r="S117" s="8"/>
    </row>
    <row r="118" spans="1:19" ht="18">
      <c r="A118" s="69" t="s">
        <v>27</v>
      </c>
      <c r="B118" s="70"/>
      <c r="C118" s="7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7"/>
      <c r="R118" s="8"/>
      <c r="S118" s="8"/>
    </row>
    <row r="119" spans="1:19">
      <c r="A119" s="64" t="s">
        <v>67</v>
      </c>
      <c r="B119" s="65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57"/>
      <c r="R119" s="8"/>
      <c r="S119" s="8"/>
    </row>
    <row r="120" spans="1:19">
      <c r="A120" s="61">
        <v>1</v>
      </c>
      <c r="B120" s="61" t="s">
        <v>46</v>
      </c>
      <c r="C120" s="12" t="s">
        <v>29</v>
      </c>
      <c r="D120" s="61" t="s">
        <v>30</v>
      </c>
      <c r="E120" s="61">
        <v>1</v>
      </c>
      <c r="F120" s="61" t="s">
        <v>31</v>
      </c>
      <c r="G120" s="61">
        <v>1</v>
      </c>
      <c r="H120" s="61" t="s">
        <v>32</v>
      </c>
      <c r="I120" s="61"/>
      <c r="J120" s="61">
        <v>37</v>
      </c>
      <c r="K120" s="61"/>
      <c r="L120" s="61">
        <v>30</v>
      </c>
      <c r="M120" s="61" t="s">
        <v>32</v>
      </c>
      <c r="N120" s="3">
        <f t="shared" ref="N120:N129" si="33">(IF(F120="OŽ",IF(L120=1,550.8,IF(L120=2,426.38,IF(L120=3,342.14,IF(L120=4,181.44,IF(L120=5,168.48,IF(L120=6,155.52,IF(L120=7,148.5,IF(L120=8,144,0))))))))+IF(L120&lt;=8,0,IF(L120&lt;=16,137.7,IF(L120&lt;=24,108,IF(L120&lt;=32,80.1,IF(L120&lt;=36,52.2,0)))))-IF(L120&lt;=8,0,IF(L120&lt;=16,(L120-9)*2.754,IF(L120&lt;=24,(L120-17)* 2.754,IF(L120&lt;=32,(L120-25)* 2.754,IF(L120&lt;=36,(L120-33)*2.754,0))))),0)+IF(F120="PČ",IF(L120=1,449,IF(L120=2,314.6,IF(L120=3,238,IF(L120=4,172,IF(L120=5,159,IF(L120=6,145,IF(L120=7,132,IF(L120=8,119,0))))))))+IF(L120&lt;=8,0,IF(L120&lt;=16,88,IF(L120&lt;=24,55,IF(L120&lt;=32,22,0))))-IF(L120&lt;=8,0,IF(L120&lt;=16,(L120-9)*2.245,IF(L120&lt;=24,(L120-17)*2.245,IF(L120&lt;=32,(L120-25)*2.245,0)))),0)+IF(F120="PČneol",IF(L120=1,85,IF(L120=2,64.61,IF(L120=3,50.76,IF(L120=4,16.25,IF(L120=5,15,IF(L120=6,13.75,IF(L120=7,12.5,IF(L120=8,11.25,0))))))))+IF(L120&lt;=8,0,IF(L120&lt;=16,9,0))-IF(L120&lt;=8,0,IF(L120&lt;=16,(L120-9)*0.425,0)),0)+IF(F120="PŽ",IF(L120=1,85,IF(L120=2,59.5,IF(L120=3,45,IF(L120=4,32.5,IF(L120=5,30,IF(L120=6,27.5,IF(L120=7,25,IF(L120=8,22.5,0))))))))+IF(L120&lt;=8,0,IF(L120&lt;=16,19,IF(L120&lt;=24,13,IF(L120&lt;=32,8,0))))-IF(L120&lt;=8,0,IF(L120&lt;=16,(L120-9)*0.425,IF(L120&lt;=24,(L120-17)*0.425,IF(L120&lt;=32,(L120-25)*0.425,0)))),0)+IF(F120="EČ",IF(L120=1,204,IF(L120=2,156.24,IF(L120=3,123.84,IF(L120=4,72,IF(L120=5,66,IF(L120=6,60,IF(L120=7,54,IF(L120=8,48,0))))))))+IF(L120&lt;=8,0,IF(L120&lt;=16,40,IF(L120&lt;=24,25,0)))-IF(L120&lt;=8,0,IF(L120&lt;=16,(L120-9)*1.02,IF(L120&lt;=24,(L120-17)*1.02,0))),0)+IF(F120="EČneol",IF(L120=1,68,IF(L120=2,51.69,IF(L120=3,40.61,IF(L120=4,13,IF(L120=5,12,IF(L120=6,11,IF(L120=7,10,IF(L120=8,9,0)))))))))+IF(F120="EŽ",IF(L120=1,68,IF(L120=2,47.6,IF(L120=3,36,IF(L120=4,18,IF(L120=5,16.5,IF(L120=6,15,IF(L120=7,13.5,IF(L120=8,12,0))))))))+IF(L120&lt;=8,0,IF(L120&lt;=16,10,IF(L120&lt;=24,6,0)))-IF(L120&lt;=8,0,IF(L120&lt;=16,(L120-9)*0.34,IF(L120&lt;=24,(L120-17)*0.34,0))),0)+IF(F120="PT",IF(L120=1,68,IF(L120=2,52.08,IF(L120=3,41.28,IF(L120=4,24,IF(L120=5,22,IF(L120=6,20,IF(L120=7,18,IF(L120=8,16,0))))))))+IF(L120&lt;=8,0,IF(L120&lt;=16,13,IF(L120&lt;=24,9,IF(L120&lt;=32,4,0))))-IF(L120&lt;=8,0,IF(L120&lt;=16,(L120-9)*0.34,IF(L120&lt;=24,(L120-17)*0.34,IF(L120&lt;=32,(L120-25)*0.34,0)))),0)+IF(F120="JOŽ",IF(L120=1,85,IF(L120=2,59.5,IF(L120=3,45,IF(L120=4,32.5,IF(L120=5,30,IF(L120=6,27.5,IF(L120=7,25,IF(L120=8,22.5,0))))))))+IF(L120&lt;=8,0,IF(L120&lt;=16,19,IF(L120&lt;=24,13,0)))-IF(L120&lt;=8,0,IF(L120&lt;=16,(L120-9)*0.425,IF(L120&lt;=24,(L120-17)*0.425,0))),0)+IF(F120="JPČ",IF(L120=1,68,IF(L120=2,47.6,IF(L120=3,36,IF(L120=4,26,IF(L120=5,24,IF(L120=6,22,IF(L120=7,20,IF(L120=8,18,0))))))))+IF(L120&lt;=8,0,IF(L120&lt;=16,13,IF(L120&lt;=24,9,0)))-IF(L120&lt;=8,0,IF(L120&lt;=16,(L120-9)*0.34,IF(L120&lt;=24,(L120-17)*0.34,0))),0)+IF(F120="JEČ",IF(L120=1,34,IF(L120=2,26.04,IF(L120=3,20.6,IF(L120=4,12,IF(L120=5,11,IF(L120=6,10,IF(L120=7,9,IF(L120=8,8,0))))))))+IF(L120&lt;=8,0,IF(L120&lt;=16,6,0))-IF(L120&lt;=8,0,IF(L120&lt;=16,(L120-9)*0.17,0)),0)+IF(F120="JEOF",IF(L120=1,34,IF(L120=2,26.04,IF(L120=3,20.6,IF(L120=4,12,IF(L120=5,11,IF(L120=6,10,IF(L120=7,9,IF(L120=8,8,0))))))))+IF(L120&lt;=8,0,IF(L120&lt;=16,6,0))-IF(L120&lt;=8,0,IF(L120&lt;=16,(L120-9)*0.17,0)),0)+IF(F120="JnPČ",IF(L120=1,51,IF(L120=2,35.7,IF(L120=3,27,IF(L120=4,19.5,IF(L120=5,18,IF(L120=6,16.5,IF(L120=7,15,IF(L120=8,13.5,0))))))))+IF(L120&lt;=8,0,IF(L120&lt;=16,10,0))-IF(L120&lt;=8,0,IF(L120&lt;=16,(L120-9)*0.255,0)),0)+IF(F120="JnEČ",IF(L120=1,25.5,IF(L120=2,19.53,IF(L120=3,15.48,IF(L120=4,9,IF(L120=5,8.25,IF(L120=6,7.5,IF(L120=7,6.75,IF(L120=8,6,0))))))))+IF(L120&lt;=8,0,IF(L120&lt;=16,5,0))-IF(L120&lt;=8,0,IF(L120&lt;=16,(L120-9)*0.1275,0)),0)+IF(F120="JčPČ",IF(L120=1,21.25,IF(L120=2,14.5,IF(L120=3,11.5,IF(L120=4,7,IF(L120=5,6.5,IF(L120=6,6,IF(L120=7,5.5,IF(L120=8,5,0))))))))+IF(L120&lt;=8,0,IF(L120&lt;=16,4,0))-IF(L120&lt;=8,0,IF(L120&lt;=16,(L120-9)*0.10625,0)),0)+IF(F120="JčEČ",IF(L120=1,17,IF(L120=2,13.02,IF(L120=3,10.32,IF(L120=4,6,IF(L120=5,5.5,IF(L120=6,5,IF(L120=7,4.5,IF(L120=8,4,0))))))))+IF(L120&lt;=8,0,IF(L120&lt;=16,3,0))-IF(L120&lt;=8,0,IF(L120&lt;=16,(L120-9)*0.085,0)),0)+IF(F120="NEAK",IF(L120=1,11.48,IF(L120=2,8.79,IF(L120=3,6.97,IF(L120=4,4.05,IF(L120=5,3.71,IF(L120=6,3.38,IF(L120=7,3.04,IF(L120=8,2.7,0))))))))+IF(L120&lt;=8,0,IF(L120&lt;=16,2,IF(L120&lt;=24,1.3,0)))-IF(L120&lt;=8,0,IF(L120&lt;=16,(L120-9)*0.0574,IF(L120&lt;=24,(L120-17)*0.0574,0))),0))*IF(L120&lt;0,1,IF(OR(F120="PČ",F120="PŽ",F120="PT"),IF(J120&lt;32,J120/32,1),1))* IF(L120&lt;0,1,IF(OR(F120="EČ",F120="EŽ",F120="JOŽ",F120="JPČ",F120="NEAK"),IF(J120&lt;24,J120/24,1),1))*IF(L120&lt;0,1,IF(OR(F120="PČneol",F120="JEČ",F120="JEOF",F120="JnPČ",F120="JnEČ",F120="JčPČ",F120="JčEČ"),IF(J120&lt;16,J120/16,1),1))*IF(L120&lt;0,1,IF(F120="EČneol",IF(J120&lt;8,J120/8,1),1))</f>
        <v>10.774999999999999</v>
      </c>
      <c r="O120" s="9">
        <f t="shared" ref="O120:O129" si="34">IF(F120="OŽ",N120,IF(H120="Ne",IF(J120*0.3&lt;J120-L120,N120,0),IF(J120*0.1&lt;J120-L120,N120,0)))</f>
        <v>10.774999999999999</v>
      </c>
      <c r="P120" s="4">
        <f t="shared" ref="P120" si="35">IF(O120=0,0,IF(F120="OŽ",IF(L120&gt;35,0,IF(J120&gt;35,(36-L120)*1.836,((36-L120)-(36-J120))*1.836)),0)+IF(F120="PČ",IF(L120&gt;31,0,IF(J120&gt;31,(32-L120)*1.347,((32-L120)-(32-J120))*1.347)),0)+ IF(F120="PČneol",IF(L120&gt;15,0,IF(J120&gt;15,(16-L120)*0.255,((16-L120)-(16-J120))*0.255)),0)+IF(F120="PŽ",IF(L120&gt;31,0,IF(J120&gt;31,(32-L120)*0.255,((32-L120)-(32-J120))*0.255)),0)+IF(F120="EČ",IF(L120&gt;23,0,IF(J120&gt;23,(24-L120)*0.612,((24-L120)-(24-J120))*0.612)),0)+IF(F120="EČneol",IF(L120&gt;7,0,IF(J120&gt;7,(8-L120)*0.204,((8-L120)-(8-J120))*0.204)),0)+IF(F120="EŽ",IF(L120&gt;23,0,IF(J120&gt;23,(24-L120)*0.204,((24-L120)-(24-J120))*0.204)),0)+IF(F120="PT",IF(L120&gt;31,0,IF(J120&gt;31,(32-L120)*0.204,((32-L120)-(32-J120))*0.204)),0)+IF(F120="JOŽ",IF(L120&gt;23,0,IF(J120&gt;23,(24-L120)*0.255,((24-L120)-(24-J120))*0.255)),0)+IF(F120="JPČ",IF(L120&gt;23,0,IF(J120&gt;23,(24-L120)*0.204,((24-L120)-(24-J120))*0.204)),0)+IF(F120="JEČ",IF(L120&gt;15,0,IF(J120&gt;15,(16-L120)*0.102,((16-L120)-(16-J120))*0.102)),0)+IF(F120="JEOF",IF(L120&gt;15,0,IF(J120&gt;15,(16-L120)*0.102,((16-L120)-(16-J120))*0.102)),0)+IF(F120="JnPČ",IF(L120&gt;15,0,IF(J120&gt;15,(16-L120)*0.153,((16-L120)-(16-J120))*0.153)),0)+IF(F120="JnEČ",IF(L120&gt;15,0,IF(J120&gt;15,(16-L120)*0.0765,((16-L120)-(16-J120))*0.0765)),0)+IF(F120="JčPČ",IF(L120&gt;15,0,IF(J120&gt;15,(16-L120)*0.06375,((16-L120)-(16-J120))*0.06375)),0)+IF(F120="JčEČ",IF(L120&gt;15,0,IF(J120&gt;15,(16-L120)*0.051,((16-L120)-(16-J120))*0.051)),0)+IF(F120="NEAK",IF(L120&gt;23,0,IF(J120&gt;23,(24-L120)*0.03444,((24-L120)-(24-J120))*0.03444)),0))</f>
        <v>2.694</v>
      </c>
      <c r="Q120" s="11">
        <f t="shared" ref="Q120" si="36">IF(ISERROR(P120*100/N120),0,(P120*100/N120))</f>
        <v>25.002320185614849</v>
      </c>
      <c r="R120" s="10">
        <f t="shared" ref="R120:R129" si="37">IF(Q120&lt;=30,O120+P120,O120+O120*0.3)*IF(G120=1,0.4,IF(G120=2,0.75,IF(G120="1 (kas 4 m. 1 k. nerengiamos)",0.52,1)))*IF(D120="olimpinė",1,IF(M120="Ne",0.5,1))*IF(OR(A$5="Lietuvos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federacija"),IF(OR(J120&lt;8,K120&lt;16),0,1),1)*E120*IF(I120&lt;=1,1,1/I120)*IF(OR(A$5="Lietuvos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5.3875999999999991</v>
      </c>
      <c r="S120" s="8"/>
    </row>
    <row r="121" spans="1:19" ht="30">
      <c r="A121" s="61">
        <v>2</v>
      </c>
      <c r="B121" s="61" t="s">
        <v>68</v>
      </c>
      <c r="C121" s="12" t="s">
        <v>48</v>
      </c>
      <c r="D121" s="61" t="s">
        <v>30</v>
      </c>
      <c r="E121" s="61">
        <v>2</v>
      </c>
      <c r="F121" s="61" t="s">
        <v>31</v>
      </c>
      <c r="G121" s="61">
        <v>1</v>
      </c>
      <c r="H121" s="61" t="s">
        <v>32</v>
      </c>
      <c r="I121" s="61"/>
      <c r="J121" s="61">
        <v>31</v>
      </c>
      <c r="K121" s="61"/>
      <c r="L121" s="61">
        <v>20</v>
      </c>
      <c r="M121" s="61" t="s">
        <v>32</v>
      </c>
      <c r="N121" s="3">
        <f t="shared" si="33"/>
        <v>46.756718749999997</v>
      </c>
      <c r="O121" s="9">
        <f t="shared" si="34"/>
        <v>46.756718749999997</v>
      </c>
      <c r="P121" s="4">
        <f t="shared" ref="P121:P129" si="38">IF(O121=0,0,IF(F121="OŽ",IF(L121&gt;35,0,IF(J121&gt;35,(36-L121)*1.836,((36-L121)-(36-J121))*1.836)),0)+IF(F121="PČ",IF(L121&gt;31,0,IF(J121&gt;31,(32-L121)*1.347,((32-L121)-(32-J121))*1.347)),0)+ IF(F121="PČneol",IF(L121&gt;15,0,IF(J121&gt;15,(16-L121)*0.255,((16-L121)-(16-J121))*0.255)),0)+IF(F121="PŽ",IF(L121&gt;31,0,IF(J121&gt;31,(32-L121)*0.255,((32-L121)-(32-J121))*0.255)),0)+IF(F121="EČ",IF(L121&gt;23,0,IF(J121&gt;23,(24-L121)*0.612,((24-L121)-(24-J121))*0.612)),0)+IF(F121="EČneol",IF(L121&gt;7,0,IF(J121&gt;7,(8-L121)*0.204,((8-L121)-(8-J121))*0.204)),0)+IF(F121="EŽ",IF(L121&gt;23,0,IF(J121&gt;23,(24-L121)*0.204,((24-L121)-(24-J121))*0.204)),0)+IF(F121="PT",IF(L121&gt;31,0,IF(J121&gt;31,(32-L121)*0.204,((32-L121)-(32-J121))*0.204)),0)+IF(F121="JOŽ",IF(L121&gt;23,0,IF(J121&gt;23,(24-L121)*0.255,((24-L121)-(24-J121))*0.255)),0)+IF(F121="JPČ",IF(L121&gt;23,0,IF(J121&gt;23,(24-L121)*0.204,((24-L121)-(24-J121))*0.204)),0)+IF(F121="JEČ",IF(L121&gt;15,0,IF(J121&gt;15,(16-L121)*0.102,((16-L121)-(16-J121))*0.102)),0)+IF(F121="JEOF",IF(L121&gt;15,0,IF(J121&gt;15,(16-L121)*0.102,((16-L121)-(16-J121))*0.102)),0)+IF(F121="JnPČ",IF(L121&gt;15,0,IF(J121&gt;15,(16-L121)*0.153,((16-L121)-(16-J121))*0.153)),0)+IF(F121="JnEČ",IF(L121&gt;15,0,IF(J121&gt;15,(16-L121)*0.0765,((16-L121)-(16-J121))*0.0765)),0)+IF(F121="JčPČ",IF(L121&gt;15,0,IF(J121&gt;15,(16-L121)*0.06375,((16-L121)-(16-J121))*0.06375)),0)+IF(F121="JčEČ",IF(L121&gt;15,0,IF(J121&gt;15,(16-L121)*0.051,((16-L121)-(16-J121))*0.051)),0)+IF(F121="NEAK",IF(L121&gt;23,0,IF(J121&gt;23,(24-L121)*0.03444,((24-L121)-(24-J121))*0.03444)),0))</f>
        <v>14.817</v>
      </c>
      <c r="Q121" s="11">
        <f t="shared" ref="Q121:Q129" si="39">IF(ISERROR(P121*100/N121),0,(P121*100/N121))</f>
        <v>31.689563331473085</v>
      </c>
      <c r="R121" s="10">
        <f t="shared" si="37"/>
        <v>48.626987499999998</v>
      </c>
      <c r="S121" s="8"/>
    </row>
    <row r="122" spans="1:19">
      <c r="A122" s="61">
        <v>3</v>
      </c>
      <c r="B122" s="61"/>
      <c r="C122" s="12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3">
        <f t="shared" si="33"/>
        <v>0</v>
      </c>
      <c r="O122" s="9">
        <f t="shared" si="34"/>
        <v>0</v>
      </c>
      <c r="P122" s="4">
        <f t="shared" si="38"/>
        <v>0</v>
      </c>
      <c r="Q122" s="11">
        <f t="shared" si="39"/>
        <v>0</v>
      </c>
      <c r="R122" s="10">
        <f t="shared" si="37"/>
        <v>0</v>
      </c>
      <c r="S122" s="8"/>
    </row>
    <row r="123" spans="1:19">
      <c r="A123" s="61">
        <v>4</v>
      </c>
      <c r="B123" s="61"/>
      <c r="C123" s="12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3">
        <f t="shared" si="33"/>
        <v>0</v>
      </c>
      <c r="O123" s="9">
        <f t="shared" si="34"/>
        <v>0</v>
      </c>
      <c r="P123" s="4">
        <f t="shared" si="38"/>
        <v>0</v>
      </c>
      <c r="Q123" s="11">
        <f t="shared" si="39"/>
        <v>0</v>
      </c>
      <c r="R123" s="10">
        <f t="shared" si="37"/>
        <v>0</v>
      </c>
      <c r="S123" s="8"/>
    </row>
    <row r="124" spans="1:19" ht="15" customHeight="1">
      <c r="A124" s="61">
        <v>5</v>
      </c>
      <c r="B124" s="61"/>
      <c r="C124" s="12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3">
        <f t="shared" si="33"/>
        <v>0</v>
      </c>
      <c r="O124" s="9">
        <f t="shared" si="34"/>
        <v>0</v>
      </c>
      <c r="P124" s="4">
        <f t="shared" si="38"/>
        <v>0</v>
      </c>
      <c r="Q124" s="11">
        <f t="shared" si="39"/>
        <v>0</v>
      </c>
      <c r="R124" s="10">
        <f t="shared" si="37"/>
        <v>0</v>
      </c>
      <c r="S124" s="8"/>
    </row>
    <row r="125" spans="1:19">
      <c r="A125" s="61">
        <v>6</v>
      </c>
      <c r="B125" s="61"/>
      <c r="C125" s="12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3">
        <f t="shared" si="33"/>
        <v>0</v>
      </c>
      <c r="O125" s="9">
        <f t="shared" si="34"/>
        <v>0</v>
      </c>
      <c r="P125" s="4">
        <f t="shared" si="38"/>
        <v>0</v>
      </c>
      <c r="Q125" s="11">
        <f t="shared" si="39"/>
        <v>0</v>
      </c>
      <c r="R125" s="10">
        <f t="shared" si="37"/>
        <v>0</v>
      </c>
      <c r="S125" s="8"/>
    </row>
    <row r="126" spans="1:19" s="8" customFormat="1">
      <c r="A126" s="61">
        <v>7</v>
      </c>
      <c r="B126" s="61"/>
      <c r="C126" s="12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3">
        <f t="shared" si="33"/>
        <v>0</v>
      </c>
      <c r="O126" s="9">
        <f t="shared" si="34"/>
        <v>0</v>
      </c>
      <c r="P126" s="4">
        <f t="shared" si="38"/>
        <v>0</v>
      </c>
      <c r="Q126" s="11">
        <f t="shared" si="39"/>
        <v>0</v>
      </c>
      <c r="R126" s="10">
        <f t="shared" si="37"/>
        <v>0</v>
      </c>
    </row>
    <row r="127" spans="1:19">
      <c r="A127" s="61">
        <v>8</v>
      </c>
      <c r="B127" s="61"/>
      <c r="C127" s="12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3">
        <f t="shared" si="33"/>
        <v>0</v>
      </c>
      <c r="O127" s="9">
        <f t="shared" si="34"/>
        <v>0</v>
      </c>
      <c r="P127" s="4">
        <f t="shared" si="38"/>
        <v>0</v>
      </c>
      <c r="Q127" s="11">
        <f t="shared" si="39"/>
        <v>0</v>
      </c>
      <c r="R127" s="10">
        <f t="shared" si="37"/>
        <v>0</v>
      </c>
      <c r="S127" s="8"/>
    </row>
    <row r="128" spans="1:19" s="8" customFormat="1">
      <c r="A128" s="61">
        <v>9</v>
      </c>
      <c r="B128" s="61"/>
      <c r="C128" s="12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3">
        <f t="shared" si="33"/>
        <v>0</v>
      </c>
      <c r="O128" s="9">
        <f t="shared" si="34"/>
        <v>0</v>
      </c>
      <c r="P128" s="4">
        <f t="shared" si="38"/>
        <v>0</v>
      </c>
      <c r="Q128" s="11">
        <f t="shared" si="39"/>
        <v>0</v>
      </c>
      <c r="R128" s="10">
        <f t="shared" si="37"/>
        <v>0</v>
      </c>
    </row>
    <row r="129" spans="1:19">
      <c r="A129" s="61">
        <v>10</v>
      </c>
      <c r="B129" s="61"/>
      <c r="C129" s="12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3">
        <f t="shared" si="33"/>
        <v>0</v>
      </c>
      <c r="O129" s="9">
        <f t="shared" si="34"/>
        <v>0</v>
      </c>
      <c r="P129" s="4">
        <f t="shared" si="38"/>
        <v>0</v>
      </c>
      <c r="Q129" s="11">
        <f t="shared" si="39"/>
        <v>0</v>
      </c>
      <c r="R129" s="10">
        <f t="shared" si="37"/>
        <v>0</v>
      </c>
      <c r="S129" s="8"/>
    </row>
    <row r="130" spans="1:19">
      <c r="A130" s="66" t="s">
        <v>36</v>
      </c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8"/>
      <c r="R130" s="10">
        <f>SUM(R120:R129)</f>
        <v>54.014587499999998</v>
      </c>
      <c r="S130" s="8"/>
    </row>
    <row r="131" spans="1:19" ht="15.75">
      <c r="A131" s="24" t="s">
        <v>37</v>
      </c>
      <c r="B131" s="24"/>
      <c r="C131" s="112" t="s">
        <v>69</v>
      </c>
      <c r="D131" s="112"/>
      <c r="E131" s="112"/>
      <c r="F131" s="112"/>
      <c r="G131" s="112"/>
      <c r="H131" s="112"/>
      <c r="I131" s="112"/>
      <c r="J131" s="15"/>
      <c r="K131" s="15"/>
      <c r="L131" s="15"/>
      <c r="M131" s="15"/>
      <c r="N131" s="15"/>
      <c r="O131" s="15"/>
      <c r="P131" s="15"/>
      <c r="Q131" s="15"/>
      <c r="R131" s="16"/>
      <c r="S131" s="8"/>
    </row>
    <row r="132" spans="1:19" ht="15.75">
      <c r="A132" s="24"/>
      <c r="B132" s="24"/>
      <c r="C132" s="112" t="s">
        <v>70</v>
      </c>
      <c r="D132" s="112"/>
      <c r="E132" s="112"/>
      <c r="F132" s="112"/>
      <c r="G132" s="112"/>
      <c r="H132" s="112"/>
      <c r="I132" s="112"/>
      <c r="J132" s="15"/>
      <c r="K132" s="15"/>
      <c r="L132" s="15"/>
      <c r="M132" s="15"/>
      <c r="N132" s="15"/>
      <c r="O132" s="15"/>
      <c r="P132" s="15"/>
      <c r="Q132" s="15"/>
      <c r="R132" s="16"/>
      <c r="S132" s="8"/>
    </row>
    <row r="133" spans="1:19" ht="15.75">
      <c r="A133" s="24"/>
      <c r="B133" s="24"/>
      <c r="C133" s="112" t="s">
        <v>71</v>
      </c>
      <c r="D133" s="112"/>
      <c r="E133" s="112"/>
      <c r="F133" s="112"/>
      <c r="G133" s="112"/>
      <c r="H133" s="112"/>
      <c r="I133" s="112"/>
      <c r="J133" s="15"/>
      <c r="K133" s="15"/>
      <c r="L133" s="15"/>
      <c r="M133" s="15"/>
      <c r="N133" s="15"/>
      <c r="O133" s="15"/>
      <c r="P133" s="15"/>
      <c r="Q133" s="15"/>
      <c r="R133" s="16"/>
      <c r="S133" s="8"/>
    </row>
    <row r="134" spans="1:19">
      <c r="A134" s="49" t="s">
        <v>42</v>
      </c>
      <c r="B134" s="49"/>
      <c r="C134" s="49"/>
      <c r="D134" s="49"/>
      <c r="E134" s="49"/>
      <c r="F134" s="49"/>
      <c r="G134" s="49"/>
      <c r="H134" s="49"/>
      <c r="I134" s="49"/>
      <c r="J134" s="15"/>
      <c r="K134" s="15"/>
      <c r="L134" s="15"/>
      <c r="M134" s="15"/>
      <c r="N134" s="15"/>
      <c r="O134" s="15"/>
      <c r="P134" s="15"/>
      <c r="Q134" s="15"/>
      <c r="R134" s="16"/>
      <c r="S134" s="8"/>
    </row>
    <row r="135" spans="1:19">
      <c r="A135" s="49"/>
      <c r="B135" s="49"/>
      <c r="C135" s="49"/>
      <c r="D135" s="49"/>
      <c r="E135" s="49"/>
      <c r="F135" s="49"/>
      <c r="G135" s="49"/>
      <c r="H135" s="49"/>
      <c r="I135" s="49"/>
      <c r="J135" s="15"/>
      <c r="K135" s="15"/>
      <c r="L135" s="15"/>
      <c r="M135" s="15"/>
      <c r="N135" s="15"/>
      <c r="O135" s="15"/>
      <c r="P135" s="15"/>
      <c r="Q135" s="15"/>
      <c r="R135" s="16"/>
      <c r="S135" s="8"/>
    </row>
    <row r="136" spans="1:19">
      <c r="A136" s="64" t="s">
        <v>72</v>
      </c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57"/>
      <c r="R136" s="8"/>
      <c r="S136" s="8"/>
    </row>
    <row r="137" spans="1:19" ht="18">
      <c r="A137" s="69" t="s">
        <v>27</v>
      </c>
      <c r="B137" s="70"/>
      <c r="C137" s="7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7"/>
      <c r="R137" s="8"/>
      <c r="S137" s="8"/>
    </row>
    <row r="138" spans="1:19">
      <c r="A138" s="64" t="s">
        <v>73</v>
      </c>
      <c r="B138" s="65"/>
      <c r="C138" s="65"/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57"/>
      <c r="R138" s="8"/>
      <c r="S138" s="8"/>
    </row>
    <row r="139" spans="1:19">
      <c r="A139" s="61">
        <v>1</v>
      </c>
      <c r="B139" s="61" t="s">
        <v>74</v>
      </c>
      <c r="C139" s="12" t="s">
        <v>29</v>
      </c>
      <c r="D139" s="61" t="s">
        <v>30</v>
      </c>
      <c r="E139" s="61">
        <v>1</v>
      </c>
      <c r="F139" s="61" t="s">
        <v>45</v>
      </c>
      <c r="G139" s="61">
        <v>1</v>
      </c>
      <c r="H139" s="61" t="s">
        <v>32</v>
      </c>
      <c r="I139" s="61"/>
      <c r="J139" s="61">
        <v>36</v>
      </c>
      <c r="K139" s="61"/>
      <c r="L139" s="61">
        <v>32</v>
      </c>
      <c r="M139" s="61" t="s">
        <v>32</v>
      </c>
      <c r="N139" s="3">
        <f t="shared" ref="N139:N148" si="40">(IF(F139="OŽ",IF(L139=1,550.8,IF(L139=2,426.38,IF(L139=3,342.14,IF(L139=4,181.44,IF(L139=5,168.48,IF(L139=6,155.52,IF(L139=7,148.5,IF(L139=8,144,0))))))))+IF(L139&lt;=8,0,IF(L139&lt;=16,137.7,IF(L139&lt;=24,108,IF(L139&lt;=32,80.1,IF(L139&lt;=36,52.2,0)))))-IF(L139&lt;=8,0,IF(L139&lt;=16,(L139-9)*2.754,IF(L139&lt;=24,(L139-17)* 2.754,IF(L139&lt;=32,(L139-25)* 2.754,IF(L139&lt;=36,(L139-33)*2.754,0))))),0)+IF(F139="PČ",IF(L139=1,449,IF(L139=2,314.6,IF(L139=3,238,IF(L139=4,172,IF(L139=5,159,IF(L139=6,145,IF(L139=7,132,IF(L139=8,119,0))))))))+IF(L139&lt;=8,0,IF(L139&lt;=16,88,IF(L139&lt;=24,55,IF(L139&lt;=32,22,0))))-IF(L139&lt;=8,0,IF(L139&lt;=16,(L139-9)*2.245,IF(L139&lt;=24,(L139-17)*2.245,IF(L139&lt;=32,(L139-25)*2.245,0)))),0)+IF(F139="PČneol",IF(L139=1,85,IF(L139=2,64.61,IF(L139=3,50.76,IF(L139=4,16.25,IF(L139=5,15,IF(L139=6,13.75,IF(L139=7,12.5,IF(L139=8,11.25,0))))))))+IF(L139&lt;=8,0,IF(L139&lt;=16,9,0))-IF(L139&lt;=8,0,IF(L139&lt;=16,(L139-9)*0.425,0)),0)+IF(F139="PŽ",IF(L139=1,85,IF(L139=2,59.5,IF(L139=3,45,IF(L139=4,32.5,IF(L139=5,30,IF(L139=6,27.5,IF(L139=7,25,IF(L139=8,22.5,0))))))))+IF(L139&lt;=8,0,IF(L139&lt;=16,19,IF(L139&lt;=24,13,IF(L139&lt;=32,8,0))))-IF(L139&lt;=8,0,IF(L139&lt;=16,(L139-9)*0.425,IF(L139&lt;=24,(L139-17)*0.425,IF(L139&lt;=32,(L139-25)*0.425,0)))),0)+IF(F139="EČ",IF(L139=1,204,IF(L139=2,156.24,IF(L139=3,123.84,IF(L139=4,72,IF(L139=5,66,IF(L139=6,60,IF(L139=7,54,IF(L139=8,48,0))))))))+IF(L139&lt;=8,0,IF(L139&lt;=16,40,IF(L139&lt;=24,25,0)))-IF(L139&lt;=8,0,IF(L139&lt;=16,(L139-9)*1.02,IF(L139&lt;=24,(L139-17)*1.02,0))),0)+IF(F139="EČneol",IF(L139=1,68,IF(L139=2,51.69,IF(L139=3,40.61,IF(L139=4,13,IF(L139=5,12,IF(L139=6,11,IF(L139=7,10,IF(L139=8,9,0)))))))))+IF(F139="EŽ",IF(L139=1,68,IF(L139=2,47.6,IF(L139=3,36,IF(L139=4,18,IF(L139=5,16.5,IF(L139=6,15,IF(L139=7,13.5,IF(L139=8,12,0))))))))+IF(L139&lt;=8,0,IF(L139&lt;=16,10,IF(L139&lt;=24,6,0)))-IF(L139&lt;=8,0,IF(L139&lt;=16,(L139-9)*0.34,IF(L139&lt;=24,(L139-17)*0.34,0))),0)+IF(F139="PT",IF(L139=1,68,IF(L139=2,52.08,IF(L139=3,41.28,IF(L139=4,24,IF(L139=5,22,IF(L139=6,20,IF(L139=7,18,IF(L139=8,16,0))))))))+IF(L139&lt;=8,0,IF(L139&lt;=16,13,IF(L139&lt;=24,9,IF(L139&lt;=32,4,0))))-IF(L139&lt;=8,0,IF(L139&lt;=16,(L139-9)*0.34,IF(L139&lt;=24,(L139-17)*0.34,IF(L139&lt;=32,(L139-25)*0.34,0)))),0)+IF(F139="JOŽ",IF(L139=1,85,IF(L139=2,59.5,IF(L139=3,45,IF(L139=4,32.5,IF(L139=5,30,IF(L139=6,27.5,IF(L139=7,25,IF(L139=8,22.5,0))))))))+IF(L139&lt;=8,0,IF(L139&lt;=16,19,IF(L139&lt;=24,13,0)))-IF(L139&lt;=8,0,IF(L139&lt;=16,(L139-9)*0.425,IF(L139&lt;=24,(L139-17)*0.425,0))),0)+IF(F139="JPČ",IF(L139=1,68,IF(L139=2,47.6,IF(L139=3,36,IF(L139=4,26,IF(L139=5,24,IF(L139=6,22,IF(L139=7,20,IF(L139=8,18,0))))))))+IF(L139&lt;=8,0,IF(L139&lt;=16,13,IF(L139&lt;=24,9,0)))-IF(L139&lt;=8,0,IF(L139&lt;=16,(L139-9)*0.34,IF(L139&lt;=24,(L139-17)*0.34,0))),0)+IF(F139="JEČ",IF(L139=1,34,IF(L139=2,26.04,IF(L139=3,20.6,IF(L139=4,12,IF(L139=5,11,IF(L139=6,10,IF(L139=7,9,IF(L139=8,8,0))))))))+IF(L139&lt;=8,0,IF(L139&lt;=16,6,0))-IF(L139&lt;=8,0,IF(L139&lt;=16,(L139-9)*0.17,0)),0)+IF(F139="JEOF",IF(L139=1,34,IF(L139=2,26.04,IF(L139=3,20.6,IF(L139=4,12,IF(L139=5,11,IF(L139=6,10,IF(L139=7,9,IF(L139=8,8,0))))))))+IF(L139&lt;=8,0,IF(L139&lt;=16,6,0))-IF(L139&lt;=8,0,IF(L139&lt;=16,(L139-9)*0.17,0)),0)+IF(F139="JnPČ",IF(L139=1,51,IF(L139=2,35.7,IF(L139=3,27,IF(L139=4,19.5,IF(L139=5,18,IF(L139=6,16.5,IF(L139=7,15,IF(L139=8,13.5,0))))))))+IF(L139&lt;=8,0,IF(L139&lt;=16,10,0))-IF(L139&lt;=8,0,IF(L139&lt;=16,(L139-9)*0.255,0)),0)+IF(F139="JnEČ",IF(L139=1,25.5,IF(L139=2,19.53,IF(L139=3,15.48,IF(L139=4,9,IF(L139=5,8.25,IF(L139=6,7.5,IF(L139=7,6.75,IF(L139=8,6,0))))))))+IF(L139&lt;=8,0,IF(L139&lt;=16,5,0))-IF(L139&lt;=8,0,IF(L139&lt;=16,(L139-9)*0.1275,0)),0)+IF(F139="JčPČ",IF(L139=1,21.25,IF(L139=2,14.5,IF(L139=3,11.5,IF(L139=4,7,IF(L139=5,6.5,IF(L139=6,6,IF(L139=7,5.5,IF(L139=8,5,0))))))))+IF(L139&lt;=8,0,IF(L139&lt;=16,4,0))-IF(L139&lt;=8,0,IF(L139&lt;=16,(L139-9)*0.10625,0)),0)+IF(F139="JčEČ",IF(L139=1,17,IF(L139=2,13.02,IF(L139=3,10.32,IF(L139=4,6,IF(L139=5,5.5,IF(L139=6,5,IF(L139=7,4.5,IF(L139=8,4,0))))))))+IF(L139&lt;=8,0,IF(L139&lt;=16,3,0))-IF(L139&lt;=8,0,IF(L139&lt;=16,(L139-9)*0.085,0)),0)+IF(F139="NEAK",IF(L139=1,11.48,IF(L139=2,8.79,IF(L139=3,6.97,IF(L139=4,4.05,IF(L139=5,3.71,IF(L139=6,3.38,IF(L139=7,3.04,IF(L139=8,2.7,0))))))))+IF(L139&lt;=8,0,IF(L139&lt;=16,2,IF(L139&lt;=24,1.3,0)))-IF(L139&lt;=8,0,IF(L139&lt;=16,(L139-9)*0.0574,IF(L139&lt;=24,(L139-17)*0.0574,0))),0))*IF(L139&lt;0,1,IF(OR(F139="PČ",F139="PŽ",F139="PT"),IF(J139&lt;32,J139/32,1),1))* IF(L139&lt;0,1,IF(OR(F139="EČ",F139="EŽ",F139="JOŽ",F139="JPČ",F139="NEAK"),IF(J139&lt;24,J139/24,1),1))*IF(L139&lt;0,1,IF(OR(F139="PČneol",F139="JEČ",F139="JEOF",F139="JnPČ",F139="JnEČ",F139="JčPČ",F139="JčEČ"),IF(J139&lt;16,J139/16,1),1))*IF(L139&lt;0,1,IF(F139="EČneol",IF(J139&lt;8,J139/8,1),1))</f>
        <v>0</v>
      </c>
      <c r="O139" s="9">
        <f t="shared" ref="O139:O148" si="41">IF(F139="OŽ",N139,IF(H139="Ne",IF(J139*0.3&lt;J139-L139,N139,0),IF(J139*0.1&lt;J139-L139,N139,0)))</f>
        <v>0</v>
      </c>
      <c r="P139" s="4">
        <f t="shared" ref="P139" si="42">IF(O139=0,0,IF(F139="OŽ",IF(L139&gt;35,0,IF(J139&gt;35,(36-L139)*1.836,((36-L139)-(36-J139))*1.836)),0)+IF(F139="PČ",IF(L139&gt;31,0,IF(J139&gt;31,(32-L139)*1.347,((32-L139)-(32-J139))*1.347)),0)+ IF(F139="PČneol",IF(L139&gt;15,0,IF(J139&gt;15,(16-L139)*0.255,((16-L139)-(16-J139))*0.255)),0)+IF(F139="PŽ",IF(L139&gt;31,0,IF(J139&gt;31,(32-L139)*0.255,((32-L139)-(32-J139))*0.255)),0)+IF(F139="EČ",IF(L139&gt;23,0,IF(J139&gt;23,(24-L139)*0.612,((24-L139)-(24-J139))*0.612)),0)+IF(F139="EČneol",IF(L139&gt;7,0,IF(J139&gt;7,(8-L139)*0.204,((8-L139)-(8-J139))*0.204)),0)+IF(F139="EŽ",IF(L139&gt;23,0,IF(J139&gt;23,(24-L139)*0.204,((24-L139)-(24-J139))*0.204)),0)+IF(F139="PT",IF(L139&gt;31,0,IF(J139&gt;31,(32-L139)*0.204,((32-L139)-(32-J139))*0.204)),0)+IF(F139="JOŽ",IF(L139&gt;23,0,IF(J139&gt;23,(24-L139)*0.255,((24-L139)-(24-J139))*0.255)),0)+IF(F139="JPČ",IF(L139&gt;23,0,IF(J139&gt;23,(24-L139)*0.204,((24-L139)-(24-J139))*0.204)),0)+IF(F139="JEČ",IF(L139&gt;15,0,IF(J139&gt;15,(16-L139)*0.102,((16-L139)-(16-J139))*0.102)),0)+IF(F139="JEOF",IF(L139&gt;15,0,IF(J139&gt;15,(16-L139)*0.102,((16-L139)-(16-J139))*0.102)),0)+IF(F139="JnPČ",IF(L139&gt;15,0,IF(J139&gt;15,(16-L139)*0.153,((16-L139)-(16-J139))*0.153)),0)+IF(F139="JnEČ",IF(L139&gt;15,0,IF(J139&gt;15,(16-L139)*0.0765,((16-L139)-(16-J139))*0.0765)),0)+IF(F139="JčPČ",IF(L139&gt;15,0,IF(J139&gt;15,(16-L139)*0.06375,((16-L139)-(16-J139))*0.06375)),0)+IF(F139="JčEČ",IF(L139&gt;15,0,IF(J139&gt;15,(16-L139)*0.051,((16-L139)-(16-J139))*0.051)),0)+IF(F139="NEAK",IF(L139&gt;23,0,IF(J139&gt;23,(24-L139)*0.03444,((24-L139)-(24-J139))*0.03444)),0))</f>
        <v>0</v>
      </c>
      <c r="Q139" s="11">
        <f t="shared" ref="Q139" si="43">IF(ISERROR(P139*100/N139),0,(P139*100/N139))</f>
        <v>0</v>
      </c>
      <c r="R139" s="10">
        <f t="shared" ref="R139:R148" si="44">IF(Q139&lt;=30,O139+P139,O139+O139*0.3)*IF(G139=1,0.4,IF(G139=2,0.75,IF(G139="1 (kas 4 m. 1 k. nerengiamos)",0.52,1)))*IF(D139="olimpinė",1,IF(M139="Ne",0.5,1))*IF(OR(A$5="Lietuvos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federacija"),IF(OR(J139&lt;8,K139&lt;16),0,1),1)*E139*IF(I139&lt;=1,1,1/I139)*IF(OR(A$5="Lietuvos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39" s="8"/>
    </row>
    <row r="140" spans="1:19" ht="30">
      <c r="A140" s="61">
        <v>2</v>
      </c>
      <c r="B140" s="61" t="s">
        <v>68</v>
      </c>
      <c r="C140" s="12" t="s">
        <v>48</v>
      </c>
      <c r="D140" s="61" t="s">
        <v>30</v>
      </c>
      <c r="E140" s="61">
        <v>2</v>
      </c>
      <c r="F140" s="61" t="s">
        <v>45</v>
      </c>
      <c r="G140" s="61">
        <v>1</v>
      </c>
      <c r="H140" s="61" t="s">
        <v>32</v>
      </c>
      <c r="I140" s="61"/>
      <c r="J140" s="61">
        <v>25</v>
      </c>
      <c r="K140" s="61"/>
      <c r="L140" s="61">
        <v>13</v>
      </c>
      <c r="M140" s="61" t="s">
        <v>32</v>
      </c>
      <c r="N140" s="3">
        <f t="shared" si="40"/>
        <v>35.92</v>
      </c>
      <c r="O140" s="9">
        <f t="shared" si="41"/>
        <v>35.92</v>
      </c>
      <c r="P140" s="4">
        <f t="shared" ref="P140:P148" si="45">IF(O140=0,0,IF(F140="OŽ",IF(L140&gt;35,0,IF(J140&gt;35,(36-L140)*1.836,((36-L140)-(36-J140))*1.836)),0)+IF(F140="PČ",IF(L140&gt;31,0,IF(J140&gt;31,(32-L140)*1.347,((32-L140)-(32-J140))*1.347)),0)+ IF(F140="PČneol",IF(L140&gt;15,0,IF(J140&gt;15,(16-L140)*0.255,((16-L140)-(16-J140))*0.255)),0)+IF(F140="PŽ",IF(L140&gt;31,0,IF(J140&gt;31,(32-L140)*0.255,((32-L140)-(32-J140))*0.255)),0)+IF(F140="EČ",IF(L140&gt;23,0,IF(J140&gt;23,(24-L140)*0.612,((24-L140)-(24-J140))*0.612)),0)+IF(F140="EČneol",IF(L140&gt;7,0,IF(J140&gt;7,(8-L140)*0.204,((8-L140)-(8-J140))*0.204)),0)+IF(F140="EŽ",IF(L140&gt;23,0,IF(J140&gt;23,(24-L140)*0.204,((24-L140)-(24-J140))*0.204)),0)+IF(F140="PT",IF(L140&gt;31,0,IF(J140&gt;31,(32-L140)*0.204,((32-L140)-(32-J140))*0.204)),0)+IF(F140="JOŽ",IF(L140&gt;23,0,IF(J140&gt;23,(24-L140)*0.255,((24-L140)-(24-J140))*0.255)),0)+IF(F140="JPČ",IF(L140&gt;23,0,IF(J140&gt;23,(24-L140)*0.204,((24-L140)-(24-J140))*0.204)),0)+IF(F140="JEČ",IF(L140&gt;15,0,IF(J140&gt;15,(16-L140)*0.102,((16-L140)-(16-J140))*0.102)),0)+IF(F140="JEOF",IF(L140&gt;15,0,IF(J140&gt;15,(16-L140)*0.102,((16-L140)-(16-J140))*0.102)),0)+IF(F140="JnPČ",IF(L140&gt;15,0,IF(J140&gt;15,(16-L140)*0.153,((16-L140)-(16-J140))*0.153)),0)+IF(F140="JnEČ",IF(L140&gt;15,0,IF(J140&gt;15,(16-L140)*0.0765,((16-L140)-(16-J140))*0.0765)),0)+IF(F140="JčPČ",IF(L140&gt;15,0,IF(J140&gt;15,(16-L140)*0.06375,((16-L140)-(16-J140))*0.06375)),0)+IF(F140="JčEČ",IF(L140&gt;15,0,IF(J140&gt;15,(16-L140)*0.051,((16-L140)-(16-J140))*0.051)),0)+IF(F140="NEAK",IF(L140&gt;23,0,IF(J140&gt;23,(24-L140)*0.03444,((24-L140)-(24-J140))*0.03444)),0))</f>
        <v>6.7320000000000002</v>
      </c>
      <c r="Q140" s="11">
        <f t="shared" ref="Q140:Q148" si="46">IF(ISERROR(P140*100/N140),0,(P140*100/N140))</f>
        <v>18.741648106904233</v>
      </c>
      <c r="R140" s="10">
        <f t="shared" si="44"/>
        <v>34.121600000000001</v>
      </c>
      <c r="S140" s="8"/>
    </row>
    <row r="141" spans="1:19">
      <c r="A141" s="61">
        <v>3</v>
      </c>
      <c r="B141" s="61"/>
      <c r="C141" s="12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3">
        <f t="shared" si="40"/>
        <v>0</v>
      </c>
      <c r="O141" s="9">
        <f t="shared" si="41"/>
        <v>0</v>
      </c>
      <c r="P141" s="4">
        <f t="shared" si="45"/>
        <v>0</v>
      </c>
      <c r="Q141" s="11">
        <f t="shared" si="46"/>
        <v>0</v>
      </c>
      <c r="R141" s="10">
        <f t="shared" si="44"/>
        <v>0</v>
      </c>
      <c r="S141" s="8"/>
    </row>
    <row r="142" spans="1:19">
      <c r="A142" s="61">
        <v>4</v>
      </c>
      <c r="B142" s="61"/>
      <c r="C142" s="12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3">
        <f t="shared" si="40"/>
        <v>0</v>
      </c>
      <c r="O142" s="9">
        <f t="shared" si="41"/>
        <v>0</v>
      </c>
      <c r="P142" s="4">
        <f t="shared" si="45"/>
        <v>0</v>
      </c>
      <c r="Q142" s="11">
        <f t="shared" si="46"/>
        <v>0</v>
      </c>
      <c r="R142" s="10">
        <f t="shared" si="44"/>
        <v>0</v>
      </c>
      <c r="S142" s="8"/>
    </row>
    <row r="143" spans="1:19" ht="15" customHeight="1">
      <c r="A143" s="61">
        <v>5</v>
      </c>
      <c r="B143" s="61"/>
      <c r="C143" s="12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3">
        <f t="shared" si="40"/>
        <v>0</v>
      </c>
      <c r="O143" s="9">
        <f t="shared" si="41"/>
        <v>0</v>
      </c>
      <c r="P143" s="4">
        <f t="shared" si="45"/>
        <v>0</v>
      </c>
      <c r="Q143" s="11">
        <f t="shared" si="46"/>
        <v>0</v>
      </c>
      <c r="R143" s="10">
        <f t="shared" si="44"/>
        <v>0</v>
      </c>
      <c r="S143" s="8"/>
    </row>
    <row r="144" spans="1:19" s="8" customFormat="1" ht="15" customHeight="1">
      <c r="A144" s="61">
        <v>6</v>
      </c>
      <c r="B144" s="61"/>
      <c r="C144" s="12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3">
        <f t="shared" si="40"/>
        <v>0</v>
      </c>
      <c r="O144" s="9">
        <f t="shared" si="41"/>
        <v>0</v>
      </c>
      <c r="P144" s="4">
        <f t="shared" si="45"/>
        <v>0</v>
      </c>
      <c r="Q144" s="11">
        <f t="shared" si="46"/>
        <v>0</v>
      </c>
      <c r="R144" s="10">
        <f t="shared" si="44"/>
        <v>0</v>
      </c>
    </row>
    <row r="145" spans="1:19" s="8" customFormat="1" ht="15" customHeight="1">
      <c r="A145" s="61">
        <v>7</v>
      </c>
      <c r="B145" s="61"/>
      <c r="C145" s="12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3">
        <f t="shared" si="40"/>
        <v>0</v>
      </c>
      <c r="O145" s="9">
        <f t="shared" si="41"/>
        <v>0</v>
      </c>
      <c r="P145" s="4">
        <f t="shared" si="45"/>
        <v>0</v>
      </c>
      <c r="Q145" s="11">
        <f t="shared" si="46"/>
        <v>0</v>
      </c>
      <c r="R145" s="10">
        <f t="shared" si="44"/>
        <v>0</v>
      </c>
    </row>
    <row r="146" spans="1:19">
      <c r="A146" s="61">
        <v>8</v>
      </c>
      <c r="B146" s="61"/>
      <c r="C146" s="12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3">
        <f t="shared" si="40"/>
        <v>0</v>
      </c>
      <c r="O146" s="9">
        <f t="shared" si="41"/>
        <v>0</v>
      </c>
      <c r="P146" s="4">
        <f t="shared" si="45"/>
        <v>0</v>
      </c>
      <c r="Q146" s="11">
        <f t="shared" si="46"/>
        <v>0</v>
      </c>
      <c r="R146" s="10">
        <f t="shared" si="44"/>
        <v>0</v>
      </c>
      <c r="S146" s="8"/>
    </row>
    <row r="147" spans="1:19" s="8" customFormat="1">
      <c r="A147" s="61">
        <v>9</v>
      </c>
      <c r="B147" s="61"/>
      <c r="C147" s="12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3">
        <f t="shared" si="40"/>
        <v>0</v>
      </c>
      <c r="O147" s="9">
        <f t="shared" si="41"/>
        <v>0</v>
      </c>
      <c r="P147" s="4">
        <f t="shared" si="45"/>
        <v>0</v>
      </c>
      <c r="Q147" s="11">
        <f t="shared" si="46"/>
        <v>0</v>
      </c>
      <c r="R147" s="10">
        <f t="shared" si="44"/>
        <v>0</v>
      </c>
    </row>
    <row r="148" spans="1:19">
      <c r="A148" s="61">
        <v>10</v>
      </c>
      <c r="B148" s="61"/>
      <c r="C148" s="12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3">
        <f t="shared" si="40"/>
        <v>0</v>
      </c>
      <c r="O148" s="9">
        <f t="shared" si="41"/>
        <v>0</v>
      </c>
      <c r="P148" s="4">
        <f t="shared" si="45"/>
        <v>0</v>
      </c>
      <c r="Q148" s="11">
        <f t="shared" si="46"/>
        <v>0</v>
      </c>
      <c r="R148" s="10">
        <f t="shared" si="44"/>
        <v>0</v>
      </c>
      <c r="S148" s="8"/>
    </row>
    <row r="149" spans="1:19">
      <c r="A149" s="66" t="s">
        <v>36</v>
      </c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8"/>
      <c r="R149" s="10">
        <f>SUM(R139:R148)</f>
        <v>34.121600000000001</v>
      </c>
      <c r="S149" s="8"/>
    </row>
    <row r="150" spans="1:19" ht="15.75">
      <c r="A150" s="24" t="s">
        <v>37</v>
      </c>
      <c r="B150" s="24"/>
      <c r="C150" s="87" t="s">
        <v>75</v>
      </c>
      <c r="D150" s="87"/>
      <c r="E150" s="87"/>
      <c r="F150" s="87"/>
      <c r="G150" s="87"/>
      <c r="H150" s="87"/>
      <c r="I150" s="87"/>
      <c r="J150" s="15"/>
      <c r="K150" s="15"/>
      <c r="L150" s="15"/>
      <c r="M150" s="15"/>
      <c r="N150" s="15"/>
      <c r="O150" s="15"/>
      <c r="P150" s="15"/>
      <c r="Q150" s="15"/>
      <c r="R150" s="16"/>
      <c r="S150" s="8"/>
    </row>
    <row r="151" spans="1:19" s="8" customFormat="1" ht="15.75">
      <c r="A151" s="24"/>
      <c r="B151" s="24"/>
      <c r="C151" s="87" t="s">
        <v>76</v>
      </c>
      <c r="D151" s="87"/>
      <c r="E151" s="87"/>
      <c r="F151" s="87"/>
      <c r="G151" s="87"/>
      <c r="H151" s="87"/>
      <c r="I151" s="87"/>
      <c r="J151" s="15"/>
      <c r="K151" s="15"/>
      <c r="L151" s="15"/>
      <c r="M151" s="15"/>
      <c r="N151" s="15"/>
      <c r="O151" s="15"/>
      <c r="P151" s="15"/>
      <c r="Q151" s="15"/>
      <c r="R151" s="16"/>
    </row>
    <row r="152" spans="1:19" ht="15.75">
      <c r="A152" s="24"/>
      <c r="B152" s="24"/>
      <c r="C152" s="87" t="s">
        <v>77</v>
      </c>
      <c r="D152" s="87"/>
      <c r="E152" s="87"/>
      <c r="F152" s="87"/>
      <c r="G152" s="87"/>
      <c r="H152" s="87"/>
      <c r="I152" s="87"/>
      <c r="J152" s="15"/>
      <c r="K152" s="15"/>
      <c r="L152" s="15"/>
      <c r="M152" s="15"/>
      <c r="N152" s="15"/>
      <c r="O152" s="15"/>
      <c r="P152" s="15"/>
      <c r="Q152" s="15"/>
      <c r="R152" s="16"/>
      <c r="S152" s="8"/>
    </row>
    <row r="153" spans="1:19">
      <c r="A153" s="49" t="s">
        <v>42</v>
      </c>
      <c r="B153" s="49"/>
      <c r="C153" s="49"/>
      <c r="D153" s="49"/>
      <c r="E153" s="49"/>
      <c r="F153" s="49"/>
      <c r="G153" s="49"/>
      <c r="H153" s="49"/>
      <c r="I153" s="49"/>
      <c r="J153" s="15"/>
      <c r="K153" s="15"/>
      <c r="L153" s="15"/>
      <c r="M153" s="15"/>
      <c r="N153" s="15"/>
      <c r="O153" s="15"/>
      <c r="P153" s="15"/>
      <c r="Q153" s="15"/>
      <c r="R153" s="16"/>
      <c r="S153" s="8"/>
    </row>
    <row r="154" spans="1:19">
      <c r="A154" s="49"/>
      <c r="B154" s="49"/>
      <c r="C154" s="49"/>
      <c r="D154" s="49"/>
      <c r="E154" s="49"/>
      <c r="F154" s="49"/>
      <c r="G154" s="49"/>
      <c r="H154" s="49"/>
      <c r="I154" s="49"/>
      <c r="J154" s="15"/>
      <c r="K154" s="15"/>
      <c r="L154" s="15"/>
      <c r="M154" s="15"/>
      <c r="N154" s="15"/>
      <c r="O154" s="15"/>
      <c r="P154" s="15"/>
      <c r="Q154" s="15"/>
      <c r="R154" s="16"/>
      <c r="S154" s="8"/>
    </row>
    <row r="155" spans="1:19">
      <c r="A155" s="64" t="s">
        <v>78</v>
      </c>
      <c r="B155" s="65"/>
      <c r="C155" s="65"/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57"/>
      <c r="R155" s="8"/>
      <c r="S155" s="8"/>
    </row>
    <row r="156" spans="1:19" ht="18">
      <c r="A156" s="69" t="s">
        <v>27</v>
      </c>
      <c r="B156" s="70"/>
      <c r="C156" s="7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7"/>
      <c r="R156" s="8"/>
      <c r="S156" s="8"/>
    </row>
    <row r="157" spans="1:19">
      <c r="A157" s="64" t="s">
        <v>79</v>
      </c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57"/>
      <c r="R157" s="8"/>
      <c r="S157" s="8"/>
    </row>
    <row r="158" spans="1:19">
      <c r="A158" s="61">
        <v>1</v>
      </c>
      <c r="B158" s="61" t="s">
        <v>46</v>
      </c>
      <c r="C158" s="12" t="s">
        <v>29</v>
      </c>
      <c r="D158" s="61" t="s">
        <v>30</v>
      </c>
      <c r="E158" s="61">
        <v>1</v>
      </c>
      <c r="F158" s="61" t="s">
        <v>31</v>
      </c>
      <c r="G158" s="61">
        <v>1</v>
      </c>
      <c r="H158" s="61" t="s">
        <v>32</v>
      </c>
      <c r="I158" s="61"/>
      <c r="J158" s="61">
        <v>40</v>
      </c>
      <c r="K158" s="61"/>
      <c r="L158" s="61">
        <v>38</v>
      </c>
      <c r="M158" s="61" t="s">
        <v>33</v>
      </c>
      <c r="N158" s="3">
        <f t="shared" ref="N158:N167" si="47">(IF(F158="OŽ",IF(L158=1,550.8,IF(L158=2,426.38,IF(L158=3,342.14,IF(L158=4,181.44,IF(L158=5,168.48,IF(L158=6,155.52,IF(L158=7,148.5,IF(L158=8,144,0))))))))+IF(L158&lt;=8,0,IF(L158&lt;=16,137.7,IF(L158&lt;=24,108,IF(L158&lt;=32,80.1,IF(L158&lt;=36,52.2,0)))))-IF(L158&lt;=8,0,IF(L158&lt;=16,(L158-9)*2.754,IF(L158&lt;=24,(L158-17)* 2.754,IF(L158&lt;=32,(L158-25)* 2.754,IF(L158&lt;=36,(L158-33)*2.754,0))))),0)+IF(F158="PČ",IF(L158=1,449,IF(L158=2,314.6,IF(L158=3,238,IF(L158=4,172,IF(L158=5,159,IF(L158=6,145,IF(L158=7,132,IF(L158=8,119,0))))))))+IF(L158&lt;=8,0,IF(L158&lt;=16,88,IF(L158&lt;=24,55,IF(L158&lt;=32,22,0))))-IF(L158&lt;=8,0,IF(L158&lt;=16,(L158-9)*2.245,IF(L158&lt;=24,(L158-17)*2.245,IF(L158&lt;=32,(L158-25)*2.245,0)))),0)+IF(F158="PČneol",IF(L158=1,85,IF(L158=2,64.61,IF(L158=3,50.76,IF(L158=4,16.25,IF(L158=5,15,IF(L158=6,13.75,IF(L158=7,12.5,IF(L158=8,11.25,0))))))))+IF(L158&lt;=8,0,IF(L158&lt;=16,9,0))-IF(L158&lt;=8,0,IF(L158&lt;=16,(L158-9)*0.425,0)),0)+IF(F158="PŽ",IF(L158=1,85,IF(L158=2,59.5,IF(L158=3,45,IF(L158=4,32.5,IF(L158=5,30,IF(L158=6,27.5,IF(L158=7,25,IF(L158=8,22.5,0))))))))+IF(L158&lt;=8,0,IF(L158&lt;=16,19,IF(L158&lt;=24,13,IF(L158&lt;=32,8,0))))-IF(L158&lt;=8,0,IF(L158&lt;=16,(L158-9)*0.425,IF(L158&lt;=24,(L158-17)*0.425,IF(L158&lt;=32,(L158-25)*0.425,0)))),0)+IF(F158="EČ",IF(L158=1,204,IF(L158=2,156.24,IF(L158=3,123.84,IF(L158=4,72,IF(L158=5,66,IF(L158=6,60,IF(L158=7,54,IF(L158=8,48,0))))))))+IF(L158&lt;=8,0,IF(L158&lt;=16,40,IF(L158&lt;=24,25,0)))-IF(L158&lt;=8,0,IF(L158&lt;=16,(L158-9)*1.02,IF(L158&lt;=24,(L158-17)*1.02,0))),0)+IF(F158="EČneol",IF(L158=1,68,IF(L158=2,51.69,IF(L158=3,40.61,IF(L158=4,13,IF(L158=5,12,IF(L158=6,11,IF(L158=7,10,IF(L158=8,9,0)))))))))+IF(F158="EŽ",IF(L158=1,68,IF(L158=2,47.6,IF(L158=3,36,IF(L158=4,18,IF(L158=5,16.5,IF(L158=6,15,IF(L158=7,13.5,IF(L158=8,12,0))))))))+IF(L158&lt;=8,0,IF(L158&lt;=16,10,IF(L158&lt;=24,6,0)))-IF(L158&lt;=8,0,IF(L158&lt;=16,(L158-9)*0.34,IF(L158&lt;=24,(L158-17)*0.34,0))),0)+IF(F158="PT",IF(L158=1,68,IF(L158=2,52.08,IF(L158=3,41.28,IF(L158=4,24,IF(L158=5,22,IF(L158=6,20,IF(L158=7,18,IF(L158=8,16,0))))))))+IF(L158&lt;=8,0,IF(L158&lt;=16,13,IF(L158&lt;=24,9,IF(L158&lt;=32,4,0))))-IF(L158&lt;=8,0,IF(L158&lt;=16,(L158-9)*0.34,IF(L158&lt;=24,(L158-17)*0.34,IF(L158&lt;=32,(L158-25)*0.34,0)))),0)+IF(F158="JOŽ",IF(L158=1,85,IF(L158=2,59.5,IF(L158=3,45,IF(L158=4,32.5,IF(L158=5,30,IF(L158=6,27.5,IF(L158=7,25,IF(L158=8,22.5,0))))))))+IF(L158&lt;=8,0,IF(L158&lt;=16,19,IF(L158&lt;=24,13,0)))-IF(L158&lt;=8,0,IF(L158&lt;=16,(L158-9)*0.425,IF(L158&lt;=24,(L158-17)*0.425,0))),0)+IF(F158="JPČ",IF(L158=1,68,IF(L158=2,47.6,IF(L158=3,36,IF(L158=4,26,IF(L158=5,24,IF(L158=6,22,IF(L158=7,20,IF(L158=8,18,0))))))))+IF(L158&lt;=8,0,IF(L158&lt;=16,13,IF(L158&lt;=24,9,0)))-IF(L158&lt;=8,0,IF(L158&lt;=16,(L158-9)*0.34,IF(L158&lt;=24,(L158-17)*0.34,0))),0)+IF(F158="JEČ",IF(L158=1,34,IF(L158=2,26.04,IF(L158=3,20.6,IF(L158=4,12,IF(L158=5,11,IF(L158=6,10,IF(L158=7,9,IF(L158=8,8,0))))))))+IF(L158&lt;=8,0,IF(L158&lt;=16,6,0))-IF(L158&lt;=8,0,IF(L158&lt;=16,(L158-9)*0.17,0)),0)+IF(F158="JEOF",IF(L158=1,34,IF(L158=2,26.04,IF(L158=3,20.6,IF(L158=4,12,IF(L158=5,11,IF(L158=6,10,IF(L158=7,9,IF(L158=8,8,0))))))))+IF(L158&lt;=8,0,IF(L158&lt;=16,6,0))-IF(L158&lt;=8,0,IF(L158&lt;=16,(L158-9)*0.17,0)),0)+IF(F158="JnPČ",IF(L158=1,51,IF(L158=2,35.7,IF(L158=3,27,IF(L158=4,19.5,IF(L158=5,18,IF(L158=6,16.5,IF(L158=7,15,IF(L158=8,13.5,0))))))))+IF(L158&lt;=8,0,IF(L158&lt;=16,10,0))-IF(L158&lt;=8,0,IF(L158&lt;=16,(L158-9)*0.255,0)),0)+IF(F158="JnEČ",IF(L158=1,25.5,IF(L158=2,19.53,IF(L158=3,15.48,IF(L158=4,9,IF(L158=5,8.25,IF(L158=6,7.5,IF(L158=7,6.75,IF(L158=8,6,0))))))))+IF(L158&lt;=8,0,IF(L158&lt;=16,5,0))-IF(L158&lt;=8,0,IF(L158&lt;=16,(L158-9)*0.1275,0)),0)+IF(F158="JčPČ",IF(L158=1,21.25,IF(L158=2,14.5,IF(L158=3,11.5,IF(L158=4,7,IF(L158=5,6.5,IF(L158=6,6,IF(L158=7,5.5,IF(L158=8,5,0))))))))+IF(L158&lt;=8,0,IF(L158&lt;=16,4,0))-IF(L158&lt;=8,0,IF(L158&lt;=16,(L158-9)*0.10625,0)),0)+IF(F158="JčEČ",IF(L158=1,17,IF(L158=2,13.02,IF(L158=3,10.32,IF(L158=4,6,IF(L158=5,5.5,IF(L158=6,5,IF(L158=7,4.5,IF(L158=8,4,0))))))))+IF(L158&lt;=8,0,IF(L158&lt;=16,3,0))-IF(L158&lt;=8,0,IF(L158&lt;=16,(L158-9)*0.085,0)),0)+IF(F158="NEAK",IF(L158=1,11.48,IF(L158=2,8.79,IF(L158=3,6.97,IF(L158=4,4.05,IF(L158=5,3.71,IF(L158=6,3.38,IF(L158=7,3.04,IF(L158=8,2.7,0))))))))+IF(L158&lt;=8,0,IF(L158&lt;=16,2,IF(L158&lt;=24,1.3,0)))-IF(L158&lt;=8,0,IF(L158&lt;=16,(L158-9)*0.0574,IF(L158&lt;=24,(L158-17)*0.0574,0))),0))*IF(L158&lt;0,1,IF(OR(F158="PČ",F158="PŽ",F158="PT"),IF(J158&lt;32,J158/32,1),1))* IF(L158&lt;0,1,IF(OR(F158="EČ",F158="EŽ",F158="JOŽ",F158="JPČ",F158="NEAK"),IF(J158&lt;24,J158/24,1),1))*IF(L158&lt;0,1,IF(OR(F158="PČneol",F158="JEČ",F158="JEOF",F158="JnPČ",F158="JnEČ",F158="JčPČ",F158="JčEČ"),IF(J158&lt;16,J158/16,1),1))*IF(L158&lt;0,1,IF(F158="EČneol",IF(J158&lt;8,J158/8,1),1))</f>
        <v>0</v>
      </c>
      <c r="O158" s="9">
        <f t="shared" ref="O158:O167" si="48">IF(F158="OŽ",N158,IF(H158="Ne",IF(J158*0.3&lt;J158-L158,N158,0),IF(J158*0.1&lt;J158-L158,N158,0)))</f>
        <v>0</v>
      </c>
      <c r="P158" s="4">
        <f t="shared" ref="P158" si="49">IF(O158=0,0,IF(F158="OŽ",IF(L158&gt;35,0,IF(J158&gt;35,(36-L158)*1.836,((36-L158)-(36-J158))*1.836)),0)+IF(F158="PČ",IF(L158&gt;31,0,IF(J158&gt;31,(32-L158)*1.347,((32-L158)-(32-J158))*1.347)),0)+ IF(F158="PČneol",IF(L158&gt;15,0,IF(J158&gt;15,(16-L158)*0.255,((16-L158)-(16-J158))*0.255)),0)+IF(F158="PŽ",IF(L158&gt;31,0,IF(J158&gt;31,(32-L158)*0.255,((32-L158)-(32-J158))*0.255)),0)+IF(F158="EČ",IF(L158&gt;23,0,IF(J158&gt;23,(24-L158)*0.612,((24-L158)-(24-J158))*0.612)),0)+IF(F158="EČneol",IF(L158&gt;7,0,IF(J158&gt;7,(8-L158)*0.204,((8-L158)-(8-J158))*0.204)),0)+IF(F158="EŽ",IF(L158&gt;23,0,IF(J158&gt;23,(24-L158)*0.204,((24-L158)-(24-J158))*0.204)),0)+IF(F158="PT",IF(L158&gt;31,0,IF(J158&gt;31,(32-L158)*0.204,((32-L158)-(32-J158))*0.204)),0)+IF(F158="JOŽ",IF(L158&gt;23,0,IF(J158&gt;23,(24-L158)*0.255,((24-L158)-(24-J158))*0.255)),0)+IF(F158="JPČ",IF(L158&gt;23,0,IF(J158&gt;23,(24-L158)*0.204,((24-L158)-(24-J158))*0.204)),0)+IF(F158="JEČ",IF(L158&gt;15,0,IF(J158&gt;15,(16-L158)*0.102,((16-L158)-(16-J158))*0.102)),0)+IF(F158="JEOF",IF(L158&gt;15,0,IF(J158&gt;15,(16-L158)*0.102,((16-L158)-(16-J158))*0.102)),0)+IF(F158="JnPČ",IF(L158&gt;15,0,IF(J158&gt;15,(16-L158)*0.153,((16-L158)-(16-J158))*0.153)),0)+IF(F158="JnEČ",IF(L158&gt;15,0,IF(J158&gt;15,(16-L158)*0.0765,((16-L158)-(16-J158))*0.0765)),0)+IF(F158="JčPČ",IF(L158&gt;15,0,IF(J158&gt;15,(16-L158)*0.06375,((16-L158)-(16-J158))*0.06375)),0)+IF(F158="JčEČ",IF(L158&gt;15,0,IF(J158&gt;15,(16-L158)*0.051,((16-L158)-(16-J158))*0.051)),0)+IF(F158="NEAK",IF(L158&gt;23,0,IF(J158&gt;23,(24-L158)*0.03444,((24-L158)-(24-J158))*0.03444)),0))</f>
        <v>0</v>
      </c>
      <c r="Q158" s="11">
        <f t="shared" ref="Q158" si="50">IF(ISERROR(P158*100/N158),0,(P158*100/N158))</f>
        <v>0</v>
      </c>
      <c r="R158" s="10">
        <f t="shared" ref="R158:R167" si="51">IF(Q158&lt;=30,O158+P158,O158+O158*0.3)*IF(G158=1,0.4,IF(G158=2,0.75,IF(G158="1 (kas 4 m. 1 k. nerengiamos)",0.52,1)))*IF(D158="olimpinė",1,IF(M158="Ne",0.5,1))*IF(OR(A$5="Lietuvos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federacija"),IF(OR(J158&lt;8,K158&lt;16),0,1),1)*E158*IF(I158&lt;=1,1,1/I158)*IF(OR(A$5="Lietuvos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58" s="8"/>
    </row>
    <row r="159" spans="1:19" ht="30">
      <c r="A159" s="61">
        <v>2</v>
      </c>
      <c r="B159" s="61" t="s">
        <v>68</v>
      </c>
      <c r="C159" s="12" t="s">
        <v>48</v>
      </c>
      <c r="D159" s="61" t="s">
        <v>30</v>
      </c>
      <c r="E159" s="61">
        <v>2</v>
      </c>
      <c r="F159" s="61" t="s">
        <v>31</v>
      </c>
      <c r="G159" s="61">
        <v>1</v>
      </c>
      <c r="H159" s="61" t="s">
        <v>32</v>
      </c>
      <c r="I159" s="61"/>
      <c r="J159" s="61">
        <v>27</v>
      </c>
      <c r="K159" s="61"/>
      <c r="L159" s="61">
        <v>17</v>
      </c>
      <c r="M159" s="61" t="s">
        <v>32</v>
      </c>
      <c r="N159" s="3">
        <f t="shared" si="47"/>
        <v>46.40625</v>
      </c>
      <c r="O159" s="9">
        <f t="shared" si="48"/>
        <v>46.40625</v>
      </c>
      <c r="P159" s="4">
        <f t="shared" ref="P159:P167" si="52">IF(O159=0,0,IF(F159="OŽ",IF(L159&gt;35,0,IF(J159&gt;35,(36-L159)*1.836,((36-L159)-(36-J159))*1.836)),0)+IF(F159="PČ",IF(L159&gt;31,0,IF(J159&gt;31,(32-L159)*1.347,((32-L159)-(32-J159))*1.347)),0)+ IF(F159="PČneol",IF(L159&gt;15,0,IF(J159&gt;15,(16-L159)*0.255,((16-L159)-(16-J159))*0.255)),0)+IF(F159="PŽ",IF(L159&gt;31,0,IF(J159&gt;31,(32-L159)*0.255,((32-L159)-(32-J159))*0.255)),0)+IF(F159="EČ",IF(L159&gt;23,0,IF(J159&gt;23,(24-L159)*0.612,((24-L159)-(24-J159))*0.612)),0)+IF(F159="EČneol",IF(L159&gt;7,0,IF(J159&gt;7,(8-L159)*0.204,((8-L159)-(8-J159))*0.204)),0)+IF(F159="EŽ",IF(L159&gt;23,0,IF(J159&gt;23,(24-L159)*0.204,((24-L159)-(24-J159))*0.204)),0)+IF(F159="PT",IF(L159&gt;31,0,IF(J159&gt;31,(32-L159)*0.204,((32-L159)-(32-J159))*0.204)),0)+IF(F159="JOŽ",IF(L159&gt;23,0,IF(J159&gt;23,(24-L159)*0.255,((24-L159)-(24-J159))*0.255)),0)+IF(F159="JPČ",IF(L159&gt;23,0,IF(J159&gt;23,(24-L159)*0.204,((24-L159)-(24-J159))*0.204)),0)+IF(F159="JEČ",IF(L159&gt;15,0,IF(J159&gt;15,(16-L159)*0.102,((16-L159)-(16-J159))*0.102)),0)+IF(F159="JEOF",IF(L159&gt;15,0,IF(J159&gt;15,(16-L159)*0.102,((16-L159)-(16-J159))*0.102)),0)+IF(F159="JnPČ",IF(L159&gt;15,0,IF(J159&gt;15,(16-L159)*0.153,((16-L159)-(16-J159))*0.153)),0)+IF(F159="JnEČ",IF(L159&gt;15,0,IF(J159&gt;15,(16-L159)*0.0765,((16-L159)-(16-J159))*0.0765)),0)+IF(F159="JčPČ",IF(L159&gt;15,0,IF(J159&gt;15,(16-L159)*0.06375,((16-L159)-(16-J159))*0.06375)),0)+IF(F159="JčEČ",IF(L159&gt;15,0,IF(J159&gt;15,(16-L159)*0.051,((16-L159)-(16-J159))*0.051)),0)+IF(F159="NEAK",IF(L159&gt;23,0,IF(J159&gt;23,(24-L159)*0.03444,((24-L159)-(24-J159))*0.03444)),0))</f>
        <v>13.469999999999999</v>
      </c>
      <c r="Q159" s="11">
        <f t="shared" ref="Q159:Q167" si="53">IF(ISERROR(P159*100/N159),0,(P159*100/N159))</f>
        <v>29.026262626262625</v>
      </c>
      <c r="R159" s="10">
        <f t="shared" si="51"/>
        <v>47.901000000000003</v>
      </c>
      <c r="S159" s="8"/>
    </row>
    <row r="160" spans="1:19">
      <c r="A160" s="61">
        <v>3</v>
      </c>
      <c r="B160" s="61"/>
      <c r="C160" s="12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3">
        <f t="shared" si="47"/>
        <v>0</v>
      </c>
      <c r="O160" s="9">
        <f t="shared" si="48"/>
        <v>0</v>
      </c>
      <c r="P160" s="4">
        <f t="shared" si="52"/>
        <v>0</v>
      </c>
      <c r="Q160" s="11">
        <f t="shared" si="53"/>
        <v>0</v>
      </c>
      <c r="R160" s="10">
        <f t="shared" si="51"/>
        <v>0</v>
      </c>
      <c r="S160" s="8"/>
    </row>
    <row r="161" spans="1:19">
      <c r="A161" s="61">
        <v>4</v>
      </c>
      <c r="B161" s="61"/>
      <c r="C161" s="12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3">
        <f t="shared" si="47"/>
        <v>0</v>
      </c>
      <c r="O161" s="9">
        <f t="shared" si="48"/>
        <v>0</v>
      </c>
      <c r="P161" s="4">
        <f t="shared" si="52"/>
        <v>0</v>
      </c>
      <c r="Q161" s="11">
        <f t="shared" si="53"/>
        <v>0</v>
      </c>
      <c r="R161" s="10">
        <f t="shared" si="51"/>
        <v>0</v>
      </c>
      <c r="S161" s="8"/>
    </row>
    <row r="162" spans="1:19">
      <c r="A162" s="61">
        <v>5</v>
      </c>
      <c r="B162" s="61"/>
      <c r="C162" s="12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3">
        <f t="shared" si="47"/>
        <v>0</v>
      </c>
      <c r="O162" s="9">
        <f t="shared" si="48"/>
        <v>0</v>
      </c>
      <c r="P162" s="4">
        <f t="shared" si="52"/>
        <v>0</v>
      </c>
      <c r="Q162" s="11">
        <f t="shared" si="53"/>
        <v>0</v>
      </c>
      <c r="R162" s="10">
        <f t="shared" si="51"/>
        <v>0</v>
      </c>
      <c r="S162" s="8"/>
    </row>
    <row r="163" spans="1:19">
      <c r="A163" s="61">
        <v>6</v>
      </c>
      <c r="B163" s="61"/>
      <c r="C163" s="12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3">
        <f t="shared" si="47"/>
        <v>0</v>
      </c>
      <c r="O163" s="9">
        <f t="shared" si="48"/>
        <v>0</v>
      </c>
      <c r="P163" s="4">
        <f t="shared" si="52"/>
        <v>0</v>
      </c>
      <c r="Q163" s="11">
        <f t="shared" si="53"/>
        <v>0</v>
      </c>
      <c r="R163" s="10">
        <f t="shared" si="51"/>
        <v>0</v>
      </c>
      <c r="S163" s="8"/>
    </row>
    <row r="164" spans="1:19" s="8" customFormat="1">
      <c r="A164" s="61">
        <v>7</v>
      </c>
      <c r="B164" s="61"/>
      <c r="C164" s="12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3">
        <f t="shared" si="47"/>
        <v>0</v>
      </c>
      <c r="O164" s="9">
        <f t="shared" si="48"/>
        <v>0</v>
      </c>
      <c r="P164" s="4">
        <f t="shared" si="52"/>
        <v>0</v>
      </c>
      <c r="Q164" s="11">
        <f t="shared" si="53"/>
        <v>0</v>
      </c>
      <c r="R164" s="10">
        <f t="shared" si="51"/>
        <v>0</v>
      </c>
    </row>
    <row r="165" spans="1:19">
      <c r="A165" s="61">
        <v>8</v>
      </c>
      <c r="B165" s="61"/>
      <c r="C165" s="12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3">
        <f t="shared" si="47"/>
        <v>0</v>
      </c>
      <c r="O165" s="9">
        <f t="shared" si="48"/>
        <v>0</v>
      </c>
      <c r="P165" s="4">
        <f t="shared" si="52"/>
        <v>0</v>
      </c>
      <c r="Q165" s="11">
        <f t="shared" si="53"/>
        <v>0</v>
      </c>
      <c r="R165" s="10">
        <f t="shared" si="51"/>
        <v>0</v>
      </c>
      <c r="S165" s="8"/>
    </row>
    <row r="166" spans="1:19" s="8" customFormat="1">
      <c r="A166" s="61">
        <v>9</v>
      </c>
      <c r="B166" s="61"/>
      <c r="C166" s="12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3">
        <f t="shared" si="47"/>
        <v>0</v>
      </c>
      <c r="O166" s="9">
        <f t="shared" si="48"/>
        <v>0</v>
      </c>
      <c r="P166" s="4">
        <f t="shared" si="52"/>
        <v>0</v>
      </c>
      <c r="Q166" s="11">
        <f t="shared" si="53"/>
        <v>0</v>
      </c>
      <c r="R166" s="10">
        <f t="shared" si="51"/>
        <v>0</v>
      </c>
    </row>
    <row r="167" spans="1:19">
      <c r="A167" s="61">
        <v>10</v>
      </c>
      <c r="B167" s="61"/>
      <c r="C167" s="12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3">
        <f t="shared" si="47"/>
        <v>0</v>
      </c>
      <c r="O167" s="9">
        <f t="shared" si="48"/>
        <v>0</v>
      </c>
      <c r="P167" s="4">
        <f t="shared" si="52"/>
        <v>0</v>
      </c>
      <c r="Q167" s="11">
        <f t="shared" si="53"/>
        <v>0</v>
      </c>
      <c r="R167" s="10">
        <f t="shared" si="51"/>
        <v>0</v>
      </c>
      <c r="S167" s="8"/>
    </row>
    <row r="168" spans="1:19">
      <c r="A168" s="66" t="s">
        <v>36</v>
      </c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8"/>
      <c r="R168" s="10">
        <f>SUM(R158:R167)</f>
        <v>47.901000000000003</v>
      </c>
      <c r="S168" s="8"/>
    </row>
    <row r="169" spans="1:19" ht="15.75">
      <c r="A169" s="24" t="s">
        <v>37</v>
      </c>
      <c r="B169" s="24"/>
      <c r="C169" s="87" t="s">
        <v>80</v>
      </c>
      <c r="D169" s="87"/>
      <c r="E169" s="87"/>
      <c r="F169" s="87"/>
      <c r="G169" s="87"/>
      <c r="H169" s="87"/>
      <c r="I169" s="15"/>
      <c r="J169" s="15"/>
      <c r="K169" s="15"/>
      <c r="L169" s="15"/>
      <c r="M169" s="15"/>
      <c r="N169" s="15"/>
      <c r="O169" s="15"/>
      <c r="P169" s="15"/>
      <c r="Q169" s="15"/>
      <c r="R169" s="16"/>
      <c r="S169" s="8"/>
    </row>
    <row r="170" spans="1:19" s="8" customFormat="1" ht="15.75">
      <c r="A170" s="24"/>
      <c r="B170" s="24"/>
      <c r="C170" s="87" t="s">
        <v>81</v>
      </c>
      <c r="D170" s="87"/>
      <c r="E170" s="87"/>
      <c r="F170" s="87"/>
      <c r="G170" s="87"/>
      <c r="H170" s="87"/>
      <c r="I170" s="15"/>
      <c r="J170" s="15"/>
      <c r="K170" s="15"/>
      <c r="L170" s="15"/>
      <c r="M170" s="15"/>
      <c r="N170" s="15"/>
      <c r="O170" s="15"/>
      <c r="P170" s="15"/>
      <c r="Q170" s="15"/>
      <c r="R170" s="16"/>
    </row>
    <row r="171" spans="1:19">
      <c r="A171" s="49" t="s">
        <v>42</v>
      </c>
      <c r="B171" s="49"/>
      <c r="C171" s="49"/>
      <c r="D171" s="49"/>
      <c r="E171" s="49"/>
      <c r="F171" s="49"/>
      <c r="G171" s="49"/>
      <c r="H171" s="49"/>
      <c r="I171" s="49"/>
      <c r="J171" s="15"/>
      <c r="K171" s="15"/>
      <c r="L171" s="15"/>
      <c r="M171" s="15"/>
      <c r="N171" s="15"/>
      <c r="O171" s="15"/>
      <c r="P171" s="15"/>
      <c r="Q171" s="15"/>
      <c r="R171" s="16"/>
      <c r="S171" s="8"/>
    </row>
    <row r="172" spans="1:19">
      <c r="A172" s="49"/>
      <c r="B172" s="49"/>
      <c r="C172" s="49"/>
      <c r="D172" s="49"/>
      <c r="E172" s="49"/>
      <c r="F172" s="49"/>
      <c r="G172" s="49"/>
      <c r="H172" s="49"/>
      <c r="I172" s="49"/>
      <c r="J172" s="15"/>
      <c r="K172" s="15"/>
      <c r="L172" s="15"/>
      <c r="M172" s="15"/>
      <c r="N172" s="15"/>
      <c r="O172" s="15"/>
      <c r="P172" s="15"/>
      <c r="Q172" s="15"/>
      <c r="R172" s="16"/>
      <c r="S172" s="8"/>
    </row>
    <row r="173" spans="1:19">
      <c r="A173" s="64" t="s">
        <v>82</v>
      </c>
      <c r="B173" s="65"/>
      <c r="C173" s="65"/>
      <c r="D173" s="65"/>
      <c r="E173" s="65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57"/>
      <c r="R173" s="8"/>
      <c r="S173" s="8"/>
    </row>
    <row r="174" spans="1:19" ht="18">
      <c r="A174" s="69" t="s">
        <v>27</v>
      </c>
      <c r="B174" s="70"/>
      <c r="C174" s="7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7"/>
      <c r="R174" s="8"/>
      <c r="S174" s="8"/>
    </row>
    <row r="175" spans="1:19">
      <c r="A175" s="64" t="s">
        <v>83</v>
      </c>
      <c r="B175" s="65"/>
      <c r="C175" s="65"/>
      <c r="D175" s="65"/>
      <c r="E175" s="65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57"/>
      <c r="R175" s="8"/>
      <c r="S175" s="8"/>
    </row>
    <row r="176" spans="1:19">
      <c r="A176" s="61">
        <v>1</v>
      </c>
      <c r="B176" s="61" t="s">
        <v>74</v>
      </c>
      <c r="C176" s="12" t="s">
        <v>29</v>
      </c>
      <c r="D176" s="61" t="s">
        <v>30</v>
      </c>
      <c r="E176" s="61">
        <v>1</v>
      </c>
      <c r="F176" s="61" t="s">
        <v>58</v>
      </c>
      <c r="G176" s="61">
        <v>1</v>
      </c>
      <c r="H176" s="61" t="s">
        <v>32</v>
      </c>
      <c r="I176" s="61"/>
      <c r="J176" s="61">
        <v>46</v>
      </c>
      <c r="K176" s="61"/>
      <c r="L176" s="61">
        <v>41</v>
      </c>
      <c r="M176" s="61" t="s">
        <v>32</v>
      </c>
      <c r="N176" s="3">
        <f t="shared" ref="N176:N185" si="54">(IF(F176="OŽ",IF(L176=1,550.8,IF(L176=2,426.38,IF(L176=3,342.14,IF(L176=4,181.44,IF(L176=5,168.48,IF(L176=6,155.52,IF(L176=7,148.5,IF(L176=8,144,0))))))))+IF(L176&lt;=8,0,IF(L176&lt;=16,137.7,IF(L176&lt;=24,108,IF(L176&lt;=32,80.1,IF(L176&lt;=36,52.2,0)))))-IF(L176&lt;=8,0,IF(L176&lt;=16,(L176-9)*2.754,IF(L176&lt;=24,(L176-17)* 2.754,IF(L176&lt;=32,(L176-25)* 2.754,IF(L176&lt;=36,(L176-33)*2.754,0))))),0)+IF(F176="PČ",IF(L176=1,449,IF(L176=2,314.6,IF(L176=3,238,IF(L176=4,172,IF(L176=5,159,IF(L176=6,145,IF(L176=7,132,IF(L176=8,119,0))))))))+IF(L176&lt;=8,0,IF(L176&lt;=16,88,IF(L176&lt;=24,55,IF(L176&lt;=32,22,0))))-IF(L176&lt;=8,0,IF(L176&lt;=16,(L176-9)*2.245,IF(L176&lt;=24,(L176-17)*2.245,IF(L176&lt;=32,(L176-25)*2.245,0)))),0)+IF(F176="PČneol",IF(L176=1,85,IF(L176=2,64.61,IF(L176=3,50.76,IF(L176=4,16.25,IF(L176=5,15,IF(L176=6,13.75,IF(L176=7,12.5,IF(L176=8,11.25,0))))))))+IF(L176&lt;=8,0,IF(L176&lt;=16,9,0))-IF(L176&lt;=8,0,IF(L176&lt;=16,(L176-9)*0.425,0)),0)+IF(F176="PŽ",IF(L176=1,85,IF(L176=2,59.5,IF(L176=3,45,IF(L176=4,32.5,IF(L176=5,30,IF(L176=6,27.5,IF(L176=7,25,IF(L176=8,22.5,0))))))))+IF(L176&lt;=8,0,IF(L176&lt;=16,19,IF(L176&lt;=24,13,IF(L176&lt;=32,8,0))))-IF(L176&lt;=8,0,IF(L176&lt;=16,(L176-9)*0.425,IF(L176&lt;=24,(L176-17)*0.425,IF(L176&lt;=32,(L176-25)*0.425,0)))),0)+IF(F176="EČ",IF(L176=1,204,IF(L176=2,156.24,IF(L176=3,123.84,IF(L176=4,72,IF(L176=5,66,IF(L176=6,60,IF(L176=7,54,IF(L176=8,48,0))))))))+IF(L176&lt;=8,0,IF(L176&lt;=16,40,IF(L176&lt;=24,25,0)))-IF(L176&lt;=8,0,IF(L176&lt;=16,(L176-9)*1.02,IF(L176&lt;=24,(L176-17)*1.02,0))),0)+IF(F176="EČneol",IF(L176=1,68,IF(L176=2,51.69,IF(L176=3,40.61,IF(L176=4,13,IF(L176=5,12,IF(L176=6,11,IF(L176=7,10,IF(L176=8,9,0)))))))))+IF(F176="EŽ",IF(L176=1,68,IF(L176=2,47.6,IF(L176=3,36,IF(L176=4,18,IF(L176=5,16.5,IF(L176=6,15,IF(L176=7,13.5,IF(L176=8,12,0))))))))+IF(L176&lt;=8,0,IF(L176&lt;=16,10,IF(L176&lt;=24,6,0)))-IF(L176&lt;=8,0,IF(L176&lt;=16,(L176-9)*0.34,IF(L176&lt;=24,(L176-17)*0.34,0))),0)+IF(F176="PT",IF(L176=1,68,IF(L176=2,52.08,IF(L176=3,41.28,IF(L176=4,24,IF(L176=5,22,IF(L176=6,20,IF(L176=7,18,IF(L176=8,16,0))))))))+IF(L176&lt;=8,0,IF(L176&lt;=16,13,IF(L176&lt;=24,9,IF(L176&lt;=32,4,0))))-IF(L176&lt;=8,0,IF(L176&lt;=16,(L176-9)*0.34,IF(L176&lt;=24,(L176-17)*0.34,IF(L176&lt;=32,(L176-25)*0.34,0)))),0)+IF(F176="JOŽ",IF(L176=1,85,IF(L176=2,59.5,IF(L176=3,45,IF(L176=4,32.5,IF(L176=5,30,IF(L176=6,27.5,IF(L176=7,25,IF(L176=8,22.5,0))))))))+IF(L176&lt;=8,0,IF(L176&lt;=16,19,IF(L176&lt;=24,13,0)))-IF(L176&lt;=8,0,IF(L176&lt;=16,(L176-9)*0.425,IF(L176&lt;=24,(L176-17)*0.425,0))),0)+IF(F176="JPČ",IF(L176=1,68,IF(L176=2,47.6,IF(L176=3,36,IF(L176=4,26,IF(L176=5,24,IF(L176=6,22,IF(L176=7,20,IF(L176=8,18,0))))))))+IF(L176&lt;=8,0,IF(L176&lt;=16,13,IF(L176&lt;=24,9,0)))-IF(L176&lt;=8,0,IF(L176&lt;=16,(L176-9)*0.34,IF(L176&lt;=24,(L176-17)*0.34,0))),0)+IF(F176="JEČ",IF(L176=1,34,IF(L176=2,26.04,IF(L176=3,20.6,IF(L176=4,12,IF(L176=5,11,IF(L176=6,10,IF(L176=7,9,IF(L176=8,8,0))))))))+IF(L176&lt;=8,0,IF(L176&lt;=16,6,0))-IF(L176&lt;=8,0,IF(L176&lt;=16,(L176-9)*0.17,0)),0)+IF(F176="JEOF",IF(L176=1,34,IF(L176=2,26.04,IF(L176=3,20.6,IF(L176=4,12,IF(L176=5,11,IF(L176=6,10,IF(L176=7,9,IF(L176=8,8,0))))))))+IF(L176&lt;=8,0,IF(L176&lt;=16,6,0))-IF(L176&lt;=8,0,IF(L176&lt;=16,(L176-9)*0.17,0)),0)+IF(F176="JnPČ",IF(L176=1,51,IF(L176=2,35.7,IF(L176=3,27,IF(L176=4,19.5,IF(L176=5,18,IF(L176=6,16.5,IF(L176=7,15,IF(L176=8,13.5,0))))))))+IF(L176&lt;=8,0,IF(L176&lt;=16,10,0))-IF(L176&lt;=8,0,IF(L176&lt;=16,(L176-9)*0.255,0)),0)+IF(F176="JnEČ",IF(L176=1,25.5,IF(L176=2,19.53,IF(L176=3,15.48,IF(L176=4,9,IF(L176=5,8.25,IF(L176=6,7.5,IF(L176=7,6.75,IF(L176=8,6,0))))))))+IF(L176&lt;=8,0,IF(L176&lt;=16,5,0))-IF(L176&lt;=8,0,IF(L176&lt;=16,(L176-9)*0.1275,0)),0)+IF(F176="JčPČ",IF(L176=1,21.25,IF(L176=2,14.5,IF(L176=3,11.5,IF(L176=4,7,IF(L176=5,6.5,IF(L176=6,6,IF(L176=7,5.5,IF(L176=8,5,0))))))))+IF(L176&lt;=8,0,IF(L176&lt;=16,4,0))-IF(L176&lt;=8,0,IF(L176&lt;=16,(L176-9)*0.10625,0)),0)+IF(F176="JčEČ",IF(L176=1,17,IF(L176=2,13.02,IF(L176=3,10.32,IF(L176=4,6,IF(L176=5,5.5,IF(L176=6,5,IF(L176=7,4.5,IF(L176=8,4,0))))))))+IF(L176&lt;=8,0,IF(L176&lt;=16,3,0))-IF(L176&lt;=8,0,IF(L176&lt;=16,(L176-9)*0.085,0)),0)+IF(F176="NEAK",IF(L176=1,11.48,IF(L176=2,8.79,IF(L176=3,6.97,IF(L176=4,4.05,IF(L176=5,3.71,IF(L176=6,3.38,IF(L176=7,3.04,IF(L176=8,2.7,0))))))))+IF(L176&lt;=8,0,IF(L176&lt;=16,2,IF(L176&lt;=24,1.3,0)))-IF(L176&lt;=8,0,IF(L176&lt;=16,(L176-9)*0.0574,IF(L176&lt;=24,(L176-17)*0.0574,0))),0))*IF(L176&lt;0,1,IF(OR(F176="PČ",F176="PŽ",F176="PT"),IF(J176&lt;32,J176/32,1),1))* IF(L176&lt;0,1,IF(OR(F176="EČ",F176="EŽ",F176="JOŽ",F176="JPČ",F176="NEAK"),IF(J176&lt;24,J176/24,1),1))*IF(L176&lt;0,1,IF(OR(F176="PČneol",F176="JEČ",F176="JEOF",F176="JnPČ",F176="JnEČ",F176="JčPČ",F176="JčEČ"),IF(J176&lt;16,J176/16,1),1))*IF(L176&lt;0,1,IF(F176="EČneol",IF(J176&lt;8,J176/8,1),1))</f>
        <v>0</v>
      </c>
      <c r="O176" s="9">
        <f t="shared" ref="O176:O185" si="55">IF(F176="OŽ",N176,IF(H176="Ne",IF(J176*0.3&lt;J176-L176,N176,0),IF(J176*0.1&lt;J176-L176,N176,0)))</f>
        <v>0</v>
      </c>
      <c r="P176" s="4">
        <f t="shared" ref="P176" si="56">IF(O176=0,0,IF(F176="OŽ",IF(L176&gt;35,0,IF(J176&gt;35,(36-L176)*1.836,((36-L176)-(36-J176))*1.836)),0)+IF(F176="PČ",IF(L176&gt;31,0,IF(J176&gt;31,(32-L176)*1.347,((32-L176)-(32-J176))*1.347)),0)+ IF(F176="PČneol",IF(L176&gt;15,0,IF(J176&gt;15,(16-L176)*0.255,((16-L176)-(16-J176))*0.255)),0)+IF(F176="PŽ",IF(L176&gt;31,0,IF(J176&gt;31,(32-L176)*0.255,((32-L176)-(32-J176))*0.255)),0)+IF(F176="EČ",IF(L176&gt;23,0,IF(J176&gt;23,(24-L176)*0.612,((24-L176)-(24-J176))*0.612)),0)+IF(F176="EČneol",IF(L176&gt;7,0,IF(J176&gt;7,(8-L176)*0.204,((8-L176)-(8-J176))*0.204)),0)+IF(F176="EŽ",IF(L176&gt;23,0,IF(J176&gt;23,(24-L176)*0.204,((24-L176)-(24-J176))*0.204)),0)+IF(F176="PT",IF(L176&gt;31,0,IF(J176&gt;31,(32-L176)*0.204,((32-L176)-(32-J176))*0.204)),0)+IF(F176="JOŽ",IF(L176&gt;23,0,IF(J176&gt;23,(24-L176)*0.255,((24-L176)-(24-J176))*0.255)),0)+IF(F176="JPČ",IF(L176&gt;23,0,IF(J176&gt;23,(24-L176)*0.204,((24-L176)-(24-J176))*0.204)),0)+IF(F176="JEČ",IF(L176&gt;15,0,IF(J176&gt;15,(16-L176)*0.102,((16-L176)-(16-J176))*0.102)),0)+IF(F176="JEOF",IF(L176&gt;15,0,IF(J176&gt;15,(16-L176)*0.102,((16-L176)-(16-J176))*0.102)),0)+IF(F176="JnPČ",IF(L176&gt;15,0,IF(J176&gt;15,(16-L176)*0.153,((16-L176)-(16-J176))*0.153)),0)+IF(F176="JnEČ",IF(L176&gt;15,0,IF(J176&gt;15,(16-L176)*0.0765,((16-L176)-(16-J176))*0.0765)),0)+IF(F176="JčPČ",IF(L176&gt;15,0,IF(J176&gt;15,(16-L176)*0.06375,((16-L176)-(16-J176))*0.06375)),0)+IF(F176="JčEČ",IF(L176&gt;15,0,IF(J176&gt;15,(16-L176)*0.051,((16-L176)-(16-J176))*0.051)),0)+IF(F176="NEAK",IF(L176&gt;23,0,IF(J176&gt;23,(24-L176)*0.03444,((24-L176)-(24-J176))*0.03444)),0))</f>
        <v>0</v>
      </c>
      <c r="Q176" s="11">
        <f t="shared" ref="Q176" si="57">IF(ISERROR(P176*100/N176),0,(P176*100/N176))</f>
        <v>0</v>
      </c>
      <c r="R176" s="10">
        <f t="shared" ref="R176:R185" si="58">IF(Q176&lt;=30,O176+P176,O176+O176*0.3)*IF(G176=1,0.4,IF(G176=2,0.75,IF(G176="1 (kas 4 m. 1 k. nerengiamos)",0.52,1)))*IF(D176="olimpinė",1,IF(M176="Ne",0.5,1))*IF(OR(A$5="Lietuvos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federacija"),IF(OR(J176&lt;8,K176&lt;16),0,1),1)*E176*IF(I176&lt;=1,1,1/I176)*IF(OR(A$5="Lietuvos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76" s="8"/>
    </row>
    <row r="177" spans="1:19" ht="30">
      <c r="A177" s="61">
        <v>2</v>
      </c>
      <c r="B177" s="61" t="s">
        <v>84</v>
      </c>
      <c r="C177" s="12" t="s">
        <v>48</v>
      </c>
      <c r="D177" s="61" t="s">
        <v>30</v>
      </c>
      <c r="E177" s="61">
        <v>2</v>
      </c>
      <c r="F177" s="61" t="s">
        <v>58</v>
      </c>
      <c r="G177" s="61">
        <v>1</v>
      </c>
      <c r="H177" s="61" t="s">
        <v>32</v>
      </c>
      <c r="I177" s="61"/>
      <c r="J177" s="61">
        <v>31</v>
      </c>
      <c r="K177" s="61"/>
      <c r="L177" s="61">
        <v>19</v>
      </c>
      <c r="M177" s="61" t="s">
        <v>32</v>
      </c>
      <c r="N177" s="3">
        <f t="shared" si="54"/>
        <v>8.32</v>
      </c>
      <c r="O177" s="9">
        <f t="shared" si="55"/>
        <v>8.32</v>
      </c>
      <c r="P177" s="4">
        <f t="shared" ref="P177:P185" si="59">IF(O177=0,0,IF(F177="OŽ",IF(L177&gt;35,0,IF(J177&gt;35,(36-L177)*1.836,((36-L177)-(36-J177))*1.836)),0)+IF(F177="PČ",IF(L177&gt;31,0,IF(J177&gt;31,(32-L177)*1.347,((32-L177)-(32-J177))*1.347)),0)+ IF(F177="PČneol",IF(L177&gt;15,0,IF(J177&gt;15,(16-L177)*0.255,((16-L177)-(16-J177))*0.255)),0)+IF(F177="PŽ",IF(L177&gt;31,0,IF(J177&gt;31,(32-L177)*0.255,((32-L177)-(32-J177))*0.255)),0)+IF(F177="EČ",IF(L177&gt;23,0,IF(J177&gt;23,(24-L177)*0.612,((24-L177)-(24-J177))*0.612)),0)+IF(F177="EČneol",IF(L177&gt;7,0,IF(J177&gt;7,(8-L177)*0.204,((8-L177)-(8-J177))*0.204)),0)+IF(F177="EŽ",IF(L177&gt;23,0,IF(J177&gt;23,(24-L177)*0.204,((24-L177)-(24-J177))*0.204)),0)+IF(F177="PT",IF(L177&gt;31,0,IF(J177&gt;31,(32-L177)*0.204,((32-L177)-(32-J177))*0.204)),0)+IF(F177="JOŽ",IF(L177&gt;23,0,IF(J177&gt;23,(24-L177)*0.255,((24-L177)-(24-J177))*0.255)),0)+IF(F177="JPČ",IF(L177&gt;23,0,IF(J177&gt;23,(24-L177)*0.204,((24-L177)-(24-J177))*0.204)),0)+IF(F177="JEČ",IF(L177&gt;15,0,IF(J177&gt;15,(16-L177)*0.102,((16-L177)-(16-J177))*0.102)),0)+IF(F177="JEOF",IF(L177&gt;15,0,IF(J177&gt;15,(16-L177)*0.102,((16-L177)-(16-J177))*0.102)),0)+IF(F177="JnPČ",IF(L177&gt;15,0,IF(J177&gt;15,(16-L177)*0.153,((16-L177)-(16-J177))*0.153)),0)+IF(F177="JnEČ",IF(L177&gt;15,0,IF(J177&gt;15,(16-L177)*0.0765,((16-L177)-(16-J177))*0.0765)),0)+IF(F177="JčPČ",IF(L177&gt;15,0,IF(J177&gt;15,(16-L177)*0.06375,((16-L177)-(16-J177))*0.06375)),0)+IF(F177="JčEČ",IF(L177&gt;15,0,IF(J177&gt;15,(16-L177)*0.051,((16-L177)-(16-J177))*0.051)),0)+IF(F177="NEAK",IF(L177&gt;23,0,IF(J177&gt;23,(24-L177)*0.03444,((24-L177)-(24-J177))*0.03444)),0))</f>
        <v>1.02</v>
      </c>
      <c r="Q177" s="11">
        <f t="shared" ref="Q177:Q185" si="60">IF(ISERROR(P177*100/N177),0,(P177*100/N177))</f>
        <v>12.259615384615385</v>
      </c>
      <c r="R177" s="10">
        <f t="shared" si="58"/>
        <v>7.4720000000000004</v>
      </c>
      <c r="S177" s="8"/>
    </row>
    <row r="178" spans="1:19">
      <c r="A178" s="61">
        <v>3</v>
      </c>
      <c r="B178" s="61"/>
      <c r="C178" s="12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3">
        <f t="shared" si="54"/>
        <v>0</v>
      </c>
      <c r="O178" s="9">
        <f t="shared" si="55"/>
        <v>0</v>
      </c>
      <c r="P178" s="4">
        <f t="shared" si="59"/>
        <v>0</v>
      </c>
      <c r="Q178" s="11">
        <f t="shared" si="60"/>
        <v>0</v>
      </c>
      <c r="R178" s="10">
        <f t="shared" si="58"/>
        <v>0</v>
      </c>
      <c r="S178" s="8"/>
    </row>
    <row r="179" spans="1:19">
      <c r="A179" s="61">
        <v>4</v>
      </c>
      <c r="B179" s="61"/>
      <c r="C179" s="12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3">
        <f t="shared" si="54"/>
        <v>0</v>
      </c>
      <c r="O179" s="9">
        <f t="shared" si="55"/>
        <v>0</v>
      </c>
      <c r="P179" s="4">
        <f t="shared" si="59"/>
        <v>0</v>
      </c>
      <c r="Q179" s="11">
        <f t="shared" si="60"/>
        <v>0</v>
      </c>
      <c r="R179" s="10">
        <f t="shared" si="58"/>
        <v>0</v>
      </c>
      <c r="S179" s="8"/>
    </row>
    <row r="180" spans="1:19">
      <c r="A180" s="61">
        <v>5</v>
      </c>
      <c r="B180" s="61"/>
      <c r="C180" s="12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3">
        <f t="shared" si="54"/>
        <v>0</v>
      </c>
      <c r="O180" s="9">
        <f t="shared" si="55"/>
        <v>0</v>
      </c>
      <c r="P180" s="4">
        <f t="shared" si="59"/>
        <v>0</v>
      </c>
      <c r="Q180" s="11">
        <f t="shared" si="60"/>
        <v>0</v>
      </c>
      <c r="R180" s="10">
        <f t="shared" si="58"/>
        <v>0</v>
      </c>
      <c r="S180" s="8"/>
    </row>
    <row r="181" spans="1:19">
      <c r="A181" s="61">
        <v>6</v>
      </c>
      <c r="B181" s="61"/>
      <c r="C181" s="12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3">
        <f t="shared" si="54"/>
        <v>0</v>
      </c>
      <c r="O181" s="9">
        <f t="shared" si="55"/>
        <v>0</v>
      </c>
      <c r="P181" s="4">
        <f t="shared" si="59"/>
        <v>0</v>
      </c>
      <c r="Q181" s="11">
        <f t="shared" si="60"/>
        <v>0</v>
      </c>
      <c r="R181" s="10">
        <f t="shared" si="58"/>
        <v>0</v>
      </c>
      <c r="S181" s="8"/>
    </row>
    <row r="182" spans="1:19">
      <c r="A182" s="61">
        <v>7</v>
      </c>
      <c r="B182" s="61"/>
      <c r="C182" s="12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3">
        <f t="shared" si="54"/>
        <v>0</v>
      </c>
      <c r="O182" s="9">
        <f t="shared" si="55"/>
        <v>0</v>
      </c>
      <c r="P182" s="4">
        <f t="shared" si="59"/>
        <v>0</v>
      </c>
      <c r="Q182" s="11">
        <f t="shared" si="60"/>
        <v>0</v>
      </c>
      <c r="R182" s="10">
        <f t="shared" si="58"/>
        <v>0</v>
      </c>
      <c r="S182" s="8"/>
    </row>
    <row r="183" spans="1:19">
      <c r="A183" s="61">
        <v>8</v>
      </c>
      <c r="B183" s="61"/>
      <c r="C183" s="12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3">
        <f t="shared" si="54"/>
        <v>0</v>
      </c>
      <c r="O183" s="9">
        <f t="shared" si="55"/>
        <v>0</v>
      </c>
      <c r="P183" s="4">
        <f t="shared" si="59"/>
        <v>0</v>
      </c>
      <c r="Q183" s="11">
        <f t="shared" si="60"/>
        <v>0</v>
      </c>
      <c r="R183" s="10">
        <f t="shared" si="58"/>
        <v>0</v>
      </c>
      <c r="S183" s="8"/>
    </row>
    <row r="184" spans="1:19" s="8" customFormat="1">
      <c r="A184" s="61">
        <v>9</v>
      </c>
      <c r="B184" s="61"/>
      <c r="C184" s="12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3">
        <f t="shared" si="54"/>
        <v>0</v>
      </c>
      <c r="O184" s="9">
        <f t="shared" si="55"/>
        <v>0</v>
      </c>
      <c r="P184" s="4">
        <f t="shared" si="59"/>
        <v>0</v>
      </c>
      <c r="Q184" s="11">
        <f t="shared" si="60"/>
        <v>0</v>
      </c>
      <c r="R184" s="10">
        <f t="shared" si="58"/>
        <v>0</v>
      </c>
    </row>
    <row r="185" spans="1:19">
      <c r="A185" s="61">
        <v>10</v>
      </c>
      <c r="B185" s="61"/>
      <c r="C185" s="12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3">
        <f t="shared" si="54"/>
        <v>0</v>
      </c>
      <c r="O185" s="9">
        <f t="shared" si="55"/>
        <v>0</v>
      </c>
      <c r="P185" s="4">
        <f t="shared" si="59"/>
        <v>0</v>
      </c>
      <c r="Q185" s="11">
        <f t="shared" si="60"/>
        <v>0</v>
      </c>
      <c r="R185" s="10">
        <f t="shared" si="58"/>
        <v>0</v>
      </c>
      <c r="S185" s="8"/>
    </row>
    <row r="186" spans="1:19">
      <c r="A186" s="66" t="s">
        <v>36</v>
      </c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8"/>
      <c r="R186" s="10">
        <f>SUM(R176:R185)</f>
        <v>7.4720000000000004</v>
      </c>
      <c r="S186" s="8"/>
    </row>
    <row r="187" spans="1:19" ht="15.75">
      <c r="A187" s="24" t="s">
        <v>37</v>
      </c>
      <c r="B187" s="24"/>
      <c r="C187" s="87" t="s">
        <v>85</v>
      </c>
      <c r="D187" s="87"/>
      <c r="E187" s="87"/>
      <c r="F187" s="87"/>
      <c r="G187" s="87"/>
      <c r="H187" s="87"/>
      <c r="I187" s="15"/>
      <c r="J187" s="15"/>
      <c r="K187" s="15"/>
      <c r="L187" s="15"/>
      <c r="M187" s="15"/>
      <c r="N187" s="15"/>
      <c r="O187" s="15"/>
      <c r="P187" s="15"/>
      <c r="Q187" s="15"/>
      <c r="R187" s="16"/>
      <c r="S187" s="8"/>
    </row>
    <row r="188" spans="1:19" s="8" customFormat="1" ht="15.75">
      <c r="A188" s="24"/>
      <c r="B188" s="24"/>
      <c r="C188" s="111" t="s">
        <v>86</v>
      </c>
      <c r="D188" s="111"/>
      <c r="E188" s="111"/>
      <c r="F188" s="111"/>
      <c r="G188" s="111"/>
      <c r="H188" s="111"/>
      <c r="I188" s="15"/>
      <c r="J188" s="15"/>
      <c r="K188" s="15"/>
      <c r="L188" s="15"/>
      <c r="M188" s="15"/>
      <c r="N188" s="15"/>
      <c r="O188" s="15"/>
      <c r="P188" s="15"/>
      <c r="Q188" s="15"/>
      <c r="R188" s="16"/>
    </row>
    <row r="189" spans="1:19">
      <c r="A189" s="49" t="s">
        <v>42</v>
      </c>
      <c r="B189" s="49"/>
      <c r="C189" s="49"/>
      <c r="D189" s="49"/>
      <c r="E189" s="49"/>
      <c r="F189" s="49"/>
      <c r="G189" s="49"/>
      <c r="H189" s="49"/>
      <c r="I189" s="49"/>
      <c r="J189" s="15"/>
      <c r="K189" s="15"/>
      <c r="L189" s="15"/>
      <c r="M189" s="15"/>
      <c r="N189" s="15"/>
      <c r="O189" s="15"/>
      <c r="P189" s="15"/>
      <c r="Q189" s="15"/>
      <c r="R189" s="16"/>
      <c r="S189" s="8"/>
    </row>
    <row r="190" spans="1:19">
      <c r="A190" s="49"/>
      <c r="B190" s="49"/>
      <c r="C190" s="49"/>
      <c r="D190" s="49"/>
      <c r="E190" s="49"/>
      <c r="F190" s="49"/>
      <c r="G190" s="49"/>
      <c r="H190" s="49"/>
      <c r="I190" s="49"/>
      <c r="J190" s="15"/>
      <c r="K190" s="15"/>
      <c r="L190" s="15"/>
      <c r="M190" s="15"/>
      <c r="N190" s="15"/>
      <c r="O190" s="15"/>
      <c r="P190" s="15"/>
      <c r="Q190" s="15"/>
      <c r="R190" s="16"/>
      <c r="S190" s="8"/>
    </row>
    <row r="191" spans="1:19">
      <c r="A191" s="64" t="s">
        <v>87</v>
      </c>
      <c r="B191" s="65"/>
      <c r="C191" s="65"/>
      <c r="D191" s="65"/>
      <c r="E191" s="65"/>
      <c r="F191" s="65"/>
      <c r="G191" s="65"/>
      <c r="H191" s="65"/>
      <c r="I191" s="65"/>
      <c r="J191" s="65"/>
      <c r="K191" s="65"/>
      <c r="L191" s="65"/>
      <c r="M191" s="65"/>
      <c r="N191" s="65"/>
      <c r="O191" s="65"/>
      <c r="P191" s="65"/>
      <c r="Q191" s="57"/>
      <c r="R191" s="8"/>
      <c r="S191" s="8"/>
    </row>
    <row r="192" spans="1:19" ht="18">
      <c r="A192" s="69" t="s">
        <v>27</v>
      </c>
      <c r="B192" s="70"/>
      <c r="C192" s="7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7"/>
      <c r="R192" s="8"/>
      <c r="S192" s="8"/>
    </row>
    <row r="193" spans="1:19">
      <c r="A193" s="64" t="s">
        <v>88</v>
      </c>
      <c r="B193" s="65"/>
      <c r="C193" s="65"/>
      <c r="D193" s="65"/>
      <c r="E193" s="65"/>
      <c r="F193" s="65"/>
      <c r="G193" s="65"/>
      <c r="H193" s="65"/>
      <c r="I193" s="65"/>
      <c r="J193" s="65"/>
      <c r="K193" s="65"/>
      <c r="L193" s="65"/>
      <c r="M193" s="65"/>
      <c r="N193" s="65"/>
      <c r="O193" s="65"/>
      <c r="P193" s="65"/>
      <c r="Q193" s="57"/>
      <c r="R193" s="8"/>
      <c r="S193" s="8"/>
    </row>
    <row r="194" spans="1:19">
      <c r="A194" s="61">
        <v>1</v>
      </c>
      <c r="B194" s="61" t="s">
        <v>28</v>
      </c>
      <c r="C194" s="12" t="s">
        <v>29</v>
      </c>
      <c r="D194" s="61" t="s">
        <v>30</v>
      </c>
      <c r="E194" s="61">
        <v>1</v>
      </c>
      <c r="F194" s="61" t="s">
        <v>45</v>
      </c>
      <c r="G194" s="61">
        <v>1</v>
      </c>
      <c r="H194" s="61" t="s">
        <v>32</v>
      </c>
      <c r="I194" s="61"/>
      <c r="J194" s="61">
        <v>37</v>
      </c>
      <c r="K194" s="61"/>
      <c r="L194" s="61">
        <v>26</v>
      </c>
      <c r="M194" s="61" t="s">
        <v>32</v>
      </c>
      <c r="N194" s="3">
        <f t="shared" ref="N194:N203" si="61">(IF(F194="OŽ",IF(L194=1,550.8,IF(L194=2,426.38,IF(L194=3,342.14,IF(L194=4,181.44,IF(L194=5,168.48,IF(L194=6,155.52,IF(L194=7,148.5,IF(L194=8,144,0))))))))+IF(L194&lt;=8,0,IF(L194&lt;=16,137.7,IF(L194&lt;=24,108,IF(L194&lt;=32,80.1,IF(L194&lt;=36,52.2,0)))))-IF(L194&lt;=8,0,IF(L194&lt;=16,(L194-9)*2.754,IF(L194&lt;=24,(L194-17)* 2.754,IF(L194&lt;=32,(L194-25)* 2.754,IF(L194&lt;=36,(L194-33)*2.754,0))))),0)+IF(F194="PČ",IF(L194=1,449,IF(L194=2,314.6,IF(L194=3,238,IF(L194=4,172,IF(L194=5,159,IF(L194=6,145,IF(L194=7,132,IF(L194=8,119,0))))))))+IF(L194&lt;=8,0,IF(L194&lt;=16,88,IF(L194&lt;=24,55,IF(L194&lt;=32,22,0))))-IF(L194&lt;=8,0,IF(L194&lt;=16,(L194-9)*2.245,IF(L194&lt;=24,(L194-17)*2.245,IF(L194&lt;=32,(L194-25)*2.245,0)))),0)+IF(F194="PČneol",IF(L194=1,85,IF(L194=2,64.61,IF(L194=3,50.76,IF(L194=4,16.25,IF(L194=5,15,IF(L194=6,13.75,IF(L194=7,12.5,IF(L194=8,11.25,0))))))))+IF(L194&lt;=8,0,IF(L194&lt;=16,9,0))-IF(L194&lt;=8,0,IF(L194&lt;=16,(L194-9)*0.425,0)),0)+IF(F194="PŽ",IF(L194=1,85,IF(L194=2,59.5,IF(L194=3,45,IF(L194=4,32.5,IF(L194=5,30,IF(L194=6,27.5,IF(L194=7,25,IF(L194=8,22.5,0))))))))+IF(L194&lt;=8,0,IF(L194&lt;=16,19,IF(L194&lt;=24,13,IF(L194&lt;=32,8,0))))-IF(L194&lt;=8,0,IF(L194&lt;=16,(L194-9)*0.425,IF(L194&lt;=24,(L194-17)*0.425,IF(L194&lt;=32,(L194-25)*0.425,0)))),0)+IF(F194="EČ",IF(L194=1,204,IF(L194=2,156.24,IF(L194=3,123.84,IF(L194=4,72,IF(L194=5,66,IF(L194=6,60,IF(L194=7,54,IF(L194=8,48,0))))))))+IF(L194&lt;=8,0,IF(L194&lt;=16,40,IF(L194&lt;=24,25,0)))-IF(L194&lt;=8,0,IF(L194&lt;=16,(L194-9)*1.02,IF(L194&lt;=24,(L194-17)*1.02,0))),0)+IF(F194="EČneol",IF(L194=1,68,IF(L194=2,51.69,IF(L194=3,40.61,IF(L194=4,13,IF(L194=5,12,IF(L194=6,11,IF(L194=7,10,IF(L194=8,9,0)))))))))+IF(F194="EŽ",IF(L194=1,68,IF(L194=2,47.6,IF(L194=3,36,IF(L194=4,18,IF(L194=5,16.5,IF(L194=6,15,IF(L194=7,13.5,IF(L194=8,12,0))))))))+IF(L194&lt;=8,0,IF(L194&lt;=16,10,IF(L194&lt;=24,6,0)))-IF(L194&lt;=8,0,IF(L194&lt;=16,(L194-9)*0.34,IF(L194&lt;=24,(L194-17)*0.34,0))),0)+IF(F194="PT",IF(L194=1,68,IF(L194=2,52.08,IF(L194=3,41.28,IF(L194=4,24,IF(L194=5,22,IF(L194=6,20,IF(L194=7,18,IF(L194=8,16,0))))))))+IF(L194&lt;=8,0,IF(L194&lt;=16,13,IF(L194&lt;=24,9,IF(L194&lt;=32,4,0))))-IF(L194&lt;=8,0,IF(L194&lt;=16,(L194-9)*0.34,IF(L194&lt;=24,(L194-17)*0.34,IF(L194&lt;=32,(L194-25)*0.34,0)))),0)+IF(F194="JOŽ",IF(L194=1,85,IF(L194=2,59.5,IF(L194=3,45,IF(L194=4,32.5,IF(L194=5,30,IF(L194=6,27.5,IF(L194=7,25,IF(L194=8,22.5,0))))))))+IF(L194&lt;=8,0,IF(L194&lt;=16,19,IF(L194&lt;=24,13,0)))-IF(L194&lt;=8,0,IF(L194&lt;=16,(L194-9)*0.425,IF(L194&lt;=24,(L194-17)*0.425,0))),0)+IF(F194="JPČ",IF(L194=1,68,IF(L194=2,47.6,IF(L194=3,36,IF(L194=4,26,IF(L194=5,24,IF(L194=6,22,IF(L194=7,20,IF(L194=8,18,0))))))))+IF(L194&lt;=8,0,IF(L194&lt;=16,13,IF(L194&lt;=24,9,0)))-IF(L194&lt;=8,0,IF(L194&lt;=16,(L194-9)*0.34,IF(L194&lt;=24,(L194-17)*0.34,0))),0)+IF(F194="JEČ",IF(L194=1,34,IF(L194=2,26.04,IF(L194=3,20.6,IF(L194=4,12,IF(L194=5,11,IF(L194=6,10,IF(L194=7,9,IF(L194=8,8,0))))))))+IF(L194&lt;=8,0,IF(L194&lt;=16,6,0))-IF(L194&lt;=8,0,IF(L194&lt;=16,(L194-9)*0.17,0)),0)+IF(F194="JEOF",IF(L194=1,34,IF(L194=2,26.04,IF(L194=3,20.6,IF(L194=4,12,IF(L194=5,11,IF(L194=6,10,IF(L194=7,9,IF(L194=8,8,0))))))))+IF(L194&lt;=8,0,IF(L194&lt;=16,6,0))-IF(L194&lt;=8,0,IF(L194&lt;=16,(L194-9)*0.17,0)),0)+IF(F194="JnPČ",IF(L194=1,51,IF(L194=2,35.7,IF(L194=3,27,IF(L194=4,19.5,IF(L194=5,18,IF(L194=6,16.5,IF(L194=7,15,IF(L194=8,13.5,0))))))))+IF(L194&lt;=8,0,IF(L194&lt;=16,10,0))-IF(L194&lt;=8,0,IF(L194&lt;=16,(L194-9)*0.255,0)),0)+IF(F194="JnEČ",IF(L194=1,25.5,IF(L194=2,19.53,IF(L194=3,15.48,IF(L194=4,9,IF(L194=5,8.25,IF(L194=6,7.5,IF(L194=7,6.75,IF(L194=8,6,0))))))))+IF(L194&lt;=8,0,IF(L194&lt;=16,5,0))-IF(L194&lt;=8,0,IF(L194&lt;=16,(L194-9)*0.1275,0)),0)+IF(F194="JčPČ",IF(L194=1,21.25,IF(L194=2,14.5,IF(L194=3,11.5,IF(L194=4,7,IF(L194=5,6.5,IF(L194=6,6,IF(L194=7,5.5,IF(L194=8,5,0))))))))+IF(L194&lt;=8,0,IF(L194&lt;=16,4,0))-IF(L194&lt;=8,0,IF(L194&lt;=16,(L194-9)*0.10625,0)),0)+IF(F194="JčEČ",IF(L194=1,17,IF(L194=2,13.02,IF(L194=3,10.32,IF(L194=4,6,IF(L194=5,5.5,IF(L194=6,5,IF(L194=7,4.5,IF(L194=8,4,0))))))))+IF(L194&lt;=8,0,IF(L194&lt;=16,3,0))-IF(L194&lt;=8,0,IF(L194&lt;=16,(L194-9)*0.085,0)),0)+IF(F194="NEAK",IF(L194=1,11.48,IF(L194=2,8.79,IF(L194=3,6.97,IF(L194=4,4.05,IF(L194=5,3.71,IF(L194=6,3.38,IF(L194=7,3.04,IF(L194=8,2.7,0))))))))+IF(L194&lt;=8,0,IF(L194&lt;=16,2,IF(L194&lt;=24,1.3,0)))-IF(L194&lt;=8,0,IF(L194&lt;=16,(L194-9)*0.0574,IF(L194&lt;=24,(L194-17)*0.0574,0))),0))*IF(L194&lt;0,1,IF(OR(F194="PČ",F194="PŽ",F194="PT"),IF(J194&lt;32,J194/32,1),1))* IF(L194&lt;0,1,IF(OR(F194="EČ",F194="EŽ",F194="JOŽ",F194="JPČ",F194="NEAK"),IF(J194&lt;24,J194/24,1),1))*IF(L194&lt;0,1,IF(OR(F194="PČneol",F194="JEČ",F194="JEOF",F194="JnPČ",F194="JnEČ",F194="JčPČ",F194="JčEČ"),IF(J194&lt;16,J194/16,1),1))*IF(L194&lt;0,1,IF(F194="EČneol",IF(J194&lt;8,J194/8,1),1))</f>
        <v>0</v>
      </c>
      <c r="O194" s="9">
        <f t="shared" ref="O194:O203" si="62">IF(F194="OŽ",N194,IF(H194="Ne",IF(J194*0.3&lt;J194-L194,N194,0),IF(J194*0.1&lt;J194-L194,N194,0)))</f>
        <v>0</v>
      </c>
      <c r="P194" s="4">
        <f t="shared" ref="P194" si="63">IF(O194=0,0,IF(F194="OŽ",IF(L194&gt;35,0,IF(J194&gt;35,(36-L194)*1.836,((36-L194)-(36-J194))*1.836)),0)+IF(F194="PČ",IF(L194&gt;31,0,IF(J194&gt;31,(32-L194)*1.347,((32-L194)-(32-J194))*1.347)),0)+ IF(F194="PČneol",IF(L194&gt;15,0,IF(J194&gt;15,(16-L194)*0.255,((16-L194)-(16-J194))*0.255)),0)+IF(F194="PŽ",IF(L194&gt;31,0,IF(J194&gt;31,(32-L194)*0.255,((32-L194)-(32-J194))*0.255)),0)+IF(F194="EČ",IF(L194&gt;23,0,IF(J194&gt;23,(24-L194)*0.612,((24-L194)-(24-J194))*0.612)),0)+IF(F194="EČneol",IF(L194&gt;7,0,IF(J194&gt;7,(8-L194)*0.204,((8-L194)-(8-J194))*0.204)),0)+IF(F194="EŽ",IF(L194&gt;23,0,IF(J194&gt;23,(24-L194)*0.204,((24-L194)-(24-J194))*0.204)),0)+IF(F194="PT",IF(L194&gt;31,0,IF(J194&gt;31,(32-L194)*0.204,((32-L194)-(32-J194))*0.204)),0)+IF(F194="JOŽ",IF(L194&gt;23,0,IF(J194&gt;23,(24-L194)*0.255,((24-L194)-(24-J194))*0.255)),0)+IF(F194="JPČ",IF(L194&gt;23,0,IF(J194&gt;23,(24-L194)*0.204,((24-L194)-(24-J194))*0.204)),0)+IF(F194="JEČ",IF(L194&gt;15,0,IF(J194&gt;15,(16-L194)*0.102,((16-L194)-(16-J194))*0.102)),0)+IF(F194="JEOF",IF(L194&gt;15,0,IF(J194&gt;15,(16-L194)*0.102,((16-L194)-(16-J194))*0.102)),0)+IF(F194="JnPČ",IF(L194&gt;15,0,IF(J194&gt;15,(16-L194)*0.153,((16-L194)-(16-J194))*0.153)),0)+IF(F194="JnEČ",IF(L194&gt;15,0,IF(J194&gt;15,(16-L194)*0.0765,((16-L194)-(16-J194))*0.0765)),0)+IF(F194="JčPČ",IF(L194&gt;15,0,IF(J194&gt;15,(16-L194)*0.06375,((16-L194)-(16-J194))*0.06375)),0)+IF(F194="JčEČ",IF(L194&gt;15,0,IF(J194&gt;15,(16-L194)*0.051,((16-L194)-(16-J194))*0.051)),0)+IF(F194="NEAK",IF(L194&gt;23,0,IF(J194&gt;23,(24-L194)*0.03444,((24-L194)-(24-J194))*0.03444)),0))</f>
        <v>0</v>
      </c>
      <c r="Q194" s="11">
        <f t="shared" ref="Q194" si="64">IF(ISERROR(P194*100/N194),0,(P194*100/N194))</f>
        <v>0</v>
      </c>
      <c r="R194" s="10">
        <f t="shared" ref="R194:R203" si="65">IF(Q194&lt;=30,O194+P194,O194+O194*0.3)*IF(G194=1,0.4,IF(G194=2,0.75,IF(G194="1 (kas 4 m. 1 k. nerengiamos)",0.52,1)))*IF(D194="olimpinė",1,IF(M194="Ne",0.5,1))*IF(OR(A$5="Lietuvos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federacija"),IF(OR(J194&lt;8,K194&lt;16),0,1),1)*E194*IF(I194&lt;=1,1,1/I194)*IF(OR(A$5="Lietuvos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94" s="8"/>
    </row>
    <row r="195" spans="1:19" ht="30">
      <c r="A195" s="61">
        <v>2</v>
      </c>
      <c r="B195" s="61" t="s">
        <v>68</v>
      </c>
      <c r="C195" s="12" t="s">
        <v>48</v>
      </c>
      <c r="D195" s="61" t="s">
        <v>30</v>
      </c>
      <c r="E195" s="61">
        <v>2</v>
      </c>
      <c r="F195" s="61" t="s">
        <v>45</v>
      </c>
      <c r="G195" s="61">
        <v>1</v>
      </c>
      <c r="H195" s="61" t="s">
        <v>32</v>
      </c>
      <c r="I195" s="61"/>
      <c r="J195" s="61">
        <v>27</v>
      </c>
      <c r="K195" s="61"/>
      <c r="L195" s="61">
        <v>11</v>
      </c>
      <c r="M195" s="61" t="s">
        <v>32</v>
      </c>
      <c r="N195" s="3">
        <f t="shared" si="61"/>
        <v>37.96</v>
      </c>
      <c r="O195" s="9">
        <f t="shared" si="62"/>
        <v>37.96</v>
      </c>
      <c r="P195" s="4">
        <f t="shared" ref="P195:P203" si="66">IF(O195=0,0,IF(F195="OŽ",IF(L195&gt;35,0,IF(J195&gt;35,(36-L195)*1.836,((36-L195)-(36-J195))*1.836)),0)+IF(F195="PČ",IF(L195&gt;31,0,IF(J195&gt;31,(32-L195)*1.347,((32-L195)-(32-J195))*1.347)),0)+ IF(F195="PČneol",IF(L195&gt;15,0,IF(J195&gt;15,(16-L195)*0.255,((16-L195)-(16-J195))*0.255)),0)+IF(F195="PŽ",IF(L195&gt;31,0,IF(J195&gt;31,(32-L195)*0.255,((32-L195)-(32-J195))*0.255)),0)+IF(F195="EČ",IF(L195&gt;23,0,IF(J195&gt;23,(24-L195)*0.612,((24-L195)-(24-J195))*0.612)),0)+IF(F195="EČneol",IF(L195&gt;7,0,IF(J195&gt;7,(8-L195)*0.204,((8-L195)-(8-J195))*0.204)),0)+IF(F195="EŽ",IF(L195&gt;23,0,IF(J195&gt;23,(24-L195)*0.204,((24-L195)-(24-J195))*0.204)),0)+IF(F195="PT",IF(L195&gt;31,0,IF(J195&gt;31,(32-L195)*0.204,((32-L195)-(32-J195))*0.204)),0)+IF(F195="JOŽ",IF(L195&gt;23,0,IF(J195&gt;23,(24-L195)*0.255,((24-L195)-(24-J195))*0.255)),0)+IF(F195="JPČ",IF(L195&gt;23,0,IF(J195&gt;23,(24-L195)*0.204,((24-L195)-(24-J195))*0.204)),0)+IF(F195="JEČ",IF(L195&gt;15,0,IF(J195&gt;15,(16-L195)*0.102,((16-L195)-(16-J195))*0.102)),0)+IF(F195="JEOF",IF(L195&gt;15,0,IF(J195&gt;15,(16-L195)*0.102,((16-L195)-(16-J195))*0.102)),0)+IF(F195="JnPČ",IF(L195&gt;15,0,IF(J195&gt;15,(16-L195)*0.153,((16-L195)-(16-J195))*0.153)),0)+IF(F195="JnEČ",IF(L195&gt;15,0,IF(J195&gt;15,(16-L195)*0.0765,((16-L195)-(16-J195))*0.0765)),0)+IF(F195="JčPČ",IF(L195&gt;15,0,IF(J195&gt;15,(16-L195)*0.06375,((16-L195)-(16-J195))*0.06375)),0)+IF(F195="JčEČ",IF(L195&gt;15,0,IF(J195&gt;15,(16-L195)*0.051,((16-L195)-(16-J195))*0.051)),0)+IF(F195="NEAK",IF(L195&gt;23,0,IF(J195&gt;23,(24-L195)*0.03444,((24-L195)-(24-J195))*0.03444)),0))</f>
        <v>7.9559999999999995</v>
      </c>
      <c r="Q195" s="11">
        <f t="shared" ref="Q195:Q203" si="67">IF(ISERROR(P195*100/N195),0,(P195*100/N195))</f>
        <v>20.958904109589039</v>
      </c>
      <c r="R195" s="10">
        <f t="shared" si="65"/>
        <v>36.732799999999997</v>
      </c>
      <c r="S195" s="8"/>
    </row>
    <row r="196" spans="1:19">
      <c r="A196" s="61">
        <v>3</v>
      </c>
      <c r="B196" s="61"/>
      <c r="C196" s="12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3">
        <f t="shared" si="61"/>
        <v>0</v>
      </c>
      <c r="O196" s="9">
        <f t="shared" si="62"/>
        <v>0</v>
      </c>
      <c r="P196" s="4">
        <f t="shared" si="66"/>
        <v>0</v>
      </c>
      <c r="Q196" s="11">
        <f t="shared" si="67"/>
        <v>0</v>
      </c>
      <c r="R196" s="10">
        <f t="shared" si="65"/>
        <v>0</v>
      </c>
      <c r="S196" s="8"/>
    </row>
    <row r="197" spans="1:19">
      <c r="A197" s="61">
        <v>4</v>
      </c>
      <c r="B197" s="61"/>
      <c r="C197" s="12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3">
        <f t="shared" si="61"/>
        <v>0</v>
      </c>
      <c r="O197" s="9">
        <f t="shared" si="62"/>
        <v>0</v>
      </c>
      <c r="P197" s="4">
        <f t="shared" si="66"/>
        <v>0</v>
      </c>
      <c r="Q197" s="11">
        <f t="shared" si="67"/>
        <v>0</v>
      </c>
      <c r="R197" s="10">
        <f t="shared" si="65"/>
        <v>0</v>
      </c>
      <c r="S197" s="8"/>
    </row>
    <row r="198" spans="1:19">
      <c r="A198" s="61">
        <v>5</v>
      </c>
      <c r="B198" s="61"/>
      <c r="C198" s="12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3">
        <f t="shared" si="61"/>
        <v>0</v>
      </c>
      <c r="O198" s="9">
        <f t="shared" si="62"/>
        <v>0</v>
      </c>
      <c r="P198" s="4">
        <f t="shared" si="66"/>
        <v>0</v>
      </c>
      <c r="Q198" s="11">
        <f t="shared" si="67"/>
        <v>0</v>
      </c>
      <c r="R198" s="10">
        <f t="shared" si="65"/>
        <v>0</v>
      </c>
      <c r="S198" s="8"/>
    </row>
    <row r="199" spans="1:19">
      <c r="A199" s="61">
        <v>6</v>
      </c>
      <c r="B199" s="61"/>
      <c r="C199" s="12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3">
        <f t="shared" si="61"/>
        <v>0</v>
      </c>
      <c r="O199" s="9">
        <f t="shared" si="62"/>
        <v>0</v>
      </c>
      <c r="P199" s="4">
        <f t="shared" si="66"/>
        <v>0</v>
      </c>
      <c r="Q199" s="11">
        <f t="shared" si="67"/>
        <v>0</v>
      </c>
      <c r="R199" s="10">
        <f t="shared" si="65"/>
        <v>0</v>
      </c>
      <c r="S199" s="8"/>
    </row>
    <row r="200" spans="1:19">
      <c r="A200" s="61">
        <v>7</v>
      </c>
      <c r="B200" s="61"/>
      <c r="C200" s="12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3">
        <f t="shared" si="61"/>
        <v>0</v>
      </c>
      <c r="O200" s="9">
        <f t="shared" si="62"/>
        <v>0</v>
      </c>
      <c r="P200" s="4">
        <f t="shared" si="66"/>
        <v>0</v>
      </c>
      <c r="Q200" s="11">
        <f t="shared" si="67"/>
        <v>0</v>
      </c>
      <c r="R200" s="10">
        <f t="shared" si="65"/>
        <v>0</v>
      </c>
      <c r="S200" s="8"/>
    </row>
    <row r="201" spans="1:19">
      <c r="A201" s="61">
        <v>8</v>
      </c>
      <c r="B201" s="61"/>
      <c r="C201" s="12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3">
        <f t="shared" si="61"/>
        <v>0</v>
      </c>
      <c r="O201" s="9">
        <f t="shared" si="62"/>
        <v>0</v>
      </c>
      <c r="P201" s="4">
        <f t="shared" si="66"/>
        <v>0</v>
      </c>
      <c r="Q201" s="11">
        <f t="shared" si="67"/>
        <v>0</v>
      </c>
      <c r="R201" s="10">
        <f t="shared" si="65"/>
        <v>0</v>
      </c>
      <c r="S201" s="8"/>
    </row>
    <row r="202" spans="1:19" s="8" customFormat="1">
      <c r="A202" s="61">
        <v>9</v>
      </c>
      <c r="B202" s="61"/>
      <c r="C202" s="12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3">
        <f t="shared" si="61"/>
        <v>0</v>
      </c>
      <c r="O202" s="9">
        <f t="shared" si="62"/>
        <v>0</v>
      </c>
      <c r="P202" s="4">
        <f t="shared" si="66"/>
        <v>0</v>
      </c>
      <c r="Q202" s="11">
        <f t="shared" si="67"/>
        <v>0</v>
      </c>
      <c r="R202" s="10">
        <f t="shared" si="65"/>
        <v>0</v>
      </c>
    </row>
    <row r="203" spans="1:19">
      <c r="A203" s="61">
        <v>10</v>
      </c>
      <c r="B203" s="61"/>
      <c r="C203" s="12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3">
        <f t="shared" si="61"/>
        <v>0</v>
      </c>
      <c r="O203" s="9">
        <f t="shared" si="62"/>
        <v>0</v>
      </c>
      <c r="P203" s="4">
        <f t="shared" si="66"/>
        <v>0</v>
      </c>
      <c r="Q203" s="11">
        <f t="shared" si="67"/>
        <v>0</v>
      </c>
      <c r="R203" s="10">
        <f t="shared" si="65"/>
        <v>0</v>
      </c>
      <c r="S203" s="8"/>
    </row>
    <row r="204" spans="1:19">
      <c r="A204" s="66" t="s">
        <v>36</v>
      </c>
      <c r="B204" s="67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8"/>
      <c r="R204" s="10">
        <f>SUM(R194:R203)</f>
        <v>36.732799999999997</v>
      </c>
      <c r="S204" s="8"/>
    </row>
    <row r="205" spans="1:19" ht="15.75">
      <c r="A205" s="24" t="s">
        <v>37</v>
      </c>
      <c r="B205" s="24"/>
      <c r="C205" s="87" t="s">
        <v>89</v>
      </c>
      <c r="D205" s="87"/>
      <c r="E205" s="87"/>
      <c r="F205" s="87"/>
      <c r="G205" s="87"/>
      <c r="H205" s="87"/>
      <c r="I205" s="87"/>
      <c r="J205" s="15"/>
      <c r="K205" s="15"/>
      <c r="L205" s="15"/>
      <c r="M205" s="15"/>
      <c r="N205" s="15"/>
      <c r="O205" s="15"/>
      <c r="P205" s="15"/>
      <c r="Q205" s="15"/>
      <c r="R205" s="16"/>
      <c r="S205" s="8"/>
    </row>
    <row r="206" spans="1:19" s="8" customFormat="1" ht="15.75">
      <c r="A206" s="24"/>
      <c r="B206" s="24"/>
      <c r="C206" s="87" t="s">
        <v>90</v>
      </c>
      <c r="D206" s="87"/>
      <c r="E206" s="87"/>
      <c r="F206" s="87"/>
      <c r="G206" s="87"/>
      <c r="H206" s="87"/>
      <c r="I206" s="87"/>
      <c r="J206" s="15"/>
      <c r="K206" s="15"/>
      <c r="L206" s="15"/>
      <c r="M206" s="15"/>
      <c r="N206" s="15"/>
      <c r="O206" s="15"/>
      <c r="P206" s="15"/>
      <c r="Q206" s="15"/>
      <c r="R206" s="16"/>
    </row>
    <row r="207" spans="1:19" ht="15.75">
      <c r="A207" s="24"/>
      <c r="B207" s="24"/>
      <c r="C207" s="87" t="s">
        <v>91</v>
      </c>
      <c r="D207" s="87"/>
      <c r="E207" s="87"/>
      <c r="F207" s="87"/>
      <c r="G207" s="87"/>
      <c r="H207" s="87"/>
      <c r="I207" s="87"/>
      <c r="J207" s="15"/>
      <c r="K207" s="15"/>
      <c r="L207" s="15"/>
      <c r="M207" s="15"/>
      <c r="N207" s="15"/>
      <c r="O207" s="15"/>
      <c r="P207" s="15"/>
      <c r="Q207" s="15"/>
      <c r="R207" s="16"/>
      <c r="S207" s="8"/>
    </row>
    <row r="208" spans="1:19">
      <c r="A208" s="49" t="s">
        <v>42</v>
      </c>
      <c r="B208" s="49"/>
      <c r="C208" s="49"/>
      <c r="D208" s="49"/>
      <c r="E208" s="49"/>
      <c r="F208" s="49"/>
      <c r="G208" s="49"/>
      <c r="H208" s="49"/>
      <c r="I208" s="49"/>
      <c r="J208" s="15"/>
      <c r="K208" s="15"/>
      <c r="L208" s="15"/>
      <c r="M208" s="15"/>
      <c r="N208" s="15"/>
      <c r="O208" s="15"/>
      <c r="P208" s="15"/>
      <c r="Q208" s="15"/>
      <c r="R208" s="16"/>
      <c r="S208" s="8"/>
    </row>
    <row r="209" spans="1:19">
      <c r="A209" s="49"/>
      <c r="B209" s="49"/>
      <c r="C209" s="49"/>
      <c r="D209" s="49"/>
      <c r="E209" s="49"/>
      <c r="F209" s="49"/>
      <c r="G209" s="49"/>
      <c r="H209" s="49"/>
      <c r="I209" s="49"/>
      <c r="J209" s="15"/>
      <c r="K209" s="15"/>
      <c r="L209" s="15"/>
      <c r="M209" s="15"/>
      <c r="N209" s="15"/>
      <c r="O209" s="15"/>
      <c r="P209" s="15"/>
      <c r="Q209" s="15"/>
      <c r="R209" s="16"/>
      <c r="S209" s="8"/>
    </row>
    <row r="210" spans="1:19">
      <c r="A210" s="64" t="s">
        <v>92</v>
      </c>
      <c r="B210" s="65"/>
      <c r="C210" s="65"/>
      <c r="D210" s="65"/>
      <c r="E210" s="65"/>
      <c r="F210" s="65"/>
      <c r="G210" s="65"/>
      <c r="H210" s="65"/>
      <c r="I210" s="65"/>
      <c r="J210" s="65"/>
      <c r="K210" s="65"/>
      <c r="L210" s="65"/>
      <c r="M210" s="65"/>
      <c r="N210" s="65"/>
      <c r="O210" s="65"/>
      <c r="P210" s="65"/>
      <c r="Q210" s="57"/>
      <c r="R210" s="8"/>
      <c r="S210" s="8"/>
    </row>
    <row r="211" spans="1:19" ht="18">
      <c r="A211" s="69" t="s">
        <v>27</v>
      </c>
      <c r="B211" s="70"/>
      <c r="C211" s="70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7"/>
      <c r="R211" s="8"/>
      <c r="S211" s="8"/>
    </row>
    <row r="212" spans="1:19">
      <c r="A212" s="64" t="s">
        <v>93</v>
      </c>
      <c r="B212" s="65"/>
      <c r="C212" s="65"/>
      <c r="D212" s="65"/>
      <c r="E212" s="65"/>
      <c r="F212" s="65"/>
      <c r="G212" s="65"/>
      <c r="H212" s="65"/>
      <c r="I212" s="65"/>
      <c r="J212" s="65"/>
      <c r="K212" s="65"/>
      <c r="L212" s="65"/>
      <c r="M212" s="65"/>
      <c r="N212" s="65"/>
      <c r="O212" s="65"/>
      <c r="P212" s="65"/>
      <c r="Q212" s="57"/>
      <c r="R212" s="8"/>
      <c r="S212" s="8"/>
    </row>
    <row r="213" spans="1:19">
      <c r="A213" s="61">
        <v>1</v>
      </c>
      <c r="B213" s="61" t="s">
        <v>94</v>
      </c>
      <c r="C213" s="12" t="s">
        <v>95</v>
      </c>
      <c r="D213" s="61" t="s">
        <v>30</v>
      </c>
      <c r="E213" s="61">
        <v>1</v>
      </c>
      <c r="F213" s="61" t="s">
        <v>58</v>
      </c>
      <c r="G213" s="61">
        <v>1</v>
      </c>
      <c r="H213" s="61" t="s">
        <v>32</v>
      </c>
      <c r="I213" s="61"/>
      <c r="J213" s="61">
        <v>47</v>
      </c>
      <c r="K213" s="61"/>
      <c r="L213" s="61">
        <v>41</v>
      </c>
      <c r="M213" s="61" t="s">
        <v>32</v>
      </c>
      <c r="N213" s="3">
        <f t="shared" ref="N213:N221" si="68">(IF(F213="OŽ",IF(L213=1,550.8,IF(L213=2,426.38,IF(L213=3,342.14,IF(L213=4,181.44,IF(L213=5,168.48,IF(L213=6,155.52,IF(L213=7,148.5,IF(L213=8,144,0))))))))+IF(L213&lt;=8,0,IF(L213&lt;=16,137.7,IF(L213&lt;=24,108,IF(L213&lt;=32,80.1,IF(L213&lt;=36,52.2,0)))))-IF(L213&lt;=8,0,IF(L213&lt;=16,(L213-9)*2.754,IF(L213&lt;=24,(L213-17)* 2.754,IF(L213&lt;=32,(L213-25)* 2.754,IF(L213&lt;=36,(L213-33)*2.754,0))))),0)+IF(F213="PČ",IF(L213=1,449,IF(L213=2,314.6,IF(L213=3,238,IF(L213=4,172,IF(L213=5,159,IF(L213=6,145,IF(L213=7,132,IF(L213=8,119,0))))))))+IF(L213&lt;=8,0,IF(L213&lt;=16,88,IF(L213&lt;=24,55,IF(L213&lt;=32,22,0))))-IF(L213&lt;=8,0,IF(L213&lt;=16,(L213-9)*2.245,IF(L213&lt;=24,(L213-17)*2.245,IF(L213&lt;=32,(L213-25)*2.245,0)))),0)+IF(F213="PČneol",IF(L213=1,85,IF(L213=2,64.61,IF(L213=3,50.76,IF(L213=4,16.25,IF(L213=5,15,IF(L213=6,13.75,IF(L213=7,12.5,IF(L213=8,11.25,0))))))))+IF(L213&lt;=8,0,IF(L213&lt;=16,9,0))-IF(L213&lt;=8,0,IF(L213&lt;=16,(L213-9)*0.425,0)),0)+IF(F213="PŽ",IF(L213=1,85,IF(L213=2,59.5,IF(L213=3,45,IF(L213=4,32.5,IF(L213=5,30,IF(L213=6,27.5,IF(L213=7,25,IF(L213=8,22.5,0))))))))+IF(L213&lt;=8,0,IF(L213&lt;=16,19,IF(L213&lt;=24,13,IF(L213&lt;=32,8,0))))-IF(L213&lt;=8,0,IF(L213&lt;=16,(L213-9)*0.425,IF(L213&lt;=24,(L213-17)*0.425,IF(L213&lt;=32,(L213-25)*0.425,0)))),0)+IF(F213="EČ",IF(L213=1,204,IF(L213=2,156.24,IF(L213=3,123.84,IF(L213=4,72,IF(L213=5,66,IF(L213=6,60,IF(L213=7,54,IF(L213=8,48,0))))))))+IF(L213&lt;=8,0,IF(L213&lt;=16,40,IF(L213&lt;=24,25,0)))-IF(L213&lt;=8,0,IF(L213&lt;=16,(L213-9)*1.02,IF(L213&lt;=24,(L213-17)*1.02,0))),0)+IF(F213="EČneol",IF(L213=1,68,IF(L213=2,51.69,IF(L213=3,40.61,IF(L213=4,13,IF(L213=5,12,IF(L213=6,11,IF(L213=7,10,IF(L213=8,9,0)))))))))+IF(F213="EŽ",IF(L213=1,68,IF(L213=2,47.6,IF(L213=3,36,IF(L213=4,18,IF(L213=5,16.5,IF(L213=6,15,IF(L213=7,13.5,IF(L213=8,12,0))))))))+IF(L213&lt;=8,0,IF(L213&lt;=16,10,IF(L213&lt;=24,6,0)))-IF(L213&lt;=8,0,IF(L213&lt;=16,(L213-9)*0.34,IF(L213&lt;=24,(L213-17)*0.34,0))),0)+IF(F213="PT",IF(L213=1,68,IF(L213=2,52.08,IF(L213=3,41.28,IF(L213=4,24,IF(L213=5,22,IF(L213=6,20,IF(L213=7,18,IF(L213=8,16,0))))))))+IF(L213&lt;=8,0,IF(L213&lt;=16,13,IF(L213&lt;=24,9,IF(L213&lt;=32,4,0))))-IF(L213&lt;=8,0,IF(L213&lt;=16,(L213-9)*0.34,IF(L213&lt;=24,(L213-17)*0.34,IF(L213&lt;=32,(L213-25)*0.34,0)))),0)+IF(F213="JOŽ",IF(L213=1,85,IF(L213=2,59.5,IF(L213=3,45,IF(L213=4,32.5,IF(L213=5,30,IF(L213=6,27.5,IF(L213=7,25,IF(L213=8,22.5,0))))))))+IF(L213&lt;=8,0,IF(L213&lt;=16,19,IF(L213&lt;=24,13,0)))-IF(L213&lt;=8,0,IF(L213&lt;=16,(L213-9)*0.425,IF(L213&lt;=24,(L213-17)*0.425,0))),0)+IF(F213="JPČ",IF(L213=1,68,IF(L213=2,47.6,IF(L213=3,36,IF(L213=4,26,IF(L213=5,24,IF(L213=6,22,IF(L213=7,20,IF(L213=8,18,0))))))))+IF(L213&lt;=8,0,IF(L213&lt;=16,13,IF(L213&lt;=24,9,0)))-IF(L213&lt;=8,0,IF(L213&lt;=16,(L213-9)*0.34,IF(L213&lt;=24,(L213-17)*0.34,0))),0)+IF(F213="JEČ",IF(L213=1,34,IF(L213=2,26.04,IF(L213=3,20.6,IF(L213=4,12,IF(L213=5,11,IF(L213=6,10,IF(L213=7,9,IF(L213=8,8,0))))))))+IF(L213&lt;=8,0,IF(L213&lt;=16,6,0))-IF(L213&lt;=8,0,IF(L213&lt;=16,(L213-9)*0.17,0)),0)+IF(F213="JEOF",IF(L213=1,34,IF(L213=2,26.04,IF(L213=3,20.6,IF(L213=4,12,IF(L213=5,11,IF(L213=6,10,IF(L213=7,9,IF(L213=8,8,0))))))))+IF(L213&lt;=8,0,IF(L213&lt;=16,6,0))-IF(L213&lt;=8,0,IF(L213&lt;=16,(L213-9)*0.17,0)),0)+IF(F213="JnPČ",IF(L213=1,51,IF(L213=2,35.7,IF(L213=3,27,IF(L213=4,19.5,IF(L213=5,18,IF(L213=6,16.5,IF(L213=7,15,IF(L213=8,13.5,0))))))))+IF(L213&lt;=8,0,IF(L213&lt;=16,10,0))-IF(L213&lt;=8,0,IF(L213&lt;=16,(L213-9)*0.255,0)),0)+IF(F213="JnEČ",IF(L213=1,25.5,IF(L213=2,19.53,IF(L213=3,15.48,IF(L213=4,9,IF(L213=5,8.25,IF(L213=6,7.5,IF(L213=7,6.75,IF(L213=8,6,0))))))))+IF(L213&lt;=8,0,IF(L213&lt;=16,5,0))-IF(L213&lt;=8,0,IF(L213&lt;=16,(L213-9)*0.1275,0)),0)+IF(F213="JčPČ",IF(L213=1,21.25,IF(L213=2,14.5,IF(L213=3,11.5,IF(L213=4,7,IF(L213=5,6.5,IF(L213=6,6,IF(L213=7,5.5,IF(L213=8,5,0))))))))+IF(L213&lt;=8,0,IF(L213&lt;=16,4,0))-IF(L213&lt;=8,0,IF(L213&lt;=16,(L213-9)*0.10625,0)),0)+IF(F213="JčEČ",IF(L213=1,17,IF(L213=2,13.02,IF(L213=3,10.32,IF(L213=4,6,IF(L213=5,5.5,IF(L213=6,5,IF(L213=7,4.5,IF(L213=8,4,0))))))))+IF(L213&lt;=8,0,IF(L213&lt;=16,3,0))-IF(L213&lt;=8,0,IF(L213&lt;=16,(L213-9)*0.085,0)),0)+IF(F213="NEAK",IF(L213=1,11.48,IF(L213=2,8.79,IF(L213=3,6.97,IF(L213=4,4.05,IF(L213=5,3.71,IF(L213=6,3.38,IF(L213=7,3.04,IF(L213=8,2.7,0))))))))+IF(L213&lt;=8,0,IF(L213&lt;=16,2,IF(L213&lt;=24,1.3,0)))-IF(L213&lt;=8,0,IF(L213&lt;=16,(L213-9)*0.0574,IF(L213&lt;=24,(L213-17)*0.0574,0))),0))*IF(L213&lt;0,1,IF(OR(F213="PČ",F213="PŽ",F213="PT"),IF(J213&lt;32,J213/32,1),1))* IF(L213&lt;0,1,IF(OR(F213="EČ",F213="EŽ",F213="JOŽ",F213="JPČ",F213="NEAK"),IF(J213&lt;24,J213/24,1),1))*IF(L213&lt;0,1,IF(OR(F213="PČneol",F213="JEČ",F213="JEOF",F213="JnPČ",F213="JnEČ",F213="JčPČ",F213="JčEČ"),IF(J213&lt;16,J213/16,1),1))*IF(L213&lt;0,1,IF(F213="EČneol",IF(J213&lt;8,J213/8,1),1))</f>
        <v>0</v>
      </c>
      <c r="O213" s="9">
        <f t="shared" ref="O213:O222" si="69">IF(F213="OŽ",N213,IF(H213="Ne",IF(J213*0.3&lt;J213-L213,N213,0),IF(J213*0.1&lt;J213-L213,N213,0)))</f>
        <v>0</v>
      </c>
      <c r="P213" s="4">
        <f t="shared" ref="P213" si="70">IF(O213=0,0,IF(F213="OŽ",IF(L213&gt;35,0,IF(J213&gt;35,(36-L213)*1.836,((36-L213)-(36-J213))*1.836)),0)+IF(F213="PČ",IF(L213&gt;31,0,IF(J213&gt;31,(32-L213)*1.347,((32-L213)-(32-J213))*1.347)),0)+ IF(F213="PČneol",IF(L213&gt;15,0,IF(J213&gt;15,(16-L213)*0.255,((16-L213)-(16-J213))*0.255)),0)+IF(F213="PŽ",IF(L213&gt;31,0,IF(J213&gt;31,(32-L213)*0.255,((32-L213)-(32-J213))*0.255)),0)+IF(F213="EČ",IF(L213&gt;23,0,IF(J213&gt;23,(24-L213)*0.612,((24-L213)-(24-J213))*0.612)),0)+IF(F213="EČneol",IF(L213&gt;7,0,IF(J213&gt;7,(8-L213)*0.204,((8-L213)-(8-J213))*0.204)),0)+IF(F213="EŽ",IF(L213&gt;23,0,IF(J213&gt;23,(24-L213)*0.204,((24-L213)-(24-J213))*0.204)),0)+IF(F213="PT",IF(L213&gt;31,0,IF(J213&gt;31,(32-L213)*0.204,((32-L213)-(32-J213))*0.204)),0)+IF(F213="JOŽ",IF(L213&gt;23,0,IF(J213&gt;23,(24-L213)*0.255,((24-L213)-(24-J213))*0.255)),0)+IF(F213="JPČ",IF(L213&gt;23,0,IF(J213&gt;23,(24-L213)*0.204,((24-L213)-(24-J213))*0.204)),0)+IF(F213="JEČ",IF(L213&gt;15,0,IF(J213&gt;15,(16-L213)*0.102,((16-L213)-(16-J213))*0.102)),0)+IF(F213="JEOF",IF(L213&gt;15,0,IF(J213&gt;15,(16-L213)*0.102,((16-L213)-(16-J213))*0.102)),0)+IF(F213="JnPČ",IF(L213&gt;15,0,IF(J213&gt;15,(16-L213)*0.153,((16-L213)-(16-J213))*0.153)),0)+IF(F213="JnEČ",IF(L213&gt;15,0,IF(J213&gt;15,(16-L213)*0.0765,((16-L213)-(16-J213))*0.0765)),0)+IF(F213="JčPČ",IF(L213&gt;15,0,IF(J213&gt;15,(16-L213)*0.06375,((16-L213)-(16-J213))*0.06375)),0)+IF(F213="JčEČ",IF(L213&gt;15,0,IF(J213&gt;15,(16-L213)*0.051,((16-L213)-(16-J213))*0.051)),0)+IF(F213="NEAK",IF(L213&gt;23,0,IF(J213&gt;23,(24-L213)*0.03444,((24-L213)-(24-J213))*0.03444)),0))</f>
        <v>0</v>
      </c>
      <c r="Q213" s="11">
        <f t="shared" ref="Q213" si="71">IF(ISERROR(P213*100/N213),0,(P213*100/N213))</f>
        <v>0</v>
      </c>
      <c r="R213" s="10">
        <f t="shared" ref="R213:R222" si="72">IF(Q213&lt;=30,O213+P213,O213+O213*0.3)*IF(G213=1,0.4,IF(G213=2,0.75,IF(G213="1 (kas 4 m. 1 k. nerengiamos)",0.52,1)))*IF(D213="olimpinė",1,IF(M213="Ne",0.5,1))*IF(OR(A$5="Lietuvos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federacija"),IF(OR(J213&lt;8,K213&lt;16),0,1),1)*E213*IF(I213&lt;=1,1,1/I213)*IF(OR(A$5="Lietuvos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13" s="8"/>
    </row>
    <row r="214" spans="1:19">
      <c r="A214" s="61">
        <v>2</v>
      </c>
      <c r="B214" s="61"/>
      <c r="C214" s="12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3">
        <f t="shared" si="68"/>
        <v>0</v>
      </c>
      <c r="O214" s="9">
        <f t="shared" si="69"/>
        <v>0</v>
      </c>
      <c r="P214" s="4">
        <f t="shared" ref="P214:P222" si="73">IF(O214=0,0,IF(F214="OŽ",IF(L214&gt;35,0,IF(J214&gt;35,(36-L214)*1.836,((36-L214)-(36-J214))*1.836)),0)+IF(F214="PČ",IF(L214&gt;31,0,IF(J214&gt;31,(32-L214)*1.347,((32-L214)-(32-J214))*1.347)),0)+ IF(F214="PČneol",IF(L214&gt;15,0,IF(J214&gt;15,(16-L214)*0.255,((16-L214)-(16-J214))*0.255)),0)+IF(F214="PŽ",IF(L214&gt;31,0,IF(J214&gt;31,(32-L214)*0.255,((32-L214)-(32-J214))*0.255)),0)+IF(F214="EČ",IF(L214&gt;23,0,IF(J214&gt;23,(24-L214)*0.612,((24-L214)-(24-J214))*0.612)),0)+IF(F214="EČneol",IF(L214&gt;7,0,IF(J214&gt;7,(8-L214)*0.204,((8-L214)-(8-J214))*0.204)),0)+IF(F214="EŽ",IF(L214&gt;23,0,IF(J214&gt;23,(24-L214)*0.204,((24-L214)-(24-J214))*0.204)),0)+IF(F214="PT",IF(L214&gt;31,0,IF(J214&gt;31,(32-L214)*0.204,((32-L214)-(32-J214))*0.204)),0)+IF(F214="JOŽ",IF(L214&gt;23,0,IF(J214&gt;23,(24-L214)*0.255,((24-L214)-(24-J214))*0.255)),0)+IF(F214="JPČ",IF(L214&gt;23,0,IF(J214&gt;23,(24-L214)*0.204,((24-L214)-(24-J214))*0.204)),0)+IF(F214="JEČ",IF(L214&gt;15,0,IF(J214&gt;15,(16-L214)*0.102,((16-L214)-(16-J214))*0.102)),0)+IF(F214="JEOF",IF(L214&gt;15,0,IF(J214&gt;15,(16-L214)*0.102,((16-L214)-(16-J214))*0.102)),0)+IF(F214="JnPČ",IF(L214&gt;15,0,IF(J214&gt;15,(16-L214)*0.153,((16-L214)-(16-J214))*0.153)),0)+IF(F214="JnEČ",IF(L214&gt;15,0,IF(J214&gt;15,(16-L214)*0.0765,((16-L214)-(16-J214))*0.0765)),0)+IF(F214="JčPČ",IF(L214&gt;15,0,IF(J214&gt;15,(16-L214)*0.06375,((16-L214)-(16-J214))*0.06375)),0)+IF(F214="JčEČ",IF(L214&gt;15,0,IF(J214&gt;15,(16-L214)*0.051,((16-L214)-(16-J214))*0.051)),0)+IF(F214="NEAK",IF(L214&gt;23,0,IF(J214&gt;23,(24-L214)*0.03444,((24-L214)-(24-J214))*0.03444)),0))</f>
        <v>0</v>
      </c>
      <c r="Q214" s="11">
        <f t="shared" ref="Q214:Q222" si="74">IF(ISERROR(P214*100/N214),0,(P214*100/N214))</f>
        <v>0</v>
      </c>
      <c r="R214" s="10">
        <f t="shared" si="72"/>
        <v>0</v>
      </c>
      <c r="S214" s="8"/>
    </row>
    <row r="215" spans="1:19">
      <c r="A215" s="61">
        <v>3</v>
      </c>
      <c r="B215" s="61"/>
      <c r="C215" s="12"/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3">
        <f t="shared" si="68"/>
        <v>0</v>
      </c>
      <c r="O215" s="9">
        <f t="shared" si="69"/>
        <v>0</v>
      </c>
      <c r="P215" s="4">
        <f t="shared" si="73"/>
        <v>0</v>
      </c>
      <c r="Q215" s="11">
        <f t="shared" si="74"/>
        <v>0</v>
      </c>
      <c r="R215" s="10">
        <f t="shared" si="72"/>
        <v>0</v>
      </c>
      <c r="S215" s="8"/>
    </row>
    <row r="216" spans="1:19">
      <c r="A216" s="61">
        <v>4</v>
      </c>
      <c r="B216" s="61"/>
      <c r="C216" s="12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3">
        <f t="shared" si="68"/>
        <v>0</v>
      </c>
      <c r="O216" s="9">
        <f t="shared" si="69"/>
        <v>0</v>
      </c>
      <c r="P216" s="4">
        <f t="shared" si="73"/>
        <v>0</v>
      </c>
      <c r="Q216" s="11">
        <f t="shared" si="74"/>
        <v>0</v>
      </c>
      <c r="R216" s="10">
        <f t="shared" si="72"/>
        <v>0</v>
      </c>
      <c r="S216" s="8"/>
    </row>
    <row r="217" spans="1:19">
      <c r="A217" s="61">
        <v>5</v>
      </c>
      <c r="B217" s="61"/>
      <c r="C217" s="12"/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3">
        <f t="shared" si="68"/>
        <v>0</v>
      </c>
      <c r="O217" s="9">
        <f t="shared" si="69"/>
        <v>0</v>
      </c>
      <c r="P217" s="4">
        <f t="shared" si="73"/>
        <v>0</v>
      </c>
      <c r="Q217" s="11">
        <f t="shared" si="74"/>
        <v>0</v>
      </c>
      <c r="R217" s="10">
        <f t="shared" si="72"/>
        <v>0</v>
      </c>
      <c r="S217" s="8"/>
    </row>
    <row r="218" spans="1:19">
      <c r="A218" s="61">
        <v>6</v>
      </c>
      <c r="B218" s="61"/>
      <c r="C218" s="12"/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3">
        <f t="shared" si="68"/>
        <v>0</v>
      </c>
      <c r="O218" s="9">
        <f t="shared" si="69"/>
        <v>0</v>
      </c>
      <c r="P218" s="4">
        <f t="shared" si="73"/>
        <v>0</v>
      </c>
      <c r="Q218" s="11">
        <f t="shared" si="74"/>
        <v>0</v>
      </c>
      <c r="R218" s="10">
        <f t="shared" si="72"/>
        <v>0</v>
      </c>
      <c r="S218" s="8"/>
    </row>
    <row r="219" spans="1:19" s="8" customFormat="1">
      <c r="A219" s="61">
        <v>7</v>
      </c>
      <c r="B219" s="61"/>
      <c r="C219" s="12"/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3">
        <f t="shared" si="68"/>
        <v>0</v>
      </c>
      <c r="O219" s="9">
        <f t="shared" si="69"/>
        <v>0</v>
      </c>
      <c r="P219" s="4">
        <f t="shared" si="73"/>
        <v>0</v>
      </c>
      <c r="Q219" s="11">
        <f t="shared" si="74"/>
        <v>0</v>
      </c>
      <c r="R219" s="10">
        <f t="shared" si="72"/>
        <v>0</v>
      </c>
    </row>
    <row r="220" spans="1:19">
      <c r="A220" s="61">
        <v>8</v>
      </c>
      <c r="B220" s="61"/>
      <c r="C220" s="12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3">
        <f t="shared" si="68"/>
        <v>0</v>
      </c>
      <c r="O220" s="9">
        <f t="shared" si="69"/>
        <v>0</v>
      </c>
      <c r="P220" s="4">
        <f t="shared" si="73"/>
        <v>0</v>
      </c>
      <c r="Q220" s="11">
        <f t="shared" si="74"/>
        <v>0</v>
      </c>
      <c r="R220" s="10">
        <f t="shared" si="72"/>
        <v>0</v>
      </c>
      <c r="S220" s="8"/>
    </row>
    <row r="221" spans="1:19" s="8" customFormat="1">
      <c r="A221" s="61">
        <v>9</v>
      </c>
      <c r="B221" s="61"/>
      <c r="C221" s="12"/>
      <c r="D221" s="61"/>
      <c r="E221" s="61"/>
      <c r="F221" s="61"/>
      <c r="G221" s="61"/>
      <c r="H221" s="61"/>
      <c r="I221" s="61"/>
      <c r="J221" s="61"/>
      <c r="K221" s="61"/>
      <c r="L221" s="61"/>
      <c r="M221" s="61"/>
      <c r="N221" s="3">
        <f t="shared" si="68"/>
        <v>0</v>
      </c>
      <c r="O221" s="9">
        <f t="shared" si="69"/>
        <v>0</v>
      </c>
      <c r="P221" s="4">
        <f t="shared" si="73"/>
        <v>0</v>
      </c>
      <c r="Q221" s="11">
        <f t="shared" si="74"/>
        <v>0</v>
      </c>
      <c r="R221" s="10">
        <f t="shared" si="72"/>
        <v>0</v>
      </c>
    </row>
    <row r="222" spans="1:19" ht="13.9" customHeight="1">
      <c r="A222" s="61">
        <v>10</v>
      </c>
      <c r="B222" s="61"/>
      <c r="C222" s="12"/>
      <c r="D222" s="61"/>
      <c r="E222" s="61"/>
      <c r="F222" s="61"/>
      <c r="G222" s="61"/>
      <c r="H222" s="61"/>
      <c r="I222" s="61"/>
      <c r="J222" s="61"/>
      <c r="K222" s="61"/>
      <c r="L222" s="61"/>
      <c r="M222" s="61"/>
      <c r="N222" s="3">
        <f>(IF(F222="OŽ",IF(L222=1,550.8,IF(L222=2,426.38,IF(L222=3,342.14,IF(L222=4,181.44,IF(L222=5,168.48,IF(L222=6,155.52,IF(L222=7,148.5,IF(L222=8,144,0))))))))+IF(L222&lt;=8,0,IF(L222&lt;=16,137.7,IF(L222&lt;=24,108,IF(L222&lt;=32,80.1,IF(L222&lt;=36,52.2,0)))))-IF(L222&lt;=8,0,IF(L222&lt;=16,(L222-9)*2.754,IF(L222&lt;=24,(L222-17)* 2.754,IF(L222&lt;=32,(L222-25)* 2.754,IF(L222&lt;=36,(L222-33)*2.754,0))))),0)+IF(F222="PČ",IF(L222=1,449,IF(L222=2,314.6,IF(L222=3,238,IF(L222=4,172,IF(L222=5,159,IF(L222=6,145,IF(L222=7,132,IF(L222=8,119,0))))))))+IF(L222&lt;=8,0,IF(L222&lt;=16,88,IF(L222&lt;=24,55,IF(L222&lt;=32,22,0))))-IF(L222&lt;=8,0,IF(L222&lt;=16,(L222-9)*2.245,IF(L222&lt;=24,(L222-17)*2.245,IF(L222&lt;=32,(L222-25)*2.245,0)))),0)+IF(F222="PČneol",IF(L222=1,85,IF(L222=2,64.61,IF(L222=3,50.76,IF(L222=4,16.25,IF(L222=5,15,IF(L222=6,13.75,IF(L222=7,12.5,IF(L222=8,11.25,0))))))))+IF(L222&lt;=8,0,IF(L222&lt;=16,9,0))-IF(L222&lt;=8,0,IF(L222&lt;=16,(L222-9)*0.425,0)),0)+IF(F222="PŽ",IF(L222=1,85,IF(L222=2,59.5,IF(L222=3,45,IF(L222=4,32.5,IF(L222=5,30,IF(L222=6,27.5,IF(L222=7,25,IF(L222=8,22.5,0))))))))+IF(L222&lt;=8,0,IF(L222&lt;=16,19,IF(L222&lt;=24,13,IF(L222&lt;=32,8,0))))-IF(L222&lt;=8,0,IF(L222&lt;=16,(L222-9)*0.425,IF(L222&lt;=24,(L222-17)*0.425,IF(L222&lt;=32,(L222-25)*0.425,0)))),0)+IF(F222="EČ",IF(L222=1,204,IF(L222=2,156.24,IF(L222=3,123.84,IF(L222=4,72,IF(L222=5,66,IF(L222=6,60,IF(L222=7,54,IF(L222=8,48,0))))))))+IF(L222&lt;=8,0,IF(L222&lt;=16,40,IF(L222&lt;=24,25,0)))-IF(L222&lt;=8,0,IF(L222&lt;=16,(L222-9)*1.02,IF(L222&lt;=24,(L222-17)*1.02,0))),0)+IF(F222="EČneol",IF(L222=1,68,IF(L222=2,51.69,IF(L222=3,40.61,IF(L222=4,13,IF(L222=5,12,IF(L222=6,11,IF(L222=7,10,IF(L222=8,9,0)))))))))+IF(F222="EŽ",IF(L222=1,68,IF(L222=2,47.6,IF(L222=3,36,IF(L222=4,18,IF(L222=5,16.5,IF(L222=6,15,IF(L222=7,13.5,IF(L222=8,12,0))))))))+IF(L222&lt;=8,0,IF(L222&lt;=16,10,IF(L222&lt;=24,6,0)))-IF(L222&lt;=8,0,IF(L222&lt;=16,(L222-9)*0.34,IF(L222&lt;=24,(L222-17)*0.34,0))),0)+IF(F222="PT",IF(L222=1,68,IF(L222=2,52.08,IF(L222=3,41.28,IF(L222=4,24,IF(L222=5,22,IF(L222=6,20,IF(L222=7,18,IF(L222=8,16,0))))))))+IF(L222&lt;=8,0,IF(L222&lt;=16,13,IF(L222&lt;=24,9,IF(L222&lt;=32,4,0))))-IF(L222&lt;=8,0,IF(L222&lt;=16,(L222-9)*0.34,IF(L222&lt;=24,(L222-17)*0.34,IF(L222&lt;=32,(L222-25)*0.34,0)))),0)+IF(F222="JOŽ",IF(L222=1,85,IF(L222=2,59.5,IF(L222=3,45,IF(L222=4,32.5,IF(L222=5,30,IF(L222=6,27.5,IF(L222=7,25,IF(L222=8,22.5,0))))))))+IF(L222&lt;=8,0,IF(L222&lt;=16,19,IF(L222&lt;=24,13,0)))-IF(L222&lt;=8,0,IF(L222&lt;=16,(L222-9)*0.425,IF(L222&lt;=24,(L222-17)*0.425,0))),0)+IF(F222="JPČ",IF(L222=1,68,IF(L222=2,47.6,IF(L222=3,36,IF(L222=4,26,IF(L222=5,24,IF(L222=6,22,IF(L222=7,20,IF(L222=8,18,0))))))))+IF(L222&lt;=8,0,IF(L222&lt;=16,13,IF(L222&lt;=24,9,0)))-IF(L222&lt;=8,0,IF(L222&lt;=16,(L222-9)*0.34,IF(L222&lt;=24,(L222-17)*0.34,0))),0)+IF(F222="JEČ",IF(L222=1,34,IF(L222=2,26.04,IF(L222=3,20.6,IF(L222=4,12,IF(L222=5,11,IF(L222=6,10,IF(L222=7,9,IF(L222=8,8,0))))))))+IF(L222&lt;=8,0,IF(L222&lt;=16,6,0))-IF(L222&lt;=8,0,IF(L222&lt;=16,(L222-9)*0.17,0)),0)+IF(F222="JEOF",IF(L222=1,34,IF(L222=2,26.04,IF(L222=3,20.6,IF(L222=4,12,IF(L222=5,11,IF(L222=6,10,IF(L222=7,9,IF(L222=8,8,0))))))))+IF(L222&lt;=8,0,IF(L222&lt;=16,6,0))-IF(L222&lt;=8,0,IF(L222&lt;=16,(L222-9)*0.17,0)),0)+IF(F222="JnPČ",IF(L222=1,51,IF(L222=2,35.7,IF(L222=3,27,IF(L222=4,19.5,IF(L222=5,18,IF(L222=6,16.5,IF(L222=7,15,IF(L222=8,13.5,0))))))))+IF(L222&lt;=8,0,IF(L222&lt;=16,10,0))-IF(L222&lt;=8,0,IF(L222&lt;=16,(L222-9)*0.255,0)),0)+IF(F222="JnEČ",IF(L222=1,25.5,IF(L222=2,19.53,IF(L222=3,15.48,IF(L222=4,9,IF(L222=5,8.25,IF(L222=6,7.5,IF(L222=7,6.75,IF(L222=8,6,0))))))))+IF(L222&lt;=8,0,IF(L222&lt;=16,5,0))-IF(L222&lt;=8,0,IF(L222&lt;=16,(L222-9)*0.1275,0)),0)+IF(F222="JčPČ",IF(L222=1,21.25,IF(L222=2,14.5,IF(L222=3,11.5,IF(L222=4,7,IF(L222=5,6.5,IF(L222=6,6,IF(L222=7,5.5,IF(L222=8,5,0))))))))+IF(L222&lt;=8,0,IF(L222&lt;=16,4,0))-IF(L222&lt;=8,0,IF(L222&lt;=16,(L222-9)*0.10625,0)),0)+IF(F222="JčEČ",IF(L222=1,17,IF(L222=2,13.02,IF(L222=3,10.32,IF(L222=4,6,IF(L222=5,5.5,IF(L222=6,5,IF(L222=7,4.5,IF(L222=8,4,0))))))))+IF(L222&lt;=8,0,IF(L222&lt;=16,3,0))-IF(L222&lt;=8,0,IF(L222&lt;=16,(L222-9)*0.085,0)),0)+IF(F222="NEAK",IF(L222=1,11.48,IF(L222=2,8.79,IF(L222=3,6.97,IF(L222=4,4.05,IF(L222=5,3.71,IF(L222=6,3.38,IF(L222=7,3.04,IF(L222=8,2.7,0))))))))+IF(L222&lt;=8,0,IF(L222&lt;=16,2,IF(L222&lt;=24,1.3,0)))-IF(L222&lt;=8,0,IF(L222&lt;=16,(L222-9)*0.0574,IF(L222&lt;=24,(L222-17)*0.0574,0))),0))*IF(L222&lt;0,1,IF(OR(F222="PČ",F222="PŽ",F222="PT"),IF(J222&lt;32,J222/32,1),1))* IF(L222&lt;0,1,IF(OR(F222="EČ",F222="EŽ",F222="JOŽ",F222="JPČ",F222="NEAK"),IF(J222&lt;24,J222/24,1),1))*IF(L222&lt;0,1,IF(OR(F222="PČneol",F222="JEČ",F222="JEOF",F222="JnPČ",F222="JnEČ",F222="JčPČ",F222="JčEČ"),IF(J222&lt;16,J222/16,1),1))*IF(L222&lt;0,1,IF(F222="EČneol",IF(J222&lt;8,J222/8,1),1))</f>
        <v>0</v>
      </c>
      <c r="O222" s="9">
        <f t="shared" si="69"/>
        <v>0</v>
      </c>
      <c r="P222" s="4">
        <f t="shared" si="73"/>
        <v>0</v>
      </c>
      <c r="Q222" s="11">
        <f t="shared" si="74"/>
        <v>0</v>
      </c>
      <c r="R222" s="10">
        <f t="shared" si="72"/>
        <v>0</v>
      </c>
      <c r="S222" s="8"/>
    </row>
    <row r="223" spans="1:19" ht="15.6" customHeight="1">
      <c r="A223" s="66" t="s">
        <v>36</v>
      </c>
      <c r="B223" s="67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8"/>
      <c r="R223" s="10">
        <f>SUM(R213:R222)</f>
        <v>0</v>
      </c>
      <c r="S223" s="8"/>
    </row>
    <row r="224" spans="1:19" ht="13.9" customHeight="1">
      <c r="A224" s="24" t="s">
        <v>37</v>
      </c>
      <c r="B224" s="24"/>
      <c r="C224" s="87" t="s">
        <v>96</v>
      </c>
      <c r="D224" s="87"/>
      <c r="E224" s="87"/>
      <c r="F224" s="87"/>
      <c r="G224" s="87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6"/>
      <c r="S224" s="8"/>
    </row>
    <row r="225" spans="1:19">
      <c r="A225" s="49" t="s">
        <v>42</v>
      </c>
      <c r="B225" s="49"/>
      <c r="C225" s="49"/>
      <c r="D225" s="49"/>
      <c r="E225" s="49"/>
      <c r="F225" s="49"/>
      <c r="G225" s="49"/>
      <c r="H225" s="49"/>
      <c r="I225" s="49"/>
      <c r="J225" s="15"/>
      <c r="K225" s="15"/>
      <c r="L225" s="15"/>
      <c r="M225" s="15"/>
      <c r="N225" s="15"/>
      <c r="O225" s="15"/>
      <c r="P225" s="15"/>
      <c r="Q225" s="15"/>
      <c r="R225" s="16"/>
      <c r="S225" s="8"/>
    </row>
    <row r="226" spans="1:19">
      <c r="A226" s="49"/>
      <c r="B226" s="49"/>
      <c r="C226" s="49"/>
      <c r="D226" s="49"/>
      <c r="E226" s="49"/>
      <c r="F226" s="49"/>
      <c r="G226" s="49"/>
      <c r="H226" s="49"/>
      <c r="I226" s="49"/>
      <c r="J226" s="15"/>
      <c r="K226" s="15"/>
      <c r="L226" s="15"/>
      <c r="M226" s="15"/>
      <c r="N226" s="15"/>
      <c r="O226" s="15"/>
      <c r="P226" s="15"/>
      <c r="Q226" s="15"/>
      <c r="R226" s="16"/>
      <c r="S226" s="8"/>
    </row>
    <row r="227" spans="1:19">
      <c r="A227" s="64" t="s">
        <v>97</v>
      </c>
      <c r="B227" s="65"/>
      <c r="C227" s="65"/>
      <c r="D227" s="65"/>
      <c r="E227" s="65"/>
      <c r="F227" s="65"/>
      <c r="G227" s="65"/>
      <c r="H227" s="65"/>
      <c r="I227" s="65"/>
      <c r="J227" s="65"/>
      <c r="K227" s="65"/>
      <c r="L227" s="65"/>
      <c r="M227" s="65"/>
      <c r="N227" s="65"/>
      <c r="O227" s="65"/>
      <c r="P227" s="65"/>
      <c r="Q227" s="57"/>
      <c r="R227" s="8"/>
      <c r="S227" s="8"/>
    </row>
    <row r="228" spans="1:19" ht="18">
      <c r="A228" s="69" t="s">
        <v>27</v>
      </c>
      <c r="B228" s="70"/>
      <c r="C228" s="7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7"/>
      <c r="R228" s="8"/>
      <c r="S228" s="8"/>
    </row>
    <row r="229" spans="1:19">
      <c r="A229" s="64" t="s">
        <v>98</v>
      </c>
      <c r="B229" s="65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57"/>
      <c r="R229" s="8"/>
      <c r="S229" s="8"/>
    </row>
    <row r="230" spans="1:19">
      <c r="A230" s="61">
        <v>1</v>
      </c>
      <c r="B230" s="61"/>
      <c r="C230" s="12"/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3">
        <f>(IF(F230="OŽ",IF(L230=1,550.8,IF(L230=2,426.38,IF(L230=3,342.14,IF(L230=4,181.44,IF(L230=5,168.48,IF(L230=6,155.52,IF(L230=7,148.5,IF(L230=8,144,0))))))))+IF(L230&lt;=8,0,IF(L230&lt;=16,137.7,IF(L230&lt;=24,108,IF(L230&lt;=32,80.1,IF(L230&lt;=36,52.2,0)))))-IF(L230&lt;=8,0,IF(L230&lt;=16,(L230-9)*2.754,IF(L230&lt;=24,(L230-17)* 2.754,IF(L230&lt;=32,(L230-25)* 2.754,IF(L230&lt;=36,(L230-33)*2.754,0))))),0)+IF(F230="PČ",IF(L230=1,449,IF(L230=2,314.6,IF(L230=3,238,IF(L230=4,172,IF(L230=5,159,IF(L230=6,145,IF(L230=7,132,IF(L230=8,119,0))))))))+IF(L230&lt;=8,0,IF(L230&lt;=16,88,IF(L230&lt;=24,55,IF(L230&lt;=32,22,0))))-IF(L230&lt;=8,0,IF(L230&lt;=16,(L230-9)*2.245,IF(L230&lt;=24,(L230-17)*2.245,IF(L230&lt;=32,(L230-25)*2.245,0)))),0)+IF(F230="PČneol",IF(L230=1,85,IF(L230=2,64.61,IF(L230=3,50.76,IF(L230=4,16.25,IF(L230=5,15,IF(L230=6,13.75,IF(L230=7,12.5,IF(L230=8,11.25,0))))))))+IF(L230&lt;=8,0,IF(L230&lt;=16,9,0))-IF(L230&lt;=8,0,IF(L230&lt;=16,(L230-9)*0.425,0)),0)+IF(F230="PŽ",IF(L230=1,85,IF(L230=2,59.5,IF(L230=3,45,IF(L230=4,32.5,IF(L230=5,30,IF(L230=6,27.5,IF(L230=7,25,IF(L230=8,22.5,0))))))))+IF(L230&lt;=8,0,IF(L230&lt;=16,19,IF(L230&lt;=24,13,IF(L230&lt;=32,8,0))))-IF(L230&lt;=8,0,IF(L230&lt;=16,(L230-9)*0.425,IF(L230&lt;=24,(L230-17)*0.425,IF(L230&lt;=32,(L230-25)*0.425,0)))),0)+IF(F230="EČ",IF(L230=1,204,IF(L230=2,156.24,IF(L230=3,123.84,IF(L230=4,72,IF(L230=5,66,IF(L230=6,60,IF(L230=7,54,IF(L230=8,48,0))))))))+IF(L230&lt;=8,0,IF(L230&lt;=16,40,IF(L230&lt;=24,25,0)))-IF(L230&lt;=8,0,IF(L230&lt;=16,(L230-9)*1.02,IF(L230&lt;=24,(L230-17)*1.02,0))),0)+IF(F230="EČneol",IF(L230=1,68,IF(L230=2,51.69,IF(L230=3,40.61,IF(L230=4,13,IF(L230=5,12,IF(L230=6,11,IF(L230=7,10,IF(L230=8,9,0)))))))))+IF(F230="EŽ",IF(L230=1,68,IF(L230=2,47.6,IF(L230=3,36,IF(L230=4,18,IF(L230=5,16.5,IF(L230=6,15,IF(L230=7,13.5,IF(L230=8,12,0))))))))+IF(L230&lt;=8,0,IF(L230&lt;=16,10,IF(L230&lt;=24,6,0)))-IF(L230&lt;=8,0,IF(L230&lt;=16,(L230-9)*0.34,IF(L230&lt;=24,(L230-17)*0.34,0))),0)+IF(F230="PT",IF(L230=1,68,IF(L230=2,52.08,IF(L230=3,41.28,IF(L230=4,24,IF(L230=5,22,IF(L230=6,20,IF(L230=7,18,IF(L230=8,16,0))))))))+IF(L230&lt;=8,0,IF(L230&lt;=16,13,IF(L230&lt;=24,9,IF(L230&lt;=32,4,0))))-IF(L230&lt;=8,0,IF(L230&lt;=16,(L230-9)*0.34,IF(L230&lt;=24,(L230-17)*0.34,IF(L230&lt;=32,(L230-25)*0.34,0)))),0)+IF(F230="JOŽ",IF(L230=1,85,IF(L230=2,59.5,IF(L230=3,45,IF(L230=4,32.5,IF(L230=5,30,IF(L230=6,27.5,IF(L230=7,25,IF(L230=8,22.5,0))))))))+IF(L230&lt;=8,0,IF(L230&lt;=16,19,IF(L230&lt;=24,13,0)))-IF(L230&lt;=8,0,IF(L230&lt;=16,(L230-9)*0.425,IF(L230&lt;=24,(L230-17)*0.425,0))),0)+IF(F230="JPČ",IF(L230=1,68,IF(L230=2,47.6,IF(L230=3,36,IF(L230=4,26,IF(L230=5,24,IF(L230=6,22,IF(L230=7,20,IF(L230=8,18,0))))))))+IF(L230&lt;=8,0,IF(L230&lt;=16,13,IF(L230&lt;=24,9,0)))-IF(L230&lt;=8,0,IF(L230&lt;=16,(L230-9)*0.34,IF(L230&lt;=24,(L230-17)*0.34,0))),0)+IF(F230="JEČ",IF(L230=1,34,IF(L230=2,26.04,IF(L230=3,20.6,IF(L230=4,12,IF(L230=5,11,IF(L230=6,10,IF(L230=7,9,IF(L230=8,8,0))))))))+IF(L230&lt;=8,0,IF(L230&lt;=16,6,0))-IF(L230&lt;=8,0,IF(L230&lt;=16,(L230-9)*0.17,0)),0)+IF(F230="JEOF",IF(L230=1,34,IF(L230=2,26.04,IF(L230=3,20.6,IF(L230=4,12,IF(L230=5,11,IF(L230=6,10,IF(L230=7,9,IF(L230=8,8,0))))))))+IF(L230&lt;=8,0,IF(L230&lt;=16,6,0))-IF(L230&lt;=8,0,IF(L230&lt;=16,(L230-9)*0.17,0)),0)+IF(F230="JnPČ",IF(L230=1,51,IF(L230=2,35.7,IF(L230=3,27,IF(L230=4,19.5,IF(L230=5,18,IF(L230=6,16.5,IF(L230=7,15,IF(L230=8,13.5,0))))))))+IF(L230&lt;=8,0,IF(L230&lt;=16,10,0))-IF(L230&lt;=8,0,IF(L230&lt;=16,(L230-9)*0.255,0)),0)+IF(F230="JnEČ",IF(L230=1,25.5,IF(L230=2,19.53,IF(L230=3,15.48,IF(L230=4,9,IF(L230=5,8.25,IF(L230=6,7.5,IF(L230=7,6.75,IF(L230=8,6,0))))))))+IF(L230&lt;=8,0,IF(L230&lt;=16,5,0))-IF(L230&lt;=8,0,IF(L230&lt;=16,(L230-9)*0.1275,0)),0)+IF(F230="JčPČ",IF(L230=1,21.25,IF(L230=2,14.5,IF(L230=3,11.5,IF(L230=4,7,IF(L230=5,6.5,IF(L230=6,6,IF(L230=7,5.5,IF(L230=8,5,0))))))))+IF(L230&lt;=8,0,IF(L230&lt;=16,4,0))-IF(L230&lt;=8,0,IF(L230&lt;=16,(L230-9)*0.10625,0)),0)+IF(F230="JčEČ",IF(L230=1,17,IF(L230=2,13.02,IF(L230=3,10.32,IF(L230=4,6,IF(L230=5,5.5,IF(L230=6,5,IF(L230=7,4.5,IF(L230=8,4,0))))))))+IF(L230&lt;=8,0,IF(L230&lt;=16,3,0))-IF(L230&lt;=8,0,IF(L230&lt;=16,(L230-9)*0.085,0)),0)+IF(F230="NEAK",IF(L230=1,11.48,IF(L230=2,8.79,IF(L230=3,6.97,IF(L230=4,4.05,IF(L230=5,3.71,IF(L230=6,3.38,IF(L230=7,3.04,IF(L230=8,2.7,0))))))))+IF(L230&lt;=8,0,IF(L230&lt;=16,2,IF(L230&lt;=24,1.3,0)))-IF(L230&lt;=8,0,IF(L230&lt;=16,(L230-9)*0.0574,IF(L230&lt;=24,(L230-17)*0.0574,0))),0))*IF(L230&lt;0,1,IF(OR(F230="PČ",F230="PŽ",F230="PT"),IF(J230&lt;32,J230/32,1),1))* IF(L230&lt;0,1,IF(OR(F230="EČ",F230="EŽ",F230="JOŽ",F230="JPČ",F230="NEAK"),IF(J230&lt;24,J230/24,1),1))*IF(L230&lt;0,1,IF(OR(F230="PČneol",F230="JEČ",F230="JEOF",F230="JnPČ",F230="JnEČ",F230="JčPČ",F230="JčEČ"),IF(J230&lt;16,J230/16,1),1))*IF(L230&lt;0,1,IF(F230="EČneol",IF(J230&lt;8,J230/8,1),1))</f>
        <v>0</v>
      </c>
      <c r="O230" s="9">
        <f t="shared" ref="O230:O239" si="75">IF(F230="OŽ",N230,IF(H230="Ne",IF(J230*0.3&lt;J230-L230,N230,0),IF(J230*0.1&lt;J230-L230,N230,0)))</f>
        <v>0</v>
      </c>
      <c r="P230" s="4">
        <f t="shared" ref="P230" si="76">IF(O230=0,0,IF(F230="OŽ",IF(L230&gt;35,0,IF(J230&gt;35,(36-L230)*1.836,((36-L230)-(36-J230))*1.836)),0)+IF(F230="PČ",IF(L230&gt;31,0,IF(J230&gt;31,(32-L230)*1.347,((32-L230)-(32-J230))*1.347)),0)+ IF(F230="PČneol",IF(L230&gt;15,0,IF(J230&gt;15,(16-L230)*0.255,((16-L230)-(16-J230))*0.255)),0)+IF(F230="PŽ",IF(L230&gt;31,0,IF(J230&gt;31,(32-L230)*0.255,((32-L230)-(32-J230))*0.255)),0)+IF(F230="EČ",IF(L230&gt;23,0,IF(J230&gt;23,(24-L230)*0.612,((24-L230)-(24-J230))*0.612)),0)+IF(F230="EČneol",IF(L230&gt;7,0,IF(J230&gt;7,(8-L230)*0.204,((8-L230)-(8-J230))*0.204)),0)+IF(F230="EŽ",IF(L230&gt;23,0,IF(J230&gt;23,(24-L230)*0.204,((24-L230)-(24-J230))*0.204)),0)+IF(F230="PT",IF(L230&gt;31,0,IF(J230&gt;31,(32-L230)*0.204,((32-L230)-(32-J230))*0.204)),0)+IF(F230="JOŽ",IF(L230&gt;23,0,IF(J230&gt;23,(24-L230)*0.255,((24-L230)-(24-J230))*0.255)),0)+IF(F230="JPČ",IF(L230&gt;23,0,IF(J230&gt;23,(24-L230)*0.204,((24-L230)-(24-J230))*0.204)),0)+IF(F230="JEČ",IF(L230&gt;15,0,IF(J230&gt;15,(16-L230)*0.102,((16-L230)-(16-J230))*0.102)),0)+IF(F230="JEOF",IF(L230&gt;15,0,IF(J230&gt;15,(16-L230)*0.102,((16-L230)-(16-J230))*0.102)),0)+IF(F230="JnPČ",IF(L230&gt;15,0,IF(J230&gt;15,(16-L230)*0.153,((16-L230)-(16-J230))*0.153)),0)+IF(F230="JnEČ",IF(L230&gt;15,0,IF(J230&gt;15,(16-L230)*0.0765,((16-L230)-(16-J230))*0.0765)),0)+IF(F230="JčPČ",IF(L230&gt;15,0,IF(J230&gt;15,(16-L230)*0.06375,((16-L230)-(16-J230))*0.06375)),0)+IF(F230="JčEČ",IF(L230&gt;15,0,IF(J230&gt;15,(16-L230)*0.051,((16-L230)-(16-J230))*0.051)),0)+IF(F230="NEAK",IF(L230&gt;23,0,IF(J230&gt;23,(24-L230)*0.03444,((24-L230)-(24-J230))*0.03444)),0))</f>
        <v>0</v>
      </c>
      <c r="Q230" s="11">
        <f t="shared" ref="Q230" si="77">IF(ISERROR(P230*100/N230),0,(P230*100/N230))</f>
        <v>0</v>
      </c>
      <c r="R230" s="10">
        <f t="shared" ref="R230:R239" si="78">IF(Q230&lt;=30,O230+P230,O230+O230*0.3)*IF(G230=1,0.4,IF(G230=2,0.75,IF(G230="1 (kas 4 m. 1 k. nerengiamos)",0.52,1)))*IF(D230="olimpinė",1,IF(M230="Ne",0.5,1))*IF(OR(A$5="Lietuvos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federacija"),IF(OR(J230&lt;8,K230&lt;16),0,1),1)*E230*IF(I230&lt;=1,1,1/I230)*IF(OR(A$5="Lietuvos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30" s="8"/>
    </row>
    <row r="231" spans="1:19">
      <c r="A231" s="61">
        <v>2</v>
      </c>
      <c r="B231" s="61"/>
      <c r="C231" s="12"/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3">
        <f t="shared" ref="N231:N239" si="79">(IF(F231="OŽ",IF(L231=1,550.8,IF(L231=2,426.38,IF(L231=3,342.14,IF(L231=4,181.44,IF(L231=5,168.48,IF(L231=6,155.52,IF(L231=7,148.5,IF(L231=8,144,0))))))))+IF(L231&lt;=8,0,IF(L231&lt;=16,137.7,IF(L231&lt;=24,108,IF(L231&lt;=32,80.1,IF(L231&lt;=36,52.2,0)))))-IF(L231&lt;=8,0,IF(L231&lt;=16,(L231-9)*2.754,IF(L231&lt;=24,(L231-17)* 2.754,IF(L231&lt;=32,(L231-25)* 2.754,IF(L231&lt;=36,(L231-33)*2.754,0))))),0)+IF(F231="PČ",IF(L231=1,449,IF(L231=2,314.6,IF(L231=3,238,IF(L231=4,172,IF(L231=5,159,IF(L231=6,145,IF(L231=7,132,IF(L231=8,119,0))))))))+IF(L231&lt;=8,0,IF(L231&lt;=16,88,IF(L231&lt;=24,55,IF(L231&lt;=32,22,0))))-IF(L231&lt;=8,0,IF(L231&lt;=16,(L231-9)*2.245,IF(L231&lt;=24,(L231-17)*2.245,IF(L231&lt;=32,(L231-25)*2.245,0)))),0)+IF(F231="PČneol",IF(L231=1,85,IF(L231=2,64.61,IF(L231=3,50.76,IF(L231=4,16.25,IF(L231=5,15,IF(L231=6,13.75,IF(L231=7,12.5,IF(L231=8,11.25,0))))))))+IF(L231&lt;=8,0,IF(L231&lt;=16,9,0))-IF(L231&lt;=8,0,IF(L231&lt;=16,(L231-9)*0.425,0)),0)+IF(F231="PŽ",IF(L231=1,85,IF(L231=2,59.5,IF(L231=3,45,IF(L231=4,32.5,IF(L231=5,30,IF(L231=6,27.5,IF(L231=7,25,IF(L231=8,22.5,0))))))))+IF(L231&lt;=8,0,IF(L231&lt;=16,19,IF(L231&lt;=24,13,IF(L231&lt;=32,8,0))))-IF(L231&lt;=8,0,IF(L231&lt;=16,(L231-9)*0.425,IF(L231&lt;=24,(L231-17)*0.425,IF(L231&lt;=32,(L231-25)*0.425,0)))),0)+IF(F231="EČ",IF(L231=1,204,IF(L231=2,156.24,IF(L231=3,123.84,IF(L231=4,72,IF(L231=5,66,IF(L231=6,60,IF(L231=7,54,IF(L231=8,48,0))))))))+IF(L231&lt;=8,0,IF(L231&lt;=16,40,IF(L231&lt;=24,25,0)))-IF(L231&lt;=8,0,IF(L231&lt;=16,(L231-9)*1.02,IF(L231&lt;=24,(L231-17)*1.02,0))),0)+IF(F231="EČneol",IF(L231=1,68,IF(L231=2,51.69,IF(L231=3,40.61,IF(L231=4,13,IF(L231=5,12,IF(L231=6,11,IF(L231=7,10,IF(L231=8,9,0)))))))))+IF(F231="EŽ",IF(L231=1,68,IF(L231=2,47.6,IF(L231=3,36,IF(L231=4,18,IF(L231=5,16.5,IF(L231=6,15,IF(L231=7,13.5,IF(L231=8,12,0))))))))+IF(L231&lt;=8,0,IF(L231&lt;=16,10,IF(L231&lt;=24,6,0)))-IF(L231&lt;=8,0,IF(L231&lt;=16,(L231-9)*0.34,IF(L231&lt;=24,(L231-17)*0.34,0))),0)+IF(F231="PT",IF(L231=1,68,IF(L231=2,52.08,IF(L231=3,41.28,IF(L231=4,24,IF(L231=5,22,IF(L231=6,20,IF(L231=7,18,IF(L231=8,16,0))))))))+IF(L231&lt;=8,0,IF(L231&lt;=16,13,IF(L231&lt;=24,9,IF(L231&lt;=32,4,0))))-IF(L231&lt;=8,0,IF(L231&lt;=16,(L231-9)*0.34,IF(L231&lt;=24,(L231-17)*0.34,IF(L231&lt;=32,(L231-25)*0.34,0)))),0)+IF(F231="JOŽ",IF(L231=1,85,IF(L231=2,59.5,IF(L231=3,45,IF(L231=4,32.5,IF(L231=5,30,IF(L231=6,27.5,IF(L231=7,25,IF(L231=8,22.5,0))))))))+IF(L231&lt;=8,0,IF(L231&lt;=16,19,IF(L231&lt;=24,13,0)))-IF(L231&lt;=8,0,IF(L231&lt;=16,(L231-9)*0.425,IF(L231&lt;=24,(L231-17)*0.425,0))),0)+IF(F231="JPČ",IF(L231=1,68,IF(L231=2,47.6,IF(L231=3,36,IF(L231=4,26,IF(L231=5,24,IF(L231=6,22,IF(L231=7,20,IF(L231=8,18,0))))))))+IF(L231&lt;=8,0,IF(L231&lt;=16,13,IF(L231&lt;=24,9,0)))-IF(L231&lt;=8,0,IF(L231&lt;=16,(L231-9)*0.34,IF(L231&lt;=24,(L231-17)*0.34,0))),0)+IF(F231="JEČ",IF(L231=1,34,IF(L231=2,26.04,IF(L231=3,20.6,IF(L231=4,12,IF(L231=5,11,IF(L231=6,10,IF(L231=7,9,IF(L231=8,8,0))))))))+IF(L231&lt;=8,0,IF(L231&lt;=16,6,0))-IF(L231&lt;=8,0,IF(L231&lt;=16,(L231-9)*0.17,0)),0)+IF(F231="JEOF",IF(L231=1,34,IF(L231=2,26.04,IF(L231=3,20.6,IF(L231=4,12,IF(L231=5,11,IF(L231=6,10,IF(L231=7,9,IF(L231=8,8,0))))))))+IF(L231&lt;=8,0,IF(L231&lt;=16,6,0))-IF(L231&lt;=8,0,IF(L231&lt;=16,(L231-9)*0.17,0)),0)+IF(F231="JnPČ",IF(L231=1,51,IF(L231=2,35.7,IF(L231=3,27,IF(L231=4,19.5,IF(L231=5,18,IF(L231=6,16.5,IF(L231=7,15,IF(L231=8,13.5,0))))))))+IF(L231&lt;=8,0,IF(L231&lt;=16,10,0))-IF(L231&lt;=8,0,IF(L231&lt;=16,(L231-9)*0.255,0)),0)+IF(F231="JnEČ",IF(L231=1,25.5,IF(L231=2,19.53,IF(L231=3,15.48,IF(L231=4,9,IF(L231=5,8.25,IF(L231=6,7.5,IF(L231=7,6.75,IF(L231=8,6,0))))))))+IF(L231&lt;=8,0,IF(L231&lt;=16,5,0))-IF(L231&lt;=8,0,IF(L231&lt;=16,(L231-9)*0.1275,0)),0)+IF(F231="JčPČ",IF(L231=1,21.25,IF(L231=2,14.5,IF(L231=3,11.5,IF(L231=4,7,IF(L231=5,6.5,IF(L231=6,6,IF(L231=7,5.5,IF(L231=8,5,0))))))))+IF(L231&lt;=8,0,IF(L231&lt;=16,4,0))-IF(L231&lt;=8,0,IF(L231&lt;=16,(L231-9)*0.10625,0)),0)+IF(F231="JčEČ",IF(L231=1,17,IF(L231=2,13.02,IF(L231=3,10.32,IF(L231=4,6,IF(L231=5,5.5,IF(L231=6,5,IF(L231=7,4.5,IF(L231=8,4,0))))))))+IF(L231&lt;=8,0,IF(L231&lt;=16,3,0))-IF(L231&lt;=8,0,IF(L231&lt;=16,(L231-9)*0.085,0)),0)+IF(F231="NEAK",IF(L231=1,11.48,IF(L231=2,8.79,IF(L231=3,6.97,IF(L231=4,4.05,IF(L231=5,3.71,IF(L231=6,3.38,IF(L231=7,3.04,IF(L231=8,2.7,0))))))))+IF(L231&lt;=8,0,IF(L231&lt;=16,2,IF(L231&lt;=24,1.3,0)))-IF(L231&lt;=8,0,IF(L231&lt;=16,(L231-9)*0.0574,IF(L231&lt;=24,(L231-17)*0.0574,0))),0))*IF(L231&lt;0,1,IF(OR(F231="PČ",F231="PŽ",F231="PT"),IF(J231&lt;32,J231/32,1),1))* IF(L231&lt;0,1,IF(OR(F231="EČ",F231="EŽ",F231="JOŽ",F231="JPČ",F231="NEAK"),IF(J231&lt;24,J231/24,1),1))*IF(L231&lt;0,1,IF(OR(F231="PČneol",F231="JEČ",F231="JEOF",F231="JnPČ",F231="JnEČ",F231="JčPČ",F231="JčEČ"),IF(J231&lt;16,J231/16,1),1))*IF(L231&lt;0,1,IF(F231="EČneol",IF(J231&lt;8,J231/8,1),1))</f>
        <v>0</v>
      </c>
      <c r="O231" s="9">
        <f t="shared" si="75"/>
        <v>0</v>
      </c>
      <c r="P231" s="4">
        <f t="shared" ref="P231:P239" si="80">IF(O231=0,0,IF(F231="OŽ",IF(L231&gt;35,0,IF(J231&gt;35,(36-L231)*1.836,((36-L231)-(36-J231))*1.836)),0)+IF(F231="PČ",IF(L231&gt;31,0,IF(J231&gt;31,(32-L231)*1.347,((32-L231)-(32-J231))*1.347)),0)+ IF(F231="PČneol",IF(L231&gt;15,0,IF(J231&gt;15,(16-L231)*0.255,((16-L231)-(16-J231))*0.255)),0)+IF(F231="PŽ",IF(L231&gt;31,0,IF(J231&gt;31,(32-L231)*0.255,((32-L231)-(32-J231))*0.255)),0)+IF(F231="EČ",IF(L231&gt;23,0,IF(J231&gt;23,(24-L231)*0.612,((24-L231)-(24-J231))*0.612)),0)+IF(F231="EČneol",IF(L231&gt;7,0,IF(J231&gt;7,(8-L231)*0.204,((8-L231)-(8-J231))*0.204)),0)+IF(F231="EŽ",IF(L231&gt;23,0,IF(J231&gt;23,(24-L231)*0.204,((24-L231)-(24-J231))*0.204)),0)+IF(F231="PT",IF(L231&gt;31,0,IF(J231&gt;31,(32-L231)*0.204,((32-L231)-(32-J231))*0.204)),0)+IF(F231="JOŽ",IF(L231&gt;23,0,IF(J231&gt;23,(24-L231)*0.255,((24-L231)-(24-J231))*0.255)),0)+IF(F231="JPČ",IF(L231&gt;23,0,IF(J231&gt;23,(24-L231)*0.204,((24-L231)-(24-J231))*0.204)),0)+IF(F231="JEČ",IF(L231&gt;15,0,IF(J231&gt;15,(16-L231)*0.102,((16-L231)-(16-J231))*0.102)),0)+IF(F231="JEOF",IF(L231&gt;15,0,IF(J231&gt;15,(16-L231)*0.102,((16-L231)-(16-J231))*0.102)),0)+IF(F231="JnPČ",IF(L231&gt;15,0,IF(J231&gt;15,(16-L231)*0.153,((16-L231)-(16-J231))*0.153)),0)+IF(F231="JnEČ",IF(L231&gt;15,0,IF(J231&gt;15,(16-L231)*0.0765,((16-L231)-(16-J231))*0.0765)),0)+IF(F231="JčPČ",IF(L231&gt;15,0,IF(J231&gt;15,(16-L231)*0.06375,((16-L231)-(16-J231))*0.06375)),0)+IF(F231="JčEČ",IF(L231&gt;15,0,IF(J231&gt;15,(16-L231)*0.051,((16-L231)-(16-J231))*0.051)),0)+IF(F231="NEAK",IF(L231&gt;23,0,IF(J231&gt;23,(24-L231)*0.03444,((24-L231)-(24-J231))*0.03444)),0))</f>
        <v>0</v>
      </c>
      <c r="Q231" s="11">
        <f t="shared" ref="Q231:Q239" si="81">IF(ISERROR(P231*100/N231),0,(P231*100/N231))</f>
        <v>0</v>
      </c>
      <c r="R231" s="10">
        <f t="shared" si="78"/>
        <v>0</v>
      </c>
      <c r="S231" s="8"/>
    </row>
    <row r="232" spans="1:19">
      <c r="A232" s="61">
        <v>3</v>
      </c>
      <c r="B232" s="61"/>
      <c r="C232" s="12"/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3">
        <f t="shared" si="79"/>
        <v>0</v>
      </c>
      <c r="O232" s="9">
        <f t="shared" si="75"/>
        <v>0</v>
      </c>
      <c r="P232" s="4">
        <f t="shared" si="80"/>
        <v>0</v>
      </c>
      <c r="Q232" s="11">
        <f t="shared" si="81"/>
        <v>0</v>
      </c>
      <c r="R232" s="10">
        <f t="shared" si="78"/>
        <v>0</v>
      </c>
      <c r="S232" s="8"/>
    </row>
    <row r="233" spans="1:19">
      <c r="A233" s="61">
        <v>4</v>
      </c>
      <c r="B233" s="61"/>
      <c r="C233" s="12"/>
      <c r="D233" s="61"/>
      <c r="E233" s="61"/>
      <c r="F233" s="61"/>
      <c r="G233" s="61"/>
      <c r="H233" s="61"/>
      <c r="I233" s="61"/>
      <c r="J233" s="61"/>
      <c r="K233" s="61"/>
      <c r="L233" s="61"/>
      <c r="M233" s="61"/>
      <c r="N233" s="3">
        <f t="shared" si="79"/>
        <v>0</v>
      </c>
      <c r="O233" s="9">
        <f t="shared" si="75"/>
        <v>0</v>
      </c>
      <c r="P233" s="4">
        <f t="shared" si="80"/>
        <v>0</v>
      </c>
      <c r="Q233" s="11">
        <f t="shared" si="81"/>
        <v>0</v>
      </c>
      <c r="R233" s="10">
        <f t="shared" si="78"/>
        <v>0</v>
      </c>
      <c r="S233" s="8"/>
    </row>
    <row r="234" spans="1:19">
      <c r="A234" s="61">
        <v>5</v>
      </c>
      <c r="B234" s="61"/>
      <c r="C234" s="12"/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3">
        <f t="shared" si="79"/>
        <v>0</v>
      </c>
      <c r="O234" s="9">
        <f t="shared" si="75"/>
        <v>0</v>
      </c>
      <c r="P234" s="4">
        <f t="shared" si="80"/>
        <v>0</v>
      </c>
      <c r="Q234" s="11">
        <f t="shared" si="81"/>
        <v>0</v>
      </c>
      <c r="R234" s="10">
        <f t="shared" si="78"/>
        <v>0</v>
      </c>
      <c r="S234" s="8"/>
    </row>
    <row r="235" spans="1:19" ht="13.9" customHeight="1">
      <c r="A235" s="61">
        <v>6</v>
      </c>
      <c r="B235" s="61"/>
      <c r="C235" s="12"/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3">
        <f t="shared" si="79"/>
        <v>0</v>
      </c>
      <c r="O235" s="9">
        <f t="shared" si="75"/>
        <v>0</v>
      </c>
      <c r="P235" s="4">
        <f t="shared" si="80"/>
        <v>0</v>
      </c>
      <c r="Q235" s="11">
        <f t="shared" si="81"/>
        <v>0</v>
      </c>
      <c r="R235" s="10">
        <f t="shared" si="78"/>
        <v>0</v>
      </c>
      <c r="S235" s="8"/>
    </row>
    <row r="236" spans="1:19">
      <c r="A236" s="61">
        <v>7</v>
      </c>
      <c r="B236" s="61"/>
      <c r="C236" s="12"/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3">
        <f t="shared" si="79"/>
        <v>0</v>
      </c>
      <c r="O236" s="9">
        <f t="shared" si="75"/>
        <v>0</v>
      </c>
      <c r="P236" s="4">
        <f t="shared" si="80"/>
        <v>0</v>
      </c>
      <c r="Q236" s="11">
        <f t="shared" si="81"/>
        <v>0</v>
      </c>
      <c r="R236" s="10">
        <f t="shared" si="78"/>
        <v>0</v>
      </c>
      <c r="S236" s="8"/>
    </row>
    <row r="237" spans="1:19">
      <c r="A237" s="61">
        <v>8</v>
      </c>
      <c r="B237" s="61"/>
      <c r="C237" s="12"/>
      <c r="D237" s="61"/>
      <c r="E237" s="61"/>
      <c r="F237" s="61"/>
      <c r="G237" s="61"/>
      <c r="H237" s="61"/>
      <c r="I237" s="61"/>
      <c r="J237" s="61"/>
      <c r="K237" s="61"/>
      <c r="L237" s="61"/>
      <c r="M237" s="61"/>
      <c r="N237" s="3">
        <f t="shared" si="79"/>
        <v>0</v>
      </c>
      <c r="O237" s="9">
        <f t="shared" si="75"/>
        <v>0</v>
      </c>
      <c r="P237" s="4">
        <f t="shared" si="80"/>
        <v>0</v>
      </c>
      <c r="Q237" s="11">
        <f t="shared" si="81"/>
        <v>0</v>
      </c>
      <c r="R237" s="10">
        <f t="shared" si="78"/>
        <v>0</v>
      </c>
      <c r="S237" s="8"/>
    </row>
    <row r="238" spans="1:19" s="8" customFormat="1">
      <c r="A238" s="61">
        <v>9</v>
      </c>
      <c r="B238" s="61"/>
      <c r="C238" s="12"/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3">
        <f t="shared" si="79"/>
        <v>0</v>
      </c>
      <c r="O238" s="9">
        <f t="shared" si="75"/>
        <v>0</v>
      </c>
      <c r="P238" s="4">
        <f t="shared" si="80"/>
        <v>0</v>
      </c>
      <c r="Q238" s="11">
        <f t="shared" si="81"/>
        <v>0</v>
      </c>
      <c r="R238" s="10">
        <f t="shared" si="78"/>
        <v>0</v>
      </c>
    </row>
    <row r="239" spans="1:19">
      <c r="A239" s="61">
        <v>10</v>
      </c>
      <c r="B239" s="61"/>
      <c r="C239" s="12"/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3">
        <f t="shared" si="79"/>
        <v>0</v>
      </c>
      <c r="O239" s="9">
        <f t="shared" si="75"/>
        <v>0</v>
      </c>
      <c r="P239" s="4">
        <f t="shared" si="80"/>
        <v>0</v>
      </c>
      <c r="Q239" s="11">
        <f t="shared" si="81"/>
        <v>0</v>
      </c>
      <c r="R239" s="10">
        <f t="shared" si="78"/>
        <v>0</v>
      </c>
      <c r="S239" s="8"/>
    </row>
    <row r="240" spans="1:19">
      <c r="A240" s="66" t="s">
        <v>36</v>
      </c>
      <c r="B240" s="67"/>
      <c r="C240" s="67"/>
      <c r="D240" s="67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  <c r="Q240" s="68"/>
      <c r="R240" s="10">
        <f>SUM(R230:R239)</f>
        <v>0</v>
      </c>
      <c r="S240" s="8"/>
    </row>
    <row r="241" spans="1:19" ht="15.75">
      <c r="A241" s="24" t="s">
        <v>37</v>
      </c>
      <c r="B241" s="24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6"/>
      <c r="S241" s="8"/>
    </row>
    <row r="242" spans="1:19">
      <c r="A242" s="49" t="s">
        <v>42</v>
      </c>
      <c r="B242" s="49"/>
      <c r="C242" s="49"/>
      <c r="D242" s="49"/>
      <c r="E242" s="49"/>
      <c r="F242" s="49"/>
      <c r="G242" s="49"/>
      <c r="H242" s="49"/>
      <c r="I242" s="49"/>
      <c r="J242" s="15"/>
      <c r="K242" s="15"/>
      <c r="L242" s="15"/>
      <c r="M242" s="15"/>
      <c r="N242" s="15"/>
      <c r="O242" s="15"/>
      <c r="P242" s="15"/>
      <c r="Q242" s="15"/>
      <c r="R242" s="16"/>
      <c r="S242" s="8"/>
    </row>
    <row r="243" spans="1:19">
      <c r="A243" s="49"/>
      <c r="B243" s="49"/>
      <c r="C243" s="49"/>
      <c r="D243" s="49"/>
      <c r="E243" s="49"/>
      <c r="F243" s="49"/>
      <c r="G243" s="49"/>
      <c r="H243" s="49"/>
      <c r="I243" s="49"/>
      <c r="J243" s="15"/>
      <c r="K243" s="15"/>
      <c r="L243" s="15"/>
      <c r="M243" s="15"/>
      <c r="N243" s="15"/>
      <c r="O243" s="15"/>
      <c r="P243" s="15"/>
      <c r="Q243" s="15"/>
      <c r="R243" s="16"/>
      <c r="S243" s="8"/>
    </row>
    <row r="244" spans="1:19">
      <c r="A244" s="64" t="s">
        <v>99</v>
      </c>
      <c r="B244" s="65"/>
      <c r="C244" s="65"/>
      <c r="D244" s="65"/>
      <c r="E244" s="65"/>
      <c r="F244" s="65"/>
      <c r="G244" s="65"/>
      <c r="H244" s="65"/>
      <c r="I244" s="65"/>
      <c r="J244" s="65"/>
      <c r="K244" s="65"/>
      <c r="L244" s="65"/>
      <c r="M244" s="65"/>
      <c r="N244" s="65"/>
      <c r="O244" s="65"/>
      <c r="P244" s="65"/>
      <c r="Q244" s="57"/>
      <c r="R244" s="8"/>
      <c r="S244" s="8"/>
    </row>
    <row r="245" spans="1:19" ht="18">
      <c r="A245" s="69" t="s">
        <v>27</v>
      </c>
      <c r="B245" s="70"/>
      <c r="C245" s="7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7"/>
      <c r="R245" s="8"/>
      <c r="S245" s="8"/>
    </row>
    <row r="246" spans="1:19">
      <c r="A246" s="64" t="s">
        <v>98</v>
      </c>
      <c r="B246" s="65"/>
      <c r="C246" s="65"/>
      <c r="D246" s="65"/>
      <c r="E246" s="65"/>
      <c r="F246" s="65"/>
      <c r="G246" s="65"/>
      <c r="H246" s="65"/>
      <c r="I246" s="65"/>
      <c r="J246" s="65"/>
      <c r="K246" s="65"/>
      <c r="L246" s="65"/>
      <c r="M246" s="65"/>
      <c r="N246" s="65"/>
      <c r="O246" s="65"/>
      <c r="P246" s="65"/>
      <c r="Q246" s="57"/>
      <c r="R246" s="8"/>
      <c r="S246" s="8"/>
    </row>
    <row r="247" spans="1:19">
      <c r="A247" s="61">
        <v>1</v>
      </c>
      <c r="B247" s="61"/>
      <c r="C247" s="12"/>
      <c r="D247" s="61"/>
      <c r="E247" s="61"/>
      <c r="F247" s="61"/>
      <c r="G247" s="61"/>
      <c r="H247" s="61"/>
      <c r="I247" s="61"/>
      <c r="J247" s="61"/>
      <c r="K247" s="61"/>
      <c r="L247" s="61"/>
      <c r="M247" s="61"/>
      <c r="N247" s="3">
        <f t="shared" ref="N247:N256" si="82">(IF(F247="OŽ",IF(L247=1,550.8,IF(L247=2,426.38,IF(L247=3,342.14,IF(L247=4,181.44,IF(L247=5,168.48,IF(L247=6,155.52,IF(L247=7,148.5,IF(L247=8,144,0))))))))+IF(L247&lt;=8,0,IF(L247&lt;=16,137.7,IF(L247&lt;=24,108,IF(L247&lt;=32,80.1,IF(L247&lt;=36,52.2,0)))))-IF(L247&lt;=8,0,IF(L247&lt;=16,(L247-9)*2.754,IF(L247&lt;=24,(L247-17)* 2.754,IF(L247&lt;=32,(L247-25)* 2.754,IF(L247&lt;=36,(L247-33)*2.754,0))))),0)+IF(F247="PČ",IF(L247=1,449,IF(L247=2,314.6,IF(L247=3,238,IF(L247=4,172,IF(L247=5,159,IF(L247=6,145,IF(L247=7,132,IF(L247=8,119,0))))))))+IF(L247&lt;=8,0,IF(L247&lt;=16,88,IF(L247&lt;=24,55,IF(L247&lt;=32,22,0))))-IF(L247&lt;=8,0,IF(L247&lt;=16,(L247-9)*2.245,IF(L247&lt;=24,(L247-17)*2.245,IF(L247&lt;=32,(L247-25)*2.245,0)))),0)+IF(F247="PČneol",IF(L247=1,85,IF(L247=2,64.61,IF(L247=3,50.76,IF(L247=4,16.25,IF(L247=5,15,IF(L247=6,13.75,IF(L247=7,12.5,IF(L247=8,11.25,0))))))))+IF(L247&lt;=8,0,IF(L247&lt;=16,9,0))-IF(L247&lt;=8,0,IF(L247&lt;=16,(L247-9)*0.425,0)),0)+IF(F247="PŽ",IF(L247=1,85,IF(L247=2,59.5,IF(L247=3,45,IF(L247=4,32.5,IF(L247=5,30,IF(L247=6,27.5,IF(L247=7,25,IF(L247=8,22.5,0))))))))+IF(L247&lt;=8,0,IF(L247&lt;=16,19,IF(L247&lt;=24,13,IF(L247&lt;=32,8,0))))-IF(L247&lt;=8,0,IF(L247&lt;=16,(L247-9)*0.425,IF(L247&lt;=24,(L247-17)*0.425,IF(L247&lt;=32,(L247-25)*0.425,0)))),0)+IF(F247="EČ",IF(L247=1,204,IF(L247=2,156.24,IF(L247=3,123.84,IF(L247=4,72,IF(L247=5,66,IF(L247=6,60,IF(L247=7,54,IF(L247=8,48,0))))))))+IF(L247&lt;=8,0,IF(L247&lt;=16,40,IF(L247&lt;=24,25,0)))-IF(L247&lt;=8,0,IF(L247&lt;=16,(L247-9)*1.02,IF(L247&lt;=24,(L247-17)*1.02,0))),0)+IF(F247="EČneol",IF(L247=1,68,IF(L247=2,51.69,IF(L247=3,40.61,IF(L247=4,13,IF(L247=5,12,IF(L247=6,11,IF(L247=7,10,IF(L247=8,9,0)))))))))+IF(F247="EŽ",IF(L247=1,68,IF(L247=2,47.6,IF(L247=3,36,IF(L247=4,18,IF(L247=5,16.5,IF(L247=6,15,IF(L247=7,13.5,IF(L247=8,12,0))))))))+IF(L247&lt;=8,0,IF(L247&lt;=16,10,IF(L247&lt;=24,6,0)))-IF(L247&lt;=8,0,IF(L247&lt;=16,(L247-9)*0.34,IF(L247&lt;=24,(L247-17)*0.34,0))),0)+IF(F247="PT",IF(L247=1,68,IF(L247=2,52.08,IF(L247=3,41.28,IF(L247=4,24,IF(L247=5,22,IF(L247=6,20,IF(L247=7,18,IF(L247=8,16,0))))))))+IF(L247&lt;=8,0,IF(L247&lt;=16,13,IF(L247&lt;=24,9,IF(L247&lt;=32,4,0))))-IF(L247&lt;=8,0,IF(L247&lt;=16,(L247-9)*0.34,IF(L247&lt;=24,(L247-17)*0.34,IF(L247&lt;=32,(L247-25)*0.34,0)))),0)+IF(F247="JOŽ",IF(L247=1,85,IF(L247=2,59.5,IF(L247=3,45,IF(L247=4,32.5,IF(L247=5,30,IF(L247=6,27.5,IF(L247=7,25,IF(L247=8,22.5,0))))))))+IF(L247&lt;=8,0,IF(L247&lt;=16,19,IF(L247&lt;=24,13,0)))-IF(L247&lt;=8,0,IF(L247&lt;=16,(L247-9)*0.425,IF(L247&lt;=24,(L247-17)*0.425,0))),0)+IF(F247="JPČ",IF(L247=1,68,IF(L247=2,47.6,IF(L247=3,36,IF(L247=4,26,IF(L247=5,24,IF(L247=6,22,IF(L247=7,20,IF(L247=8,18,0))))))))+IF(L247&lt;=8,0,IF(L247&lt;=16,13,IF(L247&lt;=24,9,0)))-IF(L247&lt;=8,0,IF(L247&lt;=16,(L247-9)*0.34,IF(L247&lt;=24,(L247-17)*0.34,0))),0)+IF(F247="JEČ",IF(L247=1,34,IF(L247=2,26.04,IF(L247=3,20.6,IF(L247=4,12,IF(L247=5,11,IF(L247=6,10,IF(L247=7,9,IF(L247=8,8,0))))))))+IF(L247&lt;=8,0,IF(L247&lt;=16,6,0))-IF(L247&lt;=8,0,IF(L247&lt;=16,(L247-9)*0.17,0)),0)+IF(F247="JEOF",IF(L247=1,34,IF(L247=2,26.04,IF(L247=3,20.6,IF(L247=4,12,IF(L247=5,11,IF(L247=6,10,IF(L247=7,9,IF(L247=8,8,0))))))))+IF(L247&lt;=8,0,IF(L247&lt;=16,6,0))-IF(L247&lt;=8,0,IF(L247&lt;=16,(L247-9)*0.17,0)),0)+IF(F247="JnPČ",IF(L247=1,51,IF(L247=2,35.7,IF(L247=3,27,IF(L247=4,19.5,IF(L247=5,18,IF(L247=6,16.5,IF(L247=7,15,IF(L247=8,13.5,0))))))))+IF(L247&lt;=8,0,IF(L247&lt;=16,10,0))-IF(L247&lt;=8,0,IF(L247&lt;=16,(L247-9)*0.255,0)),0)+IF(F247="JnEČ",IF(L247=1,25.5,IF(L247=2,19.53,IF(L247=3,15.48,IF(L247=4,9,IF(L247=5,8.25,IF(L247=6,7.5,IF(L247=7,6.75,IF(L247=8,6,0))))))))+IF(L247&lt;=8,0,IF(L247&lt;=16,5,0))-IF(L247&lt;=8,0,IF(L247&lt;=16,(L247-9)*0.1275,0)),0)+IF(F247="JčPČ",IF(L247=1,21.25,IF(L247=2,14.5,IF(L247=3,11.5,IF(L247=4,7,IF(L247=5,6.5,IF(L247=6,6,IF(L247=7,5.5,IF(L247=8,5,0))))))))+IF(L247&lt;=8,0,IF(L247&lt;=16,4,0))-IF(L247&lt;=8,0,IF(L247&lt;=16,(L247-9)*0.10625,0)),0)+IF(F247="JčEČ",IF(L247=1,17,IF(L247=2,13.02,IF(L247=3,10.32,IF(L247=4,6,IF(L247=5,5.5,IF(L247=6,5,IF(L247=7,4.5,IF(L247=8,4,0))))))))+IF(L247&lt;=8,0,IF(L247&lt;=16,3,0))-IF(L247&lt;=8,0,IF(L247&lt;=16,(L247-9)*0.085,0)),0)+IF(F247="NEAK",IF(L247=1,11.48,IF(L247=2,8.79,IF(L247=3,6.97,IF(L247=4,4.05,IF(L247=5,3.71,IF(L247=6,3.38,IF(L247=7,3.04,IF(L247=8,2.7,0))))))))+IF(L247&lt;=8,0,IF(L247&lt;=16,2,IF(L247&lt;=24,1.3,0)))-IF(L247&lt;=8,0,IF(L247&lt;=16,(L247-9)*0.0574,IF(L247&lt;=24,(L247-17)*0.0574,0))),0))*IF(L247&lt;0,1,IF(OR(F247="PČ",F247="PŽ",F247="PT"),IF(J247&lt;32,J247/32,1),1))* IF(L247&lt;0,1,IF(OR(F247="EČ",F247="EŽ",F247="JOŽ",F247="JPČ",F247="NEAK"),IF(J247&lt;24,J247/24,1),1))*IF(L247&lt;0,1,IF(OR(F247="PČneol",F247="JEČ",F247="JEOF",F247="JnPČ",F247="JnEČ",F247="JčPČ",F247="JčEČ"),IF(J247&lt;16,J247/16,1),1))*IF(L247&lt;0,1,IF(F247="EČneol",IF(J247&lt;8,J247/8,1),1))</f>
        <v>0</v>
      </c>
      <c r="O247" s="9">
        <f t="shared" ref="O247:O256" si="83">IF(F247="OŽ",N247,IF(H247="Ne",IF(J247*0.3&lt;J247-L247,N247,0),IF(J247*0.1&lt;J247-L247,N247,0)))</f>
        <v>0</v>
      </c>
      <c r="P247" s="4">
        <f t="shared" ref="P247" si="84">IF(O247=0,0,IF(F247="OŽ",IF(L247&gt;35,0,IF(J247&gt;35,(36-L247)*1.836,((36-L247)-(36-J247))*1.836)),0)+IF(F247="PČ",IF(L247&gt;31,0,IF(J247&gt;31,(32-L247)*1.347,((32-L247)-(32-J247))*1.347)),0)+ IF(F247="PČneol",IF(L247&gt;15,0,IF(J247&gt;15,(16-L247)*0.255,((16-L247)-(16-J247))*0.255)),0)+IF(F247="PŽ",IF(L247&gt;31,0,IF(J247&gt;31,(32-L247)*0.255,((32-L247)-(32-J247))*0.255)),0)+IF(F247="EČ",IF(L247&gt;23,0,IF(J247&gt;23,(24-L247)*0.612,((24-L247)-(24-J247))*0.612)),0)+IF(F247="EČneol",IF(L247&gt;7,0,IF(J247&gt;7,(8-L247)*0.204,((8-L247)-(8-J247))*0.204)),0)+IF(F247="EŽ",IF(L247&gt;23,0,IF(J247&gt;23,(24-L247)*0.204,((24-L247)-(24-J247))*0.204)),0)+IF(F247="PT",IF(L247&gt;31,0,IF(J247&gt;31,(32-L247)*0.204,((32-L247)-(32-J247))*0.204)),0)+IF(F247="JOŽ",IF(L247&gt;23,0,IF(J247&gt;23,(24-L247)*0.255,((24-L247)-(24-J247))*0.255)),0)+IF(F247="JPČ",IF(L247&gt;23,0,IF(J247&gt;23,(24-L247)*0.204,((24-L247)-(24-J247))*0.204)),0)+IF(F247="JEČ",IF(L247&gt;15,0,IF(J247&gt;15,(16-L247)*0.102,((16-L247)-(16-J247))*0.102)),0)+IF(F247="JEOF",IF(L247&gt;15,0,IF(J247&gt;15,(16-L247)*0.102,((16-L247)-(16-J247))*0.102)),0)+IF(F247="JnPČ",IF(L247&gt;15,0,IF(J247&gt;15,(16-L247)*0.153,((16-L247)-(16-J247))*0.153)),0)+IF(F247="JnEČ",IF(L247&gt;15,0,IF(J247&gt;15,(16-L247)*0.0765,((16-L247)-(16-J247))*0.0765)),0)+IF(F247="JčPČ",IF(L247&gt;15,0,IF(J247&gt;15,(16-L247)*0.06375,((16-L247)-(16-J247))*0.06375)),0)+IF(F247="JčEČ",IF(L247&gt;15,0,IF(J247&gt;15,(16-L247)*0.051,((16-L247)-(16-J247))*0.051)),0)+IF(F247="NEAK",IF(L247&gt;23,0,IF(J247&gt;23,(24-L247)*0.03444,((24-L247)-(24-J247))*0.03444)),0))</f>
        <v>0</v>
      </c>
      <c r="Q247" s="11">
        <f t="shared" ref="Q247" si="85">IF(ISERROR(P247*100/N247),0,(P247*100/N247))</f>
        <v>0</v>
      </c>
      <c r="R247" s="10">
        <f t="shared" ref="R247:R256" si="86">IF(Q247&lt;=30,O247+P247,O247+O247*0.3)*IF(G247=1,0.4,IF(G247=2,0.75,IF(G247="1 (kas 4 m. 1 k. nerengiamos)",0.52,1)))*IF(D247="olimpinė",1,IF(M247="Ne",0.5,1))*IF(OR(A$5="Lietuvos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federacija"),IF(OR(J247&lt;8,K247&lt;16),0,1),1)*E247*IF(I247&lt;=1,1,1/I247)*IF(OR(A$5="Lietuvos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47" s="8"/>
    </row>
    <row r="248" spans="1:19">
      <c r="A248" s="61">
        <v>2</v>
      </c>
      <c r="B248" s="61"/>
      <c r="C248" s="12"/>
      <c r="D248" s="61"/>
      <c r="E248" s="61"/>
      <c r="F248" s="61"/>
      <c r="G248" s="61"/>
      <c r="H248" s="61"/>
      <c r="I248" s="61"/>
      <c r="J248" s="61"/>
      <c r="K248" s="61"/>
      <c r="L248" s="61"/>
      <c r="M248" s="61"/>
      <c r="N248" s="3">
        <f t="shared" si="82"/>
        <v>0</v>
      </c>
      <c r="O248" s="9">
        <f t="shared" si="83"/>
        <v>0</v>
      </c>
      <c r="P248" s="4">
        <f t="shared" ref="P248:P256" si="87">IF(O248=0,0,IF(F248="OŽ",IF(L248&gt;35,0,IF(J248&gt;35,(36-L248)*1.836,((36-L248)-(36-J248))*1.836)),0)+IF(F248="PČ",IF(L248&gt;31,0,IF(J248&gt;31,(32-L248)*1.347,((32-L248)-(32-J248))*1.347)),0)+ IF(F248="PČneol",IF(L248&gt;15,0,IF(J248&gt;15,(16-L248)*0.255,((16-L248)-(16-J248))*0.255)),0)+IF(F248="PŽ",IF(L248&gt;31,0,IF(J248&gt;31,(32-L248)*0.255,((32-L248)-(32-J248))*0.255)),0)+IF(F248="EČ",IF(L248&gt;23,0,IF(J248&gt;23,(24-L248)*0.612,((24-L248)-(24-J248))*0.612)),0)+IF(F248="EČneol",IF(L248&gt;7,0,IF(J248&gt;7,(8-L248)*0.204,((8-L248)-(8-J248))*0.204)),0)+IF(F248="EŽ",IF(L248&gt;23,0,IF(J248&gt;23,(24-L248)*0.204,((24-L248)-(24-J248))*0.204)),0)+IF(F248="PT",IF(L248&gt;31,0,IF(J248&gt;31,(32-L248)*0.204,((32-L248)-(32-J248))*0.204)),0)+IF(F248="JOŽ",IF(L248&gt;23,0,IF(J248&gt;23,(24-L248)*0.255,((24-L248)-(24-J248))*0.255)),0)+IF(F248="JPČ",IF(L248&gt;23,0,IF(J248&gt;23,(24-L248)*0.204,((24-L248)-(24-J248))*0.204)),0)+IF(F248="JEČ",IF(L248&gt;15,0,IF(J248&gt;15,(16-L248)*0.102,((16-L248)-(16-J248))*0.102)),0)+IF(F248="JEOF",IF(L248&gt;15,0,IF(J248&gt;15,(16-L248)*0.102,((16-L248)-(16-J248))*0.102)),0)+IF(F248="JnPČ",IF(L248&gt;15,0,IF(J248&gt;15,(16-L248)*0.153,((16-L248)-(16-J248))*0.153)),0)+IF(F248="JnEČ",IF(L248&gt;15,0,IF(J248&gt;15,(16-L248)*0.0765,((16-L248)-(16-J248))*0.0765)),0)+IF(F248="JčPČ",IF(L248&gt;15,0,IF(J248&gt;15,(16-L248)*0.06375,((16-L248)-(16-J248))*0.06375)),0)+IF(F248="JčEČ",IF(L248&gt;15,0,IF(J248&gt;15,(16-L248)*0.051,((16-L248)-(16-J248))*0.051)),0)+IF(F248="NEAK",IF(L248&gt;23,0,IF(J248&gt;23,(24-L248)*0.03444,((24-L248)-(24-J248))*0.03444)),0))</f>
        <v>0</v>
      </c>
      <c r="Q248" s="11">
        <f t="shared" ref="Q248:Q256" si="88">IF(ISERROR(P248*100/N248),0,(P248*100/N248))</f>
        <v>0</v>
      </c>
      <c r="R248" s="10">
        <f t="shared" si="86"/>
        <v>0</v>
      </c>
      <c r="S248" s="8"/>
    </row>
    <row r="249" spans="1:19">
      <c r="A249" s="61">
        <v>3</v>
      </c>
      <c r="B249" s="61"/>
      <c r="C249" s="12"/>
      <c r="D249" s="61"/>
      <c r="E249" s="61"/>
      <c r="F249" s="61"/>
      <c r="G249" s="61"/>
      <c r="H249" s="61"/>
      <c r="I249" s="61"/>
      <c r="J249" s="61"/>
      <c r="K249" s="61"/>
      <c r="L249" s="61"/>
      <c r="M249" s="61"/>
      <c r="N249" s="3">
        <f t="shared" si="82"/>
        <v>0</v>
      </c>
      <c r="O249" s="9">
        <f t="shared" si="83"/>
        <v>0</v>
      </c>
      <c r="P249" s="4">
        <f t="shared" si="87"/>
        <v>0</v>
      </c>
      <c r="Q249" s="11">
        <f t="shared" si="88"/>
        <v>0</v>
      </c>
      <c r="R249" s="10">
        <f t="shared" si="86"/>
        <v>0</v>
      </c>
      <c r="S249" s="8"/>
    </row>
    <row r="250" spans="1:19">
      <c r="A250" s="61">
        <v>4</v>
      </c>
      <c r="B250" s="61"/>
      <c r="C250" s="12"/>
      <c r="D250" s="61"/>
      <c r="E250" s="61"/>
      <c r="F250" s="61"/>
      <c r="G250" s="61"/>
      <c r="H250" s="61"/>
      <c r="I250" s="61"/>
      <c r="J250" s="61"/>
      <c r="K250" s="61"/>
      <c r="L250" s="61"/>
      <c r="M250" s="61"/>
      <c r="N250" s="3">
        <f t="shared" si="82"/>
        <v>0</v>
      </c>
      <c r="O250" s="9">
        <f t="shared" si="83"/>
        <v>0</v>
      </c>
      <c r="P250" s="4">
        <f t="shared" si="87"/>
        <v>0</v>
      </c>
      <c r="Q250" s="11">
        <f t="shared" si="88"/>
        <v>0</v>
      </c>
      <c r="R250" s="10">
        <f t="shared" si="86"/>
        <v>0</v>
      </c>
      <c r="S250" s="8"/>
    </row>
    <row r="251" spans="1:19">
      <c r="A251" s="61">
        <v>5</v>
      </c>
      <c r="B251" s="61"/>
      <c r="C251" s="12"/>
      <c r="D251" s="61"/>
      <c r="E251" s="61"/>
      <c r="F251" s="61"/>
      <c r="G251" s="61"/>
      <c r="H251" s="61"/>
      <c r="I251" s="61"/>
      <c r="J251" s="61"/>
      <c r="K251" s="61"/>
      <c r="L251" s="61"/>
      <c r="M251" s="61"/>
      <c r="N251" s="3">
        <f t="shared" si="82"/>
        <v>0</v>
      </c>
      <c r="O251" s="9">
        <f t="shared" si="83"/>
        <v>0</v>
      </c>
      <c r="P251" s="4">
        <f t="shared" si="87"/>
        <v>0</v>
      </c>
      <c r="Q251" s="11">
        <f t="shared" si="88"/>
        <v>0</v>
      </c>
      <c r="R251" s="10">
        <f t="shared" si="86"/>
        <v>0</v>
      </c>
      <c r="S251" s="8"/>
    </row>
    <row r="252" spans="1:19">
      <c r="A252" s="61">
        <v>6</v>
      </c>
      <c r="B252" s="61"/>
      <c r="C252" s="12"/>
      <c r="D252" s="61"/>
      <c r="E252" s="61"/>
      <c r="F252" s="61"/>
      <c r="G252" s="61"/>
      <c r="H252" s="61"/>
      <c r="I252" s="61"/>
      <c r="J252" s="61"/>
      <c r="K252" s="61"/>
      <c r="L252" s="61"/>
      <c r="M252" s="61"/>
      <c r="N252" s="3">
        <f t="shared" si="82"/>
        <v>0</v>
      </c>
      <c r="O252" s="9">
        <f t="shared" si="83"/>
        <v>0</v>
      </c>
      <c r="P252" s="4">
        <f t="shared" si="87"/>
        <v>0</v>
      </c>
      <c r="Q252" s="11">
        <f t="shared" si="88"/>
        <v>0</v>
      </c>
      <c r="R252" s="10">
        <f t="shared" si="86"/>
        <v>0</v>
      </c>
      <c r="S252" s="8"/>
    </row>
    <row r="253" spans="1:19">
      <c r="A253" s="61">
        <v>7</v>
      </c>
      <c r="B253" s="61"/>
      <c r="C253" s="12"/>
      <c r="D253" s="61"/>
      <c r="E253" s="61"/>
      <c r="F253" s="61"/>
      <c r="G253" s="61"/>
      <c r="H253" s="61"/>
      <c r="I253" s="61"/>
      <c r="J253" s="61"/>
      <c r="K253" s="61"/>
      <c r="L253" s="61"/>
      <c r="M253" s="61"/>
      <c r="N253" s="3">
        <f t="shared" si="82"/>
        <v>0</v>
      </c>
      <c r="O253" s="9">
        <f t="shared" si="83"/>
        <v>0</v>
      </c>
      <c r="P253" s="4">
        <f t="shared" si="87"/>
        <v>0</v>
      </c>
      <c r="Q253" s="11">
        <f t="shared" si="88"/>
        <v>0</v>
      </c>
      <c r="R253" s="10">
        <f t="shared" si="86"/>
        <v>0</v>
      </c>
      <c r="S253" s="8"/>
    </row>
    <row r="254" spans="1:19">
      <c r="A254" s="61">
        <v>8</v>
      </c>
      <c r="B254" s="61"/>
      <c r="C254" s="12"/>
      <c r="D254" s="61"/>
      <c r="E254" s="61"/>
      <c r="F254" s="61"/>
      <c r="G254" s="61"/>
      <c r="H254" s="61"/>
      <c r="I254" s="61"/>
      <c r="J254" s="61"/>
      <c r="K254" s="61"/>
      <c r="L254" s="61"/>
      <c r="M254" s="61"/>
      <c r="N254" s="3">
        <f t="shared" si="82"/>
        <v>0</v>
      </c>
      <c r="O254" s="9">
        <f t="shared" si="83"/>
        <v>0</v>
      </c>
      <c r="P254" s="4">
        <f t="shared" si="87"/>
        <v>0</v>
      </c>
      <c r="Q254" s="11">
        <f t="shared" si="88"/>
        <v>0</v>
      </c>
      <c r="R254" s="10">
        <f t="shared" si="86"/>
        <v>0</v>
      </c>
      <c r="S254" s="8"/>
    </row>
    <row r="255" spans="1:19" s="8" customFormat="1">
      <c r="A255" s="61">
        <v>9</v>
      </c>
      <c r="B255" s="61"/>
      <c r="C255" s="12"/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3">
        <f t="shared" si="82"/>
        <v>0</v>
      </c>
      <c r="O255" s="9">
        <f t="shared" si="83"/>
        <v>0</v>
      </c>
      <c r="P255" s="4">
        <f t="shared" si="87"/>
        <v>0</v>
      </c>
      <c r="Q255" s="11">
        <f t="shared" si="88"/>
        <v>0</v>
      </c>
      <c r="R255" s="10">
        <f t="shared" si="86"/>
        <v>0</v>
      </c>
    </row>
    <row r="256" spans="1:19">
      <c r="A256" s="61">
        <v>10</v>
      </c>
      <c r="B256" s="61"/>
      <c r="C256" s="12"/>
      <c r="D256" s="61"/>
      <c r="E256" s="61"/>
      <c r="F256" s="61"/>
      <c r="G256" s="61"/>
      <c r="H256" s="61"/>
      <c r="I256" s="61"/>
      <c r="J256" s="61"/>
      <c r="K256" s="61"/>
      <c r="L256" s="61"/>
      <c r="M256" s="61"/>
      <c r="N256" s="3">
        <f t="shared" si="82"/>
        <v>0</v>
      </c>
      <c r="O256" s="9">
        <f t="shared" si="83"/>
        <v>0</v>
      </c>
      <c r="P256" s="4">
        <f t="shared" si="87"/>
        <v>0</v>
      </c>
      <c r="Q256" s="11">
        <f t="shared" si="88"/>
        <v>0</v>
      </c>
      <c r="R256" s="10">
        <f t="shared" si="86"/>
        <v>0</v>
      </c>
      <c r="S256" s="8"/>
    </row>
    <row r="257" spans="1:19">
      <c r="A257" s="66" t="s">
        <v>36</v>
      </c>
      <c r="B257" s="67"/>
      <c r="C257" s="67"/>
      <c r="D257" s="67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7"/>
      <c r="Q257" s="68"/>
      <c r="R257" s="10">
        <f>SUM(R247:R256)</f>
        <v>0</v>
      </c>
      <c r="S257" s="8"/>
    </row>
    <row r="258" spans="1:19" ht="15.75">
      <c r="A258" s="24" t="s">
        <v>37</v>
      </c>
      <c r="B258" s="24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6"/>
      <c r="S258" s="8"/>
    </row>
    <row r="259" spans="1:19">
      <c r="A259" s="49" t="s">
        <v>42</v>
      </c>
      <c r="B259" s="49"/>
      <c r="C259" s="49"/>
      <c r="D259" s="49"/>
      <c r="E259" s="49"/>
      <c r="F259" s="49"/>
      <c r="G259" s="49"/>
      <c r="H259" s="49"/>
      <c r="I259" s="49"/>
      <c r="J259" s="15"/>
      <c r="K259" s="15"/>
      <c r="L259" s="15"/>
      <c r="M259" s="15"/>
      <c r="N259" s="15"/>
      <c r="O259" s="15"/>
      <c r="P259" s="15"/>
      <c r="Q259" s="15"/>
      <c r="R259" s="16"/>
      <c r="S259" s="8"/>
    </row>
    <row r="260" spans="1:19">
      <c r="A260" s="49"/>
      <c r="B260" s="49"/>
      <c r="C260" s="49"/>
      <c r="D260" s="49"/>
      <c r="E260" s="49"/>
      <c r="F260" s="49"/>
      <c r="G260" s="49"/>
      <c r="H260" s="49"/>
      <c r="I260" s="49"/>
      <c r="J260" s="15"/>
      <c r="K260" s="15"/>
      <c r="L260" s="15"/>
      <c r="M260" s="15"/>
      <c r="N260" s="15"/>
      <c r="O260" s="15"/>
      <c r="P260" s="15"/>
      <c r="Q260" s="15"/>
      <c r="R260" s="16"/>
      <c r="S260" s="8"/>
    </row>
    <row r="261" spans="1:19">
      <c r="A261" s="64" t="s">
        <v>99</v>
      </c>
      <c r="B261" s="65"/>
      <c r="C261" s="65"/>
      <c r="D261" s="65"/>
      <c r="E261" s="65"/>
      <c r="F261" s="65"/>
      <c r="G261" s="65"/>
      <c r="H261" s="65"/>
      <c r="I261" s="65"/>
      <c r="J261" s="65"/>
      <c r="K261" s="65"/>
      <c r="L261" s="65"/>
      <c r="M261" s="65"/>
      <c r="N261" s="65"/>
      <c r="O261" s="65"/>
      <c r="P261" s="65"/>
      <c r="Q261" s="57"/>
      <c r="R261" s="8"/>
      <c r="S261" s="8"/>
    </row>
    <row r="262" spans="1:19" ht="18">
      <c r="A262" s="69" t="s">
        <v>27</v>
      </c>
      <c r="B262" s="70"/>
      <c r="C262" s="7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7"/>
      <c r="R262" s="8"/>
      <c r="S262" s="8"/>
    </row>
    <row r="263" spans="1:19">
      <c r="A263" s="64" t="s">
        <v>98</v>
      </c>
      <c r="B263" s="65"/>
      <c r="C263" s="65"/>
      <c r="D263" s="65"/>
      <c r="E263" s="65"/>
      <c r="F263" s="65"/>
      <c r="G263" s="65"/>
      <c r="H263" s="65"/>
      <c r="I263" s="65"/>
      <c r="J263" s="65"/>
      <c r="K263" s="65"/>
      <c r="L263" s="65"/>
      <c r="M263" s="65"/>
      <c r="N263" s="65"/>
      <c r="O263" s="65"/>
      <c r="P263" s="65"/>
      <c r="Q263" s="57"/>
      <c r="R263" s="8"/>
      <c r="S263" s="8"/>
    </row>
    <row r="264" spans="1:19">
      <c r="A264" s="61">
        <v>1</v>
      </c>
      <c r="B264" s="61"/>
      <c r="C264" s="12"/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3">
        <f t="shared" ref="N264:N273" si="89">(IF(F264="OŽ",IF(L264=1,550.8,IF(L264=2,426.38,IF(L264=3,342.14,IF(L264=4,181.44,IF(L264=5,168.48,IF(L264=6,155.52,IF(L264=7,148.5,IF(L264=8,144,0))))))))+IF(L264&lt;=8,0,IF(L264&lt;=16,137.7,IF(L264&lt;=24,108,IF(L264&lt;=32,80.1,IF(L264&lt;=36,52.2,0)))))-IF(L264&lt;=8,0,IF(L264&lt;=16,(L264-9)*2.754,IF(L264&lt;=24,(L264-17)* 2.754,IF(L264&lt;=32,(L264-25)* 2.754,IF(L264&lt;=36,(L264-33)*2.754,0))))),0)+IF(F264="PČ",IF(L264=1,449,IF(L264=2,314.6,IF(L264=3,238,IF(L264=4,172,IF(L264=5,159,IF(L264=6,145,IF(L264=7,132,IF(L264=8,119,0))))))))+IF(L264&lt;=8,0,IF(L264&lt;=16,88,IF(L264&lt;=24,55,IF(L264&lt;=32,22,0))))-IF(L264&lt;=8,0,IF(L264&lt;=16,(L264-9)*2.245,IF(L264&lt;=24,(L264-17)*2.245,IF(L264&lt;=32,(L264-25)*2.245,0)))),0)+IF(F264="PČneol",IF(L264=1,85,IF(L264=2,64.61,IF(L264=3,50.76,IF(L264=4,16.25,IF(L264=5,15,IF(L264=6,13.75,IF(L264=7,12.5,IF(L264=8,11.25,0))))))))+IF(L264&lt;=8,0,IF(L264&lt;=16,9,0))-IF(L264&lt;=8,0,IF(L264&lt;=16,(L264-9)*0.425,0)),0)+IF(F264="PŽ",IF(L264=1,85,IF(L264=2,59.5,IF(L264=3,45,IF(L264=4,32.5,IF(L264=5,30,IF(L264=6,27.5,IF(L264=7,25,IF(L264=8,22.5,0))))))))+IF(L264&lt;=8,0,IF(L264&lt;=16,19,IF(L264&lt;=24,13,IF(L264&lt;=32,8,0))))-IF(L264&lt;=8,0,IF(L264&lt;=16,(L264-9)*0.425,IF(L264&lt;=24,(L264-17)*0.425,IF(L264&lt;=32,(L264-25)*0.425,0)))),0)+IF(F264="EČ",IF(L264=1,204,IF(L264=2,156.24,IF(L264=3,123.84,IF(L264=4,72,IF(L264=5,66,IF(L264=6,60,IF(L264=7,54,IF(L264=8,48,0))))))))+IF(L264&lt;=8,0,IF(L264&lt;=16,40,IF(L264&lt;=24,25,0)))-IF(L264&lt;=8,0,IF(L264&lt;=16,(L264-9)*1.02,IF(L264&lt;=24,(L264-17)*1.02,0))),0)+IF(F264="EČneol",IF(L264=1,68,IF(L264=2,51.69,IF(L264=3,40.61,IF(L264=4,13,IF(L264=5,12,IF(L264=6,11,IF(L264=7,10,IF(L264=8,9,0)))))))))+IF(F264="EŽ",IF(L264=1,68,IF(L264=2,47.6,IF(L264=3,36,IF(L264=4,18,IF(L264=5,16.5,IF(L264=6,15,IF(L264=7,13.5,IF(L264=8,12,0))))))))+IF(L264&lt;=8,0,IF(L264&lt;=16,10,IF(L264&lt;=24,6,0)))-IF(L264&lt;=8,0,IF(L264&lt;=16,(L264-9)*0.34,IF(L264&lt;=24,(L264-17)*0.34,0))),0)+IF(F264="PT",IF(L264=1,68,IF(L264=2,52.08,IF(L264=3,41.28,IF(L264=4,24,IF(L264=5,22,IF(L264=6,20,IF(L264=7,18,IF(L264=8,16,0))))))))+IF(L264&lt;=8,0,IF(L264&lt;=16,13,IF(L264&lt;=24,9,IF(L264&lt;=32,4,0))))-IF(L264&lt;=8,0,IF(L264&lt;=16,(L264-9)*0.34,IF(L264&lt;=24,(L264-17)*0.34,IF(L264&lt;=32,(L264-25)*0.34,0)))),0)+IF(F264="JOŽ",IF(L264=1,85,IF(L264=2,59.5,IF(L264=3,45,IF(L264=4,32.5,IF(L264=5,30,IF(L264=6,27.5,IF(L264=7,25,IF(L264=8,22.5,0))))))))+IF(L264&lt;=8,0,IF(L264&lt;=16,19,IF(L264&lt;=24,13,0)))-IF(L264&lt;=8,0,IF(L264&lt;=16,(L264-9)*0.425,IF(L264&lt;=24,(L264-17)*0.425,0))),0)+IF(F264="JPČ",IF(L264=1,68,IF(L264=2,47.6,IF(L264=3,36,IF(L264=4,26,IF(L264=5,24,IF(L264=6,22,IF(L264=7,20,IF(L264=8,18,0))))))))+IF(L264&lt;=8,0,IF(L264&lt;=16,13,IF(L264&lt;=24,9,0)))-IF(L264&lt;=8,0,IF(L264&lt;=16,(L264-9)*0.34,IF(L264&lt;=24,(L264-17)*0.34,0))),0)+IF(F264="JEČ",IF(L264=1,34,IF(L264=2,26.04,IF(L264=3,20.6,IF(L264=4,12,IF(L264=5,11,IF(L264=6,10,IF(L264=7,9,IF(L264=8,8,0))))))))+IF(L264&lt;=8,0,IF(L264&lt;=16,6,0))-IF(L264&lt;=8,0,IF(L264&lt;=16,(L264-9)*0.17,0)),0)+IF(F264="JEOF",IF(L264=1,34,IF(L264=2,26.04,IF(L264=3,20.6,IF(L264=4,12,IF(L264=5,11,IF(L264=6,10,IF(L264=7,9,IF(L264=8,8,0))))))))+IF(L264&lt;=8,0,IF(L264&lt;=16,6,0))-IF(L264&lt;=8,0,IF(L264&lt;=16,(L264-9)*0.17,0)),0)+IF(F264="JnPČ",IF(L264=1,51,IF(L264=2,35.7,IF(L264=3,27,IF(L264=4,19.5,IF(L264=5,18,IF(L264=6,16.5,IF(L264=7,15,IF(L264=8,13.5,0))))))))+IF(L264&lt;=8,0,IF(L264&lt;=16,10,0))-IF(L264&lt;=8,0,IF(L264&lt;=16,(L264-9)*0.255,0)),0)+IF(F264="JnEČ",IF(L264=1,25.5,IF(L264=2,19.53,IF(L264=3,15.48,IF(L264=4,9,IF(L264=5,8.25,IF(L264=6,7.5,IF(L264=7,6.75,IF(L264=8,6,0))))))))+IF(L264&lt;=8,0,IF(L264&lt;=16,5,0))-IF(L264&lt;=8,0,IF(L264&lt;=16,(L264-9)*0.1275,0)),0)+IF(F264="JčPČ",IF(L264=1,21.25,IF(L264=2,14.5,IF(L264=3,11.5,IF(L264=4,7,IF(L264=5,6.5,IF(L264=6,6,IF(L264=7,5.5,IF(L264=8,5,0))))))))+IF(L264&lt;=8,0,IF(L264&lt;=16,4,0))-IF(L264&lt;=8,0,IF(L264&lt;=16,(L264-9)*0.10625,0)),0)+IF(F264="JčEČ",IF(L264=1,17,IF(L264=2,13.02,IF(L264=3,10.32,IF(L264=4,6,IF(L264=5,5.5,IF(L264=6,5,IF(L264=7,4.5,IF(L264=8,4,0))))))))+IF(L264&lt;=8,0,IF(L264&lt;=16,3,0))-IF(L264&lt;=8,0,IF(L264&lt;=16,(L264-9)*0.085,0)),0)+IF(F264="NEAK",IF(L264=1,11.48,IF(L264=2,8.79,IF(L264=3,6.97,IF(L264=4,4.05,IF(L264=5,3.71,IF(L264=6,3.38,IF(L264=7,3.04,IF(L264=8,2.7,0))))))))+IF(L264&lt;=8,0,IF(L264&lt;=16,2,IF(L264&lt;=24,1.3,0)))-IF(L264&lt;=8,0,IF(L264&lt;=16,(L264-9)*0.0574,IF(L264&lt;=24,(L264-17)*0.0574,0))),0))*IF(L264&lt;0,1,IF(OR(F264="PČ",F264="PŽ",F264="PT"),IF(J264&lt;32,J264/32,1),1))* IF(L264&lt;0,1,IF(OR(F264="EČ",F264="EŽ",F264="JOŽ",F264="JPČ",F264="NEAK"),IF(J264&lt;24,J264/24,1),1))*IF(L264&lt;0,1,IF(OR(F264="PČneol",F264="JEČ",F264="JEOF",F264="JnPČ",F264="JnEČ",F264="JčPČ",F264="JčEČ"),IF(J264&lt;16,J264/16,1),1))*IF(L264&lt;0,1,IF(F264="EČneol",IF(J264&lt;8,J264/8,1),1))</f>
        <v>0</v>
      </c>
      <c r="O264" s="9">
        <f t="shared" ref="O264:O273" si="90">IF(F264="OŽ",N264,IF(H264="Ne",IF(J264*0.3&lt;J264-L264,N264,0),IF(J264*0.1&lt;J264-L264,N264,0)))</f>
        <v>0</v>
      </c>
      <c r="P264" s="4">
        <f t="shared" ref="P264" si="91">IF(O264=0,0,IF(F264="OŽ",IF(L264&gt;35,0,IF(J264&gt;35,(36-L264)*1.836,((36-L264)-(36-J264))*1.836)),0)+IF(F264="PČ",IF(L264&gt;31,0,IF(J264&gt;31,(32-L264)*1.347,((32-L264)-(32-J264))*1.347)),0)+ IF(F264="PČneol",IF(L264&gt;15,0,IF(J264&gt;15,(16-L264)*0.255,((16-L264)-(16-J264))*0.255)),0)+IF(F264="PŽ",IF(L264&gt;31,0,IF(J264&gt;31,(32-L264)*0.255,((32-L264)-(32-J264))*0.255)),0)+IF(F264="EČ",IF(L264&gt;23,0,IF(J264&gt;23,(24-L264)*0.612,((24-L264)-(24-J264))*0.612)),0)+IF(F264="EČneol",IF(L264&gt;7,0,IF(J264&gt;7,(8-L264)*0.204,((8-L264)-(8-J264))*0.204)),0)+IF(F264="EŽ",IF(L264&gt;23,0,IF(J264&gt;23,(24-L264)*0.204,((24-L264)-(24-J264))*0.204)),0)+IF(F264="PT",IF(L264&gt;31,0,IF(J264&gt;31,(32-L264)*0.204,((32-L264)-(32-J264))*0.204)),0)+IF(F264="JOŽ",IF(L264&gt;23,0,IF(J264&gt;23,(24-L264)*0.255,((24-L264)-(24-J264))*0.255)),0)+IF(F264="JPČ",IF(L264&gt;23,0,IF(J264&gt;23,(24-L264)*0.204,((24-L264)-(24-J264))*0.204)),0)+IF(F264="JEČ",IF(L264&gt;15,0,IF(J264&gt;15,(16-L264)*0.102,((16-L264)-(16-J264))*0.102)),0)+IF(F264="JEOF",IF(L264&gt;15,0,IF(J264&gt;15,(16-L264)*0.102,((16-L264)-(16-J264))*0.102)),0)+IF(F264="JnPČ",IF(L264&gt;15,0,IF(J264&gt;15,(16-L264)*0.153,((16-L264)-(16-J264))*0.153)),0)+IF(F264="JnEČ",IF(L264&gt;15,0,IF(J264&gt;15,(16-L264)*0.0765,((16-L264)-(16-J264))*0.0765)),0)+IF(F264="JčPČ",IF(L264&gt;15,0,IF(J264&gt;15,(16-L264)*0.06375,((16-L264)-(16-J264))*0.06375)),0)+IF(F264="JčEČ",IF(L264&gt;15,0,IF(J264&gt;15,(16-L264)*0.051,((16-L264)-(16-J264))*0.051)),0)+IF(F264="NEAK",IF(L264&gt;23,0,IF(J264&gt;23,(24-L264)*0.03444,((24-L264)-(24-J264))*0.03444)),0))</f>
        <v>0</v>
      </c>
      <c r="Q264" s="11">
        <f t="shared" ref="Q264" si="92">IF(ISERROR(P264*100/N264),0,(P264*100/N264))</f>
        <v>0</v>
      </c>
      <c r="R264" s="10">
        <f t="shared" ref="R264:R273" si="93">IF(Q264&lt;=30,O264+P264,O264+O264*0.3)*IF(G264=1,0.4,IF(G264=2,0.75,IF(G264="1 (kas 4 m. 1 k. nerengiamos)",0.52,1)))*IF(D264="olimpinė",1,IF(M264="Ne",0.5,1))*IF(OR(A$5="Lietuvos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federacija"),IF(OR(J264&lt;8,K264&lt;16),0,1),1)*E264*IF(I264&lt;=1,1,1/I264)*IF(OR(A$5="Lietuvos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64" s="8"/>
    </row>
    <row r="265" spans="1:19">
      <c r="A265" s="61">
        <v>2</v>
      </c>
      <c r="B265" s="61"/>
      <c r="C265" s="12"/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3">
        <f t="shared" si="89"/>
        <v>0</v>
      </c>
      <c r="O265" s="9">
        <f t="shared" si="90"/>
        <v>0</v>
      </c>
      <c r="P265" s="4">
        <f t="shared" ref="P265:P273" si="94">IF(O265=0,0,IF(F265="OŽ",IF(L265&gt;35,0,IF(J265&gt;35,(36-L265)*1.836,((36-L265)-(36-J265))*1.836)),0)+IF(F265="PČ",IF(L265&gt;31,0,IF(J265&gt;31,(32-L265)*1.347,((32-L265)-(32-J265))*1.347)),0)+ IF(F265="PČneol",IF(L265&gt;15,0,IF(J265&gt;15,(16-L265)*0.255,((16-L265)-(16-J265))*0.255)),0)+IF(F265="PŽ",IF(L265&gt;31,0,IF(J265&gt;31,(32-L265)*0.255,((32-L265)-(32-J265))*0.255)),0)+IF(F265="EČ",IF(L265&gt;23,0,IF(J265&gt;23,(24-L265)*0.612,((24-L265)-(24-J265))*0.612)),0)+IF(F265="EČneol",IF(L265&gt;7,0,IF(J265&gt;7,(8-L265)*0.204,((8-L265)-(8-J265))*0.204)),0)+IF(F265="EŽ",IF(L265&gt;23,0,IF(J265&gt;23,(24-L265)*0.204,((24-L265)-(24-J265))*0.204)),0)+IF(F265="PT",IF(L265&gt;31,0,IF(J265&gt;31,(32-L265)*0.204,((32-L265)-(32-J265))*0.204)),0)+IF(F265="JOŽ",IF(L265&gt;23,0,IF(J265&gt;23,(24-L265)*0.255,((24-L265)-(24-J265))*0.255)),0)+IF(F265="JPČ",IF(L265&gt;23,0,IF(J265&gt;23,(24-L265)*0.204,((24-L265)-(24-J265))*0.204)),0)+IF(F265="JEČ",IF(L265&gt;15,0,IF(J265&gt;15,(16-L265)*0.102,((16-L265)-(16-J265))*0.102)),0)+IF(F265="JEOF",IF(L265&gt;15,0,IF(J265&gt;15,(16-L265)*0.102,((16-L265)-(16-J265))*0.102)),0)+IF(F265="JnPČ",IF(L265&gt;15,0,IF(J265&gt;15,(16-L265)*0.153,((16-L265)-(16-J265))*0.153)),0)+IF(F265="JnEČ",IF(L265&gt;15,0,IF(J265&gt;15,(16-L265)*0.0765,((16-L265)-(16-J265))*0.0765)),0)+IF(F265="JčPČ",IF(L265&gt;15,0,IF(J265&gt;15,(16-L265)*0.06375,((16-L265)-(16-J265))*0.06375)),0)+IF(F265="JčEČ",IF(L265&gt;15,0,IF(J265&gt;15,(16-L265)*0.051,((16-L265)-(16-J265))*0.051)),0)+IF(F265="NEAK",IF(L265&gt;23,0,IF(J265&gt;23,(24-L265)*0.03444,((24-L265)-(24-J265))*0.03444)),0))</f>
        <v>0</v>
      </c>
      <c r="Q265" s="11">
        <f t="shared" ref="Q265:Q273" si="95">IF(ISERROR(P265*100/N265),0,(P265*100/N265))</f>
        <v>0</v>
      </c>
      <c r="R265" s="10">
        <f t="shared" si="93"/>
        <v>0</v>
      </c>
      <c r="S265" s="8"/>
    </row>
    <row r="266" spans="1:19">
      <c r="A266" s="61">
        <v>3</v>
      </c>
      <c r="B266" s="61"/>
      <c r="C266" s="12"/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3">
        <f t="shared" si="89"/>
        <v>0</v>
      </c>
      <c r="O266" s="9">
        <f t="shared" si="90"/>
        <v>0</v>
      </c>
      <c r="P266" s="4">
        <f t="shared" si="94"/>
        <v>0</v>
      </c>
      <c r="Q266" s="11">
        <f t="shared" si="95"/>
        <v>0</v>
      </c>
      <c r="R266" s="10">
        <f t="shared" si="93"/>
        <v>0</v>
      </c>
      <c r="S266" s="8"/>
    </row>
    <row r="267" spans="1:19">
      <c r="A267" s="61">
        <v>4</v>
      </c>
      <c r="B267" s="61"/>
      <c r="C267" s="12"/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3">
        <f t="shared" si="89"/>
        <v>0</v>
      </c>
      <c r="O267" s="9">
        <f t="shared" si="90"/>
        <v>0</v>
      </c>
      <c r="P267" s="4">
        <f t="shared" si="94"/>
        <v>0</v>
      </c>
      <c r="Q267" s="11">
        <f t="shared" si="95"/>
        <v>0</v>
      </c>
      <c r="R267" s="10">
        <f t="shared" si="93"/>
        <v>0</v>
      </c>
      <c r="S267" s="8"/>
    </row>
    <row r="268" spans="1:19">
      <c r="A268" s="61">
        <v>5</v>
      </c>
      <c r="B268" s="61"/>
      <c r="C268" s="12"/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3">
        <f t="shared" si="89"/>
        <v>0</v>
      </c>
      <c r="O268" s="9">
        <f t="shared" si="90"/>
        <v>0</v>
      </c>
      <c r="P268" s="4">
        <f t="shared" si="94"/>
        <v>0</v>
      </c>
      <c r="Q268" s="11">
        <f t="shared" si="95"/>
        <v>0</v>
      </c>
      <c r="R268" s="10">
        <f t="shared" si="93"/>
        <v>0</v>
      </c>
      <c r="S268" s="8"/>
    </row>
    <row r="269" spans="1:19">
      <c r="A269" s="61">
        <v>6</v>
      </c>
      <c r="B269" s="61"/>
      <c r="C269" s="12"/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3">
        <f t="shared" si="89"/>
        <v>0</v>
      </c>
      <c r="O269" s="9">
        <f t="shared" si="90"/>
        <v>0</v>
      </c>
      <c r="P269" s="4">
        <f t="shared" si="94"/>
        <v>0</v>
      </c>
      <c r="Q269" s="11">
        <f t="shared" si="95"/>
        <v>0</v>
      </c>
      <c r="R269" s="10">
        <f t="shared" si="93"/>
        <v>0</v>
      </c>
      <c r="S269" s="8"/>
    </row>
    <row r="270" spans="1:19">
      <c r="A270" s="61">
        <v>7</v>
      </c>
      <c r="B270" s="61"/>
      <c r="C270" s="12"/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3">
        <f t="shared" si="89"/>
        <v>0</v>
      </c>
      <c r="O270" s="9">
        <f t="shared" si="90"/>
        <v>0</v>
      </c>
      <c r="P270" s="4">
        <f t="shared" si="94"/>
        <v>0</v>
      </c>
      <c r="Q270" s="11">
        <f t="shared" si="95"/>
        <v>0</v>
      </c>
      <c r="R270" s="10">
        <f t="shared" si="93"/>
        <v>0</v>
      </c>
      <c r="S270" s="8"/>
    </row>
    <row r="271" spans="1:19">
      <c r="A271" s="61">
        <v>8</v>
      </c>
      <c r="B271" s="61"/>
      <c r="C271" s="12"/>
      <c r="D271" s="61"/>
      <c r="E271" s="61"/>
      <c r="F271" s="61"/>
      <c r="G271" s="61"/>
      <c r="H271" s="61"/>
      <c r="I271" s="61"/>
      <c r="J271" s="61"/>
      <c r="K271" s="61"/>
      <c r="L271" s="61"/>
      <c r="M271" s="61"/>
      <c r="N271" s="3">
        <f t="shared" si="89"/>
        <v>0</v>
      </c>
      <c r="O271" s="9">
        <f t="shared" si="90"/>
        <v>0</v>
      </c>
      <c r="P271" s="4">
        <f t="shared" si="94"/>
        <v>0</v>
      </c>
      <c r="Q271" s="11">
        <f t="shared" si="95"/>
        <v>0</v>
      </c>
      <c r="R271" s="10">
        <f t="shared" si="93"/>
        <v>0</v>
      </c>
      <c r="S271" s="8"/>
    </row>
    <row r="272" spans="1:19">
      <c r="A272" s="61">
        <v>9</v>
      </c>
      <c r="B272" s="61"/>
      <c r="C272" s="12"/>
      <c r="D272" s="61"/>
      <c r="E272" s="61"/>
      <c r="F272" s="61"/>
      <c r="G272" s="61"/>
      <c r="H272" s="61"/>
      <c r="I272" s="61"/>
      <c r="J272" s="61"/>
      <c r="K272" s="61"/>
      <c r="L272" s="61"/>
      <c r="M272" s="61"/>
      <c r="N272" s="3">
        <f t="shared" si="89"/>
        <v>0</v>
      </c>
      <c r="O272" s="9">
        <f t="shared" si="90"/>
        <v>0</v>
      </c>
      <c r="P272" s="4">
        <f t="shared" si="94"/>
        <v>0</v>
      </c>
      <c r="Q272" s="11">
        <f t="shared" si="95"/>
        <v>0</v>
      </c>
      <c r="R272" s="10">
        <f t="shared" si="93"/>
        <v>0</v>
      </c>
      <c r="S272" s="8"/>
    </row>
    <row r="273" spans="1:19">
      <c r="A273" s="61">
        <v>10</v>
      </c>
      <c r="B273" s="61"/>
      <c r="C273" s="12"/>
      <c r="D273" s="61"/>
      <c r="E273" s="61"/>
      <c r="F273" s="61"/>
      <c r="G273" s="61"/>
      <c r="H273" s="61"/>
      <c r="I273" s="61"/>
      <c r="J273" s="61"/>
      <c r="K273" s="61"/>
      <c r="L273" s="61"/>
      <c r="M273" s="61"/>
      <c r="N273" s="3">
        <f t="shared" si="89"/>
        <v>0</v>
      </c>
      <c r="O273" s="9">
        <f t="shared" si="90"/>
        <v>0</v>
      </c>
      <c r="P273" s="4">
        <f t="shared" si="94"/>
        <v>0</v>
      </c>
      <c r="Q273" s="11">
        <f t="shared" si="95"/>
        <v>0</v>
      </c>
      <c r="R273" s="10">
        <f t="shared" si="93"/>
        <v>0</v>
      </c>
      <c r="S273" s="8"/>
    </row>
    <row r="274" spans="1:19">
      <c r="A274" s="66" t="s">
        <v>36</v>
      </c>
      <c r="B274" s="67"/>
      <c r="C274" s="67"/>
      <c r="D274" s="67"/>
      <c r="E274" s="67"/>
      <c r="F274" s="67"/>
      <c r="G274" s="67"/>
      <c r="H274" s="67"/>
      <c r="I274" s="67"/>
      <c r="J274" s="67"/>
      <c r="K274" s="67"/>
      <c r="L274" s="67"/>
      <c r="M274" s="67"/>
      <c r="N274" s="67"/>
      <c r="O274" s="67"/>
      <c r="P274" s="67"/>
      <c r="Q274" s="68"/>
      <c r="R274" s="10">
        <f>SUM(R264:R273)</f>
        <v>0</v>
      </c>
      <c r="S274" s="8"/>
    </row>
    <row r="275" spans="1:19" ht="15.75">
      <c r="A275" s="24" t="s">
        <v>37</v>
      </c>
      <c r="B275" s="24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6"/>
      <c r="S275" s="8"/>
    </row>
    <row r="276" spans="1:19">
      <c r="A276" s="49" t="s">
        <v>42</v>
      </c>
      <c r="B276" s="49"/>
      <c r="C276" s="49"/>
      <c r="D276" s="49"/>
      <c r="E276" s="49"/>
      <c r="F276" s="49"/>
      <c r="G276" s="49"/>
      <c r="H276" s="49"/>
      <c r="I276" s="49"/>
      <c r="J276" s="15"/>
      <c r="K276" s="15"/>
      <c r="L276" s="15"/>
      <c r="M276" s="15"/>
      <c r="N276" s="15"/>
      <c r="O276" s="15"/>
      <c r="P276" s="15"/>
      <c r="Q276" s="15"/>
      <c r="R276" s="16"/>
      <c r="S276" s="8"/>
    </row>
    <row r="277" spans="1:19">
      <c r="A277" s="64" t="s">
        <v>99</v>
      </c>
      <c r="B277" s="65"/>
      <c r="C277" s="65"/>
      <c r="D277" s="65"/>
      <c r="E277" s="65"/>
      <c r="F277" s="65"/>
      <c r="G277" s="65"/>
      <c r="H277" s="65"/>
      <c r="I277" s="65"/>
      <c r="J277" s="65"/>
      <c r="K277" s="65"/>
      <c r="L277" s="65"/>
      <c r="M277" s="65"/>
      <c r="N277" s="65"/>
      <c r="O277" s="65"/>
      <c r="P277" s="65"/>
      <c r="Q277" s="57"/>
      <c r="R277" s="8"/>
      <c r="S277" s="8"/>
    </row>
    <row r="278" spans="1:19" ht="18">
      <c r="A278" s="69" t="s">
        <v>27</v>
      </c>
      <c r="B278" s="70"/>
      <c r="C278" s="70"/>
      <c r="D278" s="50"/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7"/>
      <c r="R278" s="8"/>
      <c r="S278" s="8"/>
    </row>
    <row r="279" spans="1:19">
      <c r="A279" s="64" t="s">
        <v>98</v>
      </c>
      <c r="B279" s="65"/>
      <c r="C279" s="65"/>
      <c r="D279" s="65"/>
      <c r="E279" s="65"/>
      <c r="F279" s="65"/>
      <c r="G279" s="65"/>
      <c r="H279" s="65"/>
      <c r="I279" s="65"/>
      <c r="J279" s="65"/>
      <c r="K279" s="65"/>
      <c r="L279" s="65"/>
      <c r="M279" s="65"/>
      <c r="N279" s="65"/>
      <c r="O279" s="65"/>
      <c r="P279" s="65"/>
      <c r="Q279" s="57"/>
      <c r="R279" s="8"/>
      <c r="S279" s="8"/>
    </row>
    <row r="280" spans="1:19">
      <c r="A280" s="61">
        <v>1</v>
      </c>
      <c r="B280" s="61"/>
      <c r="C280" s="12"/>
      <c r="D280" s="61"/>
      <c r="E280" s="61"/>
      <c r="F280" s="61"/>
      <c r="G280" s="61"/>
      <c r="H280" s="61"/>
      <c r="I280" s="61"/>
      <c r="J280" s="61"/>
      <c r="K280" s="61"/>
      <c r="L280" s="61"/>
      <c r="M280" s="61"/>
      <c r="N280" s="3">
        <f t="shared" ref="N280:N289" si="96">(IF(F280="OŽ",IF(L280=1,550.8,IF(L280=2,426.38,IF(L280=3,342.14,IF(L280=4,181.44,IF(L280=5,168.48,IF(L280=6,155.52,IF(L280=7,148.5,IF(L280=8,144,0))))))))+IF(L280&lt;=8,0,IF(L280&lt;=16,137.7,IF(L280&lt;=24,108,IF(L280&lt;=32,80.1,IF(L280&lt;=36,52.2,0)))))-IF(L280&lt;=8,0,IF(L280&lt;=16,(L280-9)*2.754,IF(L280&lt;=24,(L280-17)* 2.754,IF(L280&lt;=32,(L280-25)* 2.754,IF(L280&lt;=36,(L280-33)*2.754,0))))),0)+IF(F280="PČ",IF(L280=1,449,IF(L280=2,314.6,IF(L280=3,238,IF(L280=4,172,IF(L280=5,159,IF(L280=6,145,IF(L280=7,132,IF(L280=8,119,0))))))))+IF(L280&lt;=8,0,IF(L280&lt;=16,88,IF(L280&lt;=24,55,IF(L280&lt;=32,22,0))))-IF(L280&lt;=8,0,IF(L280&lt;=16,(L280-9)*2.245,IF(L280&lt;=24,(L280-17)*2.245,IF(L280&lt;=32,(L280-25)*2.245,0)))),0)+IF(F280="PČneol",IF(L280=1,85,IF(L280=2,64.61,IF(L280=3,50.76,IF(L280=4,16.25,IF(L280=5,15,IF(L280=6,13.75,IF(L280=7,12.5,IF(L280=8,11.25,0))))))))+IF(L280&lt;=8,0,IF(L280&lt;=16,9,0))-IF(L280&lt;=8,0,IF(L280&lt;=16,(L280-9)*0.425,0)),0)+IF(F280="PŽ",IF(L280=1,85,IF(L280=2,59.5,IF(L280=3,45,IF(L280=4,32.5,IF(L280=5,30,IF(L280=6,27.5,IF(L280=7,25,IF(L280=8,22.5,0))))))))+IF(L280&lt;=8,0,IF(L280&lt;=16,19,IF(L280&lt;=24,13,IF(L280&lt;=32,8,0))))-IF(L280&lt;=8,0,IF(L280&lt;=16,(L280-9)*0.425,IF(L280&lt;=24,(L280-17)*0.425,IF(L280&lt;=32,(L280-25)*0.425,0)))),0)+IF(F280="EČ",IF(L280=1,204,IF(L280=2,156.24,IF(L280=3,123.84,IF(L280=4,72,IF(L280=5,66,IF(L280=6,60,IF(L280=7,54,IF(L280=8,48,0))))))))+IF(L280&lt;=8,0,IF(L280&lt;=16,40,IF(L280&lt;=24,25,0)))-IF(L280&lt;=8,0,IF(L280&lt;=16,(L280-9)*1.02,IF(L280&lt;=24,(L280-17)*1.02,0))),0)+IF(F280="EČneol",IF(L280=1,68,IF(L280=2,51.69,IF(L280=3,40.61,IF(L280=4,13,IF(L280=5,12,IF(L280=6,11,IF(L280=7,10,IF(L280=8,9,0)))))))))+IF(F280="EŽ",IF(L280=1,68,IF(L280=2,47.6,IF(L280=3,36,IF(L280=4,18,IF(L280=5,16.5,IF(L280=6,15,IF(L280=7,13.5,IF(L280=8,12,0))))))))+IF(L280&lt;=8,0,IF(L280&lt;=16,10,IF(L280&lt;=24,6,0)))-IF(L280&lt;=8,0,IF(L280&lt;=16,(L280-9)*0.34,IF(L280&lt;=24,(L280-17)*0.34,0))),0)+IF(F280="PT",IF(L280=1,68,IF(L280=2,52.08,IF(L280=3,41.28,IF(L280=4,24,IF(L280=5,22,IF(L280=6,20,IF(L280=7,18,IF(L280=8,16,0))))))))+IF(L280&lt;=8,0,IF(L280&lt;=16,13,IF(L280&lt;=24,9,IF(L280&lt;=32,4,0))))-IF(L280&lt;=8,0,IF(L280&lt;=16,(L280-9)*0.34,IF(L280&lt;=24,(L280-17)*0.34,IF(L280&lt;=32,(L280-25)*0.34,0)))),0)+IF(F280="JOŽ",IF(L280=1,85,IF(L280=2,59.5,IF(L280=3,45,IF(L280=4,32.5,IF(L280=5,30,IF(L280=6,27.5,IF(L280=7,25,IF(L280=8,22.5,0))))))))+IF(L280&lt;=8,0,IF(L280&lt;=16,19,IF(L280&lt;=24,13,0)))-IF(L280&lt;=8,0,IF(L280&lt;=16,(L280-9)*0.425,IF(L280&lt;=24,(L280-17)*0.425,0))),0)+IF(F280="JPČ",IF(L280=1,68,IF(L280=2,47.6,IF(L280=3,36,IF(L280=4,26,IF(L280=5,24,IF(L280=6,22,IF(L280=7,20,IF(L280=8,18,0))))))))+IF(L280&lt;=8,0,IF(L280&lt;=16,13,IF(L280&lt;=24,9,0)))-IF(L280&lt;=8,0,IF(L280&lt;=16,(L280-9)*0.34,IF(L280&lt;=24,(L280-17)*0.34,0))),0)+IF(F280="JEČ",IF(L280=1,34,IF(L280=2,26.04,IF(L280=3,20.6,IF(L280=4,12,IF(L280=5,11,IF(L280=6,10,IF(L280=7,9,IF(L280=8,8,0))))))))+IF(L280&lt;=8,0,IF(L280&lt;=16,6,0))-IF(L280&lt;=8,0,IF(L280&lt;=16,(L280-9)*0.17,0)),0)+IF(F280="JEOF",IF(L280=1,34,IF(L280=2,26.04,IF(L280=3,20.6,IF(L280=4,12,IF(L280=5,11,IF(L280=6,10,IF(L280=7,9,IF(L280=8,8,0))))))))+IF(L280&lt;=8,0,IF(L280&lt;=16,6,0))-IF(L280&lt;=8,0,IF(L280&lt;=16,(L280-9)*0.17,0)),0)+IF(F280="JnPČ",IF(L280=1,51,IF(L280=2,35.7,IF(L280=3,27,IF(L280=4,19.5,IF(L280=5,18,IF(L280=6,16.5,IF(L280=7,15,IF(L280=8,13.5,0))))))))+IF(L280&lt;=8,0,IF(L280&lt;=16,10,0))-IF(L280&lt;=8,0,IF(L280&lt;=16,(L280-9)*0.255,0)),0)+IF(F280="JnEČ",IF(L280=1,25.5,IF(L280=2,19.53,IF(L280=3,15.48,IF(L280=4,9,IF(L280=5,8.25,IF(L280=6,7.5,IF(L280=7,6.75,IF(L280=8,6,0))))))))+IF(L280&lt;=8,0,IF(L280&lt;=16,5,0))-IF(L280&lt;=8,0,IF(L280&lt;=16,(L280-9)*0.1275,0)),0)+IF(F280="JčPČ",IF(L280=1,21.25,IF(L280=2,14.5,IF(L280=3,11.5,IF(L280=4,7,IF(L280=5,6.5,IF(L280=6,6,IF(L280=7,5.5,IF(L280=8,5,0))))))))+IF(L280&lt;=8,0,IF(L280&lt;=16,4,0))-IF(L280&lt;=8,0,IF(L280&lt;=16,(L280-9)*0.10625,0)),0)+IF(F280="JčEČ",IF(L280=1,17,IF(L280=2,13.02,IF(L280=3,10.32,IF(L280=4,6,IF(L280=5,5.5,IF(L280=6,5,IF(L280=7,4.5,IF(L280=8,4,0))))))))+IF(L280&lt;=8,0,IF(L280&lt;=16,3,0))-IF(L280&lt;=8,0,IF(L280&lt;=16,(L280-9)*0.085,0)),0)+IF(F280="NEAK",IF(L280=1,11.48,IF(L280=2,8.79,IF(L280=3,6.97,IF(L280=4,4.05,IF(L280=5,3.71,IF(L280=6,3.38,IF(L280=7,3.04,IF(L280=8,2.7,0))))))))+IF(L280&lt;=8,0,IF(L280&lt;=16,2,IF(L280&lt;=24,1.3,0)))-IF(L280&lt;=8,0,IF(L280&lt;=16,(L280-9)*0.0574,IF(L280&lt;=24,(L280-17)*0.0574,0))),0))*IF(L280&lt;0,1,IF(OR(F280="PČ",F280="PŽ",F280="PT"),IF(J280&lt;32,J280/32,1),1))* IF(L280&lt;0,1,IF(OR(F280="EČ",F280="EŽ",F280="JOŽ",F280="JPČ",F280="NEAK"),IF(J280&lt;24,J280/24,1),1))*IF(L280&lt;0,1,IF(OR(F280="PČneol",F280="JEČ",F280="JEOF",F280="JnPČ",F280="JnEČ",F280="JčPČ",F280="JčEČ"),IF(J280&lt;16,J280/16,1),1))*IF(L280&lt;0,1,IF(F280="EČneol",IF(J280&lt;8,J280/8,1),1))</f>
        <v>0</v>
      </c>
      <c r="O280" s="9">
        <f t="shared" ref="O280:O289" si="97">IF(F280="OŽ",N280,IF(H280="Ne",IF(J280*0.3&lt;J280-L280,N280,0),IF(J280*0.1&lt;J280-L280,N280,0)))</f>
        <v>0</v>
      </c>
      <c r="P280" s="4">
        <f t="shared" ref="P280" si="98">IF(O280=0,0,IF(F280="OŽ",IF(L280&gt;35,0,IF(J280&gt;35,(36-L280)*1.836,((36-L280)-(36-J280))*1.836)),0)+IF(F280="PČ",IF(L280&gt;31,0,IF(J280&gt;31,(32-L280)*1.347,((32-L280)-(32-J280))*1.347)),0)+ IF(F280="PČneol",IF(L280&gt;15,0,IF(J280&gt;15,(16-L280)*0.255,((16-L280)-(16-J280))*0.255)),0)+IF(F280="PŽ",IF(L280&gt;31,0,IF(J280&gt;31,(32-L280)*0.255,((32-L280)-(32-J280))*0.255)),0)+IF(F280="EČ",IF(L280&gt;23,0,IF(J280&gt;23,(24-L280)*0.612,((24-L280)-(24-J280))*0.612)),0)+IF(F280="EČneol",IF(L280&gt;7,0,IF(J280&gt;7,(8-L280)*0.204,((8-L280)-(8-J280))*0.204)),0)+IF(F280="EŽ",IF(L280&gt;23,0,IF(J280&gt;23,(24-L280)*0.204,((24-L280)-(24-J280))*0.204)),0)+IF(F280="PT",IF(L280&gt;31,0,IF(J280&gt;31,(32-L280)*0.204,((32-L280)-(32-J280))*0.204)),0)+IF(F280="JOŽ",IF(L280&gt;23,0,IF(J280&gt;23,(24-L280)*0.255,((24-L280)-(24-J280))*0.255)),0)+IF(F280="JPČ",IF(L280&gt;23,0,IF(J280&gt;23,(24-L280)*0.204,((24-L280)-(24-J280))*0.204)),0)+IF(F280="JEČ",IF(L280&gt;15,0,IF(J280&gt;15,(16-L280)*0.102,((16-L280)-(16-J280))*0.102)),0)+IF(F280="JEOF",IF(L280&gt;15,0,IF(J280&gt;15,(16-L280)*0.102,((16-L280)-(16-J280))*0.102)),0)+IF(F280="JnPČ",IF(L280&gt;15,0,IF(J280&gt;15,(16-L280)*0.153,((16-L280)-(16-J280))*0.153)),0)+IF(F280="JnEČ",IF(L280&gt;15,0,IF(J280&gt;15,(16-L280)*0.0765,((16-L280)-(16-J280))*0.0765)),0)+IF(F280="JčPČ",IF(L280&gt;15,0,IF(J280&gt;15,(16-L280)*0.06375,((16-L280)-(16-J280))*0.06375)),0)+IF(F280="JčEČ",IF(L280&gt;15,0,IF(J280&gt;15,(16-L280)*0.051,((16-L280)-(16-J280))*0.051)),0)+IF(F280="NEAK",IF(L280&gt;23,0,IF(J280&gt;23,(24-L280)*0.03444,((24-L280)-(24-J280))*0.03444)),0))</f>
        <v>0</v>
      </c>
      <c r="Q280" s="11">
        <f t="shared" ref="Q280" si="99">IF(ISERROR(P280*100/N280),0,(P280*100/N280))</f>
        <v>0</v>
      </c>
      <c r="R280" s="10">
        <f t="shared" ref="R280:R289" si="100">IF(Q280&lt;=30,O280+P280,O280+O280*0.3)*IF(G280=1,0.4,IF(G280=2,0.75,IF(G280="1 (kas 4 m. 1 k. nerengiamos)",0.52,1)))*IF(D280="olimpinė",1,IF(M280="Ne",0.5,1))*IF(OR(A$5="Lietuvos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federacija"),IF(OR(J280&lt;8,K280&lt;16),0,1),1)*E280*IF(I280&lt;=1,1,1/I280)*IF(OR(A$5="Lietuvos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80" s="8"/>
    </row>
    <row r="281" spans="1:19">
      <c r="A281" s="61">
        <v>2</v>
      </c>
      <c r="B281" s="61"/>
      <c r="C281" s="12"/>
      <c r="D281" s="61"/>
      <c r="E281" s="61"/>
      <c r="F281" s="61"/>
      <c r="G281" s="61"/>
      <c r="H281" s="61"/>
      <c r="I281" s="61"/>
      <c r="J281" s="61"/>
      <c r="K281" s="61"/>
      <c r="L281" s="61"/>
      <c r="M281" s="61"/>
      <c r="N281" s="3">
        <f t="shared" si="96"/>
        <v>0</v>
      </c>
      <c r="O281" s="9">
        <f t="shared" si="97"/>
        <v>0</v>
      </c>
      <c r="P281" s="4">
        <f t="shared" ref="P281:P289" si="101">IF(O281=0,0,IF(F281="OŽ",IF(L281&gt;35,0,IF(J281&gt;35,(36-L281)*1.836,((36-L281)-(36-J281))*1.836)),0)+IF(F281="PČ",IF(L281&gt;31,0,IF(J281&gt;31,(32-L281)*1.347,((32-L281)-(32-J281))*1.347)),0)+ IF(F281="PČneol",IF(L281&gt;15,0,IF(J281&gt;15,(16-L281)*0.255,((16-L281)-(16-J281))*0.255)),0)+IF(F281="PŽ",IF(L281&gt;31,0,IF(J281&gt;31,(32-L281)*0.255,((32-L281)-(32-J281))*0.255)),0)+IF(F281="EČ",IF(L281&gt;23,0,IF(J281&gt;23,(24-L281)*0.612,((24-L281)-(24-J281))*0.612)),0)+IF(F281="EČneol",IF(L281&gt;7,0,IF(J281&gt;7,(8-L281)*0.204,((8-L281)-(8-J281))*0.204)),0)+IF(F281="EŽ",IF(L281&gt;23,0,IF(J281&gt;23,(24-L281)*0.204,((24-L281)-(24-J281))*0.204)),0)+IF(F281="PT",IF(L281&gt;31,0,IF(J281&gt;31,(32-L281)*0.204,((32-L281)-(32-J281))*0.204)),0)+IF(F281="JOŽ",IF(L281&gt;23,0,IF(J281&gt;23,(24-L281)*0.255,((24-L281)-(24-J281))*0.255)),0)+IF(F281="JPČ",IF(L281&gt;23,0,IF(J281&gt;23,(24-L281)*0.204,((24-L281)-(24-J281))*0.204)),0)+IF(F281="JEČ",IF(L281&gt;15,0,IF(J281&gt;15,(16-L281)*0.102,((16-L281)-(16-J281))*0.102)),0)+IF(F281="JEOF",IF(L281&gt;15,0,IF(J281&gt;15,(16-L281)*0.102,((16-L281)-(16-J281))*0.102)),0)+IF(F281="JnPČ",IF(L281&gt;15,0,IF(J281&gt;15,(16-L281)*0.153,((16-L281)-(16-J281))*0.153)),0)+IF(F281="JnEČ",IF(L281&gt;15,0,IF(J281&gt;15,(16-L281)*0.0765,((16-L281)-(16-J281))*0.0765)),0)+IF(F281="JčPČ",IF(L281&gt;15,0,IF(J281&gt;15,(16-L281)*0.06375,((16-L281)-(16-J281))*0.06375)),0)+IF(F281="JčEČ",IF(L281&gt;15,0,IF(J281&gt;15,(16-L281)*0.051,((16-L281)-(16-J281))*0.051)),0)+IF(F281="NEAK",IF(L281&gt;23,0,IF(J281&gt;23,(24-L281)*0.03444,((24-L281)-(24-J281))*0.03444)),0))</f>
        <v>0</v>
      </c>
      <c r="Q281" s="11">
        <f t="shared" ref="Q281:Q289" si="102">IF(ISERROR(P281*100/N281),0,(P281*100/N281))</f>
        <v>0</v>
      </c>
      <c r="R281" s="10">
        <f t="shared" si="100"/>
        <v>0</v>
      </c>
      <c r="S281" s="8"/>
    </row>
    <row r="282" spans="1:19">
      <c r="A282" s="61">
        <v>3</v>
      </c>
      <c r="B282" s="61"/>
      <c r="C282" s="12"/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3">
        <f t="shared" si="96"/>
        <v>0</v>
      </c>
      <c r="O282" s="9">
        <f t="shared" si="97"/>
        <v>0</v>
      </c>
      <c r="P282" s="4">
        <f t="shared" si="101"/>
        <v>0</v>
      </c>
      <c r="Q282" s="11">
        <f t="shared" si="102"/>
        <v>0</v>
      </c>
      <c r="R282" s="10">
        <f t="shared" si="100"/>
        <v>0</v>
      </c>
      <c r="S282" s="8"/>
    </row>
    <row r="283" spans="1:19">
      <c r="A283" s="61">
        <v>4</v>
      </c>
      <c r="B283" s="61"/>
      <c r="C283" s="12"/>
      <c r="D283" s="61"/>
      <c r="E283" s="61"/>
      <c r="F283" s="61"/>
      <c r="G283" s="61"/>
      <c r="H283" s="61"/>
      <c r="I283" s="61"/>
      <c r="J283" s="61"/>
      <c r="K283" s="61"/>
      <c r="L283" s="61"/>
      <c r="M283" s="61"/>
      <c r="N283" s="3">
        <f t="shared" si="96"/>
        <v>0</v>
      </c>
      <c r="O283" s="9">
        <f t="shared" si="97"/>
        <v>0</v>
      </c>
      <c r="P283" s="4">
        <f t="shared" si="101"/>
        <v>0</v>
      </c>
      <c r="Q283" s="11">
        <f t="shared" si="102"/>
        <v>0</v>
      </c>
      <c r="R283" s="10">
        <f t="shared" si="100"/>
        <v>0</v>
      </c>
      <c r="S283" s="8"/>
    </row>
    <row r="284" spans="1:19">
      <c r="A284" s="61">
        <v>5</v>
      </c>
      <c r="B284" s="61"/>
      <c r="C284" s="12"/>
      <c r="D284" s="61"/>
      <c r="E284" s="61"/>
      <c r="F284" s="61"/>
      <c r="G284" s="61"/>
      <c r="H284" s="61"/>
      <c r="I284" s="61"/>
      <c r="J284" s="61"/>
      <c r="K284" s="61"/>
      <c r="L284" s="61"/>
      <c r="M284" s="61"/>
      <c r="N284" s="3">
        <f t="shared" si="96"/>
        <v>0</v>
      </c>
      <c r="O284" s="9">
        <f t="shared" si="97"/>
        <v>0</v>
      </c>
      <c r="P284" s="4">
        <f t="shared" si="101"/>
        <v>0</v>
      </c>
      <c r="Q284" s="11">
        <f t="shared" si="102"/>
        <v>0</v>
      </c>
      <c r="R284" s="10">
        <f t="shared" si="100"/>
        <v>0</v>
      </c>
      <c r="S284" s="8"/>
    </row>
    <row r="285" spans="1:19">
      <c r="A285" s="61">
        <v>6</v>
      </c>
      <c r="B285" s="61"/>
      <c r="C285" s="12"/>
      <c r="D285" s="61"/>
      <c r="E285" s="61"/>
      <c r="F285" s="61"/>
      <c r="G285" s="61"/>
      <c r="H285" s="61"/>
      <c r="I285" s="61"/>
      <c r="J285" s="61"/>
      <c r="K285" s="61"/>
      <c r="L285" s="61"/>
      <c r="M285" s="61"/>
      <c r="N285" s="3">
        <f t="shared" si="96"/>
        <v>0</v>
      </c>
      <c r="O285" s="9">
        <f t="shared" si="97"/>
        <v>0</v>
      </c>
      <c r="P285" s="4">
        <f t="shared" si="101"/>
        <v>0</v>
      </c>
      <c r="Q285" s="11">
        <f t="shared" si="102"/>
        <v>0</v>
      </c>
      <c r="R285" s="10">
        <f t="shared" si="100"/>
        <v>0</v>
      </c>
      <c r="S285" s="8"/>
    </row>
    <row r="286" spans="1:19">
      <c r="A286" s="61">
        <v>7</v>
      </c>
      <c r="B286" s="61"/>
      <c r="C286" s="12"/>
      <c r="D286" s="61"/>
      <c r="E286" s="61"/>
      <c r="F286" s="61"/>
      <c r="G286" s="61"/>
      <c r="H286" s="61"/>
      <c r="I286" s="61"/>
      <c r="J286" s="61"/>
      <c r="K286" s="61"/>
      <c r="L286" s="61"/>
      <c r="M286" s="61"/>
      <c r="N286" s="3">
        <f t="shared" si="96"/>
        <v>0</v>
      </c>
      <c r="O286" s="9">
        <f t="shared" si="97"/>
        <v>0</v>
      </c>
      <c r="P286" s="4">
        <f t="shared" si="101"/>
        <v>0</v>
      </c>
      <c r="Q286" s="11">
        <f t="shared" si="102"/>
        <v>0</v>
      </c>
      <c r="R286" s="10">
        <f t="shared" si="100"/>
        <v>0</v>
      </c>
      <c r="S286" s="8"/>
    </row>
    <row r="287" spans="1:19">
      <c r="A287" s="61">
        <v>8</v>
      </c>
      <c r="B287" s="61"/>
      <c r="C287" s="12"/>
      <c r="D287" s="61"/>
      <c r="E287" s="61"/>
      <c r="F287" s="61"/>
      <c r="G287" s="61"/>
      <c r="H287" s="61"/>
      <c r="I287" s="61"/>
      <c r="J287" s="61"/>
      <c r="K287" s="61"/>
      <c r="L287" s="61"/>
      <c r="M287" s="61"/>
      <c r="N287" s="3">
        <f t="shared" si="96"/>
        <v>0</v>
      </c>
      <c r="O287" s="9">
        <f t="shared" si="97"/>
        <v>0</v>
      </c>
      <c r="P287" s="4">
        <f t="shared" si="101"/>
        <v>0</v>
      </c>
      <c r="Q287" s="11">
        <f t="shared" si="102"/>
        <v>0</v>
      </c>
      <c r="R287" s="10">
        <f t="shared" si="100"/>
        <v>0</v>
      </c>
      <c r="S287" s="8"/>
    </row>
    <row r="288" spans="1:19">
      <c r="A288" s="61">
        <v>9</v>
      </c>
      <c r="B288" s="61"/>
      <c r="C288" s="12"/>
      <c r="D288" s="61"/>
      <c r="E288" s="61"/>
      <c r="F288" s="61"/>
      <c r="G288" s="61"/>
      <c r="H288" s="61"/>
      <c r="I288" s="61"/>
      <c r="J288" s="61"/>
      <c r="K288" s="61"/>
      <c r="L288" s="61"/>
      <c r="M288" s="61"/>
      <c r="N288" s="3">
        <f t="shared" si="96"/>
        <v>0</v>
      </c>
      <c r="O288" s="9">
        <f t="shared" si="97"/>
        <v>0</v>
      </c>
      <c r="P288" s="4">
        <f t="shared" si="101"/>
        <v>0</v>
      </c>
      <c r="Q288" s="11">
        <f t="shared" si="102"/>
        <v>0</v>
      </c>
      <c r="R288" s="10">
        <f t="shared" si="100"/>
        <v>0</v>
      </c>
      <c r="S288" s="8"/>
    </row>
    <row r="289" spans="1:19">
      <c r="A289" s="61">
        <v>10</v>
      </c>
      <c r="B289" s="61"/>
      <c r="C289" s="12"/>
      <c r="D289" s="61"/>
      <c r="E289" s="61"/>
      <c r="F289" s="61"/>
      <c r="G289" s="61"/>
      <c r="H289" s="61"/>
      <c r="I289" s="61"/>
      <c r="J289" s="61"/>
      <c r="K289" s="61"/>
      <c r="L289" s="61"/>
      <c r="M289" s="61"/>
      <c r="N289" s="3">
        <f t="shared" si="96"/>
        <v>0</v>
      </c>
      <c r="O289" s="9">
        <f t="shared" si="97"/>
        <v>0</v>
      </c>
      <c r="P289" s="4">
        <f t="shared" si="101"/>
        <v>0</v>
      </c>
      <c r="Q289" s="11">
        <f t="shared" si="102"/>
        <v>0</v>
      </c>
      <c r="R289" s="10">
        <f t="shared" si="100"/>
        <v>0</v>
      </c>
      <c r="S289" s="8"/>
    </row>
    <row r="290" spans="1:19">
      <c r="A290" s="66" t="s">
        <v>36</v>
      </c>
      <c r="B290" s="67"/>
      <c r="C290" s="67"/>
      <c r="D290" s="67"/>
      <c r="E290" s="67"/>
      <c r="F290" s="67"/>
      <c r="G290" s="67"/>
      <c r="H290" s="67"/>
      <c r="I290" s="67"/>
      <c r="J290" s="67"/>
      <c r="K290" s="67"/>
      <c r="L290" s="67"/>
      <c r="M290" s="67"/>
      <c r="N290" s="67"/>
      <c r="O290" s="67"/>
      <c r="P290" s="67"/>
      <c r="Q290" s="68"/>
      <c r="R290" s="10">
        <f>SUM(R280:R289)</f>
        <v>0</v>
      </c>
      <c r="S290" s="8"/>
    </row>
    <row r="291" spans="1:19" ht="15.75">
      <c r="A291" s="24" t="s">
        <v>37</v>
      </c>
      <c r="B291" s="24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6"/>
      <c r="S291" s="8"/>
    </row>
    <row r="292" spans="1:19">
      <c r="A292" s="49" t="s">
        <v>42</v>
      </c>
      <c r="B292" s="49"/>
      <c r="C292" s="49"/>
      <c r="D292" s="49"/>
      <c r="E292" s="49"/>
      <c r="F292" s="49"/>
      <c r="G292" s="49"/>
      <c r="H292" s="49"/>
      <c r="I292" s="49"/>
      <c r="J292" s="15"/>
      <c r="K292" s="15"/>
      <c r="L292" s="15"/>
      <c r="M292" s="15"/>
      <c r="N292" s="15"/>
      <c r="O292" s="15"/>
      <c r="P292" s="15"/>
      <c r="Q292" s="15"/>
      <c r="R292" s="16"/>
      <c r="S292" s="8"/>
    </row>
    <row r="293" spans="1:19">
      <c r="A293" s="49"/>
      <c r="B293" s="49"/>
      <c r="C293" s="49"/>
      <c r="D293" s="49"/>
      <c r="E293" s="49"/>
      <c r="F293" s="49"/>
      <c r="G293" s="49"/>
      <c r="H293" s="49"/>
      <c r="I293" s="49"/>
      <c r="J293" s="15"/>
      <c r="K293" s="15"/>
      <c r="L293" s="15"/>
      <c r="M293" s="15"/>
      <c r="N293" s="15"/>
      <c r="O293" s="15"/>
      <c r="P293" s="15"/>
      <c r="Q293" s="15"/>
      <c r="R293" s="16"/>
      <c r="S293" s="8"/>
    </row>
    <row r="294" spans="1:19">
      <c r="A294" s="64" t="s">
        <v>99</v>
      </c>
      <c r="B294" s="65"/>
      <c r="C294" s="65"/>
      <c r="D294" s="65"/>
      <c r="E294" s="65"/>
      <c r="F294" s="65"/>
      <c r="G294" s="65"/>
      <c r="H294" s="65"/>
      <c r="I294" s="65"/>
      <c r="J294" s="65"/>
      <c r="K294" s="65"/>
      <c r="L294" s="65"/>
      <c r="M294" s="65"/>
      <c r="N294" s="65"/>
      <c r="O294" s="65"/>
      <c r="P294" s="65"/>
      <c r="Q294" s="57"/>
      <c r="R294" s="8"/>
      <c r="S294" s="8"/>
    </row>
    <row r="295" spans="1:19" ht="18">
      <c r="A295" s="69" t="s">
        <v>27</v>
      </c>
      <c r="B295" s="70"/>
      <c r="C295" s="70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7"/>
      <c r="R295" s="8"/>
      <c r="S295" s="8"/>
    </row>
    <row r="296" spans="1:19">
      <c r="A296" s="64" t="s">
        <v>98</v>
      </c>
      <c r="B296" s="65"/>
      <c r="C296" s="65"/>
      <c r="D296" s="65"/>
      <c r="E296" s="65"/>
      <c r="F296" s="65"/>
      <c r="G296" s="65"/>
      <c r="H296" s="65"/>
      <c r="I296" s="65"/>
      <c r="J296" s="65"/>
      <c r="K296" s="65"/>
      <c r="L296" s="65"/>
      <c r="M296" s="65"/>
      <c r="N296" s="65"/>
      <c r="O296" s="65"/>
      <c r="P296" s="65"/>
      <c r="Q296" s="57"/>
      <c r="R296" s="8"/>
      <c r="S296" s="8"/>
    </row>
    <row r="297" spans="1:19">
      <c r="A297" s="61">
        <v>1</v>
      </c>
      <c r="B297" s="61"/>
      <c r="C297" s="12"/>
      <c r="D297" s="61"/>
      <c r="E297" s="61"/>
      <c r="F297" s="61"/>
      <c r="G297" s="61"/>
      <c r="H297" s="61"/>
      <c r="I297" s="61"/>
      <c r="J297" s="61"/>
      <c r="K297" s="61"/>
      <c r="L297" s="61"/>
      <c r="M297" s="61"/>
      <c r="N297" s="3">
        <f t="shared" ref="N297:N306" si="103">(IF(F297="OŽ",IF(L297=1,550.8,IF(L297=2,426.38,IF(L297=3,342.14,IF(L297=4,181.44,IF(L297=5,168.48,IF(L297=6,155.52,IF(L297=7,148.5,IF(L297=8,144,0))))))))+IF(L297&lt;=8,0,IF(L297&lt;=16,137.7,IF(L297&lt;=24,108,IF(L297&lt;=32,80.1,IF(L297&lt;=36,52.2,0)))))-IF(L297&lt;=8,0,IF(L297&lt;=16,(L297-9)*2.754,IF(L297&lt;=24,(L297-17)* 2.754,IF(L297&lt;=32,(L297-25)* 2.754,IF(L297&lt;=36,(L297-33)*2.754,0))))),0)+IF(F297="PČ",IF(L297=1,449,IF(L297=2,314.6,IF(L297=3,238,IF(L297=4,172,IF(L297=5,159,IF(L297=6,145,IF(L297=7,132,IF(L297=8,119,0))))))))+IF(L297&lt;=8,0,IF(L297&lt;=16,88,IF(L297&lt;=24,55,IF(L297&lt;=32,22,0))))-IF(L297&lt;=8,0,IF(L297&lt;=16,(L297-9)*2.245,IF(L297&lt;=24,(L297-17)*2.245,IF(L297&lt;=32,(L297-25)*2.245,0)))),0)+IF(F297="PČneol",IF(L297=1,85,IF(L297=2,64.61,IF(L297=3,50.76,IF(L297=4,16.25,IF(L297=5,15,IF(L297=6,13.75,IF(L297=7,12.5,IF(L297=8,11.25,0))))))))+IF(L297&lt;=8,0,IF(L297&lt;=16,9,0))-IF(L297&lt;=8,0,IF(L297&lt;=16,(L297-9)*0.425,0)),0)+IF(F297="PŽ",IF(L297=1,85,IF(L297=2,59.5,IF(L297=3,45,IF(L297=4,32.5,IF(L297=5,30,IF(L297=6,27.5,IF(L297=7,25,IF(L297=8,22.5,0))))))))+IF(L297&lt;=8,0,IF(L297&lt;=16,19,IF(L297&lt;=24,13,IF(L297&lt;=32,8,0))))-IF(L297&lt;=8,0,IF(L297&lt;=16,(L297-9)*0.425,IF(L297&lt;=24,(L297-17)*0.425,IF(L297&lt;=32,(L297-25)*0.425,0)))),0)+IF(F297="EČ",IF(L297=1,204,IF(L297=2,156.24,IF(L297=3,123.84,IF(L297=4,72,IF(L297=5,66,IF(L297=6,60,IF(L297=7,54,IF(L297=8,48,0))))))))+IF(L297&lt;=8,0,IF(L297&lt;=16,40,IF(L297&lt;=24,25,0)))-IF(L297&lt;=8,0,IF(L297&lt;=16,(L297-9)*1.02,IF(L297&lt;=24,(L297-17)*1.02,0))),0)+IF(F297="EČneol",IF(L297=1,68,IF(L297=2,51.69,IF(L297=3,40.61,IF(L297=4,13,IF(L297=5,12,IF(L297=6,11,IF(L297=7,10,IF(L297=8,9,0)))))))))+IF(F297="EŽ",IF(L297=1,68,IF(L297=2,47.6,IF(L297=3,36,IF(L297=4,18,IF(L297=5,16.5,IF(L297=6,15,IF(L297=7,13.5,IF(L297=8,12,0))))))))+IF(L297&lt;=8,0,IF(L297&lt;=16,10,IF(L297&lt;=24,6,0)))-IF(L297&lt;=8,0,IF(L297&lt;=16,(L297-9)*0.34,IF(L297&lt;=24,(L297-17)*0.34,0))),0)+IF(F297="PT",IF(L297=1,68,IF(L297=2,52.08,IF(L297=3,41.28,IF(L297=4,24,IF(L297=5,22,IF(L297=6,20,IF(L297=7,18,IF(L297=8,16,0))))))))+IF(L297&lt;=8,0,IF(L297&lt;=16,13,IF(L297&lt;=24,9,IF(L297&lt;=32,4,0))))-IF(L297&lt;=8,0,IF(L297&lt;=16,(L297-9)*0.34,IF(L297&lt;=24,(L297-17)*0.34,IF(L297&lt;=32,(L297-25)*0.34,0)))),0)+IF(F297="JOŽ",IF(L297=1,85,IF(L297=2,59.5,IF(L297=3,45,IF(L297=4,32.5,IF(L297=5,30,IF(L297=6,27.5,IF(L297=7,25,IF(L297=8,22.5,0))))))))+IF(L297&lt;=8,0,IF(L297&lt;=16,19,IF(L297&lt;=24,13,0)))-IF(L297&lt;=8,0,IF(L297&lt;=16,(L297-9)*0.425,IF(L297&lt;=24,(L297-17)*0.425,0))),0)+IF(F297="JPČ",IF(L297=1,68,IF(L297=2,47.6,IF(L297=3,36,IF(L297=4,26,IF(L297=5,24,IF(L297=6,22,IF(L297=7,20,IF(L297=8,18,0))))))))+IF(L297&lt;=8,0,IF(L297&lt;=16,13,IF(L297&lt;=24,9,0)))-IF(L297&lt;=8,0,IF(L297&lt;=16,(L297-9)*0.34,IF(L297&lt;=24,(L297-17)*0.34,0))),0)+IF(F297="JEČ",IF(L297=1,34,IF(L297=2,26.04,IF(L297=3,20.6,IF(L297=4,12,IF(L297=5,11,IF(L297=6,10,IF(L297=7,9,IF(L297=8,8,0))))))))+IF(L297&lt;=8,0,IF(L297&lt;=16,6,0))-IF(L297&lt;=8,0,IF(L297&lt;=16,(L297-9)*0.17,0)),0)+IF(F297="JEOF",IF(L297=1,34,IF(L297=2,26.04,IF(L297=3,20.6,IF(L297=4,12,IF(L297=5,11,IF(L297=6,10,IF(L297=7,9,IF(L297=8,8,0))))))))+IF(L297&lt;=8,0,IF(L297&lt;=16,6,0))-IF(L297&lt;=8,0,IF(L297&lt;=16,(L297-9)*0.17,0)),0)+IF(F297="JnPČ",IF(L297=1,51,IF(L297=2,35.7,IF(L297=3,27,IF(L297=4,19.5,IF(L297=5,18,IF(L297=6,16.5,IF(L297=7,15,IF(L297=8,13.5,0))))))))+IF(L297&lt;=8,0,IF(L297&lt;=16,10,0))-IF(L297&lt;=8,0,IF(L297&lt;=16,(L297-9)*0.255,0)),0)+IF(F297="JnEČ",IF(L297=1,25.5,IF(L297=2,19.53,IF(L297=3,15.48,IF(L297=4,9,IF(L297=5,8.25,IF(L297=6,7.5,IF(L297=7,6.75,IF(L297=8,6,0))))))))+IF(L297&lt;=8,0,IF(L297&lt;=16,5,0))-IF(L297&lt;=8,0,IF(L297&lt;=16,(L297-9)*0.1275,0)),0)+IF(F297="JčPČ",IF(L297=1,21.25,IF(L297=2,14.5,IF(L297=3,11.5,IF(L297=4,7,IF(L297=5,6.5,IF(L297=6,6,IF(L297=7,5.5,IF(L297=8,5,0))))))))+IF(L297&lt;=8,0,IF(L297&lt;=16,4,0))-IF(L297&lt;=8,0,IF(L297&lt;=16,(L297-9)*0.10625,0)),0)+IF(F297="JčEČ",IF(L297=1,17,IF(L297=2,13.02,IF(L297=3,10.32,IF(L297=4,6,IF(L297=5,5.5,IF(L297=6,5,IF(L297=7,4.5,IF(L297=8,4,0))))))))+IF(L297&lt;=8,0,IF(L297&lt;=16,3,0))-IF(L297&lt;=8,0,IF(L297&lt;=16,(L297-9)*0.085,0)),0)+IF(F297="NEAK",IF(L297=1,11.48,IF(L297=2,8.79,IF(L297=3,6.97,IF(L297=4,4.05,IF(L297=5,3.71,IF(L297=6,3.38,IF(L297=7,3.04,IF(L297=8,2.7,0))))))))+IF(L297&lt;=8,0,IF(L297&lt;=16,2,IF(L297&lt;=24,1.3,0)))-IF(L297&lt;=8,0,IF(L297&lt;=16,(L297-9)*0.0574,IF(L297&lt;=24,(L297-17)*0.0574,0))),0))*IF(L297&lt;0,1,IF(OR(F297="PČ",F297="PŽ",F297="PT"),IF(J297&lt;32,J297/32,1),1))* IF(L297&lt;0,1,IF(OR(F297="EČ",F297="EŽ",F297="JOŽ",F297="JPČ",F297="NEAK"),IF(J297&lt;24,J297/24,1),1))*IF(L297&lt;0,1,IF(OR(F297="PČneol",F297="JEČ",F297="JEOF",F297="JnPČ",F297="JnEČ",F297="JčPČ",F297="JčEČ"),IF(J297&lt;16,J297/16,1),1))*IF(L297&lt;0,1,IF(F297="EČneol",IF(J297&lt;8,J297/8,1),1))</f>
        <v>0</v>
      </c>
      <c r="O297" s="9">
        <f t="shared" ref="O297:O306" si="104">IF(F297="OŽ",N297,IF(H297="Ne",IF(J297*0.3&lt;J297-L297,N297,0),IF(J297*0.1&lt;J297-L297,N297,0)))</f>
        <v>0</v>
      </c>
      <c r="P297" s="4">
        <f t="shared" ref="P297" si="105">IF(O297=0,0,IF(F297="OŽ",IF(L297&gt;35,0,IF(J297&gt;35,(36-L297)*1.836,((36-L297)-(36-J297))*1.836)),0)+IF(F297="PČ",IF(L297&gt;31,0,IF(J297&gt;31,(32-L297)*1.347,((32-L297)-(32-J297))*1.347)),0)+ IF(F297="PČneol",IF(L297&gt;15,0,IF(J297&gt;15,(16-L297)*0.255,((16-L297)-(16-J297))*0.255)),0)+IF(F297="PŽ",IF(L297&gt;31,0,IF(J297&gt;31,(32-L297)*0.255,((32-L297)-(32-J297))*0.255)),0)+IF(F297="EČ",IF(L297&gt;23,0,IF(J297&gt;23,(24-L297)*0.612,((24-L297)-(24-J297))*0.612)),0)+IF(F297="EČneol",IF(L297&gt;7,0,IF(J297&gt;7,(8-L297)*0.204,((8-L297)-(8-J297))*0.204)),0)+IF(F297="EŽ",IF(L297&gt;23,0,IF(J297&gt;23,(24-L297)*0.204,((24-L297)-(24-J297))*0.204)),0)+IF(F297="PT",IF(L297&gt;31,0,IF(J297&gt;31,(32-L297)*0.204,((32-L297)-(32-J297))*0.204)),0)+IF(F297="JOŽ",IF(L297&gt;23,0,IF(J297&gt;23,(24-L297)*0.255,((24-L297)-(24-J297))*0.255)),0)+IF(F297="JPČ",IF(L297&gt;23,0,IF(J297&gt;23,(24-L297)*0.204,((24-L297)-(24-J297))*0.204)),0)+IF(F297="JEČ",IF(L297&gt;15,0,IF(J297&gt;15,(16-L297)*0.102,((16-L297)-(16-J297))*0.102)),0)+IF(F297="JEOF",IF(L297&gt;15,0,IF(J297&gt;15,(16-L297)*0.102,((16-L297)-(16-J297))*0.102)),0)+IF(F297="JnPČ",IF(L297&gt;15,0,IF(J297&gt;15,(16-L297)*0.153,((16-L297)-(16-J297))*0.153)),0)+IF(F297="JnEČ",IF(L297&gt;15,0,IF(J297&gt;15,(16-L297)*0.0765,((16-L297)-(16-J297))*0.0765)),0)+IF(F297="JčPČ",IF(L297&gt;15,0,IF(J297&gt;15,(16-L297)*0.06375,((16-L297)-(16-J297))*0.06375)),0)+IF(F297="JčEČ",IF(L297&gt;15,0,IF(J297&gt;15,(16-L297)*0.051,((16-L297)-(16-J297))*0.051)),0)+IF(F297="NEAK",IF(L297&gt;23,0,IF(J297&gt;23,(24-L297)*0.03444,((24-L297)-(24-J297))*0.03444)),0))</f>
        <v>0</v>
      </c>
      <c r="Q297" s="11">
        <f t="shared" ref="Q297" si="106">IF(ISERROR(P297*100/N297),0,(P297*100/N297))</f>
        <v>0</v>
      </c>
      <c r="R297" s="10">
        <f t="shared" ref="R297:R306" si="107">IF(Q297&lt;=30,O297+P297,O297+O297*0.3)*IF(G297=1,0.4,IF(G297=2,0.75,IF(G297="1 (kas 4 m. 1 k. nerengiamos)",0.52,1)))*IF(D297="olimpinė",1,IF(M297="Ne",0.5,1))*IF(OR(A$5="Lietuvos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federacija"),IF(OR(J297&lt;8,K297&lt;16),0,1),1)*E297*IF(I297&lt;=1,1,1/I297)*IF(OR(A$5="Lietuvos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97" s="8"/>
    </row>
    <row r="298" spans="1:19">
      <c r="A298" s="61">
        <v>2</v>
      </c>
      <c r="B298" s="61"/>
      <c r="C298" s="12"/>
      <c r="D298" s="61"/>
      <c r="E298" s="61"/>
      <c r="F298" s="61"/>
      <c r="G298" s="61"/>
      <c r="H298" s="61"/>
      <c r="I298" s="61"/>
      <c r="J298" s="61"/>
      <c r="K298" s="61"/>
      <c r="L298" s="61"/>
      <c r="M298" s="61"/>
      <c r="N298" s="3">
        <f t="shared" si="103"/>
        <v>0</v>
      </c>
      <c r="O298" s="9">
        <f t="shared" si="104"/>
        <v>0</v>
      </c>
      <c r="P298" s="4">
        <f t="shared" ref="P298:P306" si="108">IF(O298=0,0,IF(F298="OŽ",IF(L298&gt;35,0,IF(J298&gt;35,(36-L298)*1.836,((36-L298)-(36-J298))*1.836)),0)+IF(F298="PČ",IF(L298&gt;31,0,IF(J298&gt;31,(32-L298)*1.347,((32-L298)-(32-J298))*1.347)),0)+ IF(F298="PČneol",IF(L298&gt;15,0,IF(J298&gt;15,(16-L298)*0.255,((16-L298)-(16-J298))*0.255)),0)+IF(F298="PŽ",IF(L298&gt;31,0,IF(J298&gt;31,(32-L298)*0.255,((32-L298)-(32-J298))*0.255)),0)+IF(F298="EČ",IF(L298&gt;23,0,IF(J298&gt;23,(24-L298)*0.612,((24-L298)-(24-J298))*0.612)),0)+IF(F298="EČneol",IF(L298&gt;7,0,IF(J298&gt;7,(8-L298)*0.204,((8-L298)-(8-J298))*0.204)),0)+IF(F298="EŽ",IF(L298&gt;23,0,IF(J298&gt;23,(24-L298)*0.204,((24-L298)-(24-J298))*0.204)),0)+IF(F298="PT",IF(L298&gt;31,0,IF(J298&gt;31,(32-L298)*0.204,((32-L298)-(32-J298))*0.204)),0)+IF(F298="JOŽ",IF(L298&gt;23,0,IF(J298&gt;23,(24-L298)*0.255,((24-L298)-(24-J298))*0.255)),0)+IF(F298="JPČ",IF(L298&gt;23,0,IF(J298&gt;23,(24-L298)*0.204,((24-L298)-(24-J298))*0.204)),0)+IF(F298="JEČ",IF(L298&gt;15,0,IF(J298&gt;15,(16-L298)*0.102,((16-L298)-(16-J298))*0.102)),0)+IF(F298="JEOF",IF(L298&gt;15,0,IF(J298&gt;15,(16-L298)*0.102,((16-L298)-(16-J298))*0.102)),0)+IF(F298="JnPČ",IF(L298&gt;15,0,IF(J298&gt;15,(16-L298)*0.153,((16-L298)-(16-J298))*0.153)),0)+IF(F298="JnEČ",IF(L298&gt;15,0,IF(J298&gt;15,(16-L298)*0.0765,((16-L298)-(16-J298))*0.0765)),0)+IF(F298="JčPČ",IF(L298&gt;15,0,IF(J298&gt;15,(16-L298)*0.06375,((16-L298)-(16-J298))*0.06375)),0)+IF(F298="JčEČ",IF(L298&gt;15,0,IF(J298&gt;15,(16-L298)*0.051,((16-L298)-(16-J298))*0.051)),0)+IF(F298="NEAK",IF(L298&gt;23,0,IF(J298&gt;23,(24-L298)*0.03444,((24-L298)-(24-J298))*0.03444)),0))</f>
        <v>0</v>
      </c>
      <c r="Q298" s="11">
        <f t="shared" ref="Q298:Q306" si="109">IF(ISERROR(P298*100/N298),0,(P298*100/N298))</f>
        <v>0</v>
      </c>
      <c r="R298" s="10">
        <f t="shared" si="107"/>
        <v>0</v>
      </c>
      <c r="S298" s="8"/>
    </row>
    <row r="299" spans="1:19">
      <c r="A299" s="61">
        <v>3</v>
      </c>
      <c r="B299" s="61"/>
      <c r="C299" s="12"/>
      <c r="D299" s="61"/>
      <c r="E299" s="61"/>
      <c r="F299" s="61"/>
      <c r="G299" s="61"/>
      <c r="H299" s="61"/>
      <c r="I299" s="61"/>
      <c r="J299" s="61"/>
      <c r="K299" s="61"/>
      <c r="L299" s="61"/>
      <c r="M299" s="61"/>
      <c r="N299" s="3">
        <f t="shared" si="103"/>
        <v>0</v>
      </c>
      <c r="O299" s="9">
        <f t="shared" si="104"/>
        <v>0</v>
      </c>
      <c r="P299" s="4">
        <f t="shared" si="108"/>
        <v>0</v>
      </c>
      <c r="Q299" s="11">
        <f t="shared" si="109"/>
        <v>0</v>
      </c>
      <c r="R299" s="10">
        <f t="shared" si="107"/>
        <v>0</v>
      </c>
      <c r="S299" s="8"/>
    </row>
    <row r="300" spans="1:19">
      <c r="A300" s="61">
        <v>4</v>
      </c>
      <c r="B300" s="61"/>
      <c r="C300" s="12"/>
      <c r="D300" s="61"/>
      <c r="E300" s="61"/>
      <c r="F300" s="61"/>
      <c r="G300" s="61"/>
      <c r="H300" s="61"/>
      <c r="I300" s="61"/>
      <c r="J300" s="61"/>
      <c r="K300" s="61"/>
      <c r="L300" s="61"/>
      <c r="M300" s="61"/>
      <c r="N300" s="3">
        <f t="shared" si="103"/>
        <v>0</v>
      </c>
      <c r="O300" s="9">
        <f t="shared" si="104"/>
        <v>0</v>
      </c>
      <c r="P300" s="4">
        <f t="shared" si="108"/>
        <v>0</v>
      </c>
      <c r="Q300" s="11">
        <f t="shared" si="109"/>
        <v>0</v>
      </c>
      <c r="R300" s="10">
        <f t="shared" si="107"/>
        <v>0</v>
      </c>
      <c r="S300" s="8"/>
    </row>
    <row r="301" spans="1:19">
      <c r="A301" s="61">
        <v>5</v>
      </c>
      <c r="B301" s="61"/>
      <c r="C301" s="12"/>
      <c r="D301" s="61"/>
      <c r="E301" s="61"/>
      <c r="F301" s="61"/>
      <c r="G301" s="61"/>
      <c r="H301" s="61"/>
      <c r="I301" s="61"/>
      <c r="J301" s="61"/>
      <c r="K301" s="61"/>
      <c r="L301" s="61"/>
      <c r="M301" s="61"/>
      <c r="N301" s="3">
        <f t="shared" si="103"/>
        <v>0</v>
      </c>
      <c r="O301" s="9">
        <f t="shared" si="104"/>
        <v>0</v>
      </c>
      <c r="P301" s="4">
        <f t="shared" si="108"/>
        <v>0</v>
      </c>
      <c r="Q301" s="11">
        <f t="shared" si="109"/>
        <v>0</v>
      </c>
      <c r="R301" s="10">
        <f t="shared" si="107"/>
        <v>0</v>
      </c>
      <c r="S301" s="8"/>
    </row>
    <row r="302" spans="1:19">
      <c r="A302" s="61">
        <v>6</v>
      </c>
      <c r="B302" s="61"/>
      <c r="C302" s="12"/>
      <c r="D302" s="61"/>
      <c r="E302" s="61"/>
      <c r="F302" s="61"/>
      <c r="G302" s="61"/>
      <c r="H302" s="61"/>
      <c r="I302" s="61"/>
      <c r="J302" s="61"/>
      <c r="K302" s="61"/>
      <c r="L302" s="61"/>
      <c r="M302" s="61"/>
      <c r="N302" s="3">
        <f t="shared" si="103"/>
        <v>0</v>
      </c>
      <c r="O302" s="9">
        <f t="shared" si="104"/>
        <v>0</v>
      </c>
      <c r="P302" s="4">
        <f t="shared" si="108"/>
        <v>0</v>
      </c>
      <c r="Q302" s="11">
        <f t="shared" si="109"/>
        <v>0</v>
      </c>
      <c r="R302" s="10">
        <f t="shared" si="107"/>
        <v>0</v>
      </c>
      <c r="S302" s="8"/>
    </row>
    <row r="303" spans="1:19">
      <c r="A303" s="61">
        <v>7</v>
      </c>
      <c r="B303" s="61"/>
      <c r="C303" s="12"/>
      <c r="D303" s="61"/>
      <c r="E303" s="61"/>
      <c r="F303" s="61"/>
      <c r="G303" s="61"/>
      <c r="H303" s="61"/>
      <c r="I303" s="61"/>
      <c r="J303" s="61"/>
      <c r="K303" s="61"/>
      <c r="L303" s="61"/>
      <c r="M303" s="61"/>
      <c r="N303" s="3">
        <f t="shared" si="103"/>
        <v>0</v>
      </c>
      <c r="O303" s="9">
        <f t="shared" si="104"/>
        <v>0</v>
      </c>
      <c r="P303" s="4">
        <f t="shared" si="108"/>
        <v>0</v>
      </c>
      <c r="Q303" s="11">
        <f t="shared" si="109"/>
        <v>0</v>
      </c>
      <c r="R303" s="10">
        <f t="shared" si="107"/>
        <v>0</v>
      </c>
      <c r="S303" s="8"/>
    </row>
    <row r="304" spans="1:19">
      <c r="A304" s="61">
        <v>8</v>
      </c>
      <c r="B304" s="61"/>
      <c r="C304" s="12"/>
      <c r="D304" s="61"/>
      <c r="E304" s="61"/>
      <c r="F304" s="61"/>
      <c r="G304" s="61"/>
      <c r="H304" s="61"/>
      <c r="I304" s="61"/>
      <c r="J304" s="61"/>
      <c r="K304" s="61"/>
      <c r="L304" s="61"/>
      <c r="M304" s="61"/>
      <c r="N304" s="3">
        <f t="shared" si="103"/>
        <v>0</v>
      </c>
      <c r="O304" s="9">
        <f t="shared" si="104"/>
        <v>0</v>
      </c>
      <c r="P304" s="4">
        <f t="shared" si="108"/>
        <v>0</v>
      </c>
      <c r="Q304" s="11">
        <f t="shared" si="109"/>
        <v>0</v>
      </c>
      <c r="R304" s="10">
        <f t="shared" si="107"/>
        <v>0</v>
      </c>
      <c r="S304" s="8"/>
    </row>
    <row r="305" spans="1:19" s="8" customFormat="1">
      <c r="A305" s="61">
        <v>9</v>
      </c>
      <c r="B305" s="61"/>
      <c r="C305" s="12"/>
      <c r="D305" s="61"/>
      <c r="E305" s="61"/>
      <c r="F305" s="61"/>
      <c r="G305" s="61"/>
      <c r="H305" s="61"/>
      <c r="I305" s="61"/>
      <c r="J305" s="61"/>
      <c r="K305" s="61"/>
      <c r="L305" s="61"/>
      <c r="M305" s="61"/>
      <c r="N305" s="3">
        <f t="shared" si="103"/>
        <v>0</v>
      </c>
      <c r="O305" s="9">
        <f t="shared" si="104"/>
        <v>0</v>
      </c>
      <c r="P305" s="4">
        <f t="shared" si="108"/>
        <v>0</v>
      </c>
      <c r="Q305" s="11">
        <f t="shared" si="109"/>
        <v>0</v>
      </c>
      <c r="R305" s="10">
        <f t="shared" si="107"/>
        <v>0</v>
      </c>
    </row>
    <row r="306" spans="1:19">
      <c r="A306" s="61">
        <v>10</v>
      </c>
      <c r="B306" s="61"/>
      <c r="C306" s="12"/>
      <c r="D306" s="61"/>
      <c r="E306" s="61"/>
      <c r="F306" s="61"/>
      <c r="G306" s="61"/>
      <c r="H306" s="61"/>
      <c r="I306" s="61"/>
      <c r="J306" s="61"/>
      <c r="K306" s="61"/>
      <c r="L306" s="61"/>
      <c r="M306" s="61"/>
      <c r="N306" s="3">
        <f t="shared" si="103"/>
        <v>0</v>
      </c>
      <c r="O306" s="9">
        <f t="shared" si="104"/>
        <v>0</v>
      </c>
      <c r="P306" s="4">
        <f t="shared" si="108"/>
        <v>0</v>
      </c>
      <c r="Q306" s="11">
        <f t="shared" si="109"/>
        <v>0</v>
      </c>
      <c r="R306" s="10">
        <f t="shared" si="107"/>
        <v>0</v>
      </c>
      <c r="S306" s="8"/>
    </row>
    <row r="307" spans="1:19" ht="15.6" customHeight="1">
      <c r="A307" s="66" t="s">
        <v>36</v>
      </c>
      <c r="B307" s="67"/>
      <c r="C307" s="67"/>
      <c r="D307" s="67"/>
      <c r="E307" s="67"/>
      <c r="F307" s="67"/>
      <c r="G307" s="67"/>
      <c r="H307" s="67"/>
      <c r="I307" s="67"/>
      <c r="J307" s="67"/>
      <c r="K307" s="67"/>
      <c r="L307" s="67"/>
      <c r="M307" s="67"/>
      <c r="N307" s="67"/>
      <c r="O307" s="67"/>
      <c r="P307" s="67"/>
      <c r="Q307" s="68"/>
      <c r="R307" s="10">
        <f>SUM(R297:R306)</f>
        <v>0</v>
      </c>
      <c r="S307" s="8"/>
    </row>
    <row r="308" spans="1:19" ht="17.45" customHeight="1">
      <c r="A308" s="24" t="s">
        <v>37</v>
      </c>
      <c r="B308" s="24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6"/>
      <c r="S308" s="8"/>
    </row>
    <row r="309" spans="1:19">
      <c r="A309" s="49" t="s">
        <v>42</v>
      </c>
      <c r="B309" s="49"/>
      <c r="C309" s="49"/>
      <c r="D309" s="49"/>
      <c r="E309" s="49"/>
      <c r="F309" s="49"/>
      <c r="G309" s="49"/>
      <c r="H309" s="49"/>
      <c r="I309" s="49"/>
      <c r="J309" s="15"/>
      <c r="K309" s="15"/>
      <c r="L309" s="15"/>
      <c r="M309" s="15"/>
      <c r="N309" s="15"/>
      <c r="O309" s="15"/>
      <c r="P309" s="15"/>
      <c r="Q309" s="15"/>
      <c r="R309" s="16"/>
      <c r="S309" s="8"/>
    </row>
    <row r="310" spans="1:19">
      <c r="A310" s="49"/>
      <c r="B310" s="49"/>
      <c r="C310" s="49"/>
      <c r="D310" s="49"/>
      <c r="E310" s="49"/>
      <c r="F310" s="49"/>
      <c r="G310" s="49"/>
      <c r="H310" s="49"/>
      <c r="I310" s="49"/>
      <c r="J310" s="15"/>
      <c r="K310" s="15"/>
      <c r="L310" s="15"/>
      <c r="M310" s="15"/>
      <c r="N310" s="15"/>
      <c r="O310" s="15"/>
      <c r="P310" s="15"/>
      <c r="Q310" s="15"/>
      <c r="R310" s="16"/>
      <c r="S310" s="8"/>
    </row>
    <row r="311" spans="1:19">
      <c r="A311" s="64" t="s">
        <v>99</v>
      </c>
      <c r="B311" s="65"/>
      <c r="C311" s="65"/>
      <c r="D311" s="65"/>
      <c r="E311" s="65"/>
      <c r="F311" s="65"/>
      <c r="G311" s="65"/>
      <c r="H311" s="65"/>
      <c r="I311" s="65"/>
      <c r="J311" s="65"/>
      <c r="K311" s="65"/>
      <c r="L311" s="65"/>
      <c r="M311" s="65"/>
      <c r="N311" s="65"/>
      <c r="O311" s="65"/>
      <c r="P311" s="65"/>
      <c r="Q311" s="57"/>
      <c r="R311" s="8"/>
      <c r="S311" s="8"/>
    </row>
    <row r="312" spans="1:19" ht="18">
      <c r="A312" s="69" t="s">
        <v>27</v>
      </c>
      <c r="B312" s="70"/>
      <c r="C312" s="70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7"/>
      <c r="R312" s="8"/>
      <c r="S312" s="8"/>
    </row>
    <row r="313" spans="1:19">
      <c r="A313" s="64" t="s">
        <v>98</v>
      </c>
      <c r="B313" s="65"/>
      <c r="C313" s="65"/>
      <c r="D313" s="65"/>
      <c r="E313" s="65"/>
      <c r="F313" s="65"/>
      <c r="G313" s="65"/>
      <c r="H313" s="65"/>
      <c r="I313" s="65"/>
      <c r="J313" s="65"/>
      <c r="K313" s="65"/>
      <c r="L313" s="65"/>
      <c r="M313" s="65"/>
      <c r="N313" s="65"/>
      <c r="O313" s="65"/>
      <c r="P313" s="65"/>
      <c r="Q313" s="57"/>
      <c r="R313" s="8"/>
      <c r="S313" s="8"/>
    </row>
    <row r="314" spans="1:19">
      <c r="A314" s="61">
        <v>1</v>
      </c>
      <c r="B314" s="61"/>
      <c r="C314" s="12"/>
      <c r="D314" s="61"/>
      <c r="E314" s="61"/>
      <c r="F314" s="61"/>
      <c r="G314" s="61"/>
      <c r="H314" s="61"/>
      <c r="I314" s="61"/>
      <c r="J314" s="61"/>
      <c r="K314" s="61"/>
      <c r="L314" s="61"/>
      <c r="M314" s="61"/>
      <c r="N314" s="3">
        <f t="shared" ref="N314:N323" si="110">(IF(F314="OŽ",IF(L314=1,550.8,IF(L314=2,426.38,IF(L314=3,342.14,IF(L314=4,181.44,IF(L314=5,168.48,IF(L314=6,155.52,IF(L314=7,148.5,IF(L314=8,144,0))))))))+IF(L314&lt;=8,0,IF(L314&lt;=16,137.7,IF(L314&lt;=24,108,IF(L314&lt;=32,80.1,IF(L314&lt;=36,52.2,0)))))-IF(L314&lt;=8,0,IF(L314&lt;=16,(L314-9)*2.754,IF(L314&lt;=24,(L314-17)* 2.754,IF(L314&lt;=32,(L314-25)* 2.754,IF(L314&lt;=36,(L314-33)*2.754,0))))),0)+IF(F314="PČ",IF(L314=1,449,IF(L314=2,314.6,IF(L314=3,238,IF(L314=4,172,IF(L314=5,159,IF(L314=6,145,IF(L314=7,132,IF(L314=8,119,0))))))))+IF(L314&lt;=8,0,IF(L314&lt;=16,88,IF(L314&lt;=24,55,IF(L314&lt;=32,22,0))))-IF(L314&lt;=8,0,IF(L314&lt;=16,(L314-9)*2.245,IF(L314&lt;=24,(L314-17)*2.245,IF(L314&lt;=32,(L314-25)*2.245,0)))),0)+IF(F314="PČneol",IF(L314=1,85,IF(L314=2,64.61,IF(L314=3,50.76,IF(L314=4,16.25,IF(L314=5,15,IF(L314=6,13.75,IF(L314=7,12.5,IF(L314=8,11.25,0))))))))+IF(L314&lt;=8,0,IF(L314&lt;=16,9,0))-IF(L314&lt;=8,0,IF(L314&lt;=16,(L314-9)*0.425,0)),0)+IF(F314="PŽ",IF(L314=1,85,IF(L314=2,59.5,IF(L314=3,45,IF(L314=4,32.5,IF(L314=5,30,IF(L314=6,27.5,IF(L314=7,25,IF(L314=8,22.5,0))))))))+IF(L314&lt;=8,0,IF(L314&lt;=16,19,IF(L314&lt;=24,13,IF(L314&lt;=32,8,0))))-IF(L314&lt;=8,0,IF(L314&lt;=16,(L314-9)*0.425,IF(L314&lt;=24,(L314-17)*0.425,IF(L314&lt;=32,(L314-25)*0.425,0)))),0)+IF(F314="EČ",IF(L314=1,204,IF(L314=2,156.24,IF(L314=3,123.84,IF(L314=4,72,IF(L314=5,66,IF(L314=6,60,IF(L314=7,54,IF(L314=8,48,0))))))))+IF(L314&lt;=8,0,IF(L314&lt;=16,40,IF(L314&lt;=24,25,0)))-IF(L314&lt;=8,0,IF(L314&lt;=16,(L314-9)*1.02,IF(L314&lt;=24,(L314-17)*1.02,0))),0)+IF(F314="EČneol",IF(L314=1,68,IF(L314=2,51.69,IF(L314=3,40.61,IF(L314=4,13,IF(L314=5,12,IF(L314=6,11,IF(L314=7,10,IF(L314=8,9,0)))))))))+IF(F314="EŽ",IF(L314=1,68,IF(L314=2,47.6,IF(L314=3,36,IF(L314=4,18,IF(L314=5,16.5,IF(L314=6,15,IF(L314=7,13.5,IF(L314=8,12,0))))))))+IF(L314&lt;=8,0,IF(L314&lt;=16,10,IF(L314&lt;=24,6,0)))-IF(L314&lt;=8,0,IF(L314&lt;=16,(L314-9)*0.34,IF(L314&lt;=24,(L314-17)*0.34,0))),0)+IF(F314="PT",IF(L314=1,68,IF(L314=2,52.08,IF(L314=3,41.28,IF(L314=4,24,IF(L314=5,22,IF(L314=6,20,IF(L314=7,18,IF(L314=8,16,0))))))))+IF(L314&lt;=8,0,IF(L314&lt;=16,13,IF(L314&lt;=24,9,IF(L314&lt;=32,4,0))))-IF(L314&lt;=8,0,IF(L314&lt;=16,(L314-9)*0.34,IF(L314&lt;=24,(L314-17)*0.34,IF(L314&lt;=32,(L314-25)*0.34,0)))),0)+IF(F314="JOŽ",IF(L314=1,85,IF(L314=2,59.5,IF(L314=3,45,IF(L314=4,32.5,IF(L314=5,30,IF(L314=6,27.5,IF(L314=7,25,IF(L314=8,22.5,0))))))))+IF(L314&lt;=8,0,IF(L314&lt;=16,19,IF(L314&lt;=24,13,0)))-IF(L314&lt;=8,0,IF(L314&lt;=16,(L314-9)*0.425,IF(L314&lt;=24,(L314-17)*0.425,0))),0)+IF(F314="JPČ",IF(L314=1,68,IF(L314=2,47.6,IF(L314=3,36,IF(L314=4,26,IF(L314=5,24,IF(L314=6,22,IF(L314=7,20,IF(L314=8,18,0))))))))+IF(L314&lt;=8,0,IF(L314&lt;=16,13,IF(L314&lt;=24,9,0)))-IF(L314&lt;=8,0,IF(L314&lt;=16,(L314-9)*0.34,IF(L314&lt;=24,(L314-17)*0.34,0))),0)+IF(F314="JEČ",IF(L314=1,34,IF(L314=2,26.04,IF(L314=3,20.6,IF(L314=4,12,IF(L314=5,11,IF(L314=6,10,IF(L314=7,9,IF(L314=8,8,0))))))))+IF(L314&lt;=8,0,IF(L314&lt;=16,6,0))-IF(L314&lt;=8,0,IF(L314&lt;=16,(L314-9)*0.17,0)),0)+IF(F314="JEOF",IF(L314=1,34,IF(L314=2,26.04,IF(L314=3,20.6,IF(L314=4,12,IF(L314=5,11,IF(L314=6,10,IF(L314=7,9,IF(L314=8,8,0))))))))+IF(L314&lt;=8,0,IF(L314&lt;=16,6,0))-IF(L314&lt;=8,0,IF(L314&lt;=16,(L314-9)*0.17,0)),0)+IF(F314="JnPČ",IF(L314=1,51,IF(L314=2,35.7,IF(L314=3,27,IF(L314=4,19.5,IF(L314=5,18,IF(L314=6,16.5,IF(L314=7,15,IF(L314=8,13.5,0))))))))+IF(L314&lt;=8,0,IF(L314&lt;=16,10,0))-IF(L314&lt;=8,0,IF(L314&lt;=16,(L314-9)*0.255,0)),0)+IF(F314="JnEČ",IF(L314=1,25.5,IF(L314=2,19.53,IF(L314=3,15.48,IF(L314=4,9,IF(L314=5,8.25,IF(L314=6,7.5,IF(L314=7,6.75,IF(L314=8,6,0))))))))+IF(L314&lt;=8,0,IF(L314&lt;=16,5,0))-IF(L314&lt;=8,0,IF(L314&lt;=16,(L314-9)*0.1275,0)),0)+IF(F314="JčPČ",IF(L314=1,21.25,IF(L314=2,14.5,IF(L314=3,11.5,IF(L314=4,7,IF(L314=5,6.5,IF(L314=6,6,IF(L314=7,5.5,IF(L314=8,5,0))))))))+IF(L314&lt;=8,0,IF(L314&lt;=16,4,0))-IF(L314&lt;=8,0,IF(L314&lt;=16,(L314-9)*0.10625,0)),0)+IF(F314="JčEČ",IF(L314=1,17,IF(L314=2,13.02,IF(L314=3,10.32,IF(L314=4,6,IF(L314=5,5.5,IF(L314=6,5,IF(L314=7,4.5,IF(L314=8,4,0))))))))+IF(L314&lt;=8,0,IF(L314&lt;=16,3,0))-IF(L314&lt;=8,0,IF(L314&lt;=16,(L314-9)*0.085,0)),0)+IF(F314="NEAK",IF(L314=1,11.48,IF(L314=2,8.79,IF(L314=3,6.97,IF(L314=4,4.05,IF(L314=5,3.71,IF(L314=6,3.38,IF(L314=7,3.04,IF(L314=8,2.7,0))))))))+IF(L314&lt;=8,0,IF(L314&lt;=16,2,IF(L314&lt;=24,1.3,0)))-IF(L314&lt;=8,0,IF(L314&lt;=16,(L314-9)*0.0574,IF(L314&lt;=24,(L314-17)*0.0574,0))),0))*IF(L314&lt;0,1,IF(OR(F314="PČ",F314="PŽ",F314="PT"),IF(J314&lt;32,J314/32,1),1))* IF(L314&lt;0,1,IF(OR(F314="EČ",F314="EŽ",F314="JOŽ",F314="JPČ",F314="NEAK"),IF(J314&lt;24,J314/24,1),1))*IF(L314&lt;0,1,IF(OR(F314="PČneol",F314="JEČ",F314="JEOF",F314="JnPČ",F314="JnEČ",F314="JčPČ",F314="JčEČ"),IF(J314&lt;16,J314/16,1),1))*IF(L314&lt;0,1,IF(F314="EČneol",IF(J314&lt;8,J314/8,1),1))</f>
        <v>0</v>
      </c>
      <c r="O314" s="9">
        <f t="shared" ref="O314:O323" si="111">IF(F314="OŽ",N314,IF(H314="Ne",IF(J314*0.3&lt;J314-L314,N314,0),IF(J314*0.1&lt;J314-L314,N314,0)))</f>
        <v>0</v>
      </c>
      <c r="P314" s="4">
        <f t="shared" ref="P314" si="112">IF(O314=0,0,IF(F314="OŽ",IF(L314&gt;35,0,IF(J314&gt;35,(36-L314)*1.836,((36-L314)-(36-J314))*1.836)),0)+IF(F314="PČ",IF(L314&gt;31,0,IF(J314&gt;31,(32-L314)*1.347,((32-L314)-(32-J314))*1.347)),0)+ IF(F314="PČneol",IF(L314&gt;15,0,IF(J314&gt;15,(16-L314)*0.255,((16-L314)-(16-J314))*0.255)),0)+IF(F314="PŽ",IF(L314&gt;31,0,IF(J314&gt;31,(32-L314)*0.255,((32-L314)-(32-J314))*0.255)),0)+IF(F314="EČ",IF(L314&gt;23,0,IF(J314&gt;23,(24-L314)*0.612,((24-L314)-(24-J314))*0.612)),0)+IF(F314="EČneol",IF(L314&gt;7,0,IF(J314&gt;7,(8-L314)*0.204,((8-L314)-(8-J314))*0.204)),0)+IF(F314="EŽ",IF(L314&gt;23,0,IF(J314&gt;23,(24-L314)*0.204,((24-L314)-(24-J314))*0.204)),0)+IF(F314="PT",IF(L314&gt;31,0,IF(J314&gt;31,(32-L314)*0.204,((32-L314)-(32-J314))*0.204)),0)+IF(F314="JOŽ",IF(L314&gt;23,0,IF(J314&gt;23,(24-L314)*0.255,((24-L314)-(24-J314))*0.255)),0)+IF(F314="JPČ",IF(L314&gt;23,0,IF(J314&gt;23,(24-L314)*0.204,((24-L314)-(24-J314))*0.204)),0)+IF(F314="JEČ",IF(L314&gt;15,0,IF(J314&gt;15,(16-L314)*0.102,((16-L314)-(16-J314))*0.102)),0)+IF(F314="JEOF",IF(L314&gt;15,0,IF(J314&gt;15,(16-L314)*0.102,((16-L314)-(16-J314))*0.102)),0)+IF(F314="JnPČ",IF(L314&gt;15,0,IF(J314&gt;15,(16-L314)*0.153,((16-L314)-(16-J314))*0.153)),0)+IF(F314="JnEČ",IF(L314&gt;15,0,IF(J314&gt;15,(16-L314)*0.0765,((16-L314)-(16-J314))*0.0765)),0)+IF(F314="JčPČ",IF(L314&gt;15,0,IF(J314&gt;15,(16-L314)*0.06375,((16-L314)-(16-J314))*0.06375)),0)+IF(F314="JčEČ",IF(L314&gt;15,0,IF(J314&gt;15,(16-L314)*0.051,((16-L314)-(16-J314))*0.051)),0)+IF(F314="NEAK",IF(L314&gt;23,0,IF(J314&gt;23,(24-L314)*0.03444,((24-L314)-(24-J314))*0.03444)),0))</f>
        <v>0</v>
      </c>
      <c r="Q314" s="11">
        <f t="shared" ref="Q314" si="113">IF(ISERROR(P314*100/N314),0,(P314*100/N314))</f>
        <v>0</v>
      </c>
      <c r="R314" s="10">
        <f t="shared" ref="R314:R323" si="114">IF(Q314&lt;=30,O314+P314,O314+O314*0.3)*IF(G314=1,0.4,IF(G314=2,0.75,IF(G314="1 (kas 4 m. 1 k. nerengiamos)",0.52,1)))*IF(D314="olimpinė",1,IF(M314="Ne",0.5,1))*IF(OR(A$5="Lietuvos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federacija"),IF(OR(J314&lt;8,K314&lt;16),0,1),1)*E314*IF(I314&lt;=1,1,1/I314)*IF(OR(A$5="Lietuvos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14" s="8"/>
    </row>
    <row r="315" spans="1:19">
      <c r="A315" s="61">
        <v>2</v>
      </c>
      <c r="B315" s="61"/>
      <c r="C315" s="12"/>
      <c r="D315" s="61"/>
      <c r="E315" s="61"/>
      <c r="F315" s="61"/>
      <c r="G315" s="61"/>
      <c r="H315" s="61"/>
      <c r="I315" s="61"/>
      <c r="J315" s="61"/>
      <c r="K315" s="61"/>
      <c r="L315" s="61"/>
      <c r="M315" s="61"/>
      <c r="N315" s="3">
        <f t="shared" si="110"/>
        <v>0</v>
      </c>
      <c r="O315" s="9">
        <f t="shared" si="111"/>
        <v>0</v>
      </c>
      <c r="P315" s="4">
        <f t="shared" ref="P315:P323" si="115">IF(O315=0,0,IF(F315="OŽ",IF(L315&gt;35,0,IF(J315&gt;35,(36-L315)*1.836,((36-L315)-(36-J315))*1.836)),0)+IF(F315="PČ",IF(L315&gt;31,0,IF(J315&gt;31,(32-L315)*1.347,((32-L315)-(32-J315))*1.347)),0)+ IF(F315="PČneol",IF(L315&gt;15,0,IF(J315&gt;15,(16-L315)*0.255,((16-L315)-(16-J315))*0.255)),0)+IF(F315="PŽ",IF(L315&gt;31,0,IF(J315&gt;31,(32-L315)*0.255,((32-L315)-(32-J315))*0.255)),0)+IF(F315="EČ",IF(L315&gt;23,0,IF(J315&gt;23,(24-L315)*0.612,((24-L315)-(24-J315))*0.612)),0)+IF(F315="EČneol",IF(L315&gt;7,0,IF(J315&gt;7,(8-L315)*0.204,((8-L315)-(8-J315))*0.204)),0)+IF(F315="EŽ",IF(L315&gt;23,0,IF(J315&gt;23,(24-L315)*0.204,((24-L315)-(24-J315))*0.204)),0)+IF(F315="PT",IF(L315&gt;31,0,IF(J315&gt;31,(32-L315)*0.204,((32-L315)-(32-J315))*0.204)),0)+IF(F315="JOŽ",IF(L315&gt;23,0,IF(J315&gt;23,(24-L315)*0.255,((24-L315)-(24-J315))*0.255)),0)+IF(F315="JPČ",IF(L315&gt;23,0,IF(J315&gt;23,(24-L315)*0.204,((24-L315)-(24-J315))*0.204)),0)+IF(F315="JEČ",IF(L315&gt;15,0,IF(J315&gt;15,(16-L315)*0.102,((16-L315)-(16-J315))*0.102)),0)+IF(F315="JEOF",IF(L315&gt;15,0,IF(J315&gt;15,(16-L315)*0.102,((16-L315)-(16-J315))*0.102)),0)+IF(F315="JnPČ",IF(L315&gt;15,0,IF(J315&gt;15,(16-L315)*0.153,((16-L315)-(16-J315))*0.153)),0)+IF(F315="JnEČ",IF(L315&gt;15,0,IF(J315&gt;15,(16-L315)*0.0765,((16-L315)-(16-J315))*0.0765)),0)+IF(F315="JčPČ",IF(L315&gt;15,0,IF(J315&gt;15,(16-L315)*0.06375,((16-L315)-(16-J315))*0.06375)),0)+IF(F315="JčEČ",IF(L315&gt;15,0,IF(J315&gt;15,(16-L315)*0.051,((16-L315)-(16-J315))*0.051)),0)+IF(F315="NEAK",IF(L315&gt;23,0,IF(J315&gt;23,(24-L315)*0.03444,((24-L315)-(24-J315))*0.03444)),0))</f>
        <v>0</v>
      </c>
      <c r="Q315" s="11">
        <f t="shared" ref="Q315:Q323" si="116">IF(ISERROR(P315*100/N315),0,(P315*100/N315))</f>
        <v>0</v>
      </c>
      <c r="R315" s="10">
        <f t="shared" si="114"/>
        <v>0</v>
      </c>
      <c r="S315" s="8"/>
    </row>
    <row r="316" spans="1:19">
      <c r="A316" s="61">
        <v>3</v>
      </c>
      <c r="B316" s="61"/>
      <c r="C316" s="12"/>
      <c r="D316" s="61"/>
      <c r="E316" s="61"/>
      <c r="F316" s="61"/>
      <c r="G316" s="61"/>
      <c r="H316" s="61"/>
      <c r="I316" s="61"/>
      <c r="J316" s="61"/>
      <c r="K316" s="61"/>
      <c r="L316" s="61"/>
      <c r="M316" s="61"/>
      <c r="N316" s="3">
        <f t="shared" si="110"/>
        <v>0</v>
      </c>
      <c r="O316" s="9">
        <f t="shared" si="111"/>
        <v>0</v>
      </c>
      <c r="P316" s="4">
        <f t="shared" si="115"/>
        <v>0</v>
      </c>
      <c r="Q316" s="11">
        <f t="shared" si="116"/>
        <v>0</v>
      </c>
      <c r="R316" s="10">
        <f t="shared" si="114"/>
        <v>0</v>
      </c>
      <c r="S316" s="8"/>
    </row>
    <row r="317" spans="1:19">
      <c r="A317" s="61">
        <v>4</v>
      </c>
      <c r="B317" s="61"/>
      <c r="C317" s="12"/>
      <c r="D317" s="61"/>
      <c r="E317" s="61"/>
      <c r="F317" s="61"/>
      <c r="G317" s="61"/>
      <c r="H317" s="61"/>
      <c r="I317" s="61"/>
      <c r="J317" s="61"/>
      <c r="K317" s="61"/>
      <c r="L317" s="61"/>
      <c r="M317" s="61"/>
      <c r="N317" s="3">
        <f t="shared" si="110"/>
        <v>0</v>
      </c>
      <c r="O317" s="9">
        <f t="shared" si="111"/>
        <v>0</v>
      </c>
      <c r="P317" s="4">
        <f t="shared" si="115"/>
        <v>0</v>
      </c>
      <c r="Q317" s="11">
        <f t="shared" si="116"/>
        <v>0</v>
      </c>
      <c r="R317" s="10">
        <f t="shared" si="114"/>
        <v>0</v>
      </c>
      <c r="S317" s="8"/>
    </row>
    <row r="318" spans="1:19">
      <c r="A318" s="61">
        <v>5</v>
      </c>
      <c r="B318" s="61"/>
      <c r="C318" s="12"/>
      <c r="D318" s="61"/>
      <c r="E318" s="61"/>
      <c r="F318" s="61"/>
      <c r="G318" s="61"/>
      <c r="H318" s="61"/>
      <c r="I318" s="61"/>
      <c r="J318" s="61"/>
      <c r="K318" s="61"/>
      <c r="L318" s="61"/>
      <c r="M318" s="61"/>
      <c r="N318" s="3">
        <f t="shared" si="110"/>
        <v>0</v>
      </c>
      <c r="O318" s="9">
        <f t="shared" si="111"/>
        <v>0</v>
      </c>
      <c r="P318" s="4">
        <f t="shared" si="115"/>
        <v>0</v>
      </c>
      <c r="Q318" s="11">
        <f t="shared" si="116"/>
        <v>0</v>
      </c>
      <c r="R318" s="10">
        <f t="shared" si="114"/>
        <v>0</v>
      </c>
      <c r="S318" s="8"/>
    </row>
    <row r="319" spans="1:19">
      <c r="A319" s="61">
        <v>6</v>
      </c>
      <c r="B319" s="61"/>
      <c r="C319" s="12"/>
      <c r="D319" s="61"/>
      <c r="E319" s="61"/>
      <c r="F319" s="61"/>
      <c r="G319" s="61"/>
      <c r="H319" s="61"/>
      <c r="I319" s="61"/>
      <c r="J319" s="61"/>
      <c r="K319" s="61"/>
      <c r="L319" s="61"/>
      <c r="M319" s="61"/>
      <c r="N319" s="3">
        <f t="shared" si="110"/>
        <v>0</v>
      </c>
      <c r="O319" s="9">
        <f t="shared" si="111"/>
        <v>0</v>
      </c>
      <c r="P319" s="4">
        <f t="shared" si="115"/>
        <v>0</v>
      </c>
      <c r="Q319" s="11">
        <f t="shared" si="116"/>
        <v>0</v>
      </c>
      <c r="R319" s="10">
        <f t="shared" si="114"/>
        <v>0</v>
      </c>
      <c r="S319" s="8"/>
    </row>
    <row r="320" spans="1:19">
      <c r="A320" s="61">
        <v>7</v>
      </c>
      <c r="B320" s="61"/>
      <c r="C320" s="12"/>
      <c r="D320" s="61"/>
      <c r="E320" s="61"/>
      <c r="F320" s="61"/>
      <c r="G320" s="61"/>
      <c r="H320" s="61"/>
      <c r="I320" s="61"/>
      <c r="J320" s="61"/>
      <c r="K320" s="61"/>
      <c r="L320" s="61"/>
      <c r="M320" s="61"/>
      <c r="N320" s="3">
        <f t="shared" si="110"/>
        <v>0</v>
      </c>
      <c r="O320" s="9">
        <f t="shared" si="111"/>
        <v>0</v>
      </c>
      <c r="P320" s="4">
        <f t="shared" si="115"/>
        <v>0</v>
      </c>
      <c r="Q320" s="11">
        <f t="shared" si="116"/>
        <v>0</v>
      </c>
      <c r="R320" s="10">
        <f t="shared" si="114"/>
        <v>0</v>
      </c>
      <c r="S320" s="8"/>
    </row>
    <row r="321" spans="1:19">
      <c r="A321" s="61">
        <v>8</v>
      </c>
      <c r="B321" s="61"/>
      <c r="C321" s="12"/>
      <c r="D321" s="61"/>
      <c r="E321" s="61"/>
      <c r="F321" s="61"/>
      <c r="G321" s="61"/>
      <c r="H321" s="61"/>
      <c r="I321" s="61"/>
      <c r="J321" s="61"/>
      <c r="K321" s="61"/>
      <c r="L321" s="61"/>
      <c r="M321" s="61"/>
      <c r="N321" s="3">
        <f t="shared" si="110"/>
        <v>0</v>
      </c>
      <c r="O321" s="9">
        <f t="shared" si="111"/>
        <v>0</v>
      </c>
      <c r="P321" s="4">
        <f t="shared" si="115"/>
        <v>0</v>
      </c>
      <c r="Q321" s="11">
        <f t="shared" si="116"/>
        <v>0</v>
      </c>
      <c r="R321" s="10">
        <f t="shared" si="114"/>
        <v>0</v>
      </c>
      <c r="S321" s="8"/>
    </row>
    <row r="322" spans="1:19" s="8" customFormat="1">
      <c r="A322" s="61">
        <v>9</v>
      </c>
      <c r="B322" s="61"/>
      <c r="C322" s="12"/>
      <c r="D322" s="61"/>
      <c r="E322" s="61"/>
      <c r="F322" s="61"/>
      <c r="G322" s="61"/>
      <c r="H322" s="61"/>
      <c r="I322" s="61"/>
      <c r="J322" s="61"/>
      <c r="K322" s="61"/>
      <c r="L322" s="61"/>
      <c r="M322" s="61"/>
      <c r="N322" s="3">
        <f t="shared" si="110"/>
        <v>0</v>
      </c>
      <c r="O322" s="9">
        <f t="shared" si="111"/>
        <v>0</v>
      </c>
      <c r="P322" s="4">
        <f t="shared" si="115"/>
        <v>0</v>
      </c>
      <c r="Q322" s="11">
        <f t="shared" si="116"/>
        <v>0</v>
      </c>
      <c r="R322" s="10">
        <f t="shared" si="114"/>
        <v>0</v>
      </c>
    </row>
    <row r="323" spans="1:19">
      <c r="A323" s="61">
        <v>10</v>
      </c>
      <c r="B323" s="61"/>
      <c r="C323" s="12"/>
      <c r="D323" s="61"/>
      <c r="E323" s="61"/>
      <c r="F323" s="61"/>
      <c r="G323" s="61"/>
      <c r="H323" s="61"/>
      <c r="I323" s="61"/>
      <c r="J323" s="61"/>
      <c r="K323" s="61"/>
      <c r="L323" s="61"/>
      <c r="M323" s="61"/>
      <c r="N323" s="3">
        <f t="shared" si="110"/>
        <v>0</v>
      </c>
      <c r="O323" s="9">
        <f t="shared" si="111"/>
        <v>0</v>
      </c>
      <c r="P323" s="4">
        <f t="shared" si="115"/>
        <v>0</v>
      </c>
      <c r="Q323" s="11">
        <f t="shared" si="116"/>
        <v>0</v>
      </c>
      <c r="R323" s="10">
        <f t="shared" si="114"/>
        <v>0</v>
      </c>
      <c r="S323" s="8"/>
    </row>
    <row r="324" spans="1:19">
      <c r="A324" s="66" t="s">
        <v>36</v>
      </c>
      <c r="B324" s="67"/>
      <c r="C324" s="67"/>
      <c r="D324" s="67"/>
      <c r="E324" s="67"/>
      <c r="F324" s="67"/>
      <c r="G324" s="67"/>
      <c r="H324" s="67"/>
      <c r="I324" s="67"/>
      <c r="J324" s="67"/>
      <c r="K324" s="67"/>
      <c r="L324" s="67"/>
      <c r="M324" s="67"/>
      <c r="N324" s="67"/>
      <c r="O324" s="67"/>
      <c r="P324" s="67"/>
      <c r="Q324" s="68"/>
      <c r="R324" s="10">
        <f>SUM(R314:R323)</f>
        <v>0</v>
      </c>
      <c r="S324" s="8"/>
    </row>
    <row r="325" spans="1:19" ht="15.75">
      <c r="A325" s="24" t="s">
        <v>37</v>
      </c>
      <c r="B325" s="24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6"/>
      <c r="S325" s="8"/>
    </row>
    <row r="326" spans="1:19">
      <c r="A326" s="49" t="s">
        <v>42</v>
      </c>
      <c r="B326" s="49"/>
      <c r="C326" s="49"/>
      <c r="D326" s="49"/>
      <c r="E326" s="49"/>
      <c r="F326" s="49"/>
      <c r="G326" s="49"/>
      <c r="H326" s="49"/>
      <c r="I326" s="49"/>
      <c r="J326" s="15"/>
      <c r="K326" s="15"/>
      <c r="L326" s="15"/>
      <c r="M326" s="15"/>
      <c r="N326" s="15"/>
      <c r="O326" s="15"/>
      <c r="P326" s="15"/>
      <c r="Q326" s="15"/>
      <c r="R326" s="16"/>
      <c r="S326" s="8"/>
    </row>
    <row r="327" spans="1:19">
      <c r="A327" s="49"/>
      <c r="B327" s="49"/>
      <c r="C327" s="49"/>
      <c r="D327" s="49"/>
      <c r="E327" s="49"/>
      <c r="F327" s="49"/>
      <c r="G327" s="49"/>
      <c r="H327" s="49"/>
      <c r="I327" s="49"/>
      <c r="J327" s="15"/>
      <c r="K327" s="15"/>
      <c r="L327" s="15"/>
      <c r="M327" s="15"/>
      <c r="N327" s="15"/>
      <c r="O327" s="15"/>
      <c r="P327" s="15"/>
      <c r="Q327" s="15"/>
      <c r="R327" s="16"/>
      <c r="S327" s="8"/>
    </row>
    <row r="328" spans="1:19">
      <c r="A328" s="64" t="s">
        <v>99</v>
      </c>
      <c r="B328" s="65"/>
      <c r="C328" s="65"/>
      <c r="D328" s="65"/>
      <c r="E328" s="65"/>
      <c r="F328" s="65"/>
      <c r="G328" s="65"/>
      <c r="H328" s="65"/>
      <c r="I328" s="65"/>
      <c r="J328" s="65"/>
      <c r="K328" s="65"/>
      <c r="L328" s="65"/>
      <c r="M328" s="65"/>
      <c r="N328" s="65"/>
      <c r="O328" s="65"/>
      <c r="P328" s="65"/>
      <c r="Q328" s="57"/>
      <c r="R328" s="8"/>
      <c r="S328" s="8"/>
    </row>
    <row r="329" spans="1:19" ht="18">
      <c r="A329" s="69" t="s">
        <v>27</v>
      </c>
      <c r="B329" s="70"/>
      <c r="C329" s="70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7"/>
      <c r="R329" s="8"/>
      <c r="S329" s="8"/>
    </row>
    <row r="330" spans="1:19">
      <c r="A330" s="64" t="s">
        <v>98</v>
      </c>
      <c r="B330" s="65"/>
      <c r="C330" s="65"/>
      <c r="D330" s="65"/>
      <c r="E330" s="65"/>
      <c r="F330" s="65"/>
      <c r="G330" s="65"/>
      <c r="H330" s="65"/>
      <c r="I330" s="65"/>
      <c r="J330" s="65"/>
      <c r="K330" s="65"/>
      <c r="L330" s="65"/>
      <c r="M330" s="65"/>
      <c r="N330" s="65"/>
      <c r="O330" s="65"/>
      <c r="P330" s="65"/>
      <c r="Q330" s="57"/>
      <c r="R330" s="8"/>
      <c r="S330" s="8"/>
    </row>
    <row r="331" spans="1:19">
      <c r="A331" s="61">
        <v>1</v>
      </c>
      <c r="B331" s="61"/>
      <c r="C331" s="12"/>
      <c r="D331" s="61"/>
      <c r="E331" s="61"/>
      <c r="F331" s="61"/>
      <c r="G331" s="61"/>
      <c r="H331" s="61"/>
      <c r="I331" s="61"/>
      <c r="J331" s="61"/>
      <c r="K331" s="61"/>
      <c r="L331" s="61"/>
      <c r="M331" s="61"/>
      <c r="N331" s="3">
        <f t="shared" ref="N331:N340" si="117">(IF(F331="OŽ",IF(L331=1,550.8,IF(L331=2,426.38,IF(L331=3,342.14,IF(L331=4,181.44,IF(L331=5,168.48,IF(L331=6,155.52,IF(L331=7,148.5,IF(L331=8,144,0))))))))+IF(L331&lt;=8,0,IF(L331&lt;=16,137.7,IF(L331&lt;=24,108,IF(L331&lt;=32,80.1,IF(L331&lt;=36,52.2,0)))))-IF(L331&lt;=8,0,IF(L331&lt;=16,(L331-9)*2.754,IF(L331&lt;=24,(L331-17)* 2.754,IF(L331&lt;=32,(L331-25)* 2.754,IF(L331&lt;=36,(L331-33)*2.754,0))))),0)+IF(F331="PČ",IF(L331=1,449,IF(L331=2,314.6,IF(L331=3,238,IF(L331=4,172,IF(L331=5,159,IF(L331=6,145,IF(L331=7,132,IF(L331=8,119,0))))))))+IF(L331&lt;=8,0,IF(L331&lt;=16,88,IF(L331&lt;=24,55,IF(L331&lt;=32,22,0))))-IF(L331&lt;=8,0,IF(L331&lt;=16,(L331-9)*2.245,IF(L331&lt;=24,(L331-17)*2.245,IF(L331&lt;=32,(L331-25)*2.245,0)))),0)+IF(F331="PČneol",IF(L331=1,85,IF(L331=2,64.61,IF(L331=3,50.76,IF(L331=4,16.25,IF(L331=5,15,IF(L331=6,13.75,IF(L331=7,12.5,IF(L331=8,11.25,0))))))))+IF(L331&lt;=8,0,IF(L331&lt;=16,9,0))-IF(L331&lt;=8,0,IF(L331&lt;=16,(L331-9)*0.425,0)),0)+IF(F331="PŽ",IF(L331=1,85,IF(L331=2,59.5,IF(L331=3,45,IF(L331=4,32.5,IF(L331=5,30,IF(L331=6,27.5,IF(L331=7,25,IF(L331=8,22.5,0))))))))+IF(L331&lt;=8,0,IF(L331&lt;=16,19,IF(L331&lt;=24,13,IF(L331&lt;=32,8,0))))-IF(L331&lt;=8,0,IF(L331&lt;=16,(L331-9)*0.425,IF(L331&lt;=24,(L331-17)*0.425,IF(L331&lt;=32,(L331-25)*0.425,0)))),0)+IF(F331="EČ",IF(L331=1,204,IF(L331=2,156.24,IF(L331=3,123.84,IF(L331=4,72,IF(L331=5,66,IF(L331=6,60,IF(L331=7,54,IF(L331=8,48,0))))))))+IF(L331&lt;=8,0,IF(L331&lt;=16,40,IF(L331&lt;=24,25,0)))-IF(L331&lt;=8,0,IF(L331&lt;=16,(L331-9)*1.02,IF(L331&lt;=24,(L331-17)*1.02,0))),0)+IF(F331="EČneol",IF(L331=1,68,IF(L331=2,51.69,IF(L331=3,40.61,IF(L331=4,13,IF(L331=5,12,IF(L331=6,11,IF(L331=7,10,IF(L331=8,9,0)))))))))+IF(F331="EŽ",IF(L331=1,68,IF(L331=2,47.6,IF(L331=3,36,IF(L331=4,18,IF(L331=5,16.5,IF(L331=6,15,IF(L331=7,13.5,IF(L331=8,12,0))))))))+IF(L331&lt;=8,0,IF(L331&lt;=16,10,IF(L331&lt;=24,6,0)))-IF(L331&lt;=8,0,IF(L331&lt;=16,(L331-9)*0.34,IF(L331&lt;=24,(L331-17)*0.34,0))),0)+IF(F331="PT",IF(L331=1,68,IF(L331=2,52.08,IF(L331=3,41.28,IF(L331=4,24,IF(L331=5,22,IF(L331=6,20,IF(L331=7,18,IF(L331=8,16,0))))))))+IF(L331&lt;=8,0,IF(L331&lt;=16,13,IF(L331&lt;=24,9,IF(L331&lt;=32,4,0))))-IF(L331&lt;=8,0,IF(L331&lt;=16,(L331-9)*0.34,IF(L331&lt;=24,(L331-17)*0.34,IF(L331&lt;=32,(L331-25)*0.34,0)))),0)+IF(F331="JOŽ",IF(L331=1,85,IF(L331=2,59.5,IF(L331=3,45,IF(L331=4,32.5,IF(L331=5,30,IF(L331=6,27.5,IF(L331=7,25,IF(L331=8,22.5,0))))))))+IF(L331&lt;=8,0,IF(L331&lt;=16,19,IF(L331&lt;=24,13,0)))-IF(L331&lt;=8,0,IF(L331&lt;=16,(L331-9)*0.425,IF(L331&lt;=24,(L331-17)*0.425,0))),0)+IF(F331="JPČ",IF(L331=1,68,IF(L331=2,47.6,IF(L331=3,36,IF(L331=4,26,IF(L331=5,24,IF(L331=6,22,IF(L331=7,20,IF(L331=8,18,0))))))))+IF(L331&lt;=8,0,IF(L331&lt;=16,13,IF(L331&lt;=24,9,0)))-IF(L331&lt;=8,0,IF(L331&lt;=16,(L331-9)*0.34,IF(L331&lt;=24,(L331-17)*0.34,0))),0)+IF(F331="JEČ",IF(L331=1,34,IF(L331=2,26.04,IF(L331=3,20.6,IF(L331=4,12,IF(L331=5,11,IF(L331=6,10,IF(L331=7,9,IF(L331=8,8,0))))))))+IF(L331&lt;=8,0,IF(L331&lt;=16,6,0))-IF(L331&lt;=8,0,IF(L331&lt;=16,(L331-9)*0.17,0)),0)+IF(F331="JEOF",IF(L331=1,34,IF(L331=2,26.04,IF(L331=3,20.6,IF(L331=4,12,IF(L331=5,11,IF(L331=6,10,IF(L331=7,9,IF(L331=8,8,0))))))))+IF(L331&lt;=8,0,IF(L331&lt;=16,6,0))-IF(L331&lt;=8,0,IF(L331&lt;=16,(L331-9)*0.17,0)),0)+IF(F331="JnPČ",IF(L331=1,51,IF(L331=2,35.7,IF(L331=3,27,IF(L331=4,19.5,IF(L331=5,18,IF(L331=6,16.5,IF(L331=7,15,IF(L331=8,13.5,0))))))))+IF(L331&lt;=8,0,IF(L331&lt;=16,10,0))-IF(L331&lt;=8,0,IF(L331&lt;=16,(L331-9)*0.255,0)),0)+IF(F331="JnEČ",IF(L331=1,25.5,IF(L331=2,19.53,IF(L331=3,15.48,IF(L331=4,9,IF(L331=5,8.25,IF(L331=6,7.5,IF(L331=7,6.75,IF(L331=8,6,0))))))))+IF(L331&lt;=8,0,IF(L331&lt;=16,5,0))-IF(L331&lt;=8,0,IF(L331&lt;=16,(L331-9)*0.1275,0)),0)+IF(F331="JčPČ",IF(L331=1,21.25,IF(L331=2,14.5,IF(L331=3,11.5,IF(L331=4,7,IF(L331=5,6.5,IF(L331=6,6,IF(L331=7,5.5,IF(L331=8,5,0))))))))+IF(L331&lt;=8,0,IF(L331&lt;=16,4,0))-IF(L331&lt;=8,0,IF(L331&lt;=16,(L331-9)*0.10625,0)),0)+IF(F331="JčEČ",IF(L331=1,17,IF(L331=2,13.02,IF(L331=3,10.32,IF(L331=4,6,IF(L331=5,5.5,IF(L331=6,5,IF(L331=7,4.5,IF(L331=8,4,0))))))))+IF(L331&lt;=8,0,IF(L331&lt;=16,3,0))-IF(L331&lt;=8,0,IF(L331&lt;=16,(L331-9)*0.085,0)),0)+IF(F331="NEAK",IF(L331=1,11.48,IF(L331=2,8.79,IF(L331=3,6.97,IF(L331=4,4.05,IF(L331=5,3.71,IF(L331=6,3.38,IF(L331=7,3.04,IF(L331=8,2.7,0))))))))+IF(L331&lt;=8,0,IF(L331&lt;=16,2,IF(L331&lt;=24,1.3,0)))-IF(L331&lt;=8,0,IF(L331&lt;=16,(L331-9)*0.0574,IF(L331&lt;=24,(L331-17)*0.0574,0))),0))*IF(L331&lt;0,1,IF(OR(F331="PČ",F331="PŽ",F331="PT"),IF(J331&lt;32,J331/32,1),1))* IF(L331&lt;0,1,IF(OR(F331="EČ",F331="EŽ",F331="JOŽ",F331="JPČ",F331="NEAK"),IF(J331&lt;24,J331/24,1),1))*IF(L331&lt;0,1,IF(OR(F331="PČneol",F331="JEČ",F331="JEOF",F331="JnPČ",F331="JnEČ",F331="JčPČ",F331="JčEČ"),IF(J331&lt;16,J331/16,1),1))*IF(L331&lt;0,1,IF(F331="EČneol",IF(J331&lt;8,J331/8,1),1))</f>
        <v>0</v>
      </c>
      <c r="O331" s="9">
        <f t="shared" ref="O331:O340" si="118">IF(F331="OŽ",N331,IF(H331="Ne",IF(J331*0.3&lt;J331-L331,N331,0),IF(J331*0.1&lt;J331-L331,N331,0)))</f>
        <v>0</v>
      </c>
      <c r="P331" s="4">
        <f t="shared" ref="P331" si="119">IF(O331=0,0,IF(F331="OŽ",IF(L331&gt;35,0,IF(J331&gt;35,(36-L331)*1.836,((36-L331)-(36-J331))*1.836)),0)+IF(F331="PČ",IF(L331&gt;31,0,IF(J331&gt;31,(32-L331)*1.347,((32-L331)-(32-J331))*1.347)),0)+ IF(F331="PČneol",IF(L331&gt;15,0,IF(J331&gt;15,(16-L331)*0.255,((16-L331)-(16-J331))*0.255)),0)+IF(F331="PŽ",IF(L331&gt;31,0,IF(J331&gt;31,(32-L331)*0.255,((32-L331)-(32-J331))*0.255)),0)+IF(F331="EČ",IF(L331&gt;23,0,IF(J331&gt;23,(24-L331)*0.612,((24-L331)-(24-J331))*0.612)),0)+IF(F331="EČneol",IF(L331&gt;7,0,IF(J331&gt;7,(8-L331)*0.204,((8-L331)-(8-J331))*0.204)),0)+IF(F331="EŽ",IF(L331&gt;23,0,IF(J331&gt;23,(24-L331)*0.204,((24-L331)-(24-J331))*0.204)),0)+IF(F331="PT",IF(L331&gt;31,0,IF(J331&gt;31,(32-L331)*0.204,((32-L331)-(32-J331))*0.204)),0)+IF(F331="JOŽ",IF(L331&gt;23,0,IF(J331&gt;23,(24-L331)*0.255,((24-L331)-(24-J331))*0.255)),0)+IF(F331="JPČ",IF(L331&gt;23,0,IF(J331&gt;23,(24-L331)*0.204,((24-L331)-(24-J331))*0.204)),0)+IF(F331="JEČ",IF(L331&gt;15,0,IF(J331&gt;15,(16-L331)*0.102,((16-L331)-(16-J331))*0.102)),0)+IF(F331="JEOF",IF(L331&gt;15,0,IF(J331&gt;15,(16-L331)*0.102,((16-L331)-(16-J331))*0.102)),0)+IF(F331="JnPČ",IF(L331&gt;15,0,IF(J331&gt;15,(16-L331)*0.153,((16-L331)-(16-J331))*0.153)),0)+IF(F331="JnEČ",IF(L331&gt;15,0,IF(J331&gt;15,(16-L331)*0.0765,((16-L331)-(16-J331))*0.0765)),0)+IF(F331="JčPČ",IF(L331&gt;15,0,IF(J331&gt;15,(16-L331)*0.06375,((16-L331)-(16-J331))*0.06375)),0)+IF(F331="JčEČ",IF(L331&gt;15,0,IF(J331&gt;15,(16-L331)*0.051,((16-L331)-(16-J331))*0.051)),0)+IF(F331="NEAK",IF(L331&gt;23,0,IF(J331&gt;23,(24-L331)*0.03444,((24-L331)-(24-J331))*0.03444)),0))</f>
        <v>0</v>
      </c>
      <c r="Q331" s="11">
        <f t="shared" ref="Q331" si="120">IF(ISERROR(P331*100/N331),0,(P331*100/N331))</f>
        <v>0</v>
      </c>
      <c r="R331" s="10">
        <f t="shared" ref="R331:R340" si="121">IF(Q331&lt;=30,O331+P331,O331+O331*0.3)*IF(G331=1,0.4,IF(G331=2,0.75,IF(G331="1 (kas 4 m. 1 k. nerengiamos)",0.52,1)))*IF(D331="olimpinė",1,IF(M331="Ne",0.5,1))*IF(OR(A$5="Lietuvos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federacija"),IF(OR(J331&lt;8,K331&lt;16),0,1),1)*E331*IF(I331&lt;=1,1,1/I331)*IF(OR(A$5="Lietuvos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31" s="8"/>
    </row>
    <row r="332" spans="1:19">
      <c r="A332" s="61">
        <v>2</v>
      </c>
      <c r="B332" s="61"/>
      <c r="C332" s="12"/>
      <c r="D332" s="61"/>
      <c r="E332" s="61"/>
      <c r="F332" s="61"/>
      <c r="G332" s="61"/>
      <c r="H332" s="61"/>
      <c r="I332" s="61"/>
      <c r="J332" s="61"/>
      <c r="K332" s="61"/>
      <c r="L332" s="61"/>
      <c r="M332" s="61"/>
      <c r="N332" s="3">
        <f t="shared" si="117"/>
        <v>0</v>
      </c>
      <c r="O332" s="9">
        <f t="shared" si="118"/>
        <v>0</v>
      </c>
      <c r="P332" s="4">
        <f t="shared" ref="P332:P340" si="122">IF(O332=0,0,IF(F332="OŽ",IF(L332&gt;35,0,IF(J332&gt;35,(36-L332)*1.836,((36-L332)-(36-J332))*1.836)),0)+IF(F332="PČ",IF(L332&gt;31,0,IF(J332&gt;31,(32-L332)*1.347,((32-L332)-(32-J332))*1.347)),0)+ IF(F332="PČneol",IF(L332&gt;15,0,IF(J332&gt;15,(16-L332)*0.255,((16-L332)-(16-J332))*0.255)),0)+IF(F332="PŽ",IF(L332&gt;31,0,IF(J332&gt;31,(32-L332)*0.255,((32-L332)-(32-J332))*0.255)),0)+IF(F332="EČ",IF(L332&gt;23,0,IF(J332&gt;23,(24-L332)*0.612,((24-L332)-(24-J332))*0.612)),0)+IF(F332="EČneol",IF(L332&gt;7,0,IF(J332&gt;7,(8-L332)*0.204,((8-L332)-(8-J332))*0.204)),0)+IF(F332="EŽ",IF(L332&gt;23,0,IF(J332&gt;23,(24-L332)*0.204,((24-L332)-(24-J332))*0.204)),0)+IF(F332="PT",IF(L332&gt;31,0,IF(J332&gt;31,(32-L332)*0.204,((32-L332)-(32-J332))*0.204)),0)+IF(F332="JOŽ",IF(L332&gt;23,0,IF(J332&gt;23,(24-L332)*0.255,((24-L332)-(24-J332))*0.255)),0)+IF(F332="JPČ",IF(L332&gt;23,0,IF(J332&gt;23,(24-L332)*0.204,((24-L332)-(24-J332))*0.204)),0)+IF(F332="JEČ",IF(L332&gt;15,0,IF(J332&gt;15,(16-L332)*0.102,((16-L332)-(16-J332))*0.102)),0)+IF(F332="JEOF",IF(L332&gt;15,0,IF(J332&gt;15,(16-L332)*0.102,((16-L332)-(16-J332))*0.102)),0)+IF(F332="JnPČ",IF(L332&gt;15,0,IF(J332&gt;15,(16-L332)*0.153,((16-L332)-(16-J332))*0.153)),0)+IF(F332="JnEČ",IF(L332&gt;15,0,IF(J332&gt;15,(16-L332)*0.0765,((16-L332)-(16-J332))*0.0765)),0)+IF(F332="JčPČ",IF(L332&gt;15,0,IF(J332&gt;15,(16-L332)*0.06375,((16-L332)-(16-J332))*0.06375)),0)+IF(F332="JčEČ",IF(L332&gt;15,0,IF(J332&gt;15,(16-L332)*0.051,((16-L332)-(16-J332))*0.051)),0)+IF(F332="NEAK",IF(L332&gt;23,0,IF(J332&gt;23,(24-L332)*0.03444,((24-L332)-(24-J332))*0.03444)),0))</f>
        <v>0</v>
      </c>
      <c r="Q332" s="11">
        <f t="shared" ref="Q332:Q340" si="123">IF(ISERROR(P332*100/N332),0,(P332*100/N332))</f>
        <v>0</v>
      </c>
      <c r="R332" s="10">
        <f t="shared" si="121"/>
        <v>0</v>
      </c>
      <c r="S332" s="8"/>
    </row>
    <row r="333" spans="1:19">
      <c r="A333" s="61">
        <v>3</v>
      </c>
      <c r="B333" s="61"/>
      <c r="C333" s="12"/>
      <c r="D333" s="61"/>
      <c r="E333" s="61"/>
      <c r="F333" s="61"/>
      <c r="G333" s="61"/>
      <c r="H333" s="61"/>
      <c r="I333" s="61"/>
      <c r="J333" s="61"/>
      <c r="K333" s="61"/>
      <c r="L333" s="61"/>
      <c r="M333" s="61"/>
      <c r="N333" s="3">
        <f t="shared" si="117"/>
        <v>0</v>
      </c>
      <c r="O333" s="9">
        <f t="shared" si="118"/>
        <v>0</v>
      </c>
      <c r="P333" s="4">
        <f t="shared" si="122"/>
        <v>0</v>
      </c>
      <c r="Q333" s="11">
        <f t="shared" si="123"/>
        <v>0</v>
      </c>
      <c r="R333" s="10">
        <f t="shared" si="121"/>
        <v>0</v>
      </c>
      <c r="S333" s="8"/>
    </row>
    <row r="334" spans="1:19">
      <c r="A334" s="61">
        <v>4</v>
      </c>
      <c r="B334" s="61"/>
      <c r="C334" s="12"/>
      <c r="D334" s="61"/>
      <c r="E334" s="61"/>
      <c r="F334" s="61"/>
      <c r="G334" s="61"/>
      <c r="H334" s="61"/>
      <c r="I334" s="61"/>
      <c r="J334" s="61"/>
      <c r="K334" s="61"/>
      <c r="L334" s="61"/>
      <c r="M334" s="61"/>
      <c r="N334" s="3">
        <f t="shared" si="117"/>
        <v>0</v>
      </c>
      <c r="O334" s="9">
        <f t="shared" si="118"/>
        <v>0</v>
      </c>
      <c r="P334" s="4">
        <f t="shared" si="122"/>
        <v>0</v>
      </c>
      <c r="Q334" s="11">
        <f t="shared" si="123"/>
        <v>0</v>
      </c>
      <c r="R334" s="10">
        <f t="shared" si="121"/>
        <v>0</v>
      </c>
      <c r="S334" s="8"/>
    </row>
    <row r="335" spans="1:19">
      <c r="A335" s="61">
        <v>5</v>
      </c>
      <c r="B335" s="61"/>
      <c r="C335" s="12"/>
      <c r="D335" s="61"/>
      <c r="E335" s="61"/>
      <c r="F335" s="61"/>
      <c r="G335" s="61"/>
      <c r="H335" s="61"/>
      <c r="I335" s="61"/>
      <c r="J335" s="61"/>
      <c r="K335" s="61"/>
      <c r="L335" s="61"/>
      <c r="M335" s="61"/>
      <c r="N335" s="3">
        <f t="shared" si="117"/>
        <v>0</v>
      </c>
      <c r="O335" s="9">
        <f t="shared" si="118"/>
        <v>0</v>
      </c>
      <c r="P335" s="4">
        <f t="shared" si="122"/>
        <v>0</v>
      </c>
      <c r="Q335" s="11">
        <f t="shared" si="123"/>
        <v>0</v>
      </c>
      <c r="R335" s="10">
        <f t="shared" si="121"/>
        <v>0</v>
      </c>
      <c r="S335" s="8"/>
    </row>
    <row r="336" spans="1:19">
      <c r="A336" s="61">
        <v>6</v>
      </c>
      <c r="B336" s="61"/>
      <c r="C336" s="12"/>
      <c r="D336" s="61"/>
      <c r="E336" s="61"/>
      <c r="F336" s="61"/>
      <c r="G336" s="61"/>
      <c r="H336" s="61"/>
      <c r="I336" s="61"/>
      <c r="J336" s="61"/>
      <c r="K336" s="61"/>
      <c r="L336" s="61"/>
      <c r="M336" s="61"/>
      <c r="N336" s="3">
        <f t="shared" si="117"/>
        <v>0</v>
      </c>
      <c r="O336" s="9">
        <f t="shared" si="118"/>
        <v>0</v>
      </c>
      <c r="P336" s="4">
        <f t="shared" si="122"/>
        <v>0</v>
      </c>
      <c r="Q336" s="11">
        <f t="shared" si="123"/>
        <v>0</v>
      </c>
      <c r="R336" s="10">
        <f t="shared" si="121"/>
        <v>0</v>
      </c>
      <c r="S336" s="8"/>
    </row>
    <row r="337" spans="1:19">
      <c r="A337" s="61">
        <v>7</v>
      </c>
      <c r="B337" s="61"/>
      <c r="C337" s="12"/>
      <c r="D337" s="61"/>
      <c r="E337" s="61"/>
      <c r="F337" s="61"/>
      <c r="G337" s="61"/>
      <c r="H337" s="61"/>
      <c r="I337" s="61"/>
      <c r="J337" s="61"/>
      <c r="K337" s="61"/>
      <c r="L337" s="61"/>
      <c r="M337" s="61"/>
      <c r="N337" s="3">
        <f t="shared" si="117"/>
        <v>0</v>
      </c>
      <c r="O337" s="9">
        <f t="shared" si="118"/>
        <v>0</v>
      </c>
      <c r="P337" s="4">
        <f t="shared" si="122"/>
        <v>0</v>
      </c>
      <c r="Q337" s="11">
        <f t="shared" si="123"/>
        <v>0</v>
      </c>
      <c r="R337" s="10">
        <f t="shared" si="121"/>
        <v>0</v>
      </c>
      <c r="S337" s="8"/>
    </row>
    <row r="338" spans="1:19">
      <c r="A338" s="61">
        <v>8</v>
      </c>
      <c r="B338" s="61"/>
      <c r="C338" s="12"/>
      <c r="D338" s="61"/>
      <c r="E338" s="61"/>
      <c r="F338" s="61"/>
      <c r="G338" s="61"/>
      <c r="H338" s="61"/>
      <c r="I338" s="61"/>
      <c r="J338" s="61"/>
      <c r="K338" s="61"/>
      <c r="L338" s="61"/>
      <c r="M338" s="61"/>
      <c r="N338" s="3">
        <f t="shared" si="117"/>
        <v>0</v>
      </c>
      <c r="O338" s="9">
        <f t="shared" si="118"/>
        <v>0</v>
      </c>
      <c r="P338" s="4">
        <f t="shared" si="122"/>
        <v>0</v>
      </c>
      <c r="Q338" s="11">
        <f t="shared" si="123"/>
        <v>0</v>
      </c>
      <c r="R338" s="10">
        <f t="shared" si="121"/>
        <v>0</v>
      </c>
      <c r="S338" s="8"/>
    </row>
    <row r="339" spans="1:19" s="8" customFormat="1">
      <c r="A339" s="61">
        <v>9</v>
      </c>
      <c r="B339" s="61"/>
      <c r="C339" s="12"/>
      <c r="D339" s="61"/>
      <c r="E339" s="61"/>
      <c r="F339" s="61"/>
      <c r="G339" s="61"/>
      <c r="H339" s="61"/>
      <c r="I339" s="61"/>
      <c r="J339" s="61"/>
      <c r="K339" s="61"/>
      <c r="L339" s="61"/>
      <c r="M339" s="61"/>
      <c r="N339" s="3">
        <f t="shared" si="117"/>
        <v>0</v>
      </c>
      <c r="O339" s="9">
        <f t="shared" si="118"/>
        <v>0</v>
      </c>
      <c r="P339" s="4">
        <f t="shared" si="122"/>
        <v>0</v>
      </c>
      <c r="Q339" s="11">
        <f t="shared" si="123"/>
        <v>0</v>
      </c>
      <c r="R339" s="10">
        <f t="shared" si="121"/>
        <v>0</v>
      </c>
    </row>
    <row r="340" spans="1:19">
      <c r="A340" s="61">
        <v>10</v>
      </c>
      <c r="B340" s="61"/>
      <c r="C340" s="12"/>
      <c r="D340" s="61"/>
      <c r="E340" s="61"/>
      <c r="F340" s="61"/>
      <c r="G340" s="61"/>
      <c r="H340" s="61"/>
      <c r="I340" s="61"/>
      <c r="J340" s="61"/>
      <c r="K340" s="61"/>
      <c r="L340" s="61"/>
      <c r="M340" s="61"/>
      <c r="N340" s="3">
        <f t="shared" si="117"/>
        <v>0</v>
      </c>
      <c r="O340" s="9">
        <f t="shared" si="118"/>
        <v>0</v>
      </c>
      <c r="P340" s="4">
        <f t="shared" si="122"/>
        <v>0</v>
      </c>
      <c r="Q340" s="11">
        <f t="shared" si="123"/>
        <v>0</v>
      </c>
      <c r="R340" s="10">
        <f t="shared" si="121"/>
        <v>0</v>
      </c>
      <c r="S340" s="8"/>
    </row>
    <row r="341" spans="1:19">
      <c r="A341" s="66" t="s">
        <v>36</v>
      </c>
      <c r="B341" s="67"/>
      <c r="C341" s="67"/>
      <c r="D341" s="67"/>
      <c r="E341" s="67"/>
      <c r="F341" s="67"/>
      <c r="G341" s="67"/>
      <c r="H341" s="67"/>
      <c r="I341" s="67"/>
      <c r="J341" s="67"/>
      <c r="K341" s="67"/>
      <c r="L341" s="67"/>
      <c r="M341" s="67"/>
      <c r="N341" s="67"/>
      <c r="O341" s="67"/>
      <c r="P341" s="67"/>
      <c r="Q341" s="68"/>
      <c r="R341" s="10">
        <f>SUM(R331:R340)</f>
        <v>0</v>
      </c>
      <c r="S341" s="8"/>
    </row>
    <row r="342" spans="1:19" ht="15.75">
      <c r="A342" s="24" t="s">
        <v>37</v>
      </c>
      <c r="B342" s="24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6"/>
      <c r="S342" s="8"/>
    </row>
    <row r="343" spans="1:19">
      <c r="A343" s="49" t="s">
        <v>42</v>
      </c>
      <c r="B343" s="49"/>
      <c r="C343" s="49"/>
      <c r="D343" s="49"/>
      <c r="E343" s="49"/>
      <c r="F343" s="49"/>
      <c r="G343" s="49"/>
      <c r="H343" s="49"/>
      <c r="I343" s="49"/>
      <c r="J343" s="15"/>
      <c r="K343" s="15"/>
      <c r="L343" s="15"/>
      <c r="M343" s="15"/>
      <c r="N343" s="15"/>
      <c r="O343" s="15"/>
      <c r="P343" s="15"/>
      <c r="Q343" s="15"/>
      <c r="R343" s="16"/>
      <c r="S343" s="8"/>
    </row>
    <row r="344" spans="1:19">
      <c r="A344" s="49"/>
      <c r="B344" s="49"/>
      <c r="C344" s="49"/>
      <c r="D344" s="49"/>
      <c r="E344" s="49"/>
      <c r="F344" s="49"/>
      <c r="G344" s="49"/>
      <c r="H344" s="49"/>
      <c r="I344" s="49"/>
      <c r="J344" s="15"/>
      <c r="K344" s="15"/>
      <c r="L344" s="15"/>
      <c r="M344" s="15"/>
      <c r="N344" s="15"/>
      <c r="O344" s="15"/>
      <c r="P344" s="15"/>
      <c r="Q344" s="15"/>
      <c r="R344" s="16"/>
      <c r="S344" s="8"/>
    </row>
    <row r="345" spans="1:19">
      <c r="A345" s="64" t="s">
        <v>99</v>
      </c>
      <c r="B345" s="65"/>
      <c r="C345" s="65"/>
      <c r="D345" s="65"/>
      <c r="E345" s="65"/>
      <c r="F345" s="65"/>
      <c r="G345" s="65"/>
      <c r="H345" s="65"/>
      <c r="I345" s="65"/>
      <c r="J345" s="65"/>
      <c r="K345" s="65"/>
      <c r="L345" s="65"/>
      <c r="M345" s="65"/>
      <c r="N345" s="65"/>
      <c r="O345" s="65"/>
      <c r="P345" s="65"/>
      <c r="Q345" s="57"/>
      <c r="R345" s="8"/>
      <c r="S345" s="8"/>
    </row>
    <row r="346" spans="1:19" ht="18">
      <c r="A346" s="69" t="s">
        <v>27</v>
      </c>
      <c r="B346" s="70"/>
      <c r="C346" s="70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7"/>
      <c r="R346" s="8"/>
      <c r="S346" s="8"/>
    </row>
    <row r="347" spans="1:19">
      <c r="A347" s="64" t="s">
        <v>98</v>
      </c>
      <c r="B347" s="65"/>
      <c r="C347" s="65"/>
      <c r="D347" s="65"/>
      <c r="E347" s="65"/>
      <c r="F347" s="65"/>
      <c r="G347" s="65"/>
      <c r="H347" s="65"/>
      <c r="I347" s="65"/>
      <c r="J347" s="65"/>
      <c r="K347" s="65"/>
      <c r="L347" s="65"/>
      <c r="M347" s="65"/>
      <c r="N347" s="65"/>
      <c r="O347" s="65"/>
      <c r="P347" s="65"/>
      <c r="Q347" s="57"/>
      <c r="R347" s="8"/>
      <c r="S347" s="8"/>
    </row>
    <row r="348" spans="1:19">
      <c r="A348" s="61">
        <v>1</v>
      </c>
      <c r="B348" s="61"/>
      <c r="C348" s="12"/>
      <c r="D348" s="61"/>
      <c r="E348" s="61"/>
      <c r="F348" s="61"/>
      <c r="G348" s="61"/>
      <c r="H348" s="61"/>
      <c r="I348" s="61"/>
      <c r="J348" s="61"/>
      <c r="K348" s="61"/>
      <c r="L348" s="61"/>
      <c r="M348" s="61"/>
      <c r="N348" s="3">
        <f t="shared" ref="N348:N357" si="124">(IF(F348="OŽ",IF(L348=1,550.8,IF(L348=2,426.38,IF(L348=3,342.14,IF(L348=4,181.44,IF(L348=5,168.48,IF(L348=6,155.52,IF(L348=7,148.5,IF(L348=8,144,0))))))))+IF(L348&lt;=8,0,IF(L348&lt;=16,137.7,IF(L348&lt;=24,108,IF(L348&lt;=32,80.1,IF(L348&lt;=36,52.2,0)))))-IF(L348&lt;=8,0,IF(L348&lt;=16,(L348-9)*2.754,IF(L348&lt;=24,(L348-17)* 2.754,IF(L348&lt;=32,(L348-25)* 2.754,IF(L348&lt;=36,(L348-33)*2.754,0))))),0)+IF(F348="PČ",IF(L348=1,449,IF(L348=2,314.6,IF(L348=3,238,IF(L348=4,172,IF(L348=5,159,IF(L348=6,145,IF(L348=7,132,IF(L348=8,119,0))))))))+IF(L348&lt;=8,0,IF(L348&lt;=16,88,IF(L348&lt;=24,55,IF(L348&lt;=32,22,0))))-IF(L348&lt;=8,0,IF(L348&lt;=16,(L348-9)*2.245,IF(L348&lt;=24,(L348-17)*2.245,IF(L348&lt;=32,(L348-25)*2.245,0)))),0)+IF(F348="PČneol",IF(L348=1,85,IF(L348=2,64.61,IF(L348=3,50.76,IF(L348=4,16.25,IF(L348=5,15,IF(L348=6,13.75,IF(L348=7,12.5,IF(L348=8,11.25,0))))))))+IF(L348&lt;=8,0,IF(L348&lt;=16,9,0))-IF(L348&lt;=8,0,IF(L348&lt;=16,(L348-9)*0.425,0)),0)+IF(F348="PŽ",IF(L348=1,85,IF(L348=2,59.5,IF(L348=3,45,IF(L348=4,32.5,IF(L348=5,30,IF(L348=6,27.5,IF(L348=7,25,IF(L348=8,22.5,0))))))))+IF(L348&lt;=8,0,IF(L348&lt;=16,19,IF(L348&lt;=24,13,IF(L348&lt;=32,8,0))))-IF(L348&lt;=8,0,IF(L348&lt;=16,(L348-9)*0.425,IF(L348&lt;=24,(L348-17)*0.425,IF(L348&lt;=32,(L348-25)*0.425,0)))),0)+IF(F348="EČ",IF(L348=1,204,IF(L348=2,156.24,IF(L348=3,123.84,IF(L348=4,72,IF(L348=5,66,IF(L348=6,60,IF(L348=7,54,IF(L348=8,48,0))))))))+IF(L348&lt;=8,0,IF(L348&lt;=16,40,IF(L348&lt;=24,25,0)))-IF(L348&lt;=8,0,IF(L348&lt;=16,(L348-9)*1.02,IF(L348&lt;=24,(L348-17)*1.02,0))),0)+IF(F348="EČneol",IF(L348=1,68,IF(L348=2,51.69,IF(L348=3,40.61,IF(L348=4,13,IF(L348=5,12,IF(L348=6,11,IF(L348=7,10,IF(L348=8,9,0)))))))))+IF(F348="EŽ",IF(L348=1,68,IF(L348=2,47.6,IF(L348=3,36,IF(L348=4,18,IF(L348=5,16.5,IF(L348=6,15,IF(L348=7,13.5,IF(L348=8,12,0))))))))+IF(L348&lt;=8,0,IF(L348&lt;=16,10,IF(L348&lt;=24,6,0)))-IF(L348&lt;=8,0,IF(L348&lt;=16,(L348-9)*0.34,IF(L348&lt;=24,(L348-17)*0.34,0))),0)+IF(F348="PT",IF(L348=1,68,IF(L348=2,52.08,IF(L348=3,41.28,IF(L348=4,24,IF(L348=5,22,IF(L348=6,20,IF(L348=7,18,IF(L348=8,16,0))))))))+IF(L348&lt;=8,0,IF(L348&lt;=16,13,IF(L348&lt;=24,9,IF(L348&lt;=32,4,0))))-IF(L348&lt;=8,0,IF(L348&lt;=16,(L348-9)*0.34,IF(L348&lt;=24,(L348-17)*0.34,IF(L348&lt;=32,(L348-25)*0.34,0)))),0)+IF(F348="JOŽ",IF(L348=1,85,IF(L348=2,59.5,IF(L348=3,45,IF(L348=4,32.5,IF(L348=5,30,IF(L348=6,27.5,IF(L348=7,25,IF(L348=8,22.5,0))))))))+IF(L348&lt;=8,0,IF(L348&lt;=16,19,IF(L348&lt;=24,13,0)))-IF(L348&lt;=8,0,IF(L348&lt;=16,(L348-9)*0.425,IF(L348&lt;=24,(L348-17)*0.425,0))),0)+IF(F348="JPČ",IF(L348=1,68,IF(L348=2,47.6,IF(L348=3,36,IF(L348=4,26,IF(L348=5,24,IF(L348=6,22,IF(L348=7,20,IF(L348=8,18,0))))))))+IF(L348&lt;=8,0,IF(L348&lt;=16,13,IF(L348&lt;=24,9,0)))-IF(L348&lt;=8,0,IF(L348&lt;=16,(L348-9)*0.34,IF(L348&lt;=24,(L348-17)*0.34,0))),0)+IF(F348="JEČ",IF(L348=1,34,IF(L348=2,26.04,IF(L348=3,20.6,IF(L348=4,12,IF(L348=5,11,IF(L348=6,10,IF(L348=7,9,IF(L348=8,8,0))))))))+IF(L348&lt;=8,0,IF(L348&lt;=16,6,0))-IF(L348&lt;=8,0,IF(L348&lt;=16,(L348-9)*0.17,0)),0)+IF(F348="JEOF",IF(L348=1,34,IF(L348=2,26.04,IF(L348=3,20.6,IF(L348=4,12,IF(L348=5,11,IF(L348=6,10,IF(L348=7,9,IF(L348=8,8,0))))))))+IF(L348&lt;=8,0,IF(L348&lt;=16,6,0))-IF(L348&lt;=8,0,IF(L348&lt;=16,(L348-9)*0.17,0)),0)+IF(F348="JnPČ",IF(L348=1,51,IF(L348=2,35.7,IF(L348=3,27,IF(L348=4,19.5,IF(L348=5,18,IF(L348=6,16.5,IF(L348=7,15,IF(L348=8,13.5,0))))))))+IF(L348&lt;=8,0,IF(L348&lt;=16,10,0))-IF(L348&lt;=8,0,IF(L348&lt;=16,(L348-9)*0.255,0)),0)+IF(F348="JnEČ",IF(L348=1,25.5,IF(L348=2,19.53,IF(L348=3,15.48,IF(L348=4,9,IF(L348=5,8.25,IF(L348=6,7.5,IF(L348=7,6.75,IF(L348=8,6,0))))))))+IF(L348&lt;=8,0,IF(L348&lt;=16,5,0))-IF(L348&lt;=8,0,IF(L348&lt;=16,(L348-9)*0.1275,0)),0)+IF(F348="JčPČ",IF(L348=1,21.25,IF(L348=2,14.5,IF(L348=3,11.5,IF(L348=4,7,IF(L348=5,6.5,IF(L348=6,6,IF(L348=7,5.5,IF(L348=8,5,0))))))))+IF(L348&lt;=8,0,IF(L348&lt;=16,4,0))-IF(L348&lt;=8,0,IF(L348&lt;=16,(L348-9)*0.10625,0)),0)+IF(F348="JčEČ",IF(L348=1,17,IF(L348=2,13.02,IF(L348=3,10.32,IF(L348=4,6,IF(L348=5,5.5,IF(L348=6,5,IF(L348=7,4.5,IF(L348=8,4,0))))))))+IF(L348&lt;=8,0,IF(L348&lt;=16,3,0))-IF(L348&lt;=8,0,IF(L348&lt;=16,(L348-9)*0.085,0)),0)+IF(F348="NEAK",IF(L348=1,11.48,IF(L348=2,8.79,IF(L348=3,6.97,IF(L348=4,4.05,IF(L348=5,3.71,IF(L348=6,3.38,IF(L348=7,3.04,IF(L348=8,2.7,0))))))))+IF(L348&lt;=8,0,IF(L348&lt;=16,2,IF(L348&lt;=24,1.3,0)))-IF(L348&lt;=8,0,IF(L348&lt;=16,(L348-9)*0.0574,IF(L348&lt;=24,(L348-17)*0.0574,0))),0))*IF(L348&lt;0,1,IF(OR(F348="PČ",F348="PŽ",F348="PT"),IF(J348&lt;32,J348/32,1),1))* IF(L348&lt;0,1,IF(OR(F348="EČ",F348="EŽ",F348="JOŽ",F348="JPČ",F348="NEAK"),IF(J348&lt;24,J348/24,1),1))*IF(L348&lt;0,1,IF(OR(F348="PČneol",F348="JEČ",F348="JEOF",F348="JnPČ",F348="JnEČ",F348="JčPČ",F348="JčEČ"),IF(J348&lt;16,J348/16,1),1))*IF(L348&lt;0,1,IF(F348="EČneol",IF(J348&lt;8,J348/8,1),1))</f>
        <v>0</v>
      </c>
      <c r="O348" s="9">
        <f t="shared" ref="O348:O357" si="125">IF(F348="OŽ",N348,IF(H348="Ne",IF(J348*0.3&lt;J348-L348,N348,0),IF(J348*0.1&lt;J348-L348,N348,0)))</f>
        <v>0</v>
      </c>
      <c r="P348" s="4">
        <f t="shared" ref="P348" si="126">IF(O348=0,0,IF(F348="OŽ",IF(L348&gt;35,0,IF(J348&gt;35,(36-L348)*1.836,((36-L348)-(36-J348))*1.836)),0)+IF(F348="PČ",IF(L348&gt;31,0,IF(J348&gt;31,(32-L348)*1.347,((32-L348)-(32-J348))*1.347)),0)+ IF(F348="PČneol",IF(L348&gt;15,0,IF(J348&gt;15,(16-L348)*0.255,((16-L348)-(16-J348))*0.255)),0)+IF(F348="PŽ",IF(L348&gt;31,0,IF(J348&gt;31,(32-L348)*0.255,((32-L348)-(32-J348))*0.255)),0)+IF(F348="EČ",IF(L348&gt;23,0,IF(J348&gt;23,(24-L348)*0.612,((24-L348)-(24-J348))*0.612)),0)+IF(F348="EČneol",IF(L348&gt;7,0,IF(J348&gt;7,(8-L348)*0.204,((8-L348)-(8-J348))*0.204)),0)+IF(F348="EŽ",IF(L348&gt;23,0,IF(J348&gt;23,(24-L348)*0.204,((24-L348)-(24-J348))*0.204)),0)+IF(F348="PT",IF(L348&gt;31,0,IF(J348&gt;31,(32-L348)*0.204,((32-L348)-(32-J348))*0.204)),0)+IF(F348="JOŽ",IF(L348&gt;23,0,IF(J348&gt;23,(24-L348)*0.255,((24-L348)-(24-J348))*0.255)),0)+IF(F348="JPČ",IF(L348&gt;23,0,IF(J348&gt;23,(24-L348)*0.204,((24-L348)-(24-J348))*0.204)),0)+IF(F348="JEČ",IF(L348&gt;15,0,IF(J348&gt;15,(16-L348)*0.102,((16-L348)-(16-J348))*0.102)),0)+IF(F348="JEOF",IF(L348&gt;15,0,IF(J348&gt;15,(16-L348)*0.102,((16-L348)-(16-J348))*0.102)),0)+IF(F348="JnPČ",IF(L348&gt;15,0,IF(J348&gt;15,(16-L348)*0.153,((16-L348)-(16-J348))*0.153)),0)+IF(F348="JnEČ",IF(L348&gt;15,0,IF(J348&gt;15,(16-L348)*0.0765,((16-L348)-(16-J348))*0.0765)),0)+IF(F348="JčPČ",IF(L348&gt;15,0,IF(J348&gt;15,(16-L348)*0.06375,((16-L348)-(16-J348))*0.06375)),0)+IF(F348="JčEČ",IF(L348&gt;15,0,IF(J348&gt;15,(16-L348)*0.051,((16-L348)-(16-J348))*0.051)),0)+IF(F348="NEAK",IF(L348&gt;23,0,IF(J348&gt;23,(24-L348)*0.03444,((24-L348)-(24-J348))*0.03444)),0))</f>
        <v>0</v>
      </c>
      <c r="Q348" s="11">
        <f t="shared" ref="Q348" si="127">IF(ISERROR(P348*100/N348),0,(P348*100/N348))</f>
        <v>0</v>
      </c>
      <c r="R348" s="10">
        <f t="shared" ref="R348:R357" si="128">IF(Q348&lt;=30,O348+P348,O348+O348*0.3)*IF(G348=1,0.4,IF(G348=2,0.75,IF(G348="1 (kas 4 m. 1 k. nerengiamos)",0.52,1)))*IF(D348="olimpinė",1,IF(M348="Ne",0.5,1))*IF(OR(A$5="Lietuvos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federacija"),IF(OR(J348&lt;8,K348&lt;16),0,1),1)*E348*IF(I348&lt;=1,1,1/I348)*IF(OR(A$5="Lietuvos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48" s="8"/>
    </row>
    <row r="349" spans="1:19">
      <c r="A349" s="61">
        <v>2</v>
      </c>
      <c r="B349" s="61"/>
      <c r="C349" s="12"/>
      <c r="D349" s="61"/>
      <c r="E349" s="61"/>
      <c r="F349" s="61"/>
      <c r="G349" s="61"/>
      <c r="H349" s="61"/>
      <c r="I349" s="61"/>
      <c r="J349" s="61"/>
      <c r="K349" s="61"/>
      <c r="L349" s="61"/>
      <c r="M349" s="61"/>
      <c r="N349" s="3">
        <f t="shared" si="124"/>
        <v>0</v>
      </c>
      <c r="O349" s="9">
        <f t="shared" si="125"/>
        <v>0</v>
      </c>
      <c r="P349" s="4">
        <f t="shared" ref="P349:P357" si="129">IF(O349=0,0,IF(F349="OŽ",IF(L349&gt;35,0,IF(J349&gt;35,(36-L349)*1.836,((36-L349)-(36-J349))*1.836)),0)+IF(F349="PČ",IF(L349&gt;31,0,IF(J349&gt;31,(32-L349)*1.347,((32-L349)-(32-J349))*1.347)),0)+ IF(F349="PČneol",IF(L349&gt;15,0,IF(J349&gt;15,(16-L349)*0.255,((16-L349)-(16-J349))*0.255)),0)+IF(F349="PŽ",IF(L349&gt;31,0,IF(J349&gt;31,(32-L349)*0.255,((32-L349)-(32-J349))*0.255)),0)+IF(F349="EČ",IF(L349&gt;23,0,IF(J349&gt;23,(24-L349)*0.612,((24-L349)-(24-J349))*0.612)),0)+IF(F349="EČneol",IF(L349&gt;7,0,IF(J349&gt;7,(8-L349)*0.204,((8-L349)-(8-J349))*0.204)),0)+IF(F349="EŽ",IF(L349&gt;23,0,IF(J349&gt;23,(24-L349)*0.204,((24-L349)-(24-J349))*0.204)),0)+IF(F349="PT",IF(L349&gt;31,0,IF(J349&gt;31,(32-L349)*0.204,((32-L349)-(32-J349))*0.204)),0)+IF(F349="JOŽ",IF(L349&gt;23,0,IF(J349&gt;23,(24-L349)*0.255,((24-L349)-(24-J349))*0.255)),0)+IF(F349="JPČ",IF(L349&gt;23,0,IF(J349&gt;23,(24-L349)*0.204,((24-L349)-(24-J349))*0.204)),0)+IF(F349="JEČ",IF(L349&gt;15,0,IF(J349&gt;15,(16-L349)*0.102,((16-L349)-(16-J349))*0.102)),0)+IF(F349="JEOF",IF(L349&gt;15,0,IF(J349&gt;15,(16-L349)*0.102,((16-L349)-(16-J349))*0.102)),0)+IF(F349="JnPČ",IF(L349&gt;15,0,IF(J349&gt;15,(16-L349)*0.153,((16-L349)-(16-J349))*0.153)),0)+IF(F349="JnEČ",IF(L349&gt;15,0,IF(J349&gt;15,(16-L349)*0.0765,((16-L349)-(16-J349))*0.0765)),0)+IF(F349="JčPČ",IF(L349&gt;15,0,IF(J349&gt;15,(16-L349)*0.06375,((16-L349)-(16-J349))*0.06375)),0)+IF(F349="JčEČ",IF(L349&gt;15,0,IF(J349&gt;15,(16-L349)*0.051,((16-L349)-(16-J349))*0.051)),0)+IF(F349="NEAK",IF(L349&gt;23,0,IF(J349&gt;23,(24-L349)*0.03444,((24-L349)-(24-J349))*0.03444)),0))</f>
        <v>0</v>
      </c>
      <c r="Q349" s="11">
        <f t="shared" ref="Q349:Q357" si="130">IF(ISERROR(P349*100/N349),0,(P349*100/N349))</f>
        <v>0</v>
      </c>
      <c r="R349" s="10">
        <f t="shared" si="128"/>
        <v>0</v>
      </c>
      <c r="S349" s="8"/>
    </row>
    <row r="350" spans="1:19">
      <c r="A350" s="61">
        <v>3</v>
      </c>
      <c r="B350" s="61"/>
      <c r="C350" s="12"/>
      <c r="D350" s="61"/>
      <c r="E350" s="61"/>
      <c r="F350" s="61"/>
      <c r="G350" s="61"/>
      <c r="H350" s="61"/>
      <c r="I350" s="61"/>
      <c r="J350" s="61"/>
      <c r="K350" s="61"/>
      <c r="L350" s="61"/>
      <c r="M350" s="61"/>
      <c r="N350" s="3">
        <f t="shared" si="124"/>
        <v>0</v>
      </c>
      <c r="O350" s="9">
        <f t="shared" si="125"/>
        <v>0</v>
      </c>
      <c r="P350" s="4">
        <f t="shared" si="129"/>
        <v>0</v>
      </c>
      <c r="Q350" s="11">
        <f t="shared" si="130"/>
        <v>0</v>
      </c>
      <c r="R350" s="10">
        <f t="shared" si="128"/>
        <v>0</v>
      </c>
      <c r="S350" s="8"/>
    </row>
    <row r="351" spans="1:19">
      <c r="A351" s="61">
        <v>4</v>
      </c>
      <c r="B351" s="61"/>
      <c r="C351" s="12"/>
      <c r="D351" s="61"/>
      <c r="E351" s="61"/>
      <c r="F351" s="61"/>
      <c r="G351" s="61"/>
      <c r="H351" s="61"/>
      <c r="I351" s="61"/>
      <c r="J351" s="61"/>
      <c r="K351" s="61"/>
      <c r="L351" s="61"/>
      <c r="M351" s="61"/>
      <c r="N351" s="3">
        <f t="shared" si="124"/>
        <v>0</v>
      </c>
      <c r="O351" s="9">
        <f t="shared" si="125"/>
        <v>0</v>
      </c>
      <c r="P351" s="4">
        <f t="shared" si="129"/>
        <v>0</v>
      </c>
      <c r="Q351" s="11">
        <f t="shared" si="130"/>
        <v>0</v>
      </c>
      <c r="R351" s="10">
        <f t="shared" si="128"/>
        <v>0</v>
      </c>
      <c r="S351" s="8"/>
    </row>
    <row r="352" spans="1:19">
      <c r="A352" s="61">
        <v>5</v>
      </c>
      <c r="B352" s="61"/>
      <c r="C352" s="12"/>
      <c r="D352" s="61"/>
      <c r="E352" s="61"/>
      <c r="F352" s="61"/>
      <c r="G352" s="61"/>
      <c r="H352" s="61"/>
      <c r="I352" s="61"/>
      <c r="J352" s="61"/>
      <c r="K352" s="61"/>
      <c r="L352" s="61"/>
      <c r="M352" s="61"/>
      <c r="N352" s="3">
        <f t="shared" si="124"/>
        <v>0</v>
      </c>
      <c r="O352" s="9">
        <f t="shared" si="125"/>
        <v>0</v>
      </c>
      <c r="P352" s="4">
        <f t="shared" si="129"/>
        <v>0</v>
      </c>
      <c r="Q352" s="11">
        <f t="shared" si="130"/>
        <v>0</v>
      </c>
      <c r="R352" s="10">
        <f t="shared" si="128"/>
        <v>0</v>
      </c>
      <c r="S352" s="8"/>
    </row>
    <row r="353" spans="1:19">
      <c r="A353" s="61">
        <v>6</v>
      </c>
      <c r="B353" s="61"/>
      <c r="C353" s="12"/>
      <c r="D353" s="61"/>
      <c r="E353" s="61"/>
      <c r="F353" s="61"/>
      <c r="G353" s="61"/>
      <c r="H353" s="61"/>
      <c r="I353" s="61"/>
      <c r="J353" s="61"/>
      <c r="K353" s="61"/>
      <c r="L353" s="61"/>
      <c r="M353" s="61"/>
      <c r="N353" s="3">
        <f t="shared" si="124"/>
        <v>0</v>
      </c>
      <c r="O353" s="9">
        <f t="shared" si="125"/>
        <v>0</v>
      </c>
      <c r="P353" s="4">
        <f t="shared" si="129"/>
        <v>0</v>
      </c>
      <c r="Q353" s="11">
        <f t="shared" si="130"/>
        <v>0</v>
      </c>
      <c r="R353" s="10">
        <f t="shared" si="128"/>
        <v>0</v>
      </c>
      <c r="S353" s="8"/>
    </row>
    <row r="354" spans="1:19">
      <c r="A354" s="61">
        <v>7</v>
      </c>
      <c r="B354" s="61"/>
      <c r="C354" s="12"/>
      <c r="D354" s="61"/>
      <c r="E354" s="61"/>
      <c r="F354" s="61"/>
      <c r="G354" s="61"/>
      <c r="H354" s="61"/>
      <c r="I354" s="61"/>
      <c r="J354" s="61"/>
      <c r="K354" s="61"/>
      <c r="L354" s="61"/>
      <c r="M354" s="61"/>
      <c r="N354" s="3">
        <f t="shared" si="124"/>
        <v>0</v>
      </c>
      <c r="O354" s="9">
        <f t="shared" si="125"/>
        <v>0</v>
      </c>
      <c r="P354" s="4">
        <f t="shared" si="129"/>
        <v>0</v>
      </c>
      <c r="Q354" s="11">
        <f t="shared" si="130"/>
        <v>0</v>
      </c>
      <c r="R354" s="10">
        <f t="shared" si="128"/>
        <v>0</v>
      </c>
      <c r="S354" s="8"/>
    </row>
    <row r="355" spans="1:19">
      <c r="A355" s="61">
        <v>8</v>
      </c>
      <c r="B355" s="61"/>
      <c r="C355" s="12"/>
      <c r="D355" s="61"/>
      <c r="E355" s="61"/>
      <c r="F355" s="61"/>
      <c r="G355" s="61"/>
      <c r="H355" s="61"/>
      <c r="I355" s="61"/>
      <c r="J355" s="61"/>
      <c r="K355" s="61"/>
      <c r="L355" s="61"/>
      <c r="M355" s="61"/>
      <c r="N355" s="3">
        <f t="shared" si="124"/>
        <v>0</v>
      </c>
      <c r="O355" s="9">
        <f t="shared" si="125"/>
        <v>0</v>
      </c>
      <c r="P355" s="4">
        <f t="shared" si="129"/>
        <v>0</v>
      </c>
      <c r="Q355" s="11">
        <f t="shared" si="130"/>
        <v>0</v>
      </c>
      <c r="R355" s="10">
        <f t="shared" si="128"/>
        <v>0</v>
      </c>
      <c r="S355" s="8"/>
    </row>
    <row r="356" spans="1:19" s="8" customFormat="1">
      <c r="A356" s="61">
        <v>9</v>
      </c>
      <c r="B356" s="61"/>
      <c r="C356" s="12"/>
      <c r="D356" s="61"/>
      <c r="E356" s="61"/>
      <c r="F356" s="61"/>
      <c r="G356" s="61"/>
      <c r="H356" s="61"/>
      <c r="I356" s="61"/>
      <c r="J356" s="61"/>
      <c r="K356" s="61"/>
      <c r="L356" s="61"/>
      <c r="M356" s="61"/>
      <c r="N356" s="3">
        <f t="shared" si="124"/>
        <v>0</v>
      </c>
      <c r="O356" s="9">
        <f t="shared" si="125"/>
        <v>0</v>
      </c>
      <c r="P356" s="4">
        <f t="shared" si="129"/>
        <v>0</v>
      </c>
      <c r="Q356" s="11">
        <f t="shared" si="130"/>
        <v>0</v>
      </c>
      <c r="R356" s="10">
        <f t="shared" si="128"/>
        <v>0</v>
      </c>
    </row>
    <row r="357" spans="1:19">
      <c r="A357" s="61">
        <v>10</v>
      </c>
      <c r="B357" s="61"/>
      <c r="C357" s="12"/>
      <c r="D357" s="61"/>
      <c r="E357" s="61"/>
      <c r="F357" s="61"/>
      <c r="G357" s="61"/>
      <c r="H357" s="61"/>
      <c r="I357" s="61"/>
      <c r="J357" s="61"/>
      <c r="K357" s="61"/>
      <c r="L357" s="61"/>
      <c r="M357" s="61"/>
      <c r="N357" s="3">
        <f t="shared" si="124"/>
        <v>0</v>
      </c>
      <c r="O357" s="9">
        <f t="shared" si="125"/>
        <v>0</v>
      </c>
      <c r="P357" s="4">
        <f t="shared" si="129"/>
        <v>0</v>
      </c>
      <c r="Q357" s="11">
        <f t="shared" si="130"/>
        <v>0</v>
      </c>
      <c r="R357" s="10">
        <f t="shared" si="128"/>
        <v>0</v>
      </c>
      <c r="S357" s="8"/>
    </row>
    <row r="358" spans="1:19">
      <c r="A358" s="66" t="s">
        <v>36</v>
      </c>
      <c r="B358" s="67"/>
      <c r="C358" s="67"/>
      <c r="D358" s="67"/>
      <c r="E358" s="67"/>
      <c r="F358" s="67"/>
      <c r="G358" s="67"/>
      <c r="H358" s="67"/>
      <c r="I358" s="67"/>
      <c r="J358" s="67"/>
      <c r="K358" s="67"/>
      <c r="L358" s="67"/>
      <c r="M358" s="67"/>
      <c r="N358" s="67"/>
      <c r="O358" s="67"/>
      <c r="P358" s="67"/>
      <c r="Q358" s="68"/>
      <c r="R358" s="10">
        <f>SUM(R348:R357)</f>
        <v>0</v>
      </c>
      <c r="S358" s="8"/>
    </row>
    <row r="359" spans="1:19" ht="15.75">
      <c r="A359" s="24" t="s">
        <v>37</v>
      </c>
      <c r="B359" s="24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6"/>
      <c r="S359" s="8"/>
    </row>
    <row r="360" spans="1:19">
      <c r="A360" s="49" t="s">
        <v>42</v>
      </c>
      <c r="B360" s="49"/>
      <c r="C360" s="49"/>
      <c r="D360" s="49"/>
      <c r="E360" s="49"/>
      <c r="F360" s="49"/>
      <c r="G360" s="49"/>
      <c r="H360" s="49"/>
      <c r="I360" s="49"/>
      <c r="J360" s="15"/>
      <c r="K360" s="15"/>
      <c r="L360" s="15"/>
      <c r="M360" s="15"/>
      <c r="N360" s="15"/>
      <c r="O360" s="15"/>
      <c r="P360" s="15"/>
      <c r="Q360" s="15"/>
      <c r="R360" s="16"/>
      <c r="S360" s="8"/>
    </row>
    <row r="361" spans="1:19">
      <c r="A361" s="49"/>
      <c r="B361" s="49"/>
      <c r="C361" s="49"/>
      <c r="D361" s="49"/>
      <c r="E361" s="49"/>
      <c r="F361" s="49"/>
      <c r="G361" s="49"/>
      <c r="H361" s="49"/>
      <c r="I361" s="49"/>
      <c r="J361" s="15"/>
      <c r="K361" s="15"/>
      <c r="L361" s="15"/>
      <c r="M361" s="15"/>
      <c r="N361" s="15"/>
      <c r="O361" s="15"/>
      <c r="P361" s="15"/>
      <c r="Q361" s="15"/>
      <c r="R361" s="16"/>
      <c r="S361" s="8"/>
    </row>
    <row r="362" spans="1:19">
      <c r="A362" s="64" t="s">
        <v>99</v>
      </c>
      <c r="B362" s="65"/>
      <c r="C362" s="65"/>
      <c r="D362" s="65"/>
      <c r="E362" s="65"/>
      <c r="F362" s="65"/>
      <c r="G362" s="65"/>
      <c r="H362" s="65"/>
      <c r="I362" s="65"/>
      <c r="J362" s="65"/>
      <c r="K362" s="65"/>
      <c r="L362" s="65"/>
      <c r="M362" s="65"/>
      <c r="N362" s="65"/>
      <c r="O362" s="65"/>
      <c r="P362" s="65"/>
      <c r="Q362" s="57"/>
      <c r="R362" s="8"/>
      <c r="S362" s="8"/>
    </row>
    <row r="363" spans="1:19" ht="18">
      <c r="A363" s="69" t="s">
        <v>27</v>
      </c>
      <c r="B363" s="70"/>
      <c r="C363" s="70"/>
      <c r="D363" s="50"/>
      <c r="E363" s="50"/>
      <c r="F363" s="50"/>
      <c r="G363" s="50"/>
      <c r="H363" s="50"/>
      <c r="I363" s="50"/>
      <c r="J363" s="50"/>
      <c r="K363" s="50"/>
      <c r="L363" s="50"/>
      <c r="M363" s="50"/>
      <c r="N363" s="50"/>
      <c r="O363" s="50"/>
      <c r="P363" s="50"/>
      <c r="Q363" s="57"/>
      <c r="R363" s="8"/>
      <c r="S363" s="8"/>
    </row>
    <row r="364" spans="1:19">
      <c r="A364" s="64" t="s">
        <v>98</v>
      </c>
      <c r="B364" s="65"/>
      <c r="C364" s="65"/>
      <c r="D364" s="65"/>
      <c r="E364" s="65"/>
      <c r="F364" s="65"/>
      <c r="G364" s="65"/>
      <c r="H364" s="65"/>
      <c r="I364" s="65"/>
      <c r="J364" s="65"/>
      <c r="K364" s="65"/>
      <c r="L364" s="65"/>
      <c r="M364" s="65"/>
      <c r="N364" s="65"/>
      <c r="O364" s="65"/>
      <c r="P364" s="65"/>
      <c r="Q364" s="57"/>
      <c r="R364" s="8"/>
      <c r="S364" s="8"/>
    </row>
    <row r="365" spans="1:19">
      <c r="A365" s="61">
        <v>1</v>
      </c>
      <c r="B365" s="61"/>
      <c r="C365" s="12"/>
      <c r="D365" s="61"/>
      <c r="E365" s="61"/>
      <c r="F365" s="61"/>
      <c r="G365" s="61"/>
      <c r="H365" s="61"/>
      <c r="I365" s="61"/>
      <c r="J365" s="61"/>
      <c r="K365" s="61"/>
      <c r="L365" s="61"/>
      <c r="M365" s="61"/>
      <c r="N365" s="3">
        <f t="shared" ref="N365:N374" si="131">(IF(F365="OŽ",IF(L365=1,550.8,IF(L365=2,426.38,IF(L365=3,342.14,IF(L365=4,181.44,IF(L365=5,168.48,IF(L365=6,155.52,IF(L365=7,148.5,IF(L365=8,144,0))))))))+IF(L365&lt;=8,0,IF(L365&lt;=16,137.7,IF(L365&lt;=24,108,IF(L365&lt;=32,80.1,IF(L365&lt;=36,52.2,0)))))-IF(L365&lt;=8,0,IF(L365&lt;=16,(L365-9)*2.754,IF(L365&lt;=24,(L365-17)* 2.754,IF(L365&lt;=32,(L365-25)* 2.754,IF(L365&lt;=36,(L365-33)*2.754,0))))),0)+IF(F365="PČ",IF(L365=1,449,IF(L365=2,314.6,IF(L365=3,238,IF(L365=4,172,IF(L365=5,159,IF(L365=6,145,IF(L365=7,132,IF(L365=8,119,0))))))))+IF(L365&lt;=8,0,IF(L365&lt;=16,88,IF(L365&lt;=24,55,IF(L365&lt;=32,22,0))))-IF(L365&lt;=8,0,IF(L365&lt;=16,(L365-9)*2.245,IF(L365&lt;=24,(L365-17)*2.245,IF(L365&lt;=32,(L365-25)*2.245,0)))),0)+IF(F365="PČneol",IF(L365=1,85,IF(L365=2,64.61,IF(L365=3,50.76,IF(L365=4,16.25,IF(L365=5,15,IF(L365=6,13.75,IF(L365=7,12.5,IF(L365=8,11.25,0))))))))+IF(L365&lt;=8,0,IF(L365&lt;=16,9,0))-IF(L365&lt;=8,0,IF(L365&lt;=16,(L365-9)*0.425,0)),0)+IF(F365="PŽ",IF(L365=1,85,IF(L365=2,59.5,IF(L365=3,45,IF(L365=4,32.5,IF(L365=5,30,IF(L365=6,27.5,IF(L365=7,25,IF(L365=8,22.5,0))))))))+IF(L365&lt;=8,0,IF(L365&lt;=16,19,IF(L365&lt;=24,13,IF(L365&lt;=32,8,0))))-IF(L365&lt;=8,0,IF(L365&lt;=16,(L365-9)*0.425,IF(L365&lt;=24,(L365-17)*0.425,IF(L365&lt;=32,(L365-25)*0.425,0)))),0)+IF(F365="EČ",IF(L365=1,204,IF(L365=2,156.24,IF(L365=3,123.84,IF(L365=4,72,IF(L365=5,66,IF(L365=6,60,IF(L365=7,54,IF(L365=8,48,0))))))))+IF(L365&lt;=8,0,IF(L365&lt;=16,40,IF(L365&lt;=24,25,0)))-IF(L365&lt;=8,0,IF(L365&lt;=16,(L365-9)*1.02,IF(L365&lt;=24,(L365-17)*1.02,0))),0)+IF(F365="EČneol",IF(L365=1,68,IF(L365=2,51.69,IF(L365=3,40.61,IF(L365=4,13,IF(L365=5,12,IF(L365=6,11,IF(L365=7,10,IF(L365=8,9,0)))))))))+IF(F365="EŽ",IF(L365=1,68,IF(L365=2,47.6,IF(L365=3,36,IF(L365=4,18,IF(L365=5,16.5,IF(L365=6,15,IF(L365=7,13.5,IF(L365=8,12,0))))))))+IF(L365&lt;=8,0,IF(L365&lt;=16,10,IF(L365&lt;=24,6,0)))-IF(L365&lt;=8,0,IF(L365&lt;=16,(L365-9)*0.34,IF(L365&lt;=24,(L365-17)*0.34,0))),0)+IF(F365="PT",IF(L365=1,68,IF(L365=2,52.08,IF(L365=3,41.28,IF(L365=4,24,IF(L365=5,22,IF(L365=6,20,IF(L365=7,18,IF(L365=8,16,0))))))))+IF(L365&lt;=8,0,IF(L365&lt;=16,13,IF(L365&lt;=24,9,IF(L365&lt;=32,4,0))))-IF(L365&lt;=8,0,IF(L365&lt;=16,(L365-9)*0.34,IF(L365&lt;=24,(L365-17)*0.34,IF(L365&lt;=32,(L365-25)*0.34,0)))),0)+IF(F365="JOŽ",IF(L365=1,85,IF(L365=2,59.5,IF(L365=3,45,IF(L365=4,32.5,IF(L365=5,30,IF(L365=6,27.5,IF(L365=7,25,IF(L365=8,22.5,0))))))))+IF(L365&lt;=8,0,IF(L365&lt;=16,19,IF(L365&lt;=24,13,0)))-IF(L365&lt;=8,0,IF(L365&lt;=16,(L365-9)*0.425,IF(L365&lt;=24,(L365-17)*0.425,0))),0)+IF(F365="JPČ",IF(L365=1,68,IF(L365=2,47.6,IF(L365=3,36,IF(L365=4,26,IF(L365=5,24,IF(L365=6,22,IF(L365=7,20,IF(L365=8,18,0))))))))+IF(L365&lt;=8,0,IF(L365&lt;=16,13,IF(L365&lt;=24,9,0)))-IF(L365&lt;=8,0,IF(L365&lt;=16,(L365-9)*0.34,IF(L365&lt;=24,(L365-17)*0.34,0))),0)+IF(F365="JEČ",IF(L365=1,34,IF(L365=2,26.04,IF(L365=3,20.6,IF(L365=4,12,IF(L365=5,11,IF(L365=6,10,IF(L365=7,9,IF(L365=8,8,0))))))))+IF(L365&lt;=8,0,IF(L365&lt;=16,6,0))-IF(L365&lt;=8,0,IF(L365&lt;=16,(L365-9)*0.17,0)),0)+IF(F365="JEOF",IF(L365=1,34,IF(L365=2,26.04,IF(L365=3,20.6,IF(L365=4,12,IF(L365=5,11,IF(L365=6,10,IF(L365=7,9,IF(L365=8,8,0))))))))+IF(L365&lt;=8,0,IF(L365&lt;=16,6,0))-IF(L365&lt;=8,0,IF(L365&lt;=16,(L365-9)*0.17,0)),0)+IF(F365="JnPČ",IF(L365=1,51,IF(L365=2,35.7,IF(L365=3,27,IF(L365=4,19.5,IF(L365=5,18,IF(L365=6,16.5,IF(L365=7,15,IF(L365=8,13.5,0))))))))+IF(L365&lt;=8,0,IF(L365&lt;=16,10,0))-IF(L365&lt;=8,0,IF(L365&lt;=16,(L365-9)*0.255,0)),0)+IF(F365="JnEČ",IF(L365=1,25.5,IF(L365=2,19.53,IF(L365=3,15.48,IF(L365=4,9,IF(L365=5,8.25,IF(L365=6,7.5,IF(L365=7,6.75,IF(L365=8,6,0))))))))+IF(L365&lt;=8,0,IF(L365&lt;=16,5,0))-IF(L365&lt;=8,0,IF(L365&lt;=16,(L365-9)*0.1275,0)),0)+IF(F365="JčPČ",IF(L365=1,21.25,IF(L365=2,14.5,IF(L365=3,11.5,IF(L365=4,7,IF(L365=5,6.5,IF(L365=6,6,IF(L365=7,5.5,IF(L365=8,5,0))))))))+IF(L365&lt;=8,0,IF(L365&lt;=16,4,0))-IF(L365&lt;=8,0,IF(L365&lt;=16,(L365-9)*0.10625,0)),0)+IF(F365="JčEČ",IF(L365=1,17,IF(L365=2,13.02,IF(L365=3,10.32,IF(L365=4,6,IF(L365=5,5.5,IF(L365=6,5,IF(L365=7,4.5,IF(L365=8,4,0))))))))+IF(L365&lt;=8,0,IF(L365&lt;=16,3,0))-IF(L365&lt;=8,0,IF(L365&lt;=16,(L365-9)*0.085,0)),0)+IF(F365="NEAK",IF(L365=1,11.48,IF(L365=2,8.79,IF(L365=3,6.97,IF(L365=4,4.05,IF(L365=5,3.71,IF(L365=6,3.38,IF(L365=7,3.04,IF(L365=8,2.7,0))))))))+IF(L365&lt;=8,0,IF(L365&lt;=16,2,IF(L365&lt;=24,1.3,0)))-IF(L365&lt;=8,0,IF(L365&lt;=16,(L365-9)*0.0574,IF(L365&lt;=24,(L365-17)*0.0574,0))),0))*IF(L365&lt;0,1,IF(OR(F365="PČ",F365="PŽ",F365="PT"),IF(J365&lt;32,J365/32,1),1))* IF(L365&lt;0,1,IF(OR(F365="EČ",F365="EŽ",F365="JOŽ",F365="JPČ",F365="NEAK"),IF(J365&lt;24,J365/24,1),1))*IF(L365&lt;0,1,IF(OR(F365="PČneol",F365="JEČ",F365="JEOF",F365="JnPČ",F365="JnEČ",F365="JčPČ",F365="JčEČ"),IF(J365&lt;16,J365/16,1),1))*IF(L365&lt;0,1,IF(F365="EČneol",IF(J365&lt;8,J365/8,1),1))</f>
        <v>0</v>
      </c>
      <c r="O365" s="9">
        <f t="shared" ref="O365:O374" si="132">IF(F365="OŽ",N365,IF(H365="Ne",IF(J365*0.3&lt;J365-L365,N365,0),IF(J365*0.1&lt;J365-L365,N365,0)))</f>
        <v>0</v>
      </c>
      <c r="P365" s="4">
        <f t="shared" ref="P365" si="133">IF(O365=0,0,IF(F365="OŽ",IF(L365&gt;35,0,IF(J365&gt;35,(36-L365)*1.836,((36-L365)-(36-J365))*1.836)),0)+IF(F365="PČ",IF(L365&gt;31,0,IF(J365&gt;31,(32-L365)*1.347,((32-L365)-(32-J365))*1.347)),0)+ IF(F365="PČneol",IF(L365&gt;15,0,IF(J365&gt;15,(16-L365)*0.255,((16-L365)-(16-J365))*0.255)),0)+IF(F365="PŽ",IF(L365&gt;31,0,IF(J365&gt;31,(32-L365)*0.255,((32-L365)-(32-J365))*0.255)),0)+IF(F365="EČ",IF(L365&gt;23,0,IF(J365&gt;23,(24-L365)*0.612,((24-L365)-(24-J365))*0.612)),0)+IF(F365="EČneol",IF(L365&gt;7,0,IF(J365&gt;7,(8-L365)*0.204,((8-L365)-(8-J365))*0.204)),0)+IF(F365="EŽ",IF(L365&gt;23,0,IF(J365&gt;23,(24-L365)*0.204,((24-L365)-(24-J365))*0.204)),0)+IF(F365="PT",IF(L365&gt;31,0,IF(J365&gt;31,(32-L365)*0.204,((32-L365)-(32-J365))*0.204)),0)+IF(F365="JOŽ",IF(L365&gt;23,0,IF(J365&gt;23,(24-L365)*0.255,((24-L365)-(24-J365))*0.255)),0)+IF(F365="JPČ",IF(L365&gt;23,0,IF(J365&gt;23,(24-L365)*0.204,((24-L365)-(24-J365))*0.204)),0)+IF(F365="JEČ",IF(L365&gt;15,0,IF(J365&gt;15,(16-L365)*0.102,((16-L365)-(16-J365))*0.102)),0)+IF(F365="JEOF",IF(L365&gt;15,0,IF(J365&gt;15,(16-L365)*0.102,((16-L365)-(16-J365))*0.102)),0)+IF(F365="JnPČ",IF(L365&gt;15,0,IF(J365&gt;15,(16-L365)*0.153,((16-L365)-(16-J365))*0.153)),0)+IF(F365="JnEČ",IF(L365&gt;15,0,IF(J365&gt;15,(16-L365)*0.0765,((16-L365)-(16-J365))*0.0765)),0)+IF(F365="JčPČ",IF(L365&gt;15,0,IF(J365&gt;15,(16-L365)*0.06375,((16-L365)-(16-J365))*0.06375)),0)+IF(F365="JčEČ",IF(L365&gt;15,0,IF(J365&gt;15,(16-L365)*0.051,((16-L365)-(16-J365))*0.051)),0)+IF(F365="NEAK",IF(L365&gt;23,0,IF(J365&gt;23,(24-L365)*0.03444,((24-L365)-(24-J365))*0.03444)),0))</f>
        <v>0</v>
      </c>
      <c r="Q365" s="11">
        <f t="shared" ref="Q365" si="134">IF(ISERROR(P365*100/N365),0,(P365*100/N365))</f>
        <v>0</v>
      </c>
      <c r="R365" s="10">
        <f t="shared" ref="R365:R374" si="135">IF(Q365&lt;=30,O365+P365,O365+O365*0.3)*IF(G365=1,0.4,IF(G365=2,0.75,IF(G365="1 (kas 4 m. 1 k. nerengiamos)",0.52,1)))*IF(D365="olimpinė",1,IF(M365="Ne",0.5,1))*IF(OR(A$5="Lietuvos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federacija"),IF(OR(J365&lt;8,K365&lt;16),0,1),1)*E365*IF(I365&lt;=1,1,1/I365)*IF(OR(A$5="Lietuvos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65" s="8"/>
    </row>
    <row r="366" spans="1:19">
      <c r="A366" s="61">
        <v>2</v>
      </c>
      <c r="B366" s="61"/>
      <c r="C366" s="12"/>
      <c r="D366" s="61"/>
      <c r="E366" s="61"/>
      <c r="F366" s="61"/>
      <c r="G366" s="61"/>
      <c r="H366" s="61"/>
      <c r="I366" s="61"/>
      <c r="J366" s="61"/>
      <c r="K366" s="61"/>
      <c r="L366" s="61"/>
      <c r="M366" s="61"/>
      <c r="N366" s="3">
        <f t="shared" si="131"/>
        <v>0</v>
      </c>
      <c r="O366" s="9">
        <f t="shared" si="132"/>
        <v>0</v>
      </c>
      <c r="P366" s="4">
        <f t="shared" ref="P366:P374" si="136">IF(O366=0,0,IF(F366="OŽ",IF(L366&gt;35,0,IF(J366&gt;35,(36-L366)*1.836,((36-L366)-(36-J366))*1.836)),0)+IF(F366="PČ",IF(L366&gt;31,0,IF(J366&gt;31,(32-L366)*1.347,((32-L366)-(32-J366))*1.347)),0)+ IF(F366="PČneol",IF(L366&gt;15,0,IF(J366&gt;15,(16-L366)*0.255,((16-L366)-(16-J366))*0.255)),0)+IF(F366="PŽ",IF(L366&gt;31,0,IF(J366&gt;31,(32-L366)*0.255,((32-L366)-(32-J366))*0.255)),0)+IF(F366="EČ",IF(L366&gt;23,0,IF(J366&gt;23,(24-L366)*0.612,((24-L366)-(24-J366))*0.612)),0)+IF(F366="EČneol",IF(L366&gt;7,0,IF(J366&gt;7,(8-L366)*0.204,((8-L366)-(8-J366))*0.204)),0)+IF(F366="EŽ",IF(L366&gt;23,0,IF(J366&gt;23,(24-L366)*0.204,((24-L366)-(24-J366))*0.204)),0)+IF(F366="PT",IF(L366&gt;31,0,IF(J366&gt;31,(32-L366)*0.204,((32-L366)-(32-J366))*0.204)),0)+IF(F366="JOŽ",IF(L366&gt;23,0,IF(J366&gt;23,(24-L366)*0.255,((24-L366)-(24-J366))*0.255)),0)+IF(F366="JPČ",IF(L366&gt;23,0,IF(J366&gt;23,(24-L366)*0.204,((24-L366)-(24-J366))*0.204)),0)+IF(F366="JEČ",IF(L366&gt;15,0,IF(J366&gt;15,(16-L366)*0.102,((16-L366)-(16-J366))*0.102)),0)+IF(F366="JEOF",IF(L366&gt;15,0,IF(J366&gt;15,(16-L366)*0.102,((16-L366)-(16-J366))*0.102)),0)+IF(F366="JnPČ",IF(L366&gt;15,0,IF(J366&gt;15,(16-L366)*0.153,((16-L366)-(16-J366))*0.153)),0)+IF(F366="JnEČ",IF(L366&gt;15,0,IF(J366&gt;15,(16-L366)*0.0765,((16-L366)-(16-J366))*0.0765)),0)+IF(F366="JčPČ",IF(L366&gt;15,0,IF(J366&gt;15,(16-L366)*0.06375,((16-L366)-(16-J366))*0.06375)),0)+IF(F366="JčEČ",IF(L366&gt;15,0,IF(J366&gt;15,(16-L366)*0.051,((16-L366)-(16-J366))*0.051)),0)+IF(F366="NEAK",IF(L366&gt;23,0,IF(J366&gt;23,(24-L366)*0.03444,((24-L366)-(24-J366))*0.03444)),0))</f>
        <v>0</v>
      </c>
      <c r="Q366" s="11">
        <f t="shared" ref="Q366:Q374" si="137">IF(ISERROR(P366*100/N366),0,(P366*100/N366))</f>
        <v>0</v>
      </c>
      <c r="R366" s="10">
        <f t="shared" si="135"/>
        <v>0</v>
      </c>
      <c r="S366" s="8"/>
    </row>
    <row r="367" spans="1:19">
      <c r="A367" s="61">
        <v>3</v>
      </c>
      <c r="B367" s="61"/>
      <c r="C367" s="12"/>
      <c r="D367" s="61"/>
      <c r="E367" s="61"/>
      <c r="F367" s="61"/>
      <c r="G367" s="61"/>
      <c r="H367" s="61"/>
      <c r="I367" s="61"/>
      <c r="J367" s="61"/>
      <c r="K367" s="61"/>
      <c r="L367" s="61"/>
      <c r="M367" s="61"/>
      <c r="N367" s="3">
        <f t="shared" si="131"/>
        <v>0</v>
      </c>
      <c r="O367" s="9">
        <f t="shared" si="132"/>
        <v>0</v>
      </c>
      <c r="P367" s="4">
        <f t="shared" si="136"/>
        <v>0</v>
      </c>
      <c r="Q367" s="11">
        <f t="shared" si="137"/>
        <v>0</v>
      </c>
      <c r="R367" s="10">
        <f t="shared" si="135"/>
        <v>0</v>
      </c>
      <c r="S367" s="8"/>
    </row>
    <row r="368" spans="1:19">
      <c r="A368" s="61">
        <v>4</v>
      </c>
      <c r="B368" s="61"/>
      <c r="C368" s="12"/>
      <c r="D368" s="61"/>
      <c r="E368" s="61"/>
      <c r="F368" s="61"/>
      <c r="G368" s="61"/>
      <c r="H368" s="61"/>
      <c r="I368" s="61"/>
      <c r="J368" s="61"/>
      <c r="K368" s="61"/>
      <c r="L368" s="61"/>
      <c r="M368" s="61"/>
      <c r="N368" s="3">
        <f t="shared" si="131"/>
        <v>0</v>
      </c>
      <c r="O368" s="9">
        <f t="shared" si="132"/>
        <v>0</v>
      </c>
      <c r="P368" s="4">
        <f t="shared" si="136"/>
        <v>0</v>
      </c>
      <c r="Q368" s="11">
        <f t="shared" si="137"/>
        <v>0</v>
      </c>
      <c r="R368" s="10">
        <f t="shared" si="135"/>
        <v>0</v>
      </c>
      <c r="S368" s="8"/>
    </row>
    <row r="369" spans="1:19">
      <c r="A369" s="61">
        <v>5</v>
      </c>
      <c r="B369" s="61"/>
      <c r="C369" s="12"/>
      <c r="D369" s="61"/>
      <c r="E369" s="61"/>
      <c r="F369" s="61"/>
      <c r="G369" s="61"/>
      <c r="H369" s="61"/>
      <c r="I369" s="61"/>
      <c r="J369" s="61"/>
      <c r="K369" s="61"/>
      <c r="L369" s="61"/>
      <c r="M369" s="61"/>
      <c r="N369" s="3">
        <f t="shared" si="131"/>
        <v>0</v>
      </c>
      <c r="O369" s="9">
        <f t="shared" si="132"/>
        <v>0</v>
      </c>
      <c r="P369" s="4">
        <f t="shared" si="136"/>
        <v>0</v>
      </c>
      <c r="Q369" s="11">
        <f t="shared" si="137"/>
        <v>0</v>
      </c>
      <c r="R369" s="10">
        <f t="shared" si="135"/>
        <v>0</v>
      </c>
      <c r="S369" s="8"/>
    </row>
    <row r="370" spans="1:19">
      <c r="A370" s="61">
        <v>6</v>
      </c>
      <c r="B370" s="61"/>
      <c r="C370" s="12"/>
      <c r="D370" s="61"/>
      <c r="E370" s="61"/>
      <c r="F370" s="61"/>
      <c r="G370" s="61"/>
      <c r="H370" s="61"/>
      <c r="I370" s="61"/>
      <c r="J370" s="61"/>
      <c r="K370" s="61"/>
      <c r="L370" s="61"/>
      <c r="M370" s="61"/>
      <c r="N370" s="3">
        <f t="shared" si="131"/>
        <v>0</v>
      </c>
      <c r="O370" s="9">
        <f t="shared" si="132"/>
        <v>0</v>
      </c>
      <c r="P370" s="4">
        <f t="shared" si="136"/>
        <v>0</v>
      </c>
      <c r="Q370" s="11">
        <f t="shared" si="137"/>
        <v>0</v>
      </c>
      <c r="R370" s="10">
        <f t="shared" si="135"/>
        <v>0</v>
      </c>
      <c r="S370" s="8"/>
    </row>
    <row r="371" spans="1:19">
      <c r="A371" s="61">
        <v>7</v>
      </c>
      <c r="B371" s="61"/>
      <c r="C371" s="12"/>
      <c r="D371" s="61"/>
      <c r="E371" s="61"/>
      <c r="F371" s="61"/>
      <c r="G371" s="61"/>
      <c r="H371" s="61"/>
      <c r="I371" s="61"/>
      <c r="J371" s="61"/>
      <c r="K371" s="61"/>
      <c r="L371" s="61"/>
      <c r="M371" s="61"/>
      <c r="N371" s="3">
        <f t="shared" si="131"/>
        <v>0</v>
      </c>
      <c r="O371" s="9">
        <f t="shared" si="132"/>
        <v>0</v>
      </c>
      <c r="P371" s="4">
        <f t="shared" si="136"/>
        <v>0</v>
      </c>
      <c r="Q371" s="11">
        <f t="shared" si="137"/>
        <v>0</v>
      </c>
      <c r="R371" s="10">
        <f t="shared" si="135"/>
        <v>0</v>
      </c>
      <c r="S371" s="8"/>
    </row>
    <row r="372" spans="1:19">
      <c r="A372" s="61">
        <v>8</v>
      </c>
      <c r="B372" s="61"/>
      <c r="C372" s="12"/>
      <c r="D372" s="61"/>
      <c r="E372" s="61"/>
      <c r="F372" s="61"/>
      <c r="G372" s="61"/>
      <c r="H372" s="61"/>
      <c r="I372" s="61"/>
      <c r="J372" s="61"/>
      <c r="K372" s="61"/>
      <c r="L372" s="61"/>
      <c r="M372" s="61"/>
      <c r="N372" s="3">
        <f t="shared" si="131"/>
        <v>0</v>
      </c>
      <c r="O372" s="9">
        <f t="shared" si="132"/>
        <v>0</v>
      </c>
      <c r="P372" s="4">
        <f t="shared" si="136"/>
        <v>0</v>
      </c>
      <c r="Q372" s="11">
        <f t="shared" si="137"/>
        <v>0</v>
      </c>
      <c r="R372" s="10">
        <f t="shared" si="135"/>
        <v>0</v>
      </c>
      <c r="S372" s="8"/>
    </row>
    <row r="373" spans="1:19" s="8" customFormat="1">
      <c r="A373" s="61">
        <v>9</v>
      </c>
      <c r="B373" s="61"/>
      <c r="C373" s="12"/>
      <c r="D373" s="61"/>
      <c r="E373" s="61"/>
      <c r="F373" s="61"/>
      <c r="G373" s="61"/>
      <c r="H373" s="61"/>
      <c r="I373" s="61"/>
      <c r="J373" s="61"/>
      <c r="K373" s="61"/>
      <c r="L373" s="61"/>
      <c r="M373" s="61"/>
      <c r="N373" s="3">
        <f t="shared" si="131"/>
        <v>0</v>
      </c>
      <c r="O373" s="9">
        <f t="shared" si="132"/>
        <v>0</v>
      </c>
      <c r="P373" s="4">
        <f t="shared" si="136"/>
        <v>0</v>
      </c>
      <c r="Q373" s="11">
        <f t="shared" si="137"/>
        <v>0</v>
      </c>
      <c r="R373" s="10">
        <f t="shared" si="135"/>
        <v>0</v>
      </c>
    </row>
    <row r="374" spans="1:19">
      <c r="A374" s="61">
        <v>10</v>
      </c>
      <c r="B374" s="61"/>
      <c r="C374" s="12"/>
      <c r="D374" s="61"/>
      <c r="E374" s="61"/>
      <c r="F374" s="61"/>
      <c r="G374" s="61"/>
      <c r="H374" s="61"/>
      <c r="I374" s="61"/>
      <c r="J374" s="61"/>
      <c r="K374" s="61"/>
      <c r="L374" s="61"/>
      <c r="M374" s="61"/>
      <c r="N374" s="3">
        <f t="shared" si="131"/>
        <v>0</v>
      </c>
      <c r="O374" s="9">
        <f t="shared" si="132"/>
        <v>0</v>
      </c>
      <c r="P374" s="4">
        <f t="shared" si="136"/>
        <v>0</v>
      </c>
      <c r="Q374" s="11">
        <f t="shared" si="137"/>
        <v>0</v>
      </c>
      <c r="R374" s="10">
        <f t="shared" si="135"/>
        <v>0</v>
      </c>
      <c r="S374" s="8"/>
    </row>
    <row r="375" spans="1:19">
      <c r="A375" s="66" t="s">
        <v>36</v>
      </c>
      <c r="B375" s="67"/>
      <c r="C375" s="67"/>
      <c r="D375" s="67"/>
      <c r="E375" s="67"/>
      <c r="F375" s="67"/>
      <c r="G375" s="67"/>
      <c r="H375" s="67"/>
      <c r="I375" s="67"/>
      <c r="J375" s="67"/>
      <c r="K375" s="67"/>
      <c r="L375" s="67"/>
      <c r="M375" s="67"/>
      <c r="N375" s="67"/>
      <c r="O375" s="67"/>
      <c r="P375" s="67"/>
      <c r="Q375" s="68"/>
      <c r="R375" s="10">
        <f>SUM(R365:R374)</f>
        <v>0</v>
      </c>
      <c r="S375" s="8"/>
    </row>
    <row r="376" spans="1:19" ht="15.75">
      <c r="A376" s="24" t="s">
        <v>37</v>
      </c>
      <c r="B376" s="24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6"/>
      <c r="S376" s="8"/>
    </row>
    <row r="377" spans="1:19">
      <c r="A377" s="49" t="s">
        <v>42</v>
      </c>
      <c r="B377" s="49"/>
      <c r="C377" s="49"/>
      <c r="D377" s="49"/>
      <c r="E377" s="49"/>
      <c r="F377" s="49"/>
      <c r="G377" s="49"/>
      <c r="H377" s="49"/>
      <c r="I377" s="49"/>
      <c r="J377" s="15"/>
      <c r="K377" s="15"/>
      <c r="L377" s="15"/>
      <c r="M377" s="15"/>
      <c r="N377" s="15"/>
      <c r="O377" s="15"/>
      <c r="P377" s="15"/>
      <c r="Q377" s="15"/>
      <c r="R377" s="16"/>
      <c r="S377" s="8"/>
    </row>
    <row r="378" spans="1:19">
      <c r="A378" s="49"/>
      <c r="B378" s="49"/>
      <c r="C378" s="49"/>
      <c r="D378" s="49"/>
      <c r="E378" s="49"/>
      <c r="F378" s="49"/>
      <c r="G378" s="49"/>
      <c r="H378" s="49"/>
      <c r="I378" s="49"/>
      <c r="J378" s="15"/>
      <c r="K378" s="15"/>
      <c r="L378" s="15"/>
      <c r="M378" s="15"/>
      <c r="N378" s="15"/>
      <c r="O378" s="15"/>
      <c r="P378" s="15"/>
      <c r="Q378" s="15"/>
      <c r="R378" s="16"/>
      <c r="S378" s="8"/>
    </row>
    <row r="379" spans="1:19">
      <c r="A379" s="64" t="s">
        <v>99</v>
      </c>
      <c r="B379" s="65"/>
      <c r="C379" s="65"/>
      <c r="D379" s="65"/>
      <c r="E379" s="65"/>
      <c r="F379" s="65"/>
      <c r="G379" s="65"/>
      <c r="H379" s="65"/>
      <c r="I379" s="65"/>
      <c r="J379" s="65"/>
      <c r="K379" s="65"/>
      <c r="L379" s="65"/>
      <c r="M379" s="65"/>
      <c r="N379" s="65"/>
      <c r="O379" s="65"/>
      <c r="P379" s="65"/>
      <c r="Q379" s="57"/>
      <c r="R379" s="8"/>
      <c r="S379" s="8"/>
    </row>
    <row r="380" spans="1:19" ht="18">
      <c r="A380" s="69" t="s">
        <v>27</v>
      </c>
      <c r="B380" s="70"/>
      <c r="C380" s="70"/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7"/>
      <c r="R380" s="8"/>
      <c r="S380" s="8"/>
    </row>
    <row r="381" spans="1:19">
      <c r="A381" s="64" t="s">
        <v>98</v>
      </c>
      <c r="B381" s="65"/>
      <c r="C381" s="65"/>
      <c r="D381" s="65"/>
      <c r="E381" s="65"/>
      <c r="F381" s="65"/>
      <c r="G381" s="65"/>
      <c r="H381" s="65"/>
      <c r="I381" s="65"/>
      <c r="J381" s="65"/>
      <c r="K381" s="65"/>
      <c r="L381" s="65"/>
      <c r="M381" s="65"/>
      <c r="N381" s="65"/>
      <c r="O381" s="65"/>
      <c r="P381" s="65"/>
      <c r="Q381" s="57"/>
      <c r="R381" s="8"/>
      <c r="S381" s="8"/>
    </row>
    <row r="382" spans="1:19">
      <c r="A382" s="61">
        <v>1</v>
      </c>
      <c r="B382" s="61"/>
      <c r="C382" s="12"/>
      <c r="D382" s="61"/>
      <c r="E382" s="61"/>
      <c r="F382" s="61"/>
      <c r="G382" s="61"/>
      <c r="H382" s="61"/>
      <c r="I382" s="61"/>
      <c r="J382" s="61"/>
      <c r="K382" s="61"/>
      <c r="L382" s="61"/>
      <c r="M382" s="61"/>
      <c r="N382" s="3">
        <f t="shared" ref="N382:N391" si="138">(IF(F382="OŽ",IF(L382=1,550.8,IF(L382=2,426.38,IF(L382=3,342.14,IF(L382=4,181.44,IF(L382=5,168.48,IF(L382=6,155.52,IF(L382=7,148.5,IF(L382=8,144,0))))))))+IF(L382&lt;=8,0,IF(L382&lt;=16,137.7,IF(L382&lt;=24,108,IF(L382&lt;=32,80.1,IF(L382&lt;=36,52.2,0)))))-IF(L382&lt;=8,0,IF(L382&lt;=16,(L382-9)*2.754,IF(L382&lt;=24,(L382-17)* 2.754,IF(L382&lt;=32,(L382-25)* 2.754,IF(L382&lt;=36,(L382-33)*2.754,0))))),0)+IF(F382="PČ",IF(L382=1,449,IF(L382=2,314.6,IF(L382=3,238,IF(L382=4,172,IF(L382=5,159,IF(L382=6,145,IF(L382=7,132,IF(L382=8,119,0))))))))+IF(L382&lt;=8,0,IF(L382&lt;=16,88,IF(L382&lt;=24,55,IF(L382&lt;=32,22,0))))-IF(L382&lt;=8,0,IF(L382&lt;=16,(L382-9)*2.245,IF(L382&lt;=24,(L382-17)*2.245,IF(L382&lt;=32,(L382-25)*2.245,0)))),0)+IF(F382="PČneol",IF(L382=1,85,IF(L382=2,64.61,IF(L382=3,50.76,IF(L382=4,16.25,IF(L382=5,15,IF(L382=6,13.75,IF(L382=7,12.5,IF(L382=8,11.25,0))))))))+IF(L382&lt;=8,0,IF(L382&lt;=16,9,0))-IF(L382&lt;=8,0,IF(L382&lt;=16,(L382-9)*0.425,0)),0)+IF(F382="PŽ",IF(L382=1,85,IF(L382=2,59.5,IF(L382=3,45,IF(L382=4,32.5,IF(L382=5,30,IF(L382=6,27.5,IF(L382=7,25,IF(L382=8,22.5,0))))))))+IF(L382&lt;=8,0,IF(L382&lt;=16,19,IF(L382&lt;=24,13,IF(L382&lt;=32,8,0))))-IF(L382&lt;=8,0,IF(L382&lt;=16,(L382-9)*0.425,IF(L382&lt;=24,(L382-17)*0.425,IF(L382&lt;=32,(L382-25)*0.425,0)))),0)+IF(F382="EČ",IF(L382=1,204,IF(L382=2,156.24,IF(L382=3,123.84,IF(L382=4,72,IF(L382=5,66,IF(L382=6,60,IF(L382=7,54,IF(L382=8,48,0))))))))+IF(L382&lt;=8,0,IF(L382&lt;=16,40,IF(L382&lt;=24,25,0)))-IF(L382&lt;=8,0,IF(L382&lt;=16,(L382-9)*1.02,IF(L382&lt;=24,(L382-17)*1.02,0))),0)+IF(F382="EČneol",IF(L382=1,68,IF(L382=2,51.69,IF(L382=3,40.61,IF(L382=4,13,IF(L382=5,12,IF(L382=6,11,IF(L382=7,10,IF(L382=8,9,0)))))))))+IF(F382="EŽ",IF(L382=1,68,IF(L382=2,47.6,IF(L382=3,36,IF(L382=4,18,IF(L382=5,16.5,IF(L382=6,15,IF(L382=7,13.5,IF(L382=8,12,0))))))))+IF(L382&lt;=8,0,IF(L382&lt;=16,10,IF(L382&lt;=24,6,0)))-IF(L382&lt;=8,0,IF(L382&lt;=16,(L382-9)*0.34,IF(L382&lt;=24,(L382-17)*0.34,0))),0)+IF(F382="PT",IF(L382=1,68,IF(L382=2,52.08,IF(L382=3,41.28,IF(L382=4,24,IF(L382=5,22,IF(L382=6,20,IF(L382=7,18,IF(L382=8,16,0))))))))+IF(L382&lt;=8,0,IF(L382&lt;=16,13,IF(L382&lt;=24,9,IF(L382&lt;=32,4,0))))-IF(L382&lt;=8,0,IF(L382&lt;=16,(L382-9)*0.34,IF(L382&lt;=24,(L382-17)*0.34,IF(L382&lt;=32,(L382-25)*0.34,0)))),0)+IF(F382="JOŽ",IF(L382=1,85,IF(L382=2,59.5,IF(L382=3,45,IF(L382=4,32.5,IF(L382=5,30,IF(L382=6,27.5,IF(L382=7,25,IF(L382=8,22.5,0))))))))+IF(L382&lt;=8,0,IF(L382&lt;=16,19,IF(L382&lt;=24,13,0)))-IF(L382&lt;=8,0,IF(L382&lt;=16,(L382-9)*0.425,IF(L382&lt;=24,(L382-17)*0.425,0))),0)+IF(F382="JPČ",IF(L382=1,68,IF(L382=2,47.6,IF(L382=3,36,IF(L382=4,26,IF(L382=5,24,IF(L382=6,22,IF(L382=7,20,IF(L382=8,18,0))))))))+IF(L382&lt;=8,0,IF(L382&lt;=16,13,IF(L382&lt;=24,9,0)))-IF(L382&lt;=8,0,IF(L382&lt;=16,(L382-9)*0.34,IF(L382&lt;=24,(L382-17)*0.34,0))),0)+IF(F382="JEČ",IF(L382=1,34,IF(L382=2,26.04,IF(L382=3,20.6,IF(L382=4,12,IF(L382=5,11,IF(L382=6,10,IF(L382=7,9,IF(L382=8,8,0))))))))+IF(L382&lt;=8,0,IF(L382&lt;=16,6,0))-IF(L382&lt;=8,0,IF(L382&lt;=16,(L382-9)*0.17,0)),0)+IF(F382="JEOF",IF(L382=1,34,IF(L382=2,26.04,IF(L382=3,20.6,IF(L382=4,12,IF(L382=5,11,IF(L382=6,10,IF(L382=7,9,IF(L382=8,8,0))))))))+IF(L382&lt;=8,0,IF(L382&lt;=16,6,0))-IF(L382&lt;=8,0,IF(L382&lt;=16,(L382-9)*0.17,0)),0)+IF(F382="JnPČ",IF(L382=1,51,IF(L382=2,35.7,IF(L382=3,27,IF(L382=4,19.5,IF(L382=5,18,IF(L382=6,16.5,IF(L382=7,15,IF(L382=8,13.5,0))))))))+IF(L382&lt;=8,0,IF(L382&lt;=16,10,0))-IF(L382&lt;=8,0,IF(L382&lt;=16,(L382-9)*0.255,0)),0)+IF(F382="JnEČ",IF(L382=1,25.5,IF(L382=2,19.53,IF(L382=3,15.48,IF(L382=4,9,IF(L382=5,8.25,IF(L382=6,7.5,IF(L382=7,6.75,IF(L382=8,6,0))))))))+IF(L382&lt;=8,0,IF(L382&lt;=16,5,0))-IF(L382&lt;=8,0,IF(L382&lt;=16,(L382-9)*0.1275,0)),0)+IF(F382="JčPČ",IF(L382=1,21.25,IF(L382=2,14.5,IF(L382=3,11.5,IF(L382=4,7,IF(L382=5,6.5,IF(L382=6,6,IF(L382=7,5.5,IF(L382=8,5,0))))))))+IF(L382&lt;=8,0,IF(L382&lt;=16,4,0))-IF(L382&lt;=8,0,IF(L382&lt;=16,(L382-9)*0.10625,0)),0)+IF(F382="JčEČ",IF(L382=1,17,IF(L382=2,13.02,IF(L382=3,10.32,IF(L382=4,6,IF(L382=5,5.5,IF(L382=6,5,IF(L382=7,4.5,IF(L382=8,4,0))))))))+IF(L382&lt;=8,0,IF(L382&lt;=16,3,0))-IF(L382&lt;=8,0,IF(L382&lt;=16,(L382-9)*0.085,0)),0)+IF(F382="NEAK",IF(L382=1,11.48,IF(L382=2,8.79,IF(L382=3,6.97,IF(L382=4,4.05,IF(L382=5,3.71,IF(L382=6,3.38,IF(L382=7,3.04,IF(L382=8,2.7,0))))))))+IF(L382&lt;=8,0,IF(L382&lt;=16,2,IF(L382&lt;=24,1.3,0)))-IF(L382&lt;=8,0,IF(L382&lt;=16,(L382-9)*0.0574,IF(L382&lt;=24,(L382-17)*0.0574,0))),0))*IF(L382&lt;0,1,IF(OR(F382="PČ",F382="PŽ",F382="PT"),IF(J382&lt;32,J382/32,1),1))* IF(L382&lt;0,1,IF(OR(F382="EČ",F382="EŽ",F382="JOŽ",F382="JPČ",F382="NEAK"),IF(J382&lt;24,J382/24,1),1))*IF(L382&lt;0,1,IF(OR(F382="PČneol",F382="JEČ",F382="JEOF",F382="JnPČ",F382="JnEČ",F382="JčPČ",F382="JčEČ"),IF(J382&lt;16,J382/16,1),1))*IF(L382&lt;0,1,IF(F382="EČneol",IF(J382&lt;8,J382/8,1),1))</f>
        <v>0</v>
      </c>
      <c r="O382" s="9">
        <f t="shared" ref="O382:O391" si="139">IF(F382="OŽ",N382,IF(H382="Ne",IF(J382*0.3&lt;J382-L382,N382,0),IF(J382*0.1&lt;J382-L382,N382,0)))</f>
        <v>0</v>
      </c>
      <c r="P382" s="4">
        <f t="shared" ref="P382" si="140">IF(O382=0,0,IF(F382="OŽ",IF(L382&gt;35,0,IF(J382&gt;35,(36-L382)*1.836,((36-L382)-(36-J382))*1.836)),0)+IF(F382="PČ",IF(L382&gt;31,0,IF(J382&gt;31,(32-L382)*1.347,((32-L382)-(32-J382))*1.347)),0)+ IF(F382="PČneol",IF(L382&gt;15,0,IF(J382&gt;15,(16-L382)*0.255,((16-L382)-(16-J382))*0.255)),0)+IF(F382="PŽ",IF(L382&gt;31,0,IF(J382&gt;31,(32-L382)*0.255,((32-L382)-(32-J382))*0.255)),0)+IF(F382="EČ",IF(L382&gt;23,0,IF(J382&gt;23,(24-L382)*0.612,((24-L382)-(24-J382))*0.612)),0)+IF(F382="EČneol",IF(L382&gt;7,0,IF(J382&gt;7,(8-L382)*0.204,((8-L382)-(8-J382))*0.204)),0)+IF(F382="EŽ",IF(L382&gt;23,0,IF(J382&gt;23,(24-L382)*0.204,((24-L382)-(24-J382))*0.204)),0)+IF(F382="PT",IF(L382&gt;31,0,IF(J382&gt;31,(32-L382)*0.204,((32-L382)-(32-J382))*0.204)),0)+IF(F382="JOŽ",IF(L382&gt;23,0,IF(J382&gt;23,(24-L382)*0.255,((24-L382)-(24-J382))*0.255)),0)+IF(F382="JPČ",IF(L382&gt;23,0,IF(J382&gt;23,(24-L382)*0.204,((24-L382)-(24-J382))*0.204)),0)+IF(F382="JEČ",IF(L382&gt;15,0,IF(J382&gt;15,(16-L382)*0.102,((16-L382)-(16-J382))*0.102)),0)+IF(F382="JEOF",IF(L382&gt;15,0,IF(J382&gt;15,(16-L382)*0.102,((16-L382)-(16-J382))*0.102)),0)+IF(F382="JnPČ",IF(L382&gt;15,0,IF(J382&gt;15,(16-L382)*0.153,((16-L382)-(16-J382))*0.153)),0)+IF(F382="JnEČ",IF(L382&gt;15,0,IF(J382&gt;15,(16-L382)*0.0765,((16-L382)-(16-J382))*0.0765)),0)+IF(F382="JčPČ",IF(L382&gt;15,0,IF(J382&gt;15,(16-L382)*0.06375,((16-L382)-(16-J382))*0.06375)),0)+IF(F382="JčEČ",IF(L382&gt;15,0,IF(J382&gt;15,(16-L382)*0.051,((16-L382)-(16-J382))*0.051)),0)+IF(F382="NEAK",IF(L382&gt;23,0,IF(J382&gt;23,(24-L382)*0.03444,((24-L382)-(24-J382))*0.03444)),0))</f>
        <v>0</v>
      </c>
      <c r="Q382" s="11">
        <f t="shared" ref="Q382" si="141">IF(ISERROR(P382*100/N382),0,(P382*100/N382))</f>
        <v>0</v>
      </c>
      <c r="R382" s="10">
        <f t="shared" ref="R382:R391" si="142">IF(Q382&lt;=30,O382+P382,O382+O382*0.3)*IF(G382=1,0.4,IF(G382=2,0.75,IF(G382="1 (kas 4 m. 1 k. nerengiamos)",0.52,1)))*IF(D382="olimpinė",1,IF(M382="Ne",0.5,1))*IF(OR(A$5="Lietuvos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federacija"),IF(OR(J382&lt;8,K382&lt;16),0,1),1)*E382*IF(I382&lt;=1,1,1/I382)*IF(OR(A$5="Lietuvos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82" s="8"/>
    </row>
    <row r="383" spans="1:19">
      <c r="A383" s="61">
        <v>2</v>
      </c>
      <c r="B383" s="61"/>
      <c r="C383" s="12"/>
      <c r="D383" s="61"/>
      <c r="E383" s="61"/>
      <c r="F383" s="61"/>
      <c r="G383" s="61"/>
      <c r="H383" s="61"/>
      <c r="I383" s="61"/>
      <c r="J383" s="61"/>
      <c r="K383" s="61"/>
      <c r="L383" s="61"/>
      <c r="M383" s="61"/>
      <c r="N383" s="3">
        <f t="shared" si="138"/>
        <v>0</v>
      </c>
      <c r="O383" s="9">
        <f t="shared" si="139"/>
        <v>0</v>
      </c>
      <c r="P383" s="4">
        <f t="shared" ref="P383:P391" si="143">IF(O383=0,0,IF(F383="OŽ",IF(L383&gt;35,0,IF(J383&gt;35,(36-L383)*1.836,((36-L383)-(36-J383))*1.836)),0)+IF(F383="PČ",IF(L383&gt;31,0,IF(J383&gt;31,(32-L383)*1.347,((32-L383)-(32-J383))*1.347)),0)+ IF(F383="PČneol",IF(L383&gt;15,0,IF(J383&gt;15,(16-L383)*0.255,((16-L383)-(16-J383))*0.255)),0)+IF(F383="PŽ",IF(L383&gt;31,0,IF(J383&gt;31,(32-L383)*0.255,((32-L383)-(32-J383))*0.255)),0)+IF(F383="EČ",IF(L383&gt;23,0,IF(J383&gt;23,(24-L383)*0.612,((24-L383)-(24-J383))*0.612)),0)+IF(F383="EČneol",IF(L383&gt;7,0,IF(J383&gt;7,(8-L383)*0.204,((8-L383)-(8-J383))*0.204)),0)+IF(F383="EŽ",IF(L383&gt;23,0,IF(J383&gt;23,(24-L383)*0.204,((24-L383)-(24-J383))*0.204)),0)+IF(F383="PT",IF(L383&gt;31,0,IF(J383&gt;31,(32-L383)*0.204,((32-L383)-(32-J383))*0.204)),0)+IF(F383="JOŽ",IF(L383&gt;23,0,IF(J383&gt;23,(24-L383)*0.255,((24-L383)-(24-J383))*0.255)),0)+IF(F383="JPČ",IF(L383&gt;23,0,IF(J383&gt;23,(24-L383)*0.204,((24-L383)-(24-J383))*0.204)),0)+IF(F383="JEČ",IF(L383&gt;15,0,IF(J383&gt;15,(16-L383)*0.102,((16-L383)-(16-J383))*0.102)),0)+IF(F383="JEOF",IF(L383&gt;15,0,IF(J383&gt;15,(16-L383)*0.102,((16-L383)-(16-J383))*0.102)),0)+IF(F383="JnPČ",IF(L383&gt;15,0,IF(J383&gt;15,(16-L383)*0.153,((16-L383)-(16-J383))*0.153)),0)+IF(F383="JnEČ",IF(L383&gt;15,0,IF(J383&gt;15,(16-L383)*0.0765,((16-L383)-(16-J383))*0.0765)),0)+IF(F383="JčPČ",IF(L383&gt;15,0,IF(J383&gt;15,(16-L383)*0.06375,((16-L383)-(16-J383))*0.06375)),0)+IF(F383="JčEČ",IF(L383&gt;15,0,IF(J383&gt;15,(16-L383)*0.051,((16-L383)-(16-J383))*0.051)),0)+IF(F383="NEAK",IF(L383&gt;23,0,IF(J383&gt;23,(24-L383)*0.03444,((24-L383)-(24-J383))*0.03444)),0))</f>
        <v>0</v>
      </c>
      <c r="Q383" s="11">
        <f t="shared" ref="Q383:Q391" si="144">IF(ISERROR(P383*100/N383),0,(P383*100/N383))</f>
        <v>0</v>
      </c>
      <c r="R383" s="10">
        <f t="shared" si="142"/>
        <v>0</v>
      </c>
      <c r="S383" s="8"/>
    </row>
    <row r="384" spans="1:19">
      <c r="A384" s="61">
        <v>3</v>
      </c>
      <c r="B384" s="61"/>
      <c r="C384" s="12"/>
      <c r="D384" s="61"/>
      <c r="E384" s="61"/>
      <c r="F384" s="61"/>
      <c r="G384" s="61"/>
      <c r="H384" s="61"/>
      <c r="I384" s="61"/>
      <c r="J384" s="61"/>
      <c r="K384" s="61"/>
      <c r="L384" s="61"/>
      <c r="M384" s="61"/>
      <c r="N384" s="3">
        <f t="shared" si="138"/>
        <v>0</v>
      </c>
      <c r="O384" s="9">
        <f t="shared" si="139"/>
        <v>0</v>
      </c>
      <c r="P384" s="4">
        <f t="shared" si="143"/>
        <v>0</v>
      </c>
      <c r="Q384" s="11">
        <f t="shared" si="144"/>
        <v>0</v>
      </c>
      <c r="R384" s="10">
        <f t="shared" si="142"/>
        <v>0</v>
      </c>
      <c r="S384" s="8"/>
    </row>
    <row r="385" spans="1:19">
      <c r="A385" s="61">
        <v>4</v>
      </c>
      <c r="B385" s="61"/>
      <c r="C385" s="12"/>
      <c r="D385" s="61"/>
      <c r="E385" s="61"/>
      <c r="F385" s="61"/>
      <c r="G385" s="61"/>
      <c r="H385" s="61"/>
      <c r="I385" s="61"/>
      <c r="J385" s="61"/>
      <c r="K385" s="61"/>
      <c r="L385" s="61"/>
      <c r="M385" s="61"/>
      <c r="N385" s="3">
        <f t="shared" si="138"/>
        <v>0</v>
      </c>
      <c r="O385" s="9">
        <f t="shared" si="139"/>
        <v>0</v>
      </c>
      <c r="P385" s="4">
        <f t="shared" si="143"/>
        <v>0</v>
      </c>
      <c r="Q385" s="11">
        <f t="shared" si="144"/>
        <v>0</v>
      </c>
      <c r="R385" s="10">
        <f t="shared" si="142"/>
        <v>0</v>
      </c>
      <c r="S385" s="8"/>
    </row>
    <row r="386" spans="1:19">
      <c r="A386" s="61">
        <v>5</v>
      </c>
      <c r="B386" s="61"/>
      <c r="C386" s="12"/>
      <c r="D386" s="61"/>
      <c r="E386" s="61"/>
      <c r="F386" s="61"/>
      <c r="G386" s="61"/>
      <c r="H386" s="61"/>
      <c r="I386" s="61"/>
      <c r="J386" s="61"/>
      <c r="K386" s="61"/>
      <c r="L386" s="61"/>
      <c r="M386" s="61"/>
      <c r="N386" s="3">
        <f t="shared" si="138"/>
        <v>0</v>
      </c>
      <c r="O386" s="9">
        <f t="shared" si="139"/>
        <v>0</v>
      </c>
      <c r="P386" s="4">
        <f t="shared" si="143"/>
        <v>0</v>
      </c>
      <c r="Q386" s="11">
        <f t="shared" si="144"/>
        <v>0</v>
      </c>
      <c r="R386" s="10">
        <f t="shared" si="142"/>
        <v>0</v>
      </c>
      <c r="S386" s="8"/>
    </row>
    <row r="387" spans="1:19">
      <c r="A387" s="61">
        <v>6</v>
      </c>
      <c r="B387" s="61"/>
      <c r="C387" s="12"/>
      <c r="D387" s="61"/>
      <c r="E387" s="61"/>
      <c r="F387" s="61"/>
      <c r="G387" s="61"/>
      <c r="H387" s="61"/>
      <c r="I387" s="61"/>
      <c r="J387" s="61"/>
      <c r="K387" s="61"/>
      <c r="L387" s="61"/>
      <c r="M387" s="61"/>
      <c r="N387" s="3">
        <f t="shared" si="138"/>
        <v>0</v>
      </c>
      <c r="O387" s="9">
        <f t="shared" si="139"/>
        <v>0</v>
      </c>
      <c r="P387" s="4">
        <f t="shared" si="143"/>
        <v>0</v>
      </c>
      <c r="Q387" s="11">
        <f t="shared" si="144"/>
        <v>0</v>
      </c>
      <c r="R387" s="10">
        <f t="shared" si="142"/>
        <v>0</v>
      </c>
      <c r="S387" s="8"/>
    </row>
    <row r="388" spans="1:19">
      <c r="A388" s="61">
        <v>7</v>
      </c>
      <c r="B388" s="61"/>
      <c r="C388" s="12"/>
      <c r="D388" s="61"/>
      <c r="E388" s="61"/>
      <c r="F388" s="61"/>
      <c r="G388" s="61"/>
      <c r="H388" s="61"/>
      <c r="I388" s="61"/>
      <c r="J388" s="61"/>
      <c r="K388" s="61"/>
      <c r="L388" s="61"/>
      <c r="M388" s="61"/>
      <c r="N388" s="3">
        <f t="shared" si="138"/>
        <v>0</v>
      </c>
      <c r="O388" s="9">
        <f t="shared" si="139"/>
        <v>0</v>
      </c>
      <c r="P388" s="4">
        <f t="shared" si="143"/>
        <v>0</v>
      </c>
      <c r="Q388" s="11">
        <f t="shared" si="144"/>
        <v>0</v>
      </c>
      <c r="R388" s="10">
        <f t="shared" si="142"/>
        <v>0</v>
      </c>
      <c r="S388" s="8"/>
    </row>
    <row r="389" spans="1:19">
      <c r="A389" s="61">
        <v>8</v>
      </c>
      <c r="B389" s="61"/>
      <c r="C389" s="12"/>
      <c r="D389" s="61"/>
      <c r="E389" s="61"/>
      <c r="F389" s="61"/>
      <c r="G389" s="61"/>
      <c r="H389" s="61"/>
      <c r="I389" s="61"/>
      <c r="J389" s="61"/>
      <c r="K389" s="61"/>
      <c r="L389" s="61"/>
      <c r="M389" s="61"/>
      <c r="N389" s="3">
        <f t="shared" si="138"/>
        <v>0</v>
      </c>
      <c r="O389" s="9">
        <f t="shared" si="139"/>
        <v>0</v>
      </c>
      <c r="P389" s="4">
        <f t="shared" si="143"/>
        <v>0</v>
      </c>
      <c r="Q389" s="11">
        <f t="shared" si="144"/>
        <v>0</v>
      </c>
      <c r="R389" s="10">
        <f t="shared" si="142"/>
        <v>0</v>
      </c>
      <c r="S389" s="8"/>
    </row>
    <row r="390" spans="1:19" s="8" customFormat="1">
      <c r="A390" s="61">
        <v>9</v>
      </c>
      <c r="B390" s="61"/>
      <c r="C390" s="12"/>
      <c r="D390" s="61"/>
      <c r="E390" s="61"/>
      <c r="F390" s="61"/>
      <c r="G390" s="61"/>
      <c r="H390" s="61"/>
      <c r="I390" s="61"/>
      <c r="J390" s="61"/>
      <c r="K390" s="61"/>
      <c r="L390" s="61"/>
      <c r="M390" s="61"/>
      <c r="N390" s="3">
        <f t="shared" si="138"/>
        <v>0</v>
      </c>
      <c r="O390" s="9">
        <f t="shared" si="139"/>
        <v>0</v>
      </c>
      <c r="P390" s="4">
        <f t="shared" si="143"/>
        <v>0</v>
      </c>
      <c r="Q390" s="11">
        <f t="shared" si="144"/>
        <v>0</v>
      </c>
      <c r="R390" s="10">
        <f t="shared" si="142"/>
        <v>0</v>
      </c>
    </row>
    <row r="391" spans="1:19" ht="13.9" customHeight="1">
      <c r="A391" s="61">
        <v>10</v>
      </c>
      <c r="B391" s="61"/>
      <c r="C391" s="12"/>
      <c r="D391" s="61"/>
      <c r="E391" s="61"/>
      <c r="F391" s="61"/>
      <c r="G391" s="61"/>
      <c r="H391" s="61"/>
      <c r="I391" s="61"/>
      <c r="J391" s="61"/>
      <c r="K391" s="61"/>
      <c r="L391" s="61"/>
      <c r="M391" s="61"/>
      <c r="N391" s="3">
        <f t="shared" si="138"/>
        <v>0</v>
      </c>
      <c r="O391" s="9">
        <f t="shared" si="139"/>
        <v>0</v>
      </c>
      <c r="P391" s="4">
        <f t="shared" si="143"/>
        <v>0</v>
      </c>
      <c r="Q391" s="11">
        <f t="shared" si="144"/>
        <v>0</v>
      </c>
      <c r="R391" s="10">
        <f t="shared" si="142"/>
        <v>0</v>
      </c>
      <c r="S391" s="8"/>
    </row>
    <row r="392" spans="1:19" ht="16.899999999999999" customHeight="1">
      <c r="A392" s="66" t="s">
        <v>36</v>
      </c>
      <c r="B392" s="67"/>
      <c r="C392" s="67"/>
      <c r="D392" s="67"/>
      <c r="E392" s="67"/>
      <c r="F392" s="67"/>
      <c r="G392" s="67"/>
      <c r="H392" s="67"/>
      <c r="I392" s="67"/>
      <c r="J392" s="67"/>
      <c r="K392" s="67"/>
      <c r="L392" s="67"/>
      <c r="M392" s="67"/>
      <c r="N392" s="67"/>
      <c r="O392" s="67"/>
      <c r="P392" s="67"/>
      <c r="Q392" s="68"/>
      <c r="R392" s="10">
        <f>SUM(R382:R391)</f>
        <v>0</v>
      </c>
      <c r="S392" s="8"/>
    </row>
    <row r="393" spans="1:19" ht="15.6" customHeight="1">
      <c r="A393" s="24" t="s">
        <v>37</v>
      </c>
      <c r="B393" s="24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6"/>
      <c r="S393" s="8"/>
    </row>
    <row r="394" spans="1:19" ht="13.9" customHeight="1">
      <c r="A394" s="49" t="s">
        <v>42</v>
      </c>
      <c r="B394" s="49"/>
      <c r="C394" s="49"/>
      <c r="D394" s="49"/>
      <c r="E394" s="49"/>
      <c r="F394" s="49"/>
      <c r="G394" s="49"/>
      <c r="H394" s="49"/>
      <c r="I394" s="49"/>
      <c r="J394" s="15"/>
      <c r="K394" s="15"/>
      <c r="L394" s="15"/>
      <c r="M394" s="15"/>
      <c r="N394" s="15"/>
      <c r="O394" s="15"/>
      <c r="P394" s="15"/>
      <c r="Q394" s="15"/>
      <c r="R394" s="16"/>
      <c r="S394" s="8"/>
    </row>
    <row r="395" spans="1:19">
      <c r="A395" s="49"/>
      <c r="B395" s="49"/>
      <c r="C395" s="49"/>
      <c r="D395" s="49"/>
      <c r="E395" s="49"/>
      <c r="F395" s="49"/>
      <c r="G395" s="49"/>
      <c r="H395" s="49"/>
      <c r="I395" s="49"/>
      <c r="J395" s="15"/>
      <c r="K395" s="15"/>
      <c r="L395" s="15"/>
      <c r="M395" s="15"/>
      <c r="N395" s="15"/>
      <c r="O395" s="15"/>
      <c r="P395" s="15"/>
      <c r="Q395" s="15"/>
      <c r="R395" s="16"/>
      <c r="S395" s="8"/>
    </row>
    <row r="396" spans="1:19">
      <c r="A396" s="64" t="s">
        <v>99</v>
      </c>
      <c r="B396" s="65"/>
      <c r="C396" s="65"/>
      <c r="D396" s="65"/>
      <c r="E396" s="65"/>
      <c r="F396" s="65"/>
      <c r="G396" s="65"/>
      <c r="H396" s="65"/>
      <c r="I396" s="65"/>
      <c r="J396" s="65"/>
      <c r="K396" s="65"/>
      <c r="L396" s="65"/>
      <c r="M396" s="65"/>
      <c r="N396" s="65"/>
      <c r="O396" s="65"/>
      <c r="P396" s="65"/>
      <c r="Q396" s="57"/>
      <c r="R396" s="8"/>
      <c r="S396" s="8"/>
    </row>
    <row r="397" spans="1:19" ht="18">
      <c r="A397" s="69" t="s">
        <v>27</v>
      </c>
      <c r="B397" s="70"/>
      <c r="C397" s="70"/>
      <c r="D397" s="50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7"/>
      <c r="R397" s="8"/>
      <c r="S397" s="8"/>
    </row>
    <row r="398" spans="1:19">
      <c r="A398" s="64" t="s">
        <v>98</v>
      </c>
      <c r="B398" s="65"/>
      <c r="C398" s="65"/>
      <c r="D398" s="65"/>
      <c r="E398" s="65"/>
      <c r="F398" s="65"/>
      <c r="G398" s="65"/>
      <c r="H398" s="65"/>
      <c r="I398" s="65"/>
      <c r="J398" s="65"/>
      <c r="K398" s="65"/>
      <c r="L398" s="65"/>
      <c r="M398" s="65"/>
      <c r="N398" s="65"/>
      <c r="O398" s="65"/>
      <c r="P398" s="65"/>
      <c r="Q398" s="57"/>
      <c r="R398" s="8"/>
      <c r="S398" s="8"/>
    </row>
    <row r="399" spans="1:19">
      <c r="A399" s="61">
        <v>1</v>
      </c>
      <c r="B399" s="61"/>
      <c r="C399" s="12"/>
      <c r="D399" s="61"/>
      <c r="E399" s="61"/>
      <c r="F399" s="61"/>
      <c r="G399" s="61"/>
      <c r="H399" s="61"/>
      <c r="I399" s="61"/>
      <c r="J399" s="61"/>
      <c r="K399" s="61"/>
      <c r="L399" s="61"/>
      <c r="M399" s="61"/>
      <c r="N399" s="3">
        <f t="shared" ref="N399:N408" si="145">(IF(F399="OŽ",IF(L399=1,550.8,IF(L399=2,426.38,IF(L399=3,342.14,IF(L399=4,181.44,IF(L399=5,168.48,IF(L399=6,155.52,IF(L399=7,148.5,IF(L399=8,144,0))))))))+IF(L399&lt;=8,0,IF(L399&lt;=16,137.7,IF(L399&lt;=24,108,IF(L399&lt;=32,80.1,IF(L399&lt;=36,52.2,0)))))-IF(L399&lt;=8,0,IF(L399&lt;=16,(L399-9)*2.754,IF(L399&lt;=24,(L399-17)* 2.754,IF(L399&lt;=32,(L399-25)* 2.754,IF(L399&lt;=36,(L399-33)*2.754,0))))),0)+IF(F399="PČ",IF(L399=1,449,IF(L399=2,314.6,IF(L399=3,238,IF(L399=4,172,IF(L399=5,159,IF(L399=6,145,IF(L399=7,132,IF(L399=8,119,0))))))))+IF(L399&lt;=8,0,IF(L399&lt;=16,88,IF(L399&lt;=24,55,IF(L399&lt;=32,22,0))))-IF(L399&lt;=8,0,IF(L399&lt;=16,(L399-9)*2.245,IF(L399&lt;=24,(L399-17)*2.245,IF(L399&lt;=32,(L399-25)*2.245,0)))),0)+IF(F399="PČneol",IF(L399=1,85,IF(L399=2,64.61,IF(L399=3,50.76,IF(L399=4,16.25,IF(L399=5,15,IF(L399=6,13.75,IF(L399=7,12.5,IF(L399=8,11.25,0))))))))+IF(L399&lt;=8,0,IF(L399&lt;=16,9,0))-IF(L399&lt;=8,0,IF(L399&lt;=16,(L399-9)*0.425,0)),0)+IF(F399="PŽ",IF(L399=1,85,IF(L399=2,59.5,IF(L399=3,45,IF(L399=4,32.5,IF(L399=5,30,IF(L399=6,27.5,IF(L399=7,25,IF(L399=8,22.5,0))))))))+IF(L399&lt;=8,0,IF(L399&lt;=16,19,IF(L399&lt;=24,13,IF(L399&lt;=32,8,0))))-IF(L399&lt;=8,0,IF(L399&lt;=16,(L399-9)*0.425,IF(L399&lt;=24,(L399-17)*0.425,IF(L399&lt;=32,(L399-25)*0.425,0)))),0)+IF(F399="EČ",IF(L399=1,204,IF(L399=2,156.24,IF(L399=3,123.84,IF(L399=4,72,IF(L399=5,66,IF(L399=6,60,IF(L399=7,54,IF(L399=8,48,0))))))))+IF(L399&lt;=8,0,IF(L399&lt;=16,40,IF(L399&lt;=24,25,0)))-IF(L399&lt;=8,0,IF(L399&lt;=16,(L399-9)*1.02,IF(L399&lt;=24,(L399-17)*1.02,0))),0)+IF(F399="EČneol",IF(L399=1,68,IF(L399=2,51.69,IF(L399=3,40.61,IF(L399=4,13,IF(L399=5,12,IF(L399=6,11,IF(L399=7,10,IF(L399=8,9,0)))))))))+IF(F399="EŽ",IF(L399=1,68,IF(L399=2,47.6,IF(L399=3,36,IF(L399=4,18,IF(L399=5,16.5,IF(L399=6,15,IF(L399=7,13.5,IF(L399=8,12,0))))))))+IF(L399&lt;=8,0,IF(L399&lt;=16,10,IF(L399&lt;=24,6,0)))-IF(L399&lt;=8,0,IF(L399&lt;=16,(L399-9)*0.34,IF(L399&lt;=24,(L399-17)*0.34,0))),0)+IF(F399="PT",IF(L399=1,68,IF(L399=2,52.08,IF(L399=3,41.28,IF(L399=4,24,IF(L399=5,22,IF(L399=6,20,IF(L399=7,18,IF(L399=8,16,0))))))))+IF(L399&lt;=8,0,IF(L399&lt;=16,13,IF(L399&lt;=24,9,IF(L399&lt;=32,4,0))))-IF(L399&lt;=8,0,IF(L399&lt;=16,(L399-9)*0.34,IF(L399&lt;=24,(L399-17)*0.34,IF(L399&lt;=32,(L399-25)*0.34,0)))),0)+IF(F399="JOŽ",IF(L399=1,85,IF(L399=2,59.5,IF(L399=3,45,IF(L399=4,32.5,IF(L399=5,30,IF(L399=6,27.5,IF(L399=7,25,IF(L399=8,22.5,0))))))))+IF(L399&lt;=8,0,IF(L399&lt;=16,19,IF(L399&lt;=24,13,0)))-IF(L399&lt;=8,0,IF(L399&lt;=16,(L399-9)*0.425,IF(L399&lt;=24,(L399-17)*0.425,0))),0)+IF(F399="JPČ",IF(L399=1,68,IF(L399=2,47.6,IF(L399=3,36,IF(L399=4,26,IF(L399=5,24,IF(L399=6,22,IF(L399=7,20,IF(L399=8,18,0))))))))+IF(L399&lt;=8,0,IF(L399&lt;=16,13,IF(L399&lt;=24,9,0)))-IF(L399&lt;=8,0,IF(L399&lt;=16,(L399-9)*0.34,IF(L399&lt;=24,(L399-17)*0.34,0))),0)+IF(F399="JEČ",IF(L399=1,34,IF(L399=2,26.04,IF(L399=3,20.6,IF(L399=4,12,IF(L399=5,11,IF(L399=6,10,IF(L399=7,9,IF(L399=8,8,0))))))))+IF(L399&lt;=8,0,IF(L399&lt;=16,6,0))-IF(L399&lt;=8,0,IF(L399&lt;=16,(L399-9)*0.17,0)),0)+IF(F399="JEOF",IF(L399=1,34,IF(L399=2,26.04,IF(L399=3,20.6,IF(L399=4,12,IF(L399=5,11,IF(L399=6,10,IF(L399=7,9,IF(L399=8,8,0))))))))+IF(L399&lt;=8,0,IF(L399&lt;=16,6,0))-IF(L399&lt;=8,0,IF(L399&lt;=16,(L399-9)*0.17,0)),0)+IF(F399="JnPČ",IF(L399=1,51,IF(L399=2,35.7,IF(L399=3,27,IF(L399=4,19.5,IF(L399=5,18,IF(L399=6,16.5,IF(L399=7,15,IF(L399=8,13.5,0))))))))+IF(L399&lt;=8,0,IF(L399&lt;=16,10,0))-IF(L399&lt;=8,0,IF(L399&lt;=16,(L399-9)*0.255,0)),0)+IF(F399="JnEČ",IF(L399=1,25.5,IF(L399=2,19.53,IF(L399=3,15.48,IF(L399=4,9,IF(L399=5,8.25,IF(L399=6,7.5,IF(L399=7,6.75,IF(L399=8,6,0))))))))+IF(L399&lt;=8,0,IF(L399&lt;=16,5,0))-IF(L399&lt;=8,0,IF(L399&lt;=16,(L399-9)*0.1275,0)),0)+IF(F399="JčPČ",IF(L399=1,21.25,IF(L399=2,14.5,IF(L399=3,11.5,IF(L399=4,7,IF(L399=5,6.5,IF(L399=6,6,IF(L399=7,5.5,IF(L399=8,5,0))))))))+IF(L399&lt;=8,0,IF(L399&lt;=16,4,0))-IF(L399&lt;=8,0,IF(L399&lt;=16,(L399-9)*0.10625,0)),0)+IF(F399="JčEČ",IF(L399=1,17,IF(L399=2,13.02,IF(L399=3,10.32,IF(L399=4,6,IF(L399=5,5.5,IF(L399=6,5,IF(L399=7,4.5,IF(L399=8,4,0))))))))+IF(L399&lt;=8,0,IF(L399&lt;=16,3,0))-IF(L399&lt;=8,0,IF(L399&lt;=16,(L399-9)*0.085,0)),0)+IF(F399="NEAK",IF(L399=1,11.48,IF(L399=2,8.79,IF(L399=3,6.97,IF(L399=4,4.05,IF(L399=5,3.71,IF(L399=6,3.38,IF(L399=7,3.04,IF(L399=8,2.7,0))))))))+IF(L399&lt;=8,0,IF(L399&lt;=16,2,IF(L399&lt;=24,1.3,0)))-IF(L399&lt;=8,0,IF(L399&lt;=16,(L399-9)*0.0574,IF(L399&lt;=24,(L399-17)*0.0574,0))),0))*IF(L399&lt;0,1,IF(OR(F399="PČ",F399="PŽ",F399="PT"),IF(J399&lt;32,J399/32,1),1))* IF(L399&lt;0,1,IF(OR(F399="EČ",F399="EŽ",F399="JOŽ",F399="JPČ",F399="NEAK"),IF(J399&lt;24,J399/24,1),1))*IF(L399&lt;0,1,IF(OR(F399="PČneol",F399="JEČ",F399="JEOF",F399="JnPČ",F399="JnEČ",F399="JčPČ",F399="JčEČ"),IF(J399&lt;16,J399/16,1),1))*IF(L399&lt;0,1,IF(F399="EČneol",IF(J399&lt;8,J399/8,1),1))</f>
        <v>0</v>
      </c>
      <c r="O399" s="9">
        <f t="shared" ref="O399:O408" si="146">IF(F399="OŽ",N399,IF(H399="Ne",IF(J399*0.3&lt;J399-L399,N399,0),IF(J399*0.1&lt;J399-L399,N399,0)))</f>
        <v>0</v>
      </c>
      <c r="P399" s="4">
        <f t="shared" ref="P399" si="147">IF(O399=0,0,IF(F399="OŽ",IF(L399&gt;35,0,IF(J399&gt;35,(36-L399)*1.836,((36-L399)-(36-J399))*1.836)),0)+IF(F399="PČ",IF(L399&gt;31,0,IF(J399&gt;31,(32-L399)*1.347,((32-L399)-(32-J399))*1.347)),0)+ IF(F399="PČneol",IF(L399&gt;15,0,IF(J399&gt;15,(16-L399)*0.255,((16-L399)-(16-J399))*0.255)),0)+IF(F399="PŽ",IF(L399&gt;31,0,IF(J399&gt;31,(32-L399)*0.255,((32-L399)-(32-J399))*0.255)),0)+IF(F399="EČ",IF(L399&gt;23,0,IF(J399&gt;23,(24-L399)*0.612,((24-L399)-(24-J399))*0.612)),0)+IF(F399="EČneol",IF(L399&gt;7,0,IF(J399&gt;7,(8-L399)*0.204,((8-L399)-(8-J399))*0.204)),0)+IF(F399="EŽ",IF(L399&gt;23,0,IF(J399&gt;23,(24-L399)*0.204,((24-L399)-(24-J399))*0.204)),0)+IF(F399="PT",IF(L399&gt;31,0,IF(J399&gt;31,(32-L399)*0.204,((32-L399)-(32-J399))*0.204)),0)+IF(F399="JOŽ",IF(L399&gt;23,0,IF(J399&gt;23,(24-L399)*0.255,((24-L399)-(24-J399))*0.255)),0)+IF(F399="JPČ",IF(L399&gt;23,0,IF(J399&gt;23,(24-L399)*0.204,((24-L399)-(24-J399))*0.204)),0)+IF(F399="JEČ",IF(L399&gt;15,0,IF(J399&gt;15,(16-L399)*0.102,((16-L399)-(16-J399))*0.102)),0)+IF(F399="JEOF",IF(L399&gt;15,0,IF(J399&gt;15,(16-L399)*0.102,((16-L399)-(16-J399))*0.102)),0)+IF(F399="JnPČ",IF(L399&gt;15,0,IF(J399&gt;15,(16-L399)*0.153,((16-L399)-(16-J399))*0.153)),0)+IF(F399="JnEČ",IF(L399&gt;15,0,IF(J399&gt;15,(16-L399)*0.0765,((16-L399)-(16-J399))*0.0765)),0)+IF(F399="JčPČ",IF(L399&gt;15,0,IF(J399&gt;15,(16-L399)*0.06375,((16-L399)-(16-J399))*0.06375)),0)+IF(F399="JčEČ",IF(L399&gt;15,0,IF(J399&gt;15,(16-L399)*0.051,((16-L399)-(16-J399))*0.051)),0)+IF(F399="NEAK",IF(L399&gt;23,0,IF(J399&gt;23,(24-L399)*0.03444,((24-L399)-(24-J399))*0.03444)),0))</f>
        <v>0</v>
      </c>
      <c r="Q399" s="11">
        <f t="shared" ref="Q399" si="148">IF(ISERROR(P399*100/N399),0,(P399*100/N399))</f>
        <v>0</v>
      </c>
      <c r="R399" s="10">
        <f t="shared" ref="R399:R408" si="149">IF(Q399&lt;=30,O399+P399,O399+O399*0.3)*IF(G399=1,0.4,IF(G399=2,0.75,IF(G399="1 (kas 4 m. 1 k. nerengiamos)",0.52,1)))*IF(D399="olimpinė",1,IF(M399="Ne",0.5,1))*IF(OR(A$5="Lietuvos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federacija"),IF(OR(J399&lt;8,K399&lt;16),0,1),1)*E399*IF(I399&lt;=1,1,1/I399)*IF(OR(A$5="Lietuvos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99" s="8"/>
    </row>
    <row r="400" spans="1:19">
      <c r="A400" s="61">
        <v>2</v>
      </c>
      <c r="B400" s="61"/>
      <c r="C400" s="12"/>
      <c r="D400" s="61"/>
      <c r="E400" s="61"/>
      <c r="F400" s="61"/>
      <c r="G400" s="61"/>
      <c r="H400" s="61"/>
      <c r="I400" s="61"/>
      <c r="J400" s="61"/>
      <c r="K400" s="61"/>
      <c r="L400" s="61"/>
      <c r="M400" s="61"/>
      <c r="N400" s="3">
        <f t="shared" si="145"/>
        <v>0</v>
      </c>
      <c r="O400" s="9">
        <f t="shared" si="146"/>
        <v>0</v>
      </c>
      <c r="P400" s="4">
        <f t="shared" ref="P400:P408" si="150">IF(O400=0,0,IF(F400="OŽ",IF(L400&gt;35,0,IF(J400&gt;35,(36-L400)*1.836,((36-L400)-(36-J400))*1.836)),0)+IF(F400="PČ",IF(L400&gt;31,0,IF(J400&gt;31,(32-L400)*1.347,((32-L400)-(32-J400))*1.347)),0)+ IF(F400="PČneol",IF(L400&gt;15,0,IF(J400&gt;15,(16-L400)*0.255,((16-L400)-(16-J400))*0.255)),0)+IF(F400="PŽ",IF(L400&gt;31,0,IF(J400&gt;31,(32-L400)*0.255,((32-L400)-(32-J400))*0.255)),0)+IF(F400="EČ",IF(L400&gt;23,0,IF(J400&gt;23,(24-L400)*0.612,((24-L400)-(24-J400))*0.612)),0)+IF(F400="EČneol",IF(L400&gt;7,0,IF(J400&gt;7,(8-L400)*0.204,((8-L400)-(8-J400))*0.204)),0)+IF(F400="EŽ",IF(L400&gt;23,0,IF(J400&gt;23,(24-L400)*0.204,((24-L400)-(24-J400))*0.204)),0)+IF(F400="PT",IF(L400&gt;31,0,IF(J400&gt;31,(32-L400)*0.204,((32-L400)-(32-J400))*0.204)),0)+IF(F400="JOŽ",IF(L400&gt;23,0,IF(J400&gt;23,(24-L400)*0.255,((24-L400)-(24-J400))*0.255)),0)+IF(F400="JPČ",IF(L400&gt;23,0,IF(J400&gt;23,(24-L400)*0.204,((24-L400)-(24-J400))*0.204)),0)+IF(F400="JEČ",IF(L400&gt;15,0,IF(J400&gt;15,(16-L400)*0.102,((16-L400)-(16-J400))*0.102)),0)+IF(F400="JEOF",IF(L400&gt;15,0,IF(J400&gt;15,(16-L400)*0.102,((16-L400)-(16-J400))*0.102)),0)+IF(F400="JnPČ",IF(L400&gt;15,0,IF(J400&gt;15,(16-L400)*0.153,((16-L400)-(16-J400))*0.153)),0)+IF(F400="JnEČ",IF(L400&gt;15,0,IF(J400&gt;15,(16-L400)*0.0765,((16-L400)-(16-J400))*0.0765)),0)+IF(F400="JčPČ",IF(L400&gt;15,0,IF(J400&gt;15,(16-L400)*0.06375,((16-L400)-(16-J400))*0.06375)),0)+IF(F400="JčEČ",IF(L400&gt;15,0,IF(J400&gt;15,(16-L400)*0.051,((16-L400)-(16-J400))*0.051)),0)+IF(F400="NEAK",IF(L400&gt;23,0,IF(J400&gt;23,(24-L400)*0.03444,((24-L400)-(24-J400))*0.03444)),0))</f>
        <v>0</v>
      </c>
      <c r="Q400" s="11">
        <f t="shared" ref="Q400:Q408" si="151">IF(ISERROR(P400*100/N400),0,(P400*100/N400))</f>
        <v>0</v>
      </c>
      <c r="R400" s="10">
        <f t="shared" si="149"/>
        <v>0</v>
      </c>
      <c r="S400" s="8"/>
    </row>
    <row r="401" spans="1:19">
      <c r="A401" s="61">
        <v>3</v>
      </c>
      <c r="B401" s="61"/>
      <c r="C401" s="12"/>
      <c r="D401" s="61"/>
      <c r="E401" s="61"/>
      <c r="F401" s="61"/>
      <c r="G401" s="61"/>
      <c r="H401" s="61"/>
      <c r="I401" s="61"/>
      <c r="J401" s="61"/>
      <c r="K401" s="61"/>
      <c r="L401" s="61"/>
      <c r="M401" s="61"/>
      <c r="N401" s="3">
        <f t="shared" si="145"/>
        <v>0</v>
      </c>
      <c r="O401" s="9">
        <f t="shared" si="146"/>
        <v>0</v>
      </c>
      <c r="P401" s="4">
        <f t="shared" si="150"/>
        <v>0</v>
      </c>
      <c r="Q401" s="11">
        <f t="shared" si="151"/>
        <v>0</v>
      </c>
      <c r="R401" s="10">
        <f t="shared" si="149"/>
        <v>0</v>
      </c>
      <c r="S401" s="8"/>
    </row>
    <row r="402" spans="1:19">
      <c r="A402" s="61">
        <v>4</v>
      </c>
      <c r="B402" s="61"/>
      <c r="C402" s="12"/>
      <c r="D402" s="61"/>
      <c r="E402" s="61"/>
      <c r="F402" s="61"/>
      <c r="G402" s="61"/>
      <c r="H402" s="61"/>
      <c r="I402" s="61"/>
      <c r="J402" s="61"/>
      <c r="K402" s="61"/>
      <c r="L402" s="61"/>
      <c r="M402" s="61"/>
      <c r="N402" s="3">
        <f t="shared" si="145"/>
        <v>0</v>
      </c>
      <c r="O402" s="9">
        <f t="shared" si="146"/>
        <v>0</v>
      </c>
      <c r="P402" s="4">
        <f t="shared" si="150"/>
        <v>0</v>
      </c>
      <c r="Q402" s="11">
        <f t="shared" si="151"/>
        <v>0</v>
      </c>
      <c r="R402" s="10">
        <f t="shared" si="149"/>
        <v>0</v>
      </c>
      <c r="S402" s="8"/>
    </row>
    <row r="403" spans="1:19">
      <c r="A403" s="61">
        <v>5</v>
      </c>
      <c r="B403" s="61"/>
      <c r="C403" s="12"/>
      <c r="D403" s="61"/>
      <c r="E403" s="61"/>
      <c r="F403" s="61"/>
      <c r="G403" s="61"/>
      <c r="H403" s="61"/>
      <c r="I403" s="61"/>
      <c r="J403" s="61"/>
      <c r="K403" s="61"/>
      <c r="L403" s="61"/>
      <c r="M403" s="61"/>
      <c r="N403" s="3">
        <f t="shared" si="145"/>
        <v>0</v>
      </c>
      <c r="O403" s="9">
        <f t="shared" si="146"/>
        <v>0</v>
      </c>
      <c r="P403" s="4">
        <f t="shared" si="150"/>
        <v>0</v>
      </c>
      <c r="Q403" s="11">
        <f t="shared" si="151"/>
        <v>0</v>
      </c>
      <c r="R403" s="10">
        <f t="shared" si="149"/>
        <v>0</v>
      </c>
      <c r="S403" s="8"/>
    </row>
    <row r="404" spans="1:19" ht="13.9" customHeight="1">
      <c r="A404" s="61">
        <v>6</v>
      </c>
      <c r="B404" s="61"/>
      <c r="C404" s="12"/>
      <c r="D404" s="61"/>
      <c r="E404" s="61"/>
      <c r="F404" s="61"/>
      <c r="G404" s="61"/>
      <c r="H404" s="61"/>
      <c r="I404" s="61"/>
      <c r="J404" s="61"/>
      <c r="K404" s="61"/>
      <c r="L404" s="61"/>
      <c r="M404" s="61"/>
      <c r="N404" s="3">
        <f t="shared" si="145"/>
        <v>0</v>
      </c>
      <c r="O404" s="9">
        <f t="shared" si="146"/>
        <v>0</v>
      </c>
      <c r="P404" s="4">
        <f t="shared" si="150"/>
        <v>0</v>
      </c>
      <c r="Q404" s="11">
        <f t="shared" si="151"/>
        <v>0</v>
      </c>
      <c r="R404" s="10">
        <f t="shared" si="149"/>
        <v>0</v>
      </c>
      <c r="S404" s="8"/>
    </row>
    <row r="405" spans="1:19">
      <c r="A405" s="61">
        <v>7</v>
      </c>
      <c r="B405" s="61"/>
      <c r="C405" s="12"/>
      <c r="D405" s="61"/>
      <c r="E405" s="61"/>
      <c r="F405" s="61"/>
      <c r="G405" s="61"/>
      <c r="H405" s="61"/>
      <c r="I405" s="61"/>
      <c r="J405" s="61"/>
      <c r="K405" s="61"/>
      <c r="L405" s="61"/>
      <c r="M405" s="61"/>
      <c r="N405" s="3">
        <f t="shared" si="145"/>
        <v>0</v>
      </c>
      <c r="O405" s="9">
        <f t="shared" si="146"/>
        <v>0</v>
      </c>
      <c r="P405" s="4">
        <f t="shared" si="150"/>
        <v>0</v>
      </c>
      <c r="Q405" s="11">
        <f t="shared" si="151"/>
        <v>0</v>
      </c>
      <c r="R405" s="10">
        <f t="shared" si="149"/>
        <v>0</v>
      </c>
      <c r="S405" s="8"/>
    </row>
    <row r="406" spans="1:19">
      <c r="A406" s="61">
        <v>8</v>
      </c>
      <c r="B406" s="61"/>
      <c r="C406" s="12"/>
      <c r="D406" s="61"/>
      <c r="E406" s="61"/>
      <c r="F406" s="61"/>
      <c r="G406" s="61"/>
      <c r="H406" s="61"/>
      <c r="I406" s="61"/>
      <c r="J406" s="61"/>
      <c r="K406" s="61"/>
      <c r="L406" s="61"/>
      <c r="M406" s="61"/>
      <c r="N406" s="3">
        <f t="shared" si="145"/>
        <v>0</v>
      </c>
      <c r="O406" s="9">
        <f t="shared" si="146"/>
        <v>0</v>
      </c>
      <c r="P406" s="4">
        <f t="shared" si="150"/>
        <v>0</v>
      </c>
      <c r="Q406" s="11">
        <f t="shared" si="151"/>
        <v>0</v>
      </c>
      <c r="R406" s="10">
        <f t="shared" si="149"/>
        <v>0</v>
      </c>
      <c r="S406" s="8"/>
    </row>
    <row r="407" spans="1:19">
      <c r="A407" s="61">
        <v>9</v>
      </c>
      <c r="B407" s="61"/>
      <c r="C407" s="12"/>
      <c r="D407" s="61"/>
      <c r="E407" s="61"/>
      <c r="F407" s="61"/>
      <c r="G407" s="61"/>
      <c r="H407" s="61"/>
      <c r="I407" s="61"/>
      <c r="J407" s="61"/>
      <c r="K407" s="61"/>
      <c r="L407" s="61"/>
      <c r="M407" s="61"/>
      <c r="N407" s="3">
        <f t="shared" si="145"/>
        <v>0</v>
      </c>
      <c r="O407" s="9">
        <f t="shared" si="146"/>
        <v>0</v>
      </c>
      <c r="P407" s="4">
        <f t="shared" si="150"/>
        <v>0</v>
      </c>
      <c r="Q407" s="11">
        <f t="shared" si="151"/>
        <v>0</v>
      </c>
      <c r="R407" s="10">
        <f t="shared" si="149"/>
        <v>0</v>
      </c>
      <c r="S407" s="8"/>
    </row>
    <row r="408" spans="1:19">
      <c r="A408" s="61">
        <v>10</v>
      </c>
      <c r="B408" s="61"/>
      <c r="C408" s="12"/>
      <c r="D408" s="61"/>
      <c r="E408" s="61"/>
      <c r="F408" s="61"/>
      <c r="G408" s="61"/>
      <c r="H408" s="61"/>
      <c r="I408" s="61"/>
      <c r="J408" s="61"/>
      <c r="K408" s="61"/>
      <c r="L408" s="61"/>
      <c r="M408" s="61"/>
      <c r="N408" s="3">
        <f t="shared" si="145"/>
        <v>0</v>
      </c>
      <c r="O408" s="9">
        <f t="shared" si="146"/>
        <v>0</v>
      </c>
      <c r="P408" s="4">
        <f t="shared" si="150"/>
        <v>0</v>
      </c>
      <c r="Q408" s="11">
        <f t="shared" si="151"/>
        <v>0</v>
      </c>
      <c r="R408" s="10">
        <f t="shared" si="149"/>
        <v>0</v>
      </c>
      <c r="S408" s="8"/>
    </row>
    <row r="409" spans="1:19">
      <c r="A409" s="66" t="s">
        <v>36</v>
      </c>
      <c r="B409" s="67"/>
      <c r="C409" s="67"/>
      <c r="D409" s="67"/>
      <c r="E409" s="67"/>
      <c r="F409" s="67"/>
      <c r="G409" s="67"/>
      <c r="H409" s="67"/>
      <c r="I409" s="67"/>
      <c r="J409" s="67"/>
      <c r="K409" s="67"/>
      <c r="L409" s="67"/>
      <c r="M409" s="67"/>
      <c r="N409" s="67"/>
      <c r="O409" s="67"/>
      <c r="P409" s="67"/>
      <c r="Q409" s="68"/>
      <c r="R409" s="10">
        <f>SUM(R399:R408)</f>
        <v>0</v>
      </c>
      <c r="S409" s="8"/>
    </row>
    <row r="410" spans="1:19" ht="15.75">
      <c r="A410" s="24" t="s">
        <v>37</v>
      </c>
      <c r="B410" s="24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6"/>
      <c r="S410" s="8"/>
    </row>
    <row r="411" spans="1:19">
      <c r="A411" s="49" t="s">
        <v>42</v>
      </c>
      <c r="B411" s="49"/>
      <c r="C411" s="49"/>
      <c r="D411" s="49"/>
      <c r="E411" s="49"/>
      <c r="F411" s="49"/>
      <c r="G411" s="49"/>
      <c r="H411" s="49"/>
      <c r="I411" s="49"/>
      <c r="J411" s="15"/>
      <c r="K411" s="15"/>
      <c r="L411" s="15"/>
      <c r="M411" s="15"/>
      <c r="N411" s="15"/>
      <c r="O411" s="15"/>
      <c r="P411" s="15"/>
      <c r="Q411" s="15"/>
      <c r="R411" s="16"/>
      <c r="S411" s="8"/>
    </row>
    <row r="412" spans="1:19">
      <c r="A412" s="49"/>
      <c r="B412" s="49"/>
      <c r="C412" s="49"/>
      <c r="D412" s="49"/>
      <c r="E412" s="49"/>
      <c r="F412" s="49"/>
      <c r="G412" s="49"/>
      <c r="H412" s="49"/>
      <c r="I412" s="49"/>
      <c r="J412" s="15"/>
      <c r="K412" s="15"/>
      <c r="L412" s="15"/>
      <c r="M412" s="15"/>
      <c r="N412" s="15"/>
      <c r="O412" s="15"/>
      <c r="P412" s="15"/>
      <c r="Q412" s="15"/>
      <c r="R412" s="16"/>
      <c r="S412" s="8"/>
    </row>
    <row r="413" spans="1:19">
      <c r="A413" s="64" t="s">
        <v>99</v>
      </c>
      <c r="B413" s="65"/>
      <c r="C413" s="65"/>
      <c r="D413" s="65"/>
      <c r="E413" s="65"/>
      <c r="F413" s="65"/>
      <c r="G413" s="65"/>
      <c r="H413" s="65"/>
      <c r="I413" s="65"/>
      <c r="J413" s="65"/>
      <c r="K413" s="65"/>
      <c r="L413" s="65"/>
      <c r="M413" s="65"/>
      <c r="N413" s="65"/>
      <c r="O413" s="65"/>
      <c r="P413" s="65"/>
      <c r="Q413" s="57"/>
      <c r="R413" s="8"/>
      <c r="S413" s="8"/>
    </row>
    <row r="414" spans="1:19" ht="18">
      <c r="A414" s="69" t="s">
        <v>27</v>
      </c>
      <c r="B414" s="70"/>
      <c r="C414" s="70"/>
      <c r="D414" s="50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7"/>
      <c r="R414" s="8"/>
      <c r="S414" s="8"/>
    </row>
    <row r="415" spans="1:19">
      <c r="A415" s="64" t="s">
        <v>98</v>
      </c>
      <c r="B415" s="65"/>
      <c r="C415" s="65"/>
      <c r="D415" s="65"/>
      <c r="E415" s="65"/>
      <c r="F415" s="65"/>
      <c r="G415" s="65"/>
      <c r="H415" s="65"/>
      <c r="I415" s="65"/>
      <c r="J415" s="65"/>
      <c r="K415" s="65"/>
      <c r="L415" s="65"/>
      <c r="M415" s="65"/>
      <c r="N415" s="65"/>
      <c r="O415" s="65"/>
      <c r="P415" s="65"/>
      <c r="Q415" s="57"/>
      <c r="R415" s="8"/>
      <c r="S415" s="8"/>
    </row>
    <row r="416" spans="1:19">
      <c r="A416" s="61">
        <v>1</v>
      </c>
      <c r="B416" s="61"/>
      <c r="C416" s="12"/>
      <c r="D416" s="61"/>
      <c r="E416" s="61"/>
      <c r="F416" s="61"/>
      <c r="G416" s="61"/>
      <c r="H416" s="61"/>
      <c r="I416" s="61"/>
      <c r="J416" s="61"/>
      <c r="K416" s="61"/>
      <c r="L416" s="61"/>
      <c r="M416" s="61"/>
      <c r="N416" s="3">
        <f t="shared" ref="N416:N425" si="152">(IF(F416="OŽ",IF(L416=1,550.8,IF(L416=2,426.38,IF(L416=3,342.14,IF(L416=4,181.44,IF(L416=5,168.48,IF(L416=6,155.52,IF(L416=7,148.5,IF(L416=8,144,0))))))))+IF(L416&lt;=8,0,IF(L416&lt;=16,137.7,IF(L416&lt;=24,108,IF(L416&lt;=32,80.1,IF(L416&lt;=36,52.2,0)))))-IF(L416&lt;=8,0,IF(L416&lt;=16,(L416-9)*2.754,IF(L416&lt;=24,(L416-17)* 2.754,IF(L416&lt;=32,(L416-25)* 2.754,IF(L416&lt;=36,(L416-33)*2.754,0))))),0)+IF(F416="PČ",IF(L416=1,449,IF(L416=2,314.6,IF(L416=3,238,IF(L416=4,172,IF(L416=5,159,IF(L416=6,145,IF(L416=7,132,IF(L416=8,119,0))))))))+IF(L416&lt;=8,0,IF(L416&lt;=16,88,IF(L416&lt;=24,55,IF(L416&lt;=32,22,0))))-IF(L416&lt;=8,0,IF(L416&lt;=16,(L416-9)*2.245,IF(L416&lt;=24,(L416-17)*2.245,IF(L416&lt;=32,(L416-25)*2.245,0)))),0)+IF(F416="PČneol",IF(L416=1,85,IF(L416=2,64.61,IF(L416=3,50.76,IF(L416=4,16.25,IF(L416=5,15,IF(L416=6,13.75,IF(L416=7,12.5,IF(L416=8,11.25,0))))))))+IF(L416&lt;=8,0,IF(L416&lt;=16,9,0))-IF(L416&lt;=8,0,IF(L416&lt;=16,(L416-9)*0.425,0)),0)+IF(F416="PŽ",IF(L416=1,85,IF(L416=2,59.5,IF(L416=3,45,IF(L416=4,32.5,IF(L416=5,30,IF(L416=6,27.5,IF(L416=7,25,IF(L416=8,22.5,0))))))))+IF(L416&lt;=8,0,IF(L416&lt;=16,19,IF(L416&lt;=24,13,IF(L416&lt;=32,8,0))))-IF(L416&lt;=8,0,IF(L416&lt;=16,(L416-9)*0.425,IF(L416&lt;=24,(L416-17)*0.425,IF(L416&lt;=32,(L416-25)*0.425,0)))),0)+IF(F416="EČ",IF(L416=1,204,IF(L416=2,156.24,IF(L416=3,123.84,IF(L416=4,72,IF(L416=5,66,IF(L416=6,60,IF(L416=7,54,IF(L416=8,48,0))))))))+IF(L416&lt;=8,0,IF(L416&lt;=16,40,IF(L416&lt;=24,25,0)))-IF(L416&lt;=8,0,IF(L416&lt;=16,(L416-9)*1.02,IF(L416&lt;=24,(L416-17)*1.02,0))),0)+IF(F416="EČneol",IF(L416=1,68,IF(L416=2,51.69,IF(L416=3,40.61,IF(L416=4,13,IF(L416=5,12,IF(L416=6,11,IF(L416=7,10,IF(L416=8,9,0)))))))))+IF(F416="EŽ",IF(L416=1,68,IF(L416=2,47.6,IF(L416=3,36,IF(L416=4,18,IF(L416=5,16.5,IF(L416=6,15,IF(L416=7,13.5,IF(L416=8,12,0))))))))+IF(L416&lt;=8,0,IF(L416&lt;=16,10,IF(L416&lt;=24,6,0)))-IF(L416&lt;=8,0,IF(L416&lt;=16,(L416-9)*0.34,IF(L416&lt;=24,(L416-17)*0.34,0))),0)+IF(F416="PT",IF(L416=1,68,IF(L416=2,52.08,IF(L416=3,41.28,IF(L416=4,24,IF(L416=5,22,IF(L416=6,20,IF(L416=7,18,IF(L416=8,16,0))))))))+IF(L416&lt;=8,0,IF(L416&lt;=16,13,IF(L416&lt;=24,9,IF(L416&lt;=32,4,0))))-IF(L416&lt;=8,0,IF(L416&lt;=16,(L416-9)*0.34,IF(L416&lt;=24,(L416-17)*0.34,IF(L416&lt;=32,(L416-25)*0.34,0)))),0)+IF(F416="JOŽ",IF(L416=1,85,IF(L416=2,59.5,IF(L416=3,45,IF(L416=4,32.5,IF(L416=5,30,IF(L416=6,27.5,IF(L416=7,25,IF(L416=8,22.5,0))))))))+IF(L416&lt;=8,0,IF(L416&lt;=16,19,IF(L416&lt;=24,13,0)))-IF(L416&lt;=8,0,IF(L416&lt;=16,(L416-9)*0.425,IF(L416&lt;=24,(L416-17)*0.425,0))),0)+IF(F416="JPČ",IF(L416=1,68,IF(L416=2,47.6,IF(L416=3,36,IF(L416=4,26,IF(L416=5,24,IF(L416=6,22,IF(L416=7,20,IF(L416=8,18,0))))))))+IF(L416&lt;=8,0,IF(L416&lt;=16,13,IF(L416&lt;=24,9,0)))-IF(L416&lt;=8,0,IF(L416&lt;=16,(L416-9)*0.34,IF(L416&lt;=24,(L416-17)*0.34,0))),0)+IF(F416="JEČ",IF(L416=1,34,IF(L416=2,26.04,IF(L416=3,20.6,IF(L416=4,12,IF(L416=5,11,IF(L416=6,10,IF(L416=7,9,IF(L416=8,8,0))))))))+IF(L416&lt;=8,0,IF(L416&lt;=16,6,0))-IF(L416&lt;=8,0,IF(L416&lt;=16,(L416-9)*0.17,0)),0)+IF(F416="JEOF",IF(L416=1,34,IF(L416=2,26.04,IF(L416=3,20.6,IF(L416=4,12,IF(L416=5,11,IF(L416=6,10,IF(L416=7,9,IF(L416=8,8,0))))))))+IF(L416&lt;=8,0,IF(L416&lt;=16,6,0))-IF(L416&lt;=8,0,IF(L416&lt;=16,(L416-9)*0.17,0)),0)+IF(F416="JnPČ",IF(L416=1,51,IF(L416=2,35.7,IF(L416=3,27,IF(L416=4,19.5,IF(L416=5,18,IF(L416=6,16.5,IF(L416=7,15,IF(L416=8,13.5,0))))))))+IF(L416&lt;=8,0,IF(L416&lt;=16,10,0))-IF(L416&lt;=8,0,IF(L416&lt;=16,(L416-9)*0.255,0)),0)+IF(F416="JnEČ",IF(L416=1,25.5,IF(L416=2,19.53,IF(L416=3,15.48,IF(L416=4,9,IF(L416=5,8.25,IF(L416=6,7.5,IF(L416=7,6.75,IF(L416=8,6,0))))))))+IF(L416&lt;=8,0,IF(L416&lt;=16,5,0))-IF(L416&lt;=8,0,IF(L416&lt;=16,(L416-9)*0.1275,0)),0)+IF(F416="JčPČ",IF(L416=1,21.25,IF(L416=2,14.5,IF(L416=3,11.5,IF(L416=4,7,IF(L416=5,6.5,IF(L416=6,6,IF(L416=7,5.5,IF(L416=8,5,0))))))))+IF(L416&lt;=8,0,IF(L416&lt;=16,4,0))-IF(L416&lt;=8,0,IF(L416&lt;=16,(L416-9)*0.10625,0)),0)+IF(F416="JčEČ",IF(L416=1,17,IF(L416=2,13.02,IF(L416=3,10.32,IF(L416=4,6,IF(L416=5,5.5,IF(L416=6,5,IF(L416=7,4.5,IF(L416=8,4,0))))))))+IF(L416&lt;=8,0,IF(L416&lt;=16,3,0))-IF(L416&lt;=8,0,IF(L416&lt;=16,(L416-9)*0.085,0)),0)+IF(F416="NEAK",IF(L416=1,11.48,IF(L416=2,8.79,IF(L416=3,6.97,IF(L416=4,4.05,IF(L416=5,3.71,IF(L416=6,3.38,IF(L416=7,3.04,IF(L416=8,2.7,0))))))))+IF(L416&lt;=8,0,IF(L416&lt;=16,2,IF(L416&lt;=24,1.3,0)))-IF(L416&lt;=8,0,IF(L416&lt;=16,(L416-9)*0.0574,IF(L416&lt;=24,(L416-17)*0.0574,0))),0))*IF(L416&lt;0,1,IF(OR(F416="PČ",F416="PŽ",F416="PT"),IF(J416&lt;32,J416/32,1),1))* IF(L416&lt;0,1,IF(OR(F416="EČ",F416="EŽ",F416="JOŽ",F416="JPČ",F416="NEAK"),IF(J416&lt;24,J416/24,1),1))*IF(L416&lt;0,1,IF(OR(F416="PČneol",F416="JEČ",F416="JEOF",F416="JnPČ",F416="JnEČ",F416="JčPČ",F416="JčEČ"),IF(J416&lt;16,J416/16,1),1))*IF(L416&lt;0,1,IF(F416="EČneol",IF(J416&lt;8,J416/8,1),1))</f>
        <v>0</v>
      </c>
      <c r="O416" s="9">
        <f t="shared" ref="O416:O425" si="153">IF(F416="OŽ",N416,IF(H416="Ne",IF(J416*0.3&lt;J416-L416,N416,0),IF(J416*0.1&lt;J416-L416,N416,0)))</f>
        <v>0</v>
      </c>
      <c r="P416" s="4">
        <f t="shared" ref="P416" si="154">IF(O416=0,0,IF(F416="OŽ",IF(L416&gt;35,0,IF(J416&gt;35,(36-L416)*1.836,((36-L416)-(36-J416))*1.836)),0)+IF(F416="PČ",IF(L416&gt;31,0,IF(J416&gt;31,(32-L416)*1.347,((32-L416)-(32-J416))*1.347)),0)+ IF(F416="PČneol",IF(L416&gt;15,0,IF(J416&gt;15,(16-L416)*0.255,((16-L416)-(16-J416))*0.255)),0)+IF(F416="PŽ",IF(L416&gt;31,0,IF(J416&gt;31,(32-L416)*0.255,((32-L416)-(32-J416))*0.255)),0)+IF(F416="EČ",IF(L416&gt;23,0,IF(J416&gt;23,(24-L416)*0.612,((24-L416)-(24-J416))*0.612)),0)+IF(F416="EČneol",IF(L416&gt;7,0,IF(J416&gt;7,(8-L416)*0.204,((8-L416)-(8-J416))*0.204)),0)+IF(F416="EŽ",IF(L416&gt;23,0,IF(J416&gt;23,(24-L416)*0.204,((24-L416)-(24-J416))*0.204)),0)+IF(F416="PT",IF(L416&gt;31,0,IF(J416&gt;31,(32-L416)*0.204,((32-L416)-(32-J416))*0.204)),0)+IF(F416="JOŽ",IF(L416&gt;23,0,IF(J416&gt;23,(24-L416)*0.255,((24-L416)-(24-J416))*0.255)),0)+IF(F416="JPČ",IF(L416&gt;23,0,IF(J416&gt;23,(24-L416)*0.204,((24-L416)-(24-J416))*0.204)),0)+IF(F416="JEČ",IF(L416&gt;15,0,IF(J416&gt;15,(16-L416)*0.102,((16-L416)-(16-J416))*0.102)),0)+IF(F416="JEOF",IF(L416&gt;15,0,IF(J416&gt;15,(16-L416)*0.102,((16-L416)-(16-J416))*0.102)),0)+IF(F416="JnPČ",IF(L416&gt;15,0,IF(J416&gt;15,(16-L416)*0.153,((16-L416)-(16-J416))*0.153)),0)+IF(F416="JnEČ",IF(L416&gt;15,0,IF(J416&gt;15,(16-L416)*0.0765,((16-L416)-(16-J416))*0.0765)),0)+IF(F416="JčPČ",IF(L416&gt;15,0,IF(J416&gt;15,(16-L416)*0.06375,((16-L416)-(16-J416))*0.06375)),0)+IF(F416="JčEČ",IF(L416&gt;15,0,IF(J416&gt;15,(16-L416)*0.051,((16-L416)-(16-J416))*0.051)),0)+IF(F416="NEAK",IF(L416&gt;23,0,IF(J416&gt;23,(24-L416)*0.03444,((24-L416)-(24-J416))*0.03444)),0))</f>
        <v>0</v>
      </c>
      <c r="Q416" s="11">
        <f t="shared" ref="Q416" si="155">IF(ISERROR(P416*100/N416),0,(P416*100/N416))</f>
        <v>0</v>
      </c>
      <c r="R416" s="10">
        <f t="shared" ref="R416:R425" si="156">IF(Q416&lt;=30,O416+P416,O416+O416*0.3)*IF(G416=1,0.4,IF(G416=2,0.75,IF(G416="1 (kas 4 m. 1 k. nerengiamos)",0.52,1)))*IF(D416="olimpinė",1,IF(M416="Ne",0.5,1))*IF(OR(A$5="Lietuvos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federacija"),IF(OR(J416&lt;8,K416&lt;16),0,1),1)*E416*IF(I416&lt;=1,1,1/I416)*IF(OR(A$5="Lietuvos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16" s="8"/>
    </row>
    <row r="417" spans="1:19">
      <c r="A417" s="61">
        <v>2</v>
      </c>
      <c r="B417" s="61"/>
      <c r="C417" s="12"/>
      <c r="D417" s="61"/>
      <c r="E417" s="61"/>
      <c r="F417" s="61"/>
      <c r="G417" s="61"/>
      <c r="H417" s="61"/>
      <c r="I417" s="61"/>
      <c r="J417" s="61"/>
      <c r="K417" s="61"/>
      <c r="L417" s="61"/>
      <c r="M417" s="61"/>
      <c r="N417" s="3">
        <f t="shared" si="152"/>
        <v>0</v>
      </c>
      <c r="O417" s="9">
        <f t="shared" si="153"/>
        <v>0</v>
      </c>
      <c r="P417" s="4">
        <f t="shared" ref="P417:P425" si="157">IF(O417=0,0,IF(F417="OŽ",IF(L417&gt;35,0,IF(J417&gt;35,(36-L417)*1.836,((36-L417)-(36-J417))*1.836)),0)+IF(F417="PČ",IF(L417&gt;31,0,IF(J417&gt;31,(32-L417)*1.347,((32-L417)-(32-J417))*1.347)),0)+ IF(F417="PČneol",IF(L417&gt;15,0,IF(J417&gt;15,(16-L417)*0.255,((16-L417)-(16-J417))*0.255)),0)+IF(F417="PŽ",IF(L417&gt;31,0,IF(J417&gt;31,(32-L417)*0.255,((32-L417)-(32-J417))*0.255)),0)+IF(F417="EČ",IF(L417&gt;23,0,IF(J417&gt;23,(24-L417)*0.612,((24-L417)-(24-J417))*0.612)),0)+IF(F417="EČneol",IF(L417&gt;7,0,IF(J417&gt;7,(8-L417)*0.204,((8-L417)-(8-J417))*0.204)),0)+IF(F417="EŽ",IF(L417&gt;23,0,IF(J417&gt;23,(24-L417)*0.204,((24-L417)-(24-J417))*0.204)),0)+IF(F417="PT",IF(L417&gt;31,0,IF(J417&gt;31,(32-L417)*0.204,((32-L417)-(32-J417))*0.204)),0)+IF(F417="JOŽ",IF(L417&gt;23,0,IF(J417&gt;23,(24-L417)*0.255,((24-L417)-(24-J417))*0.255)),0)+IF(F417="JPČ",IF(L417&gt;23,0,IF(J417&gt;23,(24-L417)*0.204,((24-L417)-(24-J417))*0.204)),0)+IF(F417="JEČ",IF(L417&gt;15,0,IF(J417&gt;15,(16-L417)*0.102,((16-L417)-(16-J417))*0.102)),0)+IF(F417="JEOF",IF(L417&gt;15,0,IF(J417&gt;15,(16-L417)*0.102,((16-L417)-(16-J417))*0.102)),0)+IF(F417="JnPČ",IF(L417&gt;15,0,IF(J417&gt;15,(16-L417)*0.153,((16-L417)-(16-J417))*0.153)),0)+IF(F417="JnEČ",IF(L417&gt;15,0,IF(J417&gt;15,(16-L417)*0.0765,((16-L417)-(16-J417))*0.0765)),0)+IF(F417="JčPČ",IF(L417&gt;15,0,IF(J417&gt;15,(16-L417)*0.06375,((16-L417)-(16-J417))*0.06375)),0)+IF(F417="JčEČ",IF(L417&gt;15,0,IF(J417&gt;15,(16-L417)*0.051,((16-L417)-(16-J417))*0.051)),0)+IF(F417="NEAK",IF(L417&gt;23,0,IF(J417&gt;23,(24-L417)*0.03444,((24-L417)-(24-J417))*0.03444)),0))</f>
        <v>0</v>
      </c>
      <c r="Q417" s="11">
        <f t="shared" ref="Q417:Q425" si="158">IF(ISERROR(P417*100/N417),0,(P417*100/N417))</f>
        <v>0</v>
      </c>
      <c r="R417" s="10">
        <f t="shared" si="156"/>
        <v>0</v>
      </c>
      <c r="S417" s="8"/>
    </row>
    <row r="418" spans="1:19">
      <c r="A418" s="61">
        <v>3</v>
      </c>
      <c r="B418" s="61"/>
      <c r="C418" s="12"/>
      <c r="D418" s="61"/>
      <c r="E418" s="61"/>
      <c r="F418" s="61"/>
      <c r="G418" s="61"/>
      <c r="H418" s="61"/>
      <c r="I418" s="61"/>
      <c r="J418" s="61"/>
      <c r="K418" s="61"/>
      <c r="L418" s="61"/>
      <c r="M418" s="61"/>
      <c r="N418" s="3">
        <f t="shared" si="152"/>
        <v>0</v>
      </c>
      <c r="O418" s="9">
        <f t="shared" si="153"/>
        <v>0</v>
      </c>
      <c r="P418" s="4">
        <f t="shared" si="157"/>
        <v>0</v>
      </c>
      <c r="Q418" s="11">
        <f t="shared" si="158"/>
        <v>0</v>
      </c>
      <c r="R418" s="10">
        <f t="shared" si="156"/>
        <v>0</v>
      </c>
      <c r="S418" s="8"/>
    </row>
    <row r="419" spans="1:19">
      <c r="A419" s="61">
        <v>4</v>
      </c>
      <c r="B419" s="61"/>
      <c r="C419" s="12"/>
      <c r="D419" s="61"/>
      <c r="E419" s="61"/>
      <c r="F419" s="61"/>
      <c r="G419" s="61"/>
      <c r="H419" s="61"/>
      <c r="I419" s="61"/>
      <c r="J419" s="61"/>
      <c r="K419" s="61"/>
      <c r="L419" s="61"/>
      <c r="M419" s="61"/>
      <c r="N419" s="3">
        <f t="shared" si="152"/>
        <v>0</v>
      </c>
      <c r="O419" s="9">
        <f t="shared" si="153"/>
        <v>0</v>
      </c>
      <c r="P419" s="4">
        <f t="shared" si="157"/>
        <v>0</v>
      </c>
      <c r="Q419" s="11">
        <f t="shared" si="158"/>
        <v>0</v>
      </c>
      <c r="R419" s="10">
        <f t="shared" si="156"/>
        <v>0</v>
      </c>
      <c r="S419" s="8"/>
    </row>
    <row r="420" spans="1:19">
      <c r="A420" s="61">
        <v>5</v>
      </c>
      <c r="B420" s="61"/>
      <c r="C420" s="12"/>
      <c r="D420" s="61"/>
      <c r="E420" s="61"/>
      <c r="F420" s="61"/>
      <c r="G420" s="61"/>
      <c r="H420" s="61"/>
      <c r="I420" s="61"/>
      <c r="J420" s="61"/>
      <c r="K420" s="61"/>
      <c r="L420" s="61"/>
      <c r="M420" s="61"/>
      <c r="N420" s="3">
        <f t="shared" si="152"/>
        <v>0</v>
      </c>
      <c r="O420" s="9">
        <f t="shared" si="153"/>
        <v>0</v>
      </c>
      <c r="P420" s="4">
        <f t="shared" si="157"/>
        <v>0</v>
      </c>
      <c r="Q420" s="11">
        <f t="shared" si="158"/>
        <v>0</v>
      </c>
      <c r="R420" s="10">
        <f t="shared" si="156"/>
        <v>0</v>
      </c>
      <c r="S420" s="8"/>
    </row>
    <row r="421" spans="1:19">
      <c r="A421" s="61">
        <v>6</v>
      </c>
      <c r="B421" s="61"/>
      <c r="C421" s="12"/>
      <c r="D421" s="61"/>
      <c r="E421" s="61"/>
      <c r="F421" s="61"/>
      <c r="G421" s="61"/>
      <c r="H421" s="61"/>
      <c r="I421" s="61"/>
      <c r="J421" s="61"/>
      <c r="K421" s="61"/>
      <c r="L421" s="61"/>
      <c r="M421" s="61"/>
      <c r="N421" s="3">
        <f t="shared" si="152"/>
        <v>0</v>
      </c>
      <c r="O421" s="9">
        <f t="shared" si="153"/>
        <v>0</v>
      </c>
      <c r="P421" s="4">
        <f t="shared" si="157"/>
        <v>0</v>
      </c>
      <c r="Q421" s="11">
        <f t="shared" si="158"/>
        <v>0</v>
      </c>
      <c r="R421" s="10">
        <f t="shared" si="156"/>
        <v>0</v>
      </c>
      <c r="S421" s="8"/>
    </row>
    <row r="422" spans="1:19">
      <c r="A422" s="61">
        <v>7</v>
      </c>
      <c r="B422" s="61"/>
      <c r="C422" s="12"/>
      <c r="D422" s="61"/>
      <c r="E422" s="61"/>
      <c r="F422" s="61"/>
      <c r="G422" s="61"/>
      <c r="H422" s="61"/>
      <c r="I422" s="61"/>
      <c r="J422" s="61"/>
      <c r="K422" s="61"/>
      <c r="L422" s="61"/>
      <c r="M422" s="61"/>
      <c r="N422" s="3">
        <f t="shared" si="152"/>
        <v>0</v>
      </c>
      <c r="O422" s="9">
        <f t="shared" si="153"/>
        <v>0</v>
      </c>
      <c r="P422" s="4">
        <f t="shared" si="157"/>
        <v>0</v>
      </c>
      <c r="Q422" s="11">
        <f t="shared" si="158"/>
        <v>0</v>
      </c>
      <c r="R422" s="10">
        <f t="shared" si="156"/>
        <v>0</v>
      </c>
      <c r="S422" s="8"/>
    </row>
    <row r="423" spans="1:19">
      <c r="A423" s="61">
        <v>8</v>
      </c>
      <c r="B423" s="61"/>
      <c r="C423" s="12"/>
      <c r="D423" s="61"/>
      <c r="E423" s="61"/>
      <c r="F423" s="61"/>
      <c r="G423" s="61"/>
      <c r="H423" s="61"/>
      <c r="I423" s="61"/>
      <c r="J423" s="61"/>
      <c r="K423" s="61"/>
      <c r="L423" s="61"/>
      <c r="M423" s="61"/>
      <c r="N423" s="3">
        <f t="shared" si="152"/>
        <v>0</v>
      </c>
      <c r="O423" s="9">
        <f t="shared" si="153"/>
        <v>0</v>
      </c>
      <c r="P423" s="4">
        <f t="shared" si="157"/>
        <v>0</v>
      </c>
      <c r="Q423" s="11">
        <f t="shared" si="158"/>
        <v>0</v>
      </c>
      <c r="R423" s="10">
        <f t="shared" si="156"/>
        <v>0</v>
      </c>
      <c r="S423" s="8"/>
    </row>
    <row r="424" spans="1:19" s="8" customFormat="1">
      <c r="A424" s="61">
        <v>9</v>
      </c>
      <c r="B424" s="61"/>
      <c r="C424" s="12"/>
      <c r="D424" s="61"/>
      <c r="E424" s="61"/>
      <c r="F424" s="61"/>
      <c r="G424" s="61"/>
      <c r="H424" s="61"/>
      <c r="I424" s="61"/>
      <c r="J424" s="61"/>
      <c r="K424" s="61"/>
      <c r="L424" s="61"/>
      <c r="M424" s="61"/>
      <c r="N424" s="3">
        <f t="shared" si="152"/>
        <v>0</v>
      </c>
      <c r="O424" s="9">
        <f t="shared" si="153"/>
        <v>0</v>
      </c>
      <c r="P424" s="4">
        <f t="shared" si="157"/>
        <v>0</v>
      </c>
      <c r="Q424" s="11">
        <f t="shared" si="158"/>
        <v>0</v>
      </c>
      <c r="R424" s="10">
        <f t="shared" si="156"/>
        <v>0</v>
      </c>
    </row>
    <row r="425" spans="1:19">
      <c r="A425" s="61">
        <v>10</v>
      </c>
      <c r="B425" s="61"/>
      <c r="C425" s="12"/>
      <c r="D425" s="61"/>
      <c r="E425" s="61"/>
      <c r="F425" s="61"/>
      <c r="G425" s="61"/>
      <c r="H425" s="61"/>
      <c r="I425" s="61"/>
      <c r="J425" s="61"/>
      <c r="K425" s="61"/>
      <c r="L425" s="61"/>
      <c r="M425" s="61"/>
      <c r="N425" s="3">
        <f t="shared" si="152"/>
        <v>0</v>
      </c>
      <c r="O425" s="9">
        <f t="shared" si="153"/>
        <v>0</v>
      </c>
      <c r="P425" s="4">
        <f t="shared" si="157"/>
        <v>0</v>
      </c>
      <c r="Q425" s="11">
        <f t="shared" si="158"/>
        <v>0</v>
      </c>
      <c r="R425" s="10">
        <f t="shared" si="156"/>
        <v>0</v>
      </c>
      <c r="S425" s="8"/>
    </row>
    <row r="426" spans="1:19">
      <c r="A426" s="66" t="s">
        <v>36</v>
      </c>
      <c r="B426" s="67"/>
      <c r="C426" s="67"/>
      <c r="D426" s="67"/>
      <c r="E426" s="67"/>
      <c r="F426" s="67"/>
      <c r="G426" s="67"/>
      <c r="H426" s="67"/>
      <c r="I426" s="67"/>
      <c r="J426" s="67"/>
      <c r="K426" s="67"/>
      <c r="L426" s="67"/>
      <c r="M426" s="67"/>
      <c r="N426" s="67"/>
      <c r="O426" s="67"/>
      <c r="P426" s="67"/>
      <c r="Q426" s="68"/>
      <c r="R426" s="10">
        <f>SUM(R416:R425)</f>
        <v>0</v>
      </c>
      <c r="S426" s="8"/>
    </row>
    <row r="427" spans="1:19" ht="15.75">
      <c r="A427" s="24" t="s">
        <v>37</v>
      </c>
      <c r="B427" s="24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6"/>
      <c r="S427" s="8"/>
    </row>
    <row r="428" spans="1:19">
      <c r="A428" s="49" t="s">
        <v>42</v>
      </c>
      <c r="B428" s="49"/>
      <c r="C428" s="49"/>
      <c r="D428" s="49"/>
      <c r="E428" s="49"/>
      <c r="F428" s="49"/>
      <c r="G428" s="49"/>
      <c r="H428" s="49"/>
      <c r="I428" s="49"/>
      <c r="J428" s="15"/>
      <c r="K428" s="15"/>
      <c r="L428" s="15"/>
      <c r="M428" s="15"/>
      <c r="N428" s="15"/>
      <c r="O428" s="15"/>
      <c r="P428" s="15"/>
      <c r="Q428" s="15"/>
      <c r="R428" s="16"/>
      <c r="S428" s="8"/>
    </row>
    <row r="429" spans="1:19">
      <c r="A429" s="49"/>
      <c r="B429" s="49"/>
      <c r="C429" s="49"/>
      <c r="D429" s="49"/>
      <c r="E429" s="49"/>
      <c r="F429" s="49"/>
      <c r="G429" s="49"/>
      <c r="H429" s="49"/>
      <c r="I429" s="49"/>
      <c r="J429" s="15"/>
      <c r="K429" s="15"/>
      <c r="L429" s="15"/>
      <c r="M429" s="15"/>
      <c r="N429" s="15"/>
      <c r="O429" s="15"/>
      <c r="P429" s="15"/>
      <c r="Q429" s="15"/>
      <c r="R429" s="16"/>
      <c r="S429" s="8"/>
    </row>
    <row r="430" spans="1:19">
      <c r="A430" s="64" t="s">
        <v>99</v>
      </c>
      <c r="B430" s="65"/>
      <c r="C430" s="65"/>
      <c r="D430" s="65"/>
      <c r="E430" s="65"/>
      <c r="F430" s="65"/>
      <c r="G430" s="65"/>
      <c r="H430" s="65"/>
      <c r="I430" s="65"/>
      <c r="J430" s="65"/>
      <c r="K430" s="65"/>
      <c r="L430" s="65"/>
      <c r="M430" s="65"/>
      <c r="N430" s="65"/>
      <c r="O430" s="65"/>
      <c r="P430" s="65"/>
      <c r="Q430" s="57"/>
      <c r="R430" s="8"/>
      <c r="S430" s="8"/>
    </row>
    <row r="431" spans="1:19" ht="18">
      <c r="A431" s="69" t="s">
        <v>27</v>
      </c>
      <c r="B431" s="70"/>
      <c r="C431" s="70"/>
      <c r="D431" s="50"/>
      <c r="E431" s="50"/>
      <c r="F431" s="50"/>
      <c r="G431" s="50"/>
      <c r="H431" s="50"/>
      <c r="I431" s="50"/>
      <c r="J431" s="50"/>
      <c r="K431" s="50"/>
      <c r="L431" s="50"/>
      <c r="M431" s="50"/>
      <c r="N431" s="50"/>
      <c r="O431" s="50"/>
      <c r="P431" s="50"/>
      <c r="Q431" s="57"/>
      <c r="R431" s="8"/>
      <c r="S431" s="8"/>
    </row>
    <row r="432" spans="1:19">
      <c r="A432" s="64" t="s">
        <v>98</v>
      </c>
      <c r="B432" s="65"/>
      <c r="C432" s="65"/>
      <c r="D432" s="65"/>
      <c r="E432" s="65"/>
      <c r="F432" s="65"/>
      <c r="G432" s="65"/>
      <c r="H432" s="65"/>
      <c r="I432" s="65"/>
      <c r="J432" s="65"/>
      <c r="K432" s="65"/>
      <c r="L432" s="65"/>
      <c r="M432" s="65"/>
      <c r="N432" s="65"/>
      <c r="O432" s="65"/>
      <c r="P432" s="65"/>
      <c r="Q432" s="57"/>
      <c r="R432" s="8"/>
      <c r="S432" s="8"/>
    </row>
    <row r="433" spans="1:19">
      <c r="A433" s="61">
        <v>1</v>
      </c>
      <c r="B433" s="61"/>
      <c r="C433" s="12"/>
      <c r="D433" s="61"/>
      <c r="E433" s="61"/>
      <c r="F433" s="61"/>
      <c r="G433" s="61"/>
      <c r="H433" s="61"/>
      <c r="I433" s="61"/>
      <c r="J433" s="61"/>
      <c r="K433" s="61"/>
      <c r="L433" s="61"/>
      <c r="M433" s="61"/>
      <c r="N433" s="3">
        <f t="shared" ref="N433:N442" si="159">(IF(F433="OŽ",IF(L433=1,550.8,IF(L433=2,426.38,IF(L433=3,342.14,IF(L433=4,181.44,IF(L433=5,168.48,IF(L433=6,155.52,IF(L433=7,148.5,IF(L433=8,144,0))))))))+IF(L433&lt;=8,0,IF(L433&lt;=16,137.7,IF(L433&lt;=24,108,IF(L433&lt;=32,80.1,IF(L433&lt;=36,52.2,0)))))-IF(L433&lt;=8,0,IF(L433&lt;=16,(L433-9)*2.754,IF(L433&lt;=24,(L433-17)* 2.754,IF(L433&lt;=32,(L433-25)* 2.754,IF(L433&lt;=36,(L433-33)*2.754,0))))),0)+IF(F433="PČ",IF(L433=1,449,IF(L433=2,314.6,IF(L433=3,238,IF(L433=4,172,IF(L433=5,159,IF(L433=6,145,IF(L433=7,132,IF(L433=8,119,0))))))))+IF(L433&lt;=8,0,IF(L433&lt;=16,88,IF(L433&lt;=24,55,IF(L433&lt;=32,22,0))))-IF(L433&lt;=8,0,IF(L433&lt;=16,(L433-9)*2.245,IF(L433&lt;=24,(L433-17)*2.245,IF(L433&lt;=32,(L433-25)*2.245,0)))),0)+IF(F433="PČneol",IF(L433=1,85,IF(L433=2,64.61,IF(L433=3,50.76,IF(L433=4,16.25,IF(L433=5,15,IF(L433=6,13.75,IF(L433=7,12.5,IF(L433=8,11.25,0))))))))+IF(L433&lt;=8,0,IF(L433&lt;=16,9,0))-IF(L433&lt;=8,0,IF(L433&lt;=16,(L433-9)*0.425,0)),0)+IF(F433="PŽ",IF(L433=1,85,IF(L433=2,59.5,IF(L433=3,45,IF(L433=4,32.5,IF(L433=5,30,IF(L433=6,27.5,IF(L433=7,25,IF(L433=8,22.5,0))))))))+IF(L433&lt;=8,0,IF(L433&lt;=16,19,IF(L433&lt;=24,13,IF(L433&lt;=32,8,0))))-IF(L433&lt;=8,0,IF(L433&lt;=16,(L433-9)*0.425,IF(L433&lt;=24,(L433-17)*0.425,IF(L433&lt;=32,(L433-25)*0.425,0)))),0)+IF(F433="EČ",IF(L433=1,204,IF(L433=2,156.24,IF(L433=3,123.84,IF(L433=4,72,IF(L433=5,66,IF(L433=6,60,IF(L433=7,54,IF(L433=8,48,0))))))))+IF(L433&lt;=8,0,IF(L433&lt;=16,40,IF(L433&lt;=24,25,0)))-IF(L433&lt;=8,0,IF(L433&lt;=16,(L433-9)*1.02,IF(L433&lt;=24,(L433-17)*1.02,0))),0)+IF(F433="EČneol",IF(L433=1,68,IF(L433=2,51.69,IF(L433=3,40.61,IF(L433=4,13,IF(L433=5,12,IF(L433=6,11,IF(L433=7,10,IF(L433=8,9,0)))))))))+IF(F433="EŽ",IF(L433=1,68,IF(L433=2,47.6,IF(L433=3,36,IF(L433=4,18,IF(L433=5,16.5,IF(L433=6,15,IF(L433=7,13.5,IF(L433=8,12,0))))))))+IF(L433&lt;=8,0,IF(L433&lt;=16,10,IF(L433&lt;=24,6,0)))-IF(L433&lt;=8,0,IF(L433&lt;=16,(L433-9)*0.34,IF(L433&lt;=24,(L433-17)*0.34,0))),0)+IF(F433="PT",IF(L433=1,68,IF(L433=2,52.08,IF(L433=3,41.28,IF(L433=4,24,IF(L433=5,22,IF(L433=6,20,IF(L433=7,18,IF(L433=8,16,0))))))))+IF(L433&lt;=8,0,IF(L433&lt;=16,13,IF(L433&lt;=24,9,IF(L433&lt;=32,4,0))))-IF(L433&lt;=8,0,IF(L433&lt;=16,(L433-9)*0.34,IF(L433&lt;=24,(L433-17)*0.34,IF(L433&lt;=32,(L433-25)*0.34,0)))),0)+IF(F433="JOŽ",IF(L433=1,85,IF(L433=2,59.5,IF(L433=3,45,IF(L433=4,32.5,IF(L433=5,30,IF(L433=6,27.5,IF(L433=7,25,IF(L433=8,22.5,0))))))))+IF(L433&lt;=8,0,IF(L433&lt;=16,19,IF(L433&lt;=24,13,0)))-IF(L433&lt;=8,0,IF(L433&lt;=16,(L433-9)*0.425,IF(L433&lt;=24,(L433-17)*0.425,0))),0)+IF(F433="JPČ",IF(L433=1,68,IF(L433=2,47.6,IF(L433=3,36,IF(L433=4,26,IF(L433=5,24,IF(L433=6,22,IF(L433=7,20,IF(L433=8,18,0))))))))+IF(L433&lt;=8,0,IF(L433&lt;=16,13,IF(L433&lt;=24,9,0)))-IF(L433&lt;=8,0,IF(L433&lt;=16,(L433-9)*0.34,IF(L433&lt;=24,(L433-17)*0.34,0))),0)+IF(F433="JEČ",IF(L433=1,34,IF(L433=2,26.04,IF(L433=3,20.6,IF(L433=4,12,IF(L433=5,11,IF(L433=6,10,IF(L433=7,9,IF(L433=8,8,0))))))))+IF(L433&lt;=8,0,IF(L433&lt;=16,6,0))-IF(L433&lt;=8,0,IF(L433&lt;=16,(L433-9)*0.17,0)),0)+IF(F433="JEOF",IF(L433=1,34,IF(L433=2,26.04,IF(L433=3,20.6,IF(L433=4,12,IF(L433=5,11,IF(L433=6,10,IF(L433=7,9,IF(L433=8,8,0))))))))+IF(L433&lt;=8,0,IF(L433&lt;=16,6,0))-IF(L433&lt;=8,0,IF(L433&lt;=16,(L433-9)*0.17,0)),0)+IF(F433="JnPČ",IF(L433=1,51,IF(L433=2,35.7,IF(L433=3,27,IF(L433=4,19.5,IF(L433=5,18,IF(L433=6,16.5,IF(L433=7,15,IF(L433=8,13.5,0))))))))+IF(L433&lt;=8,0,IF(L433&lt;=16,10,0))-IF(L433&lt;=8,0,IF(L433&lt;=16,(L433-9)*0.255,0)),0)+IF(F433="JnEČ",IF(L433=1,25.5,IF(L433=2,19.53,IF(L433=3,15.48,IF(L433=4,9,IF(L433=5,8.25,IF(L433=6,7.5,IF(L433=7,6.75,IF(L433=8,6,0))))))))+IF(L433&lt;=8,0,IF(L433&lt;=16,5,0))-IF(L433&lt;=8,0,IF(L433&lt;=16,(L433-9)*0.1275,0)),0)+IF(F433="JčPČ",IF(L433=1,21.25,IF(L433=2,14.5,IF(L433=3,11.5,IF(L433=4,7,IF(L433=5,6.5,IF(L433=6,6,IF(L433=7,5.5,IF(L433=8,5,0))))))))+IF(L433&lt;=8,0,IF(L433&lt;=16,4,0))-IF(L433&lt;=8,0,IF(L433&lt;=16,(L433-9)*0.10625,0)),0)+IF(F433="JčEČ",IF(L433=1,17,IF(L433=2,13.02,IF(L433=3,10.32,IF(L433=4,6,IF(L433=5,5.5,IF(L433=6,5,IF(L433=7,4.5,IF(L433=8,4,0))))))))+IF(L433&lt;=8,0,IF(L433&lt;=16,3,0))-IF(L433&lt;=8,0,IF(L433&lt;=16,(L433-9)*0.085,0)),0)+IF(F433="NEAK",IF(L433=1,11.48,IF(L433=2,8.79,IF(L433=3,6.97,IF(L433=4,4.05,IF(L433=5,3.71,IF(L433=6,3.38,IF(L433=7,3.04,IF(L433=8,2.7,0))))))))+IF(L433&lt;=8,0,IF(L433&lt;=16,2,IF(L433&lt;=24,1.3,0)))-IF(L433&lt;=8,0,IF(L433&lt;=16,(L433-9)*0.0574,IF(L433&lt;=24,(L433-17)*0.0574,0))),0))*IF(L433&lt;0,1,IF(OR(F433="PČ",F433="PŽ",F433="PT"),IF(J433&lt;32,J433/32,1),1))* IF(L433&lt;0,1,IF(OR(F433="EČ",F433="EŽ",F433="JOŽ",F433="JPČ",F433="NEAK"),IF(J433&lt;24,J433/24,1),1))*IF(L433&lt;0,1,IF(OR(F433="PČneol",F433="JEČ",F433="JEOF",F433="JnPČ",F433="JnEČ",F433="JčPČ",F433="JčEČ"),IF(J433&lt;16,J433/16,1),1))*IF(L433&lt;0,1,IF(F433="EČneol",IF(J433&lt;8,J433/8,1),1))</f>
        <v>0</v>
      </c>
      <c r="O433" s="9">
        <f t="shared" ref="O433:O442" si="160">IF(F433="OŽ",N433,IF(H433="Ne",IF(J433*0.3&lt;J433-L433,N433,0),IF(J433*0.1&lt;J433-L433,N433,0)))</f>
        <v>0</v>
      </c>
      <c r="P433" s="4">
        <f t="shared" ref="P433" si="161">IF(O433=0,0,IF(F433="OŽ",IF(L433&gt;35,0,IF(J433&gt;35,(36-L433)*1.836,((36-L433)-(36-J433))*1.836)),0)+IF(F433="PČ",IF(L433&gt;31,0,IF(J433&gt;31,(32-L433)*1.347,((32-L433)-(32-J433))*1.347)),0)+ IF(F433="PČneol",IF(L433&gt;15,0,IF(J433&gt;15,(16-L433)*0.255,((16-L433)-(16-J433))*0.255)),0)+IF(F433="PŽ",IF(L433&gt;31,0,IF(J433&gt;31,(32-L433)*0.255,((32-L433)-(32-J433))*0.255)),0)+IF(F433="EČ",IF(L433&gt;23,0,IF(J433&gt;23,(24-L433)*0.612,((24-L433)-(24-J433))*0.612)),0)+IF(F433="EČneol",IF(L433&gt;7,0,IF(J433&gt;7,(8-L433)*0.204,((8-L433)-(8-J433))*0.204)),0)+IF(F433="EŽ",IF(L433&gt;23,0,IF(J433&gt;23,(24-L433)*0.204,((24-L433)-(24-J433))*0.204)),0)+IF(F433="PT",IF(L433&gt;31,0,IF(J433&gt;31,(32-L433)*0.204,((32-L433)-(32-J433))*0.204)),0)+IF(F433="JOŽ",IF(L433&gt;23,0,IF(J433&gt;23,(24-L433)*0.255,((24-L433)-(24-J433))*0.255)),0)+IF(F433="JPČ",IF(L433&gt;23,0,IF(J433&gt;23,(24-L433)*0.204,((24-L433)-(24-J433))*0.204)),0)+IF(F433="JEČ",IF(L433&gt;15,0,IF(J433&gt;15,(16-L433)*0.102,((16-L433)-(16-J433))*0.102)),0)+IF(F433="JEOF",IF(L433&gt;15,0,IF(J433&gt;15,(16-L433)*0.102,((16-L433)-(16-J433))*0.102)),0)+IF(F433="JnPČ",IF(L433&gt;15,0,IF(J433&gt;15,(16-L433)*0.153,((16-L433)-(16-J433))*0.153)),0)+IF(F433="JnEČ",IF(L433&gt;15,0,IF(J433&gt;15,(16-L433)*0.0765,((16-L433)-(16-J433))*0.0765)),0)+IF(F433="JčPČ",IF(L433&gt;15,0,IF(J433&gt;15,(16-L433)*0.06375,((16-L433)-(16-J433))*0.06375)),0)+IF(F433="JčEČ",IF(L433&gt;15,0,IF(J433&gt;15,(16-L433)*0.051,((16-L433)-(16-J433))*0.051)),0)+IF(F433="NEAK",IF(L433&gt;23,0,IF(J433&gt;23,(24-L433)*0.03444,((24-L433)-(24-J433))*0.03444)),0))</f>
        <v>0</v>
      </c>
      <c r="Q433" s="11">
        <f t="shared" ref="Q433" si="162">IF(ISERROR(P433*100/N433),0,(P433*100/N433))</f>
        <v>0</v>
      </c>
      <c r="R433" s="10">
        <f t="shared" ref="R433:R442" si="163">IF(Q433&lt;=30,O433+P433,O433+O433*0.3)*IF(G433=1,0.4,IF(G433=2,0.75,IF(G433="1 (kas 4 m. 1 k. nerengiamos)",0.52,1)))*IF(D433="olimpinė",1,IF(M433="Ne",0.5,1))*IF(OR(A$5="Lietuvos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federacija"),IF(OR(J433&lt;8,K433&lt;16),0,1),1)*E433*IF(I433&lt;=1,1,1/I433)*IF(OR(A$5="Lietuvos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33" s="8"/>
    </row>
    <row r="434" spans="1:19">
      <c r="A434" s="61">
        <v>2</v>
      </c>
      <c r="B434" s="61"/>
      <c r="C434" s="12"/>
      <c r="D434" s="61"/>
      <c r="E434" s="61"/>
      <c r="F434" s="61"/>
      <c r="G434" s="61"/>
      <c r="H434" s="61"/>
      <c r="I434" s="61"/>
      <c r="J434" s="61"/>
      <c r="K434" s="61"/>
      <c r="L434" s="61"/>
      <c r="M434" s="61"/>
      <c r="N434" s="3">
        <f t="shared" si="159"/>
        <v>0</v>
      </c>
      <c r="O434" s="9">
        <f t="shared" si="160"/>
        <v>0</v>
      </c>
      <c r="P434" s="4">
        <f t="shared" ref="P434:P442" si="164">IF(O434=0,0,IF(F434="OŽ",IF(L434&gt;35,0,IF(J434&gt;35,(36-L434)*1.836,((36-L434)-(36-J434))*1.836)),0)+IF(F434="PČ",IF(L434&gt;31,0,IF(J434&gt;31,(32-L434)*1.347,((32-L434)-(32-J434))*1.347)),0)+ IF(F434="PČneol",IF(L434&gt;15,0,IF(J434&gt;15,(16-L434)*0.255,((16-L434)-(16-J434))*0.255)),0)+IF(F434="PŽ",IF(L434&gt;31,0,IF(J434&gt;31,(32-L434)*0.255,((32-L434)-(32-J434))*0.255)),0)+IF(F434="EČ",IF(L434&gt;23,0,IF(J434&gt;23,(24-L434)*0.612,((24-L434)-(24-J434))*0.612)),0)+IF(F434="EČneol",IF(L434&gt;7,0,IF(J434&gt;7,(8-L434)*0.204,((8-L434)-(8-J434))*0.204)),0)+IF(F434="EŽ",IF(L434&gt;23,0,IF(J434&gt;23,(24-L434)*0.204,((24-L434)-(24-J434))*0.204)),0)+IF(F434="PT",IF(L434&gt;31,0,IF(J434&gt;31,(32-L434)*0.204,((32-L434)-(32-J434))*0.204)),0)+IF(F434="JOŽ",IF(L434&gt;23,0,IF(J434&gt;23,(24-L434)*0.255,((24-L434)-(24-J434))*0.255)),0)+IF(F434="JPČ",IF(L434&gt;23,0,IF(J434&gt;23,(24-L434)*0.204,((24-L434)-(24-J434))*0.204)),0)+IF(F434="JEČ",IF(L434&gt;15,0,IF(J434&gt;15,(16-L434)*0.102,((16-L434)-(16-J434))*0.102)),0)+IF(F434="JEOF",IF(L434&gt;15,0,IF(J434&gt;15,(16-L434)*0.102,((16-L434)-(16-J434))*0.102)),0)+IF(F434="JnPČ",IF(L434&gt;15,0,IF(J434&gt;15,(16-L434)*0.153,((16-L434)-(16-J434))*0.153)),0)+IF(F434="JnEČ",IF(L434&gt;15,0,IF(J434&gt;15,(16-L434)*0.0765,((16-L434)-(16-J434))*0.0765)),0)+IF(F434="JčPČ",IF(L434&gt;15,0,IF(J434&gt;15,(16-L434)*0.06375,((16-L434)-(16-J434))*0.06375)),0)+IF(F434="JčEČ",IF(L434&gt;15,0,IF(J434&gt;15,(16-L434)*0.051,((16-L434)-(16-J434))*0.051)),0)+IF(F434="NEAK",IF(L434&gt;23,0,IF(J434&gt;23,(24-L434)*0.03444,((24-L434)-(24-J434))*0.03444)),0))</f>
        <v>0</v>
      </c>
      <c r="Q434" s="11">
        <f t="shared" ref="Q434:Q442" si="165">IF(ISERROR(P434*100/N434),0,(P434*100/N434))</f>
        <v>0</v>
      </c>
      <c r="R434" s="10">
        <f t="shared" si="163"/>
        <v>0</v>
      </c>
      <c r="S434" s="8"/>
    </row>
    <row r="435" spans="1:19">
      <c r="A435" s="61">
        <v>3</v>
      </c>
      <c r="B435" s="61"/>
      <c r="C435" s="12"/>
      <c r="D435" s="61"/>
      <c r="E435" s="61"/>
      <c r="F435" s="61"/>
      <c r="G435" s="61"/>
      <c r="H435" s="61"/>
      <c r="I435" s="61"/>
      <c r="J435" s="61"/>
      <c r="K435" s="61"/>
      <c r="L435" s="61"/>
      <c r="M435" s="61"/>
      <c r="N435" s="3">
        <f t="shared" si="159"/>
        <v>0</v>
      </c>
      <c r="O435" s="9">
        <f t="shared" si="160"/>
        <v>0</v>
      </c>
      <c r="P435" s="4">
        <f t="shared" si="164"/>
        <v>0</v>
      </c>
      <c r="Q435" s="11">
        <f t="shared" si="165"/>
        <v>0</v>
      </c>
      <c r="R435" s="10">
        <f t="shared" si="163"/>
        <v>0</v>
      </c>
      <c r="S435" s="8"/>
    </row>
    <row r="436" spans="1:19">
      <c r="A436" s="61">
        <v>4</v>
      </c>
      <c r="B436" s="61"/>
      <c r="C436" s="12"/>
      <c r="D436" s="61"/>
      <c r="E436" s="61"/>
      <c r="F436" s="61"/>
      <c r="G436" s="61"/>
      <c r="H436" s="61"/>
      <c r="I436" s="61"/>
      <c r="J436" s="61"/>
      <c r="K436" s="61"/>
      <c r="L436" s="61"/>
      <c r="M436" s="61"/>
      <c r="N436" s="3">
        <f t="shared" si="159"/>
        <v>0</v>
      </c>
      <c r="O436" s="9">
        <f t="shared" si="160"/>
        <v>0</v>
      </c>
      <c r="P436" s="4">
        <f t="shared" si="164"/>
        <v>0</v>
      </c>
      <c r="Q436" s="11">
        <f t="shared" si="165"/>
        <v>0</v>
      </c>
      <c r="R436" s="10">
        <f t="shared" si="163"/>
        <v>0</v>
      </c>
      <c r="S436" s="8"/>
    </row>
    <row r="437" spans="1:19">
      <c r="A437" s="61">
        <v>5</v>
      </c>
      <c r="B437" s="61"/>
      <c r="C437" s="12"/>
      <c r="D437" s="61"/>
      <c r="E437" s="61"/>
      <c r="F437" s="61"/>
      <c r="G437" s="61"/>
      <c r="H437" s="61"/>
      <c r="I437" s="61"/>
      <c r="J437" s="61"/>
      <c r="K437" s="61"/>
      <c r="L437" s="61"/>
      <c r="M437" s="61"/>
      <c r="N437" s="3">
        <f t="shared" si="159"/>
        <v>0</v>
      </c>
      <c r="O437" s="9">
        <f t="shared" si="160"/>
        <v>0</v>
      </c>
      <c r="P437" s="4">
        <f t="shared" si="164"/>
        <v>0</v>
      </c>
      <c r="Q437" s="11">
        <f t="shared" si="165"/>
        <v>0</v>
      </c>
      <c r="R437" s="10">
        <f t="shared" si="163"/>
        <v>0</v>
      </c>
      <c r="S437" s="8"/>
    </row>
    <row r="438" spans="1:19">
      <c r="A438" s="61">
        <v>6</v>
      </c>
      <c r="B438" s="61"/>
      <c r="C438" s="12"/>
      <c r="D438" s="61"/>
      <c r="E438" s="61"/>
      <c r="F438" s="61"/>
      <c r="G438" s="61"/>
      <c r="H438" s="61"/>
      <c r="I438" s="61"/>
      <c r="J438" s="61"/>
      <c r="K438" s="61"/>
      <c r="L438" s="61"/>
      <c r="M438" s="61"/>
      <c r="N438" s="3">
        <f t="shared" si="159"/>
        <v>0</v>
      </c>
      <c r="O438" s="9">
        <f t="shared" si="160"/>
        <v>0</v>
      </c>
      <c r="P438" s="4">
        <f t="shared" si="164"/>
        <v>0</v>
      </c>
      <c r="Q438" s="11">
        <f t="shared" si="165"/>
        <v>0</v>
      </c>
      <c r="R438" s="10">
        <f t="shared" si="163"/>
        <v>0</v>
      </c>
      <c r="S438" s="8"/>
    </row>
    <row r="439" spans="1:19">
      <c r="A439" s="61">
        <v>7</v>
      </c>
      <c r="B439" s="61"/>
      <c r="C439" s="12"/>
      <c r="D439" s="61"/>
      <c r="E439" s="61"/>
      <c r="F439" s="61"/>
      <c r="G439" s="61"/>
      <c r="H439" s="61"/>
      <c r="I439" s="61"/>
      <c r="J439" s="61"/>
      <c r="K439" s="61"/>
      <c r="L439" s="61"/>
      <c r="M439" s="61"/>
      <c r="N439" s="3">
        <f t="shared" si="159"/>
        <v>0</v>
      </c>
      <c r="O439" s="9">
        <f t="shared" si="160"/>
        <v>0</v>
      </c>
      <c r="P439" s="4">
        <f t="shared" si="164"/>
        <v>0</v>
      </c>
      <c r="Q439" s="11">
        <f t="shared" si="165"/>
        <v>0</v>
      </c>
      <c r="R439" s="10">
        <f t="shared" si="163"/>
        <v>0</v>
      </c>
      <c r="S439" s="8"/>
    </row>
    <row r="440" spans="1:19">
      <c r="A440" s="61">
        <v>8</v>
      </c>
      <c r="B440" s="61"/>
      <c r="C440" s="12"/>
      <c r="D440" s="61"/>
      <c r="E440" s="61"/>
      <c r="F440" s="61"/>
      <c r="G440" s="61"/>
      <c r="H440" s="61"/>
      <c r="I440" s="61"/>
      <c r="J440" s="61"/>
      <c r="K440" s="61"/>
      <c r="L440" s="61"/>
      <c r="M440" s="61"/>
      <c r="N440" s="3">
        <f t="shared" si="159"/>
        <v>0</v>
      </c>
      <c r="O440" s="9">
        <f t="shared" si="160"/>
        <v>0</v>
      </c>
      <c r="P440" s="4">
        <f t="shared" si="164"/>
        <v>0</v>
      </c>
      <c r="Q440" s="11">
        <f t="shared" si="165"/>
        <v>0</v>
      </c>
      <c r="R440" s="10">
        <f t="shared" si="163"/>
        <v>0</v>
      </c>
      <c r="S440" s="8"/>
    </row>
    <row r="441" spans="1:19" s="8" customFormat="1">
      <c r="A441" s="61">
        <v>9</v>
      </c>
      <c r="B441" s="61"/>
      <c r="C441" s="12"/>
      <c r="D441" s="61"/>
      <c r="E441" s="61"/>
      <c r="F441" s="61"/>
      <c r="G441" s="61"/>
      <c r="H441" s="61"/>
      <c r="I441" s="61"/>
      <c r="J441" s="61"/>
      <c r="K441" s="61"/>
      <c r="L441" s="61"/>
      <c r="M441" s="61"/>
      <c r="N441" s="3">
        <f t="shared" si="159"/>
        <v>0</v>
      </c>
      <c r="O441" s="9">
        <f t="shared" si="160"/>
        <v>0</v>
      </c>
      <c r="P441" s="4">
        <f t="shared" si="164"/>
        <v>0</v>
      </c>
      <c r="Q441" s="11">
        <f t="shared" si="165"/>
        <v>0</v>
      </c>
      <c r="R441" s="10">
        <f t="shared" si="163"/>
        <v>0</v>
      </c>
    </row>
    <row r="442" spans="1:19">
      <c r="A442" s="61">
        <v>10</v>
      </c>
      <c r="B442" s="61"/>
      <c r="C442" s="12"/>
      <c r="D442" s="61"/>
      <c r="E442" s="61"/>
      <c r="F442" s="61"/>
      <c r="G442" s="61"/>
      <c r="H442" s="61"/>
      <c r="I442" s="61"/>
      <c r="J442" s="61"/>
      <c r="K442" s="61"/>
      <c r="L442" s="61"/>
      <c r="M442" s="61"/>
      <c r="N442" s="3">
        <f t="shared" si="159"/>
        <v>0</v>
      </c>
      <c r="O442" s="9">
        <f t="shared" si="160"/>
        <v>0</v>
      </c>
      <c r="P442" s="4">
        <f t="shared" si="164"/>
        <v>0</v>
      </c>
      <c r="Q442" s="11">
        <f t="shared" si="165"/>
        <v>0</v>
      </c>
      <c r="R442" s="10">
        <f t="shared" si="163"/>
        <v>0</v>
      </c>
      <c r="S442" s="8"/>
    </row>
    <row r="443" spans="1:19">
      <c r="A443" s="66" t="s">
        <v>36</v>
      </c>
      <c r="B443" s="67"/>
      <c r="C443" s="67"/>
      <c r="D443" s="67"/>
      <c r="E443" s="67"/>
      <c r="F443" s="67"/>
      <c r="G443" s="67"/>
      <c r="H443" s="67"/>
      <c r="I443" s="67"/>
      <c r="J443" s="67"/>
      <c r="K443" s="67"/>
      <c r="L443" s="67"/>
      <c r="M443" s="67"/>
      <c r="N443" s="67"/>
      <c r="O443" s="67"/>
      <c r="P443" s="67"/>
      <c r="Q443" s="68"/>
      <c r="R443" s="10">
        <f>SUM(R433:R442)</f>
        <v>0</v>
      </c>
      <c r="S443" s="8"/>
    </row>
    <row r="444" spans="1:19" ht="15.75">
      <c r="A444" s="24" t="s">
        <v>37</v>
      </c>
      <c r="B444" s="24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6"/>
      <c r="S444" s="8"/>
    </row>
    <row r="445" spans="1:19">
      <c r="A445" s="49" t="s">
        <v>42</v>
      </c>
      <c r="B445" s="49"/>
      <c r="C445" s="49"/>
      <c r="D445" s="49"/>
      <c r="E445" s="49"/>
      <c r="F445" s="49"/>
      <c r="G445" s="49"/>
      <c r="H445" s="49"/>
      <c r="I445" s="49"/>
      <c r="J445" s="15"/>
      <c r="K445" s="15"/>
      <c r="L445" s="15"/>
      <c r="M445" s="15"/>
      <c r="N445" s="15"/>
      <c r="O445" s="15"/>
      <c r="P445" s="15"/>
      <c r="Q445" s="15"/>
      <c r="R445" s="16"/>
      <c r="S445" s="8"/>
    </row>
    <row r="446" spans="1:19">
      <c r="A446" s="49"/>
      <c r="B446" s="49"/>
      <c r="C446" s="49"/>
      <c r="D446" s="49"/>
      <c r="E446" s="49"/>
      <c r="F446" s="49"/>
      <c r="G446" s="49"/>
      <c r="H446" s="49"/>
      <c r="I446" s="49"/>
      <c r="J446" s="15"/>
      <c r="K446" s="15"/>
      <c r="L446" s="15"/>
      <c r="M446" s="15"/>
      <c r="N446" s="15"/>
      <c r="O446" s="15"/>
      <c r="P446" s="15"/>
      <c r="Q446" s="15"/>
      <c r="R446" s="16"/>
      <c r="S446" s="8"/>
    </row>
    <row r="447" spans="1:19">
      <c r="A447" s="64" t="s">
        <v>99</v>
      </c>
      <c r="B447" s="65"/>
      <c r="C447" s="65"/>
      <c r="D447" s="65"/>
      <c r="E447" s="65"/>
      <c r="F447" s="65"/>
      <c r="G447" s="65"/>
      <c r="H447" s="65"/>
      <c r="I447" s="65"/>
      <c r="J447" s="65"/>
      <c r="K447" s="65"/>
      <c r="L447" s="65"/>
      <c r="M447" s="65"/>
      <c r="N447" s="65"/>
      <c r="O447" s="65"/>
      <c r="P447" s="65"/>
      <c r="Q447" s="57"/>
      <c r="R447" s="8"/>
      <c r="S447" s="8"/>
    </row>
    <row r="448" spans="1:19" ht="18">
      <c r="A448" s="69" t="s">
        <v>27</v>
      </c>
      <c r="B448" s="70"/>
      <c r="C448" s="70"/>
      <c r="D448" s="50"/>
      <c r="E448" s="50"/>
      <c r="F448" s="50"/>
      <c r="G448" s="50"/>
      <c r="H448" s="50"/>
      <c r="I448" s="50"/>
      <c r="J448" s="50"/>
      <c r="K448" s="50"/>
      <c r="L448" s="50"/>
      <c r="M448" s="50"/>
      <c r="N448" s="50"/>
      <c r="O448" s="50"/>
      <c r="P448" s="50"/>
      <c r="Q448" s="57"/>
      <c r="R448" s="8"/>
      <c r="S448" s="8"/>
    </row>
    <row r="449" spans="1:19">
      <c r="A449" s="64" t="s">
        <v>98</v>
      </c>
      <c r="B449" s="65"/>
      <c r="C449" s="65"/>
      <c r="D449" s="65"/>
      <c r="E449" s="65"/>
      <c r="F449" s="65"/>
      <c r="G449" s="65"/>
      <c r="H449" s="65"/>
      <c r="I449" s="65"/>
      <c r="J449" s="65"/>
      <c r="K449" s="65"/>
      <c r="L449" s="65"/>
      <c r="M449" s="65"/>
      <c r="N449" s="65"/>
      <c r="O449" s="65"/>
      <c r="P449" s="65"/>
      <c r="Q449" s="57"/>
      <c r="R449" s="8"/>
      <c r="S449" s="8"/>
    </row>
    <row r="450" spans="1:19">
      <c r="A450" s="61">
        <v>1</v>
      </c>
      <c r="B450" s="61"/>
      <c r="C450" s="12"/>
      <c r="D450" s="61"/>
      <c r="E450" s="61"/>
      <c r="F450" s="61"/>
      <c r="G450" s="61"/>
      <c r="H450" s="61"/>
      <c r="I450" s="61"/>
      <c r="J450" s="61"/>
      <c r="K450" s="61"/>
      <c r="L450" s="61"/>
      <c r="M450" s="61"/>
      <c r="N450" s="3">
        <f t="shared" ref="N450:N459" si="166">(IF(F450="OŽ",IF(L450=1,550.8,IF(L450=2,426.38,IF(L450=3,342.14,IF(L450=4,181.44,IF(L450=5,168.48,IF(L450=6,155.52,IF(L450=7,148.5,IF(L450=8,144,0))))))))+IF(L450&lt;=8,0,IF(L450&lt;=16,137.7,IF(L450&lt;=24,108,IF(L450&lt;=32,80.1,IF(L450&lt;=36,52.2,0)))))-IF(L450&lt;=8,0,IF(L450&lt;=16,(L450-9)*2.754,IF(L450&lt;=24,(L450-17)* 2.754,IF(L450&lt;=32,(L450-25)* 2.754,IF(L450&lt;=36,(L450-33)*2.754,0))))),0)+IF(F450="PČ",IF(L450=1,449,IF(L450=2,314.6,IF(L450=3,238,IF(L450=4,172,IF(L450=5,159,IF(L450=6,145,IF(L450=7,132,IF(L450=8,119,0))))))))+IF(L450&lt;=8,0,IF(L450&lt;=16,88,IF(L450&lt;=24,55,IF(L450&lt;=32,22,0))))-IF(L450&lt;=8,0,IF(L450&lt;=16,(L450-9)*2.245,IF(L450&lt;=24,(L450-17)*2.245,IF(L450&lt;=32,(L450-25)*2.245,0)))),0)+IF(F450="PČneol",IF(L450=1,85,IF(L450=2,64.61,IF(L450=3,50.76,IF(L450=4,16.25,IF(L450=5,15,IF(L450=6,13.75,IF(L450=7,12.5,IF(L450=8,11.25,0))))))))+IF(L450&lt;=8,0,IF(L450&lt;=16,9,0))-IF(L450&lt;=8,0,IF(L450&lt;=16,(L450-9)*0.425,0)),0)+IF(F450="PŽ",IF(L450=1,85,IF(L450=2,59.5,IF(L450=3,45,IF(L450=4,32.5,IF(L450=5,30,IF(L450=6,27.5,IF(L450=7,25,IF(L450=8,22.5,0))))))))+IF(L450&lt;=8,0,IF(L450&lt;=16,19,IF(L450&lt;=24,13,IF(L450&lt;=32,8,0))))-IF(L450&lt;=8,0,IF(L450&lt;=16,(L450-9)*0.425,IF(L450&lt;=24,(L450-17)*0.425,IF(L450&lt;=32,(L450-25)*0.425,0)))),0)+IF(F450="EČ",IF(L450=1,204,IF(L450=2,156.24,IF(L450=3,123.84,IF(L450=4,72,IF(L450=5,66,IF(L450=6,60,IF(L450=7,54,IF(L450=8,48,0))))))))+IF(L450&lt;=8,0,IF(L450&lt;=16,40,IF(L450&lt;=24,25,0)))-IF(L450&lt;=8,0,IF(L450&lt;=16,(L450-9)*1.02,IF(L450&lt;=24,(L450-17)*1.02,0))),0)+IF(F450="EČneol",IF(L450=1,68,IF(L450=2,51.69,IF(L450=3,40.61,IF(L450=4,13,IF(L450=5,12,IF(L450=6,11,IF(L450=7,10,IF(L450=8,9,0)))))))))+IF(F450="EŽ",IF(L450=1,68,IF(L450=2,47.6,IF(L450=3,36,IF(L450=4,18,IF(L450=5,16.5,IF(L450=6,15,IF(L450=7,13.5,IF(L450=8,12,0))))))))+IF(L450&lt;=8,0,IF(L450&lt;=16,10,IF(L450&lt;=24,6,0)))-IF(L450&lt;=8,0,IF(L450&lt;=16,(L450-9)*0.34,IF(L450&lt;=24,(L450-17)*0.34,0))),0)+IF(F450="PT",IF(L450=1,68,IF(L450=2,52.08,IF(L450=3,41.28,IF(L450=4,24,IF(L450=5,22,IF(L450=6,20,IF(L450=7,18,IF(L450=8,16,0))))))))+IF(L450&lt;=8,0,IF(L450&lt;=16,13,IF(L450&lt;=24,9,IF(L450&lt;=32,4,0))))-IF(L450&lt;=8,0,IF(L450&lt;=16,(L450-9)*0.34,IF(L450&lt;=24,(L450-17)*0.34,IF(L450&lt;=32,(L450-25)*0.34,0)))),0)+IF(F450="JOŽ",IF(L450=1,85,IF(L450=2,59.5,IF(L450=3,45,IF(L450=4,32.5,IF(L450=5,30,IF(L450=6,27.5,IF(L450=7,25,IF(L450=8,22.5,0))))))))+IF(L450&lt;=8,0,IF(L450&lt;=16,19,IF(L450&lt;=24,13,0)))-IF(L450&lt;=8,0,IF(L450&lt;=16,(L450-9)*0.425,IF(L450&lt;=24,(L450-17)*0.425,0))),0)+IF(F450="JPČ",IF(L450=1,68,IF(L450=2,47.6,IF(L450=3,36,IF(L450=4,26,IF(L450=5,24,IF(L450=6,22,IF(L450=7,20,IF(L450=8,18,0))))))))+IF(L450&lt;=8,0,IF(L450&lt;=16,13,IF(L450&lt;=24,9,0)))-IF(L450&lt;=8,0,IF(L450&lt;=16,(L450-9)*0.34,IF(L450&lt;=24,(L450-17)*0.34,0))),0)+IF(F450="JEČ",IF(L450=1,34,IF(L450=2,26.04,IF(L450=3,20.6,IF(L450=4,12,IF(L450=5,11,IF(L450=6,10,IF(L450=7,9,IF(L450=8,8,0))))))))+IF(L450&lt;=8,0,IF(L450&lt;=16,6,0))-IF(L450&lt;=8,0,IF(L450&lt;=16,(L450-9)*0.17,0)),0)+IF(F450="JEOF",IF(L450=1,34,IF(L450=2,26.04,IF(L450=3,20.6,IF(L450=4,12,IF(L450=5,11,IF(L450=6,10,IF(L450=7,9,IF(L450=8,8,0))))))))+IF(L450&lt;=8,0,IF(L450&lt;=16,6,0))-IF(L450&lt;=8,0,IF(L450&lt;=16,(L450-9)*0.17,0)),0)+IF(F450="JnPČ",IF(L450=1,51,IF(L450=2,35.7,IF(L450=3,27,IF(L450=4,19.5,IF(L450=5,18,IF(L450=6,16.5,IF(L450=7,15,IF(L450=8,13.5,0))))))))+IF(L450&lt;=8,0,IF(L450&lt;=16,10,0))-IF(L450&lt;=8,0,IF(L450&lt;=16,(L450-9)*0.255,0)),0)+IF(F450="JnEČ",IF(L450=1,25.5,IF(L450=2,19.53,IF(L450=3,15.48,IF(L450=4,9,IF(L450=5,8.25,IF(L450=6,7.5,IF(L450=7,6.75,IF(L450=8,6,0))))))))+IF(L450&lt;=8,0,IF(L450&lt;=16,5,0))-IF(L450&lt;=8,0,IF(L450&lt;=16,(L450-9)*0.1275,0)),0)+IF(F450="JčPČ",IF(L450=1,21.25,IF(L450=2,14.5,IF(L450=3,11.5,IF(L450=4,7,IF(L450=5,6.5,IF(L450=6,6,IF(L450=7,5.5,IF(L450=8,5,0))))))))+IF(L450&lt;=8,0,IF(L450&lt;=16,4,0))-IF(L450&lt;=8,0,IF(L450&lt;=16,(L450-9)*0.10625,0)),0)+IF(F450="JčEČ",IF(L450=1,17,IF(L450=2,13.02,IF(L450=3,10.32,IF(L450=4,6,IF(L450=5,5.5,IF(L450=6,5,IF(L450=7,4.5,IF(L450=8,4,0))))))))+IF(L450&lt;=8,0,IF(L450&lt;=16,3,0))-IF(L450&lt;=8,0,IF(L450&lt;=16,(L450-9)*0.085,0)),0)+IF(F450="NEAK",IF(L450=1,11.48,IF(L450=2,8.79,IF(L450=3,6.97,IF(L450=4,4.05,IF(L450=5,3.71,IF(L450=6,3.38,IF(L450=7,3.04,IF(L450=8,2.7,0))))))))+IF(L450&lt;=8,0,IF(L450&lt;=16,2,IF(L450&lt;=24,1.3,0)))-IF(L450&lt;=8,0,IF(L450&lt;=16,(L450-9)*0.0574,IF(L450&lt;=24,(L450-17)*0.0574,0))),0))*IF(L450&lt;0,1,IF(OR(F450="PČ",F450="PŽ",F450="PT"),IF(J450&lt;32,J450/32,1),1))* IF(L450&lt;0,1,IF(OR(F450="EČ",F450="EŽ",F450="JOŽ",F450="JPČ",F450="NEAK"),IF(J450&lt;24,J450/24,1),1))*IF(L450&lt;0,1,IF(OR(F450="PČneol",F450="JEČ",F450="JEOF",F450="JnPČ",F450="JnEČ",F450="JčPČ",F450="JčEČ"),IF(J450&lt;16,J450/16,1),1))*IF(L450&lt;0,1,IF(F450="EČneol",IF(J450&lt;8,J450/8,1),1))</f>
        <v>0</v>
      </c>
      <c r="O450" s="9">
        <f t="shared" ref="O450:O459" si="167">IF(F450="OŽ",N450,IF(H450="Ne",IF(J450*0.3&lt;J450-L450,N450,0),IF(J450*0.1&lt;J450-L450,N450,0)))</f>
        <v>0</v>
      </c>
      <c r="P450" s="4">
        <f t="shared" ref="P450" si="168">IF(O450=0,0,IF(F450="OŽ",IF(L450&gt;35,0,IF(J450&gt;35,(36-L450)*1.836,((36-L450)-(36-J450))*1.836)),0)+IF(F450="PČ",IF(L450&gt;31,0,IF(J450&gt;31,(32-L450)*1.347,((32-L450)-(32-J450))*1.347)),0)+ IF(F450="PČneol",IF(L450&gt;15,0,IF(J450&gt;15,(16-L450)*0.255,((16-L450)-(16-J450))*0.255)),0)+IF(F450="PŽ",IF(L450&gt;31,0,IF(J450&gt;31,(32-L450)*0.255,((32-L450)-(32-J450))*0.255)),0)+IF(F450="EČ",IF(L450&gt;23,0,IF(J450&gt;23,(24-L450)*0.612,((24-L450)-(24-J450))*0.612)),0)+IF(F450="EČneol",IF(L450&gt;7,0,IF(J450&gt;7,(8-L450)*0.204,((8-L450)-(8-J450))*0.204)),0)+IF(F450="EŽ",IF(L450&gt;23,0,IF(J450&gt;23,(24-L450)*0.204,((24-L450)-(24-J450))*0.204)),0)+IF(F450="PT",IF(L450&gt;31,0,IF(J450&gt;31,(32-L450)*0.204,((32-L450)-(32-J450))*0.204)),0)+IF(F450="JOŽ",IF(L450&gt;23,0,IF(J450&gt;23,(24-L450)*0.255,((24-L450)-(24-J450))*0.255)),0)+IF(F450="JPČ",IF(L450&gt;23,0,IF(J450&gt;23,(24-L450)*0.204,((24-L450)-(24-J450))*0.204)),0)+IF(F450="JEČ",IF(L450&gt;15,0,IF(J450&gt;15,(16-L450)*0.102,((16-L450)-(16-J450))*0.102)),0)+IF(F450="JEOF",IF(L450&gt;15,0,IF(J450&gt;15,(16-L450)*0.102,((16-L450)-(16-J450))*0.102)),0)+IF(F450="JnPČ",IF(L450&gt;15,0,IF(J450&gt;15,(16-L450)*0.153,((16-L450)-(16-J450))*0.153)),0)+IF(F450="JnEČ",IF(L450&gt;15,0,IF(J450&gt;15,(16-L450)*0.0765,((16-L450)-(16-J450))*0.0765)),0)+IF(F450="JčPČ",IF(L450&gt;15,0,IF(J450&gt;15,(16-L450)*0.06375,((16-L450)-(16-J450))*0.06375)),0)+IF(F450="JčEČ",IF(L450&gt;15,0,IF(J450&gt;15,(16-L450)*0.051,((16-L450)-(16-J450))*0.051)),0)+IF(F450="NEAK",IF(L450&gt;23,0,IF(J450&gt;23,(24-L450)*0.03444,((24-L450)-(24-J450))*0.03444)),0))</f>
        <v>0</v>
      </c>
      <c r="Q450" s="11">
        <f t="shared" ref="Q450" si="169">IF(ISERROR(P450*100/N450),0,(P450*100/N450))</f>
        <v>0</v>
      </c>
      <c r="R450" s="10">
        <f t="shared" ref="R450:R459" si="170">IF(Q450&lt;=30,O450+P450,O450+O450*0.3)*IF(G450=1,0.4,IF(G450=2,0.75,IF(G450="1 (kas 4 m. 1 k. nerengiamos)",0.52,1)))*IF(D450="olimpinė",1,IF(M450="Ne",0.5,1))*IF(OR(A$5="Lietuvos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federacija"),IF(OR(J450&lt;8,K450&lt;16),0,1),1)*E450*IF(I450&lt;=1,1,1/I450)*IF(OR(A$5="Lietuvos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50" s="8"/>
    </row>
    <row r="451" spans="1:19">
      <c r="A451" s="61">
        <v>2</v>
      </c>
      <c r="B451" s="61"/>
      <c r="C451" s="12"/>
      <c r="D451" s="61"/>
      <c r="E451" s="61"/>
      <c r="F451" s="61"/>
      <c r="G451" s="61"/>
      <c r="H451" s="61"/>
      <c r="I451" s="61"/>
      <c r="J451" s="61"/>
      <c r="K451" s="61"/>
      <c r="L451" s="61"/>
      <c r="M451" s="61"/>
      <c r="N451" s="3">
        <f t="shared" si="166"/>
        <v>0</v>
      </c>
      <c r="O451" s="9">
        <f t="shared" si="167"/>
        <v>0</v>
      </c>
      <c r="P451" s="4">
        <f t="shared" ref="P451:P459" si="171">IF(O451=0,0,IF(F451="OŽ",IF(L451&gt;35,0,IF(J451&gt;35,(36-L451)*1.836,((36-L451)-(36-J451))*1.836)),0)+IF(F451="PČ",IF(L451&gt;31,0,IF(J451&gt;31,(32-L451)*1.347,((32-L451)-(32-J451))*1.347)),0)+ IF(F451="PČneol",IF(L451&gt;15,0,IF(J451&gt;15,(16-L451)*0.255,((16-L451)-(16-J451))*0.255)),0)+IF(F451="PŽ",IF(L451&gt;31,0,IF(J451&gt;31,(32-L451)*0.255,((32-L451)-(32-J451))*0.255)),0)+IF(F451="EČ",IF(L451&gt;23,0,IF(J451&gt;23,(24-L451)*0.612,((24-L451)-(24-J451))*0.612)),0)+IF(F451="EČneol",IF(L451&gt;7,0,IF(J451&gt;7,(8-L451)*0.204,((8-L451)-(8-J451))*0.204)),0)+IF(F451="EŽ",IF(L451&gt;23,0,IF(J451&gt;23,(24-L451)*0.204,((24-L451)-(24-J451))*0.204)),0)+IF(F451="PT",IF(L451&gt;31,0,IF(J451&gt;31,(32-L451)*0.204,((32-L451)-(32-J451))*0.204)),0)+IF(F451="JOŽ",IF(L451&gt;23,0,IF(J451&gt;23,(24-L451)*0.255,((24-L451)-(24-J451))*0.255)),0)+IF(F451="JPČ",IF(L451&gt;23,0,IF(J451&gt;23,(24-L451)*0.204,((24-L451)-(24-J451))*0.204)),0)+IF(F451="JEČ",IF(L451&gt;15,0,IF(J451&gt;15,(16-L451)*0.102,((16-L451)-(16-J451))*0.102)),0)+IF(F451="JEOF",IF(L451&gt;15,0,IF(J451&gt;15,(16-L451)*0.102,((16-L451)-(16-J451))*0.102)),0)+IF(F451="JnPČ",IF(L451&gt;15,0,IF(J451&gt;15,(16-L451)*0.153,((16-L451)-(16-J451))*0.153)),0)+IF(F451="JnEČ",IF(L451&gt;15,0,IF(J451&gt;15,(16-L451)*0.0765,((16-L451)-(16-J451))*0.0765)),0)+IF(F451="JčPČ",IF(L451&gt;15,0,IF(J451&gt;15,(16-L451)*0.06375,((16-L451)-(16-J451))*0.06375)),0)+IF(F451="JčEČ",IF(L451&gt;15,0,IF(J451&gt;15,(16-L451)*0.051,((16-L451)-(16-J451))*0.051)),0)+IF(F451="NEAK",IF(L451&gt;23,0,IF(J451&gt;23,(24-L451)*0.03444,((24-L451)-(24-J451))*0.03444)),0))</f>
        <v>0</v>
      </c>
      <c r="Q451" s="11">
        <f t="shared" ref="Q451:Q459" si="172">IF(ISERROR(P451*100/N451),0,(P451*100/N451))</f>
        <v>0</v>
      </c>
      <c r="R451" s="10">
        <f t="shared" si="170"/>
        <v>0</v>
      </c>
      <c r="S451" s="8"/>
    </row>
    <row r="452" spans="1:19">
      <c r="A452" s="61">
        <v>3</v>
      </c>
      <c r="B452" s="61"/>
      <c r="C452" s="12"/>
      <c r="D452" s="61"/>
      <c r="E452" s="61"/>
      <c r="F452" s="61"/>
      <c r="G452" s="61"/>
      <c r="H452" s="61"/>
      <c r="I452" s="61"/>
      <c r="J452" s="61"/>
      <c r="K452" s="61"/>
      <c r="L452" s="61"/>
      <c r="M452" s="61"/>
      <c r="N452" s="3">
        <f t="shared" si="166"/>
        <v>0</v>
      </c>
      <c r="O452" s="9">
        <f t="shared" si="167"/>
        <v>0</v>
      </c>
      <c r="P452" s="4">
        <f t="shared" si="171"/>
        <v>0</v>
      </c>
      <c r="Q452" s="11">
        <f t="shared" si="172"/>
        <v>0</v>
      </c>
      <c r="R452" s="10">
        <f t="shared" si="170"/>
        <v>0</v>
      </c>
      <c r="S452" s="8"/>
    </row>
    <row r="453" spans="1:19">
      <c r="A453" s="61">
        <v>4</v>
      </c>
      <c r="B453" s="61"/>
      <c r="C453" s="12"/>
      <c r="D453" s="61"/>
      <c r="E453" s="61"/>
      <c r="F453" s="61"/>
      <c r="G453" s="61"/>
      <c r="H453" s="61"/>
      <c r="I453" s="61"/>
      <c r="J453" s="61"/>
      <c r="K453" s="61"/>
      <c r="L453" s="61"/>
      <c r="M453" s="61"/>
      <c r="N453" s="3">
        <f t="shared" si="166"/>
        <v>0</v>
      </c>
      <c r="O453" s="9">
        <f t="shared" si="167"/>
        <v>0</v>
      </c>
      <c r="P453" s="4">
        <f t="shared" si="171"/>
        <v>0</v>
      </c>
      <c r="Q453" s="11">
        <f t="shared" si="172"/>
        <v>0</v>
      </c>
      <c r="R453" s="10">
        <f t="shared" si="170"/>
        <v>0</v>
      </c>
      <c r="S453" s="8"/>
    </row>
    <row r="454" spans="1:19">
      <c r="A454" s="61">
        <v>5</v>
      </c>
      <c r="B454" s="61"/>
      <c r="C454" s="12"/>
      <c r="D454" s="61"/>
      <c r="E454" s="61"/>
      <c r="F454" s="61"/>
      <c r="G454" s="61"/>
      <c r="H454" s="61"/>
      <c r="I454" s="61"/>
      <c r="J454" s="61"/>
      <c r="K454" s="61"/>
      <c r="L454" s="61"/>
      <c r="M454" s="61"/>
      <c r="N454" s="3">
        <f t="shared" si="166"/>
        <v>0</v>
      </c>
      <c r="O454" s="9">
        <f t="shared" si="167"/>
        <v>0</v>
      </c>
      <c r="P454" s="4">
        <f t="shared" si="171"/>
        <v>0</v>
      </c>
      <c r="Q454" s="11">
        <f t="shared" si="172"/>
        <v>0</v>
      </c>
      <c r="R454" s="10">
        <f t="shared" si="170"/>
        <v>0</v>
      </c>
      <c r="S454" s="8"/>
    </row>
    <row r="455" spans="1:19">
      <c r="A455" s="61">
        <v>6</v>
      </c>
      <c r="B455" s="61"/>
      <c r="C455" s="12"/>
      <c r="D455" s="61"/>
      <c r="E455" s="61"/>
      <c r="F455" s="61"/>
      <c r="G455" s="61"/>
      <c r="H455" s="61"/>
      <c r="I455" s="61"/>
      <c r="J455" s="61"/>
      <c r="K455" s="61"/>
      <c r="L455" s="61"/>
      <c r="M455" s="61"/>
      <c r="N455" s="3">
        <f t="shared" si="166"/>
        <v>0</v>
      </c>
      <c r="O455" s="9">
        <f t="shared" si="167"/>
        <v>0</v>
      </c>
      <c r="P455" s="4">
        <f t="shared" si="171"/>
        <v>0</v>
      </c>
      <c r="Q455" s="11">
        <f t="shared" si="172"/>
        <v>0</v>
      </c>
      <c r="R455" s="10">
        <f t="shared" si="170"/>
        <v>0</v>
      </c>
      <c r="S455" s="8"/>
    </row>
    <row r="456" spans="1:19">
      <c r="A456" s="61">
        <v>7</v>
      </c>
      <c r="B456" s="61"/>
      <c r="C456" s="12"/>
      <c r="D456" s="61"/>
      <c r="E456" s="61"/>
      <c r="F456" s="61"/>
      <c r="G456" s="61"/>
      <c r="H456" s="61"/>
      <c r="I456" s="61"/>
      <c r="J456" s="61"/>
      <c r="K456" s="61"/>
      <c r="L456" s="61"/>
      <c r="M456" s="61"/>
      <c r="N456" s="3">
        <f t="shared" si="166"/>
        <v>0</v>
      </c>
      <c r="O456" s="9">
        <f t="shared" si="167"/>
        <v>0</v>
      </c>
      <c r="P456" s="4">
        <f t="shared" si="171"/>
        <v>0</v>
      </c>
      <c r="Q456" s="11">
        <f t="shared" si="172"/>
        <v>0</v>
      </c>
      <c r="R456" s="10">
        <f t="shared" si="170"/>
        <v>0</v>
      </c>
      <c r="S456" s="8"/>
    </row>
    <row r="457" spans="1:19">
      <c r="A457" s="61">
        <v>8</v>
      </c>
      <c r="B457" s="61"/>
      <c r="C457" s="12"/>
      <c r="D457" s="61"/>
      <c r="E457" s="61"/>
      <c r="F457" s="61"/>
      <c r="G457" s="61"/>
      <c r="H457" s="61"/>
      <c r="I457" s="61"/>
      <c r="J457" s="61"/>
      <c r="K457" s="61"/>
      <c r="L457" s="61"/>
      <c r="M457" s="61"/>
      <c r="N457" s="3">
        <f t="shared" si="166"/>
        <v>0</v>
      </c>
      <c r="O457" s="9">
        <f t="shared" si="167"/>
        <v>0</v>
      </c>
      <c r="P457" s="4">
        <f t="shared" si="171"/>
        <v>0</v>
      </c>
      <c r="Q457" s="11">
        <f t="shared" si="172"/>
        <v>0</v>
      </c>
      <c r="R457" s="10">
        <f t="shared" si="170"/>
        <v>0</v>
      </c>
      <c r="S457" s="8"/>
    </row>
    <row r="458" spans="1:19" s="8" customFormat="1">
      <c r="A458" s="61">
        <v>9</v>
      </c>
      <c r="B458" s="61"/>
      <c r="C458" s="12"/>
      <c r="D458" s="61"/>
      <c r="E458" s="61"/>
      <c r="F458" s="61"/>
      <c r="G458" s="61"/>
      <c r="H458" s="61"/>
      <c r="I458" s="61"/>
      <c r="J458" s="61"/>
      <c r="K458" s="61"/>
      <c r="L458" s="61"/>
      <c r="M458" s="61"/>
      <c r="N458" s="3">
        <f t="shared" si="166"/>
        <v>0</v>
      </c>
      <c r="O458" s="9">
        <f t="shared" si="167"/>
        <v>0</v>
      </c>
      <c r="P458" s="4">
        <f t="shared" si="171"/>
        <v>0</v>
      </c>
      <c r="Q458" s="11">
        <f t="shared" si="172"/>
        <v>0</v>
      </c>
      <c r="R458" s="10">
        <f t="shared" si="170"/>
        <v>0</v>
      </c>
    </row>
    <row r="459" spans="1:19">
      <c r="A459" s="61">
        <v>10</v>
      </c>
      <c r="B459" s="61"/>
      <c r="C459" s="12"/>
      <c r="D459" s="61"/>
      <c r="E459" s="61"/>
      <c r="F459" s="61"/>
      <c r="G459" s="61"/>
      <c r="H459" s="61"/>
      <c r="I459" s="61"/>
      <c r="J459" s="61"/>
      <c r="K459" s="61"/>
      <c r="L459" s="61"/>
      <c r="M459" s="61"/>
      <c r="N459" s="3">
        <f t="shared" si="166"/>
        <v>0</v>
      </c>
      <c r="O459" s="9">
        <f t="shared" si="167"/>
        <v>0</v>
      </c>
      <c r="P459" s="4">
        <f t="shared" si="171"/>
        <v>0</v>
      </c>
      <c r="Q459" s="11">
        <f t="shared" si="172"/>
        <v>0</v>
      </c>
      <c r="R459" s="10">
        <f t="shared" si="170"/>
        <v>0</v>
      </c>
      <c r="S459" s="8"/>
    </row>
    <row r="460" spans="1:19">
      <c r="A460" s="66" t="s">
        <v>36</v>
      </c>
      <c r="B460" s="67"/>
      <c r="C460" s="67"/>
      <c r="D460" s="67"/>
      <c r="E460" s="67"/>
      <c r="F460" s="67"/>
      <c r="G460" s="67"/>
      <c r="H460" s="67"/>
      <c r="I460" s="67"/>
      <c r="J460" s="67"/>
      <c r="K460" s="67"/>
      <c r="L460" s="67"/>
      <c r="M460" s="67"/>
      <c r="N460" s="67"/>
      <c r="O460" s="67"/>
      <c r="P460" s="67"/>
      <c r="Q460" s="68"/>
      <c r="R460" s="10">
        <f>SUM(R450:R459)</f>
        <v>0</v>
      </c>
      <c r="S460" s="8"/>
    </row>
    <row r="461" spans="1:19" ht="15.75">
      <c r="A461" s="24" t="s">
        <v>37</v>
      </c>
      <c r="B461" s="24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6"/>
      <c r="S461" s="8"/>
    </row>
    <row r="462" spans="1:19">
      <c r="A462" s="49" t="s">
        <v>42</v>
      </c>
      <c r="B462" s="49"/>
      <c r="C462" s="49"/>
      <c r="D462" s="49"/>
      <c r="E462" s="49"/>
      <c r="F462" s="49"/>
      <c r="G462" s="49"/>
      <c r="H462" s="49"/>
      <c r="I462" s="49"/>
      <c r="J462" s="15"/>
      <c r="K462" s="15"/>
      <c r="L462" s="15"/>
      <c r="M462" s="15"/>
      <c r="N462" s="15"/>
      <c r="O462" s="15"/>
      <c r="P462" s="15"/>
      <c r="Q462" s="15"/>
      <c r="R462" s="16"/>
      <c r="S462" s="8"/>
    </row>
    <row r="463" spans="1:19">
      <c r="A463" s="49"/>
      <c r="B463" s="49"/>
      <c r="C463" s="49"/>
      <c r="D463" s="49"/>
      <c r="E463" s="49"/>
      <c r="F463" s="49"/>
      <c r="G463" s="49"/>
      <c r="H463" s="49"/>
      <c r="I463" s="49"/>
      <c r="J463" s="15"/>
      <c r="K463" s="15"/>
      <c r="L463" s="15"/>
      <c r="M463" s="15"/>
      <c r="N463" s="15"/>
      <c r="O463" s="15"/>
      <c r="P463" s="15"/>
      <c r="Q463" s="15"/>
      <c r="R463" s="16"/>
      <c r="S463" s="8"/>
    </row>
    <row r="464" spans="1:19">
      <c r="A464" s="64" t="s">
        <v>99</v>
      </c>
      <c r="B464" s="65"/>
      <c r="C464" s="65"/>
      <c r="D464" s="65"/>
      <c r="E464" s="65"/>
      <c r="F464" s="65"/>
      <c r="G464" s="65"/>
      <c r="H464" s="65"/>
      <c r="I464" s="65"/>
      <c r="J464" s="65"/>
      <c r="K464" s="65"/>
      <c r="L464" s="65"/>
      <c r="M464" s="65"/>
      <c r="N464" s="65"/>
      <c r="O464" s="65"/>
      <c r="P464" s="65"/>
      <c r="Q464" s="57"/>
      <c r="R464" s="8"/>
      <c r="S464" s="8"/>
    </row>
    <row r="465" spans="1:19" ht="18">
      <c r="A465" s="69" t="s">
        <v>27</v>
      </c>
      <c r="B465" s="70"/>
      <c r="C465" s="70"/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7"/>
      <c r="R465" s="8"/>
      <c r="S465" s="8"/>
    </row>
    <row r="466" spans="1:19">
      <c r="A466" s="64" t="s">
        <v>98</v>
      </c>
      <c r="B466" s="65"/>
      <c r="C466" s="65"/>
      <c r="D466" s="65"/>
      <c r="E466" s="65"/>
      <c r="F466" s="65"/>
      <c r="G466" s="65"/>
      <c r="H466" s="65"/>
      <c r="I466" s="65"/>
      <c r="J466" s="65"/>
      <c r="K466" s="65"/>
      <c r="L466" s="65"/>
      <c r="M466" s="65"/>
      <c r="N466" s="65"/>
      <c r="O466" s="65"/>
      <c r="P466" s="65"/>
      <c r="Q466" s="57"/>
      <c r="R466" s="8"/>
      <c r="S466" s="8"/>
    </row>
    <row r="467" spans="1:19">
      <c r="A467" s="61">
        <v>1</v>
      </c>
      <c r="B467" s="61"/>
      <c r="C467" s="12"/>
      <c r="D467" s="61"/>
      <c r="E467" s="61"/>
      <c r="F467" s="61"/>
      <c r="G467" s="61"/>
      <c r="H467" s="61"/>
      <c r="I467" s="61"/>
      <c r="J467" s="61"/>
      <c r="K467" s="61"/>
      <c r="L467" s="61"/>
      <c r="M467" s="61"/>
      <c r="N467" s="3">
        <f t="shared" ref="N467:N476" si="173">(IF(F467="OŽ",IF(L467=1,550.8,IF(L467=2,426.38,IF(L467=3,342.14,IF(L467=4,181.44,IF(L467=5,168.48,IF(L467=6,155.52,IF(L467=7,148.5,IF(L467=8,144,0))))))))+IF(L467&lt;=8,0,IF(L467&lt;=16,137.7,IF(L467&lt;=24,108,IF(L467&lt;=32,80.1,IF(L467&lt;=36,52.2,0)))))-IF(L467&lt;=8,0,IF(L467&lt;=16,(L467-9)*2.754,IF(L467&lt;=24,(L467-17)* 2.754,IF(L467&lt;=32,(L467-25)* 2.754,IF(L467&lt;=36,(L467-33)*2.754,0))))),0)+IF(F467="PČ",IF(L467=1,449,IF(L467=2,314.6,IF(L467=3,238,IF(L467=4,172,IF(L467=5,159,IF(L467=6,145,IF(L467=7,132,IF(L467=8,119,0))))))))+IF(L467&lt;=8,0,IF(L467&lt;=16,88,IF(L467&lt;=24,55,IF(L467&lt;=32,22,0))))-IF(L467&lt;=8,0,IF(L467&lt;=16,(L467-9)*2.245,IF(L467&lt;=24,(L467-17)*2.245,IF(L467&lt;=32,(L467-25)*2.245,0)))),0)+IF(F467="PČneol",IF(L467=1,85,IF(L467=2,64.61,IF(L467=3,50.76,IF(L467=4,16.25,IF(L467=5,15,IF(L467=6,13.75,IF(L467=7,12.5,IF(L467=8,11.25,0))))))))+IF(L467&lt;=8,0,IF(L467&lt;=16,9,0))-IF(L467&lt;=8,0,IF(L467&lt;=16,(L467-9)*0.425,0)),0)+IF(F467="PŽ",IF(L467=1,85,IF(L467=2,59.5,IF(L467=3,45,IF(L467=4,32.5,IF(L467=5,30,IF(L467=6,27.5,IF(L467=7,25,IF(L467=8,22.5,0))))))))+IF(L467&lt;=8,0,IF(L467&lt;=16,19,IF(L467&lt;=24,13,IF(L467&lt;=32,8,0))))-IF(L467&lt;=8,0,IF(L467&lt;=16,(L467-9)*0.425,IF(L467&lt;=24,(L467-17)*0.425,IF(L467&lt;=32,(L467-25)*0.425,0)))),0)+IF(F467="EČ",IF(L467=1,204,IF(L467=2,156.24,IF(L467=3,123.84,IF(L467=4,72,IF(L467=5,66,IF(L467=6,60,IF(L467=7,54,IF(L467=8,48,0))))))))+IF(L467&lt;=8,0,IF(L467&lt;=16,40,IF(L467&lt;=24,25,0)))-IF(L467&lt;=8,0,IF(L467&lt;=16,(L467-9)*1.02,IF(L467&lt;=24,(L467-17)*1.02,0))),0)+IF(F467="EČneol",IF(L467=1,68,IF(L467=2,51.69,IF(L467=3,40.61,IF(L467=4,13,IF(L467=5,12,IF(L467=6,11,IF(L467=7,10,IF(L467=8,9,0)))))))))+IF(F467="EŽ",IF(L467=1,68,IF(L467=2,47.6,IF(L467=3,36,IF(L467=4,18,IF(L467=5,16.5,IF(L467=6,15,IF(L467=7,13.5,IF(L467=8,12,0))))))))+IF(L467&lt;=8,0,IF(L467&lt;=16,10,IF(L467&lt;=24,6,0)))-IF(L467&lt;=8,0,IF(L467&lt;=16,(L467-9)*0.34,IF(L467&lt;=24,(L467-17)*0.34,0))),0)+IF(F467="PT",IF(L467=1,68,IF(L467=2,52.08,IF(L467=3,41.28,IF(L467=4,24,IF(L467=5,22,IF(L467=6,20,IF(L467=7,18,IF(L467=8,16,0))))))))+IF(L467&lt;=8,0,IF(L467&lt;=16,13,IF(L467&lt;=24,9,IF(L467&lt;=32,4,0))))-IF(L467&lt;=8,0,IF(L467&lt;=16,(L467-9)*0.34,IF(L467&lt;=24,(L467-17)*0.34,IF(L467&lt;=32,(L467-25)*0.34,0)))),0)+IF(F467="JOŽ",IF(L467=1,85,IF(L467=2,59.5,IF(L467=3,45,IF(L467=4,32.5,IF(L467=5,30,IF(L467=6,27.5,IF(L467=7,25,IF(L467=8,22.5,0))))))))+IF(L467&lt;=8,0,IF(L467&lt;=16,19,IF(L467&lt;=24,13,0)))-IF(L467&lt;=8,0,IF(L467&lt;=16,(L467-9)*0.425,IF(L467&lt;=24,(L467-17)*0.425,0))),0)+IF(F467="JPČ",IF(L467=1,68,IF(L467=2,47.6,IF(L467=3,36,IF(L467=4,26,IF(L467=5,24,IF(L467=6,22,IF(L467=7,20,IF(L467=8,18,0))))))))+IF(L467&lt;=8,0,IF(L467&lt;=16,13,IF(L467&lt;=24,9,0)))-IF(L467&lt;=8,0,IF(L467&lt;=16,(L467-9)*0.34,IF(L467&lt;=24,(L467-17)*0.34,0))),0)+IF(F467="JEČ",IF(L467=1,34,IF(L467=2,26.04,IF(L467=3,20.6,IF(L467=4,12,IF(L467=5,11,IF(L467=6,10,IF(L467=7,9,IF(L467=8,8,0))))))))+IF(L467&lt;=8,0,IF(L467&lt;=16,6,0))-IF(L467&lt;=8,0,IF(L467&lt;=16,(L467-9)*0.17,0)),0)+IF(F467="JEOF",IF(L467=1,34,IF(L467=2,26.04,IF(L467=3,20.6,IF(L467=4,12,IF(L467=5,11,IF(L467=6,10,IF(L467=7,9,IF(L467=8,8,0))))))))+IF(L467&lt;=8,0,IF(L467&lt;=16,6,0))-IF(L467&lt;=8,0,IF(L467&lt;=16,(L467-9)*0.17,0)),0)+IF(F467="JnPČ",IF(L467=1,51,IF(L467=2,35.7,IF(L467=3,27,IF(L467=4,19.5,IF(L467=5,18,IF(L467=6,16.5,IF(L467=7,15,IF(L467=8,13.5,0))))))))+IF(L467&lt;=8,0,IF(L467&lt;=16,10,0))-IF(L467&lt;=8,0,IF(L467&lt;=16,(L467-9)*0.255,0)),0)+IF(F467="JnEČ",IF(L467=1,25.5,IF(L467=2,19.53,IF(L467=3,15.48,IF(L467=4,9,IF(L467=5,8.25,IF(L467=6,7.5,IF(L467=7,6.75,IF(L467=8,6,0))))))))+IF(L467&lt;=8,0,IF(L467&lt;=16,5,0))-IF(L467&lt;=8,0,IF(L467&lt;=16,(L467-9)*0.1275,0)),0)+IF(F467="JčPČ",IF(L467=1,21.25,IF(L467=2,14.5,IF(L467=3,11.5,IF(L467=4,7,IF(L467=5,6.5,IF(L467=6,6,IF(L467=7,5.5,IF(L467=8,5,0))))))))+IF(L467&lt;=8,0,IF(L467&lt;=16,4,0))-IF(L467&lt;=8,0,IF(L467&lt;=16,(L467-9)*0.10625,0)),0)+IF(F467="JčEČ",IF(L467=1,17,IF(L467=2,13.02,IF(L467=3,10.32,IF(L467=4,6,IF(L467=5,5.5,IF(L467=6,5,IF(L467=7,4.5,IF(L467=8,4,0))))))))+IF(L467&lt;=8,0,IF(L467&lt;=16,3,0))-IF(L467&lt;=8,0,IF(L467&lt;=16,(L467-9)*0.085,0)),0)+IF(F467="NEAK",IF(L467=1,11.48,IF(L467=2,8.79,IF(L467=3,6.97,IF(L467=4,4.05,IF(L467=5,3.71,IF(L467=6,3.38,IF(L467=7,3.04,IF(L467=8,2.7,0))))))))+IF(L467&lt;=8,0,IF(L467&lt;=16,2,IF(L467&lt;=24,1.3,0)))-IF(L467&lt;=8,0,IF(L467&lt;=16,(L467-9)*0.0574,IF(L467&lt;=24,(L467-17)*0.0574,0))),0))*IF(L467&lt;0,1,IF(OR(F467="PČ",F467="PŽ",F467="PT"),IF(J467&lt;32,J467/32,1),1))* IF(L467&lt;0,1,IF(OR(F467="EČ",F467="EŽ",F467="JOŽ",F467="JPČ",F467="NEAK"),IF(J467&lt;24,J467/24,1),1))*IF(L467&lt;0,1,IF(OR(F467="PČneol",F467="JEČ",F467="JEOF",F467="JnPČ",F467="JnEČ",F467="JčPČ",F467="JčEČ"),IF(J467&lt;16,J467/16,1),1))*IF(L467&lt;0,1,IF(F467="EČneol",IF(J467&lt;8,J467/8,1),1))</f>
        <v>0</v>
      </c>
      <c r="O467" s="9">
        <f t="shared" ref="O467:O476" si="174">IF(F467="OŽ",N467,IF(H467="Ne",IF(J467*0.3&lt;J467-L467,N467,0),IF(J467*0.1&lt;J467-L467,N467,0)))</f>
        <v>0</v>
      </c>
      <c r="P467" s="4">
        <f t="shared" ref="P467" si="175">IF(O467=0,0,IF(F467="OŽ",IF(L467&gt;35,0,IF(J467&gt;35,(36-L467)*1.836,((36-L467)-(36-J467))*1.836)),0)+IF(F467="PČ",IF(L467&gt;31,0,IF(J467&gt;31,(32-L467)*1.347,((32-L467)-(32-J467))*1.347)),0)+ IF(F467="PČneol",IF(L467&gt;15,0,IF(J467&gt;15,(16-L467)*0.255,((16-L467)-(16-J467))*0.255)),0)+IF(F467="PŽ",IF(L467&gt;31,0,IF(J467&gt;31,(32-L467)*0.255,((32-L467)-(32-J467))*0.255)),0)+IF(F467="EČ",IF(L467&gt;23,0,IF(J467&gt;23,(24-L467)*0.612,((24-L467)-(24-J467))*0.612)),0)+IF(F467="EČneol",IF(L467&gt;7,0,IF(J467&gt;7,(8-L467)*0.204,((8-L467)-(8-J467))*0.204)),0)+IF(F467="EŽ",IF(L467&gt;23,0,IF(J467&gt;23,(24-L467)*0.204,((24-L467)-(24-J467))*0.204)),0)+IF(F467="PT",IF(L467&gt;31,0,IF(J467&gt;31,(32-L467)*0.204,((32-L467)-(32-J467))*0.204)),0)+IF(F467="JOŽ",IF(L467&gt;23,0,IF(J467&gt;23,(24-L467)*0.255,((24-L467)-(24-J467))*0.255)),0)+IF(F467="JPČ",IF(L467&gt;23,0,IF(J467&gt;23,(24-L467)*0.204,((24-L467)-(24-J467))*0.204)),0)+IF(F467="JEČ",IF(L467&gt;15,0,IF(J467&gt;15,(16-L467)*0.102,((16-L467)-(16-J467))*0.102)),0)+IF(F467="JEOF",IF(L467&gt;15,0,IF(J467&gt;15,(16-L467)*0.102,((16-L467)-(16-J467))*0.102)),0)+IF(F467="JnPČ",IF(L467&gt;15,0,IF(J467&gt;15,(16-L467)*0.153,((16-L467)-(16-J467))*0.153)),0)+IF(F467="JnEČ",IF(L467&gt;15,0,IF(J467&gt;15,(16-L467)*0.0765,((16-L467)-(16-J467))*0.0765)),0)+IF(F467="JčPČ",IF(L467&gt;15,0,IF(J467&gt;15,(16-L467)*0.06375,((16-L467)-(16-J467))*0.06375)),0)+IF(F467="JčEČ",IF(L467&gt;15,0,IF(J467&gt;15,(16-L467)*0.051,((16-L467)-(16-J467))*0.051)),0)+IF(F467="NEAK",IF(L467&gt;23,0,IF(J467&gt;23,(24-L467)*0.03444,((24-L467)-(24-J467))*0.03444)),0))</f>
        <v>0</v>
      </c>
      <c r="Q467" s="11">
        <f t="shared" ref="Q467" si="176">IF(ISERROR(P467*100/N467),0,(P467*100/N467))</f>
        <v>0</v>
      </c>
      <c r="R467" s="10">
        <f t="shared" ref="R467:R476" si="177">IF(Q467&lt;=30,O467+P467,O467+O467*0.3)*IF(G467=1,0.4,IF(G467=2,0.75,IF(G467="1 (kas 4 m. 1 k. nerengiamos)",0.52,1)))*IF(D467="olimpinė",1,IF(M467="Ne",0.5,1))*IF(OR(A$5="Lietuvos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federacija"),IF(OR(J467&lt;8,K467&lt;16),0,1),1)*E467*IF(I467&lt;=1,1,1/I467)*IF(OR(A$5="Lietuvos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67" s="8"/>
    </row>
    <row r="468" spans="1:19">
      <c r="A468" s="61">
        <v>2</v>
      </c>
      <c r="B468" s="61"/>
      <c r="C468" s="12"/>
      <c r="D468" s="61"/>
      <c r="E468" s="61"/>
      <c r="F468" s="61"/>
      <c r="G468" s="61"/>
      <c r="H468" s="61"/>
      <c r="I468" s="61"/>
      <c r="J468" s="61"/>
      <c r="K468" s="61"/>
      <c r="L468" s="61"/>
      <c r="M468" s="61"/>
      <c r="N468" s="3">
        <f t="shared" si="173"/>
        <v>0</v>
      </c>
      <c r="O468" s="9">
        <f t="shared" si="174"/>
        <v>0</v>
      </c>
      <c r="P468" s="4">
        <f t="shared" ref="P468:P476" si="178">IF(O468=0,0,IF(F468="OŽ",IF(L468&gt;35,0,IF(J468&gt;35,(36-L468)*1.836,((36-L468)-(36-J468))*1.836)),0)+IF(F468="PČ",IF(L468&gt;31,0,IF(J468&gt;31,(32-L468)*1.347,((32-L468)-(32-J468))*1.347)),0)+ IF(F468="PČneol",IF(L468&gt;15,0,IF(J468&gt;15,(16-L468)*0.255,((16-L468)-(16-J468))*0.255)),0)+IF(F468="PŽ",IF(L468&gt;31,0,IF(J468&gt;31,(32-L468)*0.255,((32-L468)-(32-J468))*0.255)),0)+IF(F468="EČ",IF(L468&gt;23,0,IF(J468&gt;23,(24-L468)*0.612,((24-L468)-(24-J468))*0.612)),0)+IF(F468="EČneol",IF(L468&gt;7,0,IF(J468&gt;7,(8-L468)*0.204,((8-L468)-(8-J468))*0.204)),0)+IF(F468="EŽ",IF(L468&gt;23,0,IF(J468&gt;23,(24-L468)*0.204,((24-L468)-(24-J468))*0.204)),0)+IF(F468="PT",IF(L468&gt;31,0,IF(J468&gt;31,(32-L468)*0.204,((32-L468)-(32-J468))*0.204)),0)+IF(F468="JOŽ",IF(L468&gt;23,0,IF(J468&gt;23,(24-L468)*0.255,((24-L468)-(24-J468))*0.255)),0)+IF(F468="JPČ",IF(L468&gt;23,0,IF(J468&gt;23,(24-L468)*0.204,((24-L468)-(24-J468))*0.204)),0)+IF(F468="JEČ",IF(L468&gt;15,0,IF(J468&gt;15,(16-L468)*0.102,((16-L468)-(16-J468))*0.102)),0)+IF(F468="JEOF",IF(L468&gt;15,0,IF(J468&gt;15,(16-L468)*0.102,((16-L468)-(16-J468))*0.102)),0)+IF(F468="JnPČ",IF(L468&gt;15,0,IF(J468&gt;15,(16-L468)*0.153,((16-L468)-(16-J468))*0.153)),0)+IF(F468="JnEČ",IF(L468&gt;15,0,IF(J468&gt;15,(16-L468)*0.0765,((16-L468)-(16-J468))*0.0765)),0)+IF(F468="JčPČ",IF(L468&gt;15,0,IF(J468&gt;15,(16-L468)*0.06375,((16-L468)-(16-J468))*0.06375)),0)+IF(F468="JčEČ",IF(L468&gt;15,0,IF(J468&gt;15,(16-L468)*0.051,((16-L468)-(16-J468))*0.051)),0)+IF(F468="NEAK",IF(L468&gt;23,0,IF(J468&gt;23,(24-L468)*0.03444,((24-L468)-(24-J468))*0.03444)),0))</f>
        <v>0</v>
      </c>
      <c r="Q468" s="11">
        <f t="shared" ref="Q468:Q476" si="179">IF(ISERROR(P468*100/N468),0,(P468*100/N468))</f>
        <v>0</v>
      </c>
      <c r="R468" s="10">
        <f t="shared" si="177"/>
        <v>0</v>
      </c>
      <c r="S468" s="8"/>
    </row>
    <row r="469" spans="1:19">
      <c r="A469" s="61">
        <v>3</v>
      </c>
      <c r="B469" s="61"/>
      <c r="C469" s="12"/>
      <c r="D469" s="61"/>
      <c r="E469" s="61"/>
      <c r="F469" s="61"/>
      <c r="G469" s="61"/>
      <c r="H469" s="61"/>
      <c r="I469" s="61"/>
      <c r="J469" s="61"/>
      <c r="K469" s="61"/>
      <c r="L469" s="61"/>
      <c r="M469" s="61"/>
      <c r="N469" s="3">
        <f t="shared" si="173"/>
        <v>0</v>
      </c>
      <c r="O469" s="9">
        <f t="shared" si="174"/>
        <v>0</v>
      </c>
      <c r="P469" s="4">
        <f t="shared" si="178"/>
        <v>0</v>
      </c>
      <c r="Q469" s="11">
        <f t="shared" si="179"/>
        <v>0</v>
      </c>
      <c r="R469" s="10">
        <f t="shared" si="177"/>
        <v>0</v>
      </c>
      <c r="S469" s="8"/>
    </row>
    <row r="470" spans="1:19">
      <c r="A470" s="61">
        <v>4</v>
      </c>
      <c r="B470" s="61"/>
      <c r="C470" s="12"/>
      <c r="D470" s="61"/>
      <c r="E470" s="61"/>
      <c r="F470" s="61"/>
      <c r="G470" s="61"/>
      <c r="H470" s="61"/>
      <c r="I470" s="61"/>
      <c r="J470" s="61"/>
      <c r="K470" s="61"/>
      <c r="L470" s="61"/>
      <c r="M470" s="61"/>
      <c r="N470" s="3">
        <f t="shared" si="173"/>
        <v>0</v>
      </c>
      <c r="O470" s="9">
        <f t="shared" si="174"/>
        <v>0</v>
      </c>
      <c r="P470" s="4">
        <f t="shared" si="178"/>
        <v>0</v>
      </c>
      <c r="Q470" s="11">
        <f t="shared" si="179"/>
        <v>0</v>
      </c>
      <c r="R470" s="10">
        <f t="shared" si="177"/>
        <v>0</v>
      </c>
      <c r="S470" s="8"/>
    </row>
    <row r="471" spans="1:19">
      <c r="A471" s="61">
        <v>5</v>
      </c>
      <c r="B471" s="61"/>
      <c r="C471" s="12"/>
      <c r="D471" s="61"/>
      <c r="E471" s="61"/>
      <c r="F471" s="61"/>
      <c r="G471" s="61"/>
      <c r="H471" s="61"/>
      <c r="I471" s="61"/>
      <c r="J471" s="61"/>
      <c r="K471" s="61"/>
      <c r="L471" s="61"/>
      <c r="M471" s="61"/>
      <c r="N471" s="3">
        <f t="shared" si="173"/>
        <v>0</v>
      </c>
      <c r="O471" s="9">
        <f t="shared" si="174"/>
        <v>0</v>
      </c>
      <c r="P471" s="4">
        <f t="shared" si="178"/>
        <v>0</v>
      </c>
      <c r="Q471" s="11">
        <f t="shared" si="179"/>
        <v>0</v>
      </c>
      <c r="R471" s="10">
        <f t="shared" si="177"/>
        <v>0</v>
      </c>
      <c r="S471" s="8"/>
    </row>
    <row r="472" spans="1:19">
      <c r="A472" s="61">
        <v>6</v>
      </c>
      <c r="B472" s="61"/>
      <c r="C472" s="12"/>
      <c r="D472" s="61"/>
      <c r="E472" s="61"/>
      <c r="F472" s="61"/>
      <c r="G472" s="61"/>
      <c r="H472" s="61"/>
      <c r="I472" s="61"/>
      <c r="J472" s="61"/>
      <c r="K472" s="61"/>
      <c r="L472" s="61"/>
      <c r="M472" s="61"/>
      <c r="N472" s="3">
        <f t="shared" si="173"/>
        <v>0</v>
      </c>
      <c r="O472" s="9">
        <f t="shared" si="174"/>
        <v>0</v>
      </c>
      <c r="P472" s="4">
        <f t="shared" si="178"/>
        <v>0</v>
      </c>
      <c r="Q472" s="11">
        <f t="shared" si="179"/>
        <v>0</v>
      </c>
      <c r="R472" s="10">
        <f t="shared" si="177"/>
        <v>0</v>
      </c>
      <c r="S472" s="8"/>
    </row>
    <row r="473" spans="1:19">
      <c r="A473" s="61">
        <v>7</v>
      </c>
      <c r="B473" s="61"/>
      <c r="C473" s="12"/>
      <c r="D473" s="61"/>
      <c r="E473" s="61"/>
      <c r="F473" s="61"/>
      <c r="G473" s="61"/>
      <c r="H473" s="61"/>
      <c r="I473" s="61"/>
      <c r="J473" s="61"/>
      <c r="K473" s="61"/>
      <c r="L473" s="61"/>
      <c r="M473" s="61"/>
      <c r="N473" s="3">
        <f t="shared" si="173"/>
        <v>0</v>
      </c>
      <c r="O473" s="9">
        <f t="shared" si="174"/>
        <v>0</v>
      </c>
      <c r="P473" s="4">
        <f t="shared" si="178"/>
        <v>0</v>
      </c>
      <c r="Q473" s="11">
        <f t="shared" si="179"/>
        <v>0</v>
      </c>
      <c r="R473" s="10">
        <f t="shared" si="177"/>
        <v>0</v>
      </c>
      <c r="S473" s="8"/>
    </row>
    <row r="474" spans="1:19">
      <c r="A474" s="61">
        <v>8</v>
      </c>
      <c r="B474" s="61"/>
      <c r="C474" s="12"/>
      <c r="D474" s="61"/>
      <c r="E474" s="61"/>
      <c r="F474" s="61"/>
      <c r="G474" s="61"/>
      <c r="H474" s="61"/>
      <c r="I474" s="61"/>
      <c r="J474" s="61"/>
      <c r="K474" s="61"/>
      <c r="L474" s="61"/>
      <c r="M474" s="61"/>
      <c r="N474" s="3">
        <f t="shared" si="173"/>
        <v>0</v>
      </c>
      <c r="O474" s="9">
        <f t="shared" si="174"/>
        <v>0</v>
      </c>
      <c r="P474" s="4">
        <f t="shared" si="178"/>
        <v>0</v>
      </c>
      <c r="Q474" s="11">
        <f t="shared" si="179"/>
        <v>0</v>
      </c>
      <c r="R474" s="10">
        <f t="shared" si="177"/>
        <v>0</v>
      </c>
      <c r="S474" s="8"/>
    </row>
    <row r="475" spans="1:19" s="8" customFormat="1">
      <c r="A475" s="61">
        <v>9</v>
      </c>
      <c r="B475" s="61"/>
      <c r="C475" s="12"/>
      <c r="D475" s="61"/>
      <c r="E475" s="61"/>
      <c r="F475" s="61"/>
      <c r="G475" s="61"/>
      <c r="H475" s="61"/>
      <c r="I475" s="61"/>
      <c r="J475" s="61"/>
      <c r="K475" s="61"/>
      <c r="L475" s="61"/>
      <c r="M475" s="61"/>
      <c r="N475" s="3">
        <f t="shared" si="173"/>
        <v>0</v>
      </c>
      <c r="O475" s="9">
        <f t="shared" si="174"/>
        <v>0</v>
      </c>
      <c r="P475" s="4">
        <f t="shared" si="178"/>
        <v>0</v>
      </c>
      <c r="Q475" s="11">
        <f t="shared" si="179"/>
        <v>0</v>
      </c>
      <c r="R475" s="10">
        <f t="shared" si="177"/>
        <v>0</v>
      </c>
    </row>
    <row r="476" spans="1:19">
      <c r="A476" s="61">
        <v>10</v>
      </c>
      <c r="B476" s="61"/>
      <c r="C476" s="12"/>
      <c r="D476" s="61"/>
      <c r="E476" s="61"/>
      <c r="F476" s="61"/>
      <c r="G476" s="61"/>
      <c r="H476" s="61"/>
      <c r="I476" s="61"/>
      <c r="J476" s="61"/>
      <c r="K476" s="61"/>
      <c r="L476" s="61"/>
      <c r="M476" s="61"/>
      <c r="N476" s="3">
        <f t="shared" si="173"/>
        <v>0</v>
      </c>
      <c r="O476" s="9">
        <f t="shared" si="174"/>
        <v>0</v>
      </c>
      <c r="P476" s="4">
        <f t="shared" si="178"/>
        <v>0</v>
      </c>
      <c r="Q476" s="11">
        <f t="shared" si="179"/>
        <v>0</v>
      </c>
      <c r="R476" s="10">
        <f t="shared" si="177"/>
        <v>0</v>
      </c>
      <c r="S476" s="8"/>
    </row>
    <row r="477" spans="1:19">
      <c r="A477" s="66" t="s">
        <v>36</v>
      </c>
      <c r="B477" s="67"/>
      <c r="C477" s="67"/>
      <c r="D477" s="67"/>
      <c r="E477" s="67"/>
      <c r="F477" s="67"/>
      <c r="G477" s="67"/>
      <c r="H477" s="67"/>
      <c r="I477" s="67"/>
      <c r="J477" s="67"/>
      <c r="K477" s="67"/>
      <c r="L477" s="67"/>
      <c r="M477" s="67"/>
      <c r="N477" s="67"/>
      <c r="O477" s="67"/>
      <c r="P477" s="67"/>
      <c r="Q477" s="68"/>
      <c r="R477" s="10">
        <f>SUM(R467:R476)</f>
        <v>0</v>
      </c>
      <c r="S477" s="8"/>
    </row>
    <row r="478" spans="1:19" ht="15.75">
      <c r="A478" s="24" t="s">
        <v>37</v>
      </c>
      <c r="B478" s="24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6"/>
      <c r="S478" s="8"/>
    </row>
    <row r="479" spans="1:19">
      <c r="A479" s="49" t="s">
        <v>42</v>
      </c>
      <c r="B479" s="49"/>
      <c r="C479" s="49"/>
      <c r="D479" s="49"/>
      <c r="E479" s="49"/>
      <c r="F479" s="49"/>
      <c r="G479" s="49"/>
      <c r="H479" s="49"/>
      <c r="I479" s="49"/>
      <c r="J479" s="15"/>
      <c r="K479" s="15"/>
      <c r="L479" s="15"/>
      <c r="M479" s="15"/>
      <c r="N479" s="15"/>
      <c r="O479" s="15"/>
      <c r="P479" s="15"/>
      <c r="Q479" s="15"/>
      <c r="R479" s="16"/>
      <c r="S479" s="8"/>
    </row>
    <row r="480" spans="1:19">
      <c r="A480" s="49"/>
      <c r="B480" s="49"/>
      <c r="C480" s="49"/>
      <c r="D480" s="49"/>
      <c r="E480" s="49"/>
      <c r="F480" s="49"/>
      <c r="G480" s="49"/>
      <c r="H480" s="49"/>
      <c r="I480" s="49"/>
      <c r="J480" s="15"/>
      <c r="K480" s="15"/>
      <c r="L480" s="15"/>
      <c r="M480" s="15"/>
      <c r="N480" s="15"/>
      <c r="O480" s="15"/>
      <c r="P480" s="15"/>
      <c r="Q480" s="15"/>
      <c r="R480" s="16"/>
      <c r="S480" s="8"/>
    </row>
    <row r="481" spans="1:19">
      <c r="A481" s="64" t="s">
        <v>99</v>
      </c>
      <c r="B481" s="65"/>
      <c r="C481" s="65"/>
      <c r="D481" s="65"/>
      <c r="E481" s="65"/>
      <c r="F481" s="65"/>
      <c r="G481" s="65"/>
      <c r="H481" s="65"/>
      <c r="I481" s="65"/>
      <c r="J481" s="65"/>
      <c r="K481" s="65"/>
      <c r="L481" s="65"/>
      <c r="M481" s="65"/>
      <c r="N481" s="65"/>
      <c r="O481" s="65"/>
      <c r="P481" s="65"/>
      <c r="Q481" s="57"/>
      <c r="R481" s="8"/>
      <c r="S481" s="8"/>
    </row>
    <row r="482" spans="1:19" ht="18">
      <c r="A482" s="69" t="s">
        <v>27</v>
      </c>
      <c r="B482" s="70"/>
      <c r="C482" s="70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7"/>
      <c r="R482" s="8"/>
      <c r="S482" s="8"/>
    </row>
    <row r="483" spans="1:19">
      <c r="A483" s="64" t="s">
        <v>98</v>
      </c>
      <c r="B483" s="65"/>
      <c r="C483" s="65"/>
      <c r="D483" s="65"/>
      <c r="E483" s="65"/>
      <c r="F483" s="65"/>
      <c r="G483" s="65"/>
      <c r="H483" s="65"/>
      <c r="I483" s="65"/>
      <c r="J483" s="65"/>
      <c r="K483" s="65"/>
      <c r="L483" s="65"/>
      <c r="M483" s="65"/>
      <c r="N483" s="65"/>
      <c r="O483" s="65"/>
      <c r="P483" s="65"/>
      <c r="Q483" s="57"/>
      <c r="R483" s="8"/>
      <c r="S483" s="8"/>
    </row>
    <row r="484" spans="1:19">
      <c r="A484" s="61">
        <v>1</v>
      </c>
      <c r="B484" s="61"/>
      <c r="C484" s="12"/>
      <c r="D484" s="61"/>
      <c r="E484" s="61"/>
      <c r="F484" s="61"/>
      <c r="G484" s="61"/>
      <c r="H484" s="61"/>
      <c r="I484" s="61"/>
      <c r="J484" s="61"/>
      <c r="K484" s="61"/>
      <c r="L484" s="61"/>
      <c r="M484" s="61"/>
      <c r="N484" s="3">
        <f t="shared" ref="N484:N493" si="180">(IF(F484="OŽ",IF(L484=1,550.8,IF(L484=2,426.38,IF(L484=3,342.14,IF(L484=4,181.44,IF(L484=5,168.48,IF(L484=6,155.52,IF(L484=7,148.5,IF(L484=8,144,0))))))))+IF(L484&lt;=8,0,IF(L484&lt;=16,137.7,IF(L484&lt;=24,108,IF(L484&lt;=32,80.1,IF(L484&lt;=36,52.2,0)))))-IF(L484&lt;=8,0,IF(L484&lt;=16,(L484-9)*2.754,IF(L484&lt;=24,(L484-17)* 2.754,IF(L484&lt;=32,(L484-25)* 2.754,IF(L484&lt;=36,(L484-33)*2.754,0))))),0)+IF(F484="PČ",IF(L484=1,449,IF(L484=2,314.6,IF(L484=3,238,IF(L484=4,172,IF(L484=5,159,IF(L484=6,145,IF(L484=7,132,IF(L484=8,119,0))))))))+IF(L484&lt;=8,0,IF(L484&lt;=16,88,IF(L484&lt;=24,55,IF(L484&lt;=32,22,0))))-IF(L484&lt;=8,0,IF(L484&lt;=16,(L484-9)*2.245,IF(L484&lt;=24,(L484-17)*2.245,IF(L484&lt;=32,(L484-25)*2.245,0)))),0)+IF(F484="PČneol",IF(L484=1,85,IF(L484=2,64.61,IF(L484=3,50.76,IF(L484=4,16.25,IF(L484=5,15,IF(L484=6,13.75,IF(L484=7,12.5,IF(L484=8,11.25,0))))))))+IF(L484&lt;=8,0,IF(L484&lt;=16,9,0))-IF(L484&lt;=8,0,IF(L484&lt;=16,(L484-9)*0.425,0)),0)+IF(F484="PŽ",IF(L484=1,85,IF(L484=2,59.5,IF(L484=3,45,IF(L484=4,32.5,IF(L484=5,30,IF(L484=6,27.5,IF(L484=7,25,IF(L484=8,22.5,0))))))))+IF(L484&lt;=8,0,IF(L484&lt;=16,19,IF(L484&lt;=24,13,IF(L484&lt;=32,8,0))))-IF(L484&lt;=8,0,IF(L484&lt;=16,(L484-9)*0.425,IF(L484&lt;=24,(L484-17)*0.425,IF(L484&lt;=32,(L484-25)*0.425,0)))),0)+IF(F484="EČ",IF(L484=1,204,IF(L484=2,156.24,IF(L484=3,123.84,IF(L484=4,72,IF(L484=5,66,IF(L484=6,60,IF(L484=7,54,IF(L484=8,48,0))))))))+IF(L484&lt;=8,0,IF(L484&lt;=16,40,IF(L484&lt;=24,25,0)))-IF(L484&lt;=8,0,IF(L484&lt;=16,(L484-9)*1.02,IF(L484&lt;=24,(L484-17)*1.02,0))),0)+IF(F484="EČneol",IF(L484=1,68,IF(L484=2,51.69,IF(L484=3,40.61,IF(L484=4,13,IF(L484=5,12,IF(L484=6,11,IF(L484=7,10,IF(L484=8,9,0)))))))))+IF(F484="EŽ",IF(L484=1,68,IF(L484=2,47.6,IF(L484=3,36,IF(L484=4,18,IF(L484=5,16.5,IF(L484=6,15,IF(L484=7,13.5,IF(L484=8,12,0))))))))+IF(L484&lt;=8,0,IF(L484&lt;=16,10,IF(L484&lt;=24,6,0)))-IF(L484&lt;=8,0,IF(L484&lt;=16,(L484-9)*0.34,IF(L484&lt;=24,(L484-17)*0.34,0))),0)+IF(F484="PT",IF(L484=1,68,IF(L484=2,52.08,IF(L484=3,41.28,IF(L484=4,24,IF(L484=5,22,IF(L484=6,20,IF(L484=7,18,IF(L484=8,16,0))))))))+IF(L484&lt;=8,0,IF(L484&lt;=16,13,IF(L484&lt;=24,9,IF(L484&lt;=32,4,0))))-IF(L484&lt;=8,0,IF(L484&lt;=16,(L484-9)*0.34,IF(L484&lt;=24,(L484-17)*0.34,IF(L484&lt;=32,(L484-25)*0.34,0)))),0)+IF(F484="JOŽ",IF(L484=1,85,IF(L484=2,59.5,IF(L484=3,45,IF(L484=4,32.5,IF(L484=5,30,IF(L484=6,27.5,IF(L484=7,25,IF(L484=8,22.5,0))))))))+IF(L484&lt;=8,0,IF(L484&lt;=16,19,IF(L484&lt;=24,13,0)))-IF(L484&lt;=8,0,IF(L484&lt;=16,(L484-9)*0.425,IF(L484&lt;=24,(L484-17)*0.425,0))),0)+IF(F484="JPČ",IF(L484=1,68,IF(L484=2,47.6,IF(L484=3,36,IF(L484=4,26,IF(L484=5,24,IF(L484=6,22,IF(L484=7,20,IF(L484=8,18,0))))))))+IF(L484&lt;=8,0,IF(L484&lt;=16,13,IF(L484&lt;=24,9,0)))-IF(L484&lt;=8,0,IF(L484&lt;=16,(L484-9)*0.34,IF(L484&lt;=24,(L484-17)*0.34,0))),0)+IF(F484="JEČ",IF(L484=1,34,IF(L484=2,26.04,IF(L484=3,20.6,IF(L484=4,12,IF(L484=5,11,IF(L484=6,10,IF(L484=7,9,IF(L484=8,8,0))))))))+IF(L484&lt;=8,0,IF(L484&lt;=16,6,0))-IF(L484&lt;=8,0,IF(L484&lt;=16,(L484-9)*0.17,0)),0)+IF(F484="JEOF",IF(L484=1,34,IF(L484=2,26.04,IF(L484=3,20.6,IF(L484=4,12,IF(L484=5,11,IF(L484=6,10,IF(L484=7,9,IF(L484=8,8,0))))))))+IF(L484&lt;=8,0,IF(L484&lt;=16,6,0))-IF(L484&lt;=8,0,IF(L484&lt;=16,(L484-9)*0.17,0)),0)+IF(F484="JnPČ",IF(L484=1,51,IF(L484=2,35.7,IF(L484=3,27,IF(L484=4,19.5,IF(L484=5,18,IF(L484=6,16.5,IF(L484=7,15,IF(L484=8,13.5,0))))))))+IF(L484&lt;=8,0,IF(L484&lt;=16,10,0))-IF(L484&lt;=8,0,IF(L484&lt;=16,(L484-9)*0.255,0)),0)+IF(F484="JnEČ",IF(L484=1,25.5,IF(L484=2,19.53,IF(L484=3,15.48,IF(L484=4,9,IF(L484=5,8.25,IF(L484=6,7.5,IF(L484=7,6.75,IF(L484=8,6,0))))))))+IF(L484&lt;=8,0,IF(L484&lt;=16,5,0))-IF(L484&lt;=8,0,IF(L484&lt;=16,(L484-9)*0.1275,0)),0)+IF(F484="JčPČ",IF(L484=1,21.25,IF(L484=2,14.5,IF(L484=3,11.5,IF(L484=4,7,IF(L484=5,6.5,IF(L484=6,6,IF(L484=7,5.5,IF(L484=8,5,0))))))))+IF(L484&lt;=8,0,IF(L484&lt;=16,4,0))-IF(L484&lt;=8,0,IF(L484&lt;=16,(L484-9)*0.10625,0)),0)+IF(F484="JčEČ",IF(L484=1,17,IF(L484=2,13.02,IF(L484=3,10.32,IF(L484=4,6,IF(L484=5,5.5,IF(L484=6,5,IF(L484=7,4.5,IF(L484=8,4,0))))))))+IF(L484&lt;=8,0,IF(L484&lt;=16,3,0))-IF(L484&lt;=8,0,IF(L484&lt;=16,(L484-9)*0.085,0)),0)+IF(F484="NEAK",IF(L484=1,11.48,IF(L484=2,8.79,IF(L484=3,6.97,IF(L484=4,4.05,IF(L484=5,3.71,IF(L484=6,3.38,IF(L484=7,3.04,IF(L484=8,2.7,0))))))))+IF(L484&lt;=8,0,IF(L484&lt;=16,2,IF(L484&lt;=24,1.3,0)))-IF(L484&lt;=8,0,IF(L484&lt;=16,(L484-9)*0.0574,IF(L484&lt;=24,(L484-17)*0.0574,0))),0))*IF(L484&lt;0,1,IF(OR(F484="PČ",F484="PŽ",F484="PT"),IF(J484&lt;32,J484/32,1),1))* IF(L484&lt;0,1,IF(OR(F484="EČ",F484="EŽ",F484="JOŽ",F484="JPČ",F484="NEAK"),IF(J484&lt;24,J484/24,1),1))*IF(L484&lt;0,1,IF(OR(F484="PČneol",F484="JEČ",F484="JEOF",F484="JnPČ",F484="JnEČ",F484="JčPČ",F484="JčEČ"),IF(J484&lt;16,J484/16,1),1))*IF(L484&lt;0,1,IF(F484="EČneol",IF(J484&lt;8,J484/8,1),1))</f>
        <v>0</v>
      </c>
      <c r="O484" s="9">
        <f t="shared" ref="O484:O493" si="181">IF(F484="OŽ",N484,IF(H484="Ne",IF(J484*0.3&lt;J484-L484,N484,0),IF(J484*0.1&lt;J484-L484,N484,0)))</f>
        <v>0</v>
      </c>
      <c r="P484" s="4">
        <f t="shared" ref="P484" si="182">IF(O484=0,0,IF(F484="OŽ",IF(L484&gt;35,0,IF(J484&gt;35,(36-L484)*1.836,((36-L484)-(36-J484))*1.836)),0)+IF(F484="PČ",IF(L484&gt;31,0,IF(J484&gt;31,(32-L484)*1.347,((32-L484)-(32-J484))*1.347)),0)+ IF(F484="PČneol",IF(L484&gt;15,0,IF(J484&gt;15,(16-L484)*0.255,((16-L484)-(16-J484))*0.255)),0)+IF(F484="PŽ",IF(L484&gt;31,0,IF(J484&gt;31,(32-L484)*0.255,((32-L484)-(32-J484))*0.255)),0)+IF(F484="EČ",IF(L484&gt;23,0,IF(J484&gt;23,(24-L484)*0.612,((24-L484)-(24-J484))*0.612)),0)+IF(F484="EČneol",IF(L484&gt;7,0,IF(J484&gt;7,(8-L484)*0.204,((8-L484)-(8-J484))*0.204)),0)+IF(F484="EŽ",IF(L484&gt;23,0,IF(J484&gt;23,(24-L484)*0.204,((24-L484)-(24-J484))*0.204)),0)+IF(F484="PT",IF(L484&gt;31,0,IF(J484&gt;31,(32-L484)*0.204,((32-L484)-(32-J484))*0.204)),0)+IF(F484="JOŽ",IF(L484&gt;23,0,IF(J484&gt;23,(24-L484)*0.255,((24-L484)-(24-J484))*0.255)),0)+IF(F484="JPČ",IF(L484&gt;23,0,IF(J484&gt;23,(24-L484)*0.204,((24-L484)-(24-J484))*0.204)),0)+IF(F484="JEČ",IF(L484&gt;15,0,IF(J484&gt;15,(16-L484)*0.102,((16-L484)-(16-J484))*0.102)),0)+IF(F484="JEOF",IF(L484&gt;15,0,IF(J484&gt;15,(16-L484)*0.102,((16-L484)-(16-J484))*0.102)),0)+IF(F484="JnPČ",IF(L484&gt;15,0,IF(J484&gt;15,(16-L484)*0.153,((16-L484)-(16-J484))*0.153)),0)+IF(F484="JnEČ",IF(L484&gt;15,0,IF(J484&gt;15,(16-L484)*0.0765,((16-L484)-(16-J484))*0.0765)),0)+IF(F484="JčPČ",IF(L484&gt;15,0,IF(J484&gt;15,(16-L484)*0.06375,((16-L484)-(16-J484))*0.06375)),0)+IF(F484="JčEČ",IF(L484&gt;15,0,IF(J484&gt;15,(16-L484)*0.051,((16-L484)-(16-J484))*0.051)),0)+IF(F484="NEAK",IF(L484&gt;23,0,IF(J484&gt;23,(24-L484)*0.03444,((24-L484)-(24-J484))*0.03444)),0))</f>
        <v>0</v>
      </c>
      <c r="Q484" s="11">
        <f t="shared" ref="Q484" si="183">IF(ISERROR(P484*100/N484),0,(P484*100/N484))</f>
        <v>0</v>
      </c>
      <c r="R484" s="10">
        <f t="shared" ref="R484:R493" si="184">IF(Q484&lt;=30,O484+P484,O484+O484*0.3)*IF(G484=1,0.4,IF(G484=2,0.75,IF(G484="1 (kas 4 m. 1 k. nerengiamos)",0.52,1)))*IF(D484="olimpinė",1,IF(M484="Ne",0.5,1))*IF(OR(A$5="Lietuvos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federacija"),IF(OR(J484&lt;8,K484&lt;16),0,1),1)*E484*IF(I484&lt;=1,1,1/I484)*IF(OR(A$5="Lietuvos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84" s="8"/>
    </row>
    <row r="485" spans="1:19">
      <c r="A485" s="61">
        <v>2</v>
      </c>
      <c r="B485" s="61"/>
      <c r="C485" s="12"/>
      <c r="D485" s="61"/>
      <c r="E485" s="61"/>
      <c r="F485" s="61"/>
      <c r="G485" s="61"/>
      <c r="H485" s="61"/>
      <c r="I485" s="61"/>
      <c r="J485" s="61"/>
      <c r="K485" s="61"/>
      <c r="L485" s="61"/>
      <c r="M485" s="61"/>
      <c r="N485" s="3">
        <f t="shared" si="180"/>
        <v>0</v>
      </c>
      <c r="O485" s="9">
        <f t="shared" si="181"/>
        <v>0</v>
      </c>
      <c r="P485" s="4">
        <f t="shared" ref="P485:P493" si="185">IF(O485=0,0,IF(F485="OŽ",IF(L485&gt;35,0,IF(J485&gt;35,(36-L485)*1.836,((36-L485)-(36-J485))*1.836)),0)+IF(F485="PČ",IF(L485&gt;31,0,IF(J485&gt;31,(32-L485)*1.347,((32-L485)-(32-J485))*1.347)),0)+ IF(F485="PČneol",IF(L485&gt;15,0,IF(J485&gt;15,(16-L485)*0.255,((16-L485)-(16-J485))*0.255)),0)+IF(F485="PŽ",IF(L485&gt;31,0,IF(J485&gt;31,(32-L485)*0.255,((32-L485)-(32-J485))*0.255)),0)+IF(F485="EČ",IF(L485&gt;23,0,IF(J485&gt;23,(24-L485)*0.612,((24-L485)-(24-J485))*0.612)),0)+IF(F485="EČneol",IF(L485&gt;7,0,IF(J485&gt;7,(8-L485)*0.204,((8-L485)-(8-J485))*0.204)),0)+IF(F485="EŽ",IF(L485&gt;23,0,IF(J485&gt;23,(24-L485)*0.204,((24-L485)-(24-J485))*0.204)),0)+IF(F485="PT",IF(L485&gt;31,0,IF(J485&gt;31,(32-L485)*0.204,((32-L485)-(32-J485))*0.204)),0)+IF(F485="JOŽ",IF(L485&gt;23,0,IF(J485&gt;23,(24-L485)*0.255,((24-L485)-(24-J485))*0.255)),0)+IF(F485="JPČ",IF(L485&gt;23,0,IF(J485&gt;23,(24-L485)*0.204,((24-L485)-(24-J485))*0.204)),0)+IF(F485="JEČ",IF(L485&gt;15,0,IF(J485&gt;15,(16-L485)*0.102,((16-L485)-(16-J485))*0.102)),0)+IF(F485="JEOF",IF(L485&gt;15,0,IF(J485&gt;15,(16-L485)*0.102,((16-L485)-(16-J485))*0.102)),0)+IF(F485="JnPČ",IF(L485&gt;15,0,IF(J485&gt;15,(16-L485)*0.153,((16-L485)-(16-J485))*0.153)),0)+IF(F485="JnEČ",IF(L485&gt;15,0,IF(J485&gt;15,(16-L485)*0.0765,((16-L485)-(16-J485))*0.0765)),0)+IF(F485="JčPČ",IF(L485&gt;15,0,IF(J485&gt;15,(16-L485)*0.06375,((16-L485)-(16-J485))*0.06375)),0)+IF(F485="JčEČ",IF(L485&gt;15,0,IF(J485&gt;15,(16-L485)*0.051,((16-L485)-(16-J485))*0.051)),0)+IF(F485="NEAK",IF(L485&gt;23,0,IF(J485&gt;23,(24-L485)*0.03444,((24-L485)-(24-J485))*0.03444)),0))</f>
        <v>0</v>
      </c>
      <c r="Q485" s="11">
        <f t="shared" ref="Q485:Q493" si="186">IF(ISERROR(P485*100/N485),0,(P485*100/N485))</f>
        <v>0</v>
      </c>
      <c r="R485" s="10">
        <f t="shared" si="184"/>
        <v>0</v>
      </c>
      <c r="S485" s="8"/>
    </row>
    <row r="486" spans="1:19">
      <c r="A486" s="61">
        <v>3</v>
      </c>
      <c r="B486" s="61"/>
      <c r="C486" s="12"/>
      <c r="D486" s="61"/>
      <c r="E486" s="61"/>
      <c r="F486" s="61"/>
      <c r="G486" s="61"/>
      <c r="H486" s="61"/>
      <c r="I486" s="61"/>
      <c r="J486" s="61"/>
      <c r="K486" s="61"/>
      <c r="L486" s="61"/>
      <c r="M486" s="61"/>
      <c r="N486" s="3">
        <f t="shared" si="180"/>
        <v>0</v>
      </c>
      <c r="O486" s="9">
        <f t="shared" si="181"/>
        <v>0</v>
      </c>
      <c r="P486" s="4">
        <f t="shared" si="185"/>
        <v>0</v>
      </c>
      <c r="Q486" s="11">
        <f t="shared" si="186"/>
        <v>0</v>
      </c>
      <c r="R486" s="10">
        <f t="shared" si="184"/>
        <v>0</v>
      </c>
      <c r="S486" s="8"/>
    </row>
    <row r="487" spans="1:19">
      <c r="A487" s="61">
        <v>4</v>
      </c>
      <c r="B487" s="61"/>
      <c r="C487" s="12"/>
      <c r="D487" s="61"/>
      <c r="E487" s="61"/>
      <c r="F487" s="61"/>
      <c r="G487" s="61"/>
      <c r="H487" s="61"/>
      <c r="I487" s="61"/>
      <c r="J487" s="61"/>
      <c r="K487" s="61"/>
      <c r="L487" s="61"/>
      <c r="M487" s="61"/>
      <c r="N487" s="3">
        <f t="shared" si="180"/>
        <v>0</v>
      </c>
      <c r="O487" s="9">
        <f t="shared" si="181"/>
        <v>0</v>
      </c>
      <c r="P487" s="4">
        <f t="shared" si="185"/>
        <v>0</v>
      </c>
      <c r="Q487" s="11">
        <f t="shared" si="186"/>
        <v>0</v>
      </c>
      <c r="R487" s="10">
        <f t="shared" si="184"/>
        <v>0</v>
      </c>
      <c r="S487" s="8"/>
    </row>
    <row r="488" spans="1:19">
      <c r="A488" s="61">
        <v>5</v>
      </c>
      <c r="B488" s="61"/>
      <c r="C488" s="12"/>
      <c r="D488" s="61"/>
      <c r="E488" s="61"/>
      <c r="F488" s="61"/>
      <c r="G488" s="61"/>
      <c r="H488" s="61"/>
      <c r="I488" s="61"/>
      <c r="J488" s="61"/>
      <c r="K488" s="61"/>
      <c r="L488" s="61"/>
      <c r="M488" s="61"/>
      <c r="N488" s="3">
        <f t="shared" si="180"/>
        <v>0</v>
      </c>
      <c r="O488" s="9">
        <f t="shared" si="181"/>
        <v>0</v>
      </c>
      <c r="P488" s="4">
        <f t="shared" si="185"/>
        <v>0</v>
      </c>
      <c r="Q488" s="11">
        <f t="shared" si="186"/>
        <v>0</v>
      </c>
      <c r="R488" s="10">
        <f t="shared" si="184"/>
        <v>0</v>
      </c>
      <c r="S488" s="8"/>
    </row>
    <row r="489" spans="1:19">
      <c r="A489" s="61">
        <v>6</v>
      </c>
      <c r="B489" s="61"/>
      <c r="C489" s="12"/>
      <c r="D489" s="61"/>
      <c r="E489" s="61"/>
      <c r="F489" s="61"/>
      <c r="G489" s="61"/>
      <c r="H489" s="61"/>
      <c r="I489" s="61"/>
      <c r="J489" s="61"/>
      <c r="K489" s="61"/>
      <c r="L489" s="61"/>
      <c r="M489" s="61"/>
      <c r="N489" s="3">
        <f t="shared" si="180"/>
        <v>0</v>
      </c>
      <c r="O489" s="9">
        <f t="shared" si="181"/>
        <v>0</v>
      </c>
      <c r="P489" s="4">
        <f t="shared" si="185"/>
        <v>0</v>
      </c>
      <c r="Q489" s="11">
        <f t="shared" si="186"/>
        <v>0</v>
      </c>
      <c r="R489" s="10">
        <f t="shared" si="184"/>
        <v>0</v>
      </c>
      <c r="S489" s="8"/>
    </row>
    <row r="490" spans="1:19">
      <c r="A490" s="61">
        <v>7</v>
      </c>
      <c r="B490" s="61"/>
      <c r="C490" s="12"/>
      <c r="D490" s="61"/>
      <c r="E490" s="61"/>
      <c r="F490" s="61"/>
      <c r="G490" s="61"/>
      <c r="H490" s="61"/>
      <c r="I490" s="61"/>
      <c r="J490" s="61"/>
      <c r="K490" s="61"/>
      <c r="L490" s="61"/>
      <c r="M490" s="61"/>
      <c r="N490" s="3">
        <f t="shared" si="180"/>
        <v>0</v>
      </c>
      <c r="O490" s="9">
        <f t="shared" si="181"/>
        <v>0</v>
      </c>
      <c r="P490" s="4">
        <f t="shared" si="185"/>
        <v>0</v>
      </c>
      <c r="Q490" s="11">
        <f t="shared" si="186"/>
        <v>0</v>
      </c>
      <c r="R490" s="10">
        <f t="shared" si="184"/>
        <v>0</v>
      </c>
      <c r="S490" s="8"/>
    </row>
    <row r="491" spans="1:19">
      <c r="A491" s="61">
        <v>8</v>
      </c>
      <c r="B491" s="61"/>
      <c r="C491" s="12"/>
      <c r="D491" s="61"/>
      <c r="E491" s="61"/>
      <c r="F491" s="61"/>
      <c r="G491" s="61"/>
      <c r="H491" s="61"/>
      <c r="I491" s="61"/>
      <c r="J491" s="61"/>
      <c r="K491" s="61"/>
      <c r="L491" s="61"/>
      <c r="M491" s="61"/>
      <c r="N491" s="3">
        <f t="shared" si="180"/>
        <v>0</v>
      </c>
      <c r="O491" s="9">
        <f t="shared" si="181"/>
        <v>0</v>
      </c>
      <c r="P491" s="4">
        <f t="shared" si="185"/>
        <v>0</v>
      </c>
      <c r="Q491" s="11">
        <f t="shared" si="186"/>
        <v>0</v>
      </c>
      <c r="R491" s="10">
        <f t="shared" si="184"/>
        <v>0</v>
      </c>
      <c r="S491" s="8"/>
    </row>
    <row r="492" spans="1:19" s="8" customFormat="1">
      <c r="A492" s="61">
        <v>9</v>
      </c>
      <c r="B492" s="61"/>
      <c r="C492" s="12"/>
      <c r="D492" s="61"/>
      <c r="E492" s="61"/>
      <c r="F492" s="61"/>
      <c r="G492" s="61"/>
      <c r="H492" s="61"/>
      <c r="I492" s="61"/>
      <c r="J492" s="61"/>
      <c r="K492" s="61"/>
      <c r="L492" s="61"/>
      <c r="M492" s="61"/>
      <c r="N492" s="3">
        <f t="shared" si="180"/>
        <v>0</v>
      </c>
      <c r="O492" s="9">
        <f t="shared" si="181"/>
        <v>0</v>
      </c>
      <c r="P492" s="4">
        <f t="shared" si="185"/>
        <v>0</v>
      </c>
      <c r="Q492" s="11">
        <f t="shared" si="186"/>
        <v>0</v>
      </c>
      <c r="R492" s="10">
        <f t="shared" si="184"/>
        <v>0</v>
      </c>
    </row>
    <row r="493" spans="1:19">
      <c r="A493" s="61">
        <v>10</v>
      </c>
      <c r="B493" s="61"/>
      <c r="C493" s="12"/>
      <c r="D493" s="61"/>
      <c r="E493" s="61"/>
      <c r="F493" s="61"/>
      <c r="G493" s="61"/>
      <c r="H493" s="61"/>
      <c r="I493" s="61"/>
      <c r="J493" s="61"/>
      <c r="K493" s="61"/>
      <c r="L493" s="61"/>
      <c r="M493" s="61"/>
      <c r="N493" s="3">
        <f t="shared" si="180"/>
        <v>0</v>
      </c>
      <c r="O493" s="9">
        <f t="shared" si="181"/>
        <v>0</v>
      </c>
      <c r="P493" s="4">
        <f t="shared" si="185"/>
        <v>0</v>
      </c>
      <c r="Q493" s="11">
        <f t="shared" si="186"/>
        <v>0</v>
      </c>
      <c r="R493" s="10">
        <f t="shared" si="184"/>
        <v>0</v>
      </c>
      <c r="S493" s="8"/>
    </row>
    <row r="494" spans="1:19">
      <c r="A494" s="66" t="s">
        <v>36</v>
      </c>
      <c r="B494" s="67"/>
      <c r="C494" s="67"/>
      <c r="D494" s="67"/>
      <c r="E494" s="67"/>
      <c r="F494" s="67"/>
      <c r="G494" s="67"/>
      <c r="H494" s="67"/>
      <c r="I494" s="67"/>
      <c r="J494" s="67"/>
      <c r="K494" s="67"/>
      <c r="L494" s="67"/>
      <c r="M494" s="67"/>
      <c r="N494" s="67"/>
      <c r="O494" s="67"/>
      <c r="P494" s="67"/>
      <c r="Q494" s="68"/>
      <c r="R494" s="10">
        <f>SUM(R484:R493)</f>
        <v>0</v>
      </c>
      <c r="S494" s="8"/>
    </row>
    <row r="495" spans="1:19" ht="15.75">
      <c r="A495" s="24" t="s">
        <v>37</v>
      </c>
      <c r="B495" s="24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6"/>
      <c r="S495" s="8"/>
    </row>
    <row r="496" spans="1:19">
      <c r="A496" s="49" t="s">
        <v>42</v>
      </c>
      <c r="B496" s="49"/>
      <c r="C496" s="49"/>
      <c r="D496" s="49"/>
      <c r="E496" s="49"/>
      <c r="F496" s="49"/>
      <c r="G496" s="49"/>
      <c r="H496" s="49"/>
      <c r="I496" s="49"/>
      <c r="J496" s="15"/>
      <c r="K496" s="15"/>
      <c r="L496" s="15"/>
      <c r="M496" s="15"/>
      <c r="N496" s="15"/>
      <c r="O496" s="15"/>
      <c r="P496" s="15"/>
      <c r="Q496" s="15"/>
      <c r="R496" s="16"/>
      <c r="S496" s="8"/>
    </row>
    <row r="497" spans="1:19">
      <c r="A497" s="49"/>
      <c r="B497" s="49"/>
      <c r="C497" s="49"/>
      <c r="D497" s="49"/>
      <c r="E497" s="49"/>
      <c r="F497" s="49"/>
      <c r="G497" s="49"/>
      <c r="H497" s="49"/>
      <c r="I497" s="49"/>
      <c r="J497" s="15"/>
      <c r="K497" s="15"/>
      <c r="L497" s="15"/>
      <c r="M497" s="15"/>
      <c r="N497" s="15"/>
      <c r="O497" s="15"/>
      <c r="P497" s="15"/>
      <c r="Q497" s="15"/>
      <c r="R497" s="16"/>
      <c r="S497" s="8"/>
    </row>
    <row r="498" spans="1:19">
      <c r="A498" s="64" t="s">
        <v>99</v>
      </c>
      <c r="B498" s="65"/>
      <c r="C498" s="65"/>
      <c r="D498" s="65"/>
      <c r="E498" s="65"/>
      <c r="F498" s="65"/>
      <c r="G498" s="65"/>
      <c r="H498" s="65"/>
      <c r="I498" s="65"/>
      <c r="J498" s="65"/>
      <c r="K498" s="65"/>
      <c r="L498" s="65"/>
      <c r="M498" s="65"/>
      <c r="N498" s="65"/>
      <c r="O498" s="65"/>
      <c r="P498" s="65"/>
      <c r="Q498" s="57"/>
      <c r="R498" s="8"/>
      <c r="S498" s="8"/>
    </row>
    <row r="499" spans="1:19" ht="18">
      <c r="A499" s="69" t="s">
        <v>27</v>
      </c>
      <c r="B499" s="70"/>
      <c r="C499" s="70"/>
      <c r="D499" s="50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7"/>
      <c r="R499" s="8"/>
      <c r="S499" s="8"/>
    </row>
    <row r="500" spans="1:19">
      <c r="A500" s="64" t="s">
        <v>98</v>
      </c>
      <c r="B500" s="65"/>
      <c r="C500" s="65"/>
      <c r="D500" s="65"/>
      <c r="E500" s="65"/>
      <c r="F500" s="65"/>
      <c r="G500" s="65"/>
      <c r="H500" s="65"/>
      <c r="I500" s="65"/>
      <c r="J500" s="65"/>
      <c r="K500" s="65"/>
      <c r="L500" s="65"/>
      <c r="M500" s="65"/>
      <c r="N500" s="65"/>
      <c r="O500" s="65"/>
      <c r="P500" s="65"/>
      <c r="Q500" s="57"/>
      <c r="R500" s="8"/>
      <c r="S500" s="8"/>
    </row>
    <row r="501" spans="1:19">
      <c r="A501" s="61">
        <v>1</v>
      </c>
      <c r="B501" s="61"/>
      <c r="C501" s="12"/>
      <c r="D501" s="61"/>
      <c r="E501" s="61"/>
      <c r="F501" s="61"/>
      <c r="G501" s="61"/>
      <c r="H501" s="61"/>
      <c r="I501" s="61"/>
      <c r="J501" s="61"/>
      <c r="K501" s="61"/>
      <c r="L501" s="61"/>
      <c r="M501" s="61"/>
      <c r="N501" s="3">
        <f t="shared" ref="N501:N510" si="187">(IF(F501="OŽ",IF(L501=1,550.8,IF(L501=2,426.38,IF(L501=3,342.14,IF(L501=4,181.44,IF(L501=5,168.48,IF(L501=6,155.52,IF(L501=7,148.5,IF(L501=8,144,0))))))))+IF(L501&lt;=8,0,IF(L501&lt;=16,137.7,IF(L501&lt;=24,108,IF(L501&lt;=32,80.1,IF(L501&lt;=36,52.2,0)))))-IF(L501&lt;=8,0,IF(L501&lt;=16,(L501-9)*2.754,IF(L501&lt;=24,(L501-17)* 2.754,IF(L501&lt;=32,(L501-25)* 2.754,IF(L501&lt;=36,(L501-33)*2.754,0))))),0)+IF(F501="PČ",IF(L501=1,449,IF(L501=2,314.6,IF(L501=3,238,IF(L501=4,172,IF(L501=5,159,IF(L501=6,145,IF(L501=7,132,IF(L501=8,119,0))))))))+IF(L501&lt;=8,0,IF(L501&lt;=16,88,IF(L501&lt;=24,55,IF(L501&lt;=32,22,0))))-IF(L501&lt;=8,0,IF(L501&lt;=16,(L501-9)*2.245,IF(L501&lt;=24,(L501-17)*2.245,IF(L501&lt;=32,(L501-25)*2.245,0)))),0)+IF(F501="PČneol",IF(L501=1,85,IF(L501=2,64.61,IF(L501=3,50.76,IF(L501=4,16.25,IF(L501=5,15,IF(L501=6,13.75,IF(L501=7,12.5,IF(L501=8,11.25,0))))))))+IF(L501&lt;=8,0,IF(L501&lt;=16,9,0))-IF(L501&lt;=8,0,IF(L501&lt;=16,(L501-9)*0.425,0)),0)+IF(F501="PŽ",IF(L501=1,85,IF(L501=2,59.5,IF(L501=3,45,IF(L501=4,32.5,IF(L501=5,30,IF(L501=6,27.5,IF(L501=7,25,IF(L501=8,22.5,0))))))))+IF(L501&lt;=8,0,IF(L501&lt;=16,19,IF(L501&lt;=24,13,IF(L501&lt;=32,8,0))))-IF(L501&lt;=8,0,IF(L501&lt;=16,(L501-9)*0.425,IF(L501&lt;=24,(L501-17)*0.425,IF(L501&lt;=32,(L501-25)*0.425,0)))),0)+IF(F501="EČ",IF(L501=1,204,IF(L501=2,156.24,IF(L501=3,123.84,IF(L501=4,72,IF(L501=5,66,IF(L501=6,60,IF(L501=7,54,IF(L501=8,48,0))))))))+IF(L501&lt;=8,0,IF(L501&lt;=16,40,IF(L501&lt;=24,25,0)))-IF(L501&lt;=8,0,IF(L501&lt;=16,(L501-9)*1.02,IF(L501&lt;=24,(L501-17)*1.02,0))),0)+IF(F501="EČneol",IF(L501=1,68,IF(L501=2,51.69,IF(L501=3,40.61,IF(L501=4,13,IF(L501=5,12,IF(L501=6,11,IF(L501=7,10,IF(L501=8,9,0)))))))))+IF(F501="EŽ",IF(L501=1,68,IF(L501=2,47.6,IF(L501=3,36,IF(L501=4,18,IF(L501=5,16.5,IF(L501=6,15,IF(L501=7,13.5,IF(L501=8,12,0))))))))+IF(L501&lt;=8,0,IF(L501&lt;=16,10,IF(L501&lt;=24,6,0)))-IF(L501&lt;=8,0,IF(L501&lt;=16,(L501-9)*0.34,IF(L501&lt;=24,(L501-17)*0.34,0))),0)+IF(F501="PT",IF(L501=1,68,IF(L501=2,52.08,IF(L501=3,41.28,IF(L501=4,24,IF(L501=5,22,IF(L501=6,20,IF(L501=7,18,IF(L501=8,16,0))))))))+IF(L501&lt;=8,0,IF(L501&lt;=16,13,IF(L501&lt;=24,9,IF(L501&lt;=32,4,0))))-IF(L501&lt;=8,0,IF(L501&lt;=16,(L501-9)*0.34,IF(L501&lt;=24,(L501-17)*0.34,IF(L501&lt;=32,(L501-25)*0.34,0)))),0)+IF(F501="JOŽ",IF(L501=1,85,IF(L501=2,59.5,IF(L501=3,45,IF(L501=4,32.5,IF(L501=5,30,IF(L501=6,27.5,IF(L501=7,25,IF(L501=8,22.5,0))))))))+IF(L501&lt;=8,0,IF(L501&lt;=16,19,IF(L501&lt;=24,13,0)))-IF(L501&lt;=8,0,IF(L501&lt;=16,(L501-9)*0.425,IF(L501&lt;=24,(L501-17)*0.425,0))),0)+IF(F501="JPČ",IF(L501=1,68,IF(L501=2,47.6,IF(L501=3,36,IF(L501=4,26,IF(L501=5,24,IF(L501=6,22,IF(L501=7,20,IF(L501=8,18,0))))))))+IF(L501&lt;=8,0,IF(L501&lt;=16,13,IF(L501&lt;=24,9,0)))-IF(L501&lt;=8,0,IF(L501&lt;=16,(L501-9)*0.34,IF(L501&lt;=24,(L501-17)*0.34,0))),0)+IF(F501="JEČ",IF(L501=1,34,IF(L501=2,26.04,IF(L501=3,20.6,IF(L501=4,12,IF(L501=5,11,IF(L501=6,10,IF(L501=7,9,IF(L501=8,8,0))))))))+IF(L501&lt;=8,0,IF(L501&lt;=16,6,0))-IF(L501&lt;=8,0,IF(L501&lt;=16,(L501-9)*0.17,0)),0)+IF(F501="JEOF",IF(L501=1,34,IF(L501=2,26.04,IF(L501=3,20.6,IF(L501=4,12,IF(L501=5,11,IF(L501=6,10,IF(L501=7,9,IF(L501=8,8,0))))))))+IF(L501&lt;=8,0,IF(L501&lt;=16,6,0))-IF(L501&lt;=8,0,IF(L501&lt;=16,(L501-9)*0.17,0)),0)+IF(F501="JnPČ",IF(L501=1,51,IF(L501=2,35.7,IF(L501=3,27,IF(L501=4,19.5,IF(L501=5,18,IF(L501=6,16.5,IF(L501=7,15,IF(L501=8,13.5,0))))))))+IF(L501&lt;=8,0,IF(L501&lt;=16,10,0))-IF(L501&lt;=8,0,IF(L501&lt;=16,(L501-9)*0.255,0)),0)+IF(F501="JnEČ",IF(L501=1,25.5,IF(L501=2,19.53,IF(L501=3,15.48,IF(L501=4,9,IF(L501=5,8.25,IF(L501=6,7.5,IF(L501=7,6.75,IF(L501=8,6,0))))))))+IF(L501&lt;=8,0,IF(L501&lt;=16,5,0))-IF(L501&lt;=8,0,IF(L501&lt;=16,(L501-9)*0.1275,0)),0)+IF(F501="JčPČ",IF(L501=1,21.25,IF(L501=2,14.5,IF(L501=3,11.5,IF(L501=4,7,IF(L501=5,6.5,IF(L501=6,6,IF(L501=7,5.5,IF(L501=8,5,0))))))))+IF(L501&lt;=8,0,IF(L501&lt;=16,4,0))-IF(L501&lt;=8,0,IF(L501&lt;=16,(L501-9)*0.10625,0)),0)+IF(F501="JčEČ",IF(L501=1,17,IF(L501=2,13.02,IF(L501=3,10.32,IF(L501=4,6,IF(L501=5,5.5,IF(L501=6,5,IF(L501=7,4.5,IF(L501=8,4,0))))))))+IF(L501&lt;=8,0,IF(L501&lt;=16,3,0))-IF(L501&lt;=8,0,IF(L501&lt;=16,(L501-9)*0.085,0)),0)+IF(F501="NEAK",IF(L501=1,11.48,IF(L501=2,8.79,IF(L501=3,6.97,IF(L501=4,4.05,IF(L501=5,3.71,IF(L501=6,3.38,IF(L501=7,3.04,IF(L501=8,2.7,0))))))))+IF(L501&lt;=8,0,IF(L501&lt;=16,2,IF(L501&lt;=24,1.3,0)))-IF(L501&lt;=8,0,IF(L501&lt;=16,(L501-9)*0.0574,IF(L501&lt;=24,(L501-17)*0.0574,0))),0))*IF(L501&lt;0,1,IF(OR(F501="PČ",F501="PŽ",F501="PT"),IF(J501&lt;32,J501/32,1),1))* IF(L501&lt;0,1,IF(OR(F501="EČ",F501="EŽ",F501="JOŽ",F501="JPČ",F501="NEAK"),IF(J501&lt;24,J501/24,1),1))*IF(L501&lt;0,1,IF(OR(F501="PČneol",F501="JEČ",F501="JEOF",F501="JnPČ",F501="JnEČ",F501="JčPČ",F501="JčEČ"),IF(J501&lt;16,J501/16,1),1))*IF(L501&lt;0,1,IF(F501="EČneol",IF(J501&lt;8,J501/8,1),1))</f>
        <v>0</v>
      </c>
      <c r="O501" s="9">
        <f t="shared" ref="O501:O510" si="188">IF(F501="OŽ",N501,IF(H501="Ne",IF(J501*0.3&lt;J501-L501,N501,0),IF(J501*0.1&lt;J501-L501,N501,0)))</f>
        <v>0</v>
      </c>
      <c r="P501" s="4">
        <f t="shared" ref="P501" si="189">IF(O501=0,0,IF(F501="OŽ",IF(L501&gt;35,0,IF(J501&gt;35,(36-L501)*1.836,((36-L501)-(36-J501))*1.836)),0)+IF(F501="PČ",IF(L501&gt;31,0,IF(J501&gt;31,(32-L501)*1.347,((32-L501)-(32-J501))*1.347)),0)+ IF(F501="PČneol",IF(L501&gt;15,0,IF(J501&gt;15,(16-L501)*0.255,((16-L501)-(16-J501))*0.255)),0)+IF(F501="PŽ",IF(L501&gt;31,0,IF(J501&gt;31,(32-L501)*0.255,((32-L501)-(32-J501))*0.255)),0)+IF(F501="EČ",IF(L501&gt;23,0,IF(J501&gt;23,(24-L501)*0.612,((24-L501)-(24-J501))*0.612)),0)+IF(F501="EČneol",IF(L501&gt;7,0,IF(J501&gt;7,(8-L501)*0.204,((8-L501)-(8-J501))*0.204)),0)+IF(F501="EŽ",IF(L501&gt;23,0,IF(J501&gt;23,(24-L501)*0.204,((24-L501)-(24-J501))*0.204)),0)+IF(F501="PT",IF(L501&gt;31,0,IF(J501&gt;31,(32-L501)*0.204,((32-L501)-(32-J501))*0.204)),0)+IF(F501="JOŽ",IF(L501&gt;23,0,IF(J501&gt;23,(24-L501)*0.255,((24-L501)-(24-J501))*0.255)),0)+IF(F501="JPČ",IF(L501&gt;23,0,IF(J501&gt;23,(24-L501)*0.204,((24-L501)-(24-J501))*0.204)),0)+IF(F501="JEČ",IF(L501&gt;15,0,IF(J501&gt;15,(16-L501)*0.102,((16-L501)-(16-J501))*0.102)),0)+IF(F501="JEOF",IF(L501&gt;15,0,IF(J501&gt;15,(16-L501)*0.102,((16-L501)-(16-J501))*0.102)),0)+IF(F501="JnPČ",IF(L501&gt;15,0,IF(J501&gt;15,(16-L501)*0.153,((16-L501)-(16-J501))*0.153)),0)+IF(F501="JnEČ",IF(L501&gt;15,0,IF(J501&gt;15,(16-L501)*0.0765,((16-L501)-(16-J501))*0.0765)),0)+IF(F501="JčPČ",IF(L501&gt;15,0,IF(J501&gt;15,(16-L501)*0.06375,((16-L501)-(16-J501))*0.06375)),0)+IF(F501="JčEČ",IF(L501&gt;15,0,IF(J501&gt;15,(16-L501)*0.051,((16-L501)-(16-J501))*0.051)),0)+IF(F501="NEAK",IF(L501&gt;23,0,IF(J501&gt;23,(24-L501)*0.03444,((24-L501)-(24-J501))*0.03444)),0))</f>
        <v>0</v>
      </c>
      <c r="Q501" s="11">
        <f t="shared" ref="Q501" si="190">IF(ISERROR(P501*100/N501),0,(P501*100/N501))</f>
        <v>0</v>
      </c>
      <c r="R501" s="10">
        <f t="shared" ref="R501:R510" si="191">IF(Q501&lt;=30,O501+P501,O501+O501*0.3)*IF(G501=1,0.4,IF(G501=2,0.75,IF(G501="1 (kas 4 m. 1 k. nerengiamos)",0.52,1)))*IF(D501="olimpinė",1,IF(M501="Ne",0.5,1))*IF(OR(A$5="Lietuvos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federacija"),IF(OR(J501&lt;8,K501&lt;16),0,1),1)*E501*IF(I501&lt;=1,1,1/I501)*IF(OR(A$5="Lietuvos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01" s="8"/>
    </row>
    <row r="502" spans="1:19">
      <c r="A502" s="61">
        <v>2</v>
      </c>
      <c r="B502" s="61"/>
      <c r="C502" s="12"/>
      <c r="D502" s="61"/>
      <c r="E502" s="61"/>
      <c r="F502" s="61"/>
      <c r="G502" s="61"/>
      <c r="H502" s="61"/>
      <c r="I502" s="61"/>
      <c r="J502" s="61"/>
      <c r="K502" s="61"/>
      <c r="L502" s="61"/>
      <c r="M502" s="61"/>
      <c r="N502" s="3">
        <f t="shared" si="187"/>
        <v>0</v>
      </c>
      <c r="O502" s="9">
        <f t="shared" si="188"/>
        <v>0</v>
      </c>
      <c r="P502" s="4">
        <f t="shared" ref="P502:P510" si="192">IF(O502=0,0,IF(F502="OŽ",IF(L502&gt;35,0,IF(J502&gt;35,(36-L502)*1.836,((36-L502)-(36-J502))*1.836)),0)+IF(F502="PČ",IF(L502&gt;31,0,IF(J502&gt;31,(32-L502)*1.347,((32-L502)-(32-J502))*1.347)),0)+ IF(F502="PČneol",IF(L502&gt;15,0,IF(J502&gt;15,(16-L502)*0.255,((16-L502)-(16-J502))*0.255)),0)+IF(F502="PŽ",IF(L502&gt;31,0,IF(J502&gt;31,(32-L502)*0.255,((32-L502)-(32-J502))*0.255)),0)+IF(F502="EČ",IF(L502&gt;23,0,IF(J502&gt;23,(24-L502)*0.612,((24-L502)-(24-J502))*0.612)),0)+IF(F502="EČneol",IF(L502&gt;7,0,IF(J502&gt;7,(8-L502)*0.204,((8-L502)-(8-J502))*0.204)),0)+IF(F502="EŽ",IF(L502&gt;23,0,IF(J502&gt;23,(24-L502)*0.204,((24-L502)-(24-J502))*0.204)),0)+IF(F502="PT",IF(L502&gt;31,0,IF(J502&gt;31,(32-L502)*0.204,((32-L502)-(32-J502))*0.204)),0)+IF(F502="JOŽ",IF(L502&gt;23,0,IF(J502&gt;23,(24-L502)*0.255,((24-L502)-(24-J502))*0.255)),0)+IF(F502="JPČ",IF(L502&gt;23,0,IF(J502&gt;23,(24-L502)*0.204,((24-L502)-(24-J502))*0.204)),0)+IF(F502="JEČ",IF(L502&gt;15,0,IF(J502&gt;15,(16-L502)*0.102,((16-L502)-(16-J502))*0.102)),0)+IF(F502="JEOF",IF(L502&gt;15,0,IF(J502&gt;15,(16-L502)*0.102,((16-L502)-(16-J502))*0.102)),0)+IF(F502="JnPČ",IF(L502&gt;15,0,IF(J502&gt;15,(16-L502)*0.153,((16-L502)-(16-J502))*0.153)),0)+IF(F502="JnEČ",IF(L502&gt;15,0,IF(J502&gt;15,(16-L502)*0.0765,((16-L502)-(16-J502))*0.0765)),0)+IF(F502="JčPČ",IF(L502&gt;15,0,IF(J502&gt;15,(16-L502)*0.06375,((16-L502)-(16-J502))*0.06375)),0)+IF(F502="JčEČ",IF(L502&gt;15,0,IF(J502&gt;15,(16-L502)*0.051,((16-L502)-(16-J502))*0.051)),0)+IF(F502="NEAK",IF(L502&gt;23,0,IF(J502&gt;23,(24-L502)*0.03444,((24-L502)-(24-J502))*0.03444)),0))</f>
        <v>0</v>
      </c>
      <c r="Q502" s="11">
        <f t="shared" ref="Q502:Q510" si="193">IF(ISERROR(P502*100/N502),0,(P502*100/N502))</f>
        <v>0</v>
      </c>
      <c r="R502" s="10">
        <f t="shared" si="191"/>
        <v>0</v>
      </c>
      <c r="S502" s="8"/>
    </row>
    <row r="503" spans="1:19">
      <c r="A503" s="61">
        <v>3</v>
      </c>
      <c r="B503" s="61"/>
      <c r="C503" s="12"/>
      <c r="D503" s="61"/>
      <c r="E503" s="61"/>
      <c r="F503" s="61"/>
      <c r="G503" s="61"/>
      <c r="H503" s="61"/>
      <c r="I503" s="61"/>
      <c r="J503" s="61"/>
      <c r="K503" s="61"/>
      <c r="L503" s="61"/>
      <c r="M503" s="61"/>
      <c r="N503" s="3">
        <f t="shared" si="187"/>
        <v>0</v>
      </c>
      <c r="O503" s="9">
        <f t="shared" si="188"/>
        <v>0</v>
      </c>
      <c r="P503" s="4">
        <f t="shared" si="192"/>
        <v>0</v>
      </c>
      <c r="Q503" s="11">
        <f t="shared" si="193"/>
        <v>0</v>
      </c>
      <c r="R503" s="10">
        <f t="shared" si="191"/>
        <v>0</v>
      </c>
      <c r="S503" s="8"/>
    </row>
    <row r="504" spans="1:19">
      <c r="A504" s="61">
        <v>4</v>
      </c>
      <c r="B504" s="61"/>
      <c r="C504" s="12"/>
      <c r="D504" s="61"/>
      <c r="E504" s="61"/>
      <c r="F504" s="61"/>
      <c r="G504" s="61"/>
      <c r="H504" s="61"/>
      <c r="I504" s="61"/>
      <c r="J504" s="61"/>
      <c r="K504" s="61"/>
      <c r="L504" s="61"/>
      <c r="M504" s="61"/>
      <c r="N504" s="3">
        <f t="shared" si="187"/>
        <v>0</v>
      </c>
      <c r="O504" s="9">
        <f t="shared" si="188"/>
        <v>0</v>
      </c>
      <c r="P504" s="4">
        <f t="shared" si="192"/>
        <v>0</v>
      </c>
      <c r="Q504" s="11">
        <f t="shared" si="193"/>
        <v>0</v>
      </c>
      <c r="R504" s="10">
        <f t="shared" si="191"/>
        <v>0</v>
      </c>
      <c r="S504" s="8"/>
    </row>
    <row r="505" spans="1:19">
      <c r="A505" s="61">
        <v>5</v>
      </c>
      <c r="B505" s="61"/>
      <c r="C505" s="12"/>
      <c r="D505" s="61"/>
      <c r="E505" s="61"/>
      <c r="F505" s="61"/>
      <c r="G505" s="61"/>
      <c r="H505" s="61"/>
      <c r="I505" s="61"/>
      <c r="J505" s="61"/>
      <c r="K505" s="61"/>
      <c r="L505" s="61"/>
      <c r="M505" s="61"/>
      <c r="N505" s="3">
        <f t="shared" si="187"/>
        <v>0</v>
      </c>
      <c r="O505" s="9">
        <f t="shared" si="188"/>
        <v>0</v>
      </c>
      <c r="P505" s="4">
        <f t="shared" si="192"/>
        <v>0</v>
      </c>
      <c r="Q505" s="11">
        <f t="shared" si="193"/>
        <v>0</v>
      </c>
      <c r="R505" s="10">
        <f t="shared" si="191"/>
        <v>0</v>
      </c>
      <c r="S505" s="8"/>
    </row>
    <row r="506" spans="1:19">
      <c r="A506" s="61">
        <v>6</v>
      </c>
      <c r="B506" s="61"/>
      <c r="C506" s="12"/>
      <c r="D506" s="61"/>
      <c r="E506" s="61"/>
      <c r="F506" s="61"/>
      <c r="G506" s="61"/>
      <c r="H506" s="61"/>
      <c r="I506" s="61"/>
      <c r="J506" s="61"/>
      <c r="K506" s="61"/>
      <c r="L506" s="61"/>
      <c r="M506" s="61"/>
      <c r="N506" s="3">
        <f t="shared" si="187"/>
        <v>0</v>
      </c>
      <c r="O506" s="9">
        <f t="shared" si="188"/>
        <v>0</v>
      </c>
      <c r="P506" s="4">
        <f t="shared" si="192"/>
        <v>0</v>
      </c>
      <c r="Q506" s="11">
        <f t="shared" si="193"/>
        <v>0</v>
      </c>
      <c r="R506" s="10">
        <f t="shared" si="191"/>
        <v>0</v>
      </c>
      <c r="S506" s="8"/>
    </row>
    <row r="507" spans="1:19">
      <c r="A507" s="61">
        <v>7</v>
      </c>
      <c r="B507" s="61"/>
      <c r="C507" s="12"/>
      <c r="D507" s="61"/>
      <c r="E507" s="61"/>
      <c r="F507" s="61"/>
      <c r="G507" s="61"/>
      <c r="H507" s="61"/>
      <c r="I507" s="61"/>
      <c r="J507" s="61"/>
      <c r="K507" s="61"/>
      <c r="L507" s="61"/>
      <c r="M507" s="61"/>
      <c r="N507" s="3">
        <f t="shared" si="187"/>
        <v>0</v>
      </c>
      <c r="O507" s="9">
        <f t="shared" si="188"/>
        <v>0</v>
      </c>
      <c r="P507" s="4">
        <f t="shared" si="192"/>
        <v>0</v>
      </c>
      <c r="Q507" s="11">
        <f t="shared" si="193"/>
        <v>0</v>
      </c>
      <c r="R507" s="10">
        <f t="shared" si="191"/>
        <v>0</v>
      </c>
      <c r="S507" s="8"/>
    </row>
    <row r="508" spans="1:19">
      <c r="A508" s="61">
        <v>8</v>
      </c>
      <c r="B508" s="61"/>
      <c r="C508" s="12"/>
      <c r="D508" s="61"/>
      <c r="E508" s="61"/>
      <c r="F508" s="61"/>
      <c r="G508" s="61"/>
      <c r="H508" s="61"/>
      <c r="I508" s="61"/>
      <c r="J508" s="61"/>
      <c r="K508" s="61"/>
      <c r="L508" s="61"/>
      <c r="M508" s="61"/>
      <c r="N508" s="3">
        <f t="shared" si="187"/>
        <v>0</v>
      </c>
      <c r="O508" s="9">
        <f t="shared" si="188"/>
        <v>0</v>
      </c>
      <c r="P508" s="4">
        <f t="shared" si="192"/>
        <v>0</v>
      </c>
      <c r="Q508" s="11">
        <f t="shared" si="193"/>
        <v>0</v>
      </c>
      <c r="R508" s="10">
        <f t="shared" si="191"/>
        <v>0</v>
      </c>
      <c r="S508" s="8"/>
    </row>
    <row r="509" spans="1:19" s="8" customFormat="1">
      <c r="A509" s="61">
        <v>9</v>
      </c>
      <c r="B509" s="61"/>
      <c r="C509" s="12"/>
      <c r="D509" s="61"/>
      <c r="E509" s="61"/>
      <c r="F509" s="61"/>
      <c r="G509" s="61"/>
      <c r="H509" s="61"/>
      <c r="I509" s="61"/>
      <c r="J509" s="61"/>
      <c r="K509" s="61"/>
      <c r="L509" s="61"/>
      <c r="M509" s="61"/>
      <c r="N509" s="3">
        <f t="shared" si="187"/>
        <v>0</v>
      </c>
      <c r="O509" s="9">
        <f t="shared" si="188"/>
        <v>0</v>
      </c>
      <c r="P509" s="4">
        <f t="shared" si="192"/>
        <v>0</v>
      </c>
      <c r="Q509" s="11">
        <f t="shared" si="193"/>
        <v>0</v>
      </c>
      <c r="R509" s="10">
        <f t="shared" si="191"/>
        <v>0</v>
      </c>
    </row>
    <row r="510" spans="1:19">
      <c r="A510" s="61">
        <v>10</v>
      </c>
      <c r="B510" s="61"/>
      <c r="C510" s="12"/>
      <c r="D510" s="61"/>
      <c r="E510" s="61"/>
      <c r="F510" s="61"/>
      <c r="G510" s="61"/>
      <c r="H510" s="61"/>
      <c r="I510" s="61"/>
      <c r="J510" s="61"/>
      <c r="K510" s="61"/>
      <c r="L510" s="61"/>
      <c r="M510" s="61"/>
      <c r="N510" s="3">
        <f t="shared" si="187"/>
        <v>0</v>
      </c>
      <c r="O510" s="9">
        <f t="shared" si="188"/>
        <v>0</v>
      </c>
      <c r="P510" s="4">
        <f t="shared" si="192"/>
        <v>0</v>
      </c>
      <c r="Q510" s="11">
        <f t="shared" si="193"/>
        <v>0</v>
      </c>
      <c r="R510" s="10">
        <f t="shared" si="191"/>
        <v>0</v>
      </c>
      <c r="S510" s="8"/>
    </row>
    <row r="511" spans="1:19">
      <c r="A511" s="66" t="s">
        <v>36</v>
      </c>
      <c r="B511" s="67"/>
      <c r="C511" s="67"/>
      <c r="D511" s="67"/>
      <c r="E511" s="67"/>
      <c r="F511" s="67"/>
      <c r="G511" s="67"/>
      <c r="H511" s="67"/>
      <c r="I511" s="67"/>
      <c r="J511" s="67"/>
      <c r="K511" s="67"/>
      <c r="L511" s="67"/>
      <c r="M511" s="67"/>
      <c r="N511" s="67"/>
      <c r="O511" s="67"/>
      <c r="P511" s="67"/>
      <c r="Q511" s="68"/>
      <c r="R511" s="10">
        <f>SUM(R501:R510)</f>
        <v>0</v>
      </c>
      <c r="S511" s="8"/>
    </row>
    <row r="512" spans="1:19" ht="15.75">
      <c r="A512" s="24" t="s">
        <v>37</v>
      </c>
      <c r="B512" s="24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6"/>
      <c r="S512" s="8"/>
    </row>
    <row r="513" spans="1:19">
      <c r="A513" s="49" t="s">
        <v>42</v>
      </c>
      <c r="B513" s="49"/>
      <c r="C513" s="49"/>
      <c r="D513" s="49"/>
      <c r="E513" s="49"/>
      <c r="F513" s="49"/>
      <c r="G513" s="49"/>
      <c r="H513" s="49"/>
      <c r="I513" s="49"/>
      <c r="J513" s="15"/>
      <c r="K513" s="15"/>
      <c r="L513" s="15"/>
      <c r="M513" s="15"/>
      <c r="N513" s="15"/>
      <c r="O513" s="15"/>
      <c r="P513" s="15"/>
      <c r="Q513" s="15"/>
      <c r="R513" s="16"/>
      <c r="S513" s="8"/>
    </row>
    <row r="514" spans="1:19">
      <c r="A514" s="49"/>
      <c r="B514" s="49"/>
      <c r="C514" s="49"/>
      <c r="D514" s="49"/>
      <c r="E514" s="49"/>
      <c r="F514" s="49"/>
      <c r="G514" s="49"/>
      <c r="H514" s="49"/>
      <c r="I514" s="49"/>
      <c r="J514" s="15"/>
      <c r="K514" s="15"/>
      <c r="L514" s="15"/>
      <c r="M514" s="15"/>
      <c r="N514" s="15"/>
      <c r="O514" s="15"/>
      <c r="P514" s="15"/>
      <c r="Q514" s="15"/>
      <c r="R514" s="16"/>
      <c r="S514" s="8"/>
    </row>
    <row r="515" spans="1:19">
      <c r="A515" s="64" t="s">
        <v>99</v>
      </c>
      <c r="B515" s="65"/>
      <c r="C515" s="65"/>
      <c r="D515" s="65"/>
      <c r="E515" s="65"/>
      <c r="F515" s="65"/>
      <c r="G515" s="65"/>
      <c r="H515" s="65"/>
      <c r="I515" s="65"/>
      <c r="J515" s="65"/>
      <c r="K515" s="65"/>
      <c r="L515" s="65"/>
      <c r="M515" s="65"/>
      <c r="N515" s="65"/>
      <c r="O515" s="65"/>
      <c r="P515" s="65"/>
      <c r="Q515" s="57"/>
      <c r="R515" s="8"/>
      <c r="S515" s="8"/>
    </row>
    <row r="516" spans="1:19" ht="18">
      <c r="A516" s="69" t="s">
        <v>27</v>
      </c>
      <c r="B516" s="70"/>
      <c r="C516" s="70"/>
      <c r="D516" s="50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7"/>
      <c r="R516" s="8"/>
      <c r="S516" s="8"/>
    </row>
    <row r="517" spans="1:19">
      <c r="A517" s="64" t="s">
        <v>98</v>
      </c>
      <c r="B517" s="65"/>
      <c r="C517" s="65"/>
      <c r="D517" s="65"/>
      <c r="E517" s="65"/>
      <c r="F517" s="65"/>
      <c r="G517" s="65"/>
      <c r="H517" s="65"/>
      <c r="I517" s="65"/>
      <c r="J517" s="65"/>
      <c r="K517" s="65"/>
      <c r="L517" s="65"/>
      <c r="M517" s="65"/>
      <c r="N517" s="65"/>
      <c r="O517" s="65"/>
      <c r="P517" s="65"/>
      <c r="Q517" s="57"/>
      <c r="R517" s="8"/>
      <c r="S517" s="8"/>
    </row>
    <row r="518" spans="1:19">
      <c r="A518" s="61">
        <v>1</v>
      </c>
      <c r="B518" s="61"/>
      <c r="C518" s="12"/>
      <c r="D518" s="61"/>
      <c r="E518" s="61"/>
      <c r="F518" s="61"/>
      <c r="G518" s="61"/>
      <c r="H518" s="61"/>
      <c r="I518" s="61"/>
      <c r="J518" s="61"/>
      <c r="K518" s="61"/>
      <c r="L518" s="61"/>
      <c r="M518" s="61"/>
      <c r="N518" s="3">
        <f t="shared" ref="N518:N527" si="194">(IF(F518="OŽ",IF(L518=1,550.8,IF(L518=2,426.38,IF(L518=3,342.14,IF(L518=4,181.44,IF(L518=5,168.48,IF(L518=6,155.52,IF(L518=7,148.5,IF(L518=8,144,0))))))))+IF(L518&lt;=8,0,IF(L518&lt;=16,137.7,IF(L518&lt;=24,108,IF(L518&lt;=32,80.1,IF(L518&lt;=36,52.2,0)))))-IF(L518&lt;=8,0,IF(L518&lt;=16,(L518-9)*2.754,IF(L518&lt;=24,(L518-17)* 2.754,IF(L518&lt;=32,(L518-25)* 2.754,IF(L518&lt;=36,(L518-33)*2.754,0))))),0)+IF(F518="PČ",IF(L518=1,449,IF(L518=2,314.6,IF(L518=3,238,IF(L518=4,172,IF(L518=5,159,IF(L518=6,145,IF(L518=7,132,IF(L518=8,119,0))))))))+IF(L518&lt;=8,0,IF(L518&lt;=16,88,IF(L518&lt;=24,55,IF(L518&lt;=32,22,0))))-IF(L518&lt;=8,0,IF(L518&lt;=16,(L518-9)*2.245,IF(L518&lt;=24,(L518-17)*2.245,IF(L518&lt;=32,(L518-25)*2.245,0)))),0)+IF(F518="PČneol",IF(L518=1,85,IF(L518=2,64.61,IF(L518=3,50.76,IF(L518=4,16.25,IF(L518=5,15,IF(L518=6,13.75,IF(L518=7,12.5,IF(L518=8,11.25,0))))))))+IF(L518&lt;=8,0,IF(L518&lt;=16,9,0))-IF(L518&lt;=8,0,IF(L518&lt;=16,(L518-9)*0.425,0)),0)+IF(F518="PŽ",IF(L518=1,85,IF(L518=2,59.5,IF(L518=3,45,IF(L518=4,32.5,IF(L518=5,30,IF(L518=6,27.5,IF(L518=7,25,IF(L518=8,22.5,0))))))))+IF(L518&lt;=8,0,IF(L518&lt;=16,19,IF(L518&lt;=24,13,IF(L518&lt;=32,8,0))))-IF(L518&lt;=8,0,IF(L518&lt;=16,(L518-9)*0.425,IF(L518&lt;=24,(L518-17)*0.425,IF(L518&lt;=32,(L518-25)*0.425,0)))),0)+IF(F518="EČ",IF(L518=1,204,IF(L518=2,156.24,IF(L518=3,123.84,IF(L518=4,72,IF(L518=5,66,IF(L518=6,60,IF(L518=7,54,IF(L518=8,48,0))))))))+IF(L518&lt;=8,0,IF(L518&lt;=16,40,IF(L518&lt;=24,25,0)))-IF(L518&lt;=8,0,IF(L518&lt;=16,(L518-9)*1.02,IF(L518&lt;=24,(L518-17)*1.02,0))),0)+IF(F518="EČneol",IF(L518=1,68,IF(L518=2,51.69,IF(L518=3,40.61,IF(L518=4,13,IF(L518=5,12,IF(L518=6,11,IF(L518=7,10,IF(L518=8,9,0)))))))))+IF(F518="EŽ",IF(L518=1,68,IF(L518=2,47.6,IF(L518=3,36,IF(L518=4,18,IF(L518=5,16.5,IF(L518=6,15,IF(L518=7,13.5,IF(L518=8,12,0))))))))+IF(L518&lt;=8,0,IF(L518&lt;=16,10,IF(L518&lt;=24,6,0)))-IF(L518&lt;=8,0,IF(L518&lt;=16,(L518-9)*0.34,IF(L518&lt;=24,(L518-17)*0.34,0))),0)+IF(F518="PT",IF(L518=1,68,IF(L518=2,52.08,IF(L518=3,41.28,IF(L518=4,24,IF(L518=5,22,IF(L518=6,20,IF(L518=7,18,IF(L518=8,16,0))))))))+IF(L518&lt;=8,0,IF(L518&lt;=16,13,IF(L518&lt;=24,9,IF(L518&lt;=32,4,0))))-IF(L518&lt;=8,0,IF(L518&lt;=16,(L518-9)*0.34,IF(L518&lt;=24,(L518-17)*0.34,IF(L518&lt;=32,(L518-25)*0.34,0)))),0)+IF(F518="JOŽ",IF(L518=1,85,IF(L518=2,59.5,IF(L518=3,45,IF(L518=4,32.5,IF(L518=5,30,IF(L518=6,27.5,IF(L518=7,25,IF(L518=8,22.5,0))))))))+IF(L518&lt;=8,0,IF(L518&lt;=16,19,IF(L518&lt;=24,13,0)))-IF(L518&lt;=8,0,IF(L518&lt;=16,(L518-9)*0.425,IF(L518&lt;=24,(L518-17)*0.425,0))),0)+IF(F518="JPČ",IF(L518=1,68,IF(L518=2,47.6,IF(L518=3,36,IF(L518=4,26,IF(L518=5,24,IF(L518=6,22,IF(L518=7,20,IF(L518=8,18,0))))))))+IF(L518&lt;=8,0,IF(L518&lt;=16,13,IF(L518&lt;=24,9,0)))-IF(L518&lt;=8,0,IF(L518&lt;=16,(L518-9)*0.34,IF(L518&lt;=24,(L518-17)*0.34,0))),0)+IF(F518="JEČ",IF(L518=1,34,IF(L518=2,26.04,IF(L518=3,20.6,IF(L518=4,12,IF(L518=5,11,IF(L518=6,10,IF(L518=7,9,IF(L518=8,8,0))))))))+IF(L518&lt;=8,0,IF(L518&lt;=16,6,0))-IF(L518&lt;=8,0,IF(L518&lt;=16,(L518-9)*0.17,0)),0)+IF(F518="JEOF",IF(L518=1,34,IF(L518=2,26.04,IF(L518=3,20.6,IF(L518=4,12,IF(L518=5,11,IF(L518=6,10,IF(L518=7,9,IF(L518=8,8,0))))))))+IF(L518&lt;=8,0,IF(L518&lt;=16,6,0))-IF(L518&lt;=8,0,IF(L518&lt;=16,(L518-9)*0.17,0)),0)+IF(F518="JnPČ",IF(L518=1,51,IF(L518=2,35.7,IF(L518=3,27,IF(L518=4,19.5,IF(L518=5,18,IF(L518=6,16.5,IF(L518=7,15,IF(L518=8,13.5,0))))))))+IF(L518&lt;=8,0,IF(L518&lt;=16,10,0))-IF(L518&lt;=8,0,IF(L518&lt;=16,(L518-9)*0.255,0)),0)+IF(F518="JnEČ",IF(L518=1,25.5,IF(L518=2,19.53,IF(L518=3,15.48,IF(L518=4,9,IF(L518=5,8.25,IF(L518=6,7.5,IF(L518=7,6.75,IF(L518=8,6,0))))))))+IF(L518&lt;=8,0,IF(L518&lt;=16,5,0))-IF(L518&lt;=8,0,IF(L518&lt;=16,(L518-9)*0.1275,0)),0)+IF(F518="JčPČ",IF(L518=1,21.25,IF(L518=2,14.5,IF(L518=3,11.5,IF(L518=4,7,IF(L518=5,6.5,IF(L518=6,6,IF(L518=7,5.5,IF(L518=8,5,0))))))))+IF(L518&lt;=8,0,IF(L518&lt;=16,4,0))-IF(L518&lt;=8,0,IF(L518&lt;=16,(L518-9)*0.10625,0)),0)+IF(F518="JčEČ",IF(L518=1,17,IF(L518=2,13.02,IF(L518=3,10.32,IF(L518=4,6,IF(L518=5,5.5,IF(L518=6,5,IF(L518=7,4.5,IF(L518=8,4,0))))))))+IF(L518&lt;=8,0,IF(L518&lt;=16,3,0))-IF(L518&lt;=8,0,IF(L518&lt;=16,(L518-9)*0.085,0)),0)+IF(F518="NEAK",IF(L518=1,11.48,IF(L518=2,8.79,IF(L518=3,6.97,IF(L518=4,4.05,IF(L518=5,3.71,IF(L518=6,3.38,IF(L518=7,3.04,IF(L518=8,2.7,0))))))))+IF(L518&lt;=8,0,IF(L518&lt;=16,2,IF(L518&lt;=24,1.3,0)))-IF(L518&lt;=8,0,IF(L518&lt;=16,(L518-9)*0.0574,IF(L518&lt;=24,(L518-17)*0.0574,0))),0))*IF(L518&lt;0,1,IF(OR(F518="PČ",F518="PŽ",F518="PT"),IF(J518&lt;32,J518/32,1),1))* IF(L518&lt;0,1,IF(OR(F518="EČ",F518="EŽ",F518="JOŽ",F518="JPČ",F518="NEAK"),IF(J518&lt;24,J518/24,1),1))*IF(L518&lt;0,1,IF(OR(F518="PČneol",F518="JEČ",F518="JEOF",F518="JnPČ",F518="JnEČ",F518="JčPČ",F518="JčEČ"),IF(J518&lt;16,J518/16,1),1))*IF(L518&lt;0,1,IF(F518="EČneol",IF(J518&lt;8,J518/8,1),1))</f>
        <v>0</v>
      </c>
      <c r="O518" s="9">
        <f t="shared" ref="O518:O527" si="195">IF(F518="OŽ",N518,IF(H518="Ne",IF(J518*0.3&lt;J518-L518,N518,0),IF(J518*0.1&lt;J518-L518,N518,0)))</f>
        <v>0</v>
      </c>
      <c r="P518" s="4">
        <f t="shared" ref="P518" si="196">IF(O518=0,0,IF(F518="OŽ",IF(L518&gt;35,0,IF(J518&gt;35,(36-L518)*1.836,((36-L518)-(36-J518))*1.836)),0)+IF(F518="PČ",IF(L518&gt;31,0,IF(J518&gt;31,(32-L518)*1.347,((32-L518)-(32-J518))*1.347)),0)+ IF(F518="PČneol",IF(L518&gt;15,0,IF(J518&gt;15,(16-L518)*0.255,((16-L518)-(16-J518))*0.255)),0)+IF(F518="PŽ",IF(L518&gt;31,0,IF(J518&gt;31,(32-L518)*0.255,((32-L518)-(32-J518))*0.255)),0)+IF(F518="EČ",IF(L518&gt;23,0,IF(J518&gt;23,(24-L518)*0.612,((24-L518)-(24-J518))*0.612)),0)+IF(F518="EČneol",IF(L518&gt;7,0,IF(J518&gt;7,(8-L518)*0.204,((8-L518)-(8-J518))*0.204)),0)+IF(F518="EŽ",IF(L518&gt;23,0,IF(J518&gt;23,(24-L518)*0.204,((24-L518)-(24-J518))*0.204)),0)+IF(F518="PT",IF(L518&gt;31,0,IF(J518&gt;31,(32-L518)*0.204,((32-L518)-(32-J518))*0.204)),0)+IF(F518="JOŽ",IF(L518&gt;23,0,IF(J518&gt;23,(24-L518)*0.255,((24-L518)-(24-J518))*0.255)),0)+IF(F518="JPČ",IF(L518&gt;23,0,IF(J518&gt;23,(24-L518)*0.204,((24-L518)-(24-J518))*0.204)),0)+IF(F518="JEČ",IF(L518&gt;15,0,IF(J518&gt;15,(16-L518)*0.102,((16-L518)-(16-J518))*0.102)),0)+IF(F518="JEOF",IF(L518&gt;15,0,IF(J518&gt;15,(16-L518)*0.102,((16-L518)-(16-J518))*0.102)),0)+IF(F518="JnPČ",IF(L518&gt;15,0,IF(J518&gt;15,(16-L518)*0.153,((16-L518)-(16-J518))*0.153)),0)+IF(F518="JnEČ",IF(L518&gt;15,0,IF(J518&gt;15,(16-L518)*0.0765,((16-L518)-(16-J518))*0.0765)),0)+IF(F518="JčPČ",IF(L518&gt;15,0,IF(J518&gt;15,(16-L518)*0.06375,((16-L518)-(16-J518))*0.06375)),0)+IF(F518="JčEČ",IF(L518&gt;15,0,IF(J518&gt;15,(16-L518)*0.051,((16-L518)-(16-J518))*0.051)),0)+IF(F518="NEAK",IF(L518&gt;23,0,IF(J518&gt;23,(24-L518)*0.03444,((24-L518)-(24-J518))*0.03444)),0))</f>
        <v>0</v>
      </c>
      <c r="Q518" s="11">
        <f t="shared" ref="Q518" si="197">IF(ISERROR(P518*100/N518),0,(P518*100/N518))</f>
        <v>0</v>
      </c>
      <c r="R518" s="10">
        <f t="shared" ref="R518:R527" si="198">IF(Q518&lt;=30,O518+P518,O518+O518*0.3)*IF(G518=1,0.4,IF(G518=2,0.75,IF(G518="1 (kas 4 m. 1 k. nerengiamos)",0.52,1)))*IF(D518="olimpinė",1,IF(M518="Ne",0.5,1))*IF(OR(A$5="Lietuvos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federacija"),IF(OR(J518&lt;8,K518&lt;16),0,1),1)*E518*IF(I518&lt;=1,1,1/I518)*IF(OR(A$5="Lietuvos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18" s="8"/>
    </row>
    <row r="519" spans="1:19">
      <c r="A519" s="61">
        <v>2</v>
      </c>
      <c r="B519" s="61"/>
      <c r="C519" s="12"/>
      <c r="D519" s="61"/>
      <c r="E519" s="61"/>
      <c r="F519" s="61"/>
      <c r="G519" s="61"/>
      <c r="H519" s="61"/>
      <c r="I519" s="61"/>
      <c r="J519" s="61"/>
      <c r="K519" s="61"/>
      <c r="L519" s="61"/>
      <c r="M519" s="61"/>
      <c r="N519" s="3">
        <f t="shared" si="194"/>
        <v>0</v>
      </c>
      <c r="O519" s="9">
        <f t="shared" si="195"/>
        <v>0</v>
      </c>
      <c r="P519" s="4">
        <f t="shared" ref="P519:P527" si="199">IF(O519=0,0,IF(F519="OŽ",IF(L519&gt;35,0,IF(J519&gt;35,(36-L519)*1.836,((36-L519)-(36-J519))*1.836)),0)+IF(F519="PČ",IF(L519&gt;31,0,IF(J519&gt;31,(32-L519)*1.347,((32-L519)-(32-J519))*1.347)),0)+ IF(F519="PČneol",IF(L519&gt;15,0,IF(J519&gt;15,(16-L519)*0.255,((16-L519)-(16-J519))*0.255)),0)+IF(F519="PŽ",IF(L519&gt;31,0,IF(J519&gt;31,(32-L519)*0.255,((32-L519)-(32-J519))*0.255)),0)+IF(F519="EČ",IF(L519&gt;23,0,IF(J519&gt;23,(24-L519)*0.612,((24-L519)-(24-J519))*0.612)),0)+IF(F519="EČneol",IF(L519&gt;7,0,IF(J519&gt;7,(8-L519)*0.204,((8-L519)-(8-J519))*0.204)),0)+IF(F519="EŽ",IF(L519&gt;23,0,IF(J519&gt;23,(24-L519)*0.204,((24-L519)-(24-J519))*0.204)),0)+IF(F519="PT",IF(L519&gt;31,0,IF(J519&gt;31,(32-L519)*0.204,((32-L519)-(32-J519))*0.204)),0)+IF(F519="JOŽ",IF(L519&gt;23,0,IF(J519&gt;23,(24-L519)*0.255,((24-L519)-(24-J519))*0.255)),0)+IF(F519="JPČ",IF(L519&gt;23,0,IF(J519&gt;23,(24-L519)*0.204,((24-L519)-(24-J519))*0.204)),0)+IF(F519="JEČ",IF(L519&gt;15,0,IF(J519&gt;15,(16-L519)*0.102,((16-L519)-(16-J519))*0.102)),0)+IF(F519="JEOF",IF(L519&gt;15,0,IF(J519&gt;15,(16-L519)*0.102,((16-L519)-(16-J519))*0.102)),0)+IF(F519="JnPČ",IF(L519&gt;15,0,IF(J519&gt;15,(16-L519)*0.153,((16-L519)-(16-J519))*0.153)),0)+IF(F519="JnEČ",IF(L519&gt;15,0,IF(J519&gt;15,(16-L519)*0.0765,((16-L519)-(16-J519))*0.0765)),0)+IF(F519="JčPČ",IF(L519&gt;15,0,IF(J519&gt;15,(16-L519)*0.06375,((16-L519)-(16-J519))*0.06375)),0)+IF(F519="JčEČ",IF(L519&gt;15,0,IF(J519&gt;15,(16-L519)*0.051,((16-L519)-(16-J519))*0.051)),0)+IF(F519="NEAK",IF(L519&gt;23,0,IF(J519&gt;23,(24-L519)*0.03444,((24-L519)-(24-J519))*0.03444)),0))</f>
        <v>0</v>
      </c>
      <c r="Q519" s="11">
        <f t="shared" ref="Q519:Q527" si="200">IF(ISERROR(P519*100/N519),0,(P519*100/N519))</f>
        <v>0</v>
      </c>
      <c r="R519" s="10">
        <f t="shared" si="198"/>
        <v>0</v>
      </c>
      <c r="S519" s="8"/>
    </row>
    <row r="520" spans="1:19">
      <c r="A520" s="61">
        <v>3</v>
      </c>
      <c r="B520" s="61"/>
      <c r="C520" s="12"/>
      <c r="D520" s="61"/>
      <c r="E520" s="61"/>
      <c r="F520" s="61"/>
      <c r="G520" s="61"/>
      <c r="H520" s="61"/>
      <c r="I520" s="61"/>
      <c r="J520" s="61"/>
      <c r="K520" s="61"/>
      <c r="L520" s="61"/>
      <c r="M520" s="61"/>
      <c r="N520" s="3">
        <f t="shared" si="194"/>
        <v>0</v>
      </c>
      <c r="O520" s="9">
        <f t="shared" si="195"/>
        <v>0</v>
      </c>
      <c r="P520" s="4">
        <f t="shared" si="199"/>
        <v>0</v>
      </c>
      <c r="Q520" s="11">
        <f t="shared" si="200"/>
        <v>0</v>
      </c>
      <c r="R520" s="10">
        <f t="shared" si="198"/>
        <v>0</v>
      </c>
      <c r="S520" s="8"/>
    </row>
    <row r="521" spans="1:19">
      <c r="A521" s="61">
        <v>4</v>
      </c>
      <c r="B521" s="61"/>
      <c r="C521" s="12"/>
      <c r="D521" s="61"/>
      <c r="E521" s="61"/>
      <c r="F521" s="61"/>
      <c r="G521" s="61"/>
      <c r="H521" s="61"/>
      <c r="I521" s="61"/>
      <c r="J521" s="61"/>
      <c r="K521" s="61"/>
      <c r="L521" s="61"/>
      <c r="M521" s="61"/>
      <c r="N521" s="3">
        <f t="shared" si="194"/>
        <v>0</v>
      </c>
      <c r="O521" s="9">
        <f t="shared" si="195"/>
        <v>0</v>
      </c>
      <c r="P521" s="4">
        <f t="shared" si="199"/>
        <v>0</v>
      </c>
      <c r="Q521" s="11">
        <f t="shared" si="200"/>
        <v>0</v>
      </c>
      <c r="R521" s="10">
        <f t="shared" si="198"/>
        <v>0</v>
      </c>
      <c r="S521" s="8"/>
    </row>
    <row r="522" spans="1:19">
      <c r="A522" s="61">
        <v>5</v>
      </c>
      <c r="B522" s="61"/>
      <c r="C522" s="12"/>
      <c r="D522" s="61"/>
      <c r="E522" s="61"/>
      <c r="F522" s="61"/>
      <c r="G522" s="61"/>
      <c r="H522" s="61"/>
      <c r="I522" s="61"/>
      <c r="J522" s="61"/>
      <c r="K522" s="61"/>
      <c r="L522" s="61"/>
      <c r="M522" s="61"/>
      <c r="N522" s="3">
        <f t="shared" si="194"/>
        <v>0</v>
      </c>
      <c r="O522" s="9">
        <f t="shared" si="195"/>
        <v>0</v>
      </c>
      <c r="P522" s="4">
        <f t="shared" si="199"/>
        <v>0</v>
      </c>
      <c r="Q522" s="11">
        <f t="shared" si="200"/>
        <v>0</v>
      </c>
      <c r="R522" s="10">
        <f t="shared" si="198"/>
        <v>0</v>
      </c>
      <c r="S522" s="8"/>
    </row>
    <row r="523" spans="1:19">
      <c r="A523" s="61">
        <v>6</v>
      </c>
      <c r="B523" s="61"/>
      <c r="C523" s="12"/>
      <c r="D523" s="61"/>
      <c r="E523" s="61"/>
      <c r="F523" s="61"/>
      <c r="G523" s="61"/>
      <c r="H523" s="61"/>
      <c r="I523" s="61"/>
      <c r="J523" s="61"/>
      <c r="K523" s="61"/>
      <c r="L523" s="61"/>
      <c r="M523" s="61"/>
      <c r="N523" s="3">
        <f t="shared" si="194"/>
        <v>0</v>
      </c>
      <c r="O523" s="9">
        <f t="shared" si="195"/>
        <v>0</v>
      </c>
      <c r="P523" s="4">
        <f t="shared" si="199"/>
        <v>0</v>
      </c>
      <c r="Q523" s="11">
        <f t="shared" si="200"/>
        <v>0</v>
      </c>
      <c r="R523" s="10">
        <f t="shared" si="198"/>
        <v>0</v>
      </c>
      <c r="S523" s="8"/>
    </row>
    <row r="524" spans="1:19">
      <c r="A524" s="61">
        <v>7</v>
      </c>
      <c r="B524" s="61"/>
      <c r="C524" s="12"/>
      <c r="D524" s="61"/>
      <c r="E524" s="61"/>
      <c r="F524" s="61"/>
      <c r="G524" s="61"/>
      <c r="H524" s="61"/>
      <c r="I524" s="61"/>
      <c r="J524" s="61"/>
      <c r="K524" s="61"/>
      <c r="L524" s="61"/>
      <c r="M524" s="61"/>
      <c r="N524" s="3">
        <f t="shared" si="194"/>
        <v>0</v>
      </c>
      <c r="O524" s="9">
        <f t="shared" si="195"/>
        <v>0</v>
      </c>
      <c r="P524" s="4">
        <f t="shared" si="199"/>
        <v>0</v>
      </c>
      <c r="Q524" s="11">
        <f t="shared" si="200"/>
        <v>0</v>
      </c>
      <c r="R524" s="10">
        <f t="shared" si="198"/>
        <v>0</v>
      </c>
      <c r="S524" s="8"/>
    </row>
    <row r="525" spans="1:19">
      <c r="A525" s="61">
        <v>8</v>
      </c>
      <c r="B525" s="61"/>
      <c r="C525" s="12"/>
      <c r="D525" s="61"/>
      <c r="E525" s="61"/>
      <c r="F525" s="61"/>
      <c r="G525" s="61"/>
      <c r="H525" s="61"/>
      <c r="I525" s="61"/>
      <c r="J525" s="61"/>
      <c r="K525" s="61"/>
      <c r="L525" s="61"/>
      <c r="M525" s="61"/>
      <c r="N525" s="3">
        <f t="shared" si="194"/>
        <v>0</v>
      </c>
      <c r="O525" s="9">
        <f t="shared" si="195"/>
        <v>0</v>
      </c>
      <c r="P525" s="4">
        <f t="shared" si="199"/>
        <v>0</v>
      </c>
      <c r="Q525" s="11">
        <f t="shared" si="200"/>
        <v>0</v>
      </c>
      <c r="R525" s="10">
        <f t="shared" si="198"/>
        <v>0</v>
      </c>
      <c r="S525" s="8"/>
    </row>
    <row r="526" spans="1:19" s="8" customFormat="1">
      <c r="A526" s="61">
        <v>9</v>
      </c>
      <c r="B526" s="61"/>
      <c r="C526" s="12"/>
      <c r="D526" s="61"/>
      <c r="E526" s="61"/>
      <c r="F526" s="61"/>
      <c r="G526" s="61"/>
      <c r="H526" s="61"/>
      <c r="I526" s="61"/>
      <c r="J526" s="61"/>
      <c r="K526" s="61"/>
      <c r="L526" s="61"/>
      <c r="M526" s="61"/>
      <c r="N526" s="3">
        <f t="shared" si="194"/>
        <v>0</v>
      </c>
      <c r="O526" s="9">
        <f t="shared" si="195"/>
        <v>0</v>
      </c>
      <c r="P526" s="4">
        <f t="shared" si="199"/>
        <v>0</v>
      </c>
      <c r="Q526" s="11">
        <f t="shared" si="200"/>
        <v>0</v>
      </c>
      <c r="R526" s="10">
        <f t="shared" si="198"/>
        <v>0</v>
      </c>
    </row>
    <row r="527" spans="1:19">
      <c r="A527" s="61">
        <v>10</v>
      </c>
      <c r="B527" s="61"/>
      <c r="C527" s="12"/>
      <c r="D527" s="61"/>
      <c r="E527" s="61"/>
      <c r="F527" s="61"/>
      <c r="G527" s="61"/>
      <c r="H527" s="61"/>
      <c r="I527" s="61"/>
      <c r="J527" s="61"/>
      <c r="K527" s="61"/>
      <c r="L527" s="61"/>
      <c r="M527" s="61"/>
      <c r="N527" s="3">
        <f t="shared" si="194"/>
        <v>0</v>
      </c>
      <c r="O527" s="9">
        <f t="shared" si="195"/>
        <v>0</v>
      </c>
      <c r="P527" s="4">
        <f t="shared" si="199"/>
        <v>0</v>
      </c>
      <c r="Q527" s="11">
        <f t="shared" si="200"/>
        <v>0</v>
      </c>
      <c r="R527" s="10">
        <f t="shared" si="198"/>
        <v>0</v>
      </c>
      <c r="S527" s="8"/>
    </row>
    <row r="528" spans="1:19">
      <c r="A528" s="66" t="s">
        <v>36</v>
      </c>
      <c r="B528" s="67"/>
      <c r="C528" s="67"/>
      <c r="D528" s="67"/>
      <c r="E528" s="67"/>
      <c r="F528" s="67"/>
      <c r="G528" s="67"/>
      <c r="H528" s="67"/>
      <c r="I528" s="67"/>
      <c r="J528" s="67"/>
      <c r="K528" s="67"/>
      <c r="L528" s="67"/>
      <c r="M528" s="67"/>
      <c r="N528" s="67"/>
      <c r="O528" s="67"/>
      <c r="P528" s="67"/>
      <c r="Q528" s="68"/>
      <c r="R528" s="10">
        <f>SUM(R518:R527)</f>
        <v>0</v>
      </c>
      <c r="S528" s="8"/>
    </row>
    <row r="529" spans="1:19" ht="15.75">
      <c r="A529" s="24" t="s">
        <v>37</v>
      </c>
      <c r="B529" s="24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6"/>
      <c r="S529" s="8"/>
    </row>
    <row r="530" spans="1:19">
      <c r="A530" s="49" t="s">
        <v>42</v>
      </c>
      <c r="B530" s="49"/>
      <c r="C530" s="49"/>
      <c r="D530" s="49"/>
      <c r="E530" s="49"/>
      <c r="F530" s="49"/>
      <c r="G530" s="49"/>
      <c r="H530" s="49"/>
      <c r="I530" s="49"/>
      <c r="J530" s="15"/>
      <c r="K530" s="15"/>
      <c r="L530" s="15"/>
      <c r="M530" s="15"/>
      <c r="N530" s="15"/>
      <c r="O530" s="15"/>
      <c r="P530" s="15"/>
      <c r="Q530" s="15"/>
      <c r="R530" s="16"/>
      <c r="S530" s="8"/>
    </row>
    <row r="531" spans="1:19">
      <c r="A531" s="49"/>
      <c r="B531" s="49"/>
      <c r="C531" s="49"/>
      <c r="D531" s="49"/>
      <c r="E531" s="49"/>
      <c r="F531" s="49"/>
      <c r="G531" s="49"/>
      <c r="H531" s="49"/>
      <c r="I531" s="49"/>
      <c r="J531" s="15"/>
      <c r="K531" s="15"/>
      <c r="L531" s="15"/>
      <c r="M531" s="15"/>
      <c r="N531" s="15"/>
      <c r="O531" s="15"/>
      <c r="P531" s="15"/>
      <c r="Q531" s="15"/>
      <c r="R531" s="16"/>
      <c r="S531" s="8"/>
    </row>
    <row r="532" spans="1:19">
      <c r="A532" s="64" t="s">
        <v>99</v>
      </c>
      <c r="B532" s="65"/>
      <c r="C532" s="65"/>
      <c r="D532" s="65"/>
      <c r="E532" s="65"/>
      <c r="F532" s="65"/>
      <c r="G532" s="65"/>
      <c r="H532" s="65"/>
      <c r="I532" s="65"/>
      <c r="J532" s="65"/>
      <c r="K532" s="65"/>
      <c r="L532" s="65"/>
      <c r="M532" s="65"/>
      <c r="N532" s="65"/>
      <c r="O532" s="65"/>
      <c r="P532" s="65"/>
      <c r="Q532" s="57"/>
      <c r="R532" s="8"/>
      <c r="S532" s="8"/>
    </row>
    <row r="533" spans="1:19" ht="18">
      <c r="A533" s="69" t="s">
        <v>27</v>
      </c>
      <c r="B533" s="70"/>
      <c r="C533" s="70"/>
      <c r="D533" s="50"/>
      <c r="E533" s="50"/>
      <c r="F533" s="50"/>
      <c r="G533" s="50"/>
      <c r="H533" s="50"/>
      <c r="I533" s="50"/>
      <c r="J533" s="50"/>
      <c r="K533" s="50"/>
      <c r="L533" s="50"/>
      <c r="M533" s="50"/>
      <c r="N533" s="50"/>
      <c r="O533" s="50"/>
      <c r="P533" s="50"/>
      <c r="Q533" s="57"/>
      <c r="R533" s="8"/>
      <c r="S533" s="8"/>
    </row>
    <row r="534" spans="1:19">
      <c r="A534" s="64" t="s">
        <v>98</v>
      </c>
      <c r="B534" s="65"/>
      <c r="C534" s="65"/>
      <c r="D534" s="65"/>
      <c r="E534" s="65"/>
      <c r="F534" s="65"/>
      <c r="G534" s="65"/>
      <c r="H534" s="65"/>
      <c r="I534" s="65"/>
      <c r="J534" s="65"/>
      <c r="K534" s="65"/>
      <c r="L534" s="65"/>
      <c r="M534" s="65"/>
      <c r="N534" s="65"/>
      <c r="O534" s="65"/>
      <c r="P534" s="65"/>
      <c r="Q534" s="57"/>
      <c r="R534" s="8"/>
      <c r="S534" s="8"/>
    </row>
    <row r="535" spans="1:19">
      <c r="A535" s="61">
        <v>1</v>
      </c>
      <c r="B535" s="61"/>
      <c r="C535" s="12"/>
      <c r="D535" s="61"/>
      <c r="E535" s="61"/>
      <c r="F535" s="61"/>
      <c r="G535" s="61"/>
      <c r="H535" s="61"/>
      <c r="I535" s="61"/>
      <c r="J535" s="61"/>
      <c r="K535" s="61"/>
      <c r="L535" s="61"/>
      <c r="M535" s="61"/>
      <c r="N535" s="3">
        <f t="shared" ref="N535:N544" si="201">(IF(F535="OŽ",IF(L535=1,550.8,IF(L535=2,426.38,IF(L535=3,342.14,IF(L535=4,181.44,IF(L535=5,168.48,IF(L535=6,155.52,IF(L535=7,148.5,IF(L535=8,144,0))))))))+IF(L535&lt;=8,0,IF(L535&lt;=16,137.7,IF(L535&lt;=24,108,IF(L535&lt;=32,80.1,IF(L535&lt;=36,52.2,0)))))-IF(L535&lt;=8,0,IF(L535&lt;=16,(L535-9)*2.754,IF(L535&lt;=24,(L535-17)* 2.754,IF(L535&lt;=32,(L535-25)* 2.754,IF(L535&lt;=36,(L535-33)*2.754,0))))),0)+IF(F535="PČ",IF(L535=1,449,IF(L535=2,314.6,IF(L535=3,238,IF(L535=4,172,IF(L535=5,159,IF(L535=6,145,IF(L535=7,132,IF(L535=8,119,0))))))))+IF(L535&lt;=8,0,IF(L535&lt;=16,88,IF(L535&lt;=24,55,IF(L535&lt;=32,22,0))))-IF(L535&lt;=8,0,IF(L535&lt;=16,(L535-9)*2.245,IF(L535&lt;=24,(L535-17)*2.245,IF(L535&lt;=32,(L535-25)*2.245,0)))),0)+IF(F535="PČneol",IF(L535=1,85,IF(L535=2,64.61,IF(L535=3,50.76,IF(L535=4,16.25,IF(L535=5,15,IF(L535=6,13.75,IF(L535=7,12.5,IF(L535=8,11.25,0))))))))+IF(L535&lt;=8,0,IF(L535&lt;=16,9,0))-IF(L535&lt;=8,0,IF(L535&lt;=16,(L535-9)*0.425,0)),0)+IF(F535="PŽ",IF(L535=1,85,IF(L535=2,59.5,IF(L535=3,45,IF(L535=4,32.5,IF(L535=5,30,IF(L535=6,27.5,IF(L535=7,25,IF(L535=8,22.5,0))))))))+IF(L535&lt;=8,0,IF(L535&lt;=16,19,IF(L535&lt;=24,13,IF(L535&lt;=32,8,0))))-IF(L535&lt;=8,0,IF(L535&lt;=16,(L535-9)*0.425,IF(L535&lt;=24,(L535-17)*0.425,IF(L535&lt;=32,(L535-25)*0.425,0)))),0)+IF(F535="EČ",IF(L535=1,204,IF(L535=2,156.24,IF(L535=3,123.84,IF(L535=4,72,IF(L535=5,66,IF(L535=6,60,IF(L535=7,54,IF(L535=8,48,0))))))))+IF(L535&lt;=8,0,IF(L535&lt;=16,40,IF(L535&lt;=24,25,0)))-IF(L535&lt;=8,0,IF(L535&lt;=16,(L535-9)*1.02,IF(L535&lt;=24,(L535-17)*1.02,0))),0)+IF(F535="EČneol",IF(L535=1,68,IF(L535=2,51.69,IF(L535=3,40.61,IF(L535=4,13,IF(L535=5,12,IF(L535=6,11,IF(L535=7,10,IF(L535=8,9,0)))))))))+IF(F535="EŽ",IF(L535=1,68,IF(L535=2,47.6,IF(L535=3,36,IF(L535=4,18,IF(L535=5,16.5,IF(L535=6,15,IF(L535=7,13.5,IF(L535=8,12,0))))))))+IF(L535&lt;=8,0,IF(L535&lt;=16,10,IF(L535&lt;=24,6,0)))-IF(L535&lt;=8,0,IF(L535&lt;=16,(L535-9)*0.34,IF(L535&lt;=24,(L535-17)*0.34,0))),0)+IF(F535="PT",IF(L535=1,68,IF(L535=2,52.08,IF(L535=3,41.28,IF(L535=4,24,IF(L535=5,22,IF(L535=6,20,IF(L535=7,18,IF(L535=8,16,0))))))))+IF(L535&lt;=8,0,IF(L535&lt;=16,13,IF(L535&lt;=24,9,IF(L535&lt;=32,4,0))))-IF(L535&lt;=8,0,IF(L535&lt;=16,(L535-9)*0.34,IF(L535&lt;=24,(L535-17)*0.34,IF(L535&lt;=32,(L535-25)*0.34,0)))),0)+IF(F535="JOŽ",IF(L535=1,85,IF(L535=2,59.5,IF(L535=3,45,IF(L535=4,32.5,IF(L535=5,30,IF(L535=6,27.5,IF(L535=7,25,IF(L535=8,22.5,0))))))))+IF(L535&lt;=8,0,IF(L535&lt;=16,19,IF(L535&lt;=24,13,0)))-IF(L535&lt;=8,0,IF(L535&lt;=16,(L535-9)*0.425,IF(L535&lt;=24,(L535-17)*0.425,0))),0)+IF(F535="JPČ",IF(L535=1,68,IF(L535=2,47.6,IF(L535=3,36,IF(L535=4,26,IF(L535=5,24,IF(L535=6,22,IF(L535=7,20,IF(L535=8,18,0))))))))+IF(L535&lt;=8,0,IF(L535&lt;=16,13,IF(L535&lt;=24,9,0)))-IF(L535&lt;=8,0,IF(L535&lt;=16,(L535-9)*0.34,IF(L535&lt;=24,(L535-17)*0.34,0))),0)+IF(F535="JEČ",IF(L535=1,34,IF(L535=2,26.04,IF(L535=3,20.6,IF(L535=4,12,IF(L535=5,11,IF(L535=6,10,IF(L535=7,9,IF(L535=8,8,0))))))))+IF(L535&lt;=8,0,IF(L535&lt;=16,6,0))-IF(L535&lt;=8,0,IF(L535&lt;=16,(L535-9)*0.17,0)),0)+IF(F535="JEOF",IF(L535=1,34,IF(L535=2,26.04,IF(L535=3,20.6,IF(L535=4,12,IF(L535=5,11,IF(L535=6,10,IF(L535=7,9,IF(L535=8,8,0))))))))+IF(L535&lt;=8,0,IF(L535&lt;=16,6,0))-IF(L535&lt;=8,0,IF(L535&lt;=16,(L535-9)*0.17,0)),0)+IF(F535="JnPČ",IF(L535=1,51,IF(L535=2,35.7,IF(L535=3,27,IF(L535=4,19.5,IF(L535=5,18,IF(L535=6,16.5,IF(L535=7,15,IF(L535=8,13.5,0))))))))+IF(L535&lt;=8,0,IF(L535&lt;=16,10,0))-IF(L535&lt;=8,0,IF(L535&lt;=16,(L535-9)*0.255,0)),0)+IF(F535="JnEČ",IF(L535=1,25.5,IF(L535=2,19.53,IF(L535=3,15.48,IF(L535=4,9,IF(L535=5,8.25,IF(L535=6,7.5,IF(L535=7,6.75,IF(L535=8,6,0))))))))+IF(L535&lt;=8,0,IF(L535&lt;=16,5,0))-IF(L535&lt;=8,0,IF(L535&lt;=16,(L535-9)*0.1275,0)),0)+IF(F535="JčPČ",IF(L535=1,21.25,IF(L535=2,14.5,IF(L535=3,11.5,IF(L535=4,7,IF(L535=5,6.5,IF(L535=6,6,IF(L535=7,5.5,IF(L535=8,5,0))))))))+IF(L535&lt;=8,0,IF(L535&lt;=16,4,0))-IF(L535&lt;=8,0,IF(L535&lt;=16,(L535-9)*0.10625,0)),0)+IF(F535="JčEČ",IF(L535=1,17,IF(L535=2,13.02,IF(L535=3,10.32,IF(L535=4,6,IF(L535=5,5.5,IF(L535=6,5,IF(L535=7,4.5,IF(L535=8,4,0))))))))+IF(L535&lt;=8,0,IF(L535&lt;=16,3,0))-IF(L535&lt;=8,0,IF(L535&lt;=16,(L535-9)*0.085,0)),0)+IF(F535="NEAK",IF(L535=1,11.48,IF(L535=2,8.79,IF(L535=3,6.97,IF(L535=4,4.05,IF(L535=5,3.71,IF(L535=6,3.38,IF(L535=7,3.04,IF(L535=8,2.7,0))))))))+IF(L535&lt;=8,0,IF(L535&lt;=16,2,IF(L535&lt;=24,1.3,0)))-IF(L535&lt;=8,0,IF(L535&lt;=16,(L535-9)*0.0574,IF(L535&lt;=24,(L535-17)*0.0574,0))),0))*IF(L535&lt;0,1,IF(OR(F535="PČ",F535="PŽ",F535="PT"),IF(J535&lt;32,J535/32,1),1))* IF(L535&lt;0,1,IF(OR(F535="EČ",F535="EŽ",F535="JOŽ",F535="JPČ",F535="NEAK"),IF(J535&lt;24,J535/24,1),1))*IF(L535&lt;0,1,IF(OR(F535="PČneol",F535="JEČ",F535="JEOF",F535="JnPČ",F535="JnEČ",F535="JčPČ",F535="JčEČ"),IF(J535&lt;16,J535/16,1),1))*IF(L535&lt;0,1,IF(F535="EČneol",IF(J535&lt;8,J535/8,1),1))</f>
        <v>0</v>
      </c>
      <c r="O535" s="9">
        <f t="shared" ref="O535:O544" si="202">IF(F535="OŽ",N535,IF(H535="Ne",IF(J535*0.3&lt;J535-L535,N535,0),IF(J535*0.1&lt;J535-L535,N535,0)))</f>
        <v>0</v>
      </c>
      <c r="P535" s="4">
        <f t="shared" ref="P535" si="203">IF(O535=0,0,IF(F535="OŽ",IF(L535&gt;35,0,IF(J535&gt;35,(36-L535)*1.836,((36-L535)-(36-J535))*1.836)),0)+IF(F535="PČ",IF(L535&gt;31,0,IF(J535&gt;31,(32-L535)*1.347,((32-L535)-(32-J535))*1.347)),0)+ IF(F535="PČneol",IF(L535&gt;15,0,IF(J535&gt;15,(16-L535)*0.255,((16-L535)-(16-J535))*0.255)),0)+IF(F535="PŽ",IF(L535&gt;31,0,IF(J535&gt;31,(32-L535)*0.255,((32-L535)-(32-J535))*0.255)),0)+IF(F535="EČ",IF(L535&gt;23,0,IF(J535&gt;23,(24-L535)*0.612,((24-L535)-(24-J535))*0.612)),0)+IF(F535="EČneol",IF(L535&gt;7,0,IF(J535&gt;7,(8-L535)*0.204,((8-L535)-(8-J535))*0.204)),0)+IF(F535="EŽ",IF(L535&gt;23,0,IF(J535&gt;23,(24-L535)*0.204,((24-L535)-(24-J535))*0.204)),0)+IF(F535="PT",IF(L535&gt;31,0,IF(J535&gt;31,(32-L535)*0.204,((32-L535)-(32-J535))*0.204)),0)+IF(F535="JOŽ",IF(L535&gt;23,0,IF(J535&gt;23,(24-L535)*0.255,((24-L535)-(24-J535))*0.255)),0)+IF(F535="JPČ",IF(L535&gt;23,0,IF(J535&gt;23,(24-L535)*0.204,((24-L535)-(24-J535))*0.204)),0)+IF(F535="JEČ",IF(L535&gt;15,0,IF(J535&gt;15,(16-L535)*0.102,((16-L535)-(16-J535))*0.102)),0)+IF(F535="JEOF",IF(L535&gt;15,0,IF(J535&gt;15,(16-L535)*0.102,((16-L535)-(16-J535))*0.102)),0)+IF(F535="JnPČ",IF(L535&gt;15,0,IF(J535&gt;15,(16-L535)*0.153,((16-L535)-(16-J535))*0.153)),0)+IF(F535="JnEČ",IF(L535&gt;15,0,IF(J535&gt;15,(16-L535)*0.0765,((16-L535)-(16-J535))*0.0765)),0)+IF(F535="JčPČ",IF(L535&gt;15,0,IF(J535&gt;15,(16-L535)*0.06375,((16-L535)-(16-J535))*0.06375)),0)+IF(F535="JčEČ",IF(L535&gt;15,0,IF(J535&gt;15,(16-L535)*0.051,((16-L535)-(16-J535))*0.051)),0)+IF(F535="NEAK",IF(L535&gt;23,0,IF(J535&gt;23,(24-L535)*0.03444,((24-L535)-(24-J535))*0.03444)),0))</f>
        <v>0</v>
      </c>
      <c r="Q535" s="11">
        <f t="shared" ref="Q535" si="204">IF(ISERROR(P535*100/N535),0,(P535*100/N535))</f>
        <v>0</v>
      </c>
      <c r="R535" s="10">
        <f t="shared" ref="R535:R544" si="205">IF(Q535&lt;=30,O535+P535,O535+O535*0.3)*IF(G535=1,0.4,IF(G535=2,0.75,IF(G535="1 (kas 4 m. 1 k. nerengiamos)",0.52,1)))*IF(D535="olimpinė",1,IF(M535="Ne",0.5,1))*IF(OR(A$5="Lietuvos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federacija"),IF(OR(J535&lt;8,K535&lt;16),0,1),1)*E535*IF(I535&lt;=1,1,1/I535)*IF(OR(A$5="Lietuvos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35" s="8"/>
    </row>
    <row r="536" spans="1:19">
      <c r="A536" s="61">
        <v>2</v>
      </c>
      <c r="B536" s="61"/>
      <c r="C536" s="12"/>
      <c r="D536" s="61"/>
      <c r="E536" s="61"/>
      <c r="F536" s="61"/>
      <c r="G536" s="61"/>
      <c r="H536" s="61"/>
      <c r="I536" s="61"/>
      <c r="J536" s="61"/>
      <c r="K536" s="61"/>
      <c r="L536" s="61"/>
      <c r="M536" s="61"/>
      <c r="N536" s="3">
        <f t="shared" si="201"/>
        <v>0</v>
      </c>
      <c r="O536" s="9">
        <f t="shared" si="202"/>
        <v>0</v>
      </c>
      <c r="P536" s="4">
        <f t="shared" ref="P536:P544" si="206">IF(O536=0,0,IF(F536="OŽ",IF(L536&gt;35,0,IF(J536&gt;35,(36-L536)*1.836,((36-L536)-(36-J536))*1.836)),0)+IF(F536="PČ",IF(L536&gt;31,0,IF(J536&gt;31,(32-L536)*1.347,((32-L536)-(32-J536))*1.347)),0)+ IF(F536="PČneol",IF(L536&gt;15,0,IF(J536&gt;15,(16-L536)*0.255,((16-L536)-(16-J536))*0.255)),0)+IF(F536="PŽ",IF(L536&gt;31,0,IF(J536&gt;31,(32-L536)*0.255,((32-L536)-(32-J536))*0.255)),0)+IF(F536="EČ",IF(L536&gt;23,0,IF(J536&gt;23,(24-L536)*0.612,((24-L536)-(24-J536))*0.612)),0)+IF(F536="EČneol",IF(L536&gt;7,0,IF(J536&gt;7,(8-L536)*0.204,((8-L536)-(8-J536))*0.204)),0)+IF(F536="EŽ",IF(L536&gt;23,0,IF(J536&gt;23,(24-L536)*0.204,((24-L536)-(24-J536))*0.204)),0)+IF(F536="PT",IF(L536&gt;31,0,IF(J536&gt;31,(32-L536)*0.204,((32-L536)-(32-J536))*0.204)),0)+IF(F536="JOŽ",IF(L536&gt;23,0,IF(J536&gt;23,(24-L536)*0.255,((24-L536)-(24-J536))*0.255)),0)+IF(F536="JPČ",IF(L536&gt;23,0,IF(J536&gt;23,(24-L536)*0.204,((24-L536)-(24-J536))*0.204)),0)+IF(F536="JEČ",IF(L536&gt;15,0,IF(J536&gt;15,(16-L536)*0.102,((16-L536)-(16-J536))*0.102)),0)+IF(F536="JEOF",IF(L536&gt;15,0,IF(J536&gt;15,(16-L536)*0.102,((16-L536)-(16-J536))*0.102)),0)+IF(F536="JnPČ",IF(L536&gt;15,0,IF(J536&gt;15,(16-L536)*0.153,((16-L536)-(16-J536))*0.153)),0)+IF(F536="JnEČ",IF(L536&gt;15,0,IF(J536&gt;15,(16-L536)*0.0765,((16-L536)-(16-J536))*0.0765)),0)+IF(F536="JčPČ",IF(L536&gt;15,0,IF(J536&gt;15,(16-L536)*0.06375,((16-L536)-(16-J536))*0.06375)),0)+IF(F536="JčEČ",IF(L536&gt;15,0,IF(J536&gt;15,(16-L536)*0.051,((16-L536)-(16-J536))*0.051)),0)+IF(F536="NEAK",IF(L536&gt;23,0,IF(J536&gt;23,(24-L536)*0.03444,((24-L536)-(24-J536))*0.03444)),0))</f>
        <v>0</v>
      </c>
      <c r="Q536" s="11">
        <f t="shared" ref="Q536:Q544" si="207">IF(ISERROR(P536*100/N536),0,(P536*100/N536))</f>
        <v>0</v>
      </c>
      <c r="R536" s="10">
        <f t="shared" si="205"/>
        <v>0</v>
      </c>
      <c r="S536" s="8"/>
    </row>
    <row r="537" spans="1:19">
      <c r="A537" s="61">
        <v>3</v>
      </c>
      <c r="B537" s="61"/>
      <c r="C537" s="12"/>
      <c r="D537" s="61"/>
      <c r="E537" s="61"/>
      <c r="F537" s="61"/>
      <c r="G537" s="61"/>
      <c r="H537" s="61"/>
      <c r="I537" s="61"/>
      <c r="J537" s="61"/>
      <c r="K537" s="61"/>
      <c r="L537" s="61"/>
      <c r="M537" s="61"/>
      <c r="N537" s="3">
        <f t="shared" si="201"/>
        <v>0</v>
      </c>
      <c r="O537" s="9">
        <f t="shared" si="202"/>
        <v>0</v>
      </c>
      <c r="P537" s="4">
        <f t="shared" si="206"/>
        <v>0</v>
      </c>
      <c r="Q537" s="11">
        <f t="shared" si="207"/>
        <v>0</v>
      </c>
      <c r="R537" s="10">
        <f t="shared" si="205"/>
        <v>0</v>
      </c>
      <c r="S537" s="8"/>
    </row>
    <row r="538" spans="1:19">
      <c r="A538" s="61">
        <v>4</v>
      </c>
      <c r="B538" s="61"/>
      <c r="C538" s="12"/>
      <c r="D538" s="61"/>
      <c r="E538" s="61"/>
      <c r="F538" s="61"/>
      <c r="G538" s="61"/>
      <c r="H538" s="61"/>
      <c r="I538" s="61"/>
      <c r="J538" s="61"/>
      <c r="K538" s="61"/>
      <c r="L538" s="61"/>
      <c r="M538" s="61"/>
      <c r="N538" s="3">
        <f t="shared" si="201"/>
        <v>0</v>
      </c>
      <c r="O538" s="9">
        <f t="shared" si="202"/>
        <v>0</v>
      </c>
      <c r="P538" s="4">
        <f t="shared" si="206"/>
        <v>0</v>
      </c>
      <c r="Q538" s="11">
        <f t="shared" si="207"/>
        <v>0</v>
      </c>
      <c r="R538" s="10">
        <f t="shared" si="205"/>
        <v>0</v>
      </c>
      <c r="S538" s="8"/>
    </row>
    <row r="539" spans="1:19">
      <c r="A539" s="61">
        <v>5</v>
      </c>
      <c r="B539" s="61"/>
      <c r="C539" s="12"/>
      <c r="D539" s="61"/>
      <c r="E539" s="61"/>
      <c r="F539" s="61"/>
      <c r="G539" s="61"/>
      <c r="H539" s="61"/>
      <c r="I539" s="61"/>
      <c r="J539" s="61"/>
      <c r="K539" s="61"/>
      <c r="L539" s="61"/>
      <c r="M539" s="61"/>
      <c r="N539" s="3">
        <f t="shared" si="201"/>
        <v>0</v>
      </c>
      <c r="O539" s="9">
        <f t="shared" si="202"/>
        <v>0</v>
      </c>
      <c r="P539" s="4">
        <f t="shared" si="206"/>
        <v>0</v>
      </c>
      <c r="Q539" s="11">
        <f t="shared" si="207"/>
        <v>0</v>
      </c>
      <c r="R539" s="10">
        <f t="shared" si="205"/>
        <v>0</v>
      </c>
      <c r="S539" s="8"/>
    </row>
    <row r="540" spans="1:19">
      <c r="A540" s="61">
        <v>6</v>
      </c>
      <c r="B540" s="61"/>
      <c r="C540" s="12"/>
      <c r="D540" s="61"/>
      <c r="E540" s="61"/>
      <c r="F540" s="61"/>
      <c r="G540" s="61"/>
      <c r="H540" s="61"/>
      <c r="I540" s="61"/>
      <c r="J540" s="61"/>
      <c r="K540" s="61"/>
      <c r="L540" s="61"/>
      <c r="M540" s="61"/>
      <c r="N540" s="3">
        <f t="shared" si="201"/>
        <v>0</v>
      </c>
      <c r="O540" s="9">
        <f t="shared" si="202"/>
        <v>0</v>
      </c>
      <c r="P540" s="4">
        <f t="shared" si="206"/>
        <v>0</v>
      </c>
      <c r="Q540" s="11">
        <f t="shared" si="207"/>
        <v>0</v>
      </c>
      <c r="R540" s="10">
        <f t="shared" si="205"/>
        <v>0</v>
      </c>
      <c r="S540" s="8"/>
    </row>
    <row r="541" spans="1:19">
      <c r="A541" s="61">
        <v>7</v>
      </c>
      <c r="B541" s="61"/>
      <c r="C541" s="12"/>
      <c r="D541" s="61"/>
      <c r="E541" s="61"/>
      <c r="F541" s="61"/>
      <c r="G541" s="61"/>
      <c r="H541" s="61"/>
      <c r="I541" s="61"/>
      <c r="J541" s="61"/>
      <c r="K541" s="61"/>
      <c r="L541" s="61"/>
      <c r="M541" s="61"/>
      <c r="N541" s="3">
        <f t="shared" si="201"/>
        <v>0</v>
      </c>
      <c r="O541" s="9">
        <f t="shared" si="202"/>
        <v>0</v>
      </c>
      <c r="P541" s="4">
        <f t="shared" si="206"/>
        <v>0</v>
      </c>
      <c r="Q541" s="11">
        <f t="shared" si="207"/>
        <v>0</v>
      </c>
      <c r="R541" s="10">
        <f t="shared" si="205"/>
        <v>0</v>
      </c>
      <c r="S541" s="8"/>
    </row>
    <row r="542" spans="1:19">
      <c r="A542" s="61">
        <v>8</v>
      </c>
      <c r="B542" s="61"/>
      <c r="C542" s="12"/>
      <c r="D542" s="61"/>
      <c r="E542" s="61"/>
      <c r="F542" s="61"/>
      <c r="G542" s="61"/>
      <c r="H542" s="61"/>
      <c r="I542" s="61"/>
      <c r="J542" s="61"/>
      <c r="K542" s="61"/>
      <c r="L542" s="61"/>
      <c r="M542" s="61"/>
      <c r="N542" s="3">
        <f t="shared" si="201"/>
        <v>0</v>
      </c>
      <c r="O542" s="9">
        <f t="shared" si="202"/>
        <v>0</v>
      </c>
      <c r="P542" s="4">
        <f t="shared" si="206"/>
        <v>0</v>
      </c>
      <c r="Q542" s="11">
        <f t="shared" si="207"/>
        <v>0</v>
      </c>
      <c r="R542" s="10">
        <f t="shared" si="205"/>
        <v>0</v>
      </c>
      <c r="S542" s="8"/>
    </row>
    <row r="543" spans="1:19" s="8" customFormat="1">
      <c r="A543" s="61">
        <v>9</v>
      </c>
      <c r="B543" s="61"/>
      <c r="C543" s="12"/>
      <c r="D543" s="61"/>
      <c r="E543" s="61"/>
      <c r="F543" s="61"/>
      <c r="G543" s="61"/>
      <c r="H543" s="61"/>
      <c r="I543" s="61"/>
      <c r="J543" s="61"/>
      <c r="K543" s="61"/>
      <c r="L543" s="61"/>
      <c r="M543" s="61"/>
      <c r="N543" s="3">
        <f t="shared" si="201"/>
        <v>0</v>
      </c>
      <c r="O543" s="9">
        <f t="shared" si="202"/>
        <v>0</v>
      </c>
      <c r="P543" s="4">
        <f t="shared" si="206"/>
        <v>0</v>
      </c>
      <c r="Q543" s="11">
        <f t="shared" si="207"/>
        <v>0</v>
      </c>
      <c r="R543" s="10">
        <f t="shared" si="205"/>
        <v>0</v>
      </c>
    </row>
    <row r="544" spans="1:19">
      <c r="A544" s="61">
        <v>10</v>
      </c>
      <c r="B544" s="61"/>
      <c r="C544" s="12"/>
      <c r="D544" s="61"/>
      <c r="E544" s="61"/>
      <c r="F544" s="61"/>
      <c r="G544" s="61"/>
      <c r="H544" s="61"/>
      <c r="I544" s="61"/>
      <c r="J544" s="61"/>
      <c r="K544" s="61"/>
      <c r="L544" s="61"/>
      <c r="M544" s="61"/>
      <c r="N544" s="3">
        <f t="shared" si="201"/>
        <v>0</v>
      </c>
      <c r="O544" s="9">
        <f t="shared" si="202"/>
        <v>0</v>
      </c>
      <c r="P544" s="4">
        <f t="shared" si="206"/>
        <v>0</v>
      </c>
      <c r="Q544" s="11">
        <f t="shared" si="207"/>
        <v>0</v>
      </c>
      <c r="R544" s="10">
        <f t="shared" si="205"/>
        <v>0</v>
      </c>
      <c r="S544" s="8"/>
    </row>
    <row r="545" spans="1:19">
      <c r="A545" s="66" t="s">
        <v>36</v>
      </c>
      <c r="B545" s="67"/>
      <c r="C545" s="67"/>
      <c r="D545" s="67"/>
      <c r="E545" s="67"/>
      <c r="F545" s="67"/>
      <c r="G545" s="67"/>
      <c r="H545" s="67"/>
      <c r="I545" s="67"/>
      <c r="J545" s="67"/>
      <c r="K545" s="67"/>
      <c r="L545" s="67"/>
      <c r="M545" s="67"/>
      <c r="N545" s="67"/>
      <c r="O545" s="67"/>
      <c r="P545" s="67"/>
      <c r="Q545" s="68"/>
      <c r="R545" s="10">
        <f>SUM(R535:R544)</f>
        <v>0</v>
      </c>
      <c r="S545" s="8"/>
    </row>
    <row r="546" spans="1:19" ht="15.75">
      <c r="A546" s="24" t="s">
        <v>37</v>
      </c>
      <c r="B546" s="24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6"/>
      <c r="S546" s="8"/>
    </row>
    <row r="547" spans="1:19">
      <c r="A547" s="49" t="s">
        <v>42</v>
      </c>
      <c r="B547" s="49"/>
      <c r="C547" s="49"/>
      <c r="D547" s="49"/>
      <c r="E547" s="49"/>
      <c r="F547" s="49"/>
      <c r="G547" s="49"/>
      <c r="H547" s="49"/>
      <c r="I547" s="49"/>
      <c r="J547" s="15"/>
      <c r="K547" s="15"/>
      <c r="L547" s="15"/>
      <c r="M547" s="15"/>
      <c r="N547" s="15"/>
      <c r="O547" s="15"/>
      <c r="P547" s="15"/>
      <c r="Q547" s="15"/>
      <c r="R547" s="16"/>
      <c r="S547" s="8"/>
    </row>
    <row r="548" spans="1:19">
      <c r="A548" s="49"/>
      <c r="B548" s="49"/>
      <c r="C548" s="49"/>
      <c r="D548" s="49"/>
      <c r="E548" s="49"/>
      <c r="F548" s="49"/>
      <c r="G548" s="49"/>
      <c r="H548" s="49"/>
      <c r="I548" s="49"/>
      <c r="J548" s="15"/>
      <c r="K548" s="15"/>
      <c r="L548" s="15"/>
      <c r="M548" s="15"/>
      <c r="N548" s="15"/>
      <c r="O548" s="15"/>
      <c r="P548" s="15"/>
      <c r="Q548" s="15"/>
      <c r="R548" s="16"/>
      <c r="S548" s="8"/>
    </row>
    <row r="549" spans="1:19">
      <c r="A549" s="64" t="s">
        <v>99</v>
      </c>
      <c r="B549" s="65"/>
      <c r="C549" s="65"/>
      <c r="D549" s="65"/>
      <c r="E549" s="65"/>
      <c r="F549" s="65"/>
      <c r="G549" s="65"/>
      <c r="H549" s="65"/>
      <c r="I549" s="65"/>
      <c r="J549" s="65"/>
      <c r="K549" s="65"/>
      <c r="L549" s="65"/>
      <c r="M549" s="65"/>
      <c r="N549" s="65"/>
      <c r="O549" s="65"/>
      <c r="P549" s="65"/>
      <c r="Q549" s="57"/>
      <c r="R549" s="8"/>
      <c r="S549" s="8"/>
    </row>
    <row r="550" spans="1:19" ht="18">
      <c r="A550" s="69" t="s">
        <v>27</v>
      </c>
      <c r="B550" s="70"/>
      <c r="C550" s="70"/>
      <c r="D550" s="50"/>
      <c r="E550" s="50"/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  <c r="Q550" s="57"/>
      <c r="R550" s="8"/>
      <c r="S550" s="8"/>
    </row>
    <row r="551" spans="1:19">
      <c r="A551" s="64" t="s">
        <v>98</v>
      </c>
      <c r="B551" s="65"/>
      <c r="C551" s="65"/>
      <c r="D551" s="65"/>
      <c r="E551" s="65"/>
      <c r="F551" s="65"/>
      <c r="G551" s="65"/>
      <c r="H551" s="65"/>
      <c r="I551" s="65"/>
      <c r="J551" s="65"/>
      <c r="K551" s="65"/>
      <c r="L551" s="65"/>
      <c r="M551" s="65"/>
      <c r="N551" s="65"/>
      <c r="O551" s="65"/>
      <c r="P551" s="65"/>
      <c r="Q551" s="57"/>
      <c r="R551" s="8"/>
      <c r="S551" s="8"/>
    </row>
    <row r="552" spans="1:19">
      <c r="A552" s="61">
        <v>1</v>
      </c>
      <c r="B552" s="61"/>
      <c r="C552" s="12"/>
      <c r="D552" s="61"/>
      <c r="E552" s="61"/>
      <c r="F552" s="61"/>
      <c r="G552" s="61"/>
      <c r="H552" s="61"/>
      <c r="I552" s="61"/>
      <c r="J552" s="61"/>
      <c r="K552" s="61"/>
      <c r="L552" s="61"/>
      <c r="M552" s="61"/>
      <c r="N552" s="3">
        <f t="shared" ref="N552:N561" si="208">(IF(F552="OŽ",IF(L552=1,550.8,IF(L552=2,426.38,IF(L552=3,342.14,IF(L552=4,181.44,IF(L552=5,168.48,IF(L552=6,155.52,IF(L552=7,148.5,IF(L552=8,144,0))))))))+IF(L552&lt;=8,0,IF(L552&lt;=16,137.7,IF(L552&lt;=24,108,IF(L552&lt;=32,80.1,IF(L552&lt;=36,52.2,0)))))-IF(L552&lt;=8,0,IF(L552&lt;=16,(L552-9)*2.754,IF(L552&lt;=24,(L552-17)* 2.754,IF(L552&lt;=32,(L552-25)* 2.754,IF(L552&lt;=36,(L552-33)*2.754,0))))),0)+IF(F552="PČ",IF(L552=1,449,IF(L552=2,314.6,IF(L552=3,238,IF(L552=4,172,IF(L552=5,159,IF(L552=6,145,IF(L552=7,132,IF(L552=8,119,0))))))))+IF(L552&lt;=8,0,IF(L552&lt;=16,88,IF(L552&lt;=24,55,IF(L552&lt;=32,22,0))))-IF(L552&lt;=8,0,IF(L552&lt;=16,(L552-9)*2.245,IF(L552&lt;=24,(L552-17)*2.245,IF(L552&lt;=32,(L552-25)*2.245,0)))),0)+IF(F552="PČneol",IF(L552=1,85,IF(L552=2,64.61,IF(L552=3,50.76,IF(L552=4,16.25,IF(L552=5,15,IF(L552=6,13.75,IF(L552=7,12.5,IF(L552=8,11.25,0))))))))+IF(L552&lt;=8,0,IF(L552&lt;=16,9,0))-IF(L552&lt;=8,0,IF(L552&lt;=16,(L552-9)*0.425,0)),0)+IF(F552="PŽ",IF(L552=1,85,IF(L552=2,59.5,IF(L552=3,45,IF(L552=4,32.5,IF(L552=5,30,IF(L552=6,27.5,IF(L552=7,25,IF(L552=8,22.5,0))))))))+IF(L552&lt;=8,0,IF(L552&lt;=16,19,IF(L552&lt;=24,13,IF(L552&lt;=32,8,0))))-IF(L552&lt;=8,0,IF(L552&lt;=16,(L552-9)*0.425,IF(L552&lt;=24,(L552-17)*0.425,IF(L552&lt;=32,(L552-25)*0.425,0)))),0)+IF(F552="EČ",IF(L552=1,204,IF(L552=2,156.24,IF(L552=3,123.84,IF(L552=4,72,IF(L552=5,66,IF(L552=6,60,IF(L552=7,54,IF(L552=8,48,0))))))))+IF(L552&lt;=8,0,IF(L552&lt;=16,40,IF(L552&lt;=24,25,0)))-IF(L552&lt;=8,0,IF(L552&lt;=16,(L552-9)*1.02,IF(L552&lt;=24,(L552-17)*1.02,0))),0)+IF(F552="EČneol",IF(L552=1,68,IF(L552=2,51.69,IF(L552=3,40.61,IF(L552=4,13,IF(L552=5,12,IF(L552=6,11,IF(L552=7,10,IF(L552=8,9,0)))))))))+IF(F552="EŽ",IF(L552=1,68,IF(L552=2,47.6,IF(L552=3,36,IF(L552=4,18,IF(L552=5,16.5,IF(L552=6,15,IF(L552=7,13.5,IF(L552=8,12,0))))))))+IF(L552&lt;=8,0,IF(L552&lt;=16,10,IF(L552&lt;=24,6,0)))-IF(L552&lt;=8,0,IF(L552&lt;=16,(L552-9)*0.34,IF(L552&lt;=24,(L552-17)*0.34,0))),0)+IF(F552="PT",IF(L552=1,68,IF(L552=2,52.08,IF(L552=3,41.28,IF(L552=4,24,IF(L552=5,22,IF(L552=6,20,IF(L552=7,18,IF(L552=8,16,0))))))))+IF(L552&lt;=8,0,IF(L552&lt;=16,13,IF(L552&lt;=24,9,IF(L552&lt;=32,4,0))))-IF(L552&lt;=8,0,IF(L552&lt;=16,(L552-9)*0.34,IF(L552&lt;=24,(L552-17)*0.34,IF(L552&lt;=32,(L552-25)*0.34,0)))),0)+IF(F552="JOŽ",IF(L552=1,85,IF(L552=2,59.5,IF(L552=3,45,IF(L552=4,32.5,IF(L552=5,30,IF(L552=6,27.5,IF(L552=7,25,IF(L552=8,22.5,0))))))))+IF(L552&lt;=8,0,IF(L552&lt;=16,19,IF(L552&lt;=24,13,0)))-IF(L552&lt;=8,0,IF(L552&lt;=16,(L552-9)*0.425,IF(L552&lt;=24,(L552-17)*0.425,0))),0)+IF(F552="JPČ",IF(L552=1,68,IF(L552=2,47.6,IF(L552=3,36,IF(L552=4,26,IF(L552=5,24,IF(L552=6,22,IF(L552=7,20,IF(L552=8,18,0))))))))+IF(L552&lt;=8,0,IF(L552&lt;=16,13,IF(L552&lt;=24,9,0)))-IF(L552&lt;=8,0,IF(L552&lt;=16,(L552-9)*0.34,IF(L552&lt;=24,(L552-17)*0.34,0))),0)+IF(F552="JEČ",IF(L552=1,34,IF(L552=2,26.04,IF(L552=3,20.6,IF(L552=4,12,IF(L552=5,11,IF(L552=6,10,IF(L552=7,9,IF(L552=8,8,0))))))))+IF(L552&lt;=8,0,IF(L552&lt;=16,6,0))-IF(L552&lt;=8,0,IF(L552&lt;=16,(L552-9)*0.17,0)),0)+IF(F552="JEOF",IF(L552=1,34,IF(L552=2,26.04,IF(L552=3,20.6,IF(L552=4,12,IF(L552=5,11,IF(L552=6,10,IF(L552=7,9,IF(L552=8,8,0))))))))+IF(L552&lt;=8,0,IF(L552&lt;=16,6,0))-IF(L552&lt;=8,0,IF(L552&lt;=16,(L552-9)*0.17,0)),0)+IF(F552="JnPČ",IF(L552=1,51,IF(L552=2,35.7,IF(L552=3,27,IF(L552=4,19.5,IF(L552=5,18,IF(L552=6,16.5,IF(L552=7,15,IF(L552=8,13.5,0))))))))+IF(L552&lt;=8,0,IF(L552&lt;=16,10,0))-IF(L552&lt;=8,0,IF(L552&lt;=16,(L552-9)*0.255,0)),0)+IF(F552="JnEČ",IF(L552=1,25.5,IF(L552=2,19.53,IF(L552=3,15.48,IF(L552=4,9,IF(L552=5,8.25,IF(L552=6,7.5,IF(L552=7,6.75,IF(L552=8,6,0))))))))+IF(L552&lt;=8,0,IF(L552&lt;=16,5,0))-IF(L552&lt;=8,0,IF(L552&lt;=16,(L552-9)*0.1275,0)),0)+IF(F552="JčPČ",IF(L552=1,21.25,IF(L552=2,14.5,IF(L552=3,11.5,IF(L552=4,7,IF(L552=5,6.5,IF(L552=6,6,IF(L552=7,5.5,IF(L552=8,5,0))))))))+IF(L552&lt;=8,0,IF(L552&lt;=16,4,0))-IF(L552&lt;=8,0,IF(L552&lt;=16,(L552-9)*0.10625,0)),0)+IF(F552="JčEČ",IF(L552=1,17,IF(L552=2,13.02,IF(L552=3,10.32,IF(L552=4,6,IF(L552=5,5.5,IF(L552=6,5,IF(L552=7,4.5,IF(L552=8,4,0))))))))+IF(L552&lt;=8,0,IF(L552&lt;=16,3,0))-IF(L552&lt;=8,0,IF(L552&lt;=16,(L552-9)*0.085,0)),0)+IF(F552="NEAK",IF(L552=1,11.48,IF(L552=2,8.79,IF(L552=3,6.97,IF(L552=4,4.05,IF(L552=5,3.71,IF(L552=6,3.38,IF(L552=7,3.04,IF(L552=8,2.7,0))))))))+IF(L552&lt;=8,0,IF(L552&lt;=16,2,IF(L552&lt;=24,1.3,0)))-IF(L552&lt;=8,0,IF(L552&lt;=16,(L552-9)*0.0574,IF(L552&lt;=24,(L552-17)*0.0574,0))),0))*IF(L552&lt;0,1,IF(OR(F552="PČ",F552="PŽ",F552="PT"),IF(J552&lt;32,J552/32,1),1))* IF(L552&lt;0,1,IF(OR(F552="EČ",F552="EŽ",F552="JOŽ",F552="JPČ",F552="NEAK"),IF(J552&lt;24,J552/24,1),1))*IF(L552&lt;0,1,IF(OR(F552="PČneol",F552="JEČ",F552="JEOF",F552="JnPČ",F552="JnEČ",F552="JčPČ",F552="JčEČ"),IF(J552&lt;16,J552/16,1),1))*IF(L552&lt;0,1,IF(F552="EČneol",IF(J552&lt;8,J552/8,1),1))</f>
        <v>0</v>
      </c>
      <c r="O552" s="9">
        <f t="shared" ref="O552:O561" si="209">IF(F552="OŽ",N552,IF(H552="Ne",IF(J552*0.3&lt;J552-L552,N552,0),IF(J552*0.1&lt;J552-L552,N552,0)))</f>
        <v>0</v>
      </c>
      <c r="P552" s="4">
        <f t="shared" ref="P552" si="210">IF(O552=0,0,IF(F552="OŽ",IF(L552&gt;35,0,IF(J552&gt;35,(36-L552)*1.836,((36-L552)-(36-J552))*1.836)),0)+IF(F552="PČ",IF(L552&gt;31,0,IF(J552&gt;31,(32-L552)*1.347,((32-L552)-(32-J552))*1.347)),0)+ IF(F552="PČneol",IF(L552&gt;15,0,IF(J552&gt;15,(16-L552)*0.255,((16-L552)-(16-J552))*0.255)),0)+IF(F552="PŽ",IF(L552&gt;31,0,IF(J552&gt;31,(32-L552)*0.255,((32-L552)-(32-J552))*0.255)),0)+IF(F552="EČ",IF(L552&gt;23,0,IF(J552&gt;23,(24-L552)*0.612,((24-L552)-(24-J552))*0.612)),0)+IF(F552="EČneol",IF(L552&gt;7,0,IF(J552&gt;7,(8-L552)*0.204,((8-L552)-(8-J552))*0.204)),0)+IF(F552="EŽ",IF(L552&gt;23,0,IF(J552&gt;23,(24-L552)*0.204,((24-L552)-(24-J552))*0.204)),0)+IF(F552="PT",IF(L552&gt;31,0,IF(J552&gt;31,(32-L552)*0.204,((32-L552)-(32-J552))*0.204)),0)+IF(F552="JOŽ",IF(L552&gt;23,0,IF(J552&gt;23,(24-L552)*0.255,((24-L552)-(24-J552))*0.255)),0)+IF(F552="JPČ",IF(L552&gt;23,0,IF(J552&gt;23,(24-L552)*0.204,((24-L552)-(24-J552))*0.204)),0)+IF(F552="JEČ",IF(L552&gt;15,0,IF(J552&gt;15,(16-L552)*0.102,((16-L552)-(16-J552))*0.102)),0)+IF(F552="JEOF",IF(L552&gt;15,0,IF(J552&gt;15,(16-L552)*0.102,((16-L552)-(16-J552))*0.102)),0)+IF(F552="JnPČ",IF(L552&gt;15,0,IF(J552&gt;15,(16-L552)*0.153,((16-L552)-(16-J552))*0.153)),0)+IF(F552="JnEČ",IF(L552&gt;15,0,IF(J552&gt;15,(16-L552)*0.0765,((16-L552)-(16-J552))*0.0765)),0)+IF(F552="JčPČ",IF(L552&gt;15,0,IF(J552&gt;15,(16-L552)*0.06375,((16-L552)-(16-J552))*0.06375)),0)+IF(F552="JčEČ",IF(L552&gt;15,0,IF(J552&gt;15,(16-L552)*0.051,((16-L552)-(16-J552))*0.051)),0)+IF(F552="NEAK",IF(L552&gt;23,0,IF(J552&gt;23,(24-L552)*0.03444,((24-L552)-(24-J552))*0.03444)),0))</f>
        <v>0</v>
      </c>
      <c r="Q552" s="11">
        <f t="shared" ref="Q552" si="211">IF(ISERROR(P552*100/N552),0,(P552*100/N552))</f>
        <v>0</v>
      </c>
      <c r="R552" s="10">
        <f t="shared" ref="R552:R561" si="212">IF(Q552&lt;=30,O552+P552,O552+O552*0.3)*IF(G552=1,0.4,IF(G552=2,0.75,IF(G552="1 (kas 4 m. 1 k. nerengiamos)",0.52,1)))*IF(D552="olimpinė",1,IF(M552="Ne",0.5,1))*IF(OR(A$5="Lietuvos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federacija"),IF(OR(J552&lt;8,K552&lt;16),0,1),1)*E552*IF(I552&lt;=1,1,1/I552)*IF(OR(A$5="Lietuvos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52" s="8"/>
    </row>
    <row r="553" spans="1:19">
      <c r="A553" s="61">
        <v>2</v>
      </c>
      <c r="B553" s="61"/>
      <c r="C553" s="12"/>
      <c r="D553" s="61"/>
      <c r="E553" s="61"/>
      <c r="F553" s="61"/>
      <c r="G553" s="61"/>
      <c r="H553" s="61"/>
      <c r="I553" s="61"/>
      <c r="J553" s="61"/>
      <c r="K553" s="61"/>
      <c r="L553" s="61"/>
      <c r="M553" s="61"/>
      <c r="N553" s="3">
        <f t="shared" si="208"/>
        <v>0</v>
      </c>
      <c r="O553" s="9">
        <f t="shared" si="209"/>
        <v>0</v>
      </c>
      <c r="P553" s="4">
        <f t="shared" ref="P553:P561" si="213">IF(O553=0,0,IF(F553="OŽ",IF(L553&gt;35,0,IF(J553&gt;35,(36-L553)*1.836,((36-L553)-(36-J553))*1.836)),0)+IF(F553="PČ",IF(L553&gt;31,0,IF(J553&gt;31,(32-L553)*1.347,((32-L553)-(32-J553))*1.347)),0)+ IF(F553="PČneol",IF(L553&gt;15,0,IF(J553&gt;15,(16-L553)*0.255,((16-L553)-(16-J553))*0.255)),0)+IF(F553="PŽ",IF(L553&gt;31,0,IF(J553&gt;31,(32-L553)*0.255,((32-L553)-(32-J553))*0.255)),0)+IF(F553="EČ",IF(L553&gt;23,0,IF(J553&gt;23,(24-L553)*0.612,((24-L553)-(24-J553))*0.612)),0)+IF(F553="EČneol",IF(L553&gt;7,0,IF(J553&gt;7,(8-L553)*0.204,((8-L553)-(8-J553))*0.204)),0)+IF(F553="EŽ",IF(L553&gt;23,0,IF(J553&gt;23,(24-L553)*0.204,((24-L553)-(24-J553))*0.204)),0)+IF(F553="PT",IF(L553&gt;31,0,IF(J553&gt;31,(32-L553)*0.204,((32-L553)-(32-J553))*0.204)),0)+IF(F553="JOŽ",IF(L553&gt;23,0,IF(J553&gt;23,(24-L553)*0.255,((24-L553)-(24-J553))*0.255)),0)+IF(F553="JPČ",IF(L553&gt;23,0,IF(J553&gt;23,(24-L553)*0.204,((24-L553)-(24-J553))*0.204)),0)+IF(F553="JEČ",IF(L553&gt;15,0,IF(J553&gt;15,(16-L553)*0.102,((16-L553)-(16-J553))*0.102)),0)+IF(F553="JEOF",IF(L553&gt;15,0,IF(J553&gt;15,(16-L553)*0.102,((16-L553)-(16-J553))*0.102)),0)+IF(F553="JnPČ",IF(L553&gt;15,0,IF(J553&gt;15,(16-L553)*0.153,((16-L553)-(16-J553))*0.153)),0)+IF(F553="JnEČ",IF(L553&gt;15,0,IF(J553&gt;15,(16-L553)*0.0765,((16-L553)-(16-J553))*0.0765)),0)+IF(F553="JčPČ",IF(L553&gt;15,0,IF(J553&gt;15,(16-L553)*0.06375,((16-L553)-(16-J553))*0.06375)),0)+IF(F553="JčEČ",IF(L553&gt;15,0,IF(J553&gt;15,(16-L553)*0.051,((16-L553)-(16-J553))*0.051)),0)+IF(F553="NEAK",IF(L553&gt;23,0,IF(J553&gt;23,(24-L553)*0.03444,((24-L553)-(24-J553))*0.03444)),0))</f>
        <v>0</v>
      </c>
      <c r="Q553" s="11">
        <f t="shared" ref="Q553:Q561" si="214">IF(ISERROR(P553*100/N553),0,(P553*100/N553))</f>
        <v>0</v>
      </c>
      <c r="R553" s="10">
        <f t="shared" si="212"/>
        <v>0</v>
      </c>
      <c r="S553" s="8"/>
    </row>
    <row r="554" spans="1:19">
      <c r="A554" s="61">
        <v>3</v>
      </c>
      <c r="B554" s="61"/>
      <c r="C554" s="12"/>
      <c r="D554" s="61"/>
      <c r="E554" s="61"/>
      <c r="F554" s="61"/>
      <c r="G554" s="61"/>
      <c r="H554" s="61"/>
      <c r="I554" s="61"/>
      <c r="J554" s="61"/>
      <c r="K554" s="61"/>
      <c r="L554" s="61"/>
      <c r="M554" s="61"/>
      <c r="N554" s="3">
        <f t="shared" si="208"/>
        <v>0</v>
      </c>
      <c r="O554" s="9">
        <f t="shared" si="209"/>
        <v>0</v>
      </c>
      <c r="P554" s="4">
        <f t="shared" si="213"/>
        <v>0</v>
      </c>
      <c r="Q554" s="11">
        <f t="shared" si="214"/>
        <v>0</v>
      </c>
      <c r="R554" s="10">
        <f t="shared" si="212"/>
        <v>0</v>
      </c>
      <c r="S554" s="8"/>
    </row>
    <row r="555" spans="1:19">
      <c r="A555" s="61">
        <v>4</v>
      </c>
      <c r="B555" s="61"/>
      <c r="C555" s="12"/>
      <c r="D555" s="61"/>
      <c r="E555" s="61"/>
      <c r="F555" s="61"/>
      <c r="G555" s="61"/>
      <c r="H555" s="61"/>
      <c r="I555" s="61"/>
      <c r="J555" s="61"/>
      <c r="K555" s="61"/>
      <c r="L555" s="61"/>
      <c r="M555" s="61"/>
      <c r="N555" s="3">
        <f t="shared" si="208"/>
        <v>0</v>
      </c>
      <c r="O555" s="9">
        <f t="shared" si="209"/>
        <v>0</v>
      </c>
      <c r="P555" s="4">
        <f t="shared" si="213"/>
        <v>0</v>
      </c>
      <c r="Q555" s="11">
        <f t="shared" si="214"/>
        <v>0</v>
      </c>
      <c r="R555" s="10">
        <f t="shared" si="212"/>
        <v>0</v>
      </c>
      <c r="S555" s="8"/>
    </row>
    <row r="556" spans="1:19">
      <c r="A556" s="61">
        <v>5</v>
      </c>
      <c r="B556" s="61"/>
      <c r="C556" s="12"/>
      <c r="D556" s="61"/>
      <c r="E556" s="61"/>
      <c r="F556" s="61"/>
      <c r="G556" s="61"/>
      <c r="H556" s="61"/>
      <c r="I556" s="61"/>
      <c r="J556" s="61"/>
      <c r="K556" s="61"/>
      <c r="L556" s="61"/>
      <c r="M556" s="61"/>
      <c r="N556" s="3">
        <f t="shared" si="208"/>
        <v>0</v>
      </c>
      <c r="O556" s="9">
        <f t="shared" si="209"/>
        <v>0</v>
      </c>
      <c r="P556" s="4">
        <f t="shared" si="213"/>
        <v>0</v>
      </c>
      <c r="Q556" s="11">
        <f t="shared" si="214"/>
        <v>0</v>
      </c>
      <c r="R556" s="10">
        <f t="shared" si="212"/>
        <v>0</v>
      </c>
      <c r="S556" s="8"/>
    </row>
    <row r="557" spans="1:19">
      <c r="A557" s="61">
        <v>6</v>
      </c>
      <c r="B557" s="61"/>
      <c r="C557" s="12"/>
      <c r="D557" s="61"/>
      <c r="E557" s="61"/>
      <c r="F557" s="61"/>
      <c r="G557" s="61"/>
      <c r="H557" s="61"/>
      <c r="I557" s="61"/>
      <c r="J557" s="61"/>
      <c r="K557" s="61"/>
      <c r="L557" s="61"/>
      <c r="M557" s="61"/>
      <c r="N557" s="3">
        <f t="shared" si="208"/>
        <v>0</v>
      </c>
      <c r="O557" s="9">
        <f t="shared" si="209"/>
        <v>0</v>
      </c>
      <c r="P557" s="4">
        <f t="shared" si="213"/>
        <v>0</v>
      </c>
      <c r="Q557" s="11">
        <f t="shared" si="214"/>
        <v>0</v>
      </c>
      <c r="R557" s="10">
        <f t="shared" si="212"/>
        <v>0</v>
      </c>
      <c r="S557" s="8"/>
    </row>
    <row r="558" spans="1:19">
      <c r="A558" s="61">
        <v>7</v>
      </c>
      <c r="B558" s="61"/>
      <c r="C558" s="12"/>
      <c r="D558" s="61"/>
      <c r="E558" s="61"/>
      <c r="F558" s="61"/>
      <c r="G558" s="61"/>
      <c r="H558" s="61"/>
      <c r="I558" s="61"/>
      <c r="J558" s="61"/>
      <c r="K558" s="61"/>
      <c r="L558" s="61"/>
      <c r="M558" s="61"/>
      <c r="N558" s="3">
        <f t="shared" si="208"/>
        <v>0</v>
      </c>
      <c r="O558" s="9">
        <f t="shared" si="209"/>
        <v>0</v>
      </c>
      <c r="P558" s="4">
        <f t="shared" si="213"/>
        <v>0</v>
      </c>
      <c r="Q558" s="11">
        <f t="shared" si="214"/>
        <v>0</v>
      </c>
      <c r="R558" s="10">
        <f t="shared" si="212"/>
        <v>0</v>
      </c>
      <c r="S558" s="8"/>
    </row>
    <row r="559" spans="1:19">
      <c r="A559" s="61">
        <v>8</v>
      </c>
      <c r="B559" s="61"/>
      <c r="C559" s="12"/>
      <c r="D559" s="61"/>
      <c r="E559" s="61"/>
      <c r="F559" s="61"/>
      <c r="G559" s="61"/>
      <c r="H559" s="61"/>
      <c r="I559" s="61"/>
      <c r="J559" s="61"/>
      <c r="K559" s="61"/>
      <c r="L559" s="61"/>
      <c r="M559" s="61"/>
      <c r="N559" s="3">
        <f t="shared" si="208"/>
        <v>0</v>
      </c>
      <c r="O559" s="9">
        <f t="shared" si="209"/>
        <v>0</v>
      </c>
      <c r="P559" s="4">
        <f t="shared" si="213"/>
        <v>0</v>
      </c>
      <c r="Q559" s="11">
        <f t="shared" si="214"/>
        <v>0</v>
      </c>
      <c r="R559" s="10">
        <f t="shared" si="212"/>
        <v>0</v>
      </c>
      <c r="S559" s="8"/>
    </row>
    <row r="560" spans="1:19" s="8" customFormat="1">
      <c r="A560" s="61">
        <v>9</v>
      </c>
      <c r="B560" s="61"/>
      <c r="C560" s="12"/>
      <c r="D560" s="61"/>
      <c r="E560" s="61"/>
      <c r="F560" s="61"/>
      <c r="G560" s="61"/>
      <c r="H560" s="61"/>
      <c r="I560" s="61"/>
      <c r="J560" s="61"/>
      <c r="K560" s="61"/>
      <c r="L560" s="61"/>
      <c r="M560" s="61"/>
      <c r="N560" s="3">
        <f t="shared" si="208"/>
        <v>0</v>
      </c>
      <c r="O560" s="9">
        <f t="shared" si="209"/>
        <v>0</v>
      </c>
      <c r="P560" s="4">
        <f t="shared" si="213"/>
        <v>0</v>
      </c>
      <c r="Q560" s="11">
        <f t="shared" si="214"/>
        <v>0</v>
      </c>
      <c r="R560" s="10">
        <f t="shared" si="212"/>
        <v>0</v>
      </c>
    </row>
    <row r="561" spans="1:19" ht="13.9" customHeight="1">
      <c r="A561" s="61">
        <v>10</v>
      </c>
      <c r="B561" s="61"/>
      <c r="C561" s="12"/>
      <c r="D561" s="61"/>
      <c r="E561" s="61"/>
      <c r="F561" s="61"/>
      <c r="G561" s="61"/>
      <c r="H561" s="61"/>
      <c r="I561" s="61"/>
      <c r="J561" s="61"/>
      <c r="K561" s="61"/>
      <c r="L561" s="61"/>
      <c r="M561" s="61"/>
      <c r="N561" s="3">
        <f t="shared" si="208"/>
        <v>0</v>
      </c>
      <c r="O561" s="9">
        <f t="shared" si="209"/>
        <v>0</v>
      </c>
      <c r="P561" s="4">
        <f t="shared" si="213"/>
        <v>0</v>
      </c>
      <c r="Q561" s="11">
        <f t="shared" si="214"/>
        <v>0</v>
      </c>
      <c r="R561" s="10">
        <f t="shared" si="212"/>
        <v>0</v>
      </c>
      <c r="S561" s="8"/>
    </row>
    <row r="562" spans="1:19" ht="15.6" customHeight="1">
      <c r="A562" s="66" t="s">
        <v>36</v>
      </c>
      <c r="B562" s="67"/>
      <c r="C562" s="67"/>
      <c r="D562" s="67"/>
      <c r="E562" s="67"/>
      <c r="F562" s="67"/>
      <c r="G562" s="67"/>
      <c r="H562" s="67"/>
      <c r="I562" s="67"/>
      <c r="J562" s="67"/>
      <c r="K562" s="67"/>
      <c r="L562" s="67"/>
      <c r="M562" s="67"/>
      <c r="N562" s="67"/>
      <c r="O562" s="67"/>
      <c r="P562" s="67"/>
      <c r="Q562" s="68"/>
      <c r="R562" s="10">
        <f>SUM(R552:R561)</f>
        <v>0</v>
      </c>
      <c r="S562" s="8"/>
    </row>
    <row r="563" spans="1:19" ht="13.9" customHeight="1">
      <c r="A563" s="24" t="s">
        <v>37</v>
      </c>
      <c r="B563" s="24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6"/>
      <c r="S563" s="8"/>
    </row>
    <row r="564" spans="1:19">
      <c r="A564" s="49" t="s">
        <v>42</v>
      </c>
      <c r="B564" s="49"/>
      <c r="C564" s="49"/>
      <c r="D564" s="49"/>
      <c r="E564" s="49"/>
      <c r="F564" s="49"/>
      <c r="G564" s="49"/>
      <c r="H564" s="49"/>
      <c r="I564" s="49"/>
      <c r="J564" s="15"/>
      <c r="K564" s="15"/>
      <c r="L564" s="15"/>
      <c r="M564" s="15"/>
      <c r="N564" s="15"/>
      <c r="O564" s="15"/>
      <c r="P564" s="15"/>
      <c r="Q564" s="15"/>
      <c r="R564" s="16"/>
      <c r="S564" s="8"/>
    </row>
    <row r="565" spans="1:19">
      <c r="A565" s="49"/>
      <c r="B565" s="49"/>
      <c r="C565" s="49"/>
      <c r="D565" s="49"/>
      <c r="E565" s="49"/>
      <c r="F565" s="49"/>
      <c r="G565" s="49"/>
      <c r="H565" s="49"/>
      <c r="I565" s="49"/>
      <c r="J565" s="15"/>
      <c r="K565" s="15"/>
      <c r="L565" s="15"/>
      <c r="M565" s="15"/>
      <c r="N565" s="15"/>
      <c r="O565" s="15"/>
      <c r="P565" s="15"/>
      <c r="Q565" s="15"/>
      <c r="R565" s="16"/>
      <c r="S565" s="8"/>
    </row>
    <row r="566" spans="1:19">
      <c r="A566" s="64" t="s">
        <v>99</v>
      </c>
      <c r="B566" s="65"/>
      <c r="C566" s="65"/>
      <c r="D566" s="65"/>
      <c r="E566" s="65"/>
      <c r="F566" s="65"/>
      <c r="G566" s="65"/>
      <c r="H566" s="65"/>
      <c r="I566" s="65"/>
      <c r="J566" s="65"/>
      <c r="K566" s="65"/>
      <c r="L566" s="65"/>
      <c r="M566" s="65"/>
      <c r="N566" s="65"/>
      <c r="O566" s="65"/>
      <c r="P566" s="65"/>
      <c r="Q566" s="57"/>
      <c r="R566" s="8"/>
      <c r="S566" s="8"/>
    </row>
    <row r="567" spans="1:19" ht="18">
      <c r="A567" s="69" t="s">
        <v>27</v>
      </c>
      <c r="B567" s="70"/>
      <c r="C567" s="70"/>
      <c r="D567" s="50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7"/>
      <c r="R567" s="8"/>
      <c r="S567" s="8"/>
    </row>
    <row r="568" spans="1:19">
      <c r="A568" s="64" t="s">
        <v>98</v>
      </c>
      <c r="B568" s="65"/>
      <c r="C568" s="65"/>
      <c r="D568" s="65"/>
      <c r="E568" s="65"/>
      <c r="F568" s="65"/>
      <c r="G568" s="65"/>
      <c r="H568" s="65"/>
      <c r="I568" s="65"/>
      <c r="J568" s="65"/>
      <c r="K568" s="65"/>
      <c r="L568" s="65"/>
      <c r="M568" s="65"/>
      <c r="N568" s="65"/>
      <c r="O568" s="65"/>
      <c r="P568" s="65"/>
      <c r="Q568" s="57"/>
      <c r="R568" s="8"/>
      <c r="S568" s="8"/>
    </row>
    <row r="569" spans="1:19">
      <c r="A569" s="61">
        <v>1</v>
      </c>
      <c r="B569" s="61"/>
      <c r="C569" s="12"/>
      <c r="D569" s="61"/>
      <c r="E569" s="61"/>
      <c r="F569" s="61"/>
      <c r="G569" s="61"/>
      <c r="H569" s="61"/>
      <c r="I569" s="61"/>
      <c r="J569" s="61"/>
      <c r="K569" s="61"/>
      <c r="L569" s="61"/>
      <c r="M569" s="61"/>
      <c r="N569" s="3">
        <f t="shared" ref="N569:N578" si="215">(IF(F569="OŽ",IF(L569=1,550.8,IF(L569=2,426.38,IF(L569=3,342.14,IF(L569=4,181.44,IF(L569=5,168.48,IF(L569=6,155.52,IF(L569=7,148.5,IF(L569=8,144,0))))))))+IF(L569&lt;=8,0,IF(L569&lt;=16,137.7,IF(L569&lt;=24,108,IF(L569&lt;=32,80.1,IF(L569&lt;=36,52.2,0)))))-IF(L569&lt;=8,0,IF(L569&lt;=16,(L569-9)*2.754,IF(L569&lt;=24,(L569-17)* 2.754,IF(L569&lt;=32,(L569-25)* 2.754,IF(L569&lt;=36,(L569-33)*2.754,0))))),0)+IF(F569="PČ",IF(L569=1,449,IF(L569=2,314.6,IF(L569=3,238,IF(L569=4,172,IF(L569=5,159,IF(L569=6,145,IF(L569=7,132,IF(L569=8,119,0))))))))+IF(L569&lt;=8,0,IF(L569&lt;=16,88,IF(L569&lt;=24,55,IF(L569&lt;=32,22,0))))-IF(L569&lt;=8,0,IF(L569&lt;=16,(L569-9)*2.245,IF(L569&lt;=24,(L569-17)*2.245,IF(L569&lt;=32,(L569-25)*2.245,0)))),0)+IF(F569="PČneol",IF(L569=1,85,IF(L569=2,64.61,IF(L569=3,50.76,IF(L569=4,16.25,IF(L569=5,15,IF(L569=6,13.75,IF(L569=7,12.5,IF(L569=8,11.25,0))))))))+IF(L569&lt;=8,0,IF(L569&lt;=16,9,0))-IF(L569&lt;=8,0,IF(L569&lt;=16,(L569-9)*0.425,0)),0)+IF(F569="PŽ",IF(L569=1,85,IF(L569=2,59.5,IF(L569=3,45,IF(L569=4,32.5,IF(L569=5,30,IF(L569=6,27.5,IF(L569=7,25,IF(L569=8,22.5,0))))))))+IF(L569&lt;=8,0,IF(L569&lt;=16,19,IF(L569&lt;=24,13,IF(L569&lt;=32,8,0))))-IF(L569&lt;=8,0,IF(L569&lt;=16,(L569-9)*0.425,IF(L569&lt;=24,(L569-17)*0.425,IF(L569&lt;=32,(L569-25)*0.425,0)))),0)+IF(F569="EČ",IF(L569=1,204,IF(L569=2,156.24,IF(L569=3,123.84,IF(L569=4,72,IF(L569=5,66,IF(L569=6,60,IF(L569=7,54,IF(L569=8,48,0))))))))+IF(L569&lt;=8,0,IF(L569&lt;=16,40,IF(L569&lt;=24,25,0)))-IF(L569&lt;=8,0,IF(L569&lt;=16,(L569-9)*1.02,IF(L569&lt;=24,(L569-17)*1.02,0))),0)+IF(F569="EČneol",IF(L569=1,68,IF(L569=2,51.69,IF(L569=3,40.61,IF(L569=4,13,IF(L569=5,12,IF(L569=6,11,IF(L569=7,10,IF(L569=8,9,0)))))))))+IF(F569="EŽ",IF(L569=1,68,IF(L569=2,47.6,IF(L569=3,36,IF(L569=4,18,IF(L569=5,16.5,IF(L569=6,15,IF(L569=7,13.5,IF(L569=8,12,0))))))))+IF(L569&lt;=8,0,IF(L569&lt;=16,10,IF(L569&lt;=24,6,0)))-IF(L569&lt;=8,0,IF(L569&lt;=16,(L569-9)*0.34,IF(L569&lt;=24,(L569-17)*0.34,0))),0)+IF(F569="PT",IF(L569=1,68,IF(L569=2,52.08,IF(L569=3,41.28,IF(L569=4,24,IF(L569=5,22,IF(L569=6,20,IF(L569=7,18,IF(L569=8,16,0))))))))+IF(L569&lt;=8,0,IF(L569&lt;=16,13,IF(L569&lt;=24,9,IF(L569&lt;=32,4,0))))-IF(L569&lt;=8,0,IF(L569&lt;=16,(L569-9)*0.34,IF(L569&lt;=24,(L569-17)*0.34,IF(L569&lt;=32,(L569-25)*0.34,0)))),0)+IF(F569="JOŽ",IF(L569=1,85,IF(L569=2,59.5,IF(L569=3,45,IF(L569=4,32.5,IF(L569=5,30,IF(L569=6,27.5,IF(L569=7,25,IF(L569=8,22.5,0))))))))+IF(L569&lt;=8,0,IF(L569&lt;=16,19,IF(L569&lt;=24,13,0)))-IF(L569&lt;=8,0,IF(L569&lt;=16,(L569-9)*0.425,IF(L569&lt;=24,(L569-17)*0.425,0))),0)+IF(F569="JPČ",IF(L569=1,68,IF(L569=2,47.6,IF(L569=3,36,IF(L569=4,26,IF(L569=5,24,IF(L569=6,22,IF(L569=7,20,IF(L569=8,18,0))))))))+IF(L569&lt;=8,0,IF(L569&lt;=16,13,IF(L569&lt;=24,9,0)))-IF(L569&lt;=8,0,IF(L569&lt;=16,(L569-9)*0.34,IF(L569&lt;=24,(L569-17)*0.34,0))),0)+IF(F569="JEČ",IF(L569=1,34,IF(L569=2,26.04,IF(L569=3,20.6,IF(L569=4,12,IF(L569=5,11,IF(L569=6,10,IF(L569=7,9,IF(L569=8,8,0))))))))+IF(L569&lt;=8,0,IF(L569&lt;=16,6,0))-IF(L569&lt;=8,0,IF(L569&lt;=16,(L569-9)*0.17,0)),0)+IF(F569="JEOF",IF(L569=1,34,IF(L569=2,26.04,IF(L569=3,20.6,IF(L569=4,12,IF(L569=5,11,IF(L569=6,10,IF(L569=7,9,IF(L569=8,8,0))))))))+IF(L569&lt;=8,0,IF(L569&lt;=16,6,0))-IF(L569&lt;=8,0,IF(L569&lt;=16,(L569-9)*0.17,0)),0)+IF(F569="JnPČ",IF(L569=1,51,IF(L569=2,35.7,IF(L569=3,27,IF(L569=4,19.5,IF(L569=5,18,IF(L569=6,16.5,IF(L569=7,15,IF(L569=8,13.5,0))))))))+IF(L569&lt;=8,0,IF(L569&lt;=16,10,0))-IF(L569&lt;=8,0,IF(L569&lt;=16,(L569-9)*0.255,0)),0)+IF(F569="JnEČ",IF(L569=1,25.5,IF(L569=2,19.53,IF(L569=3,15.48,IF(L569=4,9,IF(L569=5,8.25,IF(L569=6,7.5,IF(L569=7,6.75,IF(L569=8,6,0))))))))+IF(L569&lt;=8,0,IF(L569&lt;=16,5,0))-IF(L569&lt;=8,0,IF(L569&lt;=16,(L569-9)*0.1275,0)),0)+IF(F569="JčPČ",IF(L569=1,21.25,IF(L569=2,14.5,IF(L569=3,11.5,IF(L569=4,7,IF(L569=5,6.5,IF(L569=6,6,IF(L569=7,5.5,IF(L569=8,5,0))))))))+IF(L569&lt;=8,0,IF(L569&lt;=16,4,0))-IF(L569&lt;=8,0,IF(L569&lt;=16,(L569-9)*0.10625,0)),0)+IF(F569="JčEČ",IF(L569=1,17,IF(L569=2,13.02,IF(L569=3,10.32,IF(L569=4,6,IF(L569=5,5.5,IF(L569=6,5,IF(L569=7,4.5,IF(L569=8,4,0))))))))+IF(L569&lt;=8,0,IF(L569&lt;=16,3,0))-IF(L569&lt;=8,0,IF(L569&lt;=16,(L569-9)*0.085,0)),0)+IF(F569="NEAK",IF(L569=1,11.48,IF(L569=2,8.79,IF(L569=3,6.97,IF(L569=4,4.05,IF(L569=5,3.71,IF(L569=6,3.38,IF(L569=7,3.04,IF(L569=8,2.7,0))))))))+IF(L569&lt;=8,0,IF(L569&lt;=16,2,IF(L569&lt;=24,1.3,0)))-IF(L569&lt;=8,0,IF(L569&lt;=16,(L569-9)*0.0574,IF(L569&lt;=24,(L569-17)*0.0574,0))),0))*IF(L569&lt;0,1,IF(OR(F569="PČ",F569="PŽ",F569="PT"),IF(J569&lt;32,J569/32,1),1))* IF(L569&lt;0,1,IF(OR(F569="EČ",F569="EŽ",F569="JOŽ",F569="JPČ",F569="NEAK"),IF(J569&lt;24,J569/24,1),1))*IF(L569&lt;0,1,IF(OR(F569="PČneol",F569="JEČ",F569="JEOF",F569="JnPČ",F569="JnEČ",F569="JčPČ",F569="JčEČ"),IF(J569&lt;16,J569/16,1),1))*IF(L569&lt;0,1,IF(F569="EČneol",IF(J569&lt;8,J569/8,1),1))</f>
        <v>0</v>
      </c>
      <c r="O569" s="9">
        <f t="shared" ref="O569:O578" si="216">IF(F569="OŽ",N569,IF(H569="Ne",IF(J569*0.3&lt;J569-L569,N569,0),IF(J569*0.1&lt;J569-L569,N569,0)))</f>
        <v>0</v>
      </c>
      <c r="P569" s="4">
        <f t="shared" ref="P569" si="217">IF(O569=0,0,IF(F569="OŽ",IF(L569&gt;35,0,IF(J569&gt;35,(36-L569)*1.836,((36-L569)-(36-J569))*1.836)),0)+IF(F569="PČ",IF(L569&gt;31,0,IF(J569&gt;31,(32-L569)*1.347,((32-L569)-(32-J569))*1.347)),0)+ IF(F569="PČneol",IF(L569&gt;15,0,IF(J569&gt;15,(16-L569)*0.255,((16-L569)-(16-J569))*0.255)),0)+IF(F569="PŽ",IF(L569&gt;31,0,IF(J569&gt;31,(32-L569)*0.255,((32-L569)-(32-J569))*0.255)),0)+IF(F569="EČ",IF(L569&gt;23,0,IF(J569&gt;23,(24-L569)*0.612,((24-L569)-(24-J569))*0.612)),0)+IF(F569="EČneol",IF(L569&gt;7,0,IF(J569&gt;7,(8-L569)*0.204,((8-L569)-(8-J569))*0.204)),0)+IF(F569="EŽ",IF(L569&gt;23,0,IF(J569&gt;23,(24-L569)*0.204,((24-L569)-(24-J569))*0.204)),0)+IF(F569="PT",IF(L569&gt;31,0,IF(J569&gt;31,(32-L569)*0.204,((32-L569)-(32-J569))*0.204)),0)+IF(F569="JOŽ",IF(L569&gt;23,0,IF(J569&gt;23,(24-L569)*0.255,((24-L569)-(24-J569))*0.255)),0)+IF(F569="JPČ",IF(L569&gt;23,0,IF(J569&gt;23,(24-L569)*0.204,((24-L569)-(24-J569))*0.204)),0)+IF(F569="JEČ",IF(L569&gt;15,0,IF(J569&gt;15,(16-L569)*0.102,((16-L569)-(16-J569))*0.102)),0)+IF(F569="JEOF",IF(L569&gt;15,0,IF(J569&gt;15,(16-L569)*0.102,((16-L569)-(16-J569))*0.102)),0)+IF(F569="JnPČ",IF(L569&gt;15,0,IF(J569&gt;15,(16-L569)*0.153,((16-L569)-(16-J569))*0.153)),0)+IF(F569="JnEČ",IF(L569&gt;15,0,IF(J569&gt;15,(16-L569)*0.0765,((16-L569)-(16-J569))*0.0765)),0)+IF(F569="JčPČ",IF(L569&gt;15,0,IF(J569&gt;15,(16-L569)*0.06375,((16-L569)-(16-J569))*0.06375)),0)+IF(F569="JčEČ",IF(L569&gt;15,0,IF(J569&gt;15,(16-L569)*0.051,((16-L569)-(16-J569))*0.051)),0)+IF(F569="NEAK",IF(L569&gt;23,0,IF(J569&gt;23,(24-L569)*0.03444,((24-L569)-(24-J569))*0.03444)),0))</f>
        <v>0</v>
      </c>
      <c r="Q569" s="11">
        <f t="shared" ref="Q569" si="218">IF(ISERROR(P569*100/N569),0,(P569*100/N569))</f>
        <v>0</v>
      </c>
      <c r="R569" s="10">
        <f t="shared" ref="R569:R578" si="219">IF(Q569&lt;=30,O569+P569,O569+O569*0.3)*IF(G569=1,0.4,IF(G569=2,0.75,IF(G569="1 (kas 4 m. 1 k. nerengiamos)",0.52,1)))*IF(D569="olimpinė",1,IF(M569="Ne",0.5,1))*IF(OR(A$5="Lietuvos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federacija"),IF(OR(J569&lt;8,K569&lt;16),0,1),1)*E569*IF(I569&lt;=1,1,1/I569)*IF(OR(A$5="Lietuvos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69" s="8"/>
    </row>
    <row r="570" spans="1:19">
      <c r="A570" s="61">
        <v>2</v>
      </c>
      <c r="B570" s="61"/>
      <c r="C570" s="12"/>
      <c r="D570" s="61"/>
      <c r="E570" s="61"/>
      <c r="F570" s="61"/>
      <c r="G570" s="61"/>
      <c r="H570" s="61"/>
      <c r="I570" s="61"/>
      <c r="J570" s="61"/>
      <c r="K570" s="61"/>
      <c r="L570" s="61"/>
      <c r="M570" s="61"/>
      <c r="N570" s="3">
        <f t="shared" si="215"/>
        <v>0</v>
      </c>
      <c r="O570" s="9">
        <f t="shared" si="216"/>
        <v>0</v>
      </c>
      <c r="P570" s="4">
        <f t="shared" ref="P570:P578" si="220">IF(O570=0,0,IF(F570="OŽ",IF(L570&gt;35,0,IF(J570&gt;35,(36-L570)*1.836,((36-L570)-(36-J570))*1.836)),0)+IF(F570="PČ",IF(L570&gt;31,0,IF(J570&gt;31,(32-L570)*1.347,((32-L570)-(32-J570))*1.347)),0)+ IF(F570="PČneol",IF(L570&gt;15,0,IF(J570&gt;15,(16-L570)*0.255,((16-L570)-(16-J570))*0.255)),0)+IF(F570="PŽ",IF(L570&gt;31,0,IF(J570&gt;31,(32-L570)*0.255,((32-L570)-(32-J570))*0.255)),0)+IF(F570="EČ",IF(L570&gt;23,0,IF(J570&gt;23,(24-L570)*0.612,((24-L570)-(24-J570))*0.612)),0)+IF(F570="EČneol",IF(L570&gt;7,0,IF(J570&gt;7,(8-L570)*0.204,((8-L570)-(8-J570))*0.204)),0)+IF(F570="EŽ",IF(L570&gt;23,0,IF(J570&gt;23,(24-L570)*0.204,((24-L570)-(24-J570))*0.204)),0)+IF(F570="PT",IF(L570&gt;31,0,IF(J570&gt;31,(32-L570)*0.204,((32-L570)-(32-J570))*0.204)),0)+IF(F570="JOŽ",IF(L570&gt;23,0,IF(J570&gt;23,(24-L570)*0.255,((24-L570)-(24-J570))*0.255)),0)+IF(F570="JPČ",IF(L570&gt;23,0,IF(J570&gt;23,(24-L570)*0.204,((24-L570)-(24-J570))*0.204)),0)+IF(F570="JEČ",IF(L570&gt;15,0,IF(J570&gt;15,(16-L570)*0.102,((16-L570)-(16-J570))*0.102)),0)+IF(F570="JEOF",IF(L570&gt;15,0,IF(J570&gt;15,(16-L570)*0.102,((16-L570)-(16-J570))*0.102)),0)+IF(F570="JnPČ",IF(L570&gt;15,0,IF(J570&gt;15,(16-L570)*0.153,((16-L570)-(16-J570))*0.153)),0)+IF(F570="JnEČ",IF(L570&gt;15,0,IF(J570&gt;15,(16-L570)*0.0765,((16-L570)-(16-J570))*0.0765)),0)+IF(F570="JčPČ",IF(L570&gt;15,0,IF(J570&gt;15,(16-L570)*0.06375,((16-L570)-(16-J570))*0.06375)),0)+IF(F570="JčEČ",IF(L570&gt;15,0,IF(J570&gt;15,(16-L570)*0.051,((16-L570)-(16-J570))*0.051)),0)+IF(F570="NEAK",IF(L570&gt;23,0,IF(J570&gt;23,(24-L570)*0.03444,((24-L570)-(24-J570))*0.03444)),0))</f>
        <v>0</v>
      </c>
      <c r="Q570" s="11">
        <f t="shared" ref="Q570:Q578" si="221">IF(ISERROR(P570*100/N570),0,(P570*100/N570))</f>
        <v>0</v>
      </c>
      <c r="R570" s="10">
        <f t="shared" si="219"/>
        <v>0</v>
      </c>
      <c r="S570" s="8"/>
    </row>
    <row r="571" spans="1:19">
      <c r="A571" s="61">
        <v>3</v>
      </c>
      <c r="B571" s="61"/>
      <c r="C571" s="12"/>
      <c r="D571" s="61"/>
      <c r="E571" s="61"/>
      <c r="F571" s="61"/>
      <c r="G571" s="61"/>
      <c r="H571" s="61"/>
      <c r="I571" s="61"/>
      <c r="J571" s="61"/>
      <c r="K571" s="61"/>
      <c r="L571" s="61"/>
      <c r="M571" s="61"/>
      <c r="N571" s="3">
        <f t="shared" si="215"/>
        <v>0</v>
      </c>
      <c r="O571" s="9">
        <f t="shared" si="216"/>
        <v>0</v>
      </c>
      <c r="P571" s="4">
        <f t="shared" si="220"/>
        <v>0</v>
      </c>
      <c r="Q571" s="11">
        <f t="shared" si="221"/>
        <v>0</v>
      </c>
      <c r="R571" s="10">
        <f t="shared" si="219"/>
        <v>0</v>
      </c>
      <c r="S571" s="8"/>
    </row>
    <row r="572" spans="1:19">
      <c r="A572" s="61">
        <v>4</v>
      </c>
      <c r="B572" s="61"/>
      <c r="C572" s="12"/>
      <c r="D572" s="61"/>
      <c r="E572" s="61"/>
      <c r="F572" s="61"/>
      <c r="G572" s="61"/>
      <c r="H572" s="61"/>
      <c r="I572" s="61"/>
      <c r="J572" s="61"/>
      <c r="K572" s="61"/>
      <c r="L572" s="61"/>
      <c r="M572" s="61"/>
      <c r="N572" s="3">
        <f t="shared" si="215"/>
        <v>0</v>
      </c>
      <c r="O572" s="9">
        <f t="shared" si="216"/>
        <v>0</v>
      </c>
      <c r="P572" s="4">
        <f t="shared" si="220"/>
        <v>0</v>
      </c>
      <c r="Q572" s="11">
        <f t="shared" si="221"/>
        <v>0</v>
      </c>
      <c r="R572" s="10">
        <f t="shared" si="219"/>
        <v>0</v>
      </c>
      <c r="S572" s="8"/>
    </row>
    <row r="573" spans="1:19">
      <c r="A573" s="61">
        <v>5</v>
      </c>
      <c r="B573" s="61"/>
      <c r="C573" s="12"/>
      <c r="D573" s="61"/>
      <c r="E573" s="61"/>
      <c r="F573" s="61"/>
      <c r="G573" s="61"/>
      <c r="H573" s="61"/>
      <c r="I573" s="61"/>
      <c r="J573" s="61"/>
      <c r="K573" s="61"/>
      <c r="L573" s="61"/>
      <c r="M573" s="61"/>
      <c r="N573" s="3">
        <f t="shared" si="215"/>
        <v>0</v>
      </c>
      <c r="O573" s="9">
        <f t="shared" si="216"/>
        <v>0</v>
      </c>
      <c r="P573" s="4">
        <f t="shared" si="220"/>
        <v>0</v>
      </c>
      <c r="Q573" s="11">
        <f t="shared" si="221"/>
        <v>0</v>
      </c>
      <c r="R573" s="10">
        <f t="shared" si="219"/>
        <v>0</v>
      </c>
      <c r="S573" s="8"/>
    </row>
    <row r="574" spans="1:19" ht="13.9" customHeight="1">
      <c r="A574" s="61">
        <v>6</v>
      </c>
      <c r="B574" s="61"/>
      <c r="C574" s="12"/>
      <c r="D574" s="61"/>
      <c r="E574" s="61"/>
      <c r="F574" s="61"/>
      <c r="G574" s="61"/>
      <c r="H574" s="61"/>
      <c r="I574" s="61"/>
      <c r="J574" s="61"/>
      <c r="K574" s="61"/>
      <c r="L574" s="61"/>
      <c r="M574" s="61"/>
      <c r="N574" s="3">
        <f t="shared" si="215"/>
        <v>0</v>
      </c>
      <c r="O574" s="9">
        <f t="shared" si="216"/>
        <v>0</v>
      </c>
      <c r="P574" s="4">
        <f t="shared" si="220"/>
        <v>0</v>
      </c>
      <c r="Q574" s="11">
        <f t="shared" si="221"/>
        <v>0</v>
      </c>
      <c r="R574" s="10">
        <f t="shared" si="219"/>
        <v>0</v>
      </c>
      <c r="S574" s="8"/>
    </row>
    <row r="575" spans="1:19">
      <c r="A575" s="61">
        <v>7</v>
      </c>
      <c r="B575" s="61"/>
      <c r="C575" s="12"/>
      <c r="D575" s="61"/>
      <c r="E575" s="61"/>
      <c r="F575" s="61"/>
      <c r="G575" s="61"/>
      <c r="H575" s="61"/>
      <c r="I575" s="61"/>
      <c r="J575" s="61"/>
      <c r="K575" s="61"/>
      <c r="L575" s="61"/>
      <c r="M575" s="61"/>
      <c r="N575" s="3">
        <f t="shared" si="215"/>
        <v>0</v>
      </c>
      <c r="O575" s="9">
        <f t="shared" si="216"/>
        <v>0</v>
      </c>
      <c r="P575" s="4">
        <f t="shared" si="220"/>
        <v>0</v>
      </c>
      <c r="Q575" s="11">
        <f t="shared" si="221"/>
        <v>0</v>
      </c>
      <c r="R575" s="10">
        <f t="shared" si="219"/>
        <v>0</v>
      </c>
      <c r="S575" s="8"/>
    </row>
    <row r="576" spans="1:19">
      <c r="A576" s="61">
        <v>8</v>
      </c>
      <c r="B576" s="61"/>
      <c r="C576" s="12"/>
      <c r="D576" s="61"/>
      <c r="E576" s="61"/>
      <c r="F576" s="61"/>
      <c r="G576" s="61"/>
      <c r="H576" s="61"/>
      <c r="I576" s="61"/>
      <c r="J576" s="61"/>
      <c r="K576" s="61"/>
      <c r="L576" s="61"/>
      <c r="M576" s="61"/>
      <c r="N576" s="3">
        <f t="shared" si="215"/>
        <v>0</v>
      </c>
      <c r="O576" s="9">
        <f t="shared" si="216"/>
        <v>0</v>
      </c>
      <c r="P576" s="4">
        <f t="shared" si="220"/>
        <v>0</v>
      </c>
      <c r="Q576" s="11">
        <f t="shared" si="221"/>
        <v>0</v>
      </c>
      <c r="R576" s="10">
        <f t="shared" si="219"/>
        <v>0</v>
      </c>
      <c r="S576" s="8"/>
    </row>
    <row r="577" spans="1:19" s="8" customFormat="1">
      <c r="A577" s="61">
        <v>9</v>
      </c>
      <c r="B577" s="61"/>
      <c r="C577" s="12"/>
      <c r="D577" s="61"/>
      <c r="E577" s="61"/>
      <c r="F577" s="61"/>
      <c r="G577" s="61"/>
      <c r="H577" s="61"/>
      <c r="I577" s="61"/>
      <c r="J577" s="61"/>
      <c r="K577" s="61"/>
      <c r="L577" s="61"/>
      <c r="M577" s="61"/>
      <c r="N577" s="3">
        <f t="shared" si="215"/>
        <v>0</v>
      </c>
      <c r="O577" s="9">
        <f t="shared" si="216"/>
        <v>0</v>
      </c>
      <c r="P577" s="4">
        <f t="shared" si="220"/>
        <v>0</v>
      </c>
      <c r="Q577" s="11">
        <f t="shared" si="221"/>
        <v>0</v>
      </c>
      <c r="R577" s="10">
        <f t="shared" si="219"/>
        <v>0</v>
      </c>
    </row>
    <row r="578" spans="1:19">
      <c r="A578" s="61">
        <v>10</v>
      </c>
      <c r="B578" s="61"/>
      <c r="C578" s="12"/>
      <c r="D578" s="61"/>
      <c r="E578" s="61"/>
      <c r="F578" s="61"/>
      <c r="G578" s="61"/>
      <c r="H578" s="61"/>
      <c r="I578" s="61"/>
      <c r="J578" s="61"/>
      <c r="K578" s="61"/>
      <c r="L578" s="61"/>
      <c r="M578" s="61"/>
      <c r="N578" s="3">
        <f t="shared" si="215"/>
        <v>0</v>
      </c>
      <c r="O578" s="9">
        <f t="shared" si="216"/>
        <v>0</v>
      </c>
      <c r="P578" s="4">
        <f t="shared" si="220"/>
        <v>0</v>
      </c>
      <c r="Q578" s="11">
        <f t="shared" si="221"/>
        <v>0</v>
      </c>
      <c r="R578" s="10">
        <f t="shared" si="219"/>
        <v>0</v>
      </c>
      <c r="S578" s="8"/>
    </row>
    <row r="579" spans="1:19">
      <c r="A579" s="66" t="s">
        <v>36</v>
      </c>
      <c r="B579" s="67"/>
      <c r="C579" s="67"/>
      <c r="D579" s="67"/>
      <c r="E579" s="67"/>
      <c r="F579" s="67"/>
      <c r="G579" s="67"/>
      <c r="H579" s="67"/>
      <c r="I579" s="67"/>
      <c r="J579" s="67"/>
      <c r="K579" s="67"/>
      <c r="L579" s="67"/>
      <c r="M579" s="67"/>
      <c r="N579" s="67"/>
      <c r="O579" s="67"/>
      <c r="P579" s="67"/>
      <c r="Q579" s="68"/>
      <c r="R579" s="10">
        <f>SUM(R569:R578)</f>
        <v>0</v>
      </c>
      <c r="S579" s="8"/>
    </row>
    <row r="580" spans="1:19" ht="15.75">
      <c r="A580" s="24" t="s">
        <v>37</v>
      </c>
      <c r="B580" s="24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6"/>
      <c r="S580" s="8"/>
    </row>
    <row r="581" spans="1:19">
      <c r="A581" s="49" t="s">
        <v>42</v>
      </c>
      <c r="B581" s="49"/>
      <c r="C581" s="49"/>
      <c r="D581" s="49"/>
      <c r="E581" s="49"/>
      <c r="F581" s="49"/>
      <c r="G581" s="49"/>
      <c r="H581" s="49"/>
      <c r="I581" s="49"/>
      <c r="J581" s="15"/>
      <c r="K581" s="15"/>
      <c r="L581" s="15"/>
      <c r="M581" s="15"/>
      <c r="N581" s="15"/>
      <c r="O581" s="15"/>
      <c r="P581" s="15"/>
      <c r="Q581" s="15"/>
      <c r="R581" s="16"/>
      <c r="S581" s="8"/>
    </row>
    <row r="582" spans="1:19">
      <c r="A582" s="49"/>
      <c r="B582" s="49"/>
      <c r="C582" s="49"/>
      <c r="D582" s="49"/>
      <c r="E582" s="49"/>
      <c r="F582" s="49"/>
      <c r="G582" s="49"/>
      <c r="H582" s="49"/>
      <c r="I582" s="49"/>
      <c r="J582" s="15"/>
      <c r="K582" s="15"/>
      <c r="L582" s="15"/>
      <c r="M582" s="15"/>
      <c r="N582" s="15"/>
      <c r="O582" s="15"/>
      <c r="P582" s="15"/>
      <c r="Q582" s="15"/>
      <c r="R582" s="16"/>
      <c r="S582" s="8"/>
    </row>
    <row r="583" spans="1:19">
      <c r="A583" s="64" t="s">
        <v>99</v>
      </c>
      <c r="B583" s="65"/>
      <c r="C583" s="65"/>
      <c r="D583" s="65"/>
      <c r="E583" s="65"/>
      <c r="F583" s="65"/>
      <c r="G583" s="65"/>
      <c r="H583" s="65"/>
      <c r="I583" s="65"/>
      <c r="J583" s="65"/>
      <c r="K583" s="65"/>
      <c r="L583" s="65"/>
      <c r="M583" s="65"/>
      <c r="N583" s="65"/>
      <c r="O583" s="65"/>
      <c r="P583" s="65"/>
      <c r="Q583" s="57"/>
      <c r="R583" s="8"/>
      <c r="S583" s="8"/>
    </row>
    <row r="584" spans="1:19" ht="18">
      <c r="A584" s="69" t="s">
        <v>27</v>
      </c>
      <c r="B584" s="70"/>
      <c r="C584" s="70"/>
      <c r="D584" s="50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7"/>
      <c r="R584" s="8"/>
      <c r="S584" s="8"/>
    </row>
    <row r="585" spans="1:19">
      <c r="A585" s="64" t="s">
        <v>98</v>
      </c>
      <c r="B585" s="65"/>
      <c r="C585" s="65"/>
      <c r="D585" s="65"/>
      <c r="E585" s="65"/>
      <c r="F585" s="65"/>
      <c r="G585" s="65"/>
      <c r="H585" s="65"/>
      <c r="I585" s="65"/>
      <c r="J585" s="65"/>
      <c r="K585" s="65"/>
      <c r="L585" s="65"/>
      <c r="M585" s="65"/>
      <c r="N585" s="65"/>
      <c r="O585" s="65"/>
      <c r="P585" s="65"/>
      <c r="Q585" s="57"/>
      <c r="R585" s="8"/>
      <c r="S585" s="8"/>
    </row>
    <row r="586" spans="1:19">
      <c r="A586" s="61">
        <v>1</v>
      </c>
      <c r="B586" s="61"/>
      <c r="C586" s="12"/>
      <c r="D586" s="61"/>
      <c r="E586" s="61"/>
      <c r="F586" s="61"/>
      <c r="G586" s="61"/>
      <c r="H586" s="61"/>
      <c r="I586" s="61"/>
      <c r="J586" s="61"/>
      <c r="K586" s="61"/>
      <c r="L586" s="61"/>
      <c r="M586" s="61"/>
      <c r="N586" s="3">
        <f t="shared" ref="N586:N595" si="222">(IF(F586="OŽ",IF(L586=1,550.8,IF(L586=2,426.38,IF(L586=3,342.14,IF(L586=4,181.44,IF(L586=5,168.48,IF(L586=6,155.52,IF(L586=7,148.5,IF(L586=8,144,0))))))))+IF(L586&lt;=8,0,IF(L586&lt;=16,137.7,IF(L586&lt;=24,108,IF(L586&lt;=32,80.1,IF(L586&lt;=36,52.2,0)))))-IF(L586&lt;=8,0,IF(L586&lt;=16,(L586-9)*2.754,IF(L586&lt;=24,(L586-17)* 2.754,IF(L586&lt;=32,(L586-25)* 2.754,IF(L586&lt;=36,(L586-33)*2.754,0))))),0)+IF(F586="PČ",IF(L586=1,449,IF(L586=2,314.6,IF(L586=3,238,IF(L586=4,172,IF(L586=5,159,IF(L586=6,145,IF(L586=7,132,IF(L586=8,119,0))))))))+IF(L586&lt;=8,0,IF(L586&lt;=16,88,IF(L586&lt;=24,55,IF(L586&lt;=32,22,0))))-IF(L586&lt;=8,0,IF(L586&lt;=16,(L586-9)*2.245,IF(L586&lt;=24,(L586-17)*2.245,IF(L586&lt;=32,(L586-25)*2.245,0)))),0)+IF(F586="PČneol",IF(L586=1,85,IF(L586=2,64.61,IF(L586=3,50.76,IF(L586=4,16.25,IF(L586=5,15,IF(L586=6,13.75,IF(L586=7,12.5,IF(L586=8,11.25,0))))))))+IF(L586&lt;=8,0,IF(L586&lt;=16,9,0))-IF(L586&lt;=8,0,IF(L586&lt;=16,(L586-9)*0.425,0)),0)+IF(F586="PŽ",IF(L586=1,85,IF(L586=2,59.5,IF(L586=3,45,IF(L586=4,32.5,IF(L586=5,30,IF(L586=6,27.5,IF(L586=7,25,IF(L586=8,22.5,0))))))))+IF(L586&lt;=8,0,IF(L586&lt;=16,19,IF(L586&lt;=24,13,IF(L586&lt;=32,8,0))))-IF(L586&lt;=8,0,IF(L586&lt;=16,(L586-9)*0.425,IF(L586&lt;=24,(L586-17)*0.425,IF(L586&lt;=32,(L586-25)*0.425,0)))),0)+IF(F586="EČ",IF(L586=1,204,IF(L586=2,156.24,IF(L586=3,123.84,IF(L586=4,72,IF(L586=5,66,IF(L586=6,60,IF(L586=7,54,IF(L586=8,48,0))))))))+IF(L586&lt;=8,0,IF(L586&lt;=16,40,IF(L586&lt;=24,25,0)))-IF(L586&lt;=8,0,IF(L586&lt;=16,(L586-9)*1.02,IF(L586&lt;=24,(L586-17)*1.02,0))),0)+IF(F586="EČneol",IF(L586=1,68,IF(L586=2,51.69,IF(L586=3,40.61,IF(L586=4,13,IF(L586=5,12,IF(L586=6,11,IF(L586=7,10,IF(L586=8,9,0)))))))))+IF(F586="EŽ",IF(L586=1,68,IF(L586=2,47.6,IF(L586=3,36,IF(L586=4,18,IF(L586=5,16.5,IF(L586=6,15,IF(L586=7,13.5,IF(L586=8,12,0))))))))+IF(L586&lt;=8,0,IF(L586&lt;=16,10,IF(L586&lt;=24,6,0)))-IF(L586&lt;=8,0,IF(L586&lt;=16,(L586-9)*0.34,IF(L586&lt;=24,(L586-17)*0.34,0))),0)+IF(F586="PT",IF(L586=1,68,IF(L586=2,52.08,IF(L586=3,41.28,IF(L586=4,24,IF(L586=5,22,IF(L586=6,20,IF(L586=7,18,IF(L586=8,16,0))))))))+IF(L586&lt;=8,0,IF(L586&lt;=16,13,IF(L586&lt;=24,9,IF(L586&lt;=32,4,0))))-IF(L586&lt;=8,0,IF(L586&lt;=16,(L586-9)*0.34,IF(L586&lt;=24,(L586-17)*0.34,IF(L586&lt;=32,(L586-25)*0.34,0)))),0)+IF(F586="JOŽ",IF(L586=1,85,IF(L586=2,59.5,IF(L586=3,45,IF(L586=4,32.5,IF(L586=5,30,IF(L586=6,27.5,IF(L586=7,25,IF(L586=8,22.5,0))))))))+IF(L586&lt;=8,0,IF(L586&lt;=16,19,IF(L586&lt;=24,13,0)))-IF(L586&lt;=8,0,IF(L586&lt;=16,(L586-9)*0.425,IF(L586&lt;=24,(L586-17)*0.425,0))),0)+IF(F586="JPČ",IF(L586=1,68,IF(L586=2,47.6,IF(L586=3,36,IF(L586=4,26,IF(L586=5,24,IF(L586=6,22,IF(L586=7,20,IF(L586=8,18,0))))))))+IF(L586&lt;=8,0,IF(L586&lt;=16,13,IF(L586&lt;=24,9,0)))-IF(L586&lt;=8,0,IF(L586&lt;=16,(L586-9)*0.34,IF(L586&lt;=24,(L586-17)*0.34,0))),0)+IF(F586="JEČ",IF(L586=1,34,IF(L586=2,26.04,IF(L586=3,20.6,IF(L586=4,12,IF(L586=5,11,IF(L586=6,10,IF(L586=7,9,IF(L586=8,8,0))))))))+IF(L586&lt;=8,0,IF(L586&lt;=16,6,0))-IF(L586&lt;=8,0,IF(L586&lt;=16,(L586-9)*0.17,0)),0)+IF(F586="JEOF",IF(L586=1,34,IF(L586=2,26.04,IF(L586=3,20.6,IF(L586=4,12,IF(L586=5,11,IF(L586=6,10,IF(L586=7,9,IF(L586=8,8,0))))))))+IF(L586&lt;=8,0,IF(L586&lt;=16,6,0))-IF(L586&lt;=8,0,IF(L586&lt;=16,(L586-9)*0.17,0)),0)+IF(F586="JnPČ",IF(L586=1,51,IF(L586=2,35.7,IF(L586=3,27,IF(L586=4,19.5,IF(L586=5,18,IF(L586=6,16.5,IF(L586=7,15,IF(L586=8,13.5,0))))))))+IF(L586&lt;=8,0,IF(L586&lt;=16,10,0))-IF(L586&lt;=8,0,IF(L586&lt;=16,(L586-9)*0.255,0)),0)+IF(F586="JnEČ",IF(L586=1,25.5,IF(L586=2,19.53,IF(L586=3,15.48,IF(L586=4,9,IF(L586=5,8.25,IF(L586=6,7.5,IF(L586=7,6.75,IF(L586=8,6,0))))))))+IF(L586&lt;=8,0,IF(L586&lt;=16,5,0))-IF(L586&lt;=8,0,IF(L586&lt;=16,(L586-9)*0.1275,0)),0)+IF(F586="JčPČ",IF(L586=1,21.25,IF(L586=2,14.5,IF(L586=3,11.5,IF(L586=4,7,IF(L586=5,6.5,IF(L586=6,6,IF(L586=7,5.5,IF(L586=8,5,0))))))))+IF(L586&lt;=8,0,IF(L586&lt;=16,4,0))-IF(L586&lt;=8,0,IF(L586&lt;=16,(L586-9)*0.10625,0)),0)+IF(F586="JčEČ",IF(L586=1,17,IF(L586=2,13.02,IF(L586=3,10.32,IF(L586=4,6,IF(L586=5,5.5,IF(L586=6,5,IF(L586=7,4.5,IF(L586=8,4,0))))))))+IF(L586&lt;=8,0,IF(L586&lt;=16,3,0))-IF(L586&lt;=8,0,IF(L586&lt;=16,(L586-9)*0.085,0)),0)+IF(F586="NEAK",IF(L586=1,11.48,IF(L586=2,8.79,IF(L586=3,6.97,IF(L586=4,4.05,IF(L586=5,3.71,IF(L586=6,3.38,IF(L586=7,3.04,IF(L586=8,2.7,0))))))))+IF(L586&lt;=8,0,IF(L586&lt;=16,2,IF(L586&lt;=24,1.3,0)))-IF(L586&lt;=8,0,IF(L586&lt;=16,(L586-9)*0.0574,IF(L586&lt;=24,(L586-17)*0.0574,0))),0))*IF(L586&lt;0,1,IF(OR(F586="PČ",F586="PŽ",F586="PT"),IF(J586&lt;32,J586/32,1),1))* IF(L586&lt;0,1,IF(OR(F586="EČ",F586="EŽ",F586="JOŽ",F586="JPČ",F586="NEAK"),IF(J586&lt;24,J586/24,1),1))*IF(L586&lt;0,1,IF(OR(F586="PČneol",F586="JEČ",F586="JEOF",F586="JnPČ",F586="JnEČ",F586="JčPČ",F586="JčEČ"),IF(J586&lt;16,J586/16,1),1))*IF(L586&lt;0,1,IF(F586="EČneol",IF(J586&lt;8,J586/8,1),1))</f>
        <v>0</v>
      </c>
      <c r="O586" s="9">
        <f t="shared" ref="O586:O595" si="223">IF(F586="OŽ",N586,IF(H586="Ne",IF(J586*0.3&lt;J586-L586,N586,0),IF(J586*0.1&lt;J586-L586,N586,0)))</f>
        <v>0</v>
      </c>
      <c r="P586" s="4">
        <f t="shared" ref="P586" si="224">IF(O586=0,0,IF(F586="OŽ",IF(L586&gt;35,0,IF(J586&gt;35,(36-L586)*1.836,((36-L586)-(36-J586))*1.836)),0)+IF(F586="PČ",IF(L586&gt;31,0,IF(J586&gt;31,(32-L586)*1.347,((32-L586)-(32-J586))*1.347)),0)+ IF(F586="PČneol",IF(L586&gt;15,0,IF(J586&gt;15,(16-L586)*0.255,((16-L586)-(16-J586))*0.255)),0)+IF(F586="PŽ",IF(L586&gt;31,0,IF(J586&gt;31,(32-L586)*0.255,((32-L586)-(32-J586))*0.255)),0)+IF(F586="EČ",IF(L586&gt;23,0,IF(J586&gt;23,(24-L586)*0.612,((24-L586)-(24-J586))*0.612)),0)+IF(F586="EČneol",IF(L586&gt;7,0,IF(J586&gt;7,(8-L586)*0.204,((8-L586)-(8-J586))*0.204)),0)+IF(F586="EŽ",IF(L586&gt;23,0,IF(J586&gt;23,(24-L586)*0.204,((24-L586)-(24-J586))*0.204)),0)+IF(F586="PT",IF(L586&gt;31,0,IF(J586&gt;31,(32-L586)*0.204,((32-L586)-(32-J586))*0.204)),0)+IF(F586="JOŽ",IF(L586&gt;23,0,IF(J586&gt;23,(24-L586)*0.255,((24-L586)-(24-J586))*0.255)),0)+IF(F586="JPČ",IF(L586&gt;23,0,IF(J586&gt;23,(24-L586)*0.204,((24-L586)-(24-J586))*0.204)),0)+IF(F586="JEČ",IF(L586&gt;15,0,IF(J586&gt;15,(16-L586)*0.102,((16-L586)-(16-J586))*0.102)),0)+IF(F586="JEOF",IF(L586&gt;15,0,IF(J586&gt;15,(16-L586)*0.102,((16-L586)-(16-J586))*0.102)),0)+IF(F586="JnPČ",IF(L586&gt;15,0,IF(J586&gt;15,(16-L586)*0.153,((16-L586)-(16-J586))*0.153)),0)+IF(F586="JnEČ",IF(L586&gt;15,0,IF(J586&gt;15,(16-L586)*0.0765,((16-L586)-(16-J586))*0.0765)),0)+IF(F586="JčPČ",IF(L586&gt;15,0,IF(J586&gt;15,(16-L586)*0.06375,((16-L586)-(16-J586))*0.06375)),0)+IF(F586="JčEČ",IF(L586&gt;15,0,IF(J586&gt;15,(16-L586)*0.051,((16-L586)-(16-J586))*0.051)),0)+IF(F586="NEAK",IF(L586&gt;23,0,IF(J586&gt;23,(24-L586)*0.03444,((24-L586)-(24-J586))*0.03444)),0))</f>
        <v>0</v>
      </c>
      <c r="Q586" s="11">
        <f t="shared" ref="Q586" si="225">IF(ISERROR(P586*100/N586),0,(P586*100/N586))</f>
        <v>0</v>
      </c>
      <c r="R586" s="10">
        <f t="shared" ref="R586:R595" si="226">IF(Q586&lt;=30,O586+P586,O586+O586*0.3)*IF(G586=1,0.4,IF(G586=2,0.75,IF(G586="1 (kas 4 m. 1 k. nerengiamos)",0.52,1)))*IF(D586="olimpinė",1,IF(M586="Ne",0.5,1))*IF(OR(A$5="Lietuvos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federacija"),IF(OR(J586&lt;8,K586&lt;16),0,1),1)*E586*IF(I586&lt;=1,1,1/I586)*IF(OR(A$5="Lietuvos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86" s="8"/>
    </row>
    <row r="587" spans="1:19">
      <c r="A587" s="61">
        <v>2</v>
      </c>
      <c r="B587" s="61"/>
      <c r="C587" s="12"/>
      <c r="D587" s="61"/>
      <c r="E587" s="61"/>
      <c r="F587" s="61"/>
      <c r="G587" s="61"/>
      <c r="H587" s="61"/>
      <c r="I587" s="61"/>
      <c r="J587" s="61"/>
      <c r="K587" s="61"/>
      <c r="L587" s="61"/>
      <c r="M587" s="61"/>
      <c r="N587" s="3">
        <f t="shared" si="222"/>
        <v>0</v>
      </c>
      <c r="O587" s="9">
        <f t="shared" si="223"/>
        <v>0</v>
      </c>
      <c r="P587" s="4">
        <f t="shared" ref="P587:P595" si="227">IF(O587=0,0,IF(F587="OŽ",IF(L587&gt;35,0,IF(J587&gt;35,(36-L587)*1.836,((36-L587)-(36-J587))*1.836)),0)+IF(F587="PČ",IF(L587&gt;31,0,IF(J587&gt;31,(32-L587)*1.347,((32-L587)-(32-J587))*1.347)),0)+ IF(F587="PČneol",IF(L587&gt;15,0,IF(J587&gt;15,(16-L587)*0.255,((16-L587)-(16-J587))*0.255)),0)+IF(F587="PŽ",IF(L587&gt;31,0,IF(J587&gt;31,(32-L587)*0.255,((32-L587)-(32-J587))*0.255)),0)+IF(F587="EČ",IF(L587&gt;23,0,IF(J587&gt;23,(24-L587)*0.612,((24-L587)-(24-J587))*0.612)),0)+IF(F587="EČneol",IF(L587&gt;7,0,IF(J587&gt;7,(8-L587)*0.204,((8-L587)-(8-J587))*0.204)),0)+IF(F587="EŽ",IF(L587&gt;23,0,IF(J587&gt;23,(24-L587)*0.204,((24-L587)-(24-J587))*0.204)),0)+IF(F587="PT",IF(L587&gt;31,0,IF(J587&gt;31,(32-L587)*0.204,((32-L587)-(32-J587))*0.204)),0)+IF(F587="JOŽ",IF(L587&gt;23,0,IF(J587&gt;23,(24-L587)*0.255,((24-L587)-(24-J587))*0.255)),0)+IF(F587="JPČ",IF(L587&gt;23,0,IF(J587&gt;23,(24-L587)*0.204,((24-L587)-(24-J587))*0.204)),0)+IF(F587="JEČ",IF(L587&gt;15,0,IF(J587&gt;15,(16-L587)*0.102,((16-L587)-(16-J587))*0.102)),0)+IF(F587="JEOF",IF(L587&gt;15,0,IF(J587&gt;15,(16-L587)*0.102,((16-L587)-(16-J587))*0.102)),0)+IF(F587="JnPČ",IF(L587&gt;15,0,IF(J587&gt;15,(16-L587)*0.153,((16-L587)-(16-J587))*0.153)),0)+IF(F587="JnEČ",IF(L587&gt;15,0,IF(J587&gt;15,(16-L587)*0.0765,((16-L587)-(16-J587))*0.0765)),0)+IF(F587="JčPČ",IF(L587&gt;15,0,IF(J587&gt;15,(16-L587)*0.06375,((16-L587)-(16-J587))*0.06375)),0)+IF(F587="JčEČ",IF(L587&gt;15,0,IF(J587&gt;15,(16-L587)*0.051,((16-L587)-(16-J587))*0.051)),0)+IF(F587="NEAK",IF(L587&gt;23,0,IF(J587&gt;23,(24-L587)*0.03444,((24-L587)-(24-J587))*0.03444)),0))</f>
        <v>0</v>
      </c>
      <c r="Q587" s="11">
        <f t="shared" ref="Q587:Q595" si="228">IF(ISERROR(P587*100/N587),0,(P587*100/N587))</f>
        <v>0</v>
      </c>
      <c r="R587" s="10">
        <f t="shared" si="226"/>
        <v>0</v>
      </c>
      <c r="S587" s="8"/>
    </row>
    <row r="588" spans="1:19">
      <c r="A588" s="61">
        <v>3</v>
      </c>
      <c r="B588" s="61"/>
      <c r="C588" s="12"/>
      <c r="D588" s="61"/>
      <c r="E588" s="61"/>
      <c r="F588" s="61"/>
      <c r="G588" s="61"/>
      <c r="H588" s="61"/>
      <c r="I588" s="61"/>
      <c r="J588" s="61"/>
      <c r="K588" s="61"/>
      <c r="L588" s="61"/>
      <c r="M588" s="61"/>
      <c r="N588" s="3">
        <f t="shared" si="222"/>
        <v>0</v>
      </c>
      <c r="O588" s="9">
        <f t="shared" si="223"/>
        <v>0</v>
      </c>
      <c r="P588" s="4">
        <f t="shared" si="227"/>
        <v>0</v>
      </c>
      <c r="Q588" s="11">
        <f t="shared" si="228"/>
        <v>0</v>
      </c>
      <c r="R588" s="10">
        <f t="shared" si="226"/>
        <v>0</v>
      </c>
      <c r="S588" s="8"/>
    </row>
    <row r="589" spans="1:19">
      <c r="A589" s="61">
        <v>4</v>
      </c>
      <c r="B589" s="61"/>
      <c r="C589" s="12"/>
      <c r="D589" s="61"/>
      <c r="E589" s="61"/>
      <c r="F589" s="61"/>
      <c r="G589" s="61"/>
      <c r="H589" s="61"/>
      <c r="I589" s="61"/>
      <c r="J589" s="61"/>
      <c r="K589" s="61"/>
      <c r="L589" s="61"/>
      <c r="M589" s="61"/>
      <c r="N589" s="3">
        <f t="shared" si="222"/>
        <v>0</v>
      </c>
      <c r="O589" s="9">
        <f t="shared" si="223"/>
        <v>0</v>
      </c>
      <c r="P589" s="4">
        <f t="shared" si="227"/>
        <v>0</v>
      </c>
      <c r="Q589" s="11">
        <f t="shared" si="228"/>
        <v>0</v>
      </c>
      <c r="R589" s="10">
        <f t="shared" si="226"/>
        <v>0</v>
      </c>
      <c r="S589" s="8"/>
    </row>
    <row r="590" spans="1:19">
      <c r="A590" s="61">
        <v>5</v>
      </c>
      <c r="B590" s="61"/>
      <c r="C590" s="12"/>
      <c r="D590" s="61"/>
      <c r="E590" s="61"/>
      <c r="F590" s="61"/>
      <c r="G590" s="61"/>
      <c r="H590" s="61"/>
      <c r="I590" s="61"/>
      <c r="J590" s="61"/>
      <c r="K590" s="61"/>
      <c r="L590" s="61"/>
      <c r="M590" s="61"/>
      <c r="N590" s="3">
        <f t="shared" si="222"/>
        <v>0</v>
      </c>
      <c r="O590" s="9">
        <f t="shared" si="223"/>
        <v>0</v>
      </c>
      <c r="P590" s="4">
        <f t="shared" si="227"/>
        <v>0</v>
      </c>
      <c r="Q590" s="11">
        <f t="shared" si="228"/>
        <v>0</v>
      </c>
      <c r="R590" s="10">
        <f t="shared" si="226"/>
        <v>0</v>
      </c>
      <c r="S590" s="8"/>
    </row>
    <row r="591" spans="1:19">
      <c r="A591" s="61">
        <v>6</v>
      </c>
      <c r="B591" s="61"/>
      <c r="C591" s="12"/>
      <c r="D591" s="61"/>
      <c r="E591" s="61"/>
      <c r="F591" s="61"/>
      <c r="G591" s="61"/>
      <c r="H591" s="61"/>
      <c r="I591" s="61"/>
      <c r="J591" s="61"/>
      <c r="K591" s="61"/>
      <c r="L591" s="61"/>
      <c r="M591" s="61"/>
      <c r="N591" s="3">
        <f t="shared" si="222"/>
        <v>0</v>
      </c>
      <c r="O591" s="9">
        <f t="shared" si="223"/>
        <v>0</v>
      </c>
      <c r="P591" s="4">
        <f t="shared" si="227"/>
        <v>0</v>
      </c>
      <c r="Q591" s="11">
        <f t="shared" si="228"/>
        <v>0</v>
      </c>
      <c r="R591" s="10">
        <f t="shared" si="226"/>
        <v>0</v>
      </c>
      <c r="S591" s="8"/>
    </row>
    <row r="592" spans="1:19">
      <c r="A592" s="61">
        <v>7</v>
      </c>
      <c r="B592" s="61"/>
      <c r="C592" s="12"/>
      <c r="D592" s="61"/>
      <c r="E592" s="61"/>
      <c r="F592" s="61"/>
      <c r="G592" s="61"/>
      <c r="H592" s="61"/>
      <c r="I592" s="61"/>
      <c r="J592" s="61"/>
      <c r="K592" s="61"/>
      <c r="L592" s="61"/>
      <c r="M592" s="61"/>
      <c r="N592" s="3">
        <f t="shared" si="222"/>
        <v>0</v>
      </c>
      <c r="O592" s="9">
        <f t="shared" si="223"/>
        <v>0</v>
      </c>
      <c r="P592" s="4">
        <f t="shared" si="227"/>
        <v>0</v>
      </c>
      <c r="Q592" s="11">
        <f t="shared" si="228"/>
        <v>0</v>
      </c>
      <c r="R592" s="10">
        <f t="shared" si="226"/>
        <v>0</v>
      </c>
      <c r="S592" s="8"/>
    </row>
    <row r="593" spans="1:19">
      <c r="A593" s="61">
        <v>8</v>
      </c>
      <c r="B593" s="61"/>
      <c r="C593" s="12"/>
      <c r="D593" s="61"/>
      <c r="E593" s="61"/>
      <c r="F593" s="61"/>
      <c r="G593" s="61"/>
      <c r="H593" s="61"/>
      <c r="I593" s="61"/>
      <c r="J593" s="61"/>
      <c r="K593" s="61"/>
      <c r="L593" s="61"/>
      <c r="M593" s="61"/>
      <c r="N593" s="3">
        <f t="shared" si="222"/>
        <v>0</v>
      </c>
      <c r="O593" s="9">
        <f t="shared" si="223"/>
        <v>0</v>
      </c>
      <c r="P593" s="4">
        <f t="shared" si="227"/>
        <v>0</v>
      </c>
      <c r="Q593" s="11">
        <f t="shared" si="228"/>
        <v>0</v>
      </c>
      <c r="R593" s="10">
        <f t="shared" si="226"/>
        <v>0</v>
      </c>
      <c r="S593" s="8"/>
    </row>
    <row r="594" spans="1:19" s="8" customFormat="1">
      <c r="A594" s="61">
        <v>9</v>
      </c>
      <c r="B594" s="61"/>
      <c r="C594" s="12"/>
      <c r="D594" s="61"/>
      <c r="E594" s="61"/>
      <c r="F594" s="61"/>
      <c r="G594" s="61"/>
      <c r="H594" s="61"/>
      <c r="I594" s="61"/>
      <c r="J594" s="61"/>
      <c r="K594" s="61"/>
      <c r="L594" s="61"/>
      <c r="M594" s="61"/>
      <c r="N594" s="3">
        <f t="shared" si="222"/>
        <v>0</v>
      </c>
      <c r="O594" s="9">
        <f t="shared" si="223"/>
        <v>0</v>
      </c>
      <c r="P594" s="4">
        <f t="shared" si="227"/>
        <v>0</v>
      </c>
      <c r="Q594" s="11">
        <f t="shared" si="228"/>
        <v>0</v>
      </c>
      <c r="R594" s="10">
        <f t="shared" si="226"/>
        <v>0</v>
      </c>
    </row>
    <row r="595" spans="1:19">
      <c r="A595" s="61">
        <v>10</v>
      </c>
      <c r="B595" s="61"/>
      <c r="C595" s="12"/>
      <c r="D595" s="61"/>
      <c r="E595" s="61"/>
      <c r="F595" s="61"/>
      <c r="G595" s="61"/>
      <c r="H595" s="61"/>
      <c r="I595" s="61"/>
      <c r="J595" s="61"/>
      <c r="K595" s="61"/>
      <c r="L595" s="61"/>
      <c r="M595" s="61"/>
      <c r="N595" s="3">
        <f t="shared" si="222"/>
        <v>0</v>
      </c>
      <c r="O595" s="9">
        <f t="shared" si="223"/>
        <v>0</v>
      </c>
      <c r="P595" s="4">
        <f t="shared" si="227"/>
        <v>0</v>
      </c>
      <c r="Q595" s="11">
        <f t="shared" si="228"/>
        <v>0</v>
      </c>
      <c r="R595" s="10">
        <f t="shared" si="226"/>
        <v>0</v>
      </c>
      <c r="S595" s="8"/>
    </row>
    <row r="596" spans="1:19">
      <c r="A596" s="66" t="s">
        <v>36</v>
      </c>
      <c r="B596" s="67"/>
      <c r="C596" s="67"/>
      <c r="D596" s="67"/>
      <c r="E596" s="67"/>
      <c r="F596" s="67"/>
      <c r="G596" s="67"/>
      <c r="H596" s="67"/>
      <c r="I596" s="67"/>
      <c r="J596" s="67"/>
      <c r="K596" s="67"/>
      <c r="L596" s="67"/>
      <c r="M596" s="67"/>
      <c r="N596" s="67"/>
      <c r="O596" s="67"/>
      <c r="P596" s="67"/>
      <c r="Q596" s="68"/>
      <c r="R596" s="10">
        <f>SUM(R586:R595)</f>
        <v>0</v>
      </c>
      <c r="S596" s="8"/>
    </row>
    <row r="597" spans="1:19" ht="15.75">
      <c r="A597" s="24" t="s">
        <v>37</v>
      </c>
      <c r="B597" s="24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6"/>
      <c r="S597" s="8"/>
    </row>
    <row r="598" spans="1:19">
      <c r="A598" s="49" t="s">
        <v>42</v>
      </c>
      <c r="B598" s="49"/>
      <c r="C598" s="49"/>
      <c r="D598" s="49"/>
      <c r="E598" s="49"/>
      <c r="F598" s="49"/>
      <c r="G598" s="49"/>
      <c r="H598" s="49"/>
      <c r="I598" s="49"/>
      <c r="J598" s="15"/>
      <c r="K598" s="15"/>
      <c r="L598" s="15"/>
      <c r="M598" s="15"/>
      <c r="N598" s="15"/>
      <c r="O598" s="15"/>
      <c r="P598" s="15"/>
      <c r="Q598" s="15"/>
      <c r="R598" s="16"/>
      <c r="S598" s="8"/>
    </row>
    <row r="599" spans="1:19">
      <c r="A599" s="49"/>
      <c r="B599" s="49"/>
      <c r="C599" s="49"/>
      <c r="D599" s="49"/>
      <c r="E599" s="49"/>
      <c r="F599" s="49"/>
      <c r="G599" s="49"/>
      <c r="H599" s="49"/>
      <c r="I599" s="49"/>
      <c r="J599" s="15"/>
      <c r="K599" s="15"/>
      <c r="L599" s="15"/>
      <c r="M599" s="15"/>
      <c r="N599" s="15"/>
      <c r="O599" s="15"/>
      <c r="P599" s="15"/>
      <c r="Q599" s="15"/>
      <c r="R599" s="16"/>
      <c r="S599" s="8"/>
    </row>
    <row r="600" spans="1:19">
      <c r="A600" s="64" t="s">
        <v>99</v>
      </c>
      <c r="B600" s="65"/>
      <c r="C600" s="65"/>
      <c r="D600" s="65"/>
      <c r="E600" s="65"/>
      <c r="F600" s="65"/>
      <c r="G600" s="65"/>
      <c r="H600" s="65"/>
      <c r="I600" s="65"/>
      <c r="J600" s="65"/>
      <c r="K600" s="65"/>
      <c r="L600" s="65"/>
      <c r="M600" s="65"/>
      <c r="N600" s="65"/>
      <c r="O600" s="65"/>
      <c r="P600" s="65"/>
      <c r="Q600" s="57"/>
      <c r="R600" s="8"/>
      <c r="S600" s="8"/>
    </row>
    <row r="601" spans="1:19" ht="18">
      <c r="A601" s="69" t="s">
        <v>27</v>
      </c>
      <c r="B601" s="70"/>
      <c r="C601" s="70"/>
      <c r="D601" s="50"/>
      <c r="E601" s="50"/>
      <c r="F601" s="50"/>
      <c r="G601" s="50"/>
      <c r="H601" s="50"/>
      <c r="I601" s="50"/>
      <c r="J601" s="50"/>
      <c r="K601" s="50"/>
      <c r="L601" s="50"/>
      <c r="M601" s="50"/>
      <c r="N601" s="50"/>
      <c r="O601" s="50"/>
      <c r="P601" s="50"/>
      <c r="Q601" s="57"/>
      <c r="R601" s="8"/>
      <c r="S601" s="8"/>
    </row>
    <row r="602" spans="1:19">
      <c r="A602" s="64" t="s">
        <v>98</v>
      </c>
      <c r="B602" s="65"/>
      <c r="C602" s="65"/>
      <c r="D602" s="65"/>
      <c r="E602" s="65"/>
      <c r="F602" s="65"/>
      <c r="G602" s="65"/>
      <c r="H602" s="65"/>
      <c r="I602" s="65"/>
      <c r="J602" s="65"/>
      <c r="K602" s="65"/>
      <c r="L602" s="65"/>
      <c r="M602" s="65"/>
      <c r="N602" s="65"/>
      <c r="O602" s="65"/>
      <c r="P602" s="65"/>
      <c r="Q602" s="57"/>
      <c r="R602" s="8"/>
      <c r="S602" s="8"/>
    </row>
    <row r="603" spans="1:19">
      <c r="A603" s="61">
        <v>1</v>
      </c>
      <c r="B603" s="61"/>
      <c r="C603" s="12"/>
      <c r="D603" s="61"/>
      <c r="E603" s="61"/>
      <c r="F603" s="61"/>
      <c r="G603" s="61"/>
      <c r="H603" s="61"/>
      <c r="I603" s="61"/>
      <c r="J603" s="61"/>
      <c r="K603" s="61"/>
      <c r="L603" s="61"/>
      <c r="M603" s="61"/>
      <c r="N603" s="3">
        <f t="shared" ref="N603:N611" si="229">(IF(F603="OŽ",IF(L603=1,550.8,IF(L603=2,426.38,IF(L603=3,342.14,IF(L603=4,181.44,IF(L603=5,168.48,IF(L603=6,155.52,IF(L603=7,148.5,IF(L603=8,144,0))))))))+IF(L603&lt;=8,0,IF(L603&lt;=16,137.7,IF(L603&lt;=24,108,IF(L603&lt;=32,80.1,IF(L603&lt;=36,52.2,0)))))-IF(L603&lt;=8,0,IF(L603&lt;=16,(L603-9)*2.754,IF(L603&lt;=24,(L603-17)* 2.754,IF(L603&lt;=32,(L603-25)* 2.754,IF(L603&lt;=36,(L603-33)*2.754,0))))),0)+IF(F603="PČ",IF(L603=1,449,IF(L603=2,314.6,IF(L603=3,238,IF(L603=4,172,IF(L603=5,159,IF(L603=6,145,IF(L603=7,132,IF(L603=8,119,0))))))))+IF(L603&lt;=8,0,IF(L603&lt;=16,88,IF(L603&lt;=24,55,IF(L603&lt;=32,22,0))))-IF(L603&lt;=8,0,IF(L603&lt;=16,(L603-9)*2.245,IF(L603&lt;=24,(L603-17)*2.245,IF(L603&lt;=32,(L603-25)*2.245,0)))),0)+IF(F603="PČneol",IF(L603=1,85,IF(L603=2,64.61,IF(L603=3,50.76,IF(L603=4,16.25,IF(L603=5,15,IF(L603=6,13.75,IF(L603=7,12.5,IF(L603=8,11.25,0))))))))+IF(L603&lt;=8,0,IF(L603&lt;=16,9,0))-IF(L603&lt;=8,0,IF(L603&lt;=16,(L603-9)*0.425,0)),0)+IF(F603="PŽ",IF(L603=1,85,IF(L603=2,59.5,IF(L603=3,45,IF(L603=4,32.5,IF(L603=5,30,IF(L603=6,27.5,IF(L603=7,25,IF(L603=8,22.5,0))))))))+IF(L603&lt;=8,0,IF(L603&lt;=16,19,IF(L603&lt;=24,13,IF(L603&lt;=32,8,0))))-IF(L603&lt;=8,0,IF(L603&lt;=16,(L603-9)*0.425,IF(L603&lt;=24,(L603-17)*0.425,IF(L603&lt;=32,(L603-25)*0.425,0)))),0)+IF(F603="EČ",IF(L603=1,204,IF(L603=2,156.24,IF(L603=3,123.84,IF(L603=4,72,IF(L603=5,66,IF(L603=6,60,IF(L603=7,54,IF(L603=8,48,0))))))))+IF(L603&lt;=8,0,IF(L603&lt;=16,40,IF(L603&lt;=24,25,0)))-IF(L603&lt;=8,0,IF(L603&lt;=16,(L603-9)*1.02,IF(L603&lt;=24,(L603-17)*1.02,0))),0)+IF(F603="EČneol",IF(L603=1,68,IF(L603=2,51.69,IF(L603=3,40.61,IF(L603=4,13,IF(L603=5,12,IF(L603=6,11,IF(L603=7,10,IF(L603=8,9,0)))))))))+IF(F603="EŽ",IF(L603=1,68,IF(L603=2,47.6,IF(L603=3,36,IF(L603=4,18,IF(L603=5,16.5,IF(L603=6,15,IF(L603=7,13.5,IF(L603=8,12,0))))))))+IF(L603&lt;=8,0,IF(L603&lt;=16,10,IF(L603&lt;=24,6,0)))-IF(L603&lt;=8,0,IF(L603&lt;=16,(L603-9)*0.34,IF(L603&lt;=24,(L603-17)*0.34,0))),0)+IF(F603="PT",IF(L603=1,68,IF(L603=2,52.08,IF(L603=3,41.28,IF(L603=4,24,IF(L603=5,22,IF(L603=6,20,IF(L603=7,18,IF(L603=8,16,0))))))))+IF(L603&lt;=8,0,IF(L603&lt;=16,13,IF(L603&lt;=24,9,IF(L603&lt;=32,4,0))))-IF(L603&lt;=8,0,IF(L603&lt;=16,(L603-9)*0.34,IF(L603&lt;=24,(L603-17)*0.34,IF(L603&lt;=32,(L603-25)*0.34,0)))),0)+IF(F603="JOŽ",IF(L603=1,85,IF(L603=2,59.5,IF(L603=3,45,IF(L603=4,32.5,IF(L603=5,30,IF(L603=6,27.5,IF(L603=7,25,IF(L603=8,22.5,0))))))))+IF(L603&lt;=8,0,IF(L603&lt;=16,19,IF(L603&lt;=24,13,0)))-IF(L603&lt;=8,0,IF(L603&lt;=16,(L603-9)*0.425,IF(L603&lt;=24,(L603-17)*0.425,0))),0)+IF(F603="JPČ",IF(L603=1,68,IF(L603=2,47.6,IF(L603=3,36,IF(L603=4,26,IF(L603=5,24,IF(L603=6,22,IF(L603=7,20,IF(L603=8,18,0))))))))+IF(L603&lt;=8,0,IF(L603&lt;=16,13,IF(L603&lt;=24,9,0)))-IF(L603&lt;=8,0,IF(L603&lt;=16,(L603-9)*0.34,IF(L603&lt;=24,(L603-17)*0.34,0))),0)+IF(F603="JEČ",IF(L603=1,34,IF(L603=2,26.04,IF(L603=3,20.6,IF(L603=4,12,IF(L603=5,11,IF(L603=6,10,IF(L603=7,9,IF(L603=8,8,0))))))))+IF(L603&lt;=8,0,IF(L603&lt;=16,6,0))-IF(L603&lt;=8,0,IF(L603&lt;=16,(L603-9)*0.17,0)),0)+IF(F603="JEOF",IF(L603=1,34,IF(L603=2,26.04,IF(L603=3,20.6,IF(L603=4,12,IF(L603=5,11,IF(L603=6,10,IF(L603=7,9,IF(L603=8,8,0))))))))+IF(L603&lt;=8,0,IF(L603&lt;=16,6,0))-IF(L603&lt;=8,0,IF(L603&lt;=16,(L603-9)*0.17,0)),0)+IF(F603="JnPČ",IF(L603=1,51,IF(L603=2,35.7,IF(L603=3,27,IF(L603=4,19.5,IF(L603=5,18,IF(L603=6,16.5,IF(L603=7,15,IF(L603=8,13.5,0))))))))+IF(L603&lt;=8,0,IF(L603&lt;=16,10,0))-IF(L603&lt;=8,0,IF(L603&lt;=16,(L603-9)*0.255,0)),0)+IF(F603="JnEČ",IF(L603=1,25.5,IF(L603=2,19.53,IF(L603=3,15.48,IF(L603=4,9,IF(L603=5,8.25,IF(L603=6,7.5,IF(L603=7,6.75,IF(L603=8,6,0))))))))+IF(L603&lt;=8,0,IF(L603&lt;=16,5,0))-IF(L603&lt;=8,0,IF(L603&lt;=16,(L603-9)*0.1275,0)),0)+IF(F603="JčPČ",IF(L603=1,21.25,IF(L603=2,14.5,IF(L603=3,11.5,IF(L603=4,7,IF(L603=5,6.5,IF(L603=6,6,IF(L603=7,5.5,IF(L603=8,5,0))))))))+IF(L603&lt;=8,0,IF(L603&lt;=16,4,0))-IF(L603&lt;=8,0,IF(L603&lt;=16,(L603-9)*0.10625,0)),0)+IF(F603="JčEČ",IF(L603=1,17,IF(L603=2,13.02,IF(L603=3,10.32,IF(L603=4,6,IF(L603=5,5.5,IF(L603=6,5,IF(L603=7,4.5,IF(L603=8,4,0))))))))+IF(L603&lt;=8,0,IF(L603&lt;=16,3,0))-IF(L603&lt;=8,0,IF(L603&lt;=16,(L603-9)*0.085,0)),0)+IF(F603="NEAK",IF(L603=1,11.48,IF(L603=2,8.79,IF(L603=3,6.97,IF(L603=4,4.05,IF(L603=5,3.71,IF(L603=6,3.38,IF(L603=7,3.04,IF(L603=8,2.7,0))))))))+IF(L603&lt;=8,0,IF(L603&lt;=16,2,IF(L603&lt;=24,1.3,0)))-IF(L603&lt;=8,0,IF(L603&lt;=16,(L603-9)*0.0574,IF(L603&lt;=24,(L603-17)*0.0574,0))),0))*IF(L603&lt;0,1,IF(OR(F603="PČ",F603="PŽ",F603="PT"),IF(J603&lt;32,J603/32,1),1))* IF(L603&lt;0,1,IF(OR(F603="EČ",F603="EŽ",F603="JOŽ",F603="JPČ",F603="NEAK"),IF(J603&lt;24,J603/24,1),1))*IF(L603&lt;0,1,IF(OR(F603="PČneol",F603="JEČ",F603="JEOF",F603="JnPČ",F603="JnEČ",F603="JčPČ",F603="JčEČ"),IF(J603&lt;16,J603/16,1),1))*IF(L603&lt;0,1,IF(F603="EČneol",IF(J603&lt;8,J603/8,1),1))</f>
        <v>0</v>
      </c>
      <c r="O603" s="9">
        <f t="shared" ref="O603:O611" si="230">IF(F603="OŽ",N603,IF(H603="Ne",IF(J603*0.3&lt;J603-L603,N603,0),IF(J603*0.1&lt;J603-L603,N603,0)))</f>
        <v>0</v>
      </c>
      <c r="P603" s="4">
        <f t="shared" ref="P603" si="231">IF(O603=0,0,IF(F603="OŽ",IF(L603&gt;35,0,IF(J603&gt;35,(36-L603)*1.836,((36-L603)-(36-J603))*1.836)),0)+IF(F603="PČ",IF(L603&gt;31,0,IF(J603&gt;31,(32-L603)*1.347,((32-L603)-(32-J603))*1.347)),0)+ IF(F603="PČneol",IF(L603&gt;15,0,IF(J603&gt;15,(16-L603)*0.255,((16-L603)-(16-J603))*0.255)),0)+IF(F603="PŽ",IF(L603&gt;31,0,IF(J603&gt;31,(32-L603)*0.255,((32-L603)-(32-J603))*0.255)),0)+IF(F603="EČ",IF(L603&gt;23,0,IF(J603&gt;23,(24-L603)*0.612,((24-L603)-(24-J603))*0.612)),0)+IF(F603="EČneol",IF(L603&gt;7,0,IF(J603&gt;7,(8-L603)*0.204,((8-L603)-(8-J603))*0.204)),0)+IF(F603="EŽ",IF(L603&gt;23,0,IF(J603&gt;23,(24-L603)*0.204,((24-L603)-(24-J603))*0.204)),0)+IF(F603="PT",IF(L603&gt;31,0,IF(J603&gt;31,(32-L603)*0.204,((32-L603)-(32-J603))*0.204)),0)+IF(F603="JOŽ",IF(L603&gt;23,0,IF(J603&gt;23,(24-L603)*0.255,((24-L603)-(24-J603))*0.255)),0)+IF(F603="JPČ",IF(L603&gt;23,0,IF(J603&gt;23,(24-L603)*0.204,((24-L603)-(24-J603))*0.204)),0)+IF(F603="JEČ",IF(L603&gt;15,0,IF(J603&gt;15,(16-L603)*0.102,((16-L603)-(16-J603))*0.102)),0)+IF(F603="JEOF",IF(L603&gt;15,0,IF(J603&gt;15,(16-L603)*0.102,((16-L603)-(16-J603))*0.102)),0)+IF(F603="JnPČ",IF(L603&gt;15,0,IF(J603&gt;15,(16-L603)*0.153,((16-L603)-(16-J603))*0.153)),0)+IF(F603="JnEČ",IF(L603&gt;15,0,IF(J603&gt;15,(16-L603)*0.0765,((16-L603)-(16-J603))*0.0765)),0)+IF(F603="JčPČ",IF(L603&gt;15,0,IF(J603&gt;15,(16-L603)*0.06375,((16-L603)-(16-J603))*0.06375)),0)+IF(F603="JčEČ",IF(L603&gt;15,0,IF(J603&gt;15,(16-L603)*0.051,((16-L603)-(16-J603))*0.051)),0)+IF(F603="NEAK",IF(L603&gt;23,0,IF(J603&gt;23,(24-L603)*0.03444,((24-L603)-(24-J603))*0.03444)),0))</f>
        <v>0</v>
      </c>
      <c r="Q603" s="11">
        <f t="shared" ref="Q603" si="232">IF(ISERROR(P603*100/N603),0,(P603*100/N603))</f>
        <v>0</v>
      </c>
      <c r="R603" s="10">
        <f t="shared" ref="R603:R612" si="233">IF(Q603&lt;=30,O603+P603,O603+O603*0.3)*IF(G603=1,0.4,IF(G603=2,0.75,IF(G603="1 (kas 4 m. 1 k. nerengiamos)",0.52,1)))*IF(D603="olimpinė",1,IF(M603="Ne",0.5,1))*IF(OR(A$5="Lietuvos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federacija"),IF(OR(J603&lt;8,K603&lt;16),0,1),1)*E603*IF(I603&lt;=1,1,1/I603)*IF(OR(A$5="Lietuvos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603" s="8"/>
    </row>
    <row r="604" spans="1:19">
      <c r="A604" s="61">
        <v>2</v>
      </c>
      <c r="B604" s="61"/>
      <c r="C604" s="12"/>
      <c r="D604" s="61"/>
      <c r="E604" s="61"/>
      <c r="F604" s="61"/>
      <c r="G604" s="61"/>
      <c r="H604" s="61"/>
      <c r="I604" s="61"/>
      <c r="J604" s="61"/>
      <c r="K604" s="61"/>
      <c r="L604" s="61"/>
      <c r="M604" s="61"/>
      <c r="N604" s="3">
        <f t="shared" si="229"/>
        <v>0</v>
      </c>
      <c r="O604" s="9">
        <f t="shared" si="230"/>
        <v>0</v>
      </c>
      <c r="P604" s="4">
        <f t="shared" ref="P604:P612" si="234">IF(O604=0,0,IF(F604="OŽ",IF(L604&gt;35,0,IF(J604&gt;35,(36-L604)*1.836,((36-L604)-(36-J604))*1.836)),0)+IF(F604="PČ",IF(L604&gt;31,0,IF(J604&gt;31,(32-L604)*1.347,((32-L604)-(32-J604))*1.347)),0)+ IF(F604="PČneol",IF(L604&gt;15,0,IF(J604&gt;15,(16-L604)*0.255,((16-L604)-(16-J604))*0.255)),0)+IF(F604="PŽ",IF(L604&gt;31,0,IF(J604&gt;31,(32-L604)*0.255,((32-L604)-(32-J604))*0.255)),0)+IF(F604="EČ",IF(L604&gt;23,0,IF(J604&gt;23,(24-L604)*0.612,((24-L604)-(24-J604))*0.612)),0)+IF(F604="EČneol",IF(L604&gt;7,0,IF(J604&gt;7,(8-L604)*0.204,((8-L604)-(8-J604))*0.204)),0)+IF(F604="EŽ",IF(L604&gt;23,0,IF(J604&gt;23,(24-L604)*0.204,((24-L604)-(24-J604))*0.204)),0)+IF(F604="PT",IF(L604&gt;31,0,IF(J604&gt;31,(32-L604)*0.204,((32-L604)-(32-J604))*0.204)),0)+IF(F604="JOŽ",IF(L604&gt;23,0,IF(J604&gt;23,(24-L604)*0.255,((24-L604)-(24-J604))*0.255)),0)+IF(F604="JPČ",IF(L604&gt;23,0,IF(J604&gt;23,(24-L604)*0.204,((24-L604)-(24-J604))*0.204)),0)+IF(F604="JEČ",IF(L604&gt;15,0,IF(J604&gt;15,(16-L604)*0.102,((16-L604)-(16-J604))*0.102)),0)+IF(F604="JEOF",IF(L604&gt;15,0,IF(J604&gt;15,(16-L604)*0.102,((16-L604)-(16-J604))*0.102)),0)+IF(F604="JnPČ",IF(L604&gt;15,0,IF(J604&gt;15,(16-L604)*0.153,((16-L604)-(16-J604))*0.153)),0)+IF(F604="JnEČ",IF(L604&gt;15,0,IF(J604&gt;15,(16-L604)*0.0765,((16-L604)-(16-J604))*0.0765)),0)+IF(F604="JčPČ",IF(L604&gt;15,0,IF(J604&gt;15,(16-L604)*0.06375,((16-L604)-(16-J604))*0.06375)),0)+IF(F604="JčEČ",IF(L604&gt;15,0,IF(J604&gt;15,(16-L604)*0.051,((16-L604)-(16-J604))*0.051)),0)+IF(F604="NEAK",IF(L604&gt;23,0,IF(J604&gt;23,(24-L604)*0.03444,((24-L604)-(24-J604))*0.03444)),0))</f>
        <v>0</v>
      </c>
      <c r="Q604" s="11">
        <f t="shared" ref="Q604:Q612" si="235">IF(ISERROR(P604*100/N604),0,(P604*100/N604))</f>
        <v>0</v>
      </c>
      <c r="R604" s="10">
        <f t="shared" si="233"/>
        <v>0</v>
      </c>
      <c r="S604" s="8"/>
    </row>
    <row r="605" spans="1:19">
      <c r="A605" s="61">
        <v>3</v>
      </c>
      <c r="B605" s="61"/>
      <c r="C605" s="12"/>
      <c r="D605" s="61"/>
      <c r="E605" s="61"/>
      <c r="F605" s="61"/>
      <c r="G605" s="61"/>
      <c r="H605" s="61"/>
      <c r="I605" s="61"/>
      <c r="J605" s="61"/>
      <c r="K605" s="61"/>
      <c r="L605" s="61"/>
      <c r="M605" s="61"/>
      <c r="N605" s="3">
        <f t="shared" si="229"/>
        <v>0</v>
      </c>
      <c r="O605" s="9">
        <f t="shared" si="230"/>
        <v>0</v>
      </c>
      <c r="P605" s="4">
        <f t="shared" si="234"/>
        <v>0</v>
      </c>
      <c r="Q605" s="11">
        <f t="shared" si="235"/>
        <v>0</v>
      </c>
      <c r="R605" s="10">
        <f t="shared" si="233"/>
        <v>0</v>
      </c>
      <c r="S605" s="8"/>
    </row>
    <row r="606" spans="1:19">
      <c r="A606" s="61">
        <v>4</v>
      </c>
      <c r="B606" s="61"/>
      <c r="C606" s="12"/>
      <c r="D606" s="61"/>
      <c r="E606" s="61"/>
      <c r="F606" s="61"/>
      <c r="G606" s="61"/>
      <c r="H606" s="61"/>
      <c r="I606" s="61"/>
      <c r="J606" s="61"/>
      <c r="K606" s="61"/>
      <c r="L606" s="61"/>
      <c r="M606" s="61"/>
      <c r="N606" s="3">
        <f t="shared" si="229"/>
        <v>0</v>
      </c>
      <c r="O606" s="9">
        <f t="shared" si="230"/>
        <v>0</v>
      </c>
      <c r="P606" s="4">
        <f t="shared" si="234"/>
        <v>0</v>
      </c>
      <c r="Q606" s="11">
        <f t="shared" si="235"/>
        <v>0</v>
      </c>
      <c r="R606" s="10">
        <f t="shared" si="233"/>
        <v>0</v>
      </c>
      <c r="S606" s="8"/>
    </row>
    <row r="607" spans="1:19">
      <c r="A607" s="61">
        <v>5</v>
      </c>
      <c r="B607" s="61"/>
      <c r="C607" s="12"/>
      <c r="D607" s="61"/>
      <c r="E607" s="61"/>
      <c r="F607" s="61"/>
      <c r="G607" s="61"/>
      <c r="H607" s="61"/>
      <c r="I607" s="61"/>
      <c r="J607" s="61"/>
      <c r="K607" s="61"/>
      <c r="L607" s="61"/>
      <c r="M607" s="61"/>
      <c r="N607" s="3">
        <f t="shared" si="229"/>
        <v>0</v>
      </c>
      <c r="O607" s="9">
        <f t="shared" si="230"/>
        <v>0</v>
      </c>
      <c r="P607" s="4">
        <f t="shared" si="234"/>
        <v>0</v>
      </c>
      <c r="Q607" s="11">
        <f t="shared" si="235"/>
        <v>0</v>
      </c>
      <c r="R607" s="10">
        <f t="shared" si="233"/>
        <v>0</v>
      </c>
      <c r="S607" s="8"/>
    </row>
    <row r="608" spans="1:19">
      <c r="A608" s="61">
        <v>6</v>
      </c>
      <c r="B608" s="61"/>
      <c r="C608" s="12"/>
      <c r="D608" s="61"/>
      <c r="E608" s="61"/>
      <c r="F608" s="61"/>
      <c r="G608" s="61"/>
      <c r="H608" s="61"/>
      <c r="I608" s="61"/>
      <c r="J608" s="61"/>
      <c r="K608" s="61"/>
      <c r="L608" s="61"/>
      <c r="M608" s="61"/>
      <c r="N608" s="3">
        <f t="shared" si="229"/>
        <v>0</v>
      </c>
      <c r="O608" s="9">
        <f t="shared" si="230"/>
        <v>0</v>
      </c>
      <c r="P608" s="4">
        <f t="shared" si="234"/>
        <v>0</v>
      </c>
      <c r="Q608" s="11">
        <f t="shared" si="235"/>
        <v>0</v>
      </c>
      <c r="R608" s="10">
        <f t="shared" si="233"/>
        <v>0</v>
      </c>
      <c r="S608" s="8"/>
    </row>
    <row r="609" spans="1:19">
      <c r="A609" s="61">
        <v>7</v>
      </c>
      <c r="B609" s="61"/>
      <c r="C609" s="12"/>
      <c r="D609" s="61"/>
      <c r="E609" s="61"/>
      <c r="F609" s="61"/>
      <c r="G609" s="61"/>
      <c r="H609" s="61"/>
      <c r="I609" s="61"/>
      <c r="J609" s="61"/>
      <c r="K609" s="61"/>
      <c r="L609" s="61"/>
      <c r="M609" s="61"/>
      <c r="N609" s="3">
        <f t="shared" si="229"/>
        <v>0</v>
      </c>
      <c r="O609" s="9">
        <f t="shared" si="230"/>
        <v>0</v>
      </c>
      <c r="P609" s="4">
        <f t="shared" si="234"/>
        <v>0</v>
      </c>
      <c r="Q609" s="11">
        <f t="shared" si="235"/>
        <v>0</v>
      </c>
      <c r="R609" s="10">
        <f t="shared" si="233"/>
        <v>0</v>
      </c>
      <c r="S609" s="8"/>
    </row>
    <row r="610" spans="1:19">
      <c r="A610" s="61">
        <v>8</v>
      </c>
      <c r="B610" s="61"/>
      <c r="C610" s="12"/>
      <c r="D610" s="61"/>
      <c r="E610" s="61"/>
      <c r="F610" s="61"/>
      <c r="G610" s="61"/>
      <c r="H610" s="61"/>
      <c r="I610" s="61"/>
      <c r="J610" s="61"/>
      <c r="K610" s="61"/>
      <c r="L610" s="61"/>
      <c r="M610" s="61"/>
      <c r="N610" s="3">
        <f t="shared" si="229"/>
        <v>0</v>
      </c>
      <c r="O610" s="9">
        <f t="shared" si="230"/>
        <v>0</v>
      </c>
      <c r="P610" s="4">
        <f t="shared" si="234"/>
        <v>0</v>
      </c>
      <c r="Q610" s="11">
        <f t="shared" si="235"/>
        <v>0</v>
      </c>
      <c r="R610" s="10">
        <f t="shared" si="233"/>
        <v>0</v>
      </c>
      <c r="S610" s="8"/>
    </row>
    <row r="611" spans="1:19" s="8" customFormat="1">
      <c r="A611" s="61">
        <v>9</v>
      </c>
      <c r="B611" s="61"/>
      <c r="C611" s="12"/>
      <c r="D611" s="61"/>
      <c r="E611" s="61"/>
      <c r="F611" s="61"/>
      <c r="G611" s="61"/>
      <c r="H611" s="61"/>
      <c r="I611" s="61"/>
      <c r="J611" s="61"/>
      <c r="K611" s="61"/>
      <c r="L611" s="61"/>
      <c r="M611" s="61"/>
      <c r="N611" s="3">
        <f t="shared" si="229"/>
        <v>0</v>
      </c>
      <c r="O611" s="9">
        <f t="shared" si="230"/>
        <v>0</v>
      </c>
      <c r="P611" s="4">
        <f t="shared" si="234"/>
        <v>0</v>
      </c>
      <c r="Q611" s="11">
        <f t="shared" si="235"/>
        <v>0</v>
      </c>
      <c r="R611" s="10">
        <f t="shared" si="233"/>
        <v>0</v>
      </c>
    </row>
    <row r="612" spans="1:19">
      <c r="A612" s="61">
        <v>10</v>
      </c>
      <c r="B612" s="61"/>
      <c r="C612" s="12"/>
      <c r="D612" s="61"/>
      <c r="E612" s="61"/>
      <c r="F612" s="61"/>
      <c r="G612" s="61"/>
      <c r="H612" s="61"/>
      <c r="I612" s="61"/>
      <c r="J612" s="61"/>
      <c r="K612" s="61"/>
      <c r="L612" s="61"/>
      <c r="M612" s="61"/>
      <c r="N612" s="3">
        <f>(IF(F612="OŽ",IF(L612=1,550.8,IF(L612=2,426.38,IF(L612=3,342.14,IF(L612=4,181.44,IF(L612=5,168.48,IF(L612=6,155.52,IF(L612=7,148.5,IF(L612=8,144,0))))))))+IF(L612&lt;=8,0,IF(L612&lt;=16,137.7,IF(L612&lt;=24,108,IF(L612&lt;=32,80.1,IF(L612&lt;=36,52.2,0)))))-IF(L612&lt;=8,0,IF(L612&lt;=16,(L612-9)*2.754,IF(L612&lt;=24,(L612-17)* 2.754,IF(L612&lt;=32,(L612-25)* 2.754,IF(L612&lt;=36,(L612-33)*2.754,0))))),0)+IF(F612="PČ",IF(L612=1,449,IF(L612=2,314.6,IF(L612=3,238,IF(L612=4,172,IF(L612=5,159,IF(L612=6,145,IF(L612=7,132,IF(L612=8,119,0))))))))+IF(L612&lt;=8,0,IF(L612&lt;=16,88,IF(L612&lt;=24,55,IF(L612&lt;=32,22,0))))-IF(L612&lt;=8,0,IF(L612&lt;=16,(L612-9)*2.245,IF(L612&lt;=24,(L612-17)*2.245,IF(L612&lt;=32,(L612-25)*2.245,0)))),0)+IF(F612="PČneol",IF(L612=1,85,IF(L612=2,64.61,IF(L612=3,50.76,IF(L612=4,16.25,IF(L612=5,15,IF(L612=6,13.75,IF(L612=7,12.5,IF(L612=8,11.25,0))))))))+IF(L612&lt;=8,0,IF(L612&lt;=16,9,0))-IF(L612&lt;=8,0,IF(L612&lt;=16,(L612-9)*0.425,0)),0)+IF(F612="PŽ",IF(L612=1,85,IF(L612=2,59.5,IF(L612=3,45,IF(L612=4,32.5,IF(L612=5,30,IF(L612=6,27.5,IF(L612=7,25,IF(L612=8,22.5,0))))))))+IF(L612&lt;=8,0,IF(L612&lt;=16,19,IF(L612&lt;=24,13,IF(L612&lt;=32,8,0))))-IF(L612&lt;=8,0,IF(L612&lt;=16,(L612-9)*0.425,IF(L612&lt;=24,(L612-17)*0.425,IF(L612&lt;=32,(L612-25)*0.425,0)))),0)+IF(F612="EČ",IF(L612=1,204,IF(L612=2,156.24,IF(L612=3,123.84,IF(L612=4,72,IF(L612=5,66,IF(L612=6,60,IF(L612=7,54,IF(L612=8,48,0))))))))+IF(L612&lt;=8,0,IF(L612&lt;=16,40,IF(L612&lt;=24,25,0)))-IF(L612&lt;=8,0,IF(L612&lt;=16,(L612-9)*1.02,IF(L612&lt;=24,(L612-17)*1.02,0))),0)+IF(F612="EČneol",IF(L612=1,68,IF(L612=2,51.69,IF(L612=3,40.61,IF(L612=4,13,IF(L612=5,12,IF(L612=6,11,IF(L612=7,10,IF(L612=8,9,0)))))))))+IF(F612="EŽ",IF(L612=1,68,IF(L612=2,47.6,IF(L612=3,36,IF(L612=4,18,IF(L612=5,16.5,IF(L612=6,15,IF(L612=7,13.5,IF(L612=8,12,0))))))))+IF(L612&lt;=8,0,IF(L612&lt;=16,10,IF(L612&lt;=24,6,0)))-IF(L612&lt;=8,0,IF(L612&lt;=16,(L612-9)*0.34,IF(L612&lt;=24,(L612-17)*0.34,0))),0)+IF(F612="PT",IF(L612=1,68,IF(L612=2,52.08,IF(L612=3,41.28,IF(L612=4,24,IF(L612=5,22,IF(L612=6,20,IF(L612=7,18,IF(L612=8,16,0))))))))+IF(L612&lt;=8,0,IF(L612&lt;=16,13,IF(L612&lt;=24,9,IF(L612&lt;=32,4,0))))-IF(L612&lt;=8,0,IF(L612&lt;=16,(L612-9)*0.34,IF(L612&lt;=24,(L612-17)*0.34,IF(L612&lt;=32,(L612-25)*0.34,0)))),0)+IF(F612="JOŽ",IF(L612=1,85,IF(L612=2,59.5,IF(L612=3,45,IF(L612=4,32.5,IF(L612=5,30,IF(L612=6,27.5,IF(L612=7,25,IF(L612=8,22.5,0))))))))+IF(L612&lt;=8,0,IF(L612&lt;=16,19,IF(L612&lt;=24,13,0)))-IF(L612&lt;=8,0,IF(L612&lt;=16,(L612-9)*0.425,IF(L612&lt;=24,(L612-17)*0.425,0))),0)+IF(F612="JPČ",IF(L612=1,68,IF(L612=2,47.6,IF(L612=3,36,IF(L612=4,26,IF(L612=5,24,IF(L612=6,22,IF(L612=7,20,IF(L612=8,18,0))))))))+IF(L612&lt;=8,0,IF(L612&lt;=16,13,IF(L612&lt;=24,9,0)))-IF(L612&lt;=8,0,IF(L612&lt;=16,(L612-9)*0.34,IF(L612&lt;=24,(L612-17)*0.34,0))),0)+IF(F612="JEČ",IF(L612=1,34,IF(L612=2,26.04,IF(L612=3,20.6,IF(L612=4,12,IF(L612=5,11,IF(L612=6,10,IF(L612=7,9,IF(L612=8,8,0))))))))+IF(L612&lt;=8,0,IF(L612&lt;=16,6,0))-IF(L612&lt;=8,0,IF(L612&lt;=16,(L612-9)*0.17,0)),0)+IF(F612="JEOF",IF(L612=1,34,IF(L612=2,26.04,IF(L612=3,20.6,IF(L612=4,12,IF(L612=5,11,IF(L612=6,10,IF(L612=7,9,IF(L612=8,8,0))))))))+IF(L612&lt;=8,0,IF(L612&lt;=16,6,0))-IF(L612&lt;=8,0,IF(L612&lt;=16,(L612-9)*0.17,0)),0)+IF(F612="JnPČ",IF(L612=1,51,IF(L612=2,35.7,IF(L612=3,27,IF(L612=4,19.5,IF(L612=5,18,IF(L612=6,16.5,IF(L612=7,15,IF(L612=8,13.5,0))))))))+IF(L612&lt;=8,0,IF(L612&lt;=16,10,0))-IF(L612&lt;=8,0,IF(L612&lt;=16,(L612-9)*0.255,0)),0)+IF(F612="JnEČ",IF(L612=1,25.5,IF(L612=2,19.53,IF(L612=3,15.48,IF(L612=4,9,IF(L612=5,8.25,IF(L612=6,7.5,IF(L612=7,6.75,IF(L612=8,6,0))))))))+IF(L612&lt;=8,0,IF(L612&lt;=16,5,0))-IF(L612&lt;=8,0,IF(L612&lt;=16,(L612-9)*0.1275,0)),0)+IF(F612="JčPČ",IF(L612=1,21.25,IF(L612=2,14.5,IF(L612=3,11.5,IF(L612=4,7,IF(L612=5,6.5,IF(L612=6,6,IF(L612=7,5.5,IF(L612=8,5,0))))))))+IF(L612&lt;=8,0,IF(L612&lt;=16,4,0))-IF(L612&lt;=8,0,IF(L612&lt;=16,(L612-9)*0.10625,0)),0)+IF(F612="JčEČ",IF(L612=1,17,IF(L612=2,13.02,IF(L612=3,10.32,IF(L612=4,6,IF(L612=5,5.5,IF(L612=6,5,IF(L612=7,4.5,IF(L612=8,4,0))))))))+IF(L612&lt;=8,0,IF(L612&lt;=16,3,0))-IF(L612&lt;=8,0,IF(L612&lt;=16,(L612-9)*0.085,0)),0)+IF(F612="NEAK",IF(L612=1,11.48,IF(L612=2,8.79,IF(L612=3,6.97,IF(L612=4,4.05,IF(L612=5,3.71,IF(L612=6,3.38,IF(L612=7,3.04,IF(L612=8,2.7,0))))))))+IF(L612&lt;=8,0,IF(L612&lt;=16,2,IF(L612&lt;=24,1.3,0)))-IF(L612&lt;=8,0,IF(L612&lt;=16,(L612-9)*0.0574,IF(L612&lt;=24,(L612-17)*0.0574,0))),0))*IF(L612&lt;0,1,IF(OR(F612="PČ",F612="PŽ",F612="PT"),IF(J612&lt;32,J612/32,1),1))* IF(L612&lt;0,1,IF(OR(F612="EČ",F612="EŽ",F612="JOŽ",F612="JPČ",F612="NEAK"),IF(J612&lt;24,J612/24,1),1))*IF(L612&lt;0,1,IF(OR(F612="PČneol",F612="JEČ",F612="JEOF",F612="JnPČ",F612="JnEČ",F612="JčPČ",F612="JčEČ"),IF(J612&lt;16,J612/16,1),1))*IF(L612&lt;0,1,IF(F612="EČneol",IF(J612&lt;8,J612/8,1),1))</f>
        <v>0</v>
      </c>
      <c r="O612" s="9">
        <f>IF(F612="OŽ",N612,IF(H612="Ne",IF(J612*0.3&lt;J612-L612,N612,0),IF(J612*0.1&lt;J612-L612,N612,0)))</f>
        <v>0</v>
      </c>
      <c r="P612" s="4">
        <f t="shared" si="234"/>
        <v>0</v>
      </c>
      <c r="Q612" s="11">
        <f t="shared" si="235"/>
        <v>0</v>
      </c>
      <c r="R612" s="10">
        <f t="shared" si="233"/>
        <v>0</v>
      </c>
      <c r="S612" s="8"/>
    </row>
    <row r="613" spans="1:19">
      <c r="A613" s="66" t="s">
        <v>36</v>
      </c>
      <c r="B613" s="67"/>
      <c r="C613" s="67"/>
      <c r="D613" s="67"/>
      <c r="E613" s="67"/>
      <c r="F613" s="67"/>
      <c r="G613" s="67"/>
      <c r="H613" s="67"/>
      <c r="I613" s="67"/>
      <c r="J613" s="67"/>
      <c r="K613" s="67"/>
      <c r="L613" s="67"/>
      <c r="M613" s="67"/>
      <c r="N613" s="67"/>
      <c r="O613" s="67"/>
      <c r="P613" s="67"/>
      <c r="Q613" s="68"/>
      <c r="R613" s="10">
        <f>SUM(R603:R612)</f>
        <v>0</v>
      </c>
      <c r="S613" s="8"/>
    </row>
    <row r="614" spans="1:19" ht="15.75">
      <c r="A614" s="24" t="s">
        <v>37</v>
      </c>
      <c r="B614" s="24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6"/>
      <c r="S614" s="8"/>
    </row>
    <row r="615" spans="1:19">
      <c r="A615" s="49" t="s">
        <v>42</v>
      </c>
      <c r="B615" s="49"/>
      <c r="C615" s="49"/>
      <c r="D615" s="49"/>
      <c r="E615" s="49"/>
      <c r="F615" s="49"/>
      <c r="G615" s="49"/>
      <c r="H615" s="49"/>
      <c r="I615" s="49"/>
      <c r="J615" s="15"/>
      <c r="K615" s="15"/>
      <c r="L615" s="15"/>
      <c r="M615" s="15"/>
      <c r="N615" s="15"/>
      <c r="O615" s="15"/>
      <c r="P615" s="15"/>
      <c r="Q615" s="15"/>
      <c r="R615" s="16"/>
      <c r="S615" s="8"/>
    </row>
    <row r="616" spans="1:19">
      <c r="A616" s="49"/>
      <c r="B616" s="49"/>
      <c r="C616" s="49"/>
      <c r="D616" s="49"/>
      <c r="E616" s="49"/>
      <c r="F616" s="49"/>
      <c r="G616" s="49"/>
      <c r="H616" s="49"/>
      <c r="I616" s="49"/>
      <c r="J616" s="15"/>
      <c r="K616" s="15"/>
      <c r="L616" s="15"/>
      <c r="M616" s="15"/>
      <c r="N616" s="15"/>
      <c r="O616" s="15"/>
      <c r="P616" s="15"/>
      <c r="Q616" s="15"/>
      <c r="R616" s="16"/>
      <c r="S616" s="8"/>
    </row>
    <row r="617" spans="1:19">
      <c r="A617" s="105" t="s">
        <v>100</v>
      </c>
      <c r="B617" s="106"/>
      <c r="C617" s="106"/>
      <c r="D617" s="106"/>
      <c r="E617" s="106"/>
      <c r="F617" s="106"/>
      <c r="G617" s="106"/>
      <c r="H617" s="106"/>
      <c r="I617" s="106"/>
      <c r="J617" s="106"/>
      <c r="K617" s="106"/>
      <c r="L617" s="106"/>
      <c r="M617" s="106"/>
      <c r="N617" s="106"/>
      <c r="O617" s="106"/>
      <c r="P617" s="106"/>
      <c r="Q617" s="107"/>
      <c r="R617" s="100">
        <f>SUM(R204,R186,R168,R149,R130,R112,R94,R76,R56,R29)</f>
        <v>306.18968749999993</v>
      </c>
      <c r="S617" s="8"/>
    </row>
    <row r="618" spans="1:19">
      <c r="A618" s="108"/>
      <c r="B618" s="109"/>
      <c r="C618" s="109"/>
      <c r="D618" s="109"/>
      <c r="E618" s="109"/>
      <c r="F618" s="109"/>
      <c r="G618" s="109"/>
      <c r="H618" s="109"/>
      <c r="I618" s="109"/>
      <c r="J618" s="109"/>
      <c r="K618" s="109"/>
      <c r="L618" s="109"/>
      <c r="M618" s="109"/>
      <c r="N618" s="109"/>
      <c r="O618" s="109"/>
      <c r="P618" s="109"/>
      <c r="Q618" s="110"/>
      <c r="R618" s="101"/>
      <c r="S618" s="8"/>
    </row>
    <row r="619" spans="1:19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6"/>
      <c r="O619" s="6"/>
      <c r="P619" s="6"/>
      <c r="Q619" s="6"/>
      <c r="R619" s="56"/>
      <c r="S619" s="2"/>
    </row>
    <row r="620" spans="1:19" ht="15.75">
      <c r="A620" s="88" t="s">
        <v>101</v>
      </c>
      <c r="B620" s="88"/>
      <c r="C620" s="88"/>
      <c r="D620" s="88"/>
      <c r="E620" s="88"/>
      <c r="F620" s="8"/>
      <c r="G620" s="8"/>
      <c r="H620" s="8"/>
      <c r="J620" s="8"/>
      <c r="L620" s="8"/>
      <c r="M620" s="8"/>
      <c r="R620" s="8"/>
      <c r="S620" s="8"/>
    </row>
    <row r="621" spans="1:19" ht="15.75">
      <c r="A621" s="59"/>
      <c r="B621" s="59"/>
      <c r="C621" s="59"/>
      <c r="D621" s="59"/>
      <c r="E621" s="59"/>
      <c r="F621" s="8"/>
      <c r="G621" s="8"/>
      <c r="H621" s="8"/>
      <c r="J621" s="8"/>
      <c r="L621" s="8"/>
      <c r="M621" s="8"/>
      <c r="R621" s="8"/>
      <c r="S621" s="8"/>
    </row>
    <row r="622" spans="1:19" ht="15.75">
      <c r="A622" s="59"/>
      <c r="B622" s="59"/>
      <c r="C622" s="59"/>
      <c r="D622" s="59"/>
      <c r="E622" s="59"/>
      <c r="F622" s="8"/>
      <c r="G622" s="8"/>
      <c r="H622" s="8"/>
      <c r="J622" s="8"/>
      <c r="L622" s="8"/>
      <c r="M622" s="8"/>
      <c r="R622" s="8"/>
      <c r="S622" s="8"/>
    </row>
    <row r="623" spans="1:19" ht="15.75">
      <c r="A623" s="59"/>
      <c r="B623" s="59"/>
      <c r="C623" s="59"/>
      <c r="D623" s="59"/>
      <c r="E623" s="59"/>
      <c r="F623" s="8"/>
      <c r="G623" s="8"/>
      <c r="H623" s="8"/>
      <c r="J623" s="8"/>
      <c r="L623" s="8"/>
      <c r="M623" s="8"/>
      <c r="R623" s="8"/>
      <c r="S623" s="8"/>
    </row>
    <row r="624" spans="1:19" ht="15.75">
      <c r="A624" s="24" t="s">
        <v>102</v>
      </c>
      <c r="B624"/>
      <c r="C624"/>
      <c r="D624"/>
      <c r="E624"/>
      <c r="F624" s="13"/>
      <c r="G624" s="13"/>
      <c r="H624" s="8"/>
      <c r="J624" s="8"/>
      <c r="L624" s="8"/>
      <c r="M624" s="8"/>
      <c r="R624" s="8"/>
      <c r="S624" s="8"/>
    </row>
    <row r="625" spans="1:19">
      <c r="A625"/>
      <c r="B625"/>
      <c r="C625"/>
      <c r="D625"/>
      <c r="E625"/>
      <c r="F625" s="13"/>
      <c r="G625" s="13"/>
      <c r="H625" s="8"/>
      <c r="J625" s="8"/>
      <c r="L625" s="8"/>
      <c r="M625" s="8"/>
      <c r="R625" s="8"/>
      <c r="S625" s="8"/>
    </row>
    <row r="626" spans="1:19" ht="15.75">
      <c r="A626" s="24" t="s">
        <v>103</v>
      </c>
      <c r="B626" t="s">
        <v>104</v>
      </c>
      <c r="C626"/>
      <c r="D626"/>
      <c r="E626"/>
      <c r="F626" s="13"/>
      <c r="G626" s="13"/>
      <c r="H626" s="8"/>
      <c r="I626" s="8" t="s">
        <v>105</v>
      </c>
      <c r="J626" s="8"/>
      <c r="L626" s="8"/>
      <c r="M626" s="8"/>
      <c r="R626" s="8"/>
      <c r="S626" s="8"/>
    </row>
    <row r="627" spans="1:19" ht="15.75">
      <c r="A627" s="25" t="s">
        <v>106</v>
      </c>
      <c r="B627"/>
      <c r="C627"/>
      <c r="D627"/>
      <c r="E627"/>
      <c r="F627" s="13"/>
      <c r="G627" s="13"/>
      <c r="H627" s="8"/>
      <c r="J627" s="8"/>
      <c r="L627" s="8"/>
      <c r="M627" s="8"/>
      <c r="R627" s="8"/>
      <c r="S627" s="8"/>
    </row>
    <row r="628" spans="1:19">
      <c r="A628" s="25" t="s">
        <v>107</v>
      </c>
      <c r="B628"/>
      <c r="C628"/>
      <c r="D628"/>
      <c r="E628"/>
      <c r="F628" s="13"/>
      <c r="G628" s="13"/>
      <c r="H628" s="8"/>
      <c r="J628" s="8"/>
      <c r="L628" s="8"/>
      <c r="M628" s="8"/>
      <c r="R628" s="8"/>
      <c r="S628" s="8"/>
    </row>
    <row r="629" spans="1:19">
      <c r="A629" s="8"/>
      <c r="B629" s="8"/>
      <c r="C629" s="8"/>
      <c r="D629" s="8"/>
      <c r="E629" s="8"/>
      <c r="F629" s="8"/>
      <c r="G629" s="8"/>
      <c r="H629" s="8"/>
      <c r="J629" s="8"/>
      <c r="L629" s="8"/>
      <c r="M629" s="8"/>
      <c r="R629" s="8"/>
      <c r="S629" s="8"/>
    </row>
    <row r="630" spans="1:19">
      <c r="A630" s="8"/>
      <c r="B630" s="8"/>
      <c r="C630" s="8"/>
      <c r="D630" s="8"/>
      <c r="E630" s="8"/>
      <c r="F630" s="8"/>
      <c r="G630" s="8"/>
      <c r="H630" s="8"/>
      <c r="J630" s="8"/>
      <c r="L630" s="8"/>
      <c r="M630" s="8"/>
      <c r="R630" s="8"/>
      <c r="S630" s="8"/>
    </row>
    <row r="631" spans="1:19">
      <c r="A631" s="8"/>
      <c r="B631" s="8"/>
      <c r="C631" s="8"/>
      <c r="D631" s="8"/>
      <c r="E631" s="8"/>
      <c r="F631" s="8"/>
      <c r="G631" s="8"/>
      <c r="H631" s="8"/>
      <c r="J631" s="8"/>
      <c r="L631" s="8"/>
      <c r="M631" s="8"/>
      <c r="R631" s="8"/>
      <c r="S631" s="8"/>
    </row>
    <row r="632" spans="1:19">
      <c r="A632" s="8"/>
      <c r="B632" s="8"/>
      <c r="C632" s="8"/>
      <c r="D632" s="8"/>
      <c r="E632" s="8"/>
      <c r="F632" s="8"/>
      <c r="G632" s="8"/>
      <c r="H632" s="8"/>
      <c r="J632" s="8"/>
      <c r="L632" s="8"/>
      <c r="M632" s="8"/>
      <c r="R632" s="8"/>
      <c r="S632" s="8"/>
    </row>
    <row r="633" spans="1:19">
      <c r="A633" s="8"/>
      <c r="B633" s="8"/>
      <c r="C633" s="8"/>
      <c r="D633" s="8"/>
      <c r="E633" s="8"/>
      <c r="F633" s="8"/>
      <c r="G633" s="8"/>
      <c r="H633" s="8"/>
      <c r="J633" s="8"/>
      <c r="L633" s="8"/>
      <c r="M633" s="8"/>
      <c r="R633" s="8"/>
      <c r="S633" s="8"/>
    </row>
    <row r="634" spans="1:19">
      <c r="A634" s="8"/>
      <c r="B634" s="8"/>
      <c r="C634" s="8"/>
      <c r="D634" s="8"/>
      <c r="E634" s="8"/>
      <c r="F634" s="8"/>
      <c r="G634" s="8"/>
      <c r="H634" s="8"/>
      <c r="J634" s="8"/>
      <c r="L634" s="8"/>
      <c r="M634" s="8"/>
      <c r="R634" s="8"/>
      <c r="S634" s="8"/>
    </row>
    <row r="635" spans="1:19">
      <c r="A635" s="8"/>
      <c r="B635" s="8"/>
      <c r="C635" s="8"/>
      <c r="D635" s="8"/>
      <c r="E635" s="8"/>
      <c r="F635" s="8"/>
      <c r="G635" s="8"/>
      <c r="H635" s="8"/>
      <c r="J635" s="8"/>
      <c r="L635" s="8"/>
      <c r="M635" s="8"/>
      <c r="R635" s="8"/>
      <c r="S635" s="8"/>
    </row>
    <row r="636" spans="1:19">
      <c r="A636" s="8"/>
      <c r="B636" s="8"/>
      <c r="C636" s="8"/>
      <c r="D636" s="8"/>
      <c r="E636" s="8"/>
      <c r="F636" s="8"/>
      <c r="G636" s="8"/>
      <c r="H636" s="8"/>
      <c r="J636" s="8"/>
      <c r="L636" s="8"/>
      <c r="M636" s="8"/>
      <c r="R636" s="8"/>
      <c r="S636" s="8"/>
    </row>
    <row r="637" spans="1:19">
      <c r="A637" s="8"/>
      <c r="B637" s="8"/>
      <c r="C637" s="8"/>
      <c r="D637" s="8"/>
      <c r="E637" s="8"/>
      <c r="F637" s="8"/>
      <c r="G637" s="8"/>
      <c r="H637" s="8"/>
      <c r="J637" s="8"/>
      <c r="L637" s="8"/>
      <c r="M637" s="8"/>
      <c r="R637" s="8"/>
      <c r="S637" s="8"/>
    </row>
    <row r="638" spans="1:19">
      <c r="A638" s="8"/>
      <c r="B638" s="8"/>
      <c r="C638" s="8"/>
      <c r="D638" s="8"/>
      <c r="E638" s="8"/>
      <c r="F638" s="8"/>
      <c r="G638" s="8"/>
      <c r="H638" s="8"/>
      <c r="J638" s="8"/>
      <c r="L638" s="8"/>
      <c r="M638" s="8"/>
      <c r="R638" s="8"/>
      <c r="S638" s="8"/>
    </row>
    <row r="639" spans="1:19">
      <c r="A639" s="8"/>
      <c r="B639" s="8"/>
      <c r="C639" s="8"/>
      <c r="D639" s="8"/>
      <c r="E639" s="8"/>
      <c r="F639" s="8"/>
      <c r="G639" s="8"/>
      <c r="H639" s="8"/>
      <c r="J639" s="8"/>
      <c r="L639" s="8"/>
      <c r="M639" s="8"/>
      <c r="R639" s="8"/>
      <c r="S639" s="8"/>
    </row>
    <row r="640" spans="1:19">
      <c r="A640" s="8"/>
      <c r="B640" s="8"/>
      <c r="C640" s="8"/>
      <c r="D640" s="8"/>
      <c r="E640" s="8"/>
      <c r="F640" s="8"/>
      <c r="G640" s="8"/>
      <c r="H640" s="8"/>
      <c r="J640" s="8"/>
      <c r="L640" s="8"/>
      <c r="M640" s="8"/>
      <c r="R640" s="8"/>
      <c r="S640" s="8"/>
    </row>
    <row r="641" spans="1:19">
      <c r="A641" s="8"/>
      <c r="B641" s="8"/>
      <c r="C641" s="8"/>
      <c r="D641" s="8"/>
      <c r="E641" s="8"/>
      <c r="F641" s="8"/>
      <c r="G641" s="8"/>
      <c r="H641" s="8"/>
      <c r="J641" s="8"/>
      <c r="L641" s="8"/>
      <c r="M641" s="8"/>
      <c r="R641" s="8"/>
      <c r="S641" s="8"/>
    </row>
    <row r="642" spans="1:19">
      <c r="A642" s="8"/>
      <c r="B642" s="8"/>
      <c r="C642" s="8"/>
      <c r="D642" s="8"/>
      <c r="E642" s="8"/>
      <c r="F642" s="8"/>
      <c r="G642" s="8"/>
      <c r="H642" s="8"/>
      <c r="J642" s="8"/>
      <c r="L642" s="8"/>
      <c r="M642" s="8"/>
      <c r="R642" s="8"/>
      <c r="S642" s="8"/>
    </row>
  </sheetData>
  <mergeCells count="191">
    <mergeCell ref="C97:I97"/>
    <mergeCell ref="C151:I151"/>
    <mergeCell ref="C170:H170"/>
    <mergeCell ref="C188:H188"/>
    <mergeCell ref="C206:I206"/>
    <mergeCell ref="C79:I79"/>
    <mergeCell ref="C114:H114"/>
    <mergeCell ref="C133:I133"/>
    <mergeCell ref="C152:I152"/>
    <mergeCell ref="A155:P155"/>
    <mergeCell ref="A118:C118"/>
    <mergeCell ref="A119:P119"/>
    <mergeCell ref="A130:Q130"/>
    <mergeCell ref="A136:P136"/>
    <mergeCell ref="A94:Q94"/>
    <mergeCell ref="A99:P99"/>
    <mergeCell ref="A100:C100"/>
    <mergeCell ref="A101:P101"/>
    <mergeCell ref="A112:Q112"/>
    <mergeCell ref="C131:I131"/>
    <mergeCell ref="C132:I132"/>
    <mergeCell ref="C207:I207"/>
    <mergeCell ref="C205:I205"/>
    <mergeCell ref="C31:I31"/>
    <mergeCell ref="C39:H39"/>
    <mergeCell ref="C57:H57"/>
    <mergeCell ref="C78:I78"/>
    <mergeCell ref="C96:I96"/>
    <mergeCell ref="C113:H113"/>
    <mergeCell ref="C150:I150"/>
    <mergeCell ref="C169:H169"/>
    <mergeCell ref="A186:Q186"/>
    <mergeCell ref="A191:P191"/>
    <mergeCell ref="A192:C192"/>
    <mergeCell ref="A193:P193"/>
    <mergeCell ref="A204:Q204"/>
    <mergeCell ref="A157:P157"/>
    <mergeCell ref="A168:Q168"/>
    <mergeCell ref="A173:P173"/>
    <mergeCell ref="A174:C174"/>
    <mergeCell ref="A175:P175"/>
    <mergeCell ref="C187:H187"/>
    <mergeCell ref="A137:C137"/>
    <mergeCell ref="A138:P138"/>
    <mergeCell ref="A149:Q149"/>
    <mergeCell ref="A613:Q613"/>
    <mergeCell ref="A585:P585"/>
    <mergeCell ref="A596:Q596"/>
    <mergeCell ref="A600:P600"/>
    <mergeCell ref="A601:C601"/>
    <mergeCell ref="A602:P602"/>
    <mergeCell ref="A567:C567"/>
    <mergeCell ref="A568:P568"/>
    <mergeCell ref="A579:Q579"/>
    <mergeCell ref="A583:P583"/>
    <mergeCell ref="A584:C584"/>
    <mergeCell ref="A549:P549"/>
    <mergeCell ref="A550:C550"/>
    <mergeCell ref="A551:P551"/>
    <mergeCell ref="A562:Q562"/>
    <mergeCell ref="A566:P566"/>
    <mergeCell ref="A528:Q528"/>
    <mergeCell ref="A532:P532"/>
    <mergeCell ref="A533:C533"/>
    <mergeCell ref="A534:P534"/>
    <mergeCell ref="A545:Q545"/>
    <mergeCell ref="A500:P500"/>
    <mergeCell ref="A511:Q511"/>
    <mergeCell ref="A515:P515"/>
    <mergeCell ref="A516:C516"/>
    <mergeCell ref="A517:P517"/>
    <mergeCell ref="A482:C482"/>
    <mergeCell ref="A483:P483"/>
    <mergeCell ref="A494:Q494"/>
    <mergeCell ref="A498:P498"/>
    <mergeCell ref="A499:C499"/>
    <mergeCell ref="A464:P464"/>
    <mergeCell ref="A465:C465"/>
    <mergeCell ref="A466:P466"/>
    <mergeCell ref="A477:Q477"/>
    <mergeCell ref="A481:P481"/>
    <mergeCell ref="A443:Q443"/>
    <mergeCell ref="A447:P447"/>
    <mergeCell ref="A448:C448"/>
    <mergeCell ref="A449:P449"/>
    <mergeCell ref="A460:Q460"/>
    <mergeCell ref="A364:P364"/>
    <mergeCell ref="A375:Q375"/>
    <mergeCell ref="A415:P415"/>
    <mergeCell ref="A426:Q426"/>
    <mergeCell ref="A430:P430"/>
    <mergeCell ref="A431:C431"/>
    <mergeCell ref="A432:P432"/>
    <mergeCell ref="A397:C397"/>
    <mergeCell ref="A398:P398"/>
    <mergeCell ref="A409:Q409"/>
    <mergeCell ref="A413:P413"/>
    <mergeCell ref="A414:C414"/>
    <mergeCell ref="A617:Q618"/>
    <mergeCell ref="A294:P294"/>
    <mergeCell ref="A295:C295"/>
    <mergeCell ref="A296:P296"/>
    <mergeCell ref="A307:Q307"/>
    <mergeCell ref="A311:P311"/>
    <mergeCell ref="A312:C312"/>
    <mergeCell ref="A313:P313"/>
    <mergeCell ref="A324:Q324"/>
    <mergeCell ref="A328:P328"/>
    <mergeCell ref="A329:C329"/>
    <mergeCell ref="A330:P330"/>
    <mergeCell ref="A341:Q341"/>
    <mergeCell ref="A345:P345"/>
    <mergeCell ref="A346:C346"/>
    <mergeCell ref="A347:P347"/>
    <mergeCell ref="A379:P379"/>
    <mergeCell ref="A380:C380"/>
    <mergeCell ref="A381:P381"/>
    <mergeCell ref="A392:Q392"/>
    <mergeCell ref="A396:P396"/>
    <mergeCell ref="A358:Q358"/>
    <mergeCell ref="A362:P362"/>
    <mergeCell ref="A363:C363"/>
    <mergeCell ref="A274:Q274"/>
    <mergeCell ref="A277:P277"/>
    <mergeCell ref="A278:C278"/>
    <mergeCell ref="A279:P279"/>
    <mergeCell ref="A290:Q290"/>
    <mergeCell ref="A246:P246"/>
    <mergeCell ref="A257:Q257"/>
    <mergeCell ref="A261:P261"/>
    <mergeCell ref="A262:C262"/>
    <mergeCell ref="A263:P263"/>
    <mergeCell ref="A228:C228"/>
    <mergeCell ref="A229:P229"/>
    <mergeCell ref="A240:Q240"/>
    <mergeCell ref="A244:P244"/>
    <mergeCell ref="A245:C245"/>
    <mergeCell ref="A210:P210"/>
    <mergeCell ref="A211:C211"/>
    <mergeCell ref="A212:P212"/>
    <mergeCell ref="A223:Q223"/>
    <mergeCell ref="A227:P227"/>
    <mergeCell ref="C224:G224"/>
    <mergeCell ref="A620:E620"/>
    <mergeCell ref="B7:H7"/>
    <mergeCell ref="B8:D8"/>
    <mergeCell ref="A11:R11"/>
    <mergeCell ref="A18:C18"/>
    <mergeCell ref="R13:R15"/>
    <mergeCell ref="A13:A15"/>
    <mergeCell ref="B13:B15"/>
    <mergeCell ref="D13:D15"/>
    <mergeCell ref="G14:G15"/>
    <mergeCell ref="E13:E15"/>
    <mergeCell ref="M14:M15"/>
    <mergeCell ref="H14:H15"/>
    <mergeCell ref="Q13:Q15"/>
    <mergeCell ref="R617:R618"/>
    <mergeCell ref="A63:P63"/>
    <mergeCell ref="A29:Q29"/>
    <mergeCell ref="A17:P17"/>
    <mergeCell ref="A36:P36"/>
    <mergeCell ref="A76:Q76"/>
    <mergeCell ref="A82:P82"/>
    <mergeCell ref="A83:C83"/>
    <mergeCell ref="A156:C156"/>
    <mergeCell ref="A117:P117"/>
    <mergeCell ref="A43:P43"/>
    <mergeCell ref="A45:P45"/>
    <mergeCell ref="A56:Q56"/>
    <mergeCell ref="A37:C37"/>
    <mergeCell ref="A44:C44"/>
    <mergeCell ref="A64:C64"/>
    <mergeCell ref="A65:P65"/>
    <mergeCell ref="A5:Q5"/>
    <mergeCell ref="N14:N15"/>
    <mergeCell ref="O14:O15"/>
    <mergeCell ref="F13:O13"/>
    <mergeCell ref="A6:Q6"/>
    <mergeCell ref="F14:F15"/>
    <mergeCell ref="J14:J15"/>
    <mergeCell ref="L14:L15"/>
    <mergeCell ref="P13:P15"/>
    <mergeCell ref="C13:C15"/>
    <mergeCell ref="I14:I15"/>
    <mergeCell ref="K14:K15"/>
    <mergeCell ref="C33:I33"/>
    <mergeCell ref="C60:H60"/>
    <mergeCell ref="C32:I32"/>
    <mergeCell ref="C58:H58"/>
    <mergeCell ref="C59:H59"/>
  </mergeCells>
  <phoneticPr fontId="0" type="noConversion"/>
  <dataValidations count="4">
    <dataValidation type="list" allowBlank="1" showInputMessage="1" showErrorMessage="1" sqref="D46:D55 D603:D612 D19:D28 D66:D75 D84:D93 D102:D111 D120:D129 D139:D148 D158:D167 D176:D185 D194:D203 D213:D222 D230:D239 D247:D256 D264:D273 D280:D289 D297:D306 D314:D323 D331:D340 D348:D357 D365:D374 D382:D391 D399:D408 D416:D425 D433:D442 D450:D459 D467:D476 D484:D493 D501:D510 D518:D527 D535:D544 D552:D561 D569:D578 D586:D595">
      <formula1>"olimpinė,neolimpinė"</formula1>
    </dataValidation>
    <dataValidation type="list" allowBlank="1" showInputMessage="1" showErrorMessage="1" sqref="M46:M55 H46:H55 M19:M28 H19:H28 M66:M75 H66:H75 M84:M93 H84:H93 M102:M111 H102:H111 M120:M129 H120:H129 M139:M148 H139:H148 M158:M167 H158:H167 M176:M185 H176:H185 M194:M203 H194:H203 M213:M222 H213:H222 M230:M239 H230:H239 M247:M256 H247:H256 M264:M273 H264:H273 M280:M289 H280:H289 M297:M306 H297:H306 M314:M323 H314:H323 M331:M340 H331:H340 M348:M357 H348:H357 M365:M374 H365:H374 M382:M391 H382:H391 M399:M408 H399:H408 M416:M425 H416:H425 M433:M442 H433:H442 M450:M459 H450:H459 M467:M476 H467:H476 M484:M493 H484:H493 M501:M510 H501:H510 M518:M527 H518:H527 M535:M544 H535:H544 M552:M561 H552:H561 M569:M578 H569:H578 M586:M595 H586:H595 M603:M612 H603:H612">
      <formula1>"Taip,Ne"</formula1>
    </dataValidation>
    <dataValidation type="list" allowBlank="1" showInputMessage="1" showErrorMessage="1" sqref="F19:F28 F603:F612 F46:F55 F66:F75 F84:F93 F102:F111 F120:F129 F139:F148 F158:F167 F176:F185 F194:F203 F213:F222 F230:F239 F247:F256 F264:F273 F280:F289 F297:F306 F314:F323 F331:F340 F348:F357 F365:F374 F382:F391 F399:F408 F416:F425 F433:F442 F450:F459 F467:F476 F484:F493 F501:F510 F518:F527 F535:F544 F552:F561 F569:F578 F586:F595">
      <formula1>"OŽ,PČ,PČneol,EČ,EČneol,JOŽ,JPČ,JEČ,JnPČ,JnEČ,NEAK"</formula1>
    </dataValidation>
    <dataValidation type="list" allowBlank="1" showInputMessage="1" showErrorMessage="1" sqref="G19:G28 G46:G55 G66:G75 G84:G93 G102:G111 G120:G129 G139:G148 G158:G167 G176:G185 G194:G203 G213:G222 G230:G239 G247:G256 G264:G273 G280:G289 G297:G306 G314:G323 G331:G340 G348:G357 G365:G374 G382:G391 G399:G408 G416:G425 G433:G442 G450:G459 G467:G476 G484:G493 G501:G510 G518:G527 G535:G544 G552:G561 G569:G578 G586:G595 G603:G612">
      <formula1>"1,1 (kas 4 m. 1 k. nerengiamos),2,4 arba 5"</formula1>
    </dataValidation>
  </dataValidations>
  <hyperlinks>
    <hyperlink ref="B7:H7" r:id="rId1" display="K. Baršausko g. 82-21,LT-51440, Kaunas, Lietuva, 440, Kaunas, Lietuva,+37069411300, lsf.secretariat@gmail.com"/>
    <hyperlink ref="C31:I31" r:id="rId2" display="http://www.isuresults.com/results/season1516/wc2016/CAT002RS.HTM"/>
    <hyperlink ref="C57:H57" r:id="rId3" display="http://www.isuresults.com/results/season1617/ec2017/CAT003RS.HTM"/>
    <hyperlink ref="C78:I78" r:id="rId4" display="http://www.isuresults.com/results/season1617/wc2017/CAT003RS.HTM"/>
    <hyperlink ref="C96:I96" r:id="rId5" display="http://www.isuresults.com/results/season1617/wjc2017/CAT002RS.HTM"/>
    <hyperlink ref="C113:H113" r:id="rId6" display="http://www.isuresults.com/results/season1718/ec2018/CAT002RS.HTM"/>
    <hyperlink ref="C150:I150" r:id="rId7" display="http://www.isuresults.com/results/season1819/ec2019/CAT002RS.HTM"/>
    <hyperlink ref="C169:H169" r:id="rId8" display="http://www.isuresults.com/results/season1819/wc2019/data0290.htm"/>
    <hyperlink ref="C187:H187" r:id="rId9" display="http://www.isuresults.com/results/season1819/wjc2019/CAT002RS.htm"/>
    <hyperlink ref="C205:I205" r:id="rId10" display="http://www.isuresults.com/results/season1920/ec2020/CAT002RS.htm"/>
    <hyperlink ref="C131:H131" r:id="rId11" display="https://drive.google.com/file/d/1wWsmGKZwPNzODr4yUQII0w7kkrc9QKFq/view?usp=sharing"/>
    <hyperlink ref="C131:I131" r:id="rId12" display="https://drive.google.com/file/d/1wWsmGKZwPNzODr4yUQII0w7kkrc9QKFq/view?usp=sharing"/>
    <hyperlink ref="C132:I132" r:id="rId13" display="http://www.isuresults.com/results/season1718/wc2018/CAT004RS.HTM"/>
    <hyperlink ref="C33:I33" r:id="rId14" display="http://www.isuresults.com/ws/wr2016-17/wrpairs.htm"/>
    <hyperlink ref="C60:H60" r:id="rId15" display="http://www.isuresults.com/ws/wr2016-17/wrdance.htm"/>
    <hyperlink ref="C133:I133" r:id="rId16" display="http://www.isuresults.com/ws/wr2017-18/wrdance.htm"/>
    <hyperlink ref="C152:I152" r:id="rId17" display="http://www.isuresults.com/ws/wr2018-19/wrdance.htm"/>
    <hyperlink ref="C207:I207" r:id="rId18" display="http://www.isuresults.com/ws/wr2019-20/wrdance.htm"/>
    <hyperlink ref="C224:G224" r:id="rId19" display="http://www.isuresults.com/events/cat03109438.htm"/>
    <hyperlink ref="C32:I32" r:id="rId20" display="http://www.isuresults.com/results/season1516/wc2016/CAT003RS.HTM"/>
    <hyperlink ref="C58:H58" r:id="rId21" display="http://www.isuresults.com/results/season1617/ec2017/CAT002RS.HTM"/>
    <hyperlink ref="C59:H59" r:id="rId22" display="http://www.isuresults.com/results/season1617/ec2017/CAT004RS.HTM"/>
    <hyperlink ref="C79:I79" r:id="rId23" display="http://www.isuresults.com/results/season1617/wc2017/CAT004RS.HTM"/>
    <hyperlink ref="C97:I97" r:id="rId24" display="http://www.isuresults.com/results/season1617/wjc2017/CAT004RS.HTM"/>
    <hyperlink ref="C114:H114" r:id="rId25" display="http://www.isuresults.com/results/season1718/ec2018/CAT004RS.HTM"/>
    <hyperlink ref="C151:I151" r:id="rId26" display="http://www.isuresults.com/results/season1819/ec2019/CAT004RS.HTM"/>
    <hyperlink ref="C170:H170" r:id="rId27" display="http://www.isuresults.com/results/season1819/wc2019/data0490.htm"/>
    <hyperlink ref="C188:H188" r:id="rId28" display="http://www.isuresults.com/results/season1819/wjc2019/CAT004RS.htm"/>
    <hyperlink ref="C206:I206" r:id="rId29" display="http://www.isuresults.com/results/season1920/ec2020/CAT004RS.htm"/>
  </hyperlinks>
  <pageMargins left="0.39" right="0.38" top="0.47244094488188981" bottom="0.39370078740157483" header="0.31496062992125984" footer="0.31496062992125984"/>
  <pageSetup paperSize="9" scale="55" orientation="landscape" r:id="rId30"/>
  <legacyDrawing r:id="rId3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'Pripazintos federacijos'!$A$2:$A$75</xm:f>
          </x14:formula1>
          <xm:sqref>A5:Q5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6"/>
  <sheetViews>
    <sheetView topLeftCell="A4" workbookViewId="0">
      <selection activeCell="C19" sqref="C19"/>
    </sheetView>
  </sheetViews>
  <sheetFormatPr defaultRowHeight="15"/>
  <cols>
    <col min="3" max="3" width="30.42578125" customWidth="1"/>
  </cols>
  <sheetData>
    <row r="1" spans="1:41" ht="15.7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51"/>
      <c r="AE1" s="51"/>
      <c r="AF1" s="51"/>
      <c r="AG1" s="51"/>
      <c r="AH1" s="26"/>
      <c r="AI1" s="26"/>
      <c r="AJ1" s="51"/>
      <c r="AK1" s="51" t="s">
        <v>108</v>
      </c>
      <c r="AL1" s="51"/>
      <c r="AM1" s="51"/>
      <c r="AN1" s="51"/>
    </row>
    <row r="2" spans="1:41" ht="15.7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51"/>
      <c r="AE2" s="51"/>
      <c r="AF2" s="51"/>
      <c r="AG2" s="51"/>
      <c r="AH2" s="26"/>
      <c r="AI2" s="26"/>
      <c r="AJ2" s="51"/>
      <c r="AK2" s="51" t="s">
        <v>109</v>
      </c>
      <c r="AL2" s="51"/>
      <c r="AM2" s="51"/>
      <c r="AN2" s="51"/>
    </row>
    <row r="3" spans="1:41" ht="15.7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51"/>
      <c r="AE3" s="51"/>
      <c r="AF3" s="51"/>
      <c r="AG3" s="51"/>
      <c r="AH3" s="26"/>
      <c r="AI3" s="26"/>
      <c r="AJ3" s="51"/>
      <c r="AK3" s="51" t="s">
        <v>110</v>
      </c>
      <c r="AL3" s="51"/>
      <c r="AM3" s="51"/>
      <c r="AN3" s="51"/>
    </row>
    <row r="4" spans="1:41" ht="15.7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51"/>
      <c r="AE4" s="51"/>
      <c r="AF4" s="51"/>
      <c r="AG4" s="51"/>
      <c r="AH4" s="26"/>
      <c r="AI4" s="26"/>
      <c r="AJ4" s="51"/>
      <c r="AK4" s="51" t="s">
        <v>111</v>
      </c>
      <c r="AL4" s="51"/>
      <c r="AM4" s="51"/>
      <c r="AN4" s="51"/>
    </row>
    <row r="5" spans="1:41" ht="15.75">
      <c r="A5" s="116" t="s">
        <v>112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</row>
    <row r="6" spans="1:41" ht="15.75" thickBot="1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</row>
    <row r="7" spans="1:41" ht="96">
      <c r="A7" s="117" t="s">
        <v>8</v>
      </c>
      <c r="B7" s="119" t="s">
        <v>113</v>
      </c>
      <c r="C7" s="122" t="s">
        <v>114</v>
      </c>
      <c r="D7" s="124" t="s">
        <v>115</v>
      </c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30" t="s">
        <v>13</v>
      </c>
      <c r="AO7" s="31"/>
    </row>
    <row r="8" spans="1:41">
      <c r="A8" s="118"/>
      <c r="B8" s="120"/>
      <c r="C8" s="123"/>
      <c r="D8" s="113" t="s">
        <v>116</v>
      </c>
      <c r="E8" s="113" t="s">
        <v>117</v>
      </c>
      <c r="F8" s="113" t="s">
        <v>118</v>
      </c>
      <c r="G8" s="113" t="s">
        <v>119</v>
      </c>
      <c r="H8" s="113" t="s">
        <v>120</v>
      </c>
      <c r="I8" s="113" t="s">
        <v>121</v>
      </c>
      <c r="J8" s="113" t="s">
        <v>122</v>
      </c>
      <c r="K8" s="113" t="s">
        <v>123</v>
      </c>
      <c r="L8" s="113" t="s">
        <v>124</v>
      </c>
      <c r="M8" s="113" t="s">
        <v>125</v>
      </c>
      <c r="N8" s="113" t="s">
        <v>126</v>
      </c>
      <c r="O8" s="113" t="s">
        <v>127</v>
      </c>
      <c r="P8" s="113" t="s">
        <v>128</v>
      </c>
      <c r="Q8" s="113" t="s">
        <v>129</v>
      </c>
      <c r="R8" s="113" t="s">
        <v>130</v>
      </c>
      <c r="S8" s="113" t="s">
        <v>131</v>
      </c>
      <c r="T8" s="113" t="s">
        <v>132</v>
      </c>
      <c r="U8" s="113" t="s">
        <v>133</v>
      </c>
      <c r="V8" s="113" t="s">
        <v>134</v>
      </c>
      <c r="W8" s="113" t="s">
        <v>135</v>
      </c>
      <c r="X8" s="113" t="s">
        <v>136</v>
      </c>
      <c r="Y8" s="113" t="s">
        <v>137</v>
      </c>
      <c r="Z8" s="113" t="s">
        <v>138</v>
      </c>
      <c r="AA8" s="113" t="s">
        <v>139</v>
      </c>
      <c r="AB8" s="113" t="s">
        <v>140</v>
      </c>
      <c r="AC8" s="113" t="s">
        <v>141</v>
      </c>
      <c r="AD8" s="113" t="s">
        <v>142</v>
      </c>
      <c r="AE8" s="113" t="s">
        <v>143</v>
      </c>
      <c r="AF8" s="113" t="s">
        <v>144</v>
      </c>
      <c r="AG8" s="113" t="s">
        <v>145</v>
      </c>
      <c r="AH8" s="113" t="s">
        <v>146</v>
      </c>
      <c r="AI8" s="113" t="s">
        <v>147</v>
      </c>
      <c r="AJ8" s="113" t="s">
        <v>148</v>
      </c>
      <c r="AK8" s="113" t="s">
        <v>149</v>
      </c>
      <c r="AL8" s="113" t="s">
        <v>150</v>
      </c>
      <c r="AM8" s="113" t="s">
        <v>151</v>
      </c>
      <c r="AN8" s="114" t="s">
        <v>152</v>
      </c>
    </row>
    <row r="9" spans="1:41">
      <c r="A9" s="118"/>
      <c r="B9" s="121"/>
      <c r="C9" s="12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5"/>
    </row>
    <row r="10" spans="1:41" s="55" customFormat="1">
      <c r="A10" s="52" t="s">
        <v>153</v>
      </c>
      <c r="B10" s="53" t="s">
        <v>154</v>
      </c>
      <c r="C10" s="35" t="s">
        <v>155</v>
      </c>
      <c r="D10" s="34">
        <v>550.79999999999995</v>
      </c>
      <c r="E10" s="34">
        <v>426.38400000000001</v>
      </c>
      <c r="F10" s="34">
        <v>342.14400000000001</v>
      </c>
      <c r="G10" s="34">
        <v>181.44</v>
      </c>
      <c r="H10" s="34">
        <v>168.48</v>
      </c>
      <c r="I10" s="34">
        <v>155.52000000000001</v>
      </c>
      <c r="J10" s="34">
        <v>148.5</v>
      </c>
      <c r="K10" s="34">
        <v>144</v>
      </c>
      <c r="L10" s="34">
        <v>137.69999999999999</v>
      </c>
      <c r="M10" s="34">
        <v>134.946</v>
      </c>
      <c r="N10" s="34">
        <v>132.19199999999998</v>
      </c>
      <c r="O10" s="34">
        <v>129.43799999999999</v>
      </c>
      <c r="P10" s="34">
        <v>126.684</v>
      </c>
      <c r="Q10" s="34">
        <v>123.92999999999998</v>
      </c>
      <c r="R10" s="34">
        <v>121.17599999999999</v>
      </c>
      <c r="S10" s="34">
        <v>118.42199999999998</v>
      </c>
      <c r="T10" s="34">
        <v>108</v>
      </c>
      <c r="U10" s="34">
        <v>105.24600000000001</v>
      </c>
      <c r="V10" s="34">
        <v>102.49199999999999</v>
      </c>
      <c r="W10" s="34">
        <v>99.738</v>
      </c>
      <c r="X10" s="34">
        <v>96.983999999999995</v>
      </c>
      <c r="Y10" s="34">
        <v>94.229999999999976</v>
      </c>
      <c r="Z10" s="34">
        <v>91.475999999999985</v>
      </c>
      <c r="AA10" s="34">
        <v>88.721999999999994</v>
      </c>
      <c r="AB10" s="34">
        <v>80.099999999999994</v>
      </c>
      <c r="AC10" s="34">
        <v>77.345999999999989</v>
      </c>
      <c r="AD10" s="34">
        <v>74.591999999999999</v>
      </c>
      <c r="AE10" s="34">
        <v>71.837999999999994</v>
      </c>
      <c r="AF10" s="34">
        <v>69.084000000000003</v>
      </c>
      <c r="AG10" s="34">
        <v>66.329999999999984</v>
      </c>
      <c r="AH10" s="34">
        <v>63.575999999999986</v>
      </c>
      <c r="AI10" s="34">
        <v>60.821999999999989</v>
      </c>
      <c r="AJ10" s="34">
        <v>52.2</v>
      </c>
      <c r="AK10" s="34">
        <v>49.445999999999998</v>
      </c>
      <c r="AL10" s="34">
        <v>46.692</v>
      </c>
      <c r="AM10" s="34">
        <v>43.937999999999995</v>
      </c>
      <c r="AN10" s="54">
        <f>SUM(D10*0.3/100)</f>
        <v>1.6523999999999999</v>
      </c>
    </row>
    <row r="11" spans="1:41">
      <c r="A11" s="63" t="s">
        <v>156</v>
      </c>
      <c r="B11" s="44" t="s">
        <v>31</v>
      </c>
      <c r="C11" s="35" t="s">
        <v>157</v>
      </c>
      <c r="D11" s="33">
        <v>449</v>
      </c>
      <c r="E11" s="33">
        <v>314</v>
      </c>
      <c r="F11" s="33">
        <v>238</v>
      </c>
      <c r="G11" s="33">
        <v>172</v>
      </c>
      <c r="H11" s="33">
        <v>159</v>
      </c>
      <c r="I11" s="33">
        <v>145</v>
      </c>
      <c r="J11" s="33">
        <v>132</v>
      </c>
      <c r="K11" s="33">
        <v>119</v>
      </c>
      <c r="L11" s="34">
        <v>88</v>
      </c>
      <c r="M11" s="34">
        <f>L11-2.245</f>
        <v>85.754999999999995</v>
      </c>
      <c r="N11" s="34">
        <f t="shared" ref="N11:AI11" si="0">M11-2.245</f>
        <v>83.509999999999991</v>
      </c>
      <c r="O11" s="34">
        <f t="shared" si="0"/>
        <v>81.264999999999986</v>
      </c>
      <c r="P11" s="34">
        <f t="shared" si="0"/>
        <v>79.019999999999982</v>
      </c>
      <c r="Q11" s="34">
        <f t="shared" si="0"/>
        <v>76.774999999999977</v>
      </c>
      <c r="R11" s="34">
        <f t="shared" si="0"/>
        <v>74.529999999999973</v>
      </c>
      <c r="S11" s="34">
        <f t="shared" si="0"/>
        <v>72.284999999999968</v>
      </c>
      <c r="T11" s="34">
        <v>55</v>
      </c>
      <c r="U11" s="34">
        <f t="shared" si="0"/>
        <v>52.755000000000003</v>
      </c>
      <c r="V11" s="34">
        <f t="shared" si="0"/>
        <v>50.510000000000005</v>
      </c>
      <c r="W11" s="34">
        <f t="shared" si="0"/>
        <v>48.265000000000008</v>
      </c>
      <c r="X11" s="34">
        <f t="shared" si="0"/>
        <v>46.02000000000001</v>
      </c>
      <c r="Y11" s="34">
        <f t="shared" si="0"/>
        <v>43.775000000000013</v>
      </c>
      <c r="Z11" s="34">
        <f t="shared" si="0"/>
        <v>41.530000000000015</v>
      </c>
      <c r="AA11" s="34">
        <f t="shared" si="0"/>
        <v>39.285000000000018</v>
      </c>
      <c r="AB11" s="34">
        <v>22</v>
      </c>
      <c r="AC11" s="34">
        <f t="shared" si="0"/>
        <v>19.754999999999999</v>
      </c>
      <c r="AD11" s="34">
        <f t="shared" si="0"/>
        <v>17.509999999999998</v>
      </c>
      <c r="AE11" s="34">
        <f t="shared" si="0"/>
        <v>15.264999999999997</v>
      </c>
      <c r="AF11" s="34">
        <f t="shared" si="0"/>
        <v>13.019999999999996</v>
      </c>
      <c r="AG11" s="34">
        <f t="shared" si="0"/>
        <v>10.774999999999995</v>
      </c>
      <c r="AH11" s="34">
        <f t="shared" si="0"/>
        <v>8.529999999999994</v>
      </c>
      <c r="AI11" s="34">
        <f t="shared" si="0"/>
        <v>6.2849999999999939</v>
      </c>
      <c r="AJ11" s="36" t="s">
        <v>158</v>
      </c>
      <c r="AK11" s="36" t="s">
        <v>158</v>
      </c>
      <c r="AL11" s="36" t="s">
        <v>158</v>
      </c>
      <c r="AM11" s="36" t="s">
        <v>158</v>
      </c>
      <c r="AN11" s="62">
        <f t="shared" ref="AN11:AN26" si="1">SUM(D11*0.3/100)</f>
        <v>1.347</v>
      </c>
    </row>
    <row r="12" spans="1:41">
      <c r="A12" s="63" t="s">
        <v>159</v>
      </c>
      <c r="B12" s="44" t="s">
        <v>45</v>
      </c>
      <c r="C12" s="35" t="s">
        <v>160</v>
      </c>
      <c r="D12" s="33">
        <v>204</v>
      </c>
      <c r="E12" s="33">
        <v>156.24</v>
      </c>
      <c r="F12" s="33">
        <v>123.84</v>
      </c>
      <c r="G12" s="33">
        <v>72</v>
      </c>
      <c r="H12" s="33">
        <v>66</v>
      </c>
      <c r="I12" s="33">
        <v>60</v>
      </c>
      <c r="J12" s="33">
        <v>54</v>
      </c>
      <c r="K12" s="33">
        <v>48</v>
      </c>
      <c r="L12" s="34">
        <v>40</v>
      </c>
      <c r="M12" s="34">
        <f>L12-1.02</f>
        <v>38.979999999999997</v>
      </c>
      <c r="N12" s="34">
        <f t="shared" ref="N12:AA12" si="2">M12-1.02</f>
        <v>37.959999999999994</v>
      </c>
      <c r="O12" s="34">
        <f t="shared" si="2"/>
        <v>36.939999999999991</v>
      </c>
      <c r="P12" s="34">
        <f t="shared" si="2"/>
        <v>35.919999999999987</v>
      </c>
      <c r="Q12" s="34">
        <f t="shared" si="2"/>
        <v>34.899999999999984</v>
      </c>
      <c r="R12" s="34">
        <f t="shared" si="2"/>
        <v>33.879999999999981</v>
      </c>
      <c r="S12" s="34">
        <f t="shared" si="2"/>
        <v>32.859999999999978</v>
      </c>
      <c r="T12" s="34">
        <v>25</v>
      </c>
      <c r="U12" s="34">
        <f t="shared" si="2"/>
        <v>23.98</v>
      </c>
      <c r="V12" s="34">
        <f t="shared" si="2"/>
        <v>22.96</v>
      </c>
      <c r="W12" s="34">
        <f t="shared" si="2"/>
        <v>21.94</v>
      </c>
      <c r="X12" s="34">
        <f t="shared" si="2"/>
        <v>20.92</v>
      </c>
      <c r="Y12" s="34">
        <f t="shared" si="2"/>
        <v>19.900000000000002</v>
      </c>
      <c r="Z12" s="34">
        <f t="shared" si="2"/>
        <v>18.880000000000003</v>
      </c>
      <c r="AA12" s="34">
        <f t="shared" si="2"/>
        <v>17.860000000000003</v>
      </c>
      <c r="AB12" s="36" t="s">
        <v>158</v>
      </c>
      <c r="AC12" s="36" t="s">
        <v>158</v>
      </c>
      <c r="AD12" s="36" t="s">
        <v>158</v>
      </c>
      <c r="AE12" s="36" t="s">
        <v>158</v>
      </c>
      <c r="AF12" s="36" t="s">
        <v>158</v>
      </c>
      <c r="AG12" s="36" t="s">
        <v>158</v>
      </c>
      <c r="AH12" s="36" t="s">
        <v>158</v>
      </c>
      <c r="AI12" s="36" t="s">
        <v>158</v>
      </c>
      <c r="AJ12" s="36" t="s">
        <v>158</v>
      </c>
      <c r="AK12" s="36" t="s">
        <v>158</v>
      </c>
      <c r="AL12" s="36" t="s">
        <v>158</v>
      </c>
      <c r="AM12" s="36" t="s">
        <v>158</v>
      </c>
      <c r="AN12" s="62">
        <f t="shared" si="1"/>
        <v>0.61199999999999999</v>
      </c>
    </row>
    <row r="13" spans="1:41" ht="84">
      <c r="A13" s="63" t="s">
        <v>161</v>
      </c>
      <c r="B13" s="44" t="s">
        <v>162</v>
      </c>
      <c r="C13" s="22" t="s">
        <v>163</v>
      </c>
      <c r="D13" s="33">
        <v>85</v>
      </c>
      <c r="E13" s="33">
        <v>64.61</v>
      </c>
      <c r="F13" s="33">
        <v>50.76</v>
      </c>
      <c r="G13" s="33">
        <v>16.25</v>
      </c>
      <c r="H13" s="33">
        <v>15</v>
      </c>
      <c r="I13" s="33">
        <v>13.75</v>
      </c>
      <c r="J13" s="33">
        <v>12.5</v>
      </c>
      <c r="K13" s="33">
        <v>11.25</v>
      </c>
      <c r="L13" s="34">
        <v>9</v>
      </c>
      <c r="M13" s="34">
        <f>L13-0.425</f>
        <v>8.5749999999999993</v>
      </c>
      <c r="N13" s="34">
        <f t="shared" ref="N13:S13" si="3">M13-0.425</f>
        <v>8.1499999999999986</v>
      </c>
      <c r="O13" s="34">
        <f t="shared" si="3"/>
        <v>7.7249999999999988</v>
      </c>
      <c r="P13" s="34">
        <f t="shared" si="3"/>
        <v>7.2999999999999989</v>
      </c>
      <c r="Q13" s="34">
        <f t="shared" si="3"/>
        <v>6.8749999999999991</v>
      </c>
      <c r="R13" s="34">
        <f t="shared" si="3"/>
        <v>6.4499999999999993</v>
      </c>
      <c r="S13" s="34">
        <f t="shared" si="3"/>
        <v>6.0249999999999995</v>
      </c>
      <c r="T13" s="36" t="s">
        <v>158</v>
      </c>
      <c r="U13" s="36" t="s">
        <v>158</v>
      </c>
      <c r="V13" s="36" t="s">
        <v>158</v>
      </c>
      <c r="W13" s="36" t="s">
        <v>158</v>
      </c>
      <c r="X13" s="36" t="s">
        <v>158</v>
      </c>
      <c r="Y13" s="36" t="s">
        <v>158</v>
      </c>
      <c r="Z13" s="36" t="s">
        <v>158</v>
      </c>
      <c r="AA13" s="36" t="s">
        <v>158</v>
      </c>
      <c r="AB13" s="36" t="s">
        <v>158</v>
      </c>
      <c r="AC13" s="36" t="s">
        <v>158</v>
      </c>
      <c r="AD13" s="36" t="s">
        <v>158</v>
      </c>
      <c r="AE13" s="36" t="s">
        <v>158</v>
      </c>
      <c r="AF13" s="36" t="s">
        <v>158</v>
      </c>
      <c r="AG13" s="36" t="s">
        <v>158</v>
      </c>
      <c r="AH13" s="36" t="s">
        <v>158</v>
      </c>
      <c r="AI13" s="36" t="s">
        <v>158</v>
      </c>
      <c r="AJ13" s="36" t="s">
        <v>158</v>
      </c>
      <c r="AK13" s="36" t="s">
        <v>158</v>
      </c>
      <c r="AL13" s="36" t="s">
        <v>158</v>
      </c>
      <c r="AM13" s="36" t="s">
        <v>158</v>
      </c>
      <c r="AN13" s="62">
        <f t="shared" si="1"/>
        <v>0.255</v>
      </c>
    </row>
    <row r="14" spans="1:41" ht="36">
      <c r="A14" s="63" t="s">
        <v>164</v>
      </c>
      <c r="B14" s="44" t="s">
        <v>165</v>
      </c>
      <c r="C14" s="22" t="s">
        <v>166</v>
      </c>
      <c r="D14" s="33">
        <v>85</v>
      </c>
      <c r="E14" s="33">
        <v>59.5</v>
      </c>
      <c r="F14" s="33">
        <v>45</v>
      </c>
      <c r="G14" s="33">
        <v>32.5</v>
      </c>
      <c r="H14" s="33">
        <v>30</v>
      </c>
      <c r="I14" s="33">
        <v>27.5</v>
      </c>
      <c r="J14" s="33">
        <v>25</v>
      </c>
      <c r="K14" s="33">
        <v>22.5</v>
      </c>
      <c r="L14" s="34">
        <v>19</v>
      </c>
      <c r="M14" s="34">
        <f>L14-0.29</f>
        <v>18.71</v>
      </c>
      <c r="N14" s="34">
        <f t="shared" ref="N14:AC15" si="4">M14-0.29</f>
        <v>18.420000000000002</v>
      </c>
      <c r="O14" s="34">
        <f t="shared" si="4"/>
        <v>18.130000000000003</v>
      </c>
      <c r="P14" s="34">
        <f t="shared" si="4"/>
        <v>17.840000000000003</v>
      </c>
      <c r="Q14" s="34">
        <f t="shared" si="4"/>
        <v>17.550000000000004</v>
      </c>
      <c r="R14" s="34">
        <f t="shared" si="4"/>
        <v>17.260000000000005</v>
      </c>
      <c r="S14" s="34">
        <f t="shared" si="4"/>
        <v>16.970000000000006</v>
      </c>
      <c r="T14" s="34">
        <v>13</v>
      </c>
      <c r="U14" s="34">
        <f t="shared" si="4"/>
        <v>12.71</v>
      </c>
      <c r="V14" s="34">
        <f t="shared" si="4"/>
        <v>12.420000000000002</v>
      </c>
      <c r="W14" s="34">
        <f t="shared" si="4"/>
        <v>12.130000000000003</v>
      </c>
      <c r="X14" s="34">
        <f t="shared" si="4"/>
        <v>11.840000000000003</v>
      </c>
      <c r="Y14" s="34">
        <f t="shared" si="4"/>
        <v>11.550000000000004</v>
      </c>
      <c r="Z14" s="34">
        <f t="shared" si="4"/>
        <v>11.260000000000005</v>
      </c>
      <c r="AA14" s="34">
        <f t="shared" si="4"/>
        <v>10.970000000000006</v>
      </c>
      <c r="AB14" s="34">
        <v>8</v>
      </c>
      <c r="AC14" s="34">
        <f t="shared" si="4"/>
        <v>7.71</v>
      </c>
      <c r="AD14" s="34">
        <f t="shared" ref="AD14:AI14" si="5">AC14-0.29</f>
        <v>7.42</v>
      </c>
      <c r="AE14" s="34">
        <f t="shared" si="5"/>
        <v>7.13</v>
      </c>
      <c r="AF14" s="34">
        <f t="shared" si="5"/>
        <v>6.84</v>
      </c>
      <c r="AG14" s="34">
        <f t="shared" si="5"/>
        <v>6.55</v>
      </c>
      <c r="AH14" s="34">
        <f t="shared" si="5"/>
        <v>6.26</v>
      </c>
      <c r="AI14" s="34">
        <f t="shared" si="5"/>
        <v>5.97</v>
      </c>
      <c r="AJ14" s="36" t="s">
        <v>158</v>
      </c>
      <c r="AK14" s="36" t="s">
        <v>158</v>
      </c>
      <c r="AL14" s="36" t="s">
        <v>158</v>
      </c>
      <c r="AM14" s="36" t="s">
        <v>158</v>
      </c>
      <c r="AN14" s="62">
        <f t="shared" si="1"/>
        <v>0.255</v>
      </c>
    </row>
    <row r="15" spans="1:41">
      <c r="A15" s="63" t="s">
        <v>167</v>
      </c>
      <c r="B15" s="44" t="s">
        <v>168</v>
      </c>
      <c r="C15" s="32" t="s">
        <v>169</v>
      </c>
      <c r="D15" s="33">
        <v>85</v>
      </c>
      <c r="E15" s="33">
        <v>59.5</v>
      </c>
      <c r="F15" s="33">
        <v>45</v>
      </c>
      <c r="G15" s="33">
        <v>32.5</v>
      </c>
      <c r="H15" s="33">
        <v>30</v>
      </c>
      <c r="I15" s="33">
        <v>27.5</v>
      </c>
      <c r="J15" s="33">
        <v>25</v>
      </c>
      <c r="K15" s="33">
        <v>22.5</v>
      </c>
      <c r="L15" s="34">
        <v>19</v>
      </c>
      <c r="M15" s="34">
        <f>L15-0.29</f>
        <v>18.71</v>
      </c>
      <c r="N15" s="34">
        <f t="shared" si="4"/>
        <v>18.420000000000002</v>
      </c>
      <c r="O15" s="34">
        <f t="shared" si="4"/>
        <v>18.130000000000003</v>
      </c>
      <c r="P15" s="34">
        <f t="shared" si="4"/>
        <v>17.840000000000003</v>
      </c>
      <c r="Q15" s="34">
        <f t="shared" si="4"/>
        <v>17.550000000000004</v>
      </c>
      <c r="R15" s="34">
        <f t="shared" si="4"/>
        <v>17.260000000000005</v>
      </c>
      <c r="S15" s="34">
        <f t="shared" si="4"/>
        <v>16.970000000000006</v>
      </c>
      <c r="T15" s="34">
        <v>13</v>
      </c>
      <c r="U15" s="34">
        <f t="shared" si="4"/>
        <v>12.71</v>
      </c>
      <c r="V15" s="34">
        <f t="shared" si="4"/>
        <v>12.420000000000002</v>
      </c>
      <c r="W15" s="34">
        <f t="shared" si="4"/>
        <v>12.130000000000003</v>
      </c>
      <c r="X15" s="34">
        <f t="shared" si="4"/>
        <v>11.840000000000003</v>
      </c>
      <c r="Y15" s="34">
        <f t="shared" si="4"/>
        <v>11.550000000000004</v>
      </c>
      <c r="Z15" s="34">
        <f t="shared" si="4"/>
        <v>11.260000000000005</v>
      </c>
      <c r="AA15" s="34">
        <f t="shared" si="4"/>
        <v>10.970000000000006</v>
      </c>
      <c r="AB15" s="36" t="s">
        <v>158</v>
      </c>
      <c r="AC15" s="36" t="s">
        <v>158</v>
      </c>
      <c r="AD15" s="36" t="s">
        <v>158</v>
      </c>
      <c r="AE15" s="36" t="s">
        <v>158</v>
      </c>
      <c r="AF15" s="36" t="s">
        <v>158</v>
      </c>
      <c r="AG15" s="36" t="s">
        <v>158</v>
      </c>
      <c r="AH15" s="36" t="s">
        <v>158</v>
      </c>
      <c r="AI15" s="36" t="s">
        <v>158</v>
      </c>
      <c r="AJ15" s="36" t="s">
        <v>158</v>
      </c>
      <c r="AK15" s="36" t="s">
        <v>158</v>
      </c>
      <c r="AL15" s="36" t="s">
        <v>158</v>
      </c>
      <c r="AM15" s="36" t="s">
        <v>158</v>
      </c>
      <c r="AN15" s="62">
        <f t="shared" si="1"/>
        <v>0.255</v>
      </c>
    </row>
    <row r="16" spans="1:41" ht="84">
      <c r="A16" s="63" t="s">
        <v>170</v>
      </c>
      <c r="B16" s="44" t="s">
        <v>171</v>
      </c>
      <c r="C16" s="22" t="s">
        <v>172</v>
      </c>
      <c r="D16" s="33">
        <v>68</v>
      </c>
      <c r="E16" s="33">
        <v>51.69</v>
      </c>
      <c r="F16" s="33">
        <v>40.61</v>
      </c>
      <c r="G16" s="33">
        <v>13</v>
      </c>
      <c r="H16" s="33">
        <v>12</v>
      </c>
      <c r="I16" s="33">
        <v>11</v>
      </c>
      <c r="J16" s="33">
        <v>10</v>
      </c>
      <c r="K16" s="33">
        <v>9</v>
      </c>
      <c r="L16" s="36" t="s">
        <v>158</v>
      </c>
      <c r="M16" s="37" t="s">
        <v>158</v>
      </c>
      <c r="N16" s="37" t="s">
        <v>158</v>
      </c>
      <c r="O16" s="37" t="s">
        <v>158</v>
      </c>
      <c r="P16" s="37" t="s">
        <v>158</v>
      </c>
      <c r="Q16" s="37" t="s">
        <v>158</v>
      </c>
      <c r="R16" s="37" t="s">
        <v>158</v>
      </c>
      <c r="S16" s="37" t="s">
        <v>158</v>
      </c>
      <c r="T16" s="37" t="s">
        <v>158</v>
      </c>
      <c r="U16" s="36" t="s">
        <v>158</v>
      </c>
      <c r="V16" s="36" t="s">
        <v>158</v>
      </c>
      <c r="W16" s="36" t="s">
        <v>158</v>
      </c>
      <c r="X16" s="36" t="s">
        <v>158</v>
      </c>
      <c r="Y16" s="36" t="s">
        <v>158</v>
      </c>
      <c r="Z16" s="36" t="s">
        <v>158</v>
      </c>
      <c r="AA16" s="36" t="s">
        <v>158</v>
      </c>
      <c r="AB16" s="36" t="s">
        <v>158</v>
      </c>
      <c r="AC16" s="36" t="s">
        <v>158</v>
      </c>
      <c r="AD16" s="36" t="s">
        <v>158</v>
      </c>
      <c r="AE16" s="36" t="s">
        <v>158</v>
      </c>
      <c r="AF16" s="36" t="s">
        <v>158</v>
      </c>
      <c r="AG16" s="36" t="s">
        <v>158</v>
      </c>
      <c r="AH16" s="36" t="s">
        <v>158</v>
      </c>
      <c r="AI16" s="36" t="s">
        <v>158</v>
      </c>
      <c r="AJ16" s="36" t="s">
        <v>158</v>
      </c>
      <c r="AK16" s="36" t="s">
        <v>158</v>
      </c>
      <c r="AL16" s="36" t="s">
        <v>158</v>
      </c>
      <c r="AM16" s="36" t="s">
        <v>158</v>
      </c>
      <c r="AN16" s="62">
        <f t="shared" si="1"/>
        <v>0.20399999999999999</v>
      </c>
    </row>
    <row r="17" spans="1:40">
      <c r="A17" s="63" t="s">
        <v>173</v>
      </c>
      <c r="B17" s="44" t="s">
        <v>174</v>
      </c>
      <c r="C17" s="32" t="s">
        <v>175</v>
      </c>
      <c r="D17" s="33">
        <v>68</v>
      </c>
      <c r="E17" s="33">
        <v>47.6</v>
      </c>
      <c r="F17" s="33">
        <v>36</v>
      </c>
      <c r="G17" s="33">
        <v>18</v>
      </c>
      <c r="H17" s="33">
        <v>16.5</v>
      </c>
      <c r="I17" s="33">
        <v>15</v>
      </c>
      <c r="J17" s="33">
        <v>13.5</v>
      </c>
      <c r="K17" s="33">
        <v>12</v>
      </c>
      <c r="L17" s="34">
        <v>10</v>
      </c>
      <c r="M17" s="38">
        <f>L17-0.34</f>
        <v>9.66</v>
      </c>
      <c r="N17" s="38">
        <f t="shared" ref="N17:AA17" si="6">M17-0.34</f>
        <v>9.32</v>
      </c>
      <c r="O17" s="38">
        <f t="shared" si="6"/>
        <v>8.98</v>
      </c>
      <c r="P17" s="38">
        <f t="shared" si="6"/>
        <v>8.64</v>
      </c>
      <c r="Q17" s="38">
        <f t="shared" si="6"/>
        <v>8.3000000000000007</v>
      </c>
      <c r="R17" s="38">
        <f t="shared" si="6"/>
        <v>7.9600000000000009</v>
      </c>
      <c r="S17" s="38">
        <f t="shared" si="6"/>
        <v>7.620000000000001</v>
      </c>
      <c r="T17" s="38">
        <v>6</v>
      </c>
      <c r="U17" s="34">
        <f t="shared" si="6"/>
        <v>5.66</v>
      </c>
      <c r="V17" s="34">
        <f t="shared" si="6"/>
        <v>5.32</v>
      </c>
      <c r="W17" s="34">
        <f t="shared" si="6"/>
        <v>4.9800000000000004</v>
      </c>
      <c r="X17" s="34">
        <f t="shared" si="6"/>
        <v>4.6400000000000006</v>
      </c>
      <c r="Y17" s="34">
        <f t="shared" si="6"/>
        <v>4.3000000000000007</v>
      </c>
      <c r="Z17" s="34">
        <f t="shared" si="6"/>
        <v>3.9600000000000009</v>
      </c>
      <c r="AA17" s="34">
        <f t="shared" si="6"/>
        <v>3.620000000000001</v>
      </c>
      <c r="AB17" s="36" t="s">
        <v>158</v>
      </c>
      <c r="AC17" s="36" t="s">
        <v>158</v>
      </c>
      <c r="AD17" s="36" t="s">
        <v>158</v>
      </c>
      <c r="AE17" s="36" t="s">
        <v>158</v>
      </c>
      <c r="AF17" s="36" t="s">
        <v>158</v>
      </c>
      <c r="AG17" s="36" t="s">
        <v>158</v>
      </c>
      <c r="AH17" s="36" t="s">
        <v>158</v>
      </c>
      <c r="AI17" s="36" t="s">
        <v>158</v>
      </c>
      <c r="AJ17" s="36" t="s">
        <v>158</v>
      </c>
      <c r="AK17" s="36" t="s">
        <v>158</v>
      </c>
      <c r="AL17" s="36" t="s">
        <v>158</v>
      </c>
      <c r="AM17" s="36" t="s">
        <v>158</v>
      </c>
      <c r="AN17" s="62">
        <f t="shared" si="1"/>
        <v>0.20399999999999999</v>
      </c>
    </row>
    <row r="18" spans="1:40" ht="24">
      <c r="A18" s="63" t="s">
        <v>176</v>
      </c>
      <c r="B18" s="44" t="s">
        <v>177</v>
      </c>
      <c r="C18" s="22" t="s">
        <v>178</v>
      </c>
      <c r="D18" s="33">
        <v>68</v>
      </c>
      <c r="E18" s="33">
        <v>52.08</v>
      </c>
      <c r="F18" s="33">
        <v>41.28</v>
      </c>
      <c r="G18" s="33">
        <v>24</v>
      </c>
      <c r="H18" s="33">
        <v>22</v>
      </c>
      <c r="I18" s="33">
        <v>20</v>
      </c>
      <c r="J18" s="33">
        <v>18</v>
      </c>
      <c r="K18" s="33">
        <v>16</v>
      </c>
      <c r="L18" s="34">
        <v>13</v>
      </c>
      <c r="M18" s="38">
        <f>SUM(L18-0.34)</f>
        <v>12.66</v>
      </c>
      <c r="N18" s="38">
        <f t="shared" ref="N18:AC19" si="7">SUM(M18-0.34)</f>
        <v>12.32</v>
      </c>
      <c r="O18" s="38">
        <f t="shared" si="7"/>
        <v>11.98</v>
      </c>
      <c r="P18" s="38">
        <f t="shared" si="7"/>
        <v>11.64</v>
      </c>
      <c r="Q18" s="38">
        <f t="shared" si="7"/>
        <v>11.3</v>
      </c>
      <c r="R18" s="38">
        <f t="shared" si="7"/>
        <v>10.96</v>
      </c>
      <c r="S18" s="38">
        <f t="shared" si="7"/>
        <v>10.620000000000001</v>
      </c>
      <c r="T18" s="38">
        <v>9</v>
      </c>
      <c r="U18" s="34">
        <f t="shared" si="7"/>
        <v>8.66</v>
      </c>
      <c r="V18" s="34">
        <f t="shared" si="7"/>
        <v>8.32</v>
      </c>
      <c r="W18" s="34">
        <f t="shared" si="7"/>
        <v>7.98</v>
      </c>
      <c r="X18" s="34">
        <f t="shared" si="7"/>
        <v>7.6400000000000006</v>
      </c>
      <c r="Y18" s="34">
        <f t="shared" si="7"/>
        <v>7.3000000000000007</v>
      </c>
      <c r="Z18" s="34">
        <f t="shared" si="7"/>
        <v>6.9600000000000009</v>
      </c>
      <c r="AA18" s="34">
        <f t="shared" si="7"/>
        <v>6.620000000000001</v>
      </c>
      <c r="AB18" s="34">
        <v>4</v>
      </c>
      <c r="AC18" s="34">
        <f t="shared" si="7"/>
        <v>3.66</v>
      </c>
      <c r="AD18" s="34">
        <f t="shared" ref="AD18:AI18" si="8">SUM(AC18-0.34)</f>
        <v>3.3200000000000003</v>
      </c>
      <c r="AE18" s="34">
        <f t="shared" si="8"/>
        <v>2.9800000000000004</v>
      </c>
      <c r="AF18" s="34">
        <f t="shared" si="8"/>
        <v>2.6400000000000006</v>
      </c>
      <c r="AG18" s="34">
        <f t="shared" si="8"/>
        <v>2.3000000000000007</v>
      </c>
      <c r="AH18" s="34">
        <f t="shared" si="8"/>
        <v>1.9600000000000006</v>
      </c>
      <c r="AI18" s="34">
        <f t="shared" si="8"/>
        <v>1.6200000000000006</v>
      </c>
      <c r="AJ18" s="36" t="s">
        <v>158</v>
      </c>
      <c r="AK18" s="36" t="s">
        <v>158</v>
      </c>
      <c r="AL18" s="36" t="s">
        <v>158</v>
      </c>
      <c r="AM18" s="36" t="s">
        <v>158</v>
      </c>
      <c r="AN18" s="62">
        <f t="shared" si="1"/>
        <v>0.20399999999999999</v>
      </c>
    </row>
    <row r="19" spans="1:40">
      <c r="A19" s="63" t="s">
        <v>179</v>
      </c>
      <c r="B19" s="44" t="s">
        <v>58</v>
      </c>
      <c r="C19" s="32" t="s">
        <v>180</v>
      </c>
      <c r="D19" s="33">
        <v>68</v>
      </c>
      <c r="E19" s="33">
        <v>47.6</v>
      </c>
      <c r="F19" s="33">
        <v>36</v>
      </c>
      <c r="G19" s="33">
        <v>26</v>
      </c>
      <c r="H19" s="33">
        <v>24</v>
      </c>
      <c r="I19" s="33">
        <v>22</v>
      </c>
      <c r="J19" s="33">
        <v>20</v>
      </c>
      <c r="K19" s="33">
        <v>18</v>
      </c>
      <c r="L19" s="34">
        <v>13</v>
      </c>
      <c r="M19" s="38">
        <f>SUM(L19-0.34)</f>
        <v>12.66</v>
      </c>
      <c r="N19" s="38">
        <f t="shared" si="7"/>
        <v>12.32</v>
      </c>
      <c r="O19" s="38">
        <f t="shared" si="7"/>
        <v>11.98</v>
      </c>
      <c r="P19" s="38">
        <f t="shared" si="7"/>
        <v>11.64</v>
      </c>
      <c r="Q19" s="38">
        <f t="shared" si="7"/>
        <v>11.3</v>
      </c>
      <c r="R19" s="38">
        <f t="shared" si="7"/>
        <v>10.96</v>
      </c>
      <c r="S19" s="38">
        <f t="shared" si="7"/>
        <v>10.620000000000001</v>
      </c>
      <c r="T19" s="38">
        <v>9</v>
      </c>
      <c r="U19" s="34">
        <f t="shared" si="7"/>
        <v>8.66</v>
      </c>
      <c r="V19" s="34">
        <f t="shared" si="7"/>
        <v>8.32</v>
      </c>
      <c r="W19" s="34">
        <f t="shared" si="7"/>
        <v>7.98</v>
      </c>
      <c r="X19" s="34">
        <f t="shared" si="7"/>
        <v>7.6400000000000006</v>
      </c>
      <c r="Y19" s="34">
        <f t="shared" si="7"/>
        <v>7.3000000000000007</v>
      </c>
      <c r="Z19" s="34">
        <f t="shared" si="7"/>
        <v>6.9600000000000009</v>
      </c>
      <c r="AA19" s="34">
        <f t="shared" si="7"/>
        <v>6.620000000000001</v>
      </c>
      <c r="AB19" s="36" t="s">
        <v>158</v>
      </c>
      <c r="AC19" s="36" t="s">
        <v>158</v>
      </c>
      <c r="AD19" s="36" t="s">
        <v>158</v>
      </c>
      <c r="AE19" s="36" t="s">
        <v>158</v>
      </c>
      <c r="AF19" s="36" t="s">
        <v>158</v>
      </c>
      <c r="AG19" s="36" t="s">
        <v>158</v>
      </c>
      <c r="AH19" s="36" t="s">
        <v>158</v>
      </c>
      <c r="AI19" s="36" t="s">
        <v>158</v>
      </c>
      <c r="AJ19" s="36" t="s">
        <v>158</v>
      </c>
      <c r="AK19" s="36" t="s">
        <v>158</v>
      </c>
      <c r="AL19" s="36" t="s">
        <v>158</v>
      </c>
      <c r="AM19" s="36" t="s">
        <v>158</v>
      </c>
      <c r="AN19" s="62">
        <f t="shared" si="1"/>
        <v>0.20399999999999999</v>
      </c>
    </row>
    <row r="20" spans="1:40">
      <c r="A20" s="63" t="s">
        <v>181</v>
      </c>
      <c r="B20" s="44" t="s">
        <v>182</v>
      </c>
      <c r="C20" s="32" t="s">
        <v>183</v>
      </c>
      <c r="D20" s="33">
        <v>51</v>
      </c>
      <c r="E20" s="33">
        <v>35.700000000000003</v>
      </c>
      <c r="F20" s="33">
        <v>27</v>
      </c>
      <c r="G20" s="33">
        <v>19.5</v>
      </c>
      <c r="H20" s="33">
        <v>18</v>
      </c>
      <c r="I20" s="33">
        <v>16.5</v>
      </c>
      <c r="J20" s="33">
        <v>15</v>
      </c>
      <c r="K20" s="33">
        <v>13.5</v>
      </c>
      <c r="L20" s="38">
        <v>8</v>
      </c>
      <c r="M20" s="38">
        <f>SUM(L20-0.255)</f>
        <v>7.7450000000000001</v>
      </c>
      <c r="N20" s="38">
        <f t="shared" ref="N20:S20" si="9">SUM(M20-0.255)</f>
        <v>7.49</v>
      </c>
      <c r="O20" s="38">
        <f t="shared" si="9"/>
        <v>7.2350000000000003</v>
      </c>
      <c r="P20" s="38">
        <f t="shared" si="9"/>
        <v>6.98</v>
      </c>
      <c r="Q20" s="38">
        <f t="shared" si="9"/>
        <v>6.7250000000000005</v>
      </c>
      <c r="R20" s="38">
        <f t="shared" si="9"/>
        <v>6.4700000000000006</v>
      </c>
      <c r="S20" s="38">
        <f t="shared" si="9"/>
        <v>6.2150000000000007</v>
      </c>
      <c r="T20" s="37" t="s">
        <v>158</v>
      </c>
      <c r="U20" s="36" t="s">
        <v>158</v>
      </c>
      <c r="V20" s="36" t="s">
        <v>158</v>
      </c>
      <c r="W20" s="36" t="s">
        <v>158</v>
      </c>
      <c r="X20" s="36" t="s">
        <v>158</v>
      </c>
      <c r="Y20" s="36" t="s">
        <v>158</v>
      </c>
      <c r="Z20" s="36" t="s">
        <v>158</v>
      </c>
      <c r="AA20" s="36" t="s">
        <v>158</v>
      </c>
      <c r="AB20" s="36" t="s">
        <v>158</v>
      </c>
      <c r="AC20" s="36" t="s">
        <v>158</v>
      </c>
      <c r="AD20" s="36" t="s">
        <v>158</v>
      </c>
      <c r="AE20" s="36" t="s">
        <v>158</v>
      </c>
      <c r="AF20" s="36" t="s">
        <v>158</v>
      </c>
      <c r="AG20" s="36" t="s">
        <v>158</v>
      </c>
      <c r="AH20" s="36" t="s">
        <v>158</v>
      </c>
      <c r="AI20" s="36" t="s">
        <v>158</v>
      </c>
      <c r="AJ20" s="36" t="s">
        <v>158</v>
      </c>
      <c r="AK20" s="36" t="s">
        <v>158</v>
      </c>
      <c r="AL20" s="36" t="s">
        <v>158</v>
      </c>
      <c r="AM20" s="36" t="s">
        <v>158</v>
      </c>
      <c r="AN20" s="62">
        <f t="shared" si="1"/>
        <v>0.153</v>
      </c>
    </row>
    <row r="21" spans="1:40">
      <c r="A21" s="63" t="s">
        <v>184</v>
      </c>
      <c r="B21" s="44" t="s">
        <v>185</v>
      </c>
      <c r="C21" s="32" t="s">
        <v>186</v>
      </c>
      <c r="D21" s="33">
        <v>34</v>
      </c>
      <c r="E21" s="33">
        <v>26.04</v>
      </c>
      <c r="F21" s="33">
        <v>20.64</v>
      </c>
      <c r="G21" s="33">
        <v>12</v>
      </c>
      <c r="H21" s="33">
        <v>11</v>
      </c>
      <c r="I21" s="33">
        <v>10</v>
      </c>
      <c r="J21" s="33">
        <v>9</v>
      </c>
      <c r="K21" s="33">
        <v>8</v>
      </c>
      <c r="L21" s="38">
        <v>6</v>
      </c>
      <c r="M21" s="38">
        <f>SUM(L21-0.17)</f>
        <v>5.83</v>
      </c>
      <c r="N21" s="38">
        <f t="shared" ref="N21:S22" si="10">SUM(M21-0.17)</f>
        <v>5.66</v>
      </c>
      <c r="O21" s="38">
        <f t="shared" si="10"/>
        <v>5.49</v>
      </c>
      <c r="P21" s="38">
        <f t="shared" si="10"/>
        <v>5.32</v>
      </c>
      <c r="Q21" s="38">
        <f t="shared" si="10"/>
        <v>5.15</v>
      </c>
      <c r="R21" s="38">
        <f t="shared" si="10"/>
        <v>4.9800000000000004</v>
      </c>
      <c r="S21" s="38">
        <f t="shared" si="10"/>
        <v>4.8100000000000005</v>
      </c>
      <c r="T21" s="37" t="s">
        <v>158</v>
      </c>
      <c r="U21" s="36" t="s">
        <v>158</v>
      </c>
      <c r="V21" s="36" t="s">
        <v>158</v>
      </c>
      <c r="W21" s="36" t="s">
        <v>158</v>
      </c>
      <c r="X21" s="36" t="s">
        <v>158</v>
      </c>
      <c r="Y21" s="36" t="s">
        <v>158</v>
      </c>
      <c r="Z21" s="36" t="s">
        <v>158</v>
      </c>
      <c r="AA21" s="36" t="s">
        <v>158</v>
      </c>
      <c r="AB21" s="36" t="s">
        <v>158</v>
      </c>
      <c r="AC21" s="36" t="s">
        <v>158</v>
      </c>
      <c r="AD21" s="36" t="s">
        <v>158</v>
      </c>
      <c r="AE21" s="36" t="s">
        <v>158</v>
      </c>
      <c r="AF21" s="36" t="s">
        <v>158</v>
      </c>
      <c r="AG21" s="36" t="s">
        <v>158</v>
      </c>
      <c r="AH21" s="36" t="s">
        <v>158</v>
      </c>
      <c r="AI21" s="36" t="s">
        <v>158</v>
      </c>
      <c r="AJ21" s="36" t="s">
        <v>158</v>
      </c>
      <c r="AK21" s="36" t="s">
        <v>158</v>
      </c>
      <c r="AL21" s="36" t="s">
        <v>158</v>
      </c>
      <c r="AM21" s="36" t="s">
        <v>158</v>
      </c>
      <c r="AN21" s="62">
        <f t="shared" si="1"/>
        <v>0.10199999999999999</v>
      </c>
    </row>
    <row r="22" spans="1:40">
      <c r="A22" s="63" t="s">
        <v>187</v>
      </c>
      <c r="B22" s="44" t="s">
        <v>188</v>
      </c>
      <c r="C22" s="32" t="s">
        <v>189</v>
      </c>
      <c r="D22" s="33">
        <v>34</v>
      </c>
      <c r="E22" s="33">
        <v>26.04</v>
      </c>
      <c r="F22" s="33">
        <v>20.64</v>
      </c>
      <c r="G22" s="33">
        <v>12</v>
      </c>
      <c r="H22" s="33">
        <v>11</v>
      </c>
      <c r="I22" s="33">
        <v>10</v>
      </c>
      <c r="J22" s="33">
        <v>9</v>
      </c>
      <c r="K22" s="33">
        <v>8</v>
      </c>
      <c r="L22" s="38">
        <v>6</v>
      </c>
      <c r="M22" s="38">
        <f>SUM(L22-0.17)</f>
        <v>5.83</v>
      </c>
      <c r="N22" s="38">
        <f t="shared" si="10"/>
        <v>5.66</v>
      </c>
      <c r="O22" s="38">
        <f t="shared" si="10"/>
        <v>5.49</v>
      </c>
      <c r="P22" s="38">
        <f t="shared" si="10"/>
        <v>5.32</v>
      </c>
      <c r="Q22" s="38">
        <f t="shared" si="10"/>
        <v>5.15</v>
      </c>
      <c r="R22" s="38">
        <f t="shared" si="10"/>
        <v>4.9800000000000004</v>
      </c>
      <c r="S22" s="38">
        <f t="shared" si="10"/>
        <v>4.8100000000000005</v>
      </c>
      <c r="T22" s="36" t="s">
        <v>158</v>
      </c>
      <c r="U22" s="36" t="s">
        <v>158</v>
      </c>
      <c r="V22" s="36" t="s">
        <v>158</v>
      </c>
      <c r="W22" s="36" t="s">
        <v>158</v>
      </c>
      <c r="X22" s="36" t="s">
        <v>158</v>
      </c>
      <c r="Y22" s="36" t="s">
        <v>158</v>
      </c>
      <c r="Z22" s="36" t="s">
        <v>158</v>
      </c>
      <c r="AA22" s="36" t="s">
        <v>158</v>
      </c>
      <c r="AB22" s="36" t="s">
        <v>158</v>
      </c>
      <c r="AC22" s="36" t="s">
        <v>158</v>
      </c>
      <c r="AD22" s="36" t="s">
        <v>158</v>
      </c>
      <c r="AE22" s="36" t="s">
        <v>158</v>
      </c>
      <c r="AF22" s="36" t="s">
        <v>158</v>
      </c>
      <c r="AG22" s="36" t="s">
        <v>158</v>
      </c>
      <c r="AH22" s="36" t="s">
        <v>158</v>
      </c>
      <c r="AI22" s="36" t="s">
        <v>158</v>
      </c>
      <c r="AJ22" s="36" t="s">
        <v>158</v>
      </c>
      <c r="AK22" s="36" t="s">
        <v>158</v>
      </c>
      <c r="AL22" s="36" t="s">
        <v>158</v>
      </c>
      <c r="AM22" s="36" t="s">
        <v>158</v>
      </c>
      <c r="AN22" s="62">
        <f t="shared" si="1"/>
        <v>0.10199999999999999</v>
      </c>
    </row>
    <row r="23" spans="1:40">
      <c r="A23" s="63" t="s">
        <v>190</v>
      </c>
      <c r="B23" s="44" t="s">
        <v>191</v>
      </c>
      <c r="C23" s="32" t="s">
        <v>192</v>
      </c>
      <c r="D23" s="33">
        <v>25.5</v>
      </c>
      <c r="E23" s="33">
        <v>19.53</v>
      </c>
      <c r="F23" s="33">
        <v>15.48</v>
      </c>
      <c r="G23" s="33">
        <v>9</v>
      </c>
      <c r="H23" s="33">
        <v>8.25</v>
      </c>
      <c r="I23" s="33">
        <v>7.5</v>
      </c>
      <c r="J23" s="33">
        <v>6.75</v>
      </c>
      <c r="K23" s="33">
        <v>6</v>
      </c>
      <c r="L23" s="38">
        <v>5</v>
      </c>
      <c r="M23" s="38">
        <f>SUM(L23-0.1275)</f>
        <v>4.8724999999999996</v>
      </c>
      <c r="N23" s="38">
        <f t="shared" ref="N23:S23" si="11">SUM(M23-0.1275)</f>
        <v>4.7449999999999992</v>
      </c>
      <c r="O23" s="38">
        <f t="shared" si="11"/>
        <v>4.6174999999999988</v>
      </c>
      <c r="P23" s="38">
        <f t="shared" si="11"/>
        <v>4.4899999999999984</v>
      </c>
      <c r="Q23" s="38">
        <f t="shared" si="11"/>
        <v>4.362499999999998</v>
      </c>
      <c r="R23" s="38">
        <f t="shared" si="11"/>
        <v>4.2349999999999977</v>
      </c>
      <c r="S23" s="38">
        <f t="shared" si="11"/>
        <v>4.1074999999999973</v>
      </c>
      <c r="T23" s="36" t="s">
        <v>158</v>
      </c>
      <c r="U23" s="36" t="s">
        <v>158</v>
      </c>
      <c r="V23" s="36" t="s">
        <v>158</v>
      </c>
      <c r="W23" s="36" t="s">
        <v>158</v>
      </c>
      <c r="X23" s="36" t="s">
        <v>158</v>
      </c>
      <c r="Y23" s="36" t="s">
        <v>158</v>
      </c>
      <c r="Z23" s="36" t="s">
        <v>158</v>
      </c>
      <c r="AA23" s="36" t="s">
        <v>158</v>
      </c>
      <c r="AB23" s="36" t="s">
        <v>158</v>
      </c>
      <c r="AC23" s="36" t="s">
        <v>158</v>
      </c>
      <c r="AD23" s="36" t="s">
        <v>158</v>
      </c>
      <c r="AE23" s="36" t="s">
        <v>158</v>
      </c>
      <c r="AF23" s="36" t="s">
        <v>158</v>
      </c>
      <c r="AG23" s="36" t="s">
        <v>158</v>
      </c>
      <c r="AH23" s="36" t="s">
        <v>158</v>
      </c>
      <c r="AI23" s="36" t="s">
        <v>158</v>
      </c>
      <c r="AJ23" s="36" t="s">
        <v>158</v>
      </c>
      <c r="AK23" s="36" t="s">
        <v>158</v>
      </c>
      <c r="AL23" s="36" t="s">
        <v>158</v>
      </c>
      <c r="AM23" s="36" t="s">
        <v>158</v>
      </c>
      <c r="AN23" s="62">
        <f t="shared" si="1"/>
        <v>7.6499999999999999E-2</v>
      </c>
    </row>
    <row r="24" spans="1:40">
      <c r="A24" s="63" t="s">
        <v>193</v>
      </c>
      <c r="B24" s="44" t="s">
        <v>194</v>
      </c>
      <c r="C24" s="32" t="s">
        <v>195</v>
      </c>
      <c r="D24" s="33">
        <v>21.25</v>
      </c>
      <c r="E24" s="33">
        <v>14.5</v>
      </c>
      <c r="F24" s="33">
        <v>11.5</v>
      </c>
      <c r="G24" s="33">
        <v>7</v>
      </c>
      <c r="H24" s="33">
        <v>6.5</v>
      </c>
      <c r="I24" s="33">
        <v>6</v>
      </c>
      <c r="J24" s="33">
        <v>5.5</v>
      </c>
      <c r="K24" s="33">
        <v>5</v>
      </c>
      <c r="L24" s="38">
        <v>4</v>
      </c>
      <c r="M24" s="38">
        <f>SUM(L24-0.10625)</f>
        <v>3.8937499999999998</v>
      </c>
      <c r="N24" s="38">
        <f t="shared" ref="N24:S24" si="12">SUM(M24-0.10625)</f>
        <v>3.7874999999999996</v>
      </c>
      <c r="O24" s="38">
        <f t="shared" si="12"/>
        <v>3.6812499999999995</v>
      </c>
      <c r="P24" s="38">
        <f t="shared" si="12"/>
        <v>3.5749999999999993</v>
      </c>
      <c r="Q24" s="38">
        <f t="shared" si="12"/>
        <v>3.4687499999999991</v>
      </c>
      <c r="R24" s="38">
        <f t="shared" si="12"/>
        <v>3.3624999999999989</v>
      </c>
      <c r="S24" s="38">
        <f t="shared" si="12"/>
        <v>3.2562499999999988</v>
      </c>
      <c r="T24" s="36" t="s">
        <v>158</v>
      </c>
      <c r="U24" s="36" t="s">
        <v>158</v>
      </c>
      <c r="V24" s="36" t="s">
        <v>158</v>
      </c>
      <c r="W24" s="36" t="s">
        <v>158</v>
      </c>
      <c r="X24" s="36" t="s">
        <v>158</v>
      </c>
      <c r="Y24" s="36" t="s">
        <v>158</v>
      </c>
      <c r="Z24" s="36" t="s">
        <v>158</v>
      </c>
      <c r="AA24" s="36" t="s">
        <v>158</v>
      </c>
      <c r="AB24" s="36" t="s">
        <v>158</v>
      </c>
      <c r="AC24" s="36" t="s">
        <v>158</v>
      </c>
      <c r="AD24" s="36" t="s">
        <v>158</v>
      </c>
      <c r="AE24" s="36" t="s">
        <v>158</v>
      </c>
      <c r="AF24" s="36" t="s">
        <v>158</v>
      </c>
      <c r="AG24" s="36" t="s">
        <v>158</v>
      </c>
      <c r="AH24" s="36" t="s">
        <v>158</v>
      </c>
      <c r="AI24" s="36" t="s">
        <v>158</v>
      </c>
      <c r="AJ24" s="36" t="s">
        <v>158</v>
      </c>
      <c r="AK24" s="36" t="s">
        <v>158</v>
      </c>
      <c r="AL24" s="36" t="s">
        <v>158</v>
      </c>
      <c r="AM24" s="36" t="s">
        <v>158</v>
      </c>
      <c r="AN24" s="62">
        <f t="shared" si="1"/>
        <v>6.3750000000000001E-2</v>
      </c>
    </row>
    <row r="25" spans="1:40">
      <c r="A25" s="63" t="s">
        <v>196</v>
      </c>
      <c r="B25" s="44" t="s">
        <v>197</v>
      </c>
      <c r="C25" s="32" t="s">
        <v>198</v>
      </c>
      <c r="D25" s="33">
        <v>17</v>
      </c>
      <c r="E25" s="33">
        <v>13.02</v>
      </c>
      <c r="F25" s="33">
        <v>10.32</v>
      </c>
      <c r="G25" s="33">
        <v>6</v>
      </c>
      <c r="H25" s="33">
        <v>5.5</v>
      </c>
      <c r="I25" s="33">
        <v>5</v>
      </c>
      <c r="J25" s="33">
        <v>4.5</v>
      </c>
      <c r="K25" s="33">
        <v>4</v>
      </c>
      <c r="L25" s="38">
        <v>3</v>
      </c>
      <c r="M25" s="38">
        <f>SUM(L25-0.085)</f>
        <v>2.915</v>
      </c>
      <c r="N25" s="38">
        <f t="shared" ref="N25:S25" si="13">SUM(M25-0.085)</f>
        <v>2.83</v>
      </c>
      <c r="O25" s="38">
        <f t="shared" si="13"/>
        <v>2.7450000000000001</v>
      </c>
      <c r="P25" s="38">
        <f t="shared" si="13"/>
        <v>2.66</v>
      </c>
      <c r="Q25" s="38">
        <f t="shared" si="13"/>
        <v>2.5750000000000002</v>
      </c>
      <c r="R25" s="38">
        <f t="shared" si="13"/>
        <v>2.4900000000000002</v>
      </c>
      <c r="S25" s="38">
        <f t="shared" si="13"/>
        <v>2.4050000000000002</v>
      </c>
      <c r="T25" s="36" t="s">
        <v>158</v>
      </c>
      <c r="U25" s="36" t="s">
        <v>158</v>
      </c>
      <c r="V25" s="36" t="s">
        <v>158</v>
      </c>
      <c r="W25" s="36" t="s">
        <v>158</v>
      </c>
      <c r="X25" s="36" t="s">
        <v>158</v>
      </c>
      <c r="Y25" s="36" t="s">
        <v>158</v>
      </c>
      <c r="Z25" s="36" t="s">
        <v>158</v>
      </c>
      <c r="AA25" s="36" t="s">
        <v>158</v>
      </c>
      <c r="AB25" s="36" t="s">
        <v>158</v>
      </c>
      <c r="AC25" s="36" t="s">
        <v>158</v>
      </c>
      <c r="AD25" s="36" t="s">
        <v>158</v>
      </c>
      <c r="AE25" s="36" t="s">
        <v>158</v>
      </c>
      <c r="AF25" s="36" t="s">
        <v>158</v>
      </c>
      <c r="AG25" s="36" t="s">
        <v>158</v>
      </c>
      <c r="AH25" s="36" t="s">
        <v>158</v>
      </c>
      <c r="AI25" s="36" t="s">
        <v>158</v>
      </c>
      <c r="AJ25" s="36" t="s">
        <v>158</v>
      </c>
      <c r="AK25" s="36" t="s">
        <v>158</v>
      </c>
      <c r="AL25" s="36" t="s">
        <v>158</v>
      </c>
      <c r="AM25" s="36" t="s">
        <v>158</v>
      </c>
      <c r="AN25" s="62">
        <f t="shared" si="1"/>
        <v>5.0999999999999997E-2</v>
      </c>
    </row>
    <row r="26" spans="1:40" ht="24.75" thickBot="1">
      <c r="A26" s="39" t="s">
        <v>199</v>
      </c>
      <c r="B26" s="45" t="s">
        <v>200</v>
      </c>
      <c r="C26" s="23" t="s">
        <v>201</v>
      </c>
      <c r="D26" s="40">
        <v>11.48</v>
      </c>
      <c r="E26" s="40">
        <v>8.7899999999999991</v>
      </c>
      <c r="F26" s="40">
        <v>6.97</v>
      </c>
      <c r="G26" s="40">
        <v>4.05</v>
      </c>
      <c r="H26" s="40">
        <v>3.71</v>
      </c>
      <c r="I26" s="40">
        <v>3.38</v>
      </c>
      <c r="J26" s="40">
        <v>3.04</v>
      </c>
      <c r="K26" s="40">
        <v>2.7</v>
      </c>
      <c r="L26" s="41">
        <v>2</v>
      </c>
      <c r="M26" s="41">
        <f>SUM(L26-0.0574)</f>
        <v>1.9426000000000001</v>
      </c>
      <c r="N26" s="41">
        <f t="shared" ref="N26:AA26" si="14">SUM(M26-0.0574)</f>
        <v>1.8852000000000002</v>
      </c>
      <c r="O26" s="41">
        <f t="shared" si="14"/>
        <v>1.8278000000000003</v>
      </c>
      <c r="P26" s="41">
        <f t="shared" si="14"/>
        <v>1.7704000000000004</v>
      </c>
      <c r="Q26" s="41">
        <f t="shared" si="14"/>
        <v>1.7130000000000005</v>
      </c>
      <c r="R26" s="41">
        <f t="shared" si="14"/>
        <v>1.6556000000000006</v>
      </c>
      <c r="S26" s="41">
        <f t="shared" si="14"/>
        <v>1.5982000000000007</v>
      </c>
      <c r="T26" s="41">
        <v>1.3</v>
      </c>
      <c r="U26" s="41">
        <f t="shared" si="14"/>
        <v>1.2426000000000001</v>
      </c>
      <c r="V26" s="41">
        <f t="shared" si="14"/>
        <v>1.1852000000000003</v>
      </c>
      <c r="W26" s="41">
        <f t="shared" si="14"/>
        <v>1.1278000000000004</v>
      </c>
      <c r="X26" s="41">
        <f t="shared" si="14"/>
        <v>1.0704000000000005</v>
      </c>
      <c r="Y26" s="41">
        <f t="shared" si="14"/>
        <v>1.0130000000000006</v>
      </c>
      <c r="Z26" s="41">
        <f t="shared" si="14"/>
        <v>0.95560000000000056</v>
      </c>
      <c r="AA26" s="41">
        <f t="shared" si="14"/>
        <v>0.89820000000000055</v>
      </c>
      <c r="AB26" s="42" t="s">
        <v>158</v>
      </c>
      <c r="AC26" s="42" t="s">
        <v>158</v>
      </c>
      <c r="AD26" s="42" t="s">
        <v>158</v>
      </c>
      <c r="AE26" s="42" t="s">
        <v>158</v>
      </c>
      <c r="AF26" s="42" t="s">
        <v>158</v>
      </c>
      <c r="AG26" s="42" t="s">
        <v>158</v>
      </c>
      <c r="AH26" s="42" t="s">
        <v>158</v>
      </c>
      <c r="AI26" s="42" t="s">
        <v>158</v>
      </c>
      <c r="AJ26" s="42" t="s">
        <v>158</v>
      </c>
      <c r="AK26" s="42" t="s">
        <v>158</v>
      </c>
      <c r="AL26" s="42" t="s">
        <v>158</v>
      </c>
      <c r="AM26" s="42" t="s">
        <v>158</v>
      </c>
      <c r="AN26" s="43">
        <f t="shared" si="1"/>
        <v>3.4439999999999998E-2</v>
      </c>
    </row>
  </sheetData>
  <mergeCells count="42">
    <mergeCell ref="A5:AN5"/>
    <mergeCell ref="A7:A9"/>
    <mergeCell ref="B7:B9"/>
    <mergeCell ref="C7:C9"/>
    <mergeCell ref="D7:AM7"/>
    <mergeCell ref="D8:D9"/>
    <mergeCell ref="E8:E9"/>
    <mergeCell ref="F8:F9"/>
    <mergeCell ref="G8:G9"/>
    <mergeCell ref="H8:H9"/>
    <mergeCell ref="T8:T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AF8:AF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AD8:AD9"/>
    <mergeCell ref="AE8:AE9"/>
    <mergeCell ref="AM8:AM9"/>
    <mergeCell ref="AN8:AN9"/>
    <mergeCell ref="AG8:AG9"/>
    <mergeCell ref="AH8:AH9"/>
    <mergeCell ref="AI8:AI9"/>
    <mergeCell ref="AJ8:AJ9"/>
    <mergeCell ref="AK8:AK9"/>
    <mergeCell ref="AL8:AL9"/>
  </mergeCells>
  <pageMargins left="0.70866141732283472" right="0.70866141732283472" top="0.74803149606299213" bottom="0.74803149606299213" header="0.31496062992125984" footer="0.31496062992125984"/>
  <pageSetup paperSize="9" scale="67" fitToWidth="2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5"/>
  <sheetViews>
    <sheetView workbookViewId="0">
      <selection activeCell="AA6" sqref="AA6"/>
    </sheetView>
  </sheetViews>
  <sheetFormatPr defaultRowHeight="15"/>
  <cols>
    <col min="1" max="1" width="49.85546875" customWidth="1"/>
  </cols>
  <sheetData>
    <row r="1" spans="1:1">
      <c r="A1" s="17" t="s">
        <v>202</v>
      </c>
    </row>
    <row r="2" spans="1:1" s="19" customFormat="1" ht="15" customHeight="1">
      <c r="A2" s="18" t="s">
        <v>203</v>
      </c>
    </row>
    <row r="3" spans="1:1" s="19" customFormat="1" ht="15" customHeight="1">
      <c r="A3" s="18" t="s">
        <v>204</v>
      </c>
    </row>
    <row r="4" spans="1:1" s="19" customFormat="1" ht="15" customHeight="1">
      <c r="A4" s="18" t="s">
        <v>205</v>
      </c>
    </row>
    <row r="5" spans="1:1" s="19" customFormat="1" ht="15" customHeight="1">
      <c r="A5" s="18" t="s">
        <v>206</v>
      </c>
    </row>
    <row r="6" spans="1:1" s="19" customFormat="1" ht="15" customHeight="1">
      <c r="A6" s="18" t="s">
        <v>207</v>
      </c>
    </row>
    <row r="7" spans="1:1" s="19" customFormat="1" ht="15" customHeight="1">
      <c r="A7" s="18" t="s">
        <v>208</v>
      </c>
    </row>
    <row r="8" spans="1:1" s="19" customFormat="1" ht="15" customHeight="1">
      <c r="A8" s="18" t="s">
        <v>209</v>
      </c>
    </row>
    <row r="9" spans="1:1" s="19" customFormat="1" ht="15" customHeight="1">
      <c r="A9" s="18" t="s">
        <v>210</v>
      </c>
    </row>
    <row r="10" spans="1:1" s="19" customFormat="1" ht="15" customHeight="1">
      <c r="A10" s="18" t="s">
        <v>211</v>
      </c>
    </row>
    <row r="11" spans="1:1" s="19" customFormat="1" ht="15" customHeight="1">
      <c r="A11" s="18" t="s">
        <v>212</v>
      </c>
    </row>
    <row r="12" spans="1:1" s="19" customFormat="1" ht="15" customHeight="1">
      <c r="A12" s="18" t="s">
        <v>213</v>
      </c>
    </row>
    <row r="13" spans="1:1" s="19" customFormat="1" ht="15" customHeight="1">
      <c r="A13" s="18" t="s">
        <v>214</v>
      </c>
    </row>
    <row r="14" spans="1:1" s="19" customFormat="1" ht="15" customHeight="1">
      <c r="A14" s="18" t="s">
        <v>215</v>
      </c>
    </row>
    <row r="15" spans="1:1" s="19" customFormat="1" ht="15" customHeight="1">
      <c r="A15" s="18" t="s">
        <v>216</v>
      </c>
    </row>
    <row r="16" spans="1:1" s="19" customFormat="1" ht="15" customHeight="1">
      <c r="A16" s="18" t="s">
        <v>217</v>
      </c>
    </row>
    <row r="17" spans="1:1" s="19" customFormat="1" ht="15" customHeight="1">
      <c r="A17" s="18" t="s">
        <v>2</v>
      </c>
    </row>
    <row r="18" spans="1:1" s="19" customFormat="1" ht="15" customHeight="1">
      <c r="A18" s="18" t="s">
        <v>218</v>
      </c>
    </row>
    <row r="19" spans="1:1" s="19" customFormat="1" ht="15" customHeight="1">
      <c r="A19" s="18" t="s">
        <v>219</v>
      </c>
    </row>
    <row r="20" spans="1:1" s="19" customFormat="1" ht="15" customHeight="1">
      <c r="A20" s="18" t="s">
        <v>220</v>
      </c>
    </row>
    <row r="21" spans="1:1" s="19" customFormat="1" ht="15" customHeight="1">
      <c r="A21" s="18" t="s">
        <v>221</v>
      </c>
    </row>
    <row r="22" spans="1:1" s="19" customFormat="1" ht="15" customHeight="1">
      <c r="A22" s="18" t="s">
        <v>222</v>
      </c>
    </row>
    <row r="23" spans="1:1" s="19" customFormat="1" ht="15" customHeight="1">
      <c r="A23" s="18" t="s">
        <v>223</v>
      </c>
    </row>
    <row r="24" spans="1:1" s="19" customFormat="1" ht="15" customHeight="1">
      <c r="A24" s="18" t="s">
        <v>224</v>
      </c>
    </row>
    <row r="25" spans="1:1" s="19" customFormat="1" ht="15" customHeight="1">
      <c r="A25" s="18" t="s">
        <v>225</v>
      </c>
    </row>
    <row r="26" spans="1:1" s="19" customFormat="1" ht="15" customHeight="1">
      <c r="A26" s="18" t="s">
        <v>226</v>
      </c>
    </row>
    <row r="27" spans="1:1" s="19" customFormat="1" ht="15" customHeight="1">
      <c r="A27" s="18" t="s">
        <v>227</v>
      </c>
    </row>
    <row r="28" spans="1:1" s="19" customFormat="1" ht="15" customHeight="1">
      <c r="A28" s="18" t="s">
        <v>228</v>
      </c>
    </row>
    <row r="29" spans="1:1" s="19" customFormat="1" ht="15" customHeight="1">
      <c r="A29" s="18" t="s">
        <v>229</v>
      </c>
    </row>
    <row r="30" spans="1:1" s="19" customFormat="1" ht="15" customHeight="1">
      <c r="A30" s="18" t="s">
        <v>230</v>
      </c>
    </row>
    <row r="31" spans="1:1" s="19" customFormat="1" ht="15" customHeight="1">
      <c r="A31" s="18" t="s">
        <v>231</v>
      </c>
    </row>
    <row r="32" spans="1:1" s="19" customFormat="1" ht="15" customHeight="1">
      <c r="A32" s="18" t="s">
        <v>232</v>
      </c>
    </row>
    <row r="33" spans="1:1" s="19" customFormat="1" ht="15" customHeight="1">
      <c r="A33" s="18" t="s">
        <v>233</v>
      </c>
    </row>
    <row r="34" spans="1:1" s="19" customFormat="1" ht="15" customHeight="1">
      <c r="A34" s="18" t="s">
        <v>234</v>
      </c>
    </row>
    <row r="35" spans="1:1" s="19" customFormat="1" ht="15" customHeight="1">
      <c r="A35" s="18" t="s">
        <v>235</v>
      </c>
    </row>
    <row r="36" spans="1:1" s="19" customFormat="1" ht="15" customHeight="1">
      <c r="A36" s="18" t="s">
        <v>236</v>
      </c>
    </row>
    <row r="37" spans="1:1" s="19" customFormat="1" ht="15" customHeight="1">
      <c r="A37" s="18" t="s">
        <v>237</v>
      </c>
    </row>
    <row r="38" spans="1:1" s="19" customFormat="1" ht="15" customHeight="1">
      <c r="A38" s="18" t="s">
        <v>238</v>
      </c>
    </row>
    <row r="39" spans="1:1" s="19" customFormat="1" ht="15" customHeight="1">
      <c r="A39" s="18" t="s">
        <v>239</v>
      </c>
    </row>
    <row r="40" spans="1:1" s="19" customFormat="1" ht="15" customHeight="1">
      <c r="A40" s="18" t="s">
        <v>240</v>
      </c>
    </row>
    <row r="41" spans="1:1" s="19" customFormat="1" ht="15" customHeight="1">
      <c r="A41" s="18" t="s">
        <v>241</v>
      </c>
    </row>
    <row r="42" spans="1:1" s="19" customFormat="1" ht="15" customHeight="1">
      <c r="A42" s="18" t="s">
        <v>242</v>
      </c>
    </row>
    <row r="43" spans="1:1" s="19" customFormat="1" ht="15" customHeight="1">
      <c r="A43" s="18" t="s">
        <v>243</v>
      </c>
    </row>
    <row r="44" spans="1:1" s="19" customFormat="1" ht="15" customHeight="1">
      <c r="A44" s="18" t="s">
        <v>244</v>
      </c>
    </row>
    <row r="45" spans="1:1" s="19" customFormat="1" ht="15" customHeight="1">
      <c r="A45" s="18" t="s">
        <v>245</v>
      </c>
    </row>
    <row r="46" spans="1:1" s="19" customFormat="1" ht="15" customHeight="1">
      <c r="A46" s="18" t="s">
        <v>246</v>
      </c>
    </row>
    <row r="47" spans="1:1" s="19" customFormat="1" ht="15" customHeight="1">
      <c r="A47" s="18" t="s">
        <v>247</v>
      </c>
    </row>
    <row r="48" spans="1:1" s="19" customFormat="1" ht="15" customHeight="1">
      <c r="A48" s="18" t="s">
        <v>248</v>
      </c>
    </row>
    <row r="49" spans="1:1" s="19" customFormat="1" ht="15" customHeight="1">
      <c r="A49" s="18" t="s">
        <v>249</v>
      </c>
    </row>
    <row r="50" spans="1:1" s="19" customFormat="1" ht="15" customHeight="1">
      <c r="A50" s="18" t="s">
        <v>250</v>
      </c>
    </row>
    <row r="51" spans="1:1" s="19" customFormat="1" ht="15" customHeight="1">
      <c r="A51" s="18" t="s">
        <v>251</v>
      </c>
    </row>
    <row r="52" spans="1:1" s="19" customFormat="1" ht="15" customHeight="1">
      <c r="A52" s="18" t="s">
        <v>252</v>
      </c>
    </row>
    <row r="53" spans="1:1" s="19" customFormat="1" ht="15" customHeight="1">
      <c r="A53" s="18" t="s">
        <v>253</v>
      </c>
    </row>
    <row r="54" spans="1:1" s="19" customFormat="1" ht="15" customHeight="1">
      <c r="A54" s="18" t="s">
        <v>254</v>
      </c>
    </row>
    <row r="55" spans="1:1" s="19" customFormat="1" ht="15" customHeight="1">
      <c r="A55" s="18" t="s">
        <v>255</v>
      </c>
    </row>
    <row r="56" spans="1:1" s="19" customFormat="1" ht="15" customHeight="1">
      <c r="A56" s="18" t="s">
        <v>256</v>
      </c>
    </row>
    <row r="57" spans="1:1" s="19" customFormat="1" ht="15" customHeight="1">
      <c r="A57" s="18" t="s">
        <v>257</v>
      </c>
    </row>
    <row r="58" spans="1:1" s="19" customFormat="1" ht="15" customHeight="1">
      <c r="A58" s="18" t="s">
        <v>258</v>
      </c>
    </row>
    <row r="59" spans="1:1" s="19" customFormat="1" ht="15" customHeight="1">
      <c r="A59" s="18" t="s">
        <v>259</v>
      </c>
    </row>
    <row r="60" spans="1:1" s="19" customFormat="1" ht="15" customHeight="1">
      <c r="A60" s="18" t="s">
        <v>260</v>
      </c>
    </row>
    <row r="61" spans="1:1" s="19" customFormat="1" ht="15" customHeight="1">
      <c r="A61" s="18" t="s">
        <v>261</v>
      </c>
    </row>
    <row r="62" spans="1:1" s="19" customFormat="1" ht="15" customHeight="1">
      <c r="A62" s="18" t="s">
        <v>262</v>
      </c>
    </row>
    <row r="63" spans="1:1" s="19" customFormat="1" ht="15" customHeight="1">
      <c r="A63" s="18" t="s">
        <v>263</v>
      </c>
    </row>
    <row r="64" spans="1:1" s="19" customFormat="1" ht="15" customHeight="1">
      <c r="A64" s="18" t="s">
        <v>264</v>
      </c>
    </row>
    <row r="65" spans="1:1" s="19" customFormat="1" ht="15" customHeight="1">
      <c r="A65" s="18" t="s">
        <v>265</v>
      </c>
    </row>
    <row r="66" spans="1:1" s="19" customFormat="1" ht="15" customHeight="1">
      <c r="A66" s="18" t="s">
        <v>266</v>
      </c>
    </row>
    <row r="67" spans="1:1" s="19" customFormat="1" ht="15" customHeight="1">
      <c r="A67" s="18" t="s">
        <v>267</v>
      </c>
    </row>
    <row r="68" spans="1:1" s="19" customFormat="1" ht="15" customHeight="1">
      <c r="A68" s="18" t="s">
        <v>268</v>
      </c>
    </row>
    <row r="69" spans="1:1" s="19" customFormat="1" ht="15" customHeight="1">
      <c r="A69" s="18" t="s">
        <v>269</v>
      </c>
    </row>
    <row r="70" spans="1:1" s="19" customFormat="1" ht="15" customHeight="1">
      <c r="A70" s="18" t="s">
        <v>270</v>
      </c>
    </row>
    <row r="71" spans="1:1" s="19" customFormat="1" ht="15" customHeight="1">
      <c r="A71" s="18" t="s">
        <v>271</v>
      </c>
    </row>
    <row r="72" spans="1:1" s="19" customFormat="1" ht="15" customHeight="1">
      <c r="A72" s="18" t="s">
        <v>272</v>
      </c>
    </row>
    <row r="73" spans="1:1" s="19" customFormat="1" ht="15" customHeight="1">
      <c r="A73" s="18" t="s">
        <v>273</v>
      </c>
    </row>
    <row r="74" spans="1:1" s="19" customFormat="1" ht="15" customHeight="1">
      <c r="A74" s="18" t="s">
        <v>274</v>
      </c>
    </row>
    <row r="75" spans="1:1" s="19" customFormat="1" ht="15" customHeight="1">
      <c r="A75" s="18" t="s">
        <v>275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alreadyChecked xmlns="ACC069F6-DBFC-4131-8AE9-10D5B8C031AA">true</alreadyChecked>
    <needDetail xmlns="ACC069F6-DBFC-4131-8AE9-10D5B8C031AA">false</needDetail>
    <xd_ProgID xmlns="http://schemas.microsoft.com/sharepoint/v3" xsi:nil="true"/>
    <Comments xmlns="ACC069F6-DBFC-4131-8AE9-10D5B8C031AA">Atkreipiame dėmesį 2018 m. PČ Reed ir Ambrulevičius užėmę 20 v. gauna 48,63 taško, o 2019 m. PČ užėmę trimis vietomis aukščiau 17 v. gauna tik 47, 90 taško. Rašant dalyvių sk. gaunasi teisingi skaičiai  17 v. - 57,20 taško,20 v. - 50,02 taško.</Comment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CB92C11A11C4849B1A04E87CB5CBA3E007D2F0E5D6325AD498249F29AA456F991" ma:contentTypeVersion="" ma:contentTypeDescription="" ma:contentTypeScope="" ma:versionID="cc1a2310763db3c6ca0cffc4ecb08331">
  <xsd:schema xmlns:xsd="http://www.w3.org/2001/XMLSchema" xmlns:xs="http://www.w3.org/2001/XMLSchema" xmlns:p="http://schemas.microsoft.com/office/2006/metadata/properties" xmlns:ns1="http://schemas.microsoft.com/sharepoint/v3" xmlns:ns2="ACC069F6-DBFC-4131-8AE9-10D5B8C031AA" targetNamespace="http://schemas.microsoft.com/office/2006/metadata/properties" ma:root="true" ma:fieldsID="5baab7f25d32882ed35102818cebb100" ns1:_="" ns2:_="">
    <xsd:import namespace="http://schemas.microsoft.com/sharepoint/v3"/>
    <xsd:import namespace="ACC069F6-DBFC-4131-8AE9-10D5B8C031AA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C069F6-DBFC-4131-8AE9-10D5B8C031AA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7C8BA6-4B1B-4A20-91C7-28354E7435B3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ACC069F6-DBFC-4131-8AE9-10D5B8C031AA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04F4751-7CC5-4738-A518-B842899DB7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CC069F6-DBFC-4131-8AE9-10D5B8C031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1</vt:i4>
      </vt:variant>
    </vt:vector>
  </HeadingPairs>
  <TitlesOfParts>
    <vt:vector size="4" baseType="lpstr">
      <vt:lpstr>I dalis</vt:lpstr>
      <vt:lpstr>Balų lentelė</vt:lpstr>
      <vt:lpstr>Pripazintos federacijos</vt:lpstr>
      <vt:lpstr>'I dalis'!Print_Area</vt:lpstr>
    </vt:vector>
  </TitlesOfParts>
  <Manager/>
  <Company>Grizli777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 etapas.xlsx</dc:title>
  <dc:subject/>
  <dc:creator>Dell</dc:creator>
  <cp:keywords/>
  <dc:description/>
  <cp:lastModifiedBy>Daukantienė Inga | ŠMSM</cp:lastModifiedBy>
  <cp:revision/>
  <dcterms:created xsi:type="dcterms:W3CDTF">2013-11-12T13:42:11Z</dcterms:created>
  <dcterms:modified xsi:type="dcterms:W3CDTF">2021-03-16T21:42:28Z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0x0101006CB92C11A11C4849B1A04E87CB5CBA3E007D2F0E5D6325AD498249F29AA456F991</vt:lpwstr>
  </property>
</Properties>
</file>