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2" l="1"/>
  <c r="R31" i="2"/>
  <c r="R32" i="2"/>
  <c r="R294" i="2"/>
  <c r="N204" i="2"/>
  <c r="O204" i="2"/>
  <c r="P204" i="2"/>
  <c r="Q204" i="2"/>
  <c r="R204" i="2"/>
  <c r="N205" i="2"/>
  <c r="O205" i="2"/>
  <c r="P205" i="2"/>
  <c r="Q205" i="2"/>
  <c r="R205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N209" i="2"/>
  <c r="O209" i="2"/>
  <c r="P209" i="2"/>
  <c r="Q209" i="2"/>
  <c r="R209" i="2"/>
  <c r="N210" i="2"/>
  <c r="O210" i="2"/>
  <c r="P210" i="2"/>
  <c r="Q210" i="2"/>
  <c r="R210" i="2"/>
  <c r="N211" i="2"/>
  <c r="O211" i="2"/>
  <c r="P211" i="2"/>
  <c r="Q211" i="2"/>
  <c r="R211" i="2"/>
  <c r="R212" i="2"/>
  <c r="N186" i="2"/>
  <c r="O186" i="2"/>
  <c r="P186" i="2"/>
  <c r="Q186" i="2"/>
  <c r="R186" i="2"/>
  <c r="N185" i="2"/>
  <c r="O185" i="2"/>
  <c r="P185" i="2"/>
  <c r="Q185" i="2"/>
  <c r="R185" i="2"/>
  <c r="N286" i="2"/>
  <c r="N287" i="2"/>
  <c r="N288" i="2"/>
  <c r="N285" i="2"/>
  <c r="N276" i="2"/>
  <c r="N277" i="2"/>
  <c r="N275" i="2"/>
  <c r="N263" i="2"/>
  <c r="N264" i="2"/>
  <c r="N265" i="2"/>
  <c r="N266" i="2"/>
  <c r="N262" i="2"/>
  <c r="N246" i="2"/>
  <c r="N247" i="2"/>
  <c r="N248" i="2"/>
  <c r="N249" i="2"/>
  <c r="N250" i="2"/>
  <c r="N251" i="2"/>
  <c r="N252" i="2"/>
  <c r="N253" i="2"/>
  <c r="N254" i="2"/>
  <c r="N245" i="2"/>
  <c r="N229" i="2"/>
  <c r="N230" i="2"/>
  <c r="N231" i="2"/>
  <c r="N232" i="2"/>
  <c r="N233" i="2"/>
  <c r="N234" i="2"/>
  <c r="N235" i="2"/>
  <c r="N236" i="2"/>
  <c r="N237" i="2"/>
  <c r="N228" i="2"/>
  <c r="N220" i="2"/>
  <c r="N219" i="2"/>
  <c r="N196" i="2"/>
  <c r="N195" i="2"/>
  <c r="N177" i="2"/>
  <c r="N178" i="2"/>
  <c r="N179" i="2"/>
  <c r="N180" i="2"/>
  <c r="N181" i="2"/>
  <c r="N182" i="2"/>
  <c r="N183" i="2"/>
  <c r="N184" i="2"/>
  <c r="N187" i="2"/>
  <c r="N176" i="2"/>
  <c r="N160" i="2"/>
  <c r="N161" i="2"/>
  <c r="N162" i="2"/>
  <c r="N163" i="2"/>
  <c r="N164" i="2"/>
  <c r="N165" i="2"/>
  <c r="N166" i="2"/>
  <c r="N167" i="2"/>
  <c r="N168" i="2"/>
  <c r="N159" i="2"/>
  <c r="N152" i="2"/>
  <c r="N144" i="2"/>
  <c r="N143" i="2"/>
  <c r="N128" i="2"/>
  <c r="N129" i="2"/>
  <c r="N130" i="2"/>
  <c r="N131" i="2"/>
  <c r="N132" i="2"/>
  <c r="N133" i="2"/>
  <c r="N134" i="2"/>
  <c r="N135" i="2"/>
  <c r="N127" i="2"/>
  <c r="N116" i="2"/>
  <c r="N117" i="2"/>
  <c r="N118" i="2"/>
  <c r="N119" i="2"/>
  <c r="N115" i="2"/>
  <c r="N99" i="2"/>
  <c r="N100" i="2"/>
  <c r="N101" i="2"/>
  <c r="N102" i="2"/>
  <c r="N103" i="2"/>
  <c r="N104" i="2"/>
  <c r="N105" i="2"/>
  <c r="N106" i="2"/>
  <c r="N98" i="2"/>
  <c r="N87" i="2"/>
  <c r="N88" i="2"/>
  <c r="N89" i="2"/>
  <c r="N90" i="2"/>
  <c r="N86" i="2"/>
  <c r="N73" i="2"/>
  <c r="N74" i="2"/>
  <c r="N75" i="2"/>
  <c r="N76" i="2"/>
  <c r="N77" i="2"/>
  <c r="N78" i="2"/>
  <c r="N72" i="2"/>
  <c r="N65" i="2"/>
  <c r="N57" i="2"/>
  <c r="N56" i="2"/>
  <c r="N42" i="2"/>
  <c r="N43" i="2"/>
  <c r="N44" i="2"/>
  <c r="N45" i="2"/>
  <c r="N46" i="2"/>
  <c r="N47" i="2"/>
  <c r="N48" i="2"/>
  <c r="N41" i="2"/>
  <c r="N31" i="2"/>
  <c r="N30" i="2"/>
  <c r="N20" i="2"/>
  <c r="N21" i="2"/>
  <c r="N19" i="2"/>
  <c r="O286" i="2"/>
  <c r="O287" i="2"/>
  <c r="O288" i="2"/>
  <c r="O285" i="2"/>
  <c r="O276" i="2"/>
  <c r="O277" i="2"/>
  <c r="O275" i="2"/>
  <c r="O263" i="2"/>
  <c r="O264" i="2"/>
  <c r="O265" i="2"/>
  <c r="O266" i="2"/>
  <c r="O262" i="2"/>
  <c r="O246" i="2"/>
  <c r="O247" i="2"/>
  <c r="O248" i="2"/>
  <c r="O249" i="2"/>
  <c r="O250" i="2"/>
  <c r="O251" i="2"/>
  <c r="O252" i="2"/>
  <c r="O253" i="2"/>
  <c r="O254" i="2"/>
  <c r="O245" i="2"/>
  <c r="O229" i="2"/>
  <c r="O230" i="2"/>
  <c r="O231" i="2"/>
  <c r="O232" i="2"/>
  <c r="O233" i="2"/>
  <c r="O234" i="2"/>
  <c r="O235" i="2"/>
  <c r="O236" i="2"/>
  <c r="O237" i="2"/>
  <c r="O228" i="2"/>
  <c r="O220" i="2"/>
  <c r="O219" i="2"/>
  <c r="O196" i="2"/>
  <c r="O195" i="2"/>
  <c r="O177" i="2"/>
  <c r="O178" i="2"/>
  <c r="O179" i="2"/>
  <c r="O180" i="2"/>
  <c r="O181" i="2"/>
  <c r="O182" i="2"/>
  <c r="O183" i="2"/>
  <c r="O184" i="2"/>
  <c r="O187" i="2"/>
  <c r="O176" i="2"/>
  <c r="O160" i="2"/>
  <c r="O161" i="2"/>
  <c r="O162" i="2"/>
  <c r="O163" i="2"/>
  <c r="O164" i="2"/>
  <c r="O165" i="2"/>
  <c r="O166" i="2"/>
  <c r="O167" i="2"/>
  <c r="O168" i="2"/>
  <c r="O159" i="2"/>
  <c r="O152" i="2"/>
  <c r="O144" i="2"/>
  <c r="O143" i="2"/>
  <c r="O128" i="2"/>
  <c r="O129" i="2"/>
  <c r="O130" i="2"/>
  <c r="O131" i="2"/>
  <c r="O132" i="2"/>
  <c r="O133" i="2"/>
  <c r="O134" i="2"/>
  <c r="O135" i="2"/>
  <c r="O127" i="2"/>
  <c r="O116" i="2"/>
  <c r="O117" i="2"/>
  <c r="O118" i="2"/>
  <c r="O119" i="2"/>
  <c r="O115" i="2"/>
  <c r="O99" i="2"/>
  <c r="O100" i="2"/>
  <c r="O101" i="2"/>
  <c r="O102" i="2"/>
  <c r="O103" i="2"/>
  <c r="O104" i="2"/>
  <c r="O105" i="2"/>
  <c r="O106" i="2"/>
  <c r="O98" i="2"/>
  <c r="O87" i="2"/>
  <c r="O88" i="2"/>
  <c r="O89" i="2"/>
  <c r="O90" i="2"/>
  <c r="O86" i="2"/>
  <c r="O73" i="2"/>
  <c r="O74" i="2"/>
  <c r="O75" i="2"/>
  <c r="O76" i="2"/>
  <c r="O77" i="2"/>
  <c r="O78" i="2"/>
  <c r="O72" i="2"/>
  <c r="O65" i="2"/>
  <c r="O57" i="2"/>
  <c r="O56" i="2"/>
  <c r="O42" i="2"/>
  <c r="O43" i="2"/>
  <c r="O44" i="2"/>
  <c r="O45" i="2"/>
  <c r="O46" i="2"/>
  <c r="O47" i="2"/>
  <c r="O48" i="2"/>
  <c r="O41" i="2"/>
  <c r="O31" i="2"/>
  <c r="O30" i="2"/>
  <c r="O20" i="2"/>
  <c r="O21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286" i="2"/>
  <c r="Q286" i="2"/>
  <c r="R286" i="2"/>
  <c r="P287" i="2"/>
  <c r="Q287" i="2"/>
  <c r="R287" i="2"/>
  <c r="P288" i="2"/>
  <c r="P285" i="2"/>
  <c r="P276" i="2"/>
  <c r="Q276" i="2"/>
  <c r="R276" i="2"/>
  <c r="P277" i="2"/>
  <c r="Q277" i="2"/>
  <c r="R277" i="2"/>
  <c r="P275" i="2"/>
  <c r="Q275" i="2"/>
  <c r="R275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2" i="2"/>
  <c r="Q262" i="2"/>
  <c r="R262" i="2"/>
  <c r="P246" i="2"/>
  <c r="Q246" i="2"/>
  <c r="R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P253" i="2"/>
  <c r="Q253" i="2"/>
  <c r="R253" i="2"/>
  <c r="P254" i="2"/>
  <c r="Q254" i="2"/>
  <c r="R254" i="2"/>
  <c r="P245" i="2"/>
  <c r="Q245" i="2"/>
  <c r="R245" i="2"/>
  <c r="P229" i="2"/>
  <c r="Q229" i="2"/>
  <c r="R229" i="2"/>
  <c r="P230" i="2"/>
  <c r="Q230" i="2"/>
  <c r="R230" i="2"/>
  <c r="P231" i="2"/>
  <c r="P232" i="2"/>
  <c r="Q232" i="2"/>
  <c r="R232" i="2"/>
  <c r="P233" i="2"/>
  <c r="Q233" i="2"/>
  <c r="R233" i="2"/>
  <c r="P234" i="2"/>
  <c r="Q234" i="2"/>
  <c r="R234" i="2"/>
  <c r="P235" i="2"/>
  <c r="Q235" i="2"/>
  <c r="R235" i="2"/>
  <c r="P236" i="2"/>
  <c r="Q236" i="2"/>
  <c r="R236" i="2"/>
  <c r="P237" i="2"/>
  <c r="Q237" i="2"/>
  <c r="R237" i="2"/>
  <c r="P228" i="2"/>
  <c r="P220" i="2"/>
  <c r="Q220" i="2"/>
  <c r="R220" i="2"/>
  <c r="P219" i="2"/>
  <c r="Q219" i="2"/>
  <c r="R219" i="2"/>
  <c r="P196" i="2"/>
  <c r="Q196" i="2"/>
  <c r="R196" i="2"/>
  <c r="P195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3" i="2"/>
  <c r="P184" i="2"/>
  <c r="Q184" i="2"/>
  <c r="R184" i="2"/>
  <c r="P187" i="2"/>
  <c r="Q187" i="2"/>
  <c r="R187" i="2"/>
  <c r="P176" i="2"/>
  <c r="Q176" i="2"/>
  <c r="R176" i="2"/>
  <c r="P160" i="2"/>
  <c r="Q160" i="2"/>
  <c r="R160" i="2"/>
  <c r="P161" i="2"/>
  <c r="Q161" i="2"/>
  <c r="R161" i="2"/>
  <c r="P162" i="2"/>
  <c r="P163" i="2"/>
  <c r="Q163" i="2"/>
  <c r="R163" i="2"/>
  <c r="P164" i="2"/>
  <c r="Q164" i="2"/>
  <c r="R164" i="2"/>
  <c r="P165" i="2"/>
  <c r="P166" i="2"/>
  <c r="Q166" i="2"/>
  <c r="R166" i="2"/>
  <c r="P167" i="2"/>
  <c r="Q167" i="2"/>
  <c r="R167" i="2"/>
  <c r="P168" i="2"/>
  <c r="Q168" i="2"/>
  <c r="R168" i="2"/>
  <c r="P159" i="2"/>
  <c r="P152" i="2"/>
  <c r="Q152" i="2"/>
  <c r="R152" i="2"/>
  <c r="P144" i="2"/>
  <c r="Q144" i="2"/>
  <c r="R144" i="2"/>
  <c r="P143" i="2"/>
  <c r="Q143" i="2"/>
  <c r="R143" i="2"/>
  <c r="P128" i="2"/>
  <c r="Q128" i="2"/>
  <c r="R128" i="2"/>
  <c r="P129" i="2"/>
  <c r="Q129" i="2"/>
  <c r="R129" i="2"/>
  <c r="P130" i="2"/>
  <c r="Q130" i="2"/>
  <c r="R130" i="2"/>
  <c r="P131" i="2"/>
  <c r="Q131" i="2"/>
  <c r="R131" i="2"/>
  <c r="P132" i="2"/>
  <c r="Q132" i="2"/>
  <c r="R132" i="2"/>
  <c r="P133" i="2"/>
  <c r="Q133" i="2"/>
  <c r="R133" i="2"/>
  <c r="P134" i="2"/>
  <c r="P135" i="2"/>
  <c r="Q135" i="2"/>
  <c r="R135" i="2"/>
  <c r="P127" i="2"/>
  <c r="Q127" i="2"/>
  <c r="R127" i="2"/>
  <c r="P116" i="2"/>
  <c r="Q116" i="2"/>
  <c r="R116" i="2"/>
  <c r="P117" i="2"/>
  <c r="Q117" i="2"/>
  <c r="R117" i="2"/>
  <c r="P118" i="2"/>
  <c r="Q118" i="2"/>
  <c r="R118" i="2"/>
  <c r="P119" i="2"/>
  <c r="Q119" i="2"/>
  <c r="R119" i="2"/>
  <c r="P115" i="2"/>
  <c r="Q115" i="2"/>
  <c r="R115" i="2"/>
  <c r="P99" i="2"/>
  <c r="Q99" i="2"/>
  <c r="R99" i="2"/>
  <c r="P100" i="2"/>
  <c r="Q100" i="2"/>
  <c r="R100" i="2"/>
  <c r="P101" i="2"/>
  <c r="Q101" i="2"/>
  <c r="R101" i="2"/>
  <c r="P102" i="2"/>
  <c r="Q102" i="2"/>
  <c r="R102" i="2"/>
  <c r="P103" i="2"/>
  <c r="Q103" i="2"/>
  <c r="R103" i="2"/>
  <c r="P104" i="2"/>
  <c r="Q104" i="2"/>
  <c r="R104" i="2"/>
  <c r="P105" i="2"/>
  <c r="P106" i="2"/>
  <c r="Q106" i="2"/>
  <c r="R106" i="2"/>
  <c r="P98" i="2"/>
  <c r="Q98" i="2"/>
  <c r="R98" i="2"/>
  <c r="P87" i="2"/>
  <c r="Q87" i="2"/>
  <c r="R87" i="2"/>
  <c r="P88" i="2"/>
  <c r="P89" i="2"/>
  <c r="Q89" i="2"/>
  <c r="R89" i="2"/>
  <c r="P90" i="2"/>
  <c r="Q90" i="2"/>
  <c r="R90" i="2"/>
  <c r="P86" i="2"/>
  <c r="Q86" i="2"/>
  <c r="R86" i="2"/>
  <c r="P73" i="2"/>
  <c r="Q73" i="2"/>
  <c r="R73" i="2"/>
  <c r="P74" i="2"/>
  <c r="Q74" i="2"/>
  <c r="R74" i="2"/>
  <c r="P75" i="2"/>
  <c r="P76" i="2"/>
  <c r="Q76" i="2"/>
  <c r="R76" i="2"/>
  <c r="P77" i="2"/>
  <c r="Q77" i="2"/>
  <c r="R77" i="2"/>
  <c r="P78" i="2"/>
  <c r="P72" i="2"/>
  <c r="Q72" i="2"/>
  <c r="R72" i="2"/>
  <c r="P65" i="2"/>
  <c r="Q65" i="2"/>
  <c r="R65" i="2"/>
  <c r="P57" i="2"/>
  <c r="Q57" i="2"/>
  <c r="R57" i="2"/>
  <c r="P56" i="2"/>
  <c r="P42" i="2"/>
  <c r="Q42" i="2"/>
  <c r="R42" i="2"/>
  <c r="P43" i="2"/>
  <c r="Q43" i="2"/>
  <c r="R43" i="2"/>
  <c r="P44" i="2"/>
  <c r="Q44" i="2"/>
  <c r="R44" i="2"/>
  <c r="P45" i="2"/>
  <c r="Q45" i="2"/>
  <c r="R45" i="2"/>
  <c r="P46" i="2"/>
  <c r="Q46" i="2"/>
  <c r="R46" i="2"/>
  <c r="P47" i="2"/>
  <c r="Q47" i="2"/>
  <c r="R47" i="2"/>
  <c r="P48" i="2"/>
  <c r="P41" i="2"/>
  <c r="Q41" i="2"/>
  <c r="R41" i="2"/>
  <c r="P31" i="2"/>
  <c r="Q31" i="2"/>
  <c r="P30" i="2"/>
  <c r="Q30" i="2"/>
  <c r="P20" i="2"/>
  <c r="Q20" i="2"/>
  <c r="R20" i="2"/>
  <c r="P21" i="2"/>
  <c r="Q21" i="2"/>
  <c r="R21" i="2"/>
  <c r="O19" i="2"/>
  <c r="Q78" i="2"/>
  <c r="R78" i="2"/>
  <c r="Q75" i="2"/>
  <c r="R75" i="2"/>
  <c r="R79" i="2"/>
  <c r="R120" i="2"/>
  <c r="Q252" i="2"/>
  <c r="R252" i="2"/>
  <c r="R255" i="2"/>
  <c r="Q285" i="2"/>
  <c r="R285" i="2"/>
  <c r="Q288" i="2"/>
  <c r="R288" i="2"/>
  <c r="R278" i="2"/>
  <c r="R267" i="2"/>
  <c r="Q231" i="2"/>
  <c r="R231" i="2"/>
  <c r="Q228" i="2"/>
  <c r="R228" i="2"/>
  <c r="R221" i="2"/>
  <c r="Q195" i="2"/>
  <c r="R195" i="2"/>
  <c r="R197" i="2"/>
  <c r="Q183" i="2"/>
  <c r="R183" i="2"/>
  <c r="R188" i="2"/>
  <c r="Q165" i="2"/>
  <c r="R165" i="2"/>
  <c r="Q162" i="2"/>
  <c r="R162" i="2"/>
  <c r="Q159" i="2"/>
  <c r="R159" i="2"/>
  <c r="R153" i="2"/>
  <c r="R145" i="2"/>
  <c r="Q134" i="2"/>
  <c r="R134" i="2"/>
  <c r="R136" i="2"/>
  <c r="Q105" i="2"/>
  <c r="R105" i="2"/>
  <c r="R107" i="2"/>
  <c r="Q88" i="2"/>
  <c r="R88" i="2"/>
  <c r="R91" i="2"/>
  <c r="Q56" i="2"/>
  <c r="R56" i="2"/>
  <c r="Q48" i="2"/>
  <c r="R48" i="2"/>
  <c r="R289" i="2"/>
  <c r="R238" i="2"/>
  <c r="R169" i="2"/>
  <c r="R58" i="2"/>
  <c r="P19" i="2"/>
  <c r="Q19" i="2"/>
  <c r="R19" i="2"/>
  <c r="R22" i="2"/>
  <c r="R49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<sst xmlns="http://schemas.openxmlformats.org/spreadsheetml/2006/main" count="1287" uniqueCount="354">
  <si>
    <t>202    m.                                     d.</t>
  </si>
  <si>
    <t>Pareiškėjas:</t>
  </si>
  <si>
    <t>Lietuvos bokso federacija</t>
  </si>
  <si>
    <t xml:space="preserve">           (Pareiškėjo pavadinimas)</t>
  </si>
  <si>
    <t>Žemaitės g. 6, Vilnius, 860486445, macianskas.donatas@gmail.com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</si>
  <si>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</si>
  <si>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</si>
  <si>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</si>
  <si>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</si>
  <si>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</si>
  <si>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</si>
  <si>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</si>
  <si>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</si>
  <si>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</si>
  <si>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</si>
  <si>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</si>
  <si>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</si>
  <si>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</si>
  <si>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</si>
  <si>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</si>
  <si>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</si>
  <si>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</si>
  <si>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</si>
  <si>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</si>
  <si>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</si>
  <si>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</si>
  <si>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gegužės mėn. 19 - 27 d. pasaulio moterų čempionatas, Astana (Kazachstanas)</t>
  </si>
  <si>
    <t xml:space="preserve">(sporto renginio pavadinimas) </t>
  </si>
  <si>
    <t>Austėja Aučiūtė</t>
  </si>
  <si>
    <t>64 kg</t>
  </si>
  <si>
    <t>olimpinė</t>
  </si>
  <si>
    <t>PČ</t>
  </si>
  <si>
    <t>Ne</t>
  </si>
  <si>
    <t>Taip</t>
  </si>
  <si>
    <t>Rūta Sutkutė</t>
  </si>
  <si>
    <t>69 kg</t>
  </si>
  <si>
    <t>Iveta Lešinskytė</t>
  </si>
  <si>
    <t>81 kg</t>
  </si>
  <si>
    <t>Iš viso:</t>
  </si>
  <si>
    <t>PRIDEDAMA. ____________________________________________________________________________________________________</t>
  </si>
  <si>
    <t>http://www.aiba.org/aiba-womens-world-boxing-championships-astana-2016/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</si>
  <si>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</si>
  <si>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rugpjūčio mėn. 06 - 21 d., olimpinės žaidynės, Rio de Žaneiras (Brazilija)</t>
  </si>
  <si>
    <t>Nuoroda į protokolą: http://www.aiba.org/official-draw-sheets/</t>
  </si>
  <si>
    <t>Evaldas Petrauskas</t>
  </si>
  <si>
    <t>OŽ</t>
  </si>
  <si>
    <t>4 arba 5</t>
  </si>
  <si>
    <t>Eimantas Stanionis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</si>
  <si>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</si>
  <si>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2016 m. lapkričio 17 - 26 d. pasaulio jaunimo čempionatas, Sankt Peterburgas (Rusija)</t>
  </si>
  <si>
    <t>Nuoroda į protokolą: http://www.aiba.org/aiba-youth-world-boxing-championships-st-petersburg-2016/</t>
  </si>
  <si>
    <t>Artūras Zinkovskij</t>
  </si>
  <si>
    <t>52 kg</t>
  </si>
  <si>
    <t>JPČ</t>
  </si>
  <si>
    <t>Gilvinas Lukošiūnas</t>
  </si>
  <si>
    <t>60 kg</t>
  </si>
  <si>
    <t xml:space="preserve">Airijus Vitlipas </t>
  </si>
  <si>
    <t>Saimonas Banys</t>
  </si>
  <si>
    <t>Vytautas Balsys</t>
  </si>
  <si>
    <t>75 kg</t>
  </si>
  <si>
    <t>Vilandas Valčiukas</t>
  </si>
  <si>
    <t>Robertas Jokulys</t>
  </si>
  <si>
    <t>91 kg</t>
  </si>
  <si>
    <t>Marek Korolkov</t>
  </si>
  <si>
    <t>virš 91 kg</t>
  </si>
  <si>
    <t>2016 m. lapkričio 15 - 23 d. Europos  moterų čempionatas, Sofija (Bulgarija)</t>
  </si>
  <si>
    <t>Nuoroda į protokolą: http://www.eubcboxing.org/competition/eubc-european-womens-championships/</t>
  </si>
  <si>
    <t>Ana Starovoitova</t>
  </si>
  <si>
    <t>57 kg</t>
  </si>
  <si>
    <t>EČ</t>
  </si>
  <si>
    <t>2017 m. rugsėjo 02 - 05 d. pasaulio čempionatas, Hamburgas (Vokietija)</t>
  </si>
  <si>
    <t xml:space="preserve">http://www.boksofederacija.lt/varzybu-rezultatai/ </t>
  </si>
  <si>
    <t>2017 m. birželio 14 - 24 d. Europos čempionatas, Charkovas (Ukraina)</t>
  </si>
  <si>
    <t>Nuoroda į protokolą: http://www.boksofederacija.lt/wp-content/uploads/2017/06/Europos-%C4%8Dempionatas.pdf</t>
  </si>
  <si>
    <t>Mantas Valavičius</t>
  </si>
  <si>
    <t>Tadas Tamašauskas</t>
  </si>
  <si>
    <t>Paulius Zujevas</t>
  </si>
  <si>
    <t>Edgaras Skurdelis</t>
  </si>
  <si>
    <t>Marius Vyšniauskas</t>
  </si>
  <si>
    <t>2017 m. liepos 03 - 09 d. Europos jaunimo moterų čempionatas, Sofija (Bulgarija)</t>
  </si>
  <si>
    <t>Nuoroda į protokolą: http://www.boksofederacija.lt/wp-content/uploads/2017/07/Europos-jauni%C5%B3-jaunimo-moter%C5%B3-%C4%8Demp.pdf</t>
  </si>
  <si>
    <t>Gabrielė Diekontaitė</t>
  </si>
  <si>
    <t>80 kg</t>
  </si>
  <si>
    <t>JEČ</t>
  </si>
  <si>
    <t>Rugilė Altaravičiūtė</t>
  </si>
  <si>
    <t>54 kg</t>
  </si>
  <si>
    <t>Kotryna Gelažnikaitė</t>
  </si>
  <si>
    <t>Žydrūnė Staškevičiūtė</t>
  </si>
  <si>
    <t>Vytautė Kupčiūnaitė</t>
  </si>
  <si>
    <t>2017 m. rugsėjo 17 - 26 d. Europos jaunių  čempionatas, Albena (Bulgarija)</t>
  </si>
  <si>
    <t>Nuoroda į protokolą: http://www.boksofederacija.lt/wp-content/uploads/2017/10/Protokolai.pdf</t>
  </si>
  <si>
    <t>Airidas Staniūnas</t>
  </si>
  <si>
    <t>46 kg</t>
  </si>
  <si>
    <t>JnEČ</t>
  </si>
  <si>
    <t>Nedas Gudomskas</t>
  </si>
  <si>
    <t>Linas Lukoševičius</t>
  </si>
  <si>
    <t>Erikas Laurikietis</t>
  </si>
  <si>
    <t>Vitas Karosas</t>
  </si>
  <si>
    <t>Roman Kudriavec</t>
  </si>
  <si>
    <t>63 kg</t>
  </si>
  <si>
    <t>Gelmius Adomkevičius</t>
  </si>
  <si>
    <t>66 kg</t>
  </si>
  <si>
    <t>Aleksandr Trofimčuk</t>
  </si>
  <si>
    <t>70 kg</t>
  </si>
  <si>
    <t>Aras Dudėnas</t>
  </si>
  <si>
    <t>Žydrūnė Staskevičiūtė</t>
  </si>
  <si>
    <t>2018 04 18-25 Europos jaunimo čempionatas, Rozeto Delji Abrucis (Italija)</t>
  </si>
  <si>
    <t>Nuoroda į protokolą: http://www.boksofederacija.lt/wp-content/uploads/2018/12/EUBC_Youth.pdf</t>
  </si>
  <si>
    <t>46-49 kg</t>
  </si>
  <si>
    <t>51 kg</t>
  </si>
  <si>
    <t>Vilmantas Sirius</t>
  </si>
  <si>
    <t>Rokas Avižonis</t>
  </si>
  <si>
    <t>Domantas Prišmantas</t>
  </si>
  <si>
    <t>Liudvikas Lagūnavičius</t>
  </si>
  <si>
    <t>2018 06 05-12 Europos moterų čempionatas, Sofija (Bulgarija)</t>
  </si>
  <si>
    <t>Nuoroda į protokolą: http://www.boksofederacija.lt/wp-content/uploads/2018/12/2018-06-05-12-Mot-EU-CH-Sofia.pdf</t>
  </si>
  <si>
    <t>2018 08 21-31 Pasaulio jaunimo čempionatas, Budapeštas (Vengrija)</t>
  </si>
  <si>
    <t>Nuoroda į protokolą: http://www.boksofederacija.lt/wp-content/uploads/2018/12/2018-08-31-Jauniu-motvyr-cemp-91kg.pdf</t>
  </si>
  <si>
    <t>2018 10 08-17 Europos jaunių čempionatas, Anapa (Rusija)</t>
  </si>
  <si>
    <t>Edvin Ostapenko</t>
  </si>
  <si>
    <t>Simonas Liesinas</t>
  </si>
  <si>
    <t>48 kg</t>
  </si>
  <si>
    <t>Lukas Pusvaškis</t>
  </si>
  <si>
    <t>Kamilė Poškauskytė</t>
  </si>
  <si>
    <t>Ruslanas Žalys</t>
  </si>
  <si>
    <t>Edvinas Griguola</t>
  </si>
  <si>
    <t>Aleksandr Trofimčiuk</t>
  </si>
  <si>
    <t>Simonas Urbonavičius</t>
  </si>
  <si>
    <t>2019 05 22-06 02 Europos jaunių čempionatas, Galaci, Rumunija</t>
  </si>
  <si>
    <t>Nuoroda į protokolą: http://www.boksofederacija.lt/wp-content/uploads/2019/06/2019-05-22-06-02-EJn%C4%8C-Rumunija.pdf</t>
  </si>
  <si>
    <t>Robert Lavrinovič</t>
  </si>
  <si>
    <t>50 kg</t>
  </si>
  <si>
    <t>Nedas Grigorianas</t>
  </si>
  <si>
    <t>Einoras Sinkevičius</t>
  </si>
  <si>
    <t>Arnas Kazakevičius</t>
  </si>
  <si>
    <t>Artūras Rimkus</t>
  </si>
  <si>
    <t>Alanas Fišeris</t>
  </si>
  <si>
    <t>Arvydas Dainys</t>
  </si>
  <si>
    <t>Narūnas Grebnevas</t>
  </si>
  <si>
    <t>Nojus Ivanauskas</t>
  </si>
  <si>
    <t>Aleksandra Tuzova</t>
  </si>
  <si>
    <t>Saulė Kardokaitė</t>
  </si>
  <si>
    <t>Dija Bajalytė</t>
  </si>
  <si>
    <t>2019 08 22-09 01 Europos moterų čempionatas, Madridas, Ispanija</t>
  </si>
  <si>
    <t>Nuoroda į protokolą: http://www.boksofederacija.lt/wp-content/uploads/2019/09/2019-08-22-09-01-Europos-moteru-cemp-Madrid-ESP.pdf</t>
  </si>
  <si>
    <t>2019 09 02-11 Europos jaunimo čempionatas, Sofija, Bulgarija</t>
  </si>
  <si>
    <t>Nuoroda į protokolą: http://www.boksofederacija.lt/wp-content/uploads/2019/09/2019-09-02-11-Europos-jaunimo-cemp-Sofia-BUL.pdf</t>
  </si>
  <si>
    <t>Gabrielius Savickas</t>
  </si>
  <si>
    <t>Aras Dūdėnas</t>
  </si>
  <si>
    <t>Lukas Simonavičius</t>
  </si>
  <si>
    <t>56 kg</t>
  </si>
  <si>
    <t>Luka Kamnev</t>
  </si>
  <si>
    <t>2019 10 03-13 Pasaulio moterų bokso čempionatas, Ulan Ude, Rusija</t>
  </si>
  <si>
    <t>Nuoroda į protokolą: http://www.boksofederacija.lt/wp-content/uploads/2019/10/2019-10-03-13-Pasaulio-moteru-cempionatas-Ulan-Ude-RUS.pdf</t>
  </si>
  <si>
    <t xml:space="preserve"> 60 kg</t>
  </si>
  <si>
    <t>2020 11 11-23, Europos jaunimo bokso čempionatas, Budva, Juodkalnija</t>
  </si>
  <si>
    <t>Nuoroda į protokolą: https://boksofederacija.lt/wp-content/uploads/2020/11/2020-11-11-23-Europos-jaunimo-cemp-Budva-Juodkalnija.pdf</t>
  </si>
  <si>
    <t>Mantė Butkutė</t>
  </si>
  <si>
    <t>91+ kg</t>
  </si>
  <si>
    <t>2020 11 23-12 03 Europos jaunių bokso čempionatas, Sofija, Bulgarija</t>
  </si>
  <si>
    <t>Nuoroda į protokolą:</t>
  </si>
  <si>
    <t>Rytis Bajalis</t>
  </si>
  <si>
    <t>Aurėja Adomaitytė</t>
  </si>
  <si>
    <t>Edgaras Trotenskis</t>
  </si>
  <si>
    <t>Simonas Zelenekas</t>
  </si>
  <si>
    <t>Paulius Vilkas</t>
  </si>
  <si>
    <t>Jurgis Savickas</t>
  </si>
  <si>
    <t>Justas Jocius</t>
  </si>
  <si>
    <t>Tomas Lemanas</t>
  </si>
  <si>
    <t>80+ kg</t>
  </si>
  <si>
    <t>Kamilė Aglinskaitė</t>
  </si>
  <si>
    <t>2017 m. spalio 21-28 d. Europos jaunimo čempionatas, Antalija (Turkija)</t>
  </si>
  <si>
    <t>Nuoroda į protokolą: https://boksofederacija.lt/wp-content/uploads/2017/11/Europos-jaunimo-%C4%8Dempionatas-Antalijoje-Turkija.pdf</t>
  </si>
  <si>
    <t>Deivydas Bogdanovičius</t>
  </si>
  <si>
    <t>Gustas Giraitis </t>
  </si>
  <si>
    <t>Lukas Petrauskas</t>
  </si>
  <si>
    <t>2019 m. birželio 18-07 02 d. II-osios Europos žaidynės, Minskas (Baltarusija). Europos bokso konfederacijos nurodymu, užskaitomas kaip Europos čempionatas.</t>
  </si>
  <si>
    <t>Nuoroda į protokolą: http://www.boksofederacija.lt/wp-content/uploads/2020/02/2019-06-18-07-02-Europos-zaidynes-Minskas-BLR.pdf</t>
  </si>
  <si>
    <t>2019 m. rugsėjo 06-22 d. Pasaulio vyrų bokso čempionatas, Jekaterinburgas (Rusija)</t>
  </si>
  <si>
    <t xml:space="preserve">Nuoroda į protokolą: http://www.boksofederacija.lt/wp-content/uploads/2019/09/2019-09-06-22-P%C4%8C-Jekaterinburg-RUS.pdf </t>
  </si>
  <si>
    <t xml:space="preserve"> 75 kg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</si>
  <si>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</si>
  <si>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</si>
  <si>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</si>
  <si>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</si>
  <si>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Generalinis sekretorius</t>
  </si>
  <si>
    <t>Donatas Mačianskas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</si>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</sst>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ksofederacija.lt/varzybu-rezultatai/" TargetMode="External"/><Relationship Id="rId2" Type="http://schemas.openxmlformats.org/officeDocument/2006/relationships/hyperlink" Target="http://www.aiba.org/aiba-womens-world-boxing-championships-astana-2016/" TargetMode="External"/><Relationship Id="rId1" Type="http://schemas.openxmlformats.org/officeDocument/2006/relationships/hyperlink" Target="mailto:&#381;emait&#279;s%20g.%206,%20Vilnius,%20860486445,%20macianskas.donatas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U627"/>
  <sheetViews>
    <sheetView tabSelected="1" topLeftCell="A24" zoomScaleNormal="100" workbookViewId="0">
      <selection activeCell="A32" sqref="A32:Q32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5703125" style="1" customWidth="1"/>
    <col min="19" max="16384" width="9.140625" style="1"/>
  </cols>
  <sheetData>
    <row r="1" spans="1:18" s="8" customFormat="1" ht="15.75">
      <c r="D1" s="64"/>
      <c r="E1" s="64"/>
      <c r="F1" s="64"/>
      <c r="G1" s="64"/>
      <c r="H1" s="64"/>
      <c r="I1" s="64"/>
      <c r="J1" s="64"/>
      <c r="K1" s="64"/>
      <c r="L1" s="64"/>
      <c r="N1" s="2"/>
      <c r="O1" s="2"/>
      <c r="P1" s="2"/>
      <c r="Q1" s="2"/>
    </row>
    <row r="2" spans="1:18" s="8" customFormat="1" ht="15.75">
      <c r="B2" s="8" t="s">
        <v>0</v>
      </c>
      <c r="D2" s="64"/>
      <c r="E2" s="64"/>
      <c r="F2" s="64"/>
      <c r="G2" s="64"/>
      <c r="H2" s="64"/>
      <c r="I2" s="64"/>
      <c r="J2" s="64"/>
      <c r="K2" s="64"/>
      <c r="L2" s="64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8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"/>
    </row>
    <row r="6" spans="1:18" ht="18.75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"/>
    </row>
    <row r="7" spans="1:18" s="8" customFormat="1" ht="15.75">
      <c r="A7" s="64"/>
      <c r="B7" s="95" t="s">
        <v>4</v>
      </c>
      <c r="C7" s="95"/>
      <c r="D7" s="95"/>
      <c r="E7" s="95"/>
      <c r="F7" s="95"/>
      <c r="G7" s="95"/>
      <c r="H7" s="95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4"/>
      <c r="B8" s="86" t="s">
        <v>5</v>
      </c>
      <c r="C8" s="86"/>
      <c r="D8" s="8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4"/>
      <c r="B9" s="48">
        <v>191931917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4"/>
      <c r="B10" s="62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6" t="s">
        <v>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00" t="s">
        <v>8</v>
      </c>
      <c r="B13" s="91" t="s">
        <v>9</v>
      </c>
      <c r="C13" s="91" t="s">
        <v>10</v>
      </c>
      <c r="D13" s="91" t="s">
        <v>11</v>
      </c>
      <c r="E13" s="87" t="s">
        <v>12</v>
      </c>
      <c r="F13" s="82"/>
      <c r="G13" s="83"/>
      <c r="H13" s="83"/>
      <c r="I13" s="83"/>
      <c r="J13" s="83"/>
      <c r="K13" s="83"/>
      <c r="L13" s="83"/>
      <c r="M13" s="83"/>
      <c r="N13" s="83"/>
      <c r="O13" s="84"/>
      <c r="P13" s="89" t="s">
        <v>13</v>
      </c>
      <c r="Q13" s="102" t="s">
        <v>14</v>
      </c>
      <c r="R13" s="97" t="s">
        <v>15</v>
      </c>
    </row>
    <row r="14" spans="1:18" s="8" customFormat="1" ht="45" customHeight="1">
      <c r="A14" s="100"/>
      <c r="B14" s="91"/>
      <c r="C14" s="91"/>
      <c r="D14" s="91"/>
      <c r="E14" s="101"/>
      <c r="F14" s="87" t="s">
        <v>16</v>
      </c>
      <c r="G14" s="87" t="s">
        <v>17</v>
      </c>
      <c r="H14" s="87" t="s">
        <v>18</v>
      </c>
      <c r="I14" s="92" t="s">
        <v>19</v>
      </c>
      <c r="J14" s="87" t="s">
        <v>20</v>
      </c>
      <c r="K14" s="87" t="s">
        <v>21</v>
      </c>
      <c r="L14" s="87" t="s">
        <v>22</v>
      </c>
      <c r="M14" s="87" t="s">
        <v>23</v>
      </c>
      <c r="N14" s="80" t="s">
        <v>24</v>
      </c>
      <c r="O14" s="80" t="s">
        <v>25</v>
      </c>
      <c r="P14" s="90"/>
      <c r="Q14" s="103"/>
      <c r="R14" s="98"/>
    </row>
    <row r="15" spans="1:18" s="8" customFormat="1" ht="76.150000000000006" customHeight="1">
      <c r="A15" s="100"/>
      <c r="B15" s="91"/>
      <c r="C15" s="91"/>
      <c r="D15" s="91"/>
      <c r="E15" s="88"/>
      <c r="F15" s="88"/>
      <c r="G15" s="88"/>
      <c r="H15" s="88"/>
      <c r="I15" s="93"/>
      <c r="J15" s="88"/>
      <c r="K15" s="88"/>
      <c r="L15" s="88"/>
      <c r="M15" s="88"/>
      <c r="N15" s="81"/>
      <c r="O15" s="81"/>
      <c r="P15" s="90"/>
      <c r="Q15" s="104"/>
      <c r="R15" s="99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21">
      <c r="A17" s="71" t="s">
        <v>26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61"/>
      <c r="R17" s="8"/>
      <c r="S17" s="8"/>
      <c r="T17" s="8"/>
      <c r="U17" s="8"/>
    </row>
    <row r="18" spans="1:21" ht="16.899999999999999" customHeight="1">
      <c r="A18" s="73" t="s">
        <v>27</v>
      </c>
      <c r="B18" s="74"/>
      <c r="C18" s="74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61"/>
      <c r="R18" s="8"/>
      <c r="S18" s="8"/>
      <c r="T18" s="8"/>
      <c r="U18" s="8"/>
    </row>
    <row r="19" spans="1:21">
      <c r="A19" s="65">
        <v>1</v>
      </c>
      <c r="B19" s="65" t="s">
        <v>28</v>
      </c>
      <c r="C19" s="12" t="s">
        <v>29</v>
      </c>
      <c r="D19" s="65" t="s">
        <v>30</v>
      </c>
      <c r="E19" s="65">
        <v>1</v>
      </c>
      <c r="F19" s="65" t="s">
        <v>31</v>
      </c>
      <c r="G19" s="65">
        <v>2</v>
      </c>
      <c r="H19" s="65" t="s">
        <v>32</v>
      </c>
      <c r="I19" s="65"/>
      <c r="J19" s="65">
        <v>25</v>
      </c>
      <c r="K19" s="65">
        <v>25</v>
      </c>
      <c r="L19" s="65">
        <v>17</v>
      </c>
      <c r="M19" s="65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42.96875</v>
      </c>
      <c r="O19" s="9">
        <f>IF(F19="OŽ",N19,IF(H19="Ne",IF(J19*0.3&lt;J19-L19,N19,0),IF(J19*0.1&lt;J19-L19,N19,0)))</f>
        <v>42.96875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10.776</v>
      </c>
      <c r="Q19" s="11">
        <f>IF(ISERROR(P19*100/N19),0,(P19*100/N19))</f>
        <v>25.078690909090906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40.308562499999994</v>
      </c>
      <c r="S19" s="20"/>
      <c r="T19" s="8"/>
      <c r="U19" s="8"/>
    </row>
    <row r="20" spans="1:21">
      <c r="A20" s="65">
        <v>2</v>
      </c>
      <c r="B20" s="65" t="s">
        <v>34</v>
      </c>
      <c r="C20" s="12" t="s">
        <v>35</v>
      </c>
      <c r="D20" s="65" t="s">
        <v>30</v>
      </c>
      <c r="E20" s="65">
        <v>1</v>
      </c>
      <c r="F20" s="65" t="s">
        <v>31</v>
      </c>
      <c r="G20" s="65">
        <v>2</v>
      </c>
      <c r="H20" s="65" t="s">
        <v>32</v>
      </c>
      <c r="I20" s="65"/>
      <c r="J20" s="65">
        <v>19</v>
      </c>
      <c r="K20" s="65">
        <v>19</v>
      </c>
      <c r="L20" s="65">
        <v>17</v>
      </c>
      <c r="M20" s="65" t="s">
        <v>33</v>
      </c>
      <c r="N20" s="3">
        <f t="shared" ref="N20:N21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32.65625</v>
      </c>
      <c r="O20" s="9">
        <f t="shared" ref="O20:O21" si="1">IF(F20="OŽ",N20,IF(H20="Ne",IF(J20*0.3&lt;J20-L20,N20,0),IF(J20*0.1&lt;J20-L20,N20,0)))</f>
        <v>0</v>
      </c>
      <c r="P20" s="4">
        <f t="shared" ref="P20:P21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1" si="3">IF(ISERROR(P20*100/N20),0,(P20*100/N20))</f>
        <v>0</v>
      </c>
      <c r="R20" s="10">
        <f t="shared" ref="R20:R21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  <c r="T20" s="8"/>
      <c r="U20" s="8"/>
    </row>
    <row r="21" spans="1:21">
      <c r="A21" s="65">
        <v>3</v>
      </c>
      <c r="B21" s="65" t="s">
        <v>36</v>
      </c>
      <c r="C21" s="12" t="s">
        <v>37</v>
      </c>
      <c r="D21" s="65" t="s">
        <v>30</v>
      </c>
      <c r="E21" s="65">
        <v>1</v>
      </c>
      <c r="F21" s="65" t="s">
        <v>31</v>
      </c>
      <c r="G21" s="65">
        <v>2</v>
      </c>
      <c r="H21" s="65" t="s">
        <v>32</v>
      </c>
      <c r="I21" s="65"/>
      <c r="J21" s="65">
        <v>12</v>
      </c>
      <c r="K21" s="65">
        <v>12</v>
      </c>
      <c r="L21" s="65">
        <v>9</v>
      </c>
      <c r="M21" s="65" t="s">
        <v>33</v>
      </c>
      <c r="N21" s="3">
        <f t="shared" si="0"/>
        <v>33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  <c r="T21" s="8"/>
      <c r="U21" s="8"/>
    </row>
    <row r="22" spans="1:21" s="8" customFormat="1" ht="15.75" customHeight="1">
      <c r="A22" s="68" t="s">
        <v>38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/>
      <c r="R22" s="10">
        <f>SUM(R19:R21)</f>
        <v>40.308562499999994</v>
      </c>
    </row>
    <row r="23" spans="1:21" s="8" customFormat="1" ht="15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</row>
    <row r="24" spans="1:21" s="8" customFormat="1" ht="15" customHeight="1">
      <c r="A24" s="24" t="s">
        <v>39</v>
      </c>
      <c r="B24" s="24"/>
      <c r="C24" s="56" t="s">
        <v>40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21" s="8" customFormat="1" ht="15" customHeight="1">
      <c r="A25" s="49" t="s">
        <v>41</v>
      </c>
      <c r="B25" s="49"/>
      <c r="C25" s="49"/>
      <c r="D25" s="49"/>
      <c r="E25" s="49"/>
      <c r="F25" s="49"/>
      <c r="G25" s="49"/>
      <c r="H25" s="49"/>
      <c r="I25" s="49"/>
      <c r="J25" s="15"/>
      <c r="K25" s="15"/>
      <c r="L25" s="15"/>
      <c r="M25" s="15"/>
      <c r="N25" s="15"/>
      <c r="O25" s="15"/>
      <c r="P25" s="15"/>
      <c r="Q25" s="15"/>
      <c r="R25" s="16"/>
    </row>
    <row r="26" spans="1:21" s="8" customFormat="1" ht="15" customHeight="1">
      <c r="A26" s="49"/>
      <c r="B26" s="49"/>
      <c r="C26" s="49"/>
      <c r="D26" s="49"/>
      <c r="E26" s="49"/>
      <c r="F26" s="49"/>
      <c r="G26" s="49"/>
      <c r="H26" s="49"/>
      <c r="I26" s="49"/>
      <c r="J26" s="15"/>
      <c r="K26" s="15"/>
      <c r="L26" s="15"/>
      <c r="M26" s="15"/>
      <c r="N26" s="15"/>
      <c r="O26" s="15"/>
      <c r="P26" s="15"/>
      <c r="Q26" s="15"/>
      <c r="R26" s="16"/>
    </row>
    <row r="27" spans="1:21" s="8" customFormat="1">
      <c r="A27" s="71" t="s">
        <v>42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61"/>
    </row>
    <row r="28" spans="1:21" s="8" customFormat="1" ht="16.899999999999999" customHeight="1">
      <c r="A28" s="73" t="s">
        <v>27</v>
      </c>
      <c r="B28" s="74"/>
      <c r="C28" s="74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61"/>
    </row>
    <row r="29" spans="1:21" s="8" customFormat="1">
      <c r="A29" s="71" t="s">
        <v>43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61"/>
    </row>
    <row r="30" spans="1:21" s="8" customFormat="1">
      <c r="A30" s="65">
        <v>1</v>
      </c>
      <c r="B30" s="65" t="s">
        <v>44</v>
      </c>
      <c r="C30" s="12" t="s">
        <v>29</v>
      </c>
      <c r="D30" s="65" t="s">
        <v>30</v>
      </c>
      <c r="E30" s="65">
        <v>1</v>
      </c>
      <c r="F30" s="65" t="s">
        <v>45</v>
      </c>
      <c r="G30" s="58" t="s">
        <v>46</v>
      </c>
      <c r="H30" s="65" t="s">
        <v>33</v>
      </c>
      <c r="I30" s="65"/>
      <c r="J30" s="65">
        <v>24</v>
      </c>
      <c r="K30" s="65">
        <v>24</v>
      </c>
      <c r="L30" s="65">
        <v>17</v>
      </c>
      <c r="M30" s="65" t="s">
        <v>33</v>
      </c>
      <c r="N30" s="3">
        <f t="shared" ref="N30:N31" si="5">(IF(F30="OŽ",IF(L30=1,550.8,IF(L30=2,426.38,IF(L30=3,342.14,IF(L30=4,181.44,IF(L30=5,168.48,IF(L30=6,155.52,IF(L30=7,148.5,IF(L30=8,144,0))))))))+IF(L30&lt;=8,0,IF(L30&lt;=16,137.7,IF(L30&lt;=24,108,IF(L30&lt;=32,80.1,IF(L30&lt;=36,52.2,0)))))-IF(L30&lt;=8,0,IF(L30&lt;=16,(L30-9)*2.754,IF(L30&lt;=24,(L30-17)* 2.754,IF(L30&lt;=32,(L30-25)* 2.754,IF(L30&lt;=36,(L30-33)*2.754,0))))),0)+IF(F30="PČ",IF(L30=1,449,IF(L30=2,314.6,IF(L30=3,238,IF(L30=4,172,IF(L30=5,159,IF(L30=6,145,IF(L30=7,132,IF(L30=8,119,0))))))))+IF(L30&lt;=8,0,IF(L30&lt;=16,88,IF(L30&lt;=24,55,IF(L30&lt;=32,22,0))))-IF(L30&lt;=8,0,IF(L30&lt;=16,(L30-9)*2.245,IF(L30&lt;=24,(L30-17)*2.245,IF(L30&lt;=32,(L30-25)*2.245,0)))),0)+IF(F30="PČneol",IF(L30=1,85,IF(L30=2,64.61,IF(L30=3,50.76,IF(L30=4,16.25,IF(L30=5,15,IF(L30=6,13.75,IF(L30=7,12.5,IF(L30=8,11.25,0))))))))+IF(L30&lt;=8,0,IF(L30&lt;=16,9,0))-IF(L30&lt;=8,0,IF(L30&lt;=16,(L30-9)*0.425,0)),0)+IF(F30="PŽ",IF(L30=1,85,IF(L30=2,59.5,IF(L30=3,45,IF(L30=4,32.5,IF(L30=5,30,IF(L30=6,27.5,IF(L30=7,25,IF(L30=8,22.5,0))))))))+IF(L30&lt;=8,0,IF(L30&lt;=16,19,IF(L30&lt;=24,13,IF(L30&lt;=32,8,0))))-IF(L30&lt;=8,0,IF(L30&lt;=16,(L30-9)*0.425,IF(L30&lt;=24,(L30-17)*0.425,IF(L30&lt;=32,(L30-25)*0.425,0)))),0)+IF(F30="EČ",IF(L30=1,204,IF(L30=2,156.24,IF(L30=3,123.84,IF(L30=4,72,IF(L30=5,66,IF(L30=6,60,IF(L30=7,54,IF(L30=8,48,0))))))))+IF(L30&lt;=8,0,IF(L30&lt;=16,40,IF(L30&lt;=24,25,0)))-IF(L30&lt;=8,0,IF(L30&lt;=16,(L30-9)*1.02,IF(L30&lt;=24,(L30-17)*1.02,0))),0)+IF(F30="EČneol",IF(L30=1,68,IF(L30=2,51.69,IF(L30=3,40.61,IF(L30=4,13,IF(L30=5,12,IF(L30=6,11,IF(L30=7,10,IF(L30=8,9,0)))))))))+IF(F30="EŽ",IF(L30=1,68,IF(L30=2,47.6,IF(L30=3,36,IF(L30=4,18,IF(L30=5,16.5,IF(L30=6,15,IF(L30=7,13.5,IF(L30=8,12,0))))))))+IF(L30&lt;=8,0,IF(L30&lt;=16,10,IF(L30&lt;=24,6,0)))-IF(L30&lt;=8,0,IF(L30&lt;=16,(L30-9)*0.34,IF(L30&lt;=24,(L30-17)*0.34,0))),0)+IF(F30="PT",IF(L30=1,68,IF(L30=2,52.08,IF(L30=3,41.28,IF(L30=4,24,IF(L30=5,22,IF(L30=6,20,IF(L30=7,18,IF(L30=8,16,0))))))))+IF(L30&lt;=8,0,IF(L30&lt;=16,13,IF(L30&lt;=24,9,IF(L30&lt;=32,4,0))))-IF(L30&lt;=8,0,IF(L30&lt;=16,(L30-9)*0.34,IF(L30&lt;=24,(L30-17)*0.34,IF(L30&lt;=32,(L30-25)*0.34,0)))),0)+IF(F30="JOŽ",IF(L30=1,85,IF(L30=2,59.5,IF(L30=3,45,IF(L30=4,32.5,IF(L30=5,30,IF(L30=6,27.5,IF(L30=7,25,IF(L30=8,22.5,0))))))))+IF(L30&lt;=8,0,IF(L30&lt;=16,19,IF(L30&lt;=24,13,0)))-IF(L30&lt;=8,0,IF(L30&lt;=16,(L30-9)*0.425,IF(L30&lt;=24,(L30-17)*0.425,0))),0)+IF(F30="JPČ",IF(L30=1,68,IF(L30=2,47.6,IF(L30=3,36,IF(L30=4,26,IF(L30=5,24,IF(L30=6,22,IF(L30=7,20,IF(L30=8,18,0))))))))+IF(L30&lt;=8,0,IF(L30&lt;=16,13,IF(L30&lt;=24,9,0)))-IF(L30&lt;=8,0,IF(L30&lt;=16,(L30-9)*0.34,IF(L30&lt;=24,(L30-17)*0.34,0))),0)+IF(F30="JEČ",IF(L30=1,34,IF(L30=2,26.04,IF(L30=3,20.6,IF(L30=4,12,IF(L30=5,11,IF(L30=6,10,IF(L30=7,9,IF(L30=8,8,0))))))))+IF(L30&lt;=8,0,IF(L30&lt;=16,6,0))-IF(L30&lt;=8,0,IF(L30&lt;=16,(L30-9)*0.17,0)),0)+IF(F30="JEOF",IF(L30=1,34,IF(L30=2,26.04,IF(L30=3,20.6,IF(L30=4,12,IF(L30=5,11,IF(L30=6,10,IF(L30=7,9,IF(L30=8,8,0))))))))+IF(L30&lt;=8,0,IF(L30&lt;=16,6,0))-IF(L30&lt;=8,0,IF(L30&lt;=16,(L30-9)*0.17,0)),0)+IF(F30="JnPČ",IF(L30=1,51,IF(L30=2,35.7,IF(L30=3,27,IF(L30=4,19.5,IF(L30=5,18,IF(L30=6,16.5,IF(L30=7,15,IF(L30=8,13.5,0))))))))+IF(L30&lt;=8,0,IF(L30&lt;=16,10,0))-IF(L30&lt;=8,0,IF(L30&lt;=16,(L30-9)*0.255,0)),0)+IF(F30="JnEČ",IF(L30=1,25.5,IF(L30=2,19.53,IF(L30=3,15.48,IF(L30=4,9,IF(L30=5,8.25,IF(L30=6,7.5,IF(L30=7,6.75,IF(L30=8,6,0))))))))+IF(L30&lt;=8,0,IF(L30&lt;=16,5,0))-IF(L30&lt;=8,0,IF(L30&lt;=16,(L30-9)*0.1275,0)),0)+IF(F30="JčPČ",IF(L30=1,21.25,IF(L30=2,14.5,IF(L30=3,11.5,IF(L30=4,7,IF(L30=5,6.5,IF(L30=6,6,IF(L30=7,5.5,IF(L30=8,5,0))))))))+IF(L30&lt;=8,0,IF(L30&lt;=16,4,0))-IF(L30&lt;=8,0,IF(L30&lt;=16,(L30-9)*0.10625,0)),0)+IF(F30="JčEČ",IF(L30=1,17,IF(L30=2,13.02,IF(L30=3,10.32,IF(L30=4,6,IF(L30=5,5.5,IF(L30=6,5,IF(L30=7,4.5,IF(L30=8,4,0))))))))+IF(L30&lt;=8,0,IF(L30&lt;=16,3,0))-IF(L30&lt;=8,0,IF(L30&lt;=16,(L30-9)*0.085,0)),0)+IF(F30="NEAK",IF(L30=1,11.48,IF(L30=2,8.79,IF(L30=3,6.97,IF(L30=4,4.05,IF(L30=5,3.71,IF(L30=6,3.38,IF(L30=7,3.04,IF(L30=8,2.7,0))))))))+IF(L30&lt;=8,0,IF(L30&lt;=16,2,IF(L30&lt;=24,1.3,0)))-IF(L30&lt;=8,0,IF(L30&lt;=16,(L30-9)*0.0574,IF(L30&lt;=24,(L30-17)*0.0574,0))),0))*IF(L30&lt;0,1,IF(OR(F30="PČ",F30="PŽ",F30="PT"),IF(J30&lt;32,J30/32,1),1))* IF(L30&lt;0,1,IF(OR(F30="EČ",F30="EŽ",F30="JOŽ",F30="JPČ",F30="NEAK"),IF(J30&lt;24,J30/24,1),1))*IF(L30&lt;0,1,IF(OR(F30="PČneol",F30="JEČ",F30="JEOF",F30="JnPČ",F30="JnEČ",F30="JčPČ",F30="JčEČ"),IF(J30&lt;16,J30/16,1),1))*IF(L30&lt;0,1,IF(F30="EČneol",IF(J30&lt;8,J30/8,1),1))</f>
        <v>108</v>
      </c>
      <c r="O30" s="9">
        <f t="shared" ref="O30:O31" si="6">IF(F30="OŽ",N30,IF(H30="Ne",IF(J30*0.3&lt;J30-L30,N30,0),IF(J30*0.1&lt;J30-L30,N30,0)))</f>
        <v>108</v>
      </c>
      <c r="P30" s="4">
        <f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12.852</v>
      </c>
      <c r="Q30" s="11">
        <f>IF(ISERROR(P30*100/N30),0,(P30*100/N30))</f>
        <v>11.9</v>
      </c>
      <c r="R30" s="10">
        <f t="shared" ref="R30:R31" si="7">IF(Q30&lt;=30,O30+P30,O30+O30*0.3)*IF(G30=1,0.4,IF(G30=2,0.75,IF(G30="1 (kas 4 m. 1 k. nerengiamos)",0.52,1)))*IF(D30="olimpinė",1,IF(M30="Ne",0.5,1))*IF(OR(A$5="Lietuvos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federacija"),IF(OR(J30&lt;8,K30&lt;16),0,1),1)*E30*IF(I30&lt;=1,1,1/I30)*IF(OR(A$5="Lietuvos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120.852</v>
      </c>
    </row>
    <row r="31" spans="1:21" s="8" customFormat="1">
      <c r="A31" s="65">
        <v>2</v>
      </c>
      <c r="B31" s="65" t="s">
        <v>47</v>
      </c>
      <c r="C31" s="12" t="s">
        <v>35</v>
      </c>
      <c r="D31" s="65" t="s">
        <v>30</v>
      </c>
      <c r="E31" s="65">
        <v>1</v>
      </c>
      <c r="F31" s="65" t="s">
        <v>45</v>
      </c>
      <c r="G31" s="58" t="s">
        <v>46</v>
      </c>
      <c r="H31" s="65" t="s">
        <v>33</v>
      </c>
      <c r="I31" s="65"/>
      <c r="J31" s="65">
        <v>24</v>
      </c>
      <c r="K31" s="65">
        <v>24</v>
      </c>
      <c r="L31" s="65">
        <v>9</v>
      </c>
      <c r="M31" s="65" t="s">
        <v>33</v>
      </c>
      <c r="N31" s="3">
        <f t="shared" si="5"/>
        <v>137.69999999999999</v>
      </c>
      <c r="O31" s="9">
        <f t="shared" si="6"/>
        <v>137.69999999999999</v>
      </c>
      <c r="P31" s="4">
        <f t="shared" ref="P31" si="8">IF(O31=0,0,IF(F31="OŽ",IF(L31&gt;35,0,IF(J31&gt;35,(36-L31)*1.836,((36-L31)-(36-J31))*1.836)),0)+IF(F31="PČ",IF(L31&gt;31,0,IF(J31&gt;31,(32-L31)*1.347,((32-L31)-(32-J31))*1.347)),0)+ IF(F31="PČneol",IF(L31&gt;15,0,IF(J31&gt;15,(16-L31)*0.255,((16-L31)-(16-J31))*0.255)),0)+IF(F31="PŽ",IF(L31&gt;31,0,IF(J31&gt;31,(32-L31)*0.255,((32-L31)-(32-J31))*0.255)),0)+IF(F31="EČ",IF(L31&gt;23,0,IF(J31&gt;23,(24-L31)*0.612,((24-L31)-(24-J31))*0.612)),0)+IF(F31="EČneol",IF(L31&gt;7,0,IF(J31&gt;7,(8-L31)*0.204,((8-L31)-(8-J31))*0.204)),0)+IF(F31="EŽ",IF(L31&gt;23,0,IF(J31&gt;23,(24-L31)*0.204,((24-L31)-(24-J31))*0.204)),0)+IF(F31="PT",IF(L31&gt;31,0,IF(J31&gt;31,(32-L31)*0.204,((32-L31)-(32-J31))*0.204)),0)+IF(F31="JOŽ",IF(L31&gt;23,0,IF(J31&gt;23,(24-L31)*0.255,((24-L31)-(24-J31))*0.255)),0)+IF(F31="JPČ",IF(L31&gt;23,0,IF(J31&gt;23,(24-L31)*0.204,((24-L31)-(24-J31))*0.204)),0)+IF(F31="JEČ",IF(L31&gt;15,0,IF(J31&gt;15,(16-L31)*0.102,((16-L31)-(16-J31))*0.102)),0)+IF(F31="JEOF",IF(L31&gt;15,0,IF(J31&gt;15,(16-L31)*0.102,((16-L31)-(16-J31))*0.102)),0)+IF(F31="JnPČ",IF(L31&gt;15,0,IF(J31&gt;15,(16-L31)*0.153,((16-L31)-(16-J31))*0.153)),0)+IF(F31="JnEČ",IF(L31&gt;15,0,IF(J31&gt;15,(16-L31)*0.0765,((16-L31)-(16-J31))*0.0765)),0)+IF(F31="JčPČ",IF(L31&gt;15,0,IF(J31&gt;15,(16-L31)*0.06375,((16-L31)-(16-J31))*0.06375)),0)+IF(F31="JčEČ",IF(L31&gt;15,0,IF(J31&gt;15,(16-L31)*0.051,((16-L31)-(16-J31))*0.051)),0)+IF(F31="NEAK",IF(L31&gt;23,0,IF(J31&gt;23,(24-L31)*0.03444,((24-L31)-(24-J31))*0.03444)),0))</f>
        <v>27.540000000000003</v>
      </c>
      <c r="Q31" s="11">
        <f t="shared" ref="Q31" si="9">IF(ISERROR(P31*100/N31),0,(P31*100/N31))</f>
        <v>20.000000000000004</v>
      </c>
      <c r="R31" s="10">
        <f t="shared" si="7"/>
        <v>165.23999999999998</v>
      </c>
    </row>
    <row r="32" spans="1:21" s="8" customFormat="1" ht="15.75" customHeight="1">
      <c r="A32" s="68" t="s">
        <v>38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70"/>
      <c r="R32" s="10">
        <f>SUM(R30:R31)</f>
        <v>286.09199999999998</v>
      </c>
    </row>
    <row r="33" spans="1:18" s="8" customFormat="1" ht="15.7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.75" customHeight="1">
      <c r="A34" s="24" t="s">
        <v>39</v>
      </c>
      <c r="B34" s="2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5.75" customHeight="1">
      <c r="A35" s="49" t="s">
        <v>48</v>
      </c>
      <c r="B35" s="49"/>
      <c r="C35" s="49"/>
      <c r="D35" s="49"/>
      <c r="E35" s="49"/>
      <c r="F35" s="49"/>
      <c r="G35" s="49"/>
      <c r="H35" s="49"/>
      <c r="I35" s="49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15.75" customHeight="1">
      <c r="A36" s="49"/>
      <c r="B36" s="49"/>
      <c r="C36" s="49"/>
      <c r="D36" s="49"/>
      <c r="E36" s="49"/>
      <c r="F36" s="49"/>
      <c r="G36" s="49"/>
      <c r="H36" s="49"/>
      <c r="I36" s="49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5.45" customHeight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</row>
    <row r="38" spans="1:18" s="8" customFormat="1" ht="13.9" customHeight="1">
      <c r="A38" s="71" t="s">
        <v>49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61"/>
    </row>
    <row r="39" spans="1:18" s="8" customFormat="1" ht="13.9" customHeight="1">
      <c r="A39" s="73" t="s">
        <v>27</v>
      </c>
      <c r="B39" s="74"/>
      <c r="C39" s="74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61"/>
    </row>
    <row r="40" spans="1:18" s="8" customFormat="1">
      <c r="A40" s="71" t="s">
        <v>50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61"/>
    </row>
    <row r="41" spans="1:18" s="8" customFormat="1">
      <c r="A41" s="65">
        <v>1</v>
      </c>
      <c r="B41" s="65" t="s">
        <v>51</v>
      </c>
      <c r="C41" s="12" t="s">
        <v>52</v>
      </c>
      <c r="D41" s="65" t="s">
        <v>30</v>
      </c>
      <c r="E41" s="65">
        <v>1</v>
      </c>
      <c r="F41" s="65" t="s">
        <v>53</v>
      </c>
      <c r="G41" s="65">
        <v>2</v>
      </c>
      <c r="H41" s="65" t="s">
        <v>32</v>
      </c>
      <c r="I41" s="65"/>
      <c r="J41" s="65">
        <v>38</v>
      </c>
      <c r="K41" s="65">
        <v>38</v>
      </c>
      <c r="L41" s="65">
        <v>17</v>
      </c>
      <c r="M41" s="65" t="s">
        <v>33</v>
      </c>
      <c r="N41" s="3">
        <f t="shared" ref="N41:N48" si="10">(IF(F41="OŽ",IF(L41=1,550.8,IF(L41=2,426.38,IF(L41=3,342.14,IF(L41=4,181.44,IF(L41=5,168.48,IF(L41=6,155.52,IF(L41=7,148.5,IF(L41=8,144,0))))))))+IF(L41&lt;=8,0,IF(L41&lt;=16,137.7,IF(L41&lt;=24,108,IF(L41&lt;=32,80.1,IF(L41&lt;=36,52.2,0)))))-IF(L41&lt;=8,0,IF(L41&lt;=16,(L41-9)*2.754,IF(L41&lt;=24,(L41-17)* 2.754,IF(L41&lt;=32,(L41-25)* 2.754,IF(L41&lt;=36,(L41-33)*2.754,0))))),0)+IF(F41="PČ",IF(L41=1,449,IF(L41=2,314.6,IF(L41=3,238,IF(L41=4,172,IF(L41=5,159,IF(L41=6,145,IF(L41=7,132,IF(L41=8,119,0))))))))+IF(L41&lt;=8,0,IF(L41&lt;=16,88,IF(L41&lt;=24,55,IF(L41&lt;=32,22,0))))-IF(L41&lt;=8,0,IF(L41&lt;=16,(L41-9)*2.245,IF(L41&lt;=24,(L41-17)*2.245,IF(L41&lt;=32,(L41-25)*2.245,0)))),0)+IF(F41="PČneol",IF(L41=1,85,IF(L41=2,64.61,IF(L41=3,50.76,IF(L41=4,16.25,IF(L41=5,15,IF(L41=6,13.75,IF(L41=7,12.5,IF(L41=8,11.25,0))))))))+IF(L41&lt;=8,0,IF(L41&lt;=16,9,0))-IF(L41&lt;=8,0,IF(L41&lt;=16,(L41-9)*0.425,0)),0)+IF(F41="PŽ",IF(L41=1,85,IF(L41=2,59.5,IF(L41=3,45,IF(L41=4,32.5,IF(L41=5,30,IF(L41=6,27.5,IF(L41=7,25,IF(L41=8,22.5,0))))))))+IF(L41&lt;=8,0,IF(L41&lt;=16,19,IF(L41&lt;=24,13,IF(L41&lt;=32,8,0))))-IF(L41&lt;=8,0,IF(L41&lt;=16,(L41-9)*0.425,IF(L41&lt;=24,(L41-17)*0.425,IF(L41&lt;=32,(L41-25)*0.425,0)))),0)+IF(F41="EČ",IF(L41=1,204,IF(L41=2,156.24,IF(L41=3,123.84,IF(L41=4,72,IF(L41=5,66,IF(L41=6,60,IF(L41=7,54,IF(L41=8,48,0))))))))+IF(L41&lt;=8,0,IF(L41&lt;=16,40,IF(L41&lt;=24,25,0)))-IF(L41&lt;=8,0,IF(L41&lt;=16,(L41-9)*1.02,IF(L41&lt;=24,(L41-17)*1.02,0))),0)+IF(F41="EČneol",IF(L41=1,68,IF(L41=2,51.69,IF(L41=3,40.61,IF(L41=4,13,IF(L41=5,12,IF(L41=6,11,IF(L41=7,10,IF(L41=8,9,0)))))))))+IF(F41="EŽ",IF(L41=1,68,IF(L41=2,47.6,IF(L41=3,36,IF(L41=4,18,IF(L41=5,16.5,IF(L41=6,15,IF(L41=7,13.5,IF(L41=8,12,0))))))))+IF(L41&lt;=8,0,IF(L41&lt;=16,10,IF(L41&lt;=24,6,0)))-IF(L41&lt;=8,0,IF(L41&lt;=16,(L41-9)*0.34,IF(L41&lt;=24,(L41-17)*0.34,0))),0)+IF(F41="PT",IF(L41=1,68,IF(L41=2,52.08,IF(L41=3,41.28,IF(L41=4,24,IF(L41=5,22,IF(L41=6,20,IF(L41=7,18,IF(L41=8,16,0))))))))+IF(L41&lt;=8,0,IF(L41&lt;=16,13,IF(L41&lt;=24,9,IF(L41&lt;=32,4,0))))-IF(L41&lt;=8,0,IF(L41&lt;=16,(L41-9)*0.34,IF(L41&lt;=24,(L41-17)*0.34,IF(L41&lt;=32,(L41-25)*0.34,0)))),0)+IF(F41="JOŽ",IF(L41=1,85,IF(L41=2,59.5,IF(L41=3,45,IF(L41=4,32.5,IF(L41=5,30,IF(L41=6,27.5,IF(L41=7,25,IF(L41=8,22.5,0))))))))+IF(L41&lt;=8,0,IF(L41&lt;=16,19,IF(L41&lt;=24,13,0)))-IF(L41&lt;=8,0,IF(L41&lt;=16,(L41-9)*0.425,IF(L41&lt;=24,(L41-17)*0.425,0))),0)+IF(F41="JPČ",IF(L41=1,68,IF(L41=2,47.6,IF(L41=3,36,IF(L41=4,26,IF(L41=5,24,IF(L41=6,22,IF(L41=7,20,IF(L41=8,18,0))))))))+IF(L41&lt;=8,0,IF(L41&lt;=16,13,IF(L41&lt;=24,9,0)))-IF(L41&lt;=8,0,IF(L41&lt;=16,(L41-9)*0.34,IF(L41&lt;=24,(L41-17)*0.34,0))),0)+IF(F41="JEČ",IF(L41=1,34,IF(L41=2,26.04,IF(L41=3,20.6,IF(L41=4,12,IF(L41=5,11,IF(L41=6,10,IF(L41=7,9,IF(L41=8,8,0))))))))+IF(L41&lt;=8,0,IF(L41&lt;=16,6,0))-IF(L41&lt;=8,0,IF(L41&lt;=16,(L41-9)*0.17,0)),0)+IF(F41="JEOF",IF(L41=1,34,IF(L41=2,26.04,IF(L41=3,20.6,IF(L41=4,12,IF(L41=5,11,IF(L41=6,10,IF(L41=7,9,IF(L41=8,8,0))))))))+IF(L41&lt;=8,0,IF(L41&lt;=16,6,0))-IF(L41&lt;=8,0,IF(L41&lt;=16,(L41-9)*0.17,0)),0)+IF(F41="JnPČ",IF(L41=1,51,IF(L41=2,35.7,IF(L41=3,27,IF(L41=4,19.5,IF(L41=5,18,IF(L41=6,16.5,IF(L41=7,15,IF(L41=8,13.5,0))))))))+IF(L41&lt;=8,0,IF(L41&lt;=16,10,0))-IF(L41&lt;=8,0,IF(L41&lt;=16,(L41-9)*0.255,0)),0)+IF(F41="JnEČ",IF(L41=1,25.5,IF(L41=2,19.53,IF(L41=3,15.48,IF(L41=4,9,IF(L41=5,8.25,IF(L41=6,7.5,IF(L41=7,6.75,IF(L41=8,6,0))))))))+IF(L41&lt;=8,0,IF(L41&lt;=16,5,0))-IF(L41&lt;=8,0,IF(L41&lt;=16,(L41-9)*0.1275,0)),0)+IF(F41="JčPČ",IF(L41=1,21.25,IF(L41=2,14.5,IF(L41=3,11.5,IF(L41=4,7,IF(L41=5,6.5,IF(L41=6,6,IF(L41=7,5.5,IF(L41=8,5,0))))))))+IF(L41&lt;=8,0,IF(L41&lt;=16,4,0))-IF(L41&lt;=8,0,IF(L41&lt;=16,(L41-9)*0.10625,0)),0)+IF(F41="JčEČ",IF(L41=1,17,IF(L41=2,13.02,IF(L41=3,10.32,IF(L41=4,6,IF(L41=5,5.5,IF(L41=6,5,IF(L41=7,4.5,IF(L41=8,4,0))))))))+IF(L41&lt;=8,0,IF(L41&lt;=16,3,0))-IF(L41&lt;=8,0,IF(L41&lt;=16,(L41-9)*0.085,0)),0)+IF(F41="NEAK",IF(L41=1,11.48,IF(L41=2,8.79,IF(L41=3,6.97,IF(L41=4,4.05,IF(L41=5,3.71,IF(L41=6,3.38,IF(L41=7,3.04,IF(L41=8,2.7,0))))))))+IF(L41&lt;=8,0,IF(L41&lt;=16,2,IF(L41&lt;=24,1.3,0)))-IF(L41&lt;=8,0,IF(L41&lt;=16,(L41-9)*0.0574,IF(L41&lt;=24,(L41-17)*0.0574,0))),0))*IF(L41&lt;0,1,IF(OR(F41="PČ",F41="PŽ",F41="PT"),IF(J41&lt;32,J41/32,1),1))* IF(L41&lt;0,1,IF(OR(F41="EČ",F41="EŽ",F41="JOŽ",F41="JPČ",F41="NEAK"),IF(J41&lt;24,J41/24,1),1))*IF(L41&lt;0,1,IF(OR(F41="PČneol",F41="JEČ",F41="JEOF",F41="JnPČ",F41="JnEČ",F41="JčPČ",F41="JčEČ"),IF(J41&lt;16,J41/16,1),1))*IF(L41&lt;0,1,IF(F41="EČneol",IF(J41&lt;8,J41/8,1),1))</f>
        <v>9</v>
      </c>
      <c r="O41" s="9">
        <f t="shared" ref="O41:O48" si="11">IF(F41="OŽ",N41,IF(H41="Ne",IF(J41*0.3&lt;J41-L41,N41,0),IF(J41*0.1&lt;J41-L41,N41,0)))</f>
        <v>9</v>
      </c>
      <c r="P41" s="4">
        <f t="shared" ref="P41" si="12">IF(O41=0,0,IF(F41="OŽ",IF(L41&gt;35,0,IF(J41&gt;35,(36-L41)*1.836,((36-L41)-(36-J41))*1.836)),0)+IF(F41="PČ",IF(L41&gt;31,0,IF(J41&gt;31,(32-L41)*1.347,((32-L41)-(32-J41))*1.347)),0)+ IF(F41="PČneol",IF(L41&gt;15,0,IF(J41&gt;15,(16-L41)*0.255,((16-L41)-(16-J41))*0.255)),0)+IF(F41="PŽ",IF(L41&gt;31,0,IF(J41&gt;31,(32-L41)*0.255,((32-L41)-(32-J41))*0.255)),0)+IF(F41="EČ",IF(L41&gt;23,0,IF(J41&gt;23,(24-L41)*0.612,((24-L41)-(24-J41))*0.612)),0)+IF(F41="EČneol",IF(L41&gt;7,0,IF(J41&gt;7,(8-L41)*0.204,((8-L41)-(8-J41))*0.204)),0)+IF(F41="EŽ",IF(L41&gt;23,0,IF(J41&gt;23,(24-L41)*0.204,((24-L41)-(24-J41))*0.204)),0)+IF(F41="PT",IF(L41&gt;31,0,IF(J41&gt;31,(32-L41)*0.204,((32-L41)-(32-J41))*0.204)),0)+IF(F41="JOŽ",IF(L41&gt;23,0,IF(J41&gt;23,(24-L41)*0.255,((24-L41)-(24-J41))*0.255)),0)+IF(F41="JPČ",IF(L41&gt;23,0,IF(J41&gt;23,(24-L41)*0.204,((24-L41)-(24-J41))*0.204)),0)+IF(F41="JEČ",IF(L41&gt;15,0,IF(J41&gt;15,(16-L41)*0.102,((16-L41)-(16-J41))*0.102)),0)+IF(F41="JEOF",IF(L41&gt;15,0,IF(J41&gt;15,(16-L41)*0.102,((16-L41)-(16-J41))*0.102)),0)+IF(F41="JnPČ",IF(L41&gt;15,0,IF(J41&gt;15,(16-L41)*0.153,((16-L41)-(16-J41))*0.153)),0)+IF(F41="JnEČ",IF(L41&gt;15,0,IF(J41&gt;15,(16-L41)*0.0765,((16-L41)-(16-J41))*0.0765)),0)+IF(F41="JčPČ",IF(L41&gt;15,0,IF(J41&gt;15,(16-L41)*0.06375,((16-L41)-(16-J41))*0.06375)),0)+IF(F41="JčEČ",IF(L41&gt;15,0,IF(J41&gt;15,(16-L41)*0.051,((16-L41)-(16-J41))*0.051)),0)+IF(F41="NEAK",IF(L41&gt;23,0,IF(J41&gt;23,(24-L41)*0.03444,((24-L41)-(24-J41))*0.03444)),0))</f>
        <v>1.4279999999999999</v>
      </c>
      <c r="Q41" s="11">
        <f t="shared" ref="Q41" si="13">IF(ISERROR(P41*100/N41),0,(P41*100/N41))</f>
        <v>15.866666666666665</v>
      </c>
      <c r="R41" s="10">
        <f t="shared" ref="R41:R48" si="14">IF(Q41&lt;=30,O41+P41,O41+O41*0.3)*IF(G41=1,0.4,IF(G41=2,0.75,IF(G41="1 (kas 4 m. 1 k. nerengiamos)",0.52,1)))*IF(D41="olimpinė",1,IF(M41="Ne",0.5,1))*IF(OR(A$5="Lietuvos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federacija"),IF(OR(J41&lt;8,K41&lt;16),0,1),1)*E41*IF(I41&lt;=1,1,1/I41)*IF(OR(A$5="Lietuvos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7.8210000000000006</v>
      </c>
    </row>
    <row r="42" spans="1:18" s="8" customFormat="1">
      <c r="A42" s="65">
        <v>2</v>
      </c>
      <c r="B42" s="65" t="s">
        <v>54</v>
      </c>
      <c r="C42" s="12" t="s">
        <v>55</v>
      </c>
      <c r="D42" s="65" t="s">
        <v>30</v>
      </c>
      <c r="E42" s="65">
        <v>1</v>
      </c>
      <c r="F42" s="65" t="s">
        <v>53</v>
      </c>
      <c r="G42" s="65">
        <v>2</v>
      </c>
      <c r="H42" s="65" t="s">
        <v>32</v>
      </c>
      <c r="I42" s="65"/>
      <c r="J42" s="65">
        <v>39</v>
      </c>
      <c r="K42" s="65">
        <v>39</v>
      </c>
      <c r="L42" s="65">
        <v>17</v>
      </c>
      <c r="M42" s="65" t="s">
        <v>33</v>
      </c>
      <c r="N42" s="3">
        <f t="shared" si="10"/>
        <v>9</v>
      </c>
      <c r="O42" s="9">
        <f t="shared" si="11"/>
        <v>9</v>
      </c>
      <c r="P42" s="4">
        <f t="shared" ref="P42:P48" si="15">IF(O42=0,0,IF(F42="OŽ",IF(L42&gt;35,0,IF(J42&gt;35,(36-L42)*1.836,((36-L42)-(36-J42))*1.836)),0)+IF(F42="PČ",IF(L42&gt;31,0,IF(J42&gt;31,(32-L42)*1.347,((32-L42)-(32-J42))*1.347)),0)+ IF(F42="PČneol",IF(L42&gt;15,0,IF(J42&gt;15,(16-L42)*0.255,((16-L42)-(16-J42))*0.255)),0)+IF(F42="PŽ",IF(L42&gt;31,0,IF(J42&gt;31,(32-L42)*0.255,((32-L42)-(32-J42))*0.255)),0)+IF(F42="EČ",IF(L42&gt;23,0,IF(J42&gt;23,(24-L42)*0.612,((24-L42)-(24-J42))*0.612)),0)+IF(F42="EČneol",IF(L42&gt;7,0,IF(J42&gt;7,(8-L42)*0.204,((8-L42)-(8-J42))*0.204)),0)+IF(F42="EŽ",IF(L42&gt;23,0,IF(J42&gt;23,(24-L42)*0.204,((24-L42)-(24-J42))*0.204)),0)+IF(F42="PT",IF(L42&gt;31,0,IF(J42&gt;31,(32-L42)*0.204,((32-L42)-(32-J42))*0.204)),0)+IF(F42="JOŽ",IF(L42&gt;23,0,IF(J42&gt;23,(24-L42)*0.255,((24-L42)-(24-J42))*0.255)),0)+IF(F42="JPČ",IF(L42&gt;23,0,IF(J42&gt;23,(24-L42)*0.204,((24-L42)-(24-J42))*0.204)),0)+IF(F42="JEČ",IF(L42&gt;15,0,IF(J42&gt;15,(16-L42)*0.102,((16-L42)-(16-J42))*0.102)),0)+IF(F42="JEOF",IF(L42&gt;15,0,IF(J42&gt;15,(16-L42)*0.102,((16-L42)-(16-J42))*0.102)),0)+IF(F42="JnPČ",IF(L42&gt;15,0,IF(J42&gt;15,(16-L42)*0.153,((16-L42)-(16-J42))*0.153)),0)+IF(F42="JnEČ",IF(L42&gt;15,0,IF(J42&gt;15,(16-L42)*0.0765,((16-L42)-(16-J42))*0.0765)),0)+IF(F42="JčPČ",IF(L42&gt;15,0,IF(J42&gt;15,(16-L42)*0.06375,((16-L42)-(16-J42))*0.06375)),0)+IF(F42="JčEČ",IF(L42&gt;15,0,IF(J42&gt;15,(16-L42)*0.051,((16-L42)-(16-J42))*0.051)),0)+IF(F42="NEAK",IF(L42&gt;23,0,IF(J42&gt;23,(24-L42)*0.03444,((24-L42)-(24-J42))*0.03444)),0))</f>
        <v>1.4279999999999999</v>
      </c>
      <c r="Q42" s="11">
        <f t="shared" ref="Q42:Q48" si="16">IF(ISERROR(P42*100/N42),0,(P42*100/N42))</f>
        <v>15.866666666666665</v>
      </c>
      <c r="R42" s="10">
        <f t="shared" si="14"/>
        <v>7.8210000000000006</v>
      </c>
    </row>
    <row r="43" spans="1:18" s="8" customFormat="1">
      <c r="A43" s="65">
        <v>3</v>
      </c>
      <c r="B43" s="65" t="s">
        <v>56</v>
      </c>
      <c r="C43" s="12" t="s">
        <v>29</v>
      </c>
      <c r="D43" s="65" t="s">
        <v>30</v>
      </c>
      <c r="E43" s="65">
        <v>1</v>
      </c>
      <c r="F43" s="65" t="s">
        <v>53</v>
      </c>
      <c r="G43" s="65">
        <v>2</v>
      </c>
      <c r="H43" s="65" t="s">
        <v>32</v>
      </c>
      <c r="I43" s="65"/>
      <c r="J43" s="65">
        <v>44</v>
      </c>
      <c r="K43" s="65">
        <v>44</v>
      </c>
      <c r="L43" s="65">
        <v>9</v>
      </c>
      <c r="M43" s="65" t="s">
        <v>33</v>
      </c>
      <c r="N43" s="3">
        <f t="shared" si="10"/>
        <v>13</v>
      </c>
      <c r="O43" s="9">
        <f t="shared" si="11"/>
        <v>13</v>
      </c>
      <c r="P43" s="4">
        <f t="shared" si="15"/>
        <v>3.0599999999999996</v>
      </c>
      <c r="Q43" s="11">
        <f t="shared" si="16"/>
        <v>23.538461538461533</v>
      </c>
      <c r="R43" s="10">
        <f t="shared" si="14"/>
        <v>12.044999999999998</v>
      </c>
    </row>
    <row r="44" spans="1:18" s="8" customFormat="1">
      <c r="A44" s="65">
        <v>4</v>
      </c>
      <c r="B44" s="65" t="s">
        <v>57</v>
      </c>
      <c r="C44" s="12" t="s">
        <v>35</v>
      </c>
      <c r="D44" s="65" t="s">
        <v>30</v>
      </c>
      <c r="E44" s="65">
        <v>1</v>
      </c>
      <c r="F44" s="65" t="s">
        <v>53</v>
      </c>
      <c r="G44" s="65">
        <v>2</v>
      </c>
      <c r="H44" s="65" t="s">
        <v>32</v>
      </c>
      <c r="I44" s="65"/>
      <c r="J44" s="65">
        <v>43</v>
      </c>
      <c r="K44" s="65">
        <v>43</v>
      </c>
      <c r="L44" s="65">
        <v>17</v>
      </c>
      <c r="M44" s="65" t="s">
        <v>33</v>
      </c>
      <c r="N44" s="3">
        <f t="shared" si="10"/>
        <v>9</v>
      </c>
      <c r="O44" s="9">
        <f t="shared" si="11"/>
        <v>9</v>
      </c>
      <c r="P44" s="4">
        <f t="shared" si="15"/>
        <v>1.4279999999999999</v>
      </c>
      <c r="Q44" s="11">
        <f t="shared" si="16"/>
        <v>15.866666666666665</v>
      </c>
      <c r="R44" s="10">
        <f t="shared" si="14"/>
        <v>7.8210000000000006</v>
      </c>
    </row>
    <row r="45" spans="1:18" s="8" customFormat="1">
      <c r="A45" s="65">
        <v>5</v>
      </c>
      <c r="B45" s="65" t="s">
        <v>58</v>
      </c>
      <c r="C45" s="12" t="s">
        <v>59</v>
      </c>
      <c r="D45" s="65" t="s">
        <v>30</v>
      </c>
      <c r="E45" s="65">
        <v>1</v>
      </c>
      <c r="F45" s="65" t="s">
        <v>53</v>
      </c>
      <c r="G45" s="65">
        <v>2</v>
      </c>
      <c r="H45" s="65" t="s">
        <v>32</v>
      </c>
      <c r="I45" s="65"/>
      <c r="J45" s="65">
        <v>38</v>
      </c>
      <c r="K45" s="65">
        <v>38</v>
      </c>
      <c r="L45" s="65">
        <v>5</v>
      </c>
      <c r="M45" s="65" t="s">
        <v>33</v>
      </c>
      <c r="N45" s="3">
        <f t="shared" si="10"/>
        <v>24</v>
      </c>
      <c r="O45" s="9">
        <f t="shared" si="11"/>
        <v>24</v>
      </c>
      <c r="P45" s="4">
        <f t="shared" si="15"/>
        <v>3.8759999999999999</v>
      </c>
      <c r="Q45" s="11">
        <f t="shared" si="16"/>
        <v>16.149999999999999</v>
      </c>
      <c r="R45" s="10">
        <f t="shared" si="14"/>
        <v>20.907</v>
      </c>
    </row>
    <row r="46" spans="1:18" s="8" customFormat="1">
      <c r="A46" s="65">
        <v>6</v>
      </c>
      <c r="B46" s="65" t="s">
        <v>60</v>
      </c>
      <c r="C46" s="12" t="s">
        <v>37</v>
      </c>
      <c r="D46" s="65" t="s">
        <v>30</v>
      </c>
      <c r="E46" s="65">
        <v>1</v>
      </c>
      <c r="F46" s="65" t="s">
        <v>53</v>
      </c>
      <c r="G46" s="65">
        <v>2</v>
      </c>
      <c r="H46" s="65" t="s">
        <v>32</v>
      </c>
      <c r="I46" s="65"/>
      <c r="J46" s="65">
        <v>27</v>
      </c>
      <c r="K46" s="65">
        <v>27</v>
      </c>
      <c r="L46" s="65">
        <v>17</v>
      </c>
      <c r="M46" s="65" t="s">
        <v>33</v>
      </c>
      <c r="N46" s="3">
        <f t="shared" si="10"/>
        <v>9</v>
      </c>
      <c r="O46" s="9">
        <f t="shared" si="11"/>
        <v>9</v>
      </c>
      <c r="P46" s="4">
        <f t="shared" si="15"/>
        <v>1.4279999999999999</v>
      </c>
      <c r="Q46" s="11">
        <f t="shared" si="16"/>
        <v>15.866666666666665</v>
      </c>
      <c r="R46" s="10">
        <f t="shared" si="14"/>
        <v>7.8210000000000006</v>
      </c>
    </row>
    <row r="47" spans="1:18" s="8" customFormat="1">
      <c r="A47" s="65">
        <v>7</v>
      </c>
      <c r="B47" s="65" t="s">
        <v>61</v>
      </c>
      <c r="C47" s="12" t="s">
        <v>62</v>
      </c>
      <c r="D47" s="65" t="s">
        <v>30</v>
      </c>
      <c r="E47" s="65">
        <v>1</v>
      </c>
      <c r="F47" s="65" t="s">
        <v>53</v>
      </c>
      <c r="G47" s="65">
        <v>2</v>
      </c>
      <c r="H47" s="65" t="s">
        <v>32</v>
      </c>
      <c r="I47" s="65"/>
      <c r="J47" s="65">
        <v>22</v>
      </c>
      <c r="K47" s="65">
        <v>22</v>
      </c>
      <c r="L47" s="65">
        <v>9</v>
      </c>
      <c r="M47" s="65" t="s">
        <v>33</v>
      </c>
      <c r="N47" s="3">
        <f t="shared" si="10"/>
        <v>11.916666666666666</v>
      </c>
      <c r="O47" s="9">
        <f t="shared" si="11"/>
        <v>11.916666666666666</v>
      </c>
      <c r="P47" s="4">
        <f t="shared" si="15"/>
        <v>2.6519999999999997</v>
      </c>
      <c r="Q47" s="11">
        <f t="shared" si="16"/>
        <v>22.254545454545454</v>
      </c>
      <c r="R47" s="10">
        <f t="shared" si="14"/>
        <v>10.926499999999999</v>
      </c>
    </row>
    <row r="48" spans="1:18" s="8" customFormat="1">
      <c r="A48" s="65">
        <v>8</v>
      </c>
      <c r="B48" s="65" t="s">
        <v>63</v>
      </c>
      <c r="C48" s="12" t="s">
        <v>64</v>
      </c>
      <c r="D48" s="65" t="s">
        <v>30</v>
      </c>
      <c r="E48" s="65">
        <v>1</v>
      </c>
      <c r="F48" s="65" t="s">
        <v>53</v>
      </c>
      <c r="G48" s="65">
        <v>2</v>
      </c>
      <c r="H48" s="65" t="s">
        <v>32</v>
      </c>
      <c r="I48" s="65"/>
      <c r="J48" s="65">
        <v>24</v>
      </c>
      <c r="K48" s="65">
        <v>24</v>
      </c>
      <c r="L48" s="65">
        <v>17</v>
      </c>
      <c r="M48" s="65" t="s">
        <v>33</v>
      </c>
      <c r="N48" s="3">
        <f t="shared" si="10"/>
        <v>9</v>
      </c>
      <c r="O48" s="9">
        <f t="shared" si="11"/>
        <v>0</v>
      </c>
      <c r="P48" s="4">
        <f t="shared" si="15"/>
        <v>0</v>
      </c>
      <c r="Q48" s="11">
        <f t="shared" si="16"/>
        <v>0</v>
      </c>
      <c r="R48" s="10">
        <f t="shared" si="14"/>
        <v>0</v>
      </c>
    </row>
    <row r="49" spans="1:21" s="8" customFormat="1" ht="15.75" customHeight="1">
      <c r="A49" s="75" t="s">
        <v>38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7"/>
      <c r="R49" s="10">
        <f>SUM(R41:R48)</f>
        <v>75.162499999999994</v>
      </c>
    </row>
    <row r="50" spans="1:21" s="8" customFormat="1" ht="15.75" customHeight="1">
      <c r="A50" s="24" t="s">
        <v>39</v>
      </c>
      <c r="B50" s="2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21" s="8" customFormat="1" ht="15.75" customHeight="1">
      <c r="A51" s="49" t="s">
        <v>48</v>
      </c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21" s="8" customFormat="1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5"/>
      <c r="R52" s="16"/>
    </row>
    <row r="53" spans="1:21" s="8" customFormat="1" ht="15.75" customHeight="1">
      <c r="A53" s="71" t="s">
        <v>65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61"/>
    </row>
    <row r="54" spans="1:21" ht="15.75" customHeight="1">
      <c r="A54" s="73" t="s">
        <v>27</v>
      </c>
      <c r="B54" s="74"/>
      <c r="C54" s="74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61"/>
      <c r="R54" s="8"/>
      <c r="S54" s="8"/>
      <c r="T54" s="8"/>
      <c r="U54" s="8"/>
    </row>
    <row r="55" spans="1:21" ht="15.75" customHeight="1">
      <c r="A55" s="71" t="s">
        <v>66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61"/>
      <c r="R55" s="8"/>
      <c r="S55" s="8"/>
      <c r="T55" s="8"/>
      <c r="U55" s="8"/>
    </row>
    <row r="56" spans="1:21" s="7" customFormat="1">
      <c r="A56" s="65">
        <v>1</v>
      </c>
      <c r="B56" s="65" t="s">
        <v>67</v>
      </c>
      <c r="C56" s="12" t="s">
        <v>68</v>
      </c>
      <c r="D56" s="65" t="s">
        <v>30</v>
      </c>
      <c r="E56" s="65">
        <v>1</v>
      </c>
      <c r="F56" s="65" t="s">
        <v>69</v>
      </c>
      <c r="G56" s="65">
        <v>2</v>
      </c>
      <c r="H56" s="65" t="s">
        <v>32</v>
      </c>
      <c r="I56" s="65"/>
      <c r="J56" s="65">
        <v>15</v>
      </c>
      <c r="K56" s="65">
        <v>15</v>
      </c>
      <c r="L56" s="65">
        <v>9</v>
      </c>
      <c r="M56" s="65" t="s">
        <v>33</v>
      </c>
      <c r="N56" s="3">
        <f t="shared" ref="N56:N57" si="17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25</v>
      </c>
      <c r="O56" s="9">
        <f t="shared" ref="O56:O57" si="18">IF(F56="OŽ",N56,IF(H56="Ne",IF(J56*0.3&lt;J56-L56,N56,0),IF(J56*0.1&lt;J56-L56,N56,0)))</f>
        <v>25</v>
      </c>
      <c r="P56" s="4">
        <f t="shared" ref="P56" si="19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3.6719999999999997</v>
      </c>
      <c r="Q56" s="11">
        <f t="shared" ref="Q56" si="20">IF(ISERROR(P56*100/N56),0,(P56*100/N56))</f>
        <v>14.687999999999999</v>
      </c>
      <c r="R56" s="10">
        <f t="shared" ref="R56:R57" si="21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21.504000000000001</v>
      </c>
      <c r="S56" s="8"/>
    </row>
    <row r="57" spans="1:21">
      <c r="A57" s="65">
        <v>2</v>
      </c>
      <c r="B57" s="65" t="s">
        <v>28</v>
      </c>
      <c r="C57" s="12" t="s">
        <v>29</v>
      </c>
      <c r="D57" s="65" t="s">
        <v>30</v>
      </c>
      <c r="E57" s="65">
        <v>1</v>
      </c>
      <c r="F57" s="65" t="s">
        <v>69</v>
      </c>
      <c r="G57" s="65">
        <v>2</v>
      </c>
      <c r="H57" s="65" t="s">
        <v>32</v>
      </c>
      <c r="I57" s="65"/>
      <c r="J57" s="65">
        <v>18</v>
      </c>
      <c r="K57" s="65">
        <v>18</v>
      </c>
      <c r="L57" s="65">
        <v>9</v>
      </c>
      <c r="M57" s="65" t="s">
        <v>33</v>
      </c>
      <c r="N57" s="3">
        <f t="shared" si="17"/>
        <v>30</v>
      </c>
      <c r="O57" s="9">
        <f t="shared" si="18"/>
        <v>30</v>
      </c>
      <c r="P57" s="4">
        <f t="shared" ref="P57" si="22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5.508</v>
      </c>
      <c r="Q57" s="11">
        <f t="shared" ref="Q57" si="23">IF(ISERROR(P57*100/N57),0,(P57*100/N57))</f>
        <v>18.36</v>
      </c>
      <c r="R57" s="10">
        <f t="shared" si="21"/>
        <v>26.631</v>
      </c>
      <c r="S57" s="8"/>
      <c r="T57" s="8"/>
      <c r="U57" s="8"/>
    </row>
    <row r="58" spans="1:21">
      <c r="A58" s="68" t="s">
        <v>38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70"/>
      <c r="R58" s="10">
        <f>SUM(R56:R57)</f>
        <v>48.135000000000005</v>
      </c>
      <c r="S58" s="8"/>
      <c r="T58" s="8"/>
      <c r="U58" s="8"/>
    </row>
    <row r="59" spans="1:21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6"/>
      <c r="S59" s="8"/>
      <c r="T59" s="8"/>
      <c r="U59" s="8"/>
    </row>
    <row r="60" spans="1:21" ht="15.75">
      <c r="A60" s="24" t="s">
        <v>39</v>
      </c>
      <c r="B60" s="2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8"/>
      <c r="T60" s="8"/>
      <c r="U60" s="8"/>
    </row>
    <row r="61" spans="1:21">
      <c r="A61" s="49" t="s">
        <v>48</v>
      </c>
      <c r="B61" s="49"/>
      <c r="C61" s="49"/>
      <c r="D61" s="49"/>
      <c r="E61" s="49"/>
      <c r="F61" s="49"/>
      <c r="G61" s="49"/>
      <c r="H61" s="49"/>
      <c r="I61" s="49"/>
      <c r="J61" s="15"/>
      <c r="K61" s="15"/>
      <c r="L61" s="15"/>
      <c r="M61" s="15"/>
      <c r="N61" s="15"/>
      <c r="O61" s="15"/>
      <c r="P61" s="15"/>
      <c r="Q61" s="15"/>
      <c r="R61" s="16"/>
      <c r="S61" s="8"/>
      <c r="T61" s="8"/>
      <c r="U61" s="8"/>
    </row>
    <row r="62" spans="1:21" s="8" customFormat="1">
      <c r="A62" s="49"/>
      <c r="B62" s="49"/>
      <c r="C62" s="49"/>
      <c r="D62" s="49"/>
      <c r="E62" s="49"/>
      <c r="F62" s="49"/>
      <c r="G62" s="49"/>
      <c r="H62" s="49"/>
      <c r="I62" s="49"/>
      <c r="J62" s="15"/>
      <c r="K62" s="15"/>
      <c r="L62" s="15"/>
      <c r="M62" s="15"/>
      <c r="N62" s="15"/>
      <c r="O62" s="15"/>
      <c r="P62" s="15"/>
      <c r="Q62" s="15"/>
      <c r="R62" s="16"/>
    </row>
    <row r="63" spans="1:21">
      <c r="A63" s="71" t="s">
        <v>70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61"/>
      <c r="R63" s="8"/>
      <c r="S63" s="8"/>
      <c r="T63" s="8"/>
      <c r="U63" s="8"/>
    </row>
    <row r="64" spans="1:21" ht="18">
      <c r="A64" s="73" t="s">
        <v>27</v>
      </c>
      <c r="B64" s="74"/>
      <c r="C64" s="74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61"/>
      <c r="R64" s="8"/>
      <c r="S64" s="8"/>
      <c r="T64" s="8"/>
      <c r="U64" s="8"/>
    </row>
    <row r="65" spans="1:21">
      <c r="A65" s="65">
        <v>1</v>
      </c>
      <c r="B65" s="65" t="s">
        <v>44</v>
      </c>
      <c r="C65" s="12" t="s">
        <v>29</v>
      </c>
      <c r="D65" s="65" t="s">
        <v>30</v>
      </c>
      <c r="E65" s="65">
        <v>1</v>
      </c>
      <c r="F65" s="65" t="s">
        <v>31</v>
      </c>
      <c r="G65" s="65">
        <v>2</v>
      </c>
      <c r="H65" s="65" t="s">
        <v>33</v>
      </c>
      <c r="I65" s="65"/>
      <c r="J65" s="65">
        <v>24</v>
      </c>
      <c r="K65" s="65">
        <v>24</v>
      </c>
      <c r="L65" s="65">
        <v>17</v>
      </c>
      <c r="M65" s="65" t="s">
        <v>33</v>
      </c>
      <c r="N65" s="3">
        <f t="shared" ref="N65" si="24">(IF(F65="OŽ",IF(L65=1,550.8,IF(L65=2,426.38,IF(L65=3,342.14,IF(L65=4,181.44,IF(L65=5,168.48,IF(L65=6,155.52,IF(L65=7,148.5,IF(L65=8,144,0))))))))+IF(L65&lt;=8,0,IF(L65&lt;=16,137.7,IF(L65&lt;=24,108,IF(L65&lt;=32,80.1,IF(L65&lt;=36,52.2,0)))))-IF(L65&lt;=8,0,IF(L65&lt;=16,(L65-9)*2.754,IF(L65&lt;=24,(L65-17)* 2.754,IF(L65&lt;=32,(L65-25)* 2.754,IF(L65&lt;=36,(L65-33)*2.754,0))))),0)+IF(F65="PČ",IF(L65=1,449,IF(L65=2,314.6,IF(L65=3,238,IF(L65=4,172,IF(L65=5,159,IF(L65=6,145,IF(L65=7,132,IF(L65=8,119,0))))))))+IF(L65&lt;=8,0,IF(L65&lt;=16,88,IF(L65&lt;=24,55,IF(L65&lt;=32,22,0))))-IF(L65&lt;=8,0,IF(L65&lt;=16,(L65-9)*2.245,IF(L65&lt;=24,(L65-17)*2.245,IF(L65&lt;=32,(L65-25)*2.245,0)))),0)+IF(F65="PČneol",IF(L65=1,85,IF(L65=2,64.61,IF(L65=3,50.76,IF(L65=4,16.25,IF(L65=5,15,IF(L65=6,13.75,IF(L65=7,12.5,IF(L65=8,11.25,0))))))))+IF(L65&lt;=8,0,IF(L65&lt;=16,9,0))-IF(L65&lt;=8,0,IF(L65&lt;=16,(L65-9)*0.425,0)),0)+IF(F65="PŽ",IF(L65=1,85,IF(L65=2,59.5,IF(L65=3,45,IF(L65=4,32.5,IF(L65=5,30,IF(L65=6,27.5,IF(L65=7,25,IF(L65=8,22.5,0))))))))+IF(L65&lt;=8,0,IF(L65&lt;=16,19,IF(L65&lt;=24,13,IF(L65&lt;=32,8,0))))-IF(L65&lt;=8,0,IF(L65&lt;=16,(L65-9)*0.425,IF(L65&lt;=24,(L65-17)*0.425,IF(L65&lt;=32,(L65-25)*0.425,0)))),0)+IF(F65="EČ",IF(L65=1,204,IF(L65=2,156.24,IF(L65=3,123.84,IF(L65=4,72,IF(L65=5,66,IF(L65=6,60,IF(L65=7,54,IF(L65=8,48,0))))))))+IF(L65&lt;=8,0,IF(L65&lt;=16,40,IF(L65&lt;=24,25,0)))-IF(L65&lt;=8,0,IF(L65&lt;=16,(L65-9)*1.02,IF(L65&lt;=24,(L65-17)*1.02,0))),0)+IF(F65="EČneol",IF(L65=1,68,IF(L65=2,51.69,IF(L65=3,40.61,IF(L65=4,13,IF(L65=5,12,IF(L65=6,11,IF(L65=7,10,IF(L65=8,9,0)))))))))+IF(F65="EŽ",IF(L65=1,68,IF(L65=2,47.6,IF(L65=3,36,IF(L65=4,18,IF(L65=5,16.5,IF(L65=6,15,IF(L65=7,13.5,IF(L65=8,12,0))))))))+IF(L65&lt;=8,0,IF(L65&lt;=16,10,IF(L65&lt;=24,6,0)))-IF(L65&lt;=8,0,IF(L65&lt;=16,(L65-9)*0.34,IF(L65&lt;=24,(L65-17)*0.34,0))),0)+IF(F65="PT",IF(L65=1,68,IF(L65=2,52.08,IF(L65=3,41.28,IF(L65=4,24,IF(L65=5,22,IF(L65=6,20,IF(L65=7,18,IF(L65=8,16,0))))))))+IF(L65&lt;=8,0,IF(L65&lt;=16,13,IF(L65&lt;=24,9,IF(L65&lt;=32,4,0))))-IF(L65&lt;=8,0,IF(L65&lt;=16,(L65-9)*0.34,IF(L65&lt;=24,(L65-17)*0.34,IF(L65&lt;=32,(L65-25)*0.34,0)))),0)+IF(F65="JOŽ",IF(L65=1,85,IF(L65=2,59.5,IF(L65=3,45,IF(L65=4,32.5,IF(L65=5,30,IF(L65=6,27.5,IF(L65=7,25,IF(L65=8,22.5,0))))))))+IF(L65&lt;=8,0,IF(L65&lt;=16,19,IF(L65&lt;=24,13,0)))-IF(L65&lt;=8,0,IF(L65&lt;=16,(L65-9)*0.425,IF(L65&lt;=24,(L65-17)*0.425,0))),0)+IF(F65="JPČ",IF(L65=1,68,IF(L65=2,47.6,IF(L65=3,36,IF(L65=4,26,IF(L65=5,24,IF(L65=6,22,IF(L65=7,20,IF(L65=8,18,0))))))))+IF(L65&lt;=8,0,IF(L65&lt;=16,13,IF(L65&lt;=24,9,0)))-IF(L65&lt;=8,0,IF(L65&lt;=16,(L65-9)*0.34,IF(L65&lt;=24,(L65-17)*0.34,0))),0)+IF(F65="JEČ",IF(L65=1,34,IF(L65=2,26.04,IF(L65=3,20.6,IF(L65=4,12,IF(L65=5,11,IF(L65=6,10,IF(L65=7,9,IF(L65=8,8,0))))))))+IF(L65&lt;=8,0,IF(L65&lt;=16,6,0))-IF(L65&lt;=8,0,IF(L65&lt;=16,(L65-9)*0.17,0)),0)+IF(F65="JEOF",IF(L65=1,34,IF(L65=2,26.04,IF(L65=3,20.6,IF(L65=4,12,IF(L65=5,11,IF(L65=6,10,IF(L65=7,9,IF(L65=8,8,0))))))))+IF(L65&lt;=8,0,IF(L65&lt;=16,6,0))-IF(L65&lt;=8,0,IF(L65&lt;=16,(L65-9)*0.17,0)),0)+IF(F65="JnPČ",IF(L65=1,51,IF(L65=2,35.7,IF(L65=3,27,IF(L65=4,19.5,IF(L65=5,18,IF(L65=6,16.5,IF(L65=7,15,IF(L65=8,13.5,0))))))))+IF(L65&lt;=8,0,IF(L65&lt;=16,10,0))-IF(L65&lt;=8,0,IF(L65&lt;=16,(L65-9)*0.255,0)),0)+IF(F65="JnEČ",IF(L65=1,25.5,IF(L65=2,19.53,IF(L65=3,15.48,IF(L65=4,9,IF(L65=5,8.25,IF(L65=6,7.5,IF(L65=7,6.75,IF(L65=8,6,0))))))))+IF(L65&lt;=8,0,IF(L65&lt;=16,5,0))-IF(L65&lt;=8,0,IF(L65&lt;=16,(L65-9)*0.1275,0)),0)+IF(F65="JčPČ",IF(L65=1,21.25,IF(L65=2,14.5,IF(L65=3,11.5,IF(L65=4,7,IF(L65=5,6.5,IF(L65=6,6,IF(L65=7,5.5,IF(L65=8,5,0))))))))+IF(L65&lt;=8,0,IF(L65&lt;=16,4,0))-IF(L65&lt;=8,0,IF(L65&lt;=16,(L65-9)*0.10625,0)),0)+IF(F65="JčEČ",IF(L65=1,17,IF(L65=2,13.02,IF(L65=3,10.32,IF(L65=4,6,IF(L65=5,5.5,IF(L65=6,5,IF(L65=7,4.5,IF(L65=8,4,0))))))))+IF(L65&lt;=8,0,IF(L65&lt;=16,3,0))-IF(L65&lt;=8,0,IF(L65&lt;=16,(L65-9)*0.085,0)),0)+IF(F65="NEAK",IF(L65=1,11.48,IF(L65=2,8.79,IF(L65=3,6.97,IF(L65=4,4.05,IF(L65=5,3.71,IF(L65=6,3.38,IF(L65=7,3.04,IF(L65=8,2.7,0))))))))+IF(L65&lt;=8,0,IF(L65&lt;=16,2,IF(L65&lt;=24,1.3,0)))-IF(L65&lt;=8,0,IF(L65&lt;=16,(L65-9)*0.0574,IF(L65&lt;=24,(L65-17)*0.0574,0))),0))*IF(L65&lt;0,1,IF(OR(F65="PČ",F65="PŽ",F65="PT"),IF(J65&lt;32,J65/32,1),1))* IF(L65&lt;0,1,IF(OR(F65="EČ",F65="EŽ",F65="JOŽ",F65="JPČ",F65="NEAK"),IF(J65&lt;24,J65/24,1),1))*IF(L65&lt;0,1,IF(OR(F65="PČneol",F65="JEČ",F65="JEOF",F65="JnPČ",F65="JnEČ",F65="JčPČ",F65="JčEČ"),IF(J65&lt;16,J65/16,1),1))*IF(L65&lt;0,1,IF(F65="EČneol",IF(J65&lt;8,J65/8,1),1))</f>
        <v>41.25</v>
      </c>
      <c r="O65" s="9">
        <f t="shared" ref="O65" si="25">IF(F65="OŽ",N65,IF(H65="Ne",IF(J65*0.3&lt;J65-L65,N65,0),IF(J65*0.1&lt;J65-L65,N65,0)))</f>
        <v>41.25</v>
      </c>
      <c r="P65" s="4">
        <f t="shared" ref="P65" si="26"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9.4290000000000003</v>
      </c>
      <c r="Q65" s="11">
        <f t="shared" ref="Q65" si="27">IF(ISERROR(P65*100/N65),0,(P65*100/N65))</f>
        <v>22.858181818181819</v>
      </c>
      <c r="R65" s="10">
        <f t="shared" ref="R65" si="28">IF(Q65&lt;=30,O65+P65,O65+O65*0.3)*IF(G65=1,0.4,IF(G65=2,0.75,IF(G65="1 (kas 4 m. 1 k. nerengiamos)",0.52,1)))*IF(D65="olimpinė",1,IF(M65="Ne",0.5,1))*IF(OR(A$5="Lietuvos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federacija"),IF(OR(J65&lt;8,K65&lt;16),0,1),1)*E65*IF(I65&lt;=1,1,1/I65)*IF(OR(A$5="Lietuvos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38.009250000000002</v>
      </c>
      <c r="S65" s="8"/>
      <c r="T65" s="8"/>
      <c r="U65" s="8"/>
    </row>
    <row r="66" spans="1:21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8"/>
      <c r="T66" s="8"/>
      <c r="U66" s="8"/>
    </row>
    <row r="67" spans="1:21" ht="60">
      <c r="A67" s="24" t="s">
        <v>39</v>
      </c>
      <c r="B67" s="24"/>
      <c r="C67" s="56" t="s">
        <v>71</v>
      </c>
      <c r="D67" s="56"/>
      <c r="E67" s="56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8"/>
      <c r="T67" s="8"/>
      <c r="U67" s="8"/>
    </row>
    <row r="68" spans="1:21">
      <c r="A68" s="49" t="s">
        <v>48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  <c r="S68" s="8"/>
      <c r="T68" s="8"/>
      <c r="U68" s="8"/>
    </row>
    <row r="69" spans="1:21">
      <c r="A69" s="71" t="s">
        <v>72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61"/>
      <c r="R69" s="8"/>
      <c r="S69" s="8"/>
      <c r="T69" s="8"/>
      <c r="U69" s="8"/>
    </row>
    <row r="70" spans="1:21" ht="18">
      <c r="A70" s="73" t="s">
        <v>27</v>
      </c>
      <c r="B70" s="74"/>
      <c r="C70" s="74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61"/>
      <c r="R70" s="8"/>
      <c r="S70" s="8"/>
      <c r="T70" s="8"/>
      <c r="U70" s="8"/>
    </row>
    <row r="71" spans="1:21">
      <c r="A71" s="71" t="s">
        <v>73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61"/>
      <c r="R71" s="8"/>
      <c r="S71" s="8"/>
      <c r="T71" s="8"/>
      <c r="U71" s="8"/>
    </row>
    <row r="72" spans="1:21">
      <c r="A72" s="65">
        <v>1</v>
      </c>
      <c r="B72" s="65" t="s">
        <v>74</v>
      </c>
      <c r="C72" s="12" t="s">
        <v>64</v>
      </c>
      <c r="D72" s="65" t="s">
        <v>30</v>
      </c>
      <c r="E72" s="65">
        <v>1</v>
      </c>
      <c r="F72" s="65" t="s">
        <v>69</v>
      </c>
      <c r="G72" s="65">
        <v>2</v>
      </c>
      <c r="H72" s="65" t="s">
        <v>32</v>
      </c>
      <c r="I72" s="65"/>
      <c r="J72" s="65">
        <v>21</v>
      </c>
      <c r="K72" s="65">
        <v>21</v>
      </c>
      <c r="L72" s="65">
        <v>17</v>
      </c>
      <c r="M72" s="65" t="s">
        <v>33</v>
      </c>
      <c r="N72" s="3">
        <f t="shared" ref="N72:N78" si="29">(IF(F72="OŽ",IF(L72=1,550.8,IF(L72=2,426.38,IF(L72=3,342.14,IF(L72=4,181.44,IF(L72=5,168.48,IF(L72=6,155.52,IF(L72=7,148.5,IF(L72=8,144,0))))))))+IF(L72&lt;=8,0,IF(L72&lt;=16,137.7,IF(L72&lt;=24,108,IF(L72&lt;=32,80.1,IF(L72&lt;=36,52.2,0)))))-IF(L72&lt;=8,0,IF(L72&lt;=16,(L72-9)*2.754,IF(L72&lt;=24,(L72-17)* 2.754,IF(L72&lt;=32,(L72-25)* 2.754,IF(L72&lt;=36,(L72-33)*2.754,0))))),0)+IF(F72="PČ",IF(L72=1,449,IF(L72=2,314.6,IF(L72=3,238,IF(L72=4,172,IF(L72=5,159,IF(L72=6,145,IF(L72=7,132,IF(L72=8,119,0))))))))+IF(L72&lt;=8,0,IF(L72&lt;=16,88,IF(L72&lt;=24,55,IF(L72&lt;=32,22,0))))-IF(L72&lt;=8,0,IF(L72&lt;=16,(L72-9)*2.245,IF(L72&lt;=24,(L72-17)*2.245,IF(L72&lt;=32,(L72-25)*2.245,0)))),0)+IF(F72="PČneol",IF(L72=1,85,IF(L72=2,64.61,IF(L72=3,50.76,IF(L72=4,16.25,IF(L72=5,15,IF(L72=6,13.75,IF(L72=7,12.5,IF(L72=8,11.25,0))))))))+IF(L72&lt;=8,0,IF(L72&lt;=16,9,0))-IF(L72&lt;=8,0,IF(L72&lt;=16,(L72-9)*0.425,0)),0)+IF(F72="PŽ",IF(L72=1,85,IF(L72=2,59.5,IF(L72=3,45,IF(L72=4,32.5,IF(L72=5,30,IF(L72=6,27.5,IF(L72=7,25,IF(L72=8,22.5,0))))))))+IF(L72&lt;=8,0,IF(L72&lt;=16,19,IF(L72&lt;=24,13,IF(L72&lt;=32,8,0))))-IF(L72&lt;=8,0,IF(L72&lt;=16,(L72-9)*0.425,IF(L72&lt;=24,(L72-17)*0.425,IF(L72&lt;=32,(L72-25)*0.425,0)))),0)+IF(F72="EČ",IF(L72=1,204,IF(L72=2,156.24,IF(L72=3,123.84,IF(L72=4,72,IF(L72=5,66,IF(L72=6,60,IF(L72=7,54,IF(L72=8,48,0))))))))+IF(L72&lt;=8,0,IF(L72&lt;=16,40,IF(L72&lt;=24,25,0)))-IF(L72&lt;=8,0,IF(L72&lt;=16,(L72-9)*1.02,IF(L72&lt;=24,(L72-17)*1.02,0))),0)+IF(F72="EČneol",IF(L72=1,68,IF(L72=2,51.69,IF(L72=3,40.61,IF(L72=4,13,IF(L72=5,12,IF(L72=6,11,IF(L72=7,10,IF(L72=8,9,0)))))))))+IF(F72="EŽ",IF(L72=1,68,IF(L72=2,47.6,IF(L72=3,36,IF(L72=4,18,IF(L72=5,16.5,IF(L72=6,15,IF(L72=7,13.5,IF(L72=8,12,0))))))))+IF(L72&lt;=8,0,IF(L72&lt;=16,10,IF(L72&lt;=24,6,0)))-IF(L72&lt;=8,0,IF(L72&lt;=16,(L72-9)*0.34,IF(L72&lt;=24,(L72-17)*0.34,0))),0)+IF(F72="PT",IF(L72=1,68,IF(L72=2,52.08,IF(L72=3,41.28,IF(L72=4,24,IF(L72=5,22,IF(L72=6,20,IF(L72=7,18,IF(L72=8,16,0))))))))+IF(L72&lt;=8,0,IF(L72&lt;=16,13,IF(L72&lt;=24,9,IF(L72&lt;=32,4,0))))-IF(L72&lt;=8,0,IF(L72&lt;=16,(L72-9)*0.34,IF(L72&lt;=24,(L72-17)*0.34,IF(L72&lt;=32,(L72-25)*0.34,0)))),0)+IF(F72="JOŽ",IF(L72=1,85,IF(L72=2,59.5,IF(L72=3,45,IF(L72=4,32.5,IF(L72=5,30,IF(L72=6,27.5,IF(L72=7,25,IF(L72=8,22.5,0))))))))+IF(L72&lt;=8,0,IF(L72&lt;=16,19,IF(L72&lt;=24,13,0)))-IF(L72&lt;=8,0,IF(L72&lt;=16,(L72-9)*0.425,IF(L72&lt;=24,(L72-17)*0.425,0))),0)+IF(F72="JPČ",IF(L72=1,68,IF(L72=2,47.6,IF(L72=3,36,IF(L72=4,26,IF(L72=5,24,IF(L72=6,22,IF(L72=7,20,IF(L72=8,18,0))))))))+IF(L72&lt;=8,0,IF(L72&lt;=16,13,IF(L72&lt;=24,9,0)))-IF(L72&lt;=8,0,IF(L72&lt;=16,(L72-9)*0.34,IF(L72&lt;=24,(L72-17)*0.34,0))),0)+IF(F72="JEČ",IF(L72=1,34,IF(L72=2,26.04,IF(L72=3,20.6,IF(L72=4,12,IF(L72=5,11,IF(L72=6,10,IF(L72=7,9,IF(L72=8,8,0))))))))+IF(L72&lt;=8,0,IF(L72&lt;=16,6,0))-IF(L72&lt;=8,0,IF(L72&lt;=16,(L72-9)*0.17,0)),0)+IF(F72="JEOF",IF(L72=1,34,IF(L72=2,26.04,IF(L72=3,20.6,IF(L72=4,12,IF(L72=5,11,IF(L72=6,10,IF(L72=7,9,IF(L72=8,8,0))))))))+IF(L72&lt;=8,0,IF(L72&lt;=16,6,0))-IF(L72&lt;=8,0,IF(L72&lt;=16,(L72-9)*0.17,0)),0)+IF(F72="JnPČ",IF(L72=1,51,IF(L72=2,35.7,IF(L72=3,27,IF(L72=4,19.5,IF(L72=5,18,IF(L72=6,16.5,IF(L72=7,15,IF(L72=8,13.5,0))))))))+IF(L72&lt;=8,0,IF(L72&lt;=16,10,0))-IF(L72&lt;=8,0,IF(L72&lt;=16,(L72-9)*0.255,0)),0)+IF(F72="JnEČ",IF(L72=1,25.5,IF(L72=2,19.53,IF(L72=3,15.48,IF(L72=4,9,IF(L72=5,8.25,IF(L72=6,7.5,IF(L72=7,6.75,IF(L72=8,6,0))))))))+IF(L72&lt;=8,0,IF(L72&lt;=16,5,0))-IF(L72&lt;=8,0,IF(L72&lt;=16,(L72-9)*0.1275,0)),0)+IF(F72="JčPČ",IF(L72=1,21.25,IF(L72=2,14.5,IF(L72=3,11.5,IF(L72=4,7,IF(L72=5,6.5,IF(L72=6,6,IF(L72=7,5.5,IF(L72=8,5,0))))))))+IF(L72&lt;=8,0,IF(L72&lt;=16,4,0))-IF(L72&lt;=8,0,IF(L72&lt;=16,(L72-9)*0.10625,0)),0)+IF(F72="JčEČ",IF(L72=1,17,IF(L72=2,13.02,IF(L72=3,10.32,IF(L72=4,6,IF(L72=5,5.5,IF(L72=6,5,IF(L72=7,4.5,IF(L72=8,4,0))))))))+IF(L72&lt;=8,0,IF(L72&lt;=16,3,0))-IF(L72&lt;=8,0,IF(L72&lt;=16,(L72-9)*0.085,0)),0)+IF(F72="NEAK",IF(L72=1,11.48,IF(L72=2,8.79,IF(L72=3,6.97,IF(L72=4,4.05,IF(L72=5,3.71,IF(L72=6,3.38,IF(L72=7,3.04,IF(L72=8,2.7,0))))))))+IF(L72&lt;=8,0,IF(L72&lt;=16,2,IF(L72&lt;=24,1.3,0)))-IF(L72&lt;=8,0,IF(L72&lt;=16,(L72-9)*0.0574,IF(L72&lt;=24,(L72-17)*0.0574,0))),0))*IF(L72&lt;0,1,IF(OR(F72="PČ",F72="PŽ",F72="PT"),IF(J72&lt;32,J72/32,1),1))* IF(L72&lt;0,1,IF(OR(F72="EČ",F72="EŽ",F72="JOŽ",F72="JPČ",F72="NEAK"),IF(J72&lt;24,J72/24,1),1))*IF(L72&lt;0,1,IF(OR(F72="PČneol",F72="JEČ",F72="JEOF",F72="JnPČ",F72="JnEČ",F72="JčPČ",F72="JčEČ"),IF(J72&lt;16,J72/16,1),1))*IF(L72&lt;0,1,IF(F72="EČneol",IF(J72&lt;8,J72/8,1),1))</f>
        <v>21.875</v>
      </c>
      <c r="O72" s="9">
        <f t="shared" ref="O72:O78" si="30">IF(F72="OŽ",N72,IF(H72="Ne",IF(J72*0.3&lt;J72-L72,N72,0),IF(J72*0.1&lt;J72-L72,N72,0)))</f>
        <v>0</v>
      </c>
      <c r="P72" s="4">
        <f t="shared" ref="P72" si="31">IF(O72=0,0,IF(F72="OŽ",IF(L72&gt;35,0,IF(J72&gt;35,(36-L72)*1.836,((36-L72)-(36-J72))*1.836)),0)+IF(F72="PČ",IF(L72&gt;31,0,IF(J72&gt;31,(32-L72)*1.347,((32-L72)-(32-J72))*1.347)),0)+ IF(F72="PČneol",IF(L72&gt;15,0,IF(J72&gt;15,(16-L72)*0.255,((16-L72)-(16-J72))*0.255)),0)+IF(F72="PŽ",IF(L72&gt;31,0,IF(J72&gt;31,(32-L72)*0.255,((32-L72)-(32-J72))*0.255)),0)+IF(F72="EČ",IF(L72&gt;23,0,IF(J72&gt;23,(24-L72)*0.612,((24-L72)-(24-J72))*0.612)),0)+IF(F72="EČneol",IF(L72&gt;7,0,IF(J72&gt;7,(8-L72)*0.204,((8-L72)-(8-J72))*0.204)),0)+IF(F72="EŽ",IF(L72&gt;23,0,IF(J72&gt;23,(24-L72)*0.204,((24-L72)-(24-J72))*0.204)),0)+IF(F72="PT",IF(L72&gt;31,0,IF(J72&gt;31,(32-L72)*0.204,((32-L72)-(32-J72))*0.204)),0)+IF(F72="JOŽ",IF(L72&gt;23,0,IF(J72&gt;23,(24-L72)*0.255,((24-L72)-(24-J72))*0.255)),0)+IF(F72="JPČ",IF(L72&gt;23,0,IF(J72&gt;23,(24-L72)*0.204,((24-L72)-(24-J72))*0.204)),0)+IF(F72="JEČ",IF(L72&gt;15,0,IF(J72&gt;15,(16-L72)*0.102,((16-L72)-(16-J72))*0.102)),0)+IF(F72="JEOF",IF(L72&gt;15,0,IF(J72&gt;15,(16-L72)*0.102,((16-L72)-(16-J72))*0.102)),0)+IF(F72="JnPČ",IF(L72&gt;15,0,IF(J72&gt;15,(16-L72)*0.153,((16-L72)-(16-J72))*0.153)),0)+IF(F72="JnEČ",IF(L72&gt;15,0,IF(J72&gt;15,(16-L72)*0.0765,((16-L72)-(16-J72))*0.0765)),0)+IF(F72="JčPČ",IF(L72&gt;15,0,IF(J72&gt;15,(16-L72)*0.06375,((16-L72)-(16-J72))*0.06375)),0)+IF(F72="JčEČ",IF(L72&gt;15,0,IF(J72&gt;15,(16-L72)*0.051,((16-L72)-(16-J72))*0.051)),0)+IF(F72="NEAK",IF(L72&gt;23,0,IF(J72&gt;23,(24-L72)*0.03444,((24-L72)-(24-J72))*0.03444)),0))</f>
        <v>0</v>
      </c>
      <c r="Q72" s="11">
        <f t="shared" ref="Q72" si="32">IF(ISERROR(P72*100/N72),0,(P72*100/N72))</f>
        <v>0</v>
      </c>
      <c r="R72" s="10">
        <f t="shared" ref="R72:R78" si="33">IF(Q72&lt;=30,O72+P72,O72+O72*0.3)*IF(G72=1,0.4,IF(G72=2,0.75,IF(G72="1 (kas 4 m. 1 k. nerengiamos)",0.52,1)))*IF(D72="olimpinė",1,IF(M72="Ne",0.5,1))*IF(OR(A$5="Lietuvos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federacija"),IF(OR(J72&lt;8,K72&lt;16),0,1),1)*E72*IF(I72&lt;=1,1,1/I72)*IF(OR(A$5="Lietuvos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2" s="8"/>
      <c r="T72" s="8"/>
      <c r="U72" s="8"/>
    </row>
    <row r="73" spans="1:21">
      <c r="A73" s="65">
        <v>2</v>
      </c>
      <c r="B73" s="65" t="s">
        <v>75</v>
      </c>
      <c r="C73" s="12" t="s">
        <v>62</v>
      </c>
      <c r="D73" s="65" t="s">
        <v>30</v>
      </c>
      <c r="E73" s="65">
        <v>1</v>
      </c>
      <c r="F73" s="65" t="s">
        <v>69</v>
      </c>
      <c r="G73" s="65">
        <v>2</v>
      </c>
      <c r="H73" s="65" t="s">
        <v>32</v>
      </c>
      <c r="I73" s="65"/>
      <c r="J73" s="65">
        <v>25</v>
      </c>
      <c r="K73" s="65">
        <v>5</v>
      </c>
      <c r="L73" s="65">
        <v>17</v>
      </c>
      <c r="M73" s="65" t="s">
        <v>33</v>
      </c>
      <c r="N73" s="3">
        <f t="shared" si="29"/>
        <v>25</v>
      </c>
      <c r="O73" s="9">
        <f t="shared" si="30"/>
        <v>25</v>
      </c>
      <c r="P73" s="4">
        <f t="shared" ref="P73:P78" si="34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4.2839999999999998</v>
      </c>
      <c r="Q73" s="11">
        <f t="shared" ref="Q73:Q78" si="35">IF(ISERROR(P73*100/N73),0,(P73*100/N73))</f>
        <v>17.135999999999999</v>
      </c>
      <c r="R73" s="10">
        <f t="shared" si="33"/>
        <v>21.963000000000001</v>
      </c>
      <c r="S73" s="8"/>
      <c r="T73" s="8"/>
      <c r="U73" s="8"/>
    </row>
    <row r="74" spans="1:21">
      <c r="A74" s="65">
        <v>3</v>
      </c>
      <c r="B74" s="65" t="s">
        <v>76</v>
      </c>
      <c r="C74" s="12" t="s">
        <v>37</v>
      </c>
      <c r="D74" s="65" t="s">
        <v>30</v>
      </c>
      <c r="E74" s="65">
        <v>1</v>
      </c>
      <c r="F74" s="65" t="s">
        <v>69</v>
      </c>
      <c r="G74" s="65">
        <v>2</v>
      </c>
      <c r="H74" s="65" t="s">
        <v>32</v>
      </c>
      <c r="I74" s="65"/>
      <c r="J74" s="65">
        <v>27</v>
      </c>
      <c r="K74" s="65">
        <v>27</v>
      </c>
      <c r="L74" s="65">
        <v>17</v>
      </c>
      <c r="M74" s="65" t="s">
        <v>33</v>
      </c>
      <c r="N74" s="3">
        <f t="shared" si="29"/>
        <v>25</v>
      </c>
      <c r="O74" s="9">
        <f t="shared" si="30"/>
        <v>25</v>
      </c>
      <c r="P74" s="4">
        <f t="shared" si="34"/>
        <v>4.2839999999999998</v>
      </c>
      <c r="Q74" s="11">
        <f t="shared" si="35"/>
        <v>17.135999999999999</v>
      </c>
      <c r="R74" s="10">
        <f t="shared" si="33"/>
        <v>21.963000000000001</v>
      </c>
      <c r="S74" s="8"/>
      <c r="T74" s="8"/>
      <c r="U74" s="8"/>
    </row>
    <row r="75" spans="1:21">
      <c r="A75" s="65">
        <v>4</v>
      </c>
      <c r="B75" s="65" t="s">
        <v>57</v>
      </c>
      <c r="C75" s="12" t="s">
        <v>35</v>
      </c>
      <c r="D75" s="65" t="s">
        <v>30</v>
      </c>
      <c r="E75" s="65">
        <v>1</v>
      </c>
      <c r="F75" s="65" t="s">
        <v>69</v>
      </c>
      <c r="G75" s="65">
        <v>2</v>
      </c>
      <c r="H75" s="65" t="s">
        <v>32</v>
      </c>
      <c r="I75" s="65"/>
      <c r="J75" s="65">
        <v>30</v>
      </c>
      <c r="K75" s="65">
        <v>30</v>
      </c>
      <c r="L75" s="65">
        <v>17</v>
      </c>
      <c r="M75" s="65" t="s">
        <v>33</v>
      </c>
      <c r="N75" s="3">
        <f t="shared" si="29"/>
        <v>25</v>
      </c>
      <c r="O75" s="9">
        <f t="shared" si="30"/>
        <v>25</v>
      </c>
      <c r="P75" s="4">
        <f t="shared" si="34"/>
        <v>4.2839999999999998</v>
      </c>
      <c r="Q75" s="11">
        <f t="shared" si="35"/>
        <v>17.135999999999999</v>
      </c>
      <c r="R75" s="10">
        <f t="shared" si="33"/>
        <v>21.963000000000001</v>
      </c>
      <c r="S75" s="8"/>
      <c r="T75" s="8"/>
      <c r="U75" s="8"/>
    </row>
    <row r="76" spans="1:21">
      <c r="A76" s="65">
        <v>5</v>
      </c>
      <c r="B76" s="65" t="s">
        <v>44</v>
      </c>
      <c r="C76" s="12" t="s">
        <v>29</v>
      </c>
      <c r="D76" s="65" t="s">
        <v>30</v>
      </c>
      <c r="E76" s="65">
        <v>1</v>
      </c>
      <c r="F76" s="65" t="s">
        <v>69</v>
      </c>
      <c r="G76" s="65">
        <v>2</v>
      </c>
      <c r="H76" s="65" t="s">
        <v>32</v>
      </c>
      <c r="I76" s="65"/>
      <c r="J76" s="65">
        <v>25</v>
      </c>
      <c r="K76" s="65">
        <v>25</v>
      </c>
      <c r="L76" s="65">
        <v>3</v>
      </c>
      <c r="M76" s="65" t="s">
        <v>33</v>
      </c>
      <c r="N76" s="3">
        <f t="shared" si="29"/>
        <v>123.84</v>
      </c>
      <c r="O76" s="9">
        <f t="shared" si="30"/>
        <v>123.84</v>
      </c>
      <c r="P76" s="4">
        <f t="shared" si="34"/>
        <v>12.852</v>
      </c>
      <c r="Q76" s="11">
        <f t="shared" si="35"/>
        <v>10.377906976744185</v>
      </c>
      <c r="R76" s="10">
        <f t="shared" si="33"/>
        <v>102.51900000000001</v>
      </c>
      <c r="S76" s="8"/>
      <c r="T76" s="8"/>
      <c r="U76" s="8"/>
    </row>
    <row r="77" spans="1:21">
      <c r="A77" s="65">
        <v>6</v>
      </c>
      <c r="B77" s="65" t="s">
        <v>77</v>
      </c>
      <c r="C77" s="12" t="s">
        <v>55</v>
      </c>
      <c r="D77" s="65" t="s">
        <v>30</v>
      </c>
      <c r="E77" s="65">
        <v>1</v>
      </c>
      <c r="F77" s="65" t="s">
        <v>69</v>
      </c>
      <c r="G77" s="65">
        <v>2</v>
      </c>
      <c r="H77" s="65" t="s">
        <v>32</v>
      </c>
      <c r="I77" s="65"/>
      <c r="J77" s="65">
        <v>24</v>
      </c>
      <c r="K77" s="65">
        <v>24</v>
      </c>
      <c r="L77" s="65">
        <v>17</v>
      </c>
      <c r="M77" s="65" t="s">
        <v>33</v>
      </c>
      <c r="N77" s="3">
        <f t="shared" si="29"/>
        <v>25</v>
      </c>
      <c r="O77" s="9">
        <f t="shared" si="30"/>
        <v>0</v>
      </c>
      <c r="P77" s="4">
        <f t="shared" si="34"/>
        <v>0</v>
      </c>
      <c r="Q77" s="11">
        <f t="shared" si="35"/>
        <v>0</v>
      </c>
      <c r="R77" s="10">
        <f t="shared" si="33"/>
        <v>0</v>
      </c>
      <c r="S77" s="8"/>
      <c r="T77" s="8"/>
      <c r="U77" s="8"/>
    </row>
    <row r="78" spans="1:21">
      <c r="A78" s="65">
        <v>7</v>
      </c>
      <c r="B78" s="65" t="s">
        <v>78</v>
      </c>
      <c r="C78" s="12" t="s">
        <v>52</v>
      </c>
      <c r="D78" s="65" t="s">
        <v>30</v>
      </c>
      <c r="E78" s="65">
        <v>1</v>
      </c>
      <c r="F78" s="65" t="s">
        <v>69</v>
      </c>
      <c r="G78" s="65">
        <v>2</v>
      </c>
      <c r="H78" s="65" t="s">
        <v>32</v>
      </c>
      <c r="I78" s="65"/>
      <c r="J78" s="65">
        <v>18</v>
      </c>
      <c r="K78" s="65">
        <v>18</v>
      </c>
      <c r="L78" s="65">
        <v>17</v>
      </c>
      <c r="M78" s="65" t="s">
        <v>33</v>
      </c>
      <c r="N78" s="3">
        <f t="shared" si="29"/>
        <v>18.75</v>
      </c>
      <c r="O78" s="9">
        <f t="shared" si="30"/>
        <v>0</v>
      </c>
      <c r="P78" s="4">
        <f t="shared" si="34"/>
        <v>0</v>
      </c>
      <c r="Q78" s="11">
        <f t="shared" si="35"/>
        <v>0</v>
      </c>
      <c r="R78" s="10">
        <f t="shared" si="33"/>
        <v>0</v>
      </c>
      <c r="S78" s="8"/>
      <c r="T78" s="8"/>
      <c r="U78" s="8"/>
    </row>
    <row r="79" spans="1:21" ht="15" customHeight="1">
      <c r="A79" s="75" t="s">
        <v>38</v>
      </c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7"/>
      <c r="R79" s="10">
        <f>SUM(R72:R78)</f>
        <v>168.40800000000002</v>
      </c>
      <c r="S79" s="8"/>
      <c r="T79" s="8"/>
      <c r="U79" s="8"/>
    </row>
    <row r="80" spans="1:21" ht="15.75">
      <c r="A80" s="24" t="s">
        <v>39</v>
      </c>
      <c r="B80" s="2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  <c r="S80" s="8"/>
      <c r="T80" s="8"/>
      <c r="U80" s="8"/>
    </row>
    <row r="81" spans="1:21">
      <c r="A81" s="49" t="s">
        <v>48</v>
      </c>
      <c r="B81" s="49"/>
      <c r="C81" s="49"/>
      <c r="D81" s="49"/>
      <c r="E81" s="49"/>
      <c r="F81" s="49"/>
      <c r="G81" s="49"/>
      <c r="H81" s="49"/>
      <c r="I81" s="49"/>
      <c r="J81" s="15"/>
      <c r="K81" s="15"/>
      <c r="L81" s="15"/>
      <c r="M81" s="15"/>
      <c r="N81" s="15"/>
      <c r="O81" s="15"/>
      <c r="P81" s="15"/>
      <c r="Q81" s="15"/>
      <c r="R81" s="16"/>
      <c r="S81" s="8"/>
      <c r="T81" s="8"/>
      <c r="U81" s="8"/>
    </row>
    <row r="82" spans="1:21" s="8" customFormat="1">
      <c r="A82" s="49"/>
      <c r="B82" s="49"/>
      <c r="C82" s="49"/>
      <c r="D82" s="49"/>
      <c r="E82" s="49"/>
      <c r="F82" s="49"/>
      <c r="G82" s="49"/>
      <c r="H82" s="49"/>
      <c r="I82" s="49"/>
      <c r="J82" s="15"/>
      <c r="K82" s="15"/>
      <c r="L82" s="15"/>
      <c r="M82" s="15"/>
      <c r="N82" s="15"/>
      <c r="O82" s="15"/>
      <c r="P82" s="15"/>
      <c r="Q82" s="15"/>
      <c r="R82" s="16"/>
    </row>
    <row r="83" spans="1:21">
      <c r="A83" s="71" t="s">
        <v>79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61"/>
      <c r="R83" s="8"/>
      <c r="S83" s="8"/>
      <c r="T83" s="8"/>
      <c r="U83" s="8"/>
    </row>
    <row r="84" spans="1:21" ht="18">
      <c r="A84" s="73" t="s">
        <v>27</v>
      </c>
      <c r="B84" s="74"/>
      <c r="C84" s="74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61"/>
      <c r="R84" s="8"/>
      <c r="S84" s="8"/>
      <c r="T84" s="8"/>
      <c r="U84" s="8"/>
    </row>
    <row r="85" spans="1:21">
      <c r="A85" s="71" t="s">
        <v>80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61"/>
      <c r="R85" s="8"/>
      <c r="S85" s="8"/>
      <c r="T85" s="8"/>
      <c r="U85" s="8"/>
    </row>
    <row r="86" spans="1:21">
      <c r="A86" s="65">
        <v>1</v>
      </c>
      <c r="B86" s="65" t="s">
        <v>81</v>
      </c>
      <c r="C86" s="12" t="s">
        <v>82</v>
      </c>
      <c r="D86" s="65" t="s">
        <v>30</v>
      </c>
      <c r="E86" s="65">
        <v>1</v>
      </c>
      <c r="F86" s="65" t="s">
        <v>83</v>
      </c>
      <c r="G86" s="65">
        <v>2</v>
      </c>
      <c r="H86" s="65" t="s">
        <v>32</v>
      </c>
      <c r="I86" s="65"/>
      <c r="J86" s="65">
        <v>6</v>
      </c>
      <c r="K86" s="65">
        <v>6</v>
      </c>
      <c r="L86" s="65">
        <v>5</v>
      </c>
      <c r="M86" s="65" t="s">
        <v>33</v>
      </c>
      <c r="N86" s="3">
        <f t="shared" ref="N86:N90" si="36">(IF(F86="OŽ",IF(L86=1,550.8,IF(L86=2,426.38,IF(L86=3,342.14,IF(L86=4,181.44,IF(L86=5,168.48,IF(L86=6,155.52,IF(L86=7,148.5,IF(L86=8,144,0))))))))+IF(L86&lt;=8,0,IF(L86&lt;=16,137.7,IF(L86&lt;=24,108,IF(L86&lt;=32,80.1,IF(L86&lt;=36,52.2,0)))))-IF(L86&lt;=8,0,IF(L86&lt;=16,(L86-9)*2.754,IF(L86&lt;=24,(L86-17)* 2.754,IF(L86&lt;=32,(L86-25)* 2.754,IF(L86&lt;=36,(L86-33)*2.754,0))))),0)+IF(F86="PČ",IF(L86=1,449,IF(L86=2,314.6,IF(L86=3,238,IF(L86=4,172,IF(L86=5,159,IF(L86=6,145,IF(L86=7,132,IF(L86=8,119,0))))))))+IF(L86&lt;=8,0,IF(L86&lt;=16,88,IF(L86&lt;=24,55,IF(L86&lt;=32,22,0))))-IF(L86&lt;=8,0,IF(L86&lt;=16,(L86-9)*2.245,IF(L86&lt;=24,(L86-17)*2.245,IF(L86&lt;=32,(L86-25)*2.245,0)))),0)+IF(F86="PČneol",IF(L86=1,85,IF(L86=2,64.61,IF(L86=3,50.76,IF(L86=4,16.25,IF(L86=5,15,IF(L86=6,13.75,IF(L86=7,12.5,IF(L86=8,11.25,0))))))))+IF(L86&lt;=8,0,IF(L86&lt;=16,9,0))-IF(L86&lt;=8,0,IF(L86&lt;=16,(L86-9)*0.425,0)),0)+IF(F86="PŽ",IF(L86=1,85,IF(L86=2,59.5,IF(L86=3,45,IF(L86=4,32.5,IF(L86=5,30,IF(L86=6,27.5,IF(L86=7,25,IF(L86=8,22.5,0))))))))+IF(L86&lt;=8,0,IF(L86&lt;=16,19,IF(L86&lt;=24,13,IF(L86&lt;=32,8,0))))-IF(L86&lt;=8,0,IF(L86&lt;=16,(L86-9)*0.425,IF(L86&lt;=24,(L86-17)*0.425,IF(L86&lt;=32,(L86-25)*0.425,0)))),0)+IF(F86="EČ",IF(L86=1,204,IF(L86=2,156.24,IF(L86=3,123.84,IF(L86=4,72,IF(L86=5,66,IF(L86=6,60,IF(L86=7,54,IF(L86=8,48,0))))))))+IF(L86&lt;=8,0,IF(L86&lt;=16,40,IF(L86&lt;=24,25,0)))-IF(L86&lt;=8,0,IF(L86&lt;=16,(L86-9)*1.02,IF(L86&lt;=24,(L86-17)*1.02,0))),0)+IF(F86="EČneol",IF(L86=1,68,IF(L86=2,51.69,IF(L86=3,40.61,IF(L86=4,13,IF(L86=5,12,IF(L86=6,11,IF(L86=7,10,IF(L86=8,9,0)))))))))+IF(F86="EŽ",IF(L86=1,68,IF(L86=2,47.6,IF(L86=3,36,IF(L86=4,18,IF(L86=5,16.5,IF(L86=6,15,IF(L86=7,13.5,IF(L86=8,12,0))))))))+IF(L86&lt;=8,0,IF(L86&lt;=16,10,IF(L86&lt;=24,6,0)))-IF(L86&lt;=8,0,IF(L86&lt;=16,(L86-9)*0.34,IF(L86&lt;=24,(L86-17)*0.34,0))),0)+IF(F86="PT",IF(L86=1,68,IF(L86=2,52.08,IF(L86=3,41.28,IF(L86=4,24,IF(L86=5,22,IF(L86=6,20,IF(L86=7,18,IF(L86=8,16,0))))))))+IF(L86&lt;=8,0,IF(L86&lt;=16,13,IF(L86&lt;=24,9,IF(L86&lt;=32,4,0))))-IF(L86&lt;=8,0,IF(L86&lt;=16,(L86-9)*0.34,IF(L86&lt;=24,(L86-17)*0.34,IF(L86&lt;=32,(L86-25)*0.34,0)))),0)+IF(F86="JOŽ",IF(L86=1,85,IF(L86=2,59.5,IF(L86=3,45,IF(L86=4,32.5,IF(L86=5,30,IF(L86=6,27.5,IF(L86=7,25,IF(L86=8,22.5,0))))))))+IF(L86&lt;=8,0,IF(L86&lt;=16,19,IF(L86&lt;=24,13,0)))-IF(L86&lt;=8,0,IF(L86&lt;=16,(L86-9)*0.425,IF(L86&lt;=24,(L86-17)*0.425,0))),0)+IF(F86="JPČ",IF(L86=1,68,IF(L86=2,47.6,IF(L86=3,36,IF(L86=4,26,IF(L86=5,24,IF(L86=6,22,IF(L86=7,20,IF(L86=8,18,0))))))))+IF(L86&lt;=8,0,IF(L86&lt;=16,13,IF(L86&lt;=24,9,0)))-IF(L86&lt;=8,0,IF(L86&lt;=16,(L86-9)*0.34,IF(L86&lt;=24,(L86-17)*0.34,0))),0)+IF(F86="JEČ",IF(L86=1,34,IF(L86=2,26.04,IF(L86=3,20.6,IF(L86=4,12,IF(L86=5,11,IF(L86=6,10,IF(L86=7,9,IF(L86=8,8,0))))))))+IF(L86&lt;=8,0,IF(L86&lt;=16,6,0))-IF(L86&lt;=8,0,IF(L86&lt;=16,(L86-9)*0.17,0)),0)+IF(F86="JEOF",IF(L86=1,34,IF(L86=2,26.04,IF(L86=3,20.6,IF(L86=4,12,IF(L86=5,11,IF(L86=6,10,IF(L86=7,9,IF(L86=8,8,0))))))))+IF(L86&lt;=8,0,IF(L86&lt;=16,6,0))-IF(L86&lt;=8,0,IF(L86&lt;=16,(L86-9)*0.17,0)),0)+IF(F86="JnPČ",IF(L86=1,51,IF(L86=2,35.7,IF(L86=3,27,IF(L86=4,19.5,IF(L86=5,18,IF(L86=6,16.5,IF(L86=7,15,IF(L86=8,13.5,0))))))))+IF(L86&lt;=8,0,IF(L86&lt;=16,10,0))-IF(L86&lt;=8,0,IF(L86&lt;=16,(L86-9)*0.255,0)),0)+IF(F86="JnEČ",IF(L86=1,25.5,IF(L86=2,19.53,IF(L86=3,15.48,IF(L86=4,9,IF(L86=5,8.25,IF(L86=6,7.5,IF(L86=7,6.75,IF(L86=8,6,0))))))))+IF(L86&lt;=8,0,IF(L86&lt;=16,5,0))-IF(L86&lt;=8,0,IF(L86&lt;=16,(L86-9)*0.1275,0)),0)+IF(F86="JčPČ",IF(L86=1,21.25,IF(L86=2,14.5,IF(L86=3,11.5,IF(L86=4,7,IF(L86=5,6.5,IF(L86=6,6,IF(L86=7,5.5,IF(L86=8,5,0))))))))+IF(L86&lt;=8,0,IF(L86&lt;=16,4,0))-IF(L86&lt;=8,0,IF(L86&lt;=16,(L86-9)*0.10625,0)),0)+IF(F86="JčEČ",IF(L86=1,17,IF(L86=2,13.02,IF(L86=3,10.32,IF(L86=4,6,IF(L86=5,5.5,IF(L86=6,5,IF(L86=7,4.5,IF(L86=8,4,0))))))))+IF(L86&lt;=8,0,IF(L86&lt;=16,3,0))-IF(L86&lt;=8,0,IF(L86&lt;=16,(L86-9)*0.085,0)),0)+IF(F86="NEAK",IF(L86=1,11.48,IF(L86=2,8.79,IF(L86=3,6.97,IF(L86=4,4.05,IF(L86=5,3.71,IF(L86=6,3.38,IF(L86=7,3.04,IF(L86=8,2.7,0))))))))+IF(L86&lt;=8,0,IF(L86&lt;=16,2,IF(L86&lt;=24,1.3,0)))-IF(L86&lt;=8,0,IF(L86&lt;=16,(L86-9)*0.0574,IF(L86&lt;=24,(L86-17)*0.0574,0))),0))*IF(L86&lt;0,1,IF(OR(F86="PČ",F86="PŽ",F86="PT"),IF(J86&lt;32,J86/32,1),1))* IF(L86&lt;0,1,IF(OR(F86="EČ",F86="EŽ",F86="JOŽ",F86="JPČ",F86="NEAK"),IF(J86&lt;24,J86/24,1),1))*IF(L86&lt;0,1,IF(OR(F86="PČneol",F86="JEČ",F86="JEOF",F86="JnPČ",F86="JnEČ",F86="JčPČ",F86="JčEČ"),IF(J86&lt;16,J86/16,1),1))*IF(L86&lt;0,1,IF(F86="EČneol",IF(J86&lt;8,J86/8,1),1))</f>
        <v>4.125</v>
      </c>
      <c r="O86" s="9">
        <f t="shared" ref="O86:O90" si="37">IF(F86="OŽ",N86,IF(H86="Ne",IF(J86*0.3&lt;J86-L86,N86,0),IF(J86*0.1&lt;J86-L86,N86,0)))</f>
        <v>0</v>
      </c>
      <c r="P86" s="4">
        <f t="shared" ref="P86" si="38">IF(O86=0,0,IF(F86="OŽ",IF(L86&gt;35,0,IF(J86&gt;35,(36-L86)*1.836,((36-L86)-(36-J86))*1.836)),0)+IF(F86="PČ",IF(L86&gt;31,0,IF(J86&gt;31,(32-L86)*1.347,((32-L86)-(32-J86))*1.347)),0)+ IF(F86="PČneol",IF(L86&gt;15,0,IF(J86&gt;15,(16-L86)*0.255,((16-L86)-(16-J86))*0.255)),0)+IF(F86="PŽ",IF(L86&gt;31,0,IF(J86&gt;31,(32-L86)*0.255,((32-L86)-(32-J86))*0.255)),0)+IF(F86="EČ",IF(L86&gt;23,0,IF(J86&gt;23,(24-L86)*0.612,((24-L86)-(24-J86))*0.612)),0)+IF(F86="EČneol",IF(L86&gt;7,0,IF(J86&gt;7,(8-L86)*0.204,((8-L86)-(8-J86))*0.204)),0)+IF(F86="EŽ",IF(L86&gt;23,0,IF(J86&gt;23,(24-L86)*0.204,((24-L86)-(24-J86))*0.204)),0)+IF(F86="PT",IF(L86&gt;31,0,IF(J86&gt;31,(32-L86)*0.204,((32-L86)-(32-J86))*0.204)),0)+IF(F86="JOŽ",IF(L86&gt;23,0,IF(J86&gt;23,(24-L86)*0.255,((24-L86)-(24-J86))*0.255)),0)+IF(F86="JPČ",IF(L86&gt;23,0,IF(J86&gt;23,(24-L86)*0.204,((24-L86)-(24-J86))*0.204)),0)+IF(F86="JEČ",IF(L86&gt;15,0,IF(J86&gt;15,(16-L86)*0.102,((16-L86)-(16-J86))*0.102)),0)+IF(F86="JEOF",IF(L86&gt;15,0,IF(J86&gt;15,(16-L86)*0.102,((16-L86)-(16-J86))*0.102)),0)+IF(F86="JnPČ",IF(L86&gt;15,0,IF(J86&gt;15,(16-L86)*0.153,((16-L86)-(16-J86))*0.153)),0)+IF(F86="JnEČ",IF(L86&gt;15,0,IF(J86&gt;15,(16-L86)*0.0765,((16-L86)-(16-J86))*0.0765)),0)+IF(F86="JčPČ",IF(L86&gt;15,0,IF(J86&gt;15,(16-L86)*0.06375,((16-L86)-(16-J86))*0.06375)),0)+IF(F86="JčEČ",IF(L86&gt;15,0,IF(J86&gt;15,(16-L86)*0.051,((16-L86)-(16-J86))*0.051)),0)+IF(F86="NEAK",IF(L86&gt;23,0,IF(J86&gt;23,(24-L86)*0.03444,((24-L86)-(24-J86))*0.03444)),0))</f>
        <v>0</v>
      </c>
      <c r="Q86" s="11">
        <f t="shared" ref="Q86" si="39">IF(ISERROR(P86*100/N86),0,(P86*100/N86))</f>
        <v>0</v>
      </c>
      <c r="R86" s="10">
        <f t="shared" ref="R86:R90" si="40">IF(Q86&lt;=30,O86+P86,O86+O86*0.3)*IF(G86=1,0.4,IF(G86=2,0.75,IF(G86="1 (kas 4 m. 1 k. nerengiamos)",0.52,1)))*IF(D86="olimpinė",1,IF(M86="Ne",0.5,1))*IF(OR(A$5="Lietuvos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federacija"),IF(OR(J86&lt;8,K86&lt;16),0,1),1)*E86*IF(I86&lt;=1,1,1/I86)*IF(OR(A$5="Lietuvos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6" s="8"/>
      <c r="T86" s="8"/>
      <c r="U86" s="8"/>
    </row>
    <row r="87" spans="1:21">
      <c r="A87" s="65">
        <v>2</v>
      </c>
      <c r="B87" s="65" t="s">
        <v>84</v>
      </c>
      <c r="C87" s="12" t="s">
        <v>85</v>
      </c>
      <c r="D87" s="65" t="s">
        <v>30</v>
      </c>
      <c r="E87" s="65">
        <v>1</v>
      </c>
      <c r="F87" s="65" t="s">
        <v>83</v>
      </c>
      <c r="G87" s="65">
        <v>2</v>
      </c>
      <c r="H87" s="65" t="s">
        <v>32</v>
      </c>
      <c r="I87" s="65"/>
      <c r="J87" s="65">
        <v>14</v>
      </c>
      <c r="K87" s="65">
        <v>14</v>
      </c>
      <c r="L87" s="65">
        <v>9</v>
      </c>
      <c r="M87" s="65" t="s">
        <v>33</v>
      </c>
      <c r="N87" s="3">
        <f t="shared" si="36"/>
        <v>5.25</v>
      </c>
      <c r="O87" s="9">
        <f t="shared" si="37"/>
        <v>5.25</v>
      </c>
      <c r="P87" s="4">
        <f t="shared" ref="P87:P90" si="41">IF(O87=0,0,IF(F87="OŽ",IF(L87&gt;35,0,IF(J87&gt;35,(36-L87)*1.836,((36-L87)-(36-J87))*1.836)),0)+IF(F87="PČ",IF(L87&gt;31,0,IF(J87&gt;31,(32-L87)*1.347,((32-L87)-(32-J87))*1.347)),0)+ IF(F87="PČneol",IF(L87&gt;15,0,IF(J87&gt;15,(16-L87)*0.255,((16-L87)-(16-J87))*0.255)),0)+IF(F87="PŽ",IF(L87&gt;31,0,IF(J87&gt;31,(32-L87)*0.255,((32-L87)-(32-J87))*0.255)),0)+IF(F87="EČ",IF(L87&gt;23,0,IF(J87&gt;23,(24-L87)*0.612,((24-L87)-(24-J87))*0.612)),0)+IF(F87="EČneol",IF(L87&gt;7,0,IF(J87&gt;7,(8-L87)*0.204,((8-L87)-(8-J87))*0.204)),0)+IF(F87="EŽ",IF(L87&gt;23,0,IF(J87&gt;23,(24-L87)*0.204,((24-L87)-(24-J87))*0.204)),0)+IF(F87="PT",IF(L87&gt;31,0,IF(J87&gt;31,(32-L87)*0.204,((32-L87)-(32-J87))*0.204)),0)+IF(F87="JOŽ",IF(L87&gt;23,0,IF(J87&gt;23,(24-L87)*0.255,((24-L87)-(24-J87))*0.255)),0)+IF(F87="JPČ",IF(L87&gt;23,0,IF(J87&gt;23,(24-L87)*0.204,((24-L87)-(24-J87))*0.204)),0)+IF(F87="JEČ",IF(L87&gt;15,0,IF(J87&gt;15,(16-L87)*0.102,((16-L87)-(16-J87))*0.102)),0)+IF(F87="JEOF",IF(L87&gt;15,0,IF(J87&gt;15,(16-L87)*0.102,((16-L87)-(16-J87))*0.102)),0)+IF(F87="JnPČ",IF(L87&gt;15,0,IF(J87&gt;15,(16-L87)*0.153,((16-L87)-(16-J87))*0.153)),0)+IF(F87="JnEČ",IF(L87&gt;15,0,IF(J87&gt;15,(16-L87)*0.0765,((16-L87)-(16-J87))*0.0765)),0)+IF(F87="JčPČ",IF(L87&gt;15,0,IF(J87&gt;15,(16-L87)*0.06375,((16-L87)-(16-J87))*0.06375)),0)+IF(F87="JčEČ",IF(L87&gt;15,0,IF(J87&gt;15,(16-L87)*0.051,((16-L87)-(16-J87))*0.051)),0)+IF(F87="NEAK",IF(L87&gt;23,0,IF(J87&gt;23,(24-L87)*0.03444,((24-L87)-(24-J87))*0.03444)),0))</f>
        <v>0.51</v>
      </c>
      <c r="Q87" s="11">
        <f t="shared" ref="Q87:Q90" si="42">IF(ISERROR(P87*100/N87),0,(P87*100/N87))</f>
        <v>9.7142857142857135</v>
      </c>
      <c r="R87" s="10">
        <f t="shared" si="40"/>
        <v>4.32</v>
      </c>
      <c r="S87" s="8"/>
      <c r="T87" s="8"/>
      <c r="U87" s="8"/>
    </row>
    <row r="88" spans="1:21">
      <c r="A88" s="65">
        <v>3</v>
      </c>
      <c r="B88" s="65" t="s">
        <v>86</v>
      </c>
      <c r="C88" s="12" t="s">
        <v>68</v>
      </c>
      <c r="D88" s="65" t="s">
        <v>30</v>
      </c>
      <c r="E88" s="65">
        <v>1</v>
      </c>
      <c r="F88" s="65" t="s">
        <v>83</v>
      </c>
      <c r="G88" s="65">
        <v>2</v>
      </c>
      <c r="H88" s="65" t="s">
        <v>32</v>
      </c>
      <c r="I88" s="65"/>
      <c r="J88" s="65">
        <v>16</v>
      </c>
      <c r="K88" s="65">
        <v>16</v>
      </c>
      <c r="L88" s="65">
        <v>9</v>
      </c>
      <c r="M88" s="65" t="s">
        <v>33</v>
      </c>
      <c r="N88" s="3">
        <f t="shared" si="36"/>
        <v>6</v>
      </c>
      <c r="O88" s="9">
        <f t="shared" si="37"/>
        <v>6</v>
      </c>
      <c r="P88" s="4">
        <f t="shared" si="41"/>
        <v>0.71399999999999997</v>
      </c>
      <c r="Q88" s="11">
        <f t="shared" si="42"/>
        <v>11.899999999999999</v>
      </c>
      <c r="R88" s="10">
        <f t="shared" si="40"/>
        <v>5.0355000000000008</v>
      </c>
      <c r="S88" s="8"/>
      <c r="T88" s="8"/>
      <c r="U88" s="8"/>
    </row>
    <row r="89" spans="1:21">
      <c r="A89" s="65">
        <v>4</v>
      </c>
      <c r="B89" s="65" t="s">
        <v>87</v>
      </c>
      <c r="C89" s="12" t="s">
        <v>55</v>
      </c>
      <c r="D89" s="65" t="s">
        <v>30</v>
      </c>
      <c r="E89" s="65">
        <v>1</v>
      </c>
      <c r="F89" s="65" t="s">
        <v>83</v>
      </c>
      <c r="G89" s="65">
        <v>2</v>
      </c>
      <c r="H89" s="65" t="s">
        <v>32</v>
      </c>
      <c r="I89" s="65"/>
      <c r="J89" s="65">
        <v>11</v>
      </c>
      <c r="K89" s="65">
        <v>11</v>
      </c>
      <c r="L89" s="65">
        <v>5</v>
      </c>
      <c r="M89" s="65" t="s">
        <v>33</v>
      </c>
      <c r="N89" s="3">
        <f t="shared" si="36"/>
        <v>7.5625</v>
      </c>
      <c r="O89" s="9">
        <f t="shared" si="37"/>
        <v>7.5625</v>
      </c>
      <c r="P89" s="4">
        <f t="shared" si="41"/>
        <v>0.61199999999999999</v>
      </c>
      <c r="Q89" s="11">
        <f t="shared" si="42"/>
        <v>8.0925619834710734</v>
      </c>
      <c r="R89" s="10">
        <f t="shared" si="40"/>
        <v>6.1308749999999996</v>
      </c>
      <c r="S89" s="8"/>
      <c r="T89" s="8"/>
      <c r="U89" s="8"/>
    </row>
    <row r="90" spans="1:21">
      <c r="A90" s="65">
        <v>5</v>
      </c>
      <c r="B90" s="65" t="s">
        <v>88</v>
      </c>
      <c r="C90" s="12" t="s">
        <v>29</v>
      </c>
      <c r="D90" s="65" t="s">
        <v>30</v>
      </c>
      <c r="E90" s="65">
        <v>1</v>
      </c>
      <c r="F90" s="65" t="s">
        <v>83</v>
      </c>
      <c r="G90" s="65">
        <v>2</v>
      </c>
      <c r="H90" s="65" t="s">
        <v>32</v>
      </c>
      <c r="I90" s="65"/>
      <c r="J90" s="65">
        <v>14</v>
      </c>
      <c r="K90" s="65">
        <v>14</v>
      </c>
      <c r="L90" s="65">
        <v>9</v>
      </c>
      <c r="M90" s="65" t="s">
        <v>33</v>
      </c>
      <c r="N90" s="3">
        <f t="shared" si="36"/>
        <v>5.25</v>
      </c>
      <c r="O90" s="9">
        <f t="shared" si="37"/>
        <v>5.25</v>
      </c>
      <c r="P90" s="4">
        <f t="shared" si="41"/>
        <v>0.51</v>
      </c>
      <c r="Q90" s="11">
        <f t="shared" si="42"/>
        <v>9.7142857142857135</v>
      </c>
      <c r="R90" s="10">
        <f t="shared" si="40"/>
        <v>4.32</v>
      </c>
      <c r="S90" s="8"/>
      <c r="T90" s="8"/>
      <c r="U90" s="8"/>
    </row>
    <row r="91" spans="1:21">
      <c r="A91" s="75" t="s">
        <v>38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7"/>
      <c r="R91" s="10">
        <f>SUM(R86:R90)</f>
        <v>19.806375000000003</v>
      </c>
      <c r="S91" s="8"/>
      <c r="T91" s="8"/>
      <c r="U91" s="8"/>
    </row>
    <row r="92" spans="1:21" ht="15.75">
      <c r="A92" s="24" t="s">
        <v>39</v>
      </c>
      <c r="B92" s="2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/>
      <c r="S92" s="8"/>
      <c r="T92" s="8"/>
      <c r="U92" s="8"/>
    </row>
    <row r="93" spans="1:21">
      <c r="A93" s="49" t="s">
        <v>48</v>
      </c>
      <c r="B93" s="49"/>
      <c r="C93" s="49"/>
      <c r="D93" s="49"/>
      <c r="E93" s="49"/>
      <c r="F93" s="49"/>
      <c r="G93" s="49"/>
      <c r="H93" s="49"/>
      <c r="I93" s="49"/>
      <c r="J93" s="15"/>
      <c r="K93" s="15"/>
      <c r="L93" s="15"/>
      <c r="M93" s="15"/>
      <c r="N93" s="15"/>
      <c r="O93" s="15"/>
      <c r="P93" s="15"/>
      <c r="Q93" s="15"/>
      <c r="R93" s="16"/>
      <c r="S93" s="8"/>
      <c r="T93" s="8"/>
      <c r="U93" s="8"/>
    </row>
    <row r="94" spans="1:21" s="8" customFormat="1">
      <c r="A94" s="49"/>
      <c r="B94" s="49"/>
      <c r="C94" s="49"/>
      <c r="D94" s="49"/>
      <c r="E94" s="49"/>
      <c r="F94" s="49"/>
      <c r="G94" s="49"/>
      <c r="H94" s="49"/>
      <c r="I94" s="49"/>
      <c r="J94" s="15"/>
      <c r="K94" s="15"/>
      <c r="L94" s="15"/>
      <c r="M94" s="15"/>
      <c r="N94" s="15"/>
      <c r="O94" s="15"/>
      <c r="P94" s="15"/>
      <c r="Q94" s="15"/>
      <c r="R94" s="16"/>
    </row>
    <row r="95" spans="1:21">
      <c r="A95" s="71" t="s">
        <v>89</v>
      </c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61"/>
      <c r="R95" s="8"/>
      <c r="S95" s="8"/>
      <c r="T95" s="8"/>
      <c r="U95" s="8"/>
    </row>
    <row r="96" spans="1:21" ht="18">
      <c r="A96" s="73" t="s">
        <v>27</v>
      </c>
      <c r="B96" s="74"/>
      <c r="C96" s="74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61"/>
      <c r="R96" s="8"/>
      <c r="S96" s="8"/>
      <c r="T96" s="8"/>
      <c r="U96" s="8"/>
    </row>
    <row r="97" spans="1:21">
      <c r="A97" s="71" t="s">
        <v>90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61"/>
      <c r="R97" s="8"/>
      <c r="S97" s="8"/>
      <c r="T97" s="8"/>
      <c r="U97" s="8"/>
    </row>
    <row r="98" spans="1:21">
      <c r="A98" s="65">
        <v>1</v>
      </c>
      <c r="B98" s="65" t="s">
        <v>91</v>
      </c>
      <c r="C98" s="12" t="s">
        <v>92</v>
      </c>
      <c r="D98" s="65" t="s">
        <v>30</v>
      </c>
      <c r="E98" s="65">
        <v>1</v>
      </c>
      <c r="F98" s="65" t="s">
        <v>93</v>
      </c>
      <c r="G98" s="65">
        <v>1</v>
      </c>
      <c r="H98" s="65" t="s">
        <v>32</v>
      </c>
      <c r="I98" s="65"/>
      <c r="J98" s="65">
        <v>20</v>
      </c>
      <c r="K98" s="65">
        <v>20</v>
      </c>
      <c r="L98" s="65">
        <v>9</v>
      </c>
      <c r="M98" s="65" t="s">
        <v>33</v>
      </c>
      <c r="N98" s="3">
        <f t="shared" ref="N98:N106" si="43">(IF(F98="OŽ",IF(L98=1,550.8,IF(L98=2,426.38,IF(L98=3,342.14,IF(L98=4,181.44,IF(L98=5,168.48,IF(L98=6,155.52,IF(L98=7,148.5,IF(L98=8,144,0))))))))+IF(L98&lt;=8,0,IF(L98&lt;=16,137.7,IF(L98&lt;=24,108,IF(L98&lt;=32,80.1,IF(L98&lt;=36,52.2,0)))))-IF(L98&lt;=8,0,IF(L98&lt;=16,(L98-9)*2.754,IF(L98&lt;=24,(L98-17)* 2.754,IF(L98&lt;=32,(L98-25)* 2.754,IF(L98&lt;=36,(L98-33)*2.754,0))))),0)+IF(F98="PČ",IF(L98=1,449,IF(L98=2,314.6,IF(L98=3,238,IF(L98=4,172,IF(L98=5,159,IF(L98=6,145,IF(L98=7,132,IF(L98=8,119,0))))))))+IF(L98&lt;=8,0,IF(L98&lt;=16,88,IF(L98&lt;=24,55,IF(L98&lt;=32,22,0))))-IF(L98&lt;=8,0,IF(L98&lt;=16,(L98-9)*2.245,IF(L98&lt;=24,(L98-17)*2.245,IF(L98&lt;=32,(L98-25)*2.245,0)))),0)+IF(F98="PČneol",IF(L98=1,85,IF(L98=2,64.61,IF(L98=3,50.76,IF(L98=4,16.25,IF(L98=5,15,IF(L98=6,13.75,IF(L98=7,12.5,IF(L98=8,11.25,0))))))))+IF(L98&lt;=8,0,IF(L98&lt;=16,9,0))-IF(L98&lt;=8,0,IF(L98&lt;=16,(L98-9)*0.425,0)),0)+IF(F98="PŽ",IF(L98=1,85,IF(L98=2,59.5,IF(L98=3,45,IF(L98=4,32.5,IF(L98=5,30,IF(L98=6,27.5,IF(L98=7,25,IF(L98=8,22.5,0))))))))+IF(L98&lt;=8,0,IF(L98&lt;=16,19,IF(L98&lt;=24,13,IF(L98&lt;=32,8,0))))-IF(L98&lt;=8,0,IF(L98&lt;=16,(L98-9)*0.425,IF(L98&lt;=24,(L98-17)*0.425,IF(L98&lt;=32,(L98-25)*0.425,0)))),0)+IF(F98="EČ",IF(L98=1,204,IF(L98=2,156.24,IF(L98=3,123.84,IF(L98=4,72,IF(L98=5,66,IF(L98=6,60,IF(L98=7,54,IF(L98=8,48,0))))))))+IF(L98&lt;=8,0,IF(L98&lt;=16,40,IF(L98&lt;=24,25,0)))-IF(L98&lt;=8,0,IF(L98&lt;=16,(L98-9)*1.02,IF(L98&lt;=24,(L98-17)*1.02,0))),0)+IF(F98="EČneol",IF(L98=1,68,IF(L98=2,51.69,IF(L98=3,40.61,IF(L98=4,13,IF(L98=5,12,IF(L98=6,11,IF(L98=7,10,IF(L98=8,9,0)))))))))+IF(F98="EŽ",IF(L98=1,68,IF(L98=2,47.6,IF(L98=3,36,IF(L98=4,18,IF(L98=5,16.5,IF(L98=6,15,IF(L98=7,13.5,IF(L98=8,12,0))))))))+IF(L98&lt;=8,0,IF(L98&lt;=16,10,IF(L98&lt;=24,6,0)))-IF(L98&lt;=8,0,IF(L98&lt;=16,(L98-9)*0.34,IF(L98&lt;=24,(L98-17)*0.34,0))),0)+IF(F98="PT",IF(L98=1,68,IF(L98=2,52.08,IF(L98=3,41.28,IF(L98=4,24,IF(L98=5,22,IF(L98=6,20,IF(L98=7,18,IF(L98=8,16,0))))))))+IF(L98&lt;=8,0,IF(L98&lt;=16,13,IF(L98&lt;=24,9,IF(L98&lt;=32,4,0))))-IF(L98&lt;=8,0,IF(L98&lt;=16,(L98-9)*0.34,IF(L98&lt;=24,(L98-17)*0.34,IF(L98&lt;=32,(L98-25)*0.34,0)))),0)+IF(F98="JOŽ",IF(L98=1,85,IF(L98=2,59.5,IF(L98=3,45,IF(L98=4,32.5,IF(L98=5,30,IF(L98=6,27.5,IF(L98=7,25,IF(L98=8,22.5,0))))))))+IF(L98&lt;=8,0,IF(L98&lt;=16,19,IF(L98&lt;=24,13,0)))-IF(L98&lt;=8,0,IF(L98&lt;=16,(L98-9)*0.425,IF(L98&lt;=24,(L98-17)*0.425,0))),0)+IF(F98="JPČ",IF(L98=1,68,IF(L98=2,47.6,IF(L98=3,36,IF(L98=4,26,IF(L98=5,24,IF(L98=6,22,IF(L98=7,20,IF(L98=8,18,0))))))))+IF(L98&lt;=8,0,IF(L98&lt;=16,13,IF(L98&lt;=24,9,0)))-IF(L98&lt;=8,0,IF(L98&lt;=16,(L98-9)*0.34,IF(L98&lt;=24,(L98-17)*0.34,0))),0)+IF(F98="JEČ",IF(L98=1,34,IF(L98=2,26.04,IF(L98=3,20.6,IF(L98=4,12,IF(L98=5,11,IF(L98=6,10,IF(L98=7,9,IF(L98=8,8,0))))))))+IF(L98&lt;=8,0,IF(L98&lt;=16,6,0))-IF(L98&lt;=8,0,IF(L98&lt;=16,(L98-9)*0.17,0)),0)+IF(F98="JEOF",IF(L98=1,34,IF(L98=2,26.04,IF(L98=3,20.6,IF(L98=4,12,IF(L98=5,11,IF(L98=6,10,IF(L98=7,9,IF(L98=8,8,0))))))))+IF(L98&lt;=8,0,IF(L98&lt;=16,6,0))-IF(L98&lt;=8,0,IF(L98&lt;=16,(L98-9)*0.17,0)),0)+IF(F98="JnPČ",IF(L98=1,51,IF(L98=2,35.7,IF(L98=3,27,IF(L98=4,19.5,IF(L98=5,18,IF(L98=6,16.5,IF(L98=7,15,IF(L98=8,13.5,0))))))))+IF(L98&lt;=8,0,IF(L98&lt;=16,10,0))-IF(L98&lt;=8,0,IF(L98&lt;=16,(L98-9)*0.255,0)),0)+IF(F98="JnEČ",IF(L98=1,25.5,IF(L98=2,19.53,IF(L98=3,15.48,IF(L98=4,9,IF(L98=5,8.25,IF(L98=6,7.5,IF(L98=7,6.75,IF(L98=8,6,0))))))))+IF(L98&lt;=8,0,IF(L98&lt;=16,5,0))-IF(L98&lt;=8,0,IF(L98&lt;=16,(L98-9)*0.1275,0)),0)+IF(F98="JčPČ",IF(L98=1,21.25,IF(L98=2,14.5,IF(L98=3,11.5,IF(L98=4,7,IF(L98=5,6.5,IF(L98=6,6,IF(L98=7,5.5,IF(L98=8,5,0))))))))+IF(L98&lt;=8,0,IF(L98&lt;=16,4,0))-IF(L98&lt;=8,0,IF(L98&lt;=16,(L98-9)*0.10625,0)),0)+IF(F98="JčEČ",IF(L98=1,17,IF(L98=2,13.02,IF(L98=3,10.32,IF(L98=4,6,IF(L98=5,5.5,IF(L98=6,5,IF(L98=7,4.5,IF(L98=8,4,0))))))))+IF(L98&lt;=8,0,IF(L98&lt;=16,3,0))-IF(L98&lt;=8,0,IF(L98&lt;=16,(L98-9)*0.085,0)),0)+IF(F98="NEAK",IF(L98=1,11.48,IF(L98=2,8.79,IF(L98=3,6.97,IF(L98=4,4.05,IF(L98=5,3.71,IF(L98=6,3.38,IF(L98=7,3.04,IF(L98=8,2.7,0))))))))+IF(L98&lt;=8,0,IF(L98&lt;=16,2,IF(L98&lt;=24,1.3,0)))-IF(L98&lt;=8,0,IF(L98&lt;=16,(L98-9)*0.0574,IF(L98&lt;=24,(L98-17)*0.0574,0))),0))*IF(L98&lt;0,1,IF(OR(F98="PČ",F98="PŽ",F98="PT"),IF(J98&lt;32,J98/32,1),1))* IF(L98&lt;0,1,IF(OR(F98="EČ",F98="EŽ",F98="JOŽ",F98="JPČ",F98="NEAK"),IF(J98&lt;24,J98/24,1),1))*IF(L98&lt;0,1,IF(OR(F98="PČneol",F98="JEČ",F98="JEOF",F98="JnPČ",F98="JnEČ",F98="JčPČ",F98="JčEČ"),IF(J98&lt;16,J98/16,1),1))*IF(L98&lt;0,1,IF(F98="EČneol",IF(J98&lt;8,J98/8,1),1))</f>
        <v>5</v>
      </c>
      <c r="O98" s="9">
        <f t="shared" ref="O98:O106" si="44">IF(F98="OŽ",N98,IF(H98="Ne",IF(J98*0.3&lt;J98-L98,N98,0),IF(J98*0.1&lt;J98-L98,N98,0)))</f>
        <v>5</v>
      </c>
      <c r="P98" s="4">
        <f t="shared" ref="P98" si="45">IF(O98=0,0,IF(F98="OŽ",IF(L98&gt;35,0,IF(J98&gt;35,(36-L98)*1.836,((36-L98)-(36-J98))*1.836)),0)+IF(F98="PČ",IF(L98&gt;31,0,IF(J98&gt;31,(32-L98)*1.347,((32-L98)-(32-J98))*1.347)),0)+ IF(F98="PČneol",IF(L98&gt;15,0,IF(J98&gt;15,(16-L98)*0.255,((16-L98)-(16-J98))*0.255)),0)+IF(F98="PŽ",IF(L98&gt;31,0,IF(J98&gt;31,(32-L98)*0.255,((32-L98)-(32-J98))*0.255)),0)+IF(F98="EČ",IF(L98&gt;23,0,IF(J98&gt;23,(24-L98)*0.612,((24-L98)-(24-J98))*0.612)),0)+IF(F98="EČneol",IF(L98&gt;7,0,IF(J98&gt;7,(8-L98)*0.204,((8-L98)-(8-J98))*0.204)),0)+IF(F98="EŽ",IF(L98&gt;23,0,IF(J98&gt;23,(24-L98)*0.204,((24-L98)-(24-J98))*0.204)),0)+IF(F98="PT",IF(L98&gt;31,0,IF(J98&gt;31,(32-L98)*0.204,((32-L98)-(32-J98))*0.204)),0)+IF(F98="JOŽ",IF(L98&gt;23,0,IF(J98&gt;23,(24-L98)*0.255,((24-L98)-(24-J98))*0.255)),0)+IF(F98="JPČ",IF(L98&gt;23,0,IF(J98&gt;23,(24-L98)*0.204,((24-L98)-(24-J98))*0.204)),0)+IF(F98="JEČ",IF(L98&gt;15,0,IF(J98&gt;15,(16-L98)*0.102,((16-L98)-(16-J98))*0.102)),0)+IF(F98="JEOF",IF(L98&gt;15,0,IF(J98&gt;15,(16-L98)*0.102,((16-L98)-(16-J98))*0.102)),0)+IF(F98="JnPČ",IF(L98&gt;15,0,IF(J98&gt;15,(16-L98)*0.153,((16-L98)-(16-J98))*0.153)),0)+IF(F98="JnEČ",IF(L98&gt;15,0,IF(J98&gt;15,(16-L98)*0.0765,((16-L98)-(16-J98))*0.0765)),0)+IF(F98="JčPČ",IF(L98&gt;15,0,IF(J98&gt;15,(16-L98)*0.06375,((16-L98)-(16-J98))*0.06375)),0)+IF(F98="JčEČ",IF(L98&gt;15,0,IF(J98&gt;15,(16-L98)*0.051,((16-L98)-(16-J98))*0.051)),0)+IF(F98="NEAK",IF(L98&gt;23,0,IF(J98&gt;23,(24-L98)*0.03444,((24-L98)-(24-J98))*0.03444)),0))</f>
        <v>0.53549999999999998</v>
      </c>
      <c r="Q98" s="11">
        <f t="shared" ref="Q98" si="46">IF(ISERROR(P98*100/N98),0,(P98*100/N98))</f>
        <v>10.709999999999999</v>
      </c>
      <c r="R98" s="10">
        <f t="shared" ref="R98:R106" si="47">IF(Q98&lt;=30,O98+P98,O98+O98*0.3)*IF(G98=1,0.4,IF(G98=2,0.75,IF(G98="1 (kas 4 m. 1 k. nerengiamos)",0.52,1)))*IF(D98="olimpinė",1,IF(M98="Ne",0.5,1))*IF(OR(A$5="Lietuvos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federacija"),IF(OR(J98&lt;8,K98&lt;16),0,1),1)*E98*IF(I98&lt;=1,1,1/I98)*IF(OR(A$5="Lietuvos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2.2141999999999999</v>
      </c>
      <c r="S98" s="8"/>
      <c r="T98" s="8"/>
      <c r="U98" s="8"/>
    </row>
    <row r="99" spans="1:21">
      <c r="A99" s="65">
        <v>2</v>
      </c>
      <c r="B99" s="65" t="s">
        <v>94</v>
      </c>
      <c r="C99" s="12" t="s">
        <v>52</v>
      </c>
      <c r="D99" s="65" t="s">
        <v>30</v>
      </c>
      <c r="E99" s="65">
        <v>1</v>
      </c>
      <c r="F99" s="65" t="s">
        <v>93</v>
      </c>
      <c r="G99" s="65">
        <v>1</v>
      </c>
      <c r="H99" s="65" t="s">
        <v>32</v>
      </c>
      <c r="I99" s="65"/>
      <c r="J99" s="65">
        <v>20</v>
      </c>
      <c r="K99" s="65">
        <v>20</v>
      </c>
      <c r="L99" s="65">
        <v>9</v>
      </c>
      <c r="M99" s="65" t="s">
        <v>33</v>
      </c>
      <c r="N99" s="3">
        <f t="shared" si="43"/>
        <v>5</v>
      </c>
      <c r="O99" s="9">
        <f t="shared" si="44"/>
        <v>5</v>
      </c>
      <c r="P99" s="4">
        <f t="shared" ref="P99:P106" si="48">IF(O99=0,0,IF(F99="OŽ",IF(L99&gt;35,0,IF(J99&gt;35,(36-L99)*1.836,((36-L99)-(36-J99))*1.836)),0)+IF(F99="PČ",IF(L99&gt;31,0,IF(J99&gt;31,(32-L99)*1.347,((32-L99)-(32-J99))*1.347)),0)+ IF(F99="PČneol",IF(L99&gt;15,0,IF(J99&gt;15,(16-L99)*0.255,((16-L99)-(16-J99))*0.255)),0)+IF(F99="PŽ",IF(L99&gt;31,0,IF(J99&gt;31,(32-L99)*0.255,((32-L99)-(32-J99))*0.255)),0)+IF(F99="EČ",IF(L99&gt;23,0,IF(J99&gt;23,(24-L99)*0.612,((24-L99)-(24-J99))*0.612)),0)+IF(F99="EČneol",IF(L99&gt;7,0,IF(J99&gt;7,(8-L99)*0.204,((8-L99)-(8-J99))*0.204)),0)+IF(F99="EŽ",IF(L99&gt;23,0,IF(J99&gt;23,(24-L99)*0.204,((24-L99)-(24-J99))*0.204)),0)+IF(F99="PT",IF(L99&gt;31,0,IF(J99&gt;31,(32-L99)*0.204,((32-L99)-(32-J99))*0.204)),0)+IF(F99="JOŽ",IF(L99&gt;23,0,IF(J99&gt;23,(24-L99)*0.255,((24-L99)-(24-J99))*0.255)),0)+IF(F99="JPČ",IF(L99&gt;23,0,IF(J99&gt;23,(24-L99)*0.204,((24-L99)-(24-J99))*0.204)),0)+IF(F99="JEČ",IF(L99&gt;15,0,IF(J99&gt;15,(16-L99)*0.102,((16-L99)-(16-J99))*0.102)),0)+IF(F99="JEOF",IF(L99&gt;15,0,IF(J99&gt;15,(16-L99)*0.102,((16-L99)-(16-J99))*0.102)),0)+IF(F99="JnPČ",IF(L99&gt;15,0,IF(J99&gt;15,(16-L99)*0.153,((16-L99)-(16-J99))*0.153)),0)+IF(F99="JnEČ",IF(L99&gt;15,0,IF(J99&gt;15,(16-L99)*0.0765,((16-L99)-(16-J99))*0.0765)),0)+IF(F99="JčPČ",IF(L99&gt;15,0,IF(J99&gt;15,(16-L99)*0.06375,((16-L99)-(16-J99))*0.06375)),0)+IF(F99="JčEČ",IF(L99&gt;15,0,IF(J99&gt;15,(16-L99)*0.051,((16-L99)-(16-J99))*0.051)),0)+IF(F99="NEAK",IF(L99&gt;23,0,IF(J99&gt;23,(24-L99)*0.03444,((24-L99)-(24-J99))*0.03444)),0))</f>
        <v>0.53549999999999998</v>
      </c>
      <c r="Q99" s="11">
        <f t="shared" ref="Q99:Q106" si="49">IF(ISERROR(P99*100/N99),0,(P99*100/N99))</f>
        <v>10.709999999999999</v>
      </c>
      <c r="R99" s="10">
        <f t="shared" si="47"/>
        <v>2.2141999999999999</v>
      </c>
      <c r="S99" s="8"/>
      <c r="T99" s="8"/>
      <c r="U99" s="8"/>
    </row>
    <row r="100" spans="1:21">
      <c r="A100" s="65">
        <v>3</v>
      </c>
      <c r="B100" s="65" t="s">
        <v>95</v>
      </c>
      <c r="C100" s="12" t="s">
        <v>85</v>
      </c>
      <c r="D100" s="65" t="s">
        <v>30</v>
      </c>
      <c r="E100" s="65">
        <v>1</v>
      </c>
      <c r="F100" s="65" t="s">
        <v>93</v>
      </c>
      <c r="G100" s="65">
        <v>1</v>
      </c>
      <c r="H100" s="65" t="s">
        <v>32</v>
      </c>
      <c r="I100" s="65"/>
      <c r="J100" s="65">
        <v>24</v>
      </c>
      <c r="K100" s="65">
        <v>24</v>
      </c>
      <c r="L100" s="65">
        <v>9</v>
      </c>
      <c r="M100" s="65" t="s">
        <v>33</v>
      </c>
      <c r="N100" s="3">
        <f t="shared" si="43"/>
        <v>5</v>
      </c>
      <c r="O100" s="9">
        <f t="shared" si="44"/>
        <v>5</v>
      </c>
      <c r="P100" s="4">
        <f t="shared" si="48"/>
        <v>0.53549999999999998</v>
      </c>
      <c r="Q100" s="11">
        <f t="shared" si="49"/>
        <v>10.709999999999999</v>
      </c>
      <c r="R100" s="10">
        <f t="shared" si="47"/>
        <v>2.2141999999999999</v>
      </c>
      <c r="S100" s="8"/>
      <c r="T100" s="8"/>
      <c r="U100" s="8"/>
    </row>
    <row r="101" spans="1:21">
      <c r="A101" s="65">
        <v>4</v>
      </c>
      <c r="B101" s="65" t="s">
        <v>96</v>
      </c>
      <c r="C101" s="12" t="s">
        <v>68</v>
      </c>
      <c r="D101" s="65" t="s">
        <v>30</v>
      </c>
      <c r="E101" s="65">
        <v>1</v>
      </c>
      <c r="F101" s="65" t="s">
        <v>93</v>
      </c>
      <c r="G101" s="65">
        <v>1</v>
      </c>
      <c r="H101" s="65" t="s">
        <v>32</v>
      </c>
      <c r="I101" s="65"/>
      <c r="J101" s="65">
        <v>24</v>
      </c>
      <c r="K101" s="65">
        <v>24</v>
      </c>
      <c r="L101" s="65">
        <v>9</v>
      </c>
      <c r="M101" s="65" t="s">
        <v>33</v>
      </c>
      <c r="N101" s="3">
        <f t="shared" si="43"/>
        <v>5</v>
      </c>
      <c r="O101" s="9">
        <f t="shared" si="44"/>
        <v>5</v>
      </c>
      <c r="P101" s="4">
        <f t="shared" si="48"/>
        <v>0.53549999999999998</v>
      </c>
      <c r="Q101" s="11">
        <f t="shared" si="49"/>
        <v>10.709999999999999</v>
      </c>
      <c r="R101" s="10">
        <f t="shared" si="47"/>
        <v>2.2141999999999999</v>
      </c>
      <c r="S101" s="8"/>
      <c r="T101" s="8"/>
      <c r="U101" s="8"/>
    </row>
    <row r="102" spans="1:21">
      <c r="A102" s="65">
        <v>5</v>
      </c>
      <c r="B102" s="65" t="s">
        <v>97</v>
      </c>
      <c r="C102" s="12" t="s">
        <v>55</v>
      </c>
      <c r="D102" s="65" t="s">
        <v>30</v>
      </c>
      <c r="E102" s="65">
        <v>1</v>
      </c>
      <c r="F102" s="65" t="s">
        <v>93</v>
      </c>
      <c r="G102" s="65">
        <v>1</v>
      </c>
      <c r="H102" s="65" t="s">
        <v>32</v>
      </c>
      <c r="I102" s="65"/>
      <c r="J102" s="65">
        <v>22</v>
      </c>
      <c r="K102" s="65">
        <v>22</v>
      </c>
      <c r="L102" s="65">
        <v>9</v>
      </c>
      <c r="M102" s="65" t="s">
        <v>33</v>
      </c>
      <c r="N102" s="3">
        <f t="shared" si="43"/>
        <v>5</v>
      </c>
      <c r="O102" s="9">
        <f t="shared" si="44"/>
        <v>5</v>
      </c>
      <c r="P102" s="4">
        <f t="shared" si="48"/>
        <v>0.53549999999999998</v>
      </c>
      <c r="Q102" s="11">
        <f t="shared" si="49"/>
        <v>10.709999999999999</v>
      </c>
      <c r="R102" s="10">
        <f t="shared" si="47"/>
        <v>2.2141999999999999</v>
      </c>
      <c r="S102" s="8"/>
      <c r="T102" s="8"/>
      <c r="U102" s="8"/>
    </row>
    <row r="103" spans="1:21">
      <c r="A103" s="65">
        <v>6</v>
      </c>
      <c r="B103" s="65" t="s">
        <v>98</v>
      </c>
      <c r="C103" s="12" t="s">
        <v>99</v>
      </c>
      <c r="D103" s="65" t="s">
        <v>30</v>
      </c>
      <c r="E103" s="65">
        <v>1</v>
      </c>
      <c r="F103" s="65" t="s">
        <v>93</v>
      </c>
      <c r="G103" s="65">
        <v>1</v>
      </c>
      <c r="H103" s="65" t="s">
        <v>32</v>
      </c>
      <c r="I103" s="65"/>
      <c r="J103" s="65">
        <v>20</v>
      </c>
      <c r="K103" s="65">
        <v>20</v>
      </c>
      <c r="L103" s="65">
        <v>3</v>
      </c>
      <c r="M103" s="65" t="s">
        <v>33</v>
      </c>
      <c r="N103" s="3">
        <f t="shared" si="43"/>
        <v>15.48</v>
      </c>
      <c r="O103" s="9">
        <f t="shared" si="44"/>
        <v>15.48</v>
      </c>
      <c r="P103" s="4">
        <f t="shared" si="48"/>
        <v>0.99449999999999994</v>
      </c>
      <c r="Q103" s="11">
        <f t="shared" si="49"/>
        <v>6.4244186046511622</v>
      </c>
      <c r="R103" s="10">
        <f t="shared" si="47"/>
        <v>6.5898000000000003</v>
      </c>
      <c r="S103" s="8"/>
      <c r="T103" s="8"/>
      <c r="U103" s="8"/>
    </row>
    <row r="104" spans="1:21">
      <c r="A104" s="65">
        <v>7</v>
      </c>
      <c r="B104" s="65" t="s">
        <v>100</v>
      </c>
      <c r="C104" s="12" t="s">
        <v>101</v>
      </c>
      <c r="D104" s="65" t="s">
        <v>30</v>
      </c>
      <c r="E104" s="65">
        <v>1</v>
      </c>
      <c r="F104" s="65" t="s">
        <v>93</v>
      </c>
      <c r="G104" s="65">
        <v>1</v>
      </c>
      <c r="H104" s="65" t="s">
        <v>32</v>
      </c>
      <c r="I104" s="65"/>
      <c r="J104" s="65">
        <v>21</v>
      </c>
      <c r="K104" s="65">
        <v>21</v>
      </c>
      <c r="L104" s="65">
        <v>9</v>
      </c>
      <c r="M104" s="65" t="s">
        <v>33</v>
      </c>
      <c r="N104" s="3">
        <f t="shared" si="43"/>
        <v>5</v>
      </c>
      <c r="O104" s="9">
        <f t="shared" si="44"/>
        <v>5</v>
      </c>
      <c r="P104" s="4">
        <f t="shared" si="48"/>
        <v>0.53549999999999998</v>
      </c>
      <c r="Q104" s="11">
        <f t="shared" si="49"/>
        <v>10.709999999999999</v>
      </c>
      <c r="R104" s="10">
        <f t="shared" si="47"/>
        <v>2.2141999999999999</v>
      </c>
      <c r="S104" s="8"/>
      <c r="T104" s="8"/>
      <c r="U104" s="8"/>
    </row>
    <row r="105" spans="1:21">
      <c r="A105" s="65">
        <v>8</v>
      </c>
      <c r="B105" s="65" t="s">
        <v>102</v>
      </c>
      <c r="C105" s="12" t="s">
        <v>103</v>
      </c>
      <c r="D105" s="65" t="s">
        <v>30</v>
      </c>
      <c r="E105" s="65">
        <v>1</v>
      </c>
      <c r="F105" s="65" t="s">
        <v>93</v>
      </c>
      <c r="G105" s="65">
        <v>1</v>
      </c>
      <c r="H105" s="65" t="s">
        <v>32</v>
      </c>
      <c r="I105" s="65"/>
      <c r="J105" s="65">
        <v>18</v>
      </c>
      <c r="K105" s="65">
        <v>18</v>
      </c>
      <c r="L105" s="65">
        <v>2</v>
      </c>
      <c r="M105" s="65" t="s">
        <v>33</v>
      </c>
      <c r="N105" s="3">
        <f t="shared" si="43"/>
        <v>19.53</v>
      </c>
      <c r="O105" s="9">
        <f t="shared" si="44"/>
        <v>19.53</v>
      </c>
      <c r="P105" s="4">
        <f t="shared" si="48"/>
        <v>1.071</v>
      </c>
      <c r="Q105" s="11">
        <f t="shared" si="49"/>
        <v>5.4838709677419351</v>
      </c>
      <c r="R105" s="10">
        <f t="shared" si="47"/>
        <v>8.2404000000000011</v>
      </c>
      <c r="S105" s="8"/>
      <c r="T105" s="8"/>
      <c r="U105" s="8"/>
    </row>
    <row r="106" spans="1:21">
      <c r="A106" s="65">
        <v>9</v>
      </c>
      <c r="B106" s="65" t="s">
        <v>104</v>
      </c>
      <c r="C106" s="12" t="s">
        <v>59</v>
      </c>
      <c r="D106" s="65" t="s">
        <v>30</v>
      </c>
      <c r="E106" s="65">
        <v>1</v>
      </c>
      <c r="F106" s="65" t="s">
        <v>93</v>
      </c>
      <c r="G106" s="65">
        <v>1</v>
      </c>
      <c r="H106" s="65" t="s">
        <v>32</v>
      </c>
      <c r="I106" s="65"/>
      <c r="J106" s="65">
        <v>20</v>
      </c>
      <c r="K106" s="65">
        <v>20</v>
      </c>
      <c r="L106" s="65">
        <v>9</v>
      </c>
      <c r="M106" s="65" t="s">
        <v>33</v>
      </c>
      <c r="N106" s="3">
        <f t="shared" si="43"/>
        <v>5</v>
      </c>
      <c r="O106" s="9">
        <f t="shared" si="44"/>
        <v>5</v>
      </c>
      <c r="P106" s="4">
        <f t="shared" si="48"/>
        <v>0.53549999999999998</v>
      </c>
      <c r="Q106" s="11">
        <f t="shared" si="49"/>
        <v>10.709999999999999</v>
      </c>
      <c r="R106" s="10">
        <f t="shared" si="47"/>
        <v>2.2141999999999999</v>
      </c>
      <c r="S106" s="8"/>
      <c r="T106" s="8"/>
      <c r="U106" s="8"/>
    </row>
    <row r="107" spans="1:21">
      <c r="A107" s="75" t="s">
        <v>38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7"/>
      <c r="R107" s="10">
        <f>SUM(R98:R106)</f>
        <v>30.329599999999999</v>
      </c>
      <c r="S107" s="8"/>
      <c r="T107" s="8"/>
      <c r="U107" s="8"/>
    </row>
    <row r="108" spans="1:21" ht="15.75">
      <c r="A108" s="24" t="s">
        <v>39</v>
      </c>
      <c r="B108" s="2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8"/>
      <c r="T108" s="8"/>
      <c r="U108" s="8"/>
    </row>
    <row r="109" spans="1:21">
      <c r="A109" s="49" t="s">
        <v>48</v>
      </c>
      <c r="B109" s="49"/>
      <c r="C109" s="49"/>
      <c r="D109" s="49"/>
      <c r="E109" s="49"/>
      <c r="F109" s="49"/>
      <c r="G109" s="49"/>
      <c r="H109" s="49"/>
      <c r="I109" s="49"/>
      <c r="J109" s="15"/>
      <c r="K109" s="15"/>
      <c r="L109" s="15"/>
      <c r="M109" s="15"/>
      <c r="N109" s="15"/>
      <c r="O109" s="15"/>
      <c r="P109" s="15"/>
      <c r="Q109" s="15"/>
      <c r="R109" s="16"/>
      <c r="S109" s="8"/>
      <c r="T109" s="8"/>
      <c r="U109" s="8"/>
    </row>
    <row r="110" spans="1:21" s="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15"/>
      <c r="K110" s="15"/>
      <c r="L110" s="15"/>
      <c r="M110" s="15"/>
      <c r="N110" s="15"/>
      <c r="O110" s="15"/>
      <c r="P110" s="15"/>
      <c r="Q110" s="15"/>
      <c r="R110" s="16"/>
    </row>
    <row r="111" spans="1:21" s="8" customFormat="1">
      <c r="A111" s="49"/>
      <c r="B111" s="49"/>
      <c r="C111" s="49"/>
      <c r="D111" s="49"/>
      <c r="E111" s="49"/>
      <c r="F111" s="49"/>
      <c r="G111" s="49"/>
      <c r="H111" s="49"/>
      <c r="I111" s="49"/>
      <c r="J111" s="15"/>
      <c r="K111" s="15"/>
      <c r="L111" s="15"/>
      <c r="M111" s="15"/>
      <c r="N111" s="15"/>
      <c r="O111" s="15"/>
      <c r="P111" s="15"/>
      <c r="Q111" s="15"/>
      <c r="R111" s="16"/>
    </row>
    <row r="112" spans="1:21">
      <c r="A112" s="71" t="s">
        <v>79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61"/>
      <c r="R112" s="8"/>
      <c r="S112" s="8"/>
      <c r="T112" s="8"/>
      <c r="U112" s="8"/>
    </row>
    <row r="113" spans="1:21" ht="18">
      <c r="A113" s="73" t="s">
        <v>27</v>
      </c>
      <c r="B113" s="74"/>
      <c r="C113" s="74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61"/>
      <c r="R113" s="8"/>
      <c r="S113" s="8"/>
      <c r="T113" s="8"/>
      <c r="U113" s="8"/>
    </row>
    <row r="114" spans="1:21">
      <c r="A114" s="71" t="s">
        <v>80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61"/>
      <c r="R114" s="8"/>
      <c r="S114" s="8"/>
      <c r="T114" s="8"/>
      <c r="U114" s="8"/>
    </row>
    <row r="115" spans="1:21">
      <c r="A115" s="65">
        <v>1</v>
      </c>
      <c r="B115" s="58" t="s">
        <v>84</v>
      </c>
      <c r="C115" s="12" t="s">
        <v>85</v>
      </c>
      <c r="D115" s="65" t="s">
        <v>30</v>
      </c>
      <c r="E115" s="65">
        <v>1</v>
      </c>
      <c r="F115" s="65" t="s">
        <v>83</v>
      </c>
      <c r="G115" s="65">
        <v>2</v>
      </c>
      <c r="H115" s="65" t="s">
        <v>32</v>
      </c>
      <c r="I115" s="65"/>
      <c r="J115" s="65">
        <v>14</v>
      </c>
      <c r="K115" s="65">
        <v>14</v>
      </c>
      <c r="L115" s="65">
        <v>9</v>
      </c>
      <c r="M115" s="65" t="s">
        <v>33</v>
      </c>
      <c r="N115" s="3">
        <f t="shared" ref="N115:N119" si="50">(IF(F115="OŽ",IF(L115=1,550.8,IF(L115=2,426.38,IF(L115=3,342.14,IF(L115=4,181.44,IF(L115=5,168.48,IF(L115=6,155.52,IF(L115=7,148.5,IF(L115=8,144,0))))))))+IF(L115&lt;=8,0,IF(L115&lt;=16,137.7,IF(L115&lt;=24,108,IF(L115&lt;=32,80.1,IF(L115&lt;=36,52.2,0)))))-IF(L115&lt;=8,0,IF(L115&lt;=16,(L115-9)*2.754,IF(L115&lt;=24,(L115-17)* 2.754,IF(L115&lt;=32,(L115-25)* 2.754,IF(L115&lt;=36,(L115-33)*2.754,0))))),0)+IF(F115="PČ",IF(L115=1,449,IF(L115=2,314.6,IF(L115=3,238,IF(L115=4,172,IF(L115=5,159,IF(L115=6,145,IF(L115=7,132,IF(L115=8,119,0))))))))+IF(L115&lt;=8,0,IF(L115&lt;=16,88,IF(L115&lt;=24,55,IF(L115&lt;=32,22,0))))-IF(L115&lt;=8,0,IF(L115&lt;=16,(L115-9)*2.245,IF(L115&lt;=24,(L115-17)*2.245,IF(L115&lt;=32,(L115-25)*2.245,0)))),0)+IF(F115="PČneol",IF(L115=1,85,IF(L115=2,64.61,IF(L115=3,50.76,IF(L115=4,16.25,IF(L115=5,15,IF(L115=6,13.75,IF(L115=7,12.5,IF(L115=8,11.25,0))))))))+IF(L115&lt;=8,0,IF(L115&lt;=16,9,0))-IF(L115&lt;=8,0,IF(L115&lt;=16,(L115-9)*0.425,0)),0)+IF(F115="PŽ",IF(L115=1,85,IF(L115=2,59.5,IF(L115=3,45,IF(L115=4,32.5,IF(L115=5,30,IF(L115=6,27.5,IF(L115=7,25,IF(L115=8,22.5,0))))))))+IF(L115&lt;=8,0,IF(L115&lt;=16,19,IF(L115&lt;=24,13,IF(L115&lt;=32,8,0))))-IF(L115&lt;=8,0,IF(L115&lt;=16,(L115-9)*0.425,IF(L115&lt;=24,(L115-17)*0.425,IF(L115&lt;=32,(L115-25)*0.425,0)))),0)+IF(F115="EČ",IF(L115=1,204,IF(L115=2,156.24,IF(L115=3,123.84,IF(L115=4,72,IF(L115=5,66,IF(L115=6,60,IF(L115=7,54,IF(L115=8,48,0))))))))+IF(L115&lt;=8,0,IF(L115&lt;=16,40,IF(L115&lt;=24,25,0)))-IF(L115&lt;=8,0,IF(L115&lt;=16,(L115-9)*1.02,IF(L115&lt;=24,(L115-17)*1.02,0))),0)+IF(F115="EČneol",IF(L115=1,68,IF(L115=2,51.69,IF(L115=3,40.61,IF(L115=4,13,IF(L115=5,12,IF(L115=6,11,IF(L115=7,10,IF(L115=8,9,0)))))))))+IF(F115="EŽ",IF(L115=1,68,IF(L115=2,47.6,IF(L115=3,36,IF(L115=4,18,IF(L115=5,16.5,IF(L115=6,15,IF(L115=7,13.5,IF(L115=8,12,0))))))))+IF(L115&lt;=8,0,IF(L115&lt;=16,10,IF(L115&lt;=24,6,0)))-IF(L115&lt;=8,0,IF(L115&lt;=16,(L115-9)*0.34,IF(L115&lt;=24,(L115-17)*0.34,0))),0)+IF(F115="PT",IF(L115=1,68,IF(L115=2,52.08,IF(L115=3,41.28,IF(L115=4,24,IF(L115=5,22,IF(L115=6,20,IF(L115=7,18,IF(L115=8,16,0))))))))+IF(L115&lt;=8,0,IF(L115&lt;=16,13,IF(L115&lt;=24,9,IF(L115&lt;=32,4,0))))-IF(L115&lt;=8,0,IF(L115&lt;=16,(L115-9)*0.34,IF(L115&lt;=24,(L115-17)*0.34,IF(L115&lt;=32,(L115-25)*0.34,0)))),0)+IF(F115="JOŽ",IF(L115=1,85,IF(L115=2,59.5,IF(L115=3,45,IF(L115=4,32.5,IF(L115=5,30,IF(L115=6,27.5,IF(L115=7,25,IF(L115=8,22.5,0))))))))+IF(L115&lt;=8,0,IF(L115&lt;=16,19,IF(L115&lt;=24,13,0)))-IF(L115&lt;=8,0,IF(L115&lt;=16,(L115-9)*0.425,IF(L115&lt;=24,(L115-17)*0.425,0))),0)+IF(F115="JPČ",IF(L115=1,68,IF(L115=2,47.6,IF(L115=3,36,IF(L115=4,26,IF(L115=5,24,IF(L115=6,22,IF(L115=7,20,IF(L115=8,18,0))))))))+IF(L115&lt;=8,0,IF(L115&lt;=16,13,IF(L115&lt;=24,9,0)))-IF(L115&lt;=8,0,IF(L115&lt;=16,(L115-9)*0.34,IF(L115&lt;=24,(L115-17)*0.34,0))),0)+IF(F115="JEČ",IF(L115=1,34,IF(L115=2,26.04,IF(L115=3,20.6,IF(L115=4,12,IF(L115=5,11,IF(L115=6,10,IF(L115=7,9,IF(L115=8,8,0))))))))+IF(L115&lt;=8,0,IF(L115&lt;=16,6,0))-IF(L115&lt;=8,0,IF(L115&lt;=16,(L115-9)*0.17,0)),0)+IF(F115="JEOF",IF(L115=1,34,IF(L115=2,26.04,IF(L115=3,20.6,IF(L115=4,12,IF(L115=5,11,IF(L115=6,10,IF(L115=7,9,IF(L115=8,8,0))))))))+IF(L115&lt;=8,0,IF(L115&lt;=16,6,0))-IF(L115&lt;=8,0,IF(L115&lt;=16,(L115-9)*0.17,0)),0)+IF(F115="JnPČ",IF(L115=1,51,IF(L115=2,35.7,IF(L115=3,27,IF(L115=4,19.5,IF(L115=5,18,IF(L115=6,16.5,IF(L115=7,15,IF(L115=8,13.5,0))))))))+IF(L115&lt;=8,0,IF(L115&lt;=16,10,0))-IF(L115&lt;=8,0,IF(L115&lt;=16,(L115-9)*0.255,0)),0)+IF(F115="JnEČ",IF(L115=1,25.5,IF(L115=2,19.53,IF(L115=3,15.48,IF(L115=4,9,IF(L115=5,8.25,IF(L115=6,7.5,IF(L115=7,6.75,IF(L115=8,6,0))))))))+IF(L115&lt;=8,0,IF(L115&lt;=16,5,0))-IF(L115&lt;=8,0,IF(L115&lt;=16,(L115-9)*0.1275,0)),0)+IF(F115="JčPČ",IF(L115=1,21.25,IF(L115=2,14.5,IF(L115=3,11.5,IF(L115=4,7,IF(L115=5,6.5,IF(L115=6,6,IF(L115=7,5.5,IF(L115=8,5,0))))))))+IF(L115&lt;=8,0,IF(L115&lt;=16,4,0))-IF(L115&lt;=8,0,IF(L115&lt;=16,(L115-9)*0.10625,0)),0)+IF(F115="JčEČ",IF(L115=1,17,IF(L115=2,13.02,IF(L115=3,10.32,IF(L115=4,6,IF(L115=5,5.5,IF(L115=6,5,IF(L115=7,4.5,IF(L115=8,4,0))))))))+IF(L115&lt;=8,0,IF(L115&lt;=16,3,0))-IF(L115&lt;=8,0,IF(L115&lt;=16,(L115-9)*0.085,0)),0)+IF(F115="NEAK",IF(L115=1,11.48,IF(L115=2,8.79,IF(L115=3,6.97,IF(L115=4,4.05,IF(L115=5,3.71,IF(L115=6,3.38,IF(L115=7,3.04,IF(L115=8,2.7,0))))))))+IF(L115&lt;=8,0,IF(L115&lt;=16,2,IF(L115&lt;=24,1.3,0)))-IF(L115&lt;=8,0,IF(L115&lt;=16,(L115-9)*0.0574,IF(L115&lt;=24,(L115-17)*0.0574,0))),0))*IF(L115&lt;0,1,IF(OR(F115="PČ",F115="PŽ",F115="PT"),IF(J115&lt;32,J115/32,1),1))* IF(L115&lt;0,1,IF(OR(F115="EČ",F115="EŽ",F115="JOŽ",F115="JPČ",F115="NEAK"),IF(J115&lt;24,J115/24,1),1))*IF(L115&lt;0,1,IF(OR(F115="PČneol",F115="JEČ",F115="JEOF",F115="JnPČ",F115="JnEČ",F115="JčPČ",F115="JčEČ"),IF(J115&lt;16,J115/16,1),1))*IF(L115&lt;0,1,IF(F115="EČneol",IF(J115&lt;8,J115/8,1),1))</f>
        <v>5.25</v>
      </c>
      <c r="O115" s="9">
        <f t="shared" ref="O115:O119" si="51">IF(F115="OŽ",N115,IF(H115="Ne",IF(J115*0.3&lt;J115-L115,N115,0),IF(J115*0.1&lt;J115-L115,N115,0)))</f>
        <v>5.25</v>
      </c>
      <c r="P115" s="4">
        <f t="shared" ref="P115" si="52">IF(O115=0,0,IF(F115="OŽ",IF(L115&gt;35,0,IF(J115&gt;35,(36-L115)*1.836,((36-L115)-(36-J115))*1.836)),0)+IF(F115="PČ",IF(L115&gt;31,0,IF(J115&gt;31,(32-L115)*1.347,((32-L115)-(32-J115))*1.347)),0)+ IF(F115="PČneol",IF(L115&gt;15,0,IF(J115&gt;15,(16-L115)*0.255,((16-L115)-(16-J115))*0.255)),0)+IF(F115="PŽ",IF(L115&gt;31,0,IF(J115&gt;31,(32-L115)*0.255,((32-L115)-(32-J115))*0.255)),0)+IF(F115="EČ",IF(L115&gt;23,0,IF(J115&gt;23,(24-L115)*0.612,((24-L115)-(24-J115))*0.612)),0)+IF(F115="EČneol",IF(L115&gt;7,0,IF(J115&gt;7,(8-L115)*0.204,((8-L115)-(8-J115))*0.204)),0)+IF(F115="EŽ",IF(L115&gt;23,0,IF(J115&gt;23,(24-L115)*0.204,((24-L115)-(24-J115))*0.204)),0)+IF(F115="PT",IF(L115&gt;31,0,IF(J115&gt;31,(32-L115)*0.204,((32-L115)-(32-J115))*0.204)),0)+IF(F115="JOŽ",IF(L115&gt;23,0,IF(J115&gt;23,(24-L115)*0.255,((24-L115)-(24-J115))*0.255)),0)+IF(F115="JPČ",IF(L115&gt;23,0,IF(J115&gt;23,(24-L115)*0.204,((24-L115)-(24-J115))*0.204)),0)+IF(F115="JEČ",IF(L115&gt;15,0,IF(J115&gt;15,(16-L115)*0.102,((16-L115)-(16-J115))*0.102)),0)+IF(F115="JEOF",IF(L115&gt;15,0,IF(J115&gt;15,(16-L115)*0.102,((16-L115)-(16-J115))*0.102)),0)+IF(F115="JnPČ",IF(L115&gt;15,0,IF(J115&gt;15,(16-L115)*0.153,((16-L115)-(16-J115))*0.153)),0)+IF(F115="JnEČ",IF(L115&gt;15,0,IF(J115&gt;15,(16-L115)*0.0765,((16-L115)-(16-J115))*0.0765)),0)+IF(F115="JčPČ",IF(L115&gt;15,0,IF(J115&gt;15,(16-L115)*0.06375,((16-L115)-(16-J115))*0.06375)),0)+IF(F115="JčEČ",IF(L115&gt;15,0,IF(J115&gt;15,(16-L115)*0.051,((16-L115)-(16-J115))*0.051)),0)+IF(F115="NEAK",IF(L115&gt;23,0,IF(J115&gt;23,(24-L115)*0.03444,((24-L115)-(24-J115))*0.03444)),0))</f>
        <v>0.51</v>
      </c>
      <c r="Q115" s="11">
        <f t="shared" ref="Q115" si="53">IF(ISERROR(P115*100/N115),0,(P115*100/N115))</f>
        <v>9.7142857142857135</v>
      </c>
      <c r="R115" s="10">
        <f t="shared" ref="R115:R119" si="54">IF(Q115&lt;=30,O115+P115,O115+O115*0.3)*IF(G115=1,0.4,IF(G115=2,0.75,IF(G115="1 (kas 4 m. 1 k. nerengiamos)",0.52,1)))*IF(D115="olimpinė",1,IF(M115="Ne",0.5,1))*IF(OR(A$5="Lietuvos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federacija"),IF(OR(J115&lt;8,K115&lt;16),0,1),1)*E115*IF(I115&lt;=1,1,1/I115)*IF(OR(A$5="Lietuvos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4.32</v>
      </c>
      <c r="S115" s="8"/>
      <c r="T115" s="8"/>
      <c r="U115" s="8"/>
    </row>
    <row r="116" spans="1:21">
      <c r="A116" s="65">
        <v>2</v>
      </c>
      <c r="B116" s="58" t="s">
        <v>86</v>
      </c>
      <c r="C116" s="12" t="s">
        <v>68</v>
      </c>
      <c r="D116" s="65" t="s">
        <v>30</v>
      </c>
      <c r="E116" s="65">
        <v>1</v>
      </c>
      <c r="F116" s="65" t="s">
        <v>83</v>
      </c>
      <c r="G116" s="65">
        <v>2</v>
      </c>
      <c r="H116" s="65" t="s">
        <v>32</v>
      </c>
      <c r="I116" s="65"/>
      <c r="J116" s="65">
        <v>16</v>
      </c>
      <c r="K116" s="65">
        <v>16</v>
      </c>
      <c r="L116" s="65">
        <v>9</v>
      </c>
      <c r="M116" s="65" t="s">
        <v>33</v>
      </c>
      <c r="N116" s="3">
        <f t="shared" si="50"/>
        <v>6</v>
      </c>
      <c r="O116" s="9">
        <f t="shared" si="51"/>
        <v>6</v>
      </c>
      <c r="P116" s="4">
        <f t="shared" ref="P116:P119" si="55">IF(O116=0,0,IF(F116="OŽ",IF(L116&gt;35,0,IF(J116&gt;35,(36-L116)*1.836,((36-L116)-(36-J116))*1.836)),0)+IF(F116="PČ",IF(L116&gt;31,0,IF(J116&gt;31,(32-L116)*1.347,((32-L116)-(32-J116))*1.347)),0)+ IF(F116="PČneol",IF(L116&gt;15,0,IF(J116&gt;15,(16-L116)*0.255,((16-L116)-(16-J116))*0.255)),0)+IF(F116="PŽ",IF(L116&gt;31,0,IF(J116&gt;31,(32-L116)*0.255,((32-L116)-(32-J116))*0.255)),0)+IF(F116="EČ",IF(L116&gt;23,0,IF(J116&gt;23,(24-L116)*0.612,((24-L116)-(24-J116))*0.612)),0)+IF(F116="EČneol",IF(L116&gt;7,0,IF(J116&gt;7,(8-L116)*0.204,((8-L116)-(8-J116))*0.204)),0)+IF(F116="EŽ",IF(L116&gt;23,0,IF(J116&gt;23,(24-L116)*0.204,((24-L116)-(24-J116))*0.204)),0)+IF(F116="PT",IF(L116&gt;31,0,IF(J116&gt;31,(32-L116)*0.204,((32-L116)-(32-J116))*0.204)),0)+IF(F116="JOŽ",IF(L116&gt;23,0,IF(J116&gt;23,(24-L116)*0.255,((24-L116)-(24-J116))*0.255)),0)+IF(F116="JPČ",IF(L116&gt;23,0,IF(J116&gt;23,(24-L116)*0.204,((24-L116)-(24-J116))*0.204)),0)+IF(F116="JEČ",IF(L116&gt;15,0,IF(J116&gt;15,(16-L116)*0.102,((16-L116)-(16-J116))*0.102)),0)+IF(F116="JEOF",IF(L116&gt;15,0,IF(J116&gt;15,(16-L116)*0.102,((16-L116)-(16-J116))*0.102)),0)+IF(F116="JnPČ",IF(L116&gt;15,0,IF(J116&gt;15,(16-L116)*0.153,((16-L116)-(16-J116))*0.153)),0)+IF(F116="JnEČ",IF(L116&gt;15,0,IF(J116&gt;15,(16-L116)*0.0765,((16-L116)-(16-J116))*0.0765)),0)+IF(F116="JčPČ",IF(L116&gt;15,0,IF(J116&gt;15,(16-L116)*0.06375,((16-L116)-(16-J116))*0.06375)),0)+IF(F116="JčEČ",IF(L116&gt;15,0,IF(J116&gt;15,(16-L116)*0.051,((16-L116)-(16-J116))*0.051)),0)+IF(F116="NEAK",IF(L116&gt;23,0,IF(J116&gt;23,(24-L116)*0.03444,((24-L116)-(24-J116))*0.03444)),0))</f>
        <v>0.71399999999999997</v>
      </c>
      <c r="Q116" s="11">
        <f t="shared" ref="Q116:Q119" si="56">IF(ISERROR(P116*100/N116),0,(P116*100/N116))</f>
        <v>11.899999999999999</v>
      </c>
      <c r="R116" s="10">
        <f t="shared" si="54"/>
        <v>5.0355000000000008</v>
      </c>
      <c r="S116" s="8"/>
      <c r="T116" s="8"/>
      <c r="U116" s="8"/>
    </row>
    <row r="117" spans="1:21">
      <c r="A117" s="65">
        <v>3</v>
      </c>
      <c r="B117" s="58" t="s">
        <v>105</v>
      </c>
      <c r="C117" s="12" t="s">
        <v>55</v>
      </c>
      <c r="D117" s="65" t="s">
        <v>30</v>
      </c>
      <c r="E117" s="65">
        <v>1</v>
      </c>
      <c r="F117" s="65" t="s">
        <v>83</v>
      </c>
      <c r="G117" s="65">
        <v>2</v>
      </c>
      <c r="H117" s="65" t="s">
        <v>32</v>
      </c>
      <c r="I117" s="65"/>
      <c r="J117" s="65">
        <v>11</v>
      </c>
      <c r="K117" s="65">
        <v>11</v>
      </c>
      <c r="L117" s="65">
        <v>5</v>
      </c>
      <c r="M117" s="65" t="s">
        <v>33</v>
      </c>
      <c r="N117" s="3">
        <f t="shared" si="50"/>
        <v>7.5625</v>
      </c>
      <c r="O117" s="9">
        <f t="shared" si="51"/>
        <v>7.5625</v>
      </c>
      <c r="P117" s="4">
        <f t="shared" si="55"/>
        <v>0.61199999999999999</v>
      </c>
      <c r="Q117" s="11">
        <f t="shared" si="56"/>
        <v>8.0925619834710734</v>
      </c>
      <c r="R117" s="10">
        <f t="shared" si="54"/>
        <v>6.1308749999999996</v>
      </c>
      <c r="S117" s="8"/>
      <c r="T117" s="8"/>
      <c r="U117" s="8"/>
    </row>
    <row r="118" spans="1:21">
      <c r="A118" s="65">
        <v>4</v>
      </c>
      <c r="B118" s="58" t="s">
        <v>88</v>
      </c>
      <c r="C118" s="12" t="s">
        <v>29</v>
      </c>
      <c r="D118" s="65" t="s">
        <v>30</v>
      </c>
      <c r="E118" s="65">
        <v>1</v>
      </c>
      <c r="F118" s="65" t="s">
        <v>83</v>
      </c>
      <c r="G118" s="65">
        <v>2</v>
      </c>
      <c r="H118" s="65" t="s">
        <v>32</v>
      </c>
      <c r="I118" s="65"/>
      <c r="J118" s="65">
        <v>14</v>
      </c>
      <c r="K118" s="65">
        <v>14</v>
      </c>
      <c r="L118" s="65">
        <v>9</v>
      </c>
      <c r="M118" s="65" t="s">
        <v>33</v>
      </c>
      <c r="N118" s="3">
        <f t="shared" si="50"/>
        <v>5.25</v>
      </c>
      <c r="O118" s="9">
        <f t="shared" si="51"/>
        <v>5.25</v>
      </c>
      <c r="P118" s="4">
        <f t="shared" si="55"/>
        <v>0.51</v>
      </c>
      <c r="Q118" s="11">
        <f t="shared" si="56"/>
        <v>9.7142857142857135</v>
      </c>
      <c r="R118" s="10">
        <f t="shared" si="54"/>
        <v>4.32</v>
      </c>
      <c r="S118" s="8"/>
      <c r="T118" s="8"/>
      <c r="U118" s="8"/>
    </row>
    <row r="119" spans="1:21">
      <c r="A119" s="65">
        <v>5</v>
      </c>
      <c r="B119" s="65" t="s">
        <v>81</v>
      </c>
      <c r="C119" s="12" t="s">
        <v>82</v>
      </c>
      <c r="D119" s="65" t="s">
        <v>30</v>
      </c>
      <c r="E119" s="65">
        <v>1</v>
      </c>
      <c r="F119" s="65" t="s">
        <v>83</v>
      </c>
      <c r="G119" s="65">
        <v>2</v>
      </c>
      <c r="H119" s="65" t="s">
        <v>32</v>
      </c>
      <c r="I119" s="65"/>
      <c r="J119" s="65">
        <v>6</v>
      </c>
      <c r="K119" s="65">
        <v>6</v>
      </c>
      <c r="L119" s="65">
        <v>5</v>
      </c>
      <c r="M119" s="65" t="s">
        <v>33</v>
      </c>
      <c r="N119" s="3">
        <f t="shared" si="50"/>
        <v>4.125</v>
      </c>
      <c r="O119" s="9">
        <f t="shared" si="51"/>
        <v>0</v>
      </c>
      <c r="P119" s="4">
        <f t="shared" si="55"/>
        <v>0</v>
      </c>
      <c r="Q119" s="11">
        <f t="shared" si="56"/>
        <v>0</v>
      </c>
      <c r="R119" s="10">
        <f t="shared" si="54"/>
        <v>0</v>
      </c>
      <c r="S119" s="8"/>
      <c r="T119" s="8"/>
      <c r="U119" s="8"/>
    </row>
    <row r="120" spans="1:21">
      <c r="A120" s="75" t="s">
        <v>38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7"/>
      <c r="R120" s="60">
        <f>SUM(R115:R119)</f>
        <v>19.806375000000003</v>
      </c>
      <c r="S120" s="8"/>
      <c r="T120" s="8"/>
      <c r="U120" s="8"/>
    </row>
    <row r="121" spans="1:21" ht="15.75">
      <c r="A121" s="24" t="s">
        <v>39</v>
      </c>
      <c r="B121" s="2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  <c r="S121" s="8"/>
      <c r="T121" s="8"/>
      <c r="U121" s="8"/>
    </row>
    <row r="122" spans="1:21">
      <c r="A122" s="49" t="s">
        <v>48</v>
      </c>
      <c r="B122" s="49"/>
      <c r="C122" s="49"/>
      <c r="D122" s="49"/>
      <c r="E122" s="49"/>
      <c r="F122" s="49"/>
      <c r="G122" s="49"/>
      <c r="H122" s="49"/>
      <c r="I122" s="49"/>
      <c r="J122" s="15"/>
      <c r="K122" s="15"/>
      <c r="L122" s="15"/>
      <c r="M122" s="15"/>
      <c r="N122" s="15"/>
      <c r="O122" s="15"/>
      <c r="P122" s="15"/>
      <c r="Q122" s="15"/>
      <c r="R122" s="16"/>
      <c r="S122" s="8"/>
      <c r="T122" s="8"/>
      <c r="U122" s="8"/>
    </row>
    <row r="123" spans="1:21" s="8" customFormat="1">
      <c r="A123" s="49"/>
      <c r="B123" s="49"/>
      <c r="C123" s="49"/>
      <c r="D123" s="49"/>
      <c r="E123" s="49"/>
      <c r="F123" s="49"/>
      <c r="G123" s="49"/>
      <c r="H123" s="49"/>
      <c r="I123" s="49"/>
      <c r="J123" s="15"/>
      <c r="K123" s="15"/>
      <c r="L123" s="15"/>
      <c r="M123" s="15"/>
      <c r="N123" s="15"/>
      <c r="O123" s="15"/>
      <c r="P123" s="15"/>
      <c r="Q123" s="15"/>
      <c r="R123" s="16"/>
    </row>
    <row r="124" spans="1:21">
      <c r="A124" s="71" t="s">
        <v>106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61"/>
      <c r="R124" s="8"/>
      <c r="S124" s="8"/>
      <c r="T124" s="8"/>
      <c r="U124" s="8"/>
    </row>
    <row r="125" spans="1:21" ht="18">
      <c r="A125" s="73" t="s">
        <v>27</v>
      </c>
      <c r="B125" s="74"/>
      <c r="C125" s="74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61"/>
      <c r="R125" s="8"/>
      <c r="S125" s="8"/>
      <c r="T125" s="8"/>
      <c r="U125" s="8"/>
    </row>
    <row r="126" spans="1:21">
      <c r="A126" s="71" t="s">
        <v>107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61"/>
      <c r="R126" s="8"/>
      <c r="S126" s="8"/>
      <c r="T126" s="8"/>
      <c r="U126" s="8"/>
    </row>
    <row r="127" spans="1:21">
      <c r="A127" s="65">
        <v>1</v>
      </c>
      <c r="B127" s="65" t="s">
        <v>91</v>
      </c>
      <c r="C127" s="12" t="s">
        <v>108</v>
      </c>
      <c r="D127" s="65" t="s">
        <v>30</v>
      </c>
      <c r="E127" s="65">
        <v>1</v>
      </c>
      <c r="F127" s="65" t="s">
        <v>83</v>
      </c>
      <c r="G127" s="65">
        <v>2</v>
      </c>
      <c r="H127" s="65" t="s">
        <v>32</v>
      </c>
      <c r="I127" s="65"/>
      <c r="J127" s="65">
        <v>18</v>
      </c>
      <c r="K127" s="65">
        <v>18</v>
      </c>
      <c r="L127" s="65">
        <v>17</v>
      </c>
      <c r="M127" s="65" t="s">
        <v>33</v>
      </c>
      <c r="N127" s="3">
        <f>(IF(F127="OŽ",IF(L127=1,550.8,IF(L127=2,426.38,IF(L127=3,342.14,IF(L127=4,181.44,IF(L127=5,168.48,IF(L127=6,155.52,IF(L127=7,148.5,IF(L127=8,144,0))))))))+IF(L127&lt;=8,0,IF(L127&lt;=16,137.7,IF(L127&lt;=24,108,IF(L127&lt;=32,80.1,IF(L127&lt;=36,52.2,0)))))-IF(L127&lt;=8,0,IF(L127&lt;=16,(L127-9)*2.754,IF(L127&lt;=24,(L127-17)* 2.754,IF(L127&lt;=32,(L127-25)* 2.754,IF(L127&lt;=36,(L127-33)*2.754,0))))),0)+IF(F127="PČ",IF(L127=1,449,IF(L127=2,314.6,IF(L127=3,238,IF(L127=4,172,IF(L127=5,159,IF(L127=6,145,IF(L127=7,132,IF(L127=8,119,0))))))))+IF(L127&lt;=8,0,IF(L127&lt;=16,88,IF(L127&lt;=24,55,IF(L127&lt;=32,22,0))))-IF(L127&lt;=8,0,IF(L127&lt;=16,(L127-9)*2.245,IF(L127&lt;=24,(L127-17)*2.245,IF(L127&lt;=32,(L127-25)*2.245,0)))),0)+IF(F127="PČneol",IF(L127=1,85,IF(L127=2,64.61,IF(L127=3,50.76,IF(L127=4,16.25,IF(L127=5,15,IF(L127=6,13.75,IF(L127=7,12.5,IF(L127=8,11.25,0))))))))+IF(L127&lt;=8,0,IF(L127&lt;=16,9,0))-IF(L127&lt;=8,0,IF(L127&lt;=16,(L127-9)*0.425,0)),0)+IF(F127="PŽ",IF(L127=1,85,IF(L127=2,59.5,IF(L127=3,45,IF(L127=4,32.5,IF(L127=5,30,IF(L127=6,27.5,IF(L127=7,25,IF(L127=8,22.5,0))))))))+IF(L127&lt;=8,0,IF(L127&lt;=16,19,IF(L127&lt;=24,13,IF(L127&lt;=32,8,0))))-IF(L127&lt;=8,0,IF(L127&lt;=16,(L127-9)*0.425,IF(L127&lt;=24,(L127-17)*0.425,IF(L127&lt;=32,(L127-25)*0.425,0)))),0)+IF(F127="EČ",IF(L127=1,204,IF(L127=2,156.24,IF(L127=3,123.84,IF(L127=4,72,IF(L127=5,66,IF(L127=6,60,IF(L127=7,54,IF(L127=8,48,0))))))))+IF(L127&lt;=8,0,IF(L127&lt;=16,40,IF(L127&lt;=24,25,0)))-IF(L127&lt;=8,0,IF(L127&lt;=16,(L127-9)*1.02,IF(L127&lt;=24,(L127-17)*1.02,0))),0)+IF(F127="EČneol",IF(L127=1,68,IF(L127=2,51.69,IF(L127=3,40.61,IF(L127=4,13,IF(L127=5,12,IF(L127=6,11,IF(L127=7,10,IF(L127=8,9,0)))))))))+IF(F127="EŽ",IF(L127=1,68,IF(L127=2,47.6,IF(L127=3,36,IF(L127=4,18,IF(L127=5,16.5,IF(L127=6,15,IF(L127=7,13.5,IF(L127=8,12,0))))))))+IF(L127&lt;=8,0,IF(L127&lt;=16,10,IF(L127&lt;=24,6,0)))-IF(L127&lt;=8,0,IF(L127&lt;=16,(L127-9)*0.34,IF(L127&lt;=24,(L127-17)*0.34,0))),0)+IF(F127="PT",IF(L127=1,68,IF(L127=2,52.08,IF(L127=3,41.28,IF(L127=4,24,IF(L127=5,22,IF(L127=6,20,IF(L127=7,18,IF(L127=8,16,0))))))))+IF(L127&lt;=8,0,IF(L127&lt;=16,13,IF(L127&lt;=24,9,IF(L127&lt;=32,4,0))))-IF(L127&lt;=8,0,IF(L127&lt;=16,(L127-9)*0.34,IF(L127&lt;=24,(L127-17)*0.34,IF(L127&lt;=32,(L127-25)*0.34,0)))),0)+IF(F127="JOŽ",IF(L127=1,85,IF(L127=2,59.5,IF(L127=3,45,IF(L127=4,32.5,IF(L127=5,30,IF(L127=6,27.5,IF(L127=7,25,IF(L127=8,22.5,0))))))))+IF(L127&lt;=8,0,IF(L127&lt;=16,19,IF(L127&lt;=24,13,0)))-IF(L127&lt;=8,0,IF(L127&lt;=16,(L127-9)*0.425,IF(L127&lt;=24,(L127-17)*0.425,0))),0)+IF(F127="JPČ",IF(L127=1,68,IF(L127=2,47.6,IF(L127=3,36,IF(L127=4,26,IF(L127=5,24,IF(L127=6,22,IF(L127=7,20,IF(L127=8,18,0))))))))+IF(L127&lt;=8,0,IF(L127&lt;=16,13,IF(L127&lt;=24,9,0)))-IF(L127&lt;=8,0,IF(L127&lt;=16,(L127-9)*0.34,IF(L127&lt;=24,(L127-17)*0.34,0))),0)+IF(F127="JEČ",IF(L127=1,34,IF(L127=2,26.04,IF(L127=3,20.6,IF(L127=4,12,IF(L127=5,11,IF(L127=6,10,IF(L127=7,9,IF(L127=8,8,0))))))))+IF(L127&lt;=8,0,IF(L127&lt;=16,6,0))-IF(L127&lt;=8,0,IF(L127&lt;=16,(L127-9)*0.17,0)),0)+IF(F127="JEOF",IF(L127=1,34,IF(L127=2,26.04,IF(L127=3,20.6,IF(L127=4,12,IF(L127=5,11,IF(L127=6,10,IF(L127=7,9,IF(L127=8,8,0))))))))+IF(L127&lt;=8,0,IF(L127&lt;=16,6,0))-IF(L127&lt;=8,0,IF(L127&lt;=16,(L127-9)*0.17,0)),0)+IF(F127="JnPČ",IF(L127=1,51,IF(L127=2,35.7,IF(L127=3,27,IF(L127=4,19.5,IF(L127=5,18,IF(L127=6,16.5,IF(L127=7,15,IF(L127=8,13.5,0))))))))+IF(L127&lt;=8,0,IF(L127&lt;=16,10,0))-IF(L127&lt;=8,0,IF(L127&lt;=16,(L127-9)*0.255,0)),0)+IF(F127="JnEČ",IF(L127=1,25.5,IF(L127=2,19.53,IF(L127=3,15.48,IF(L127=4,9,IF(L127=5,8.25,IF(L127=6,7.5,IF(L127=7,6.75,IF(L127=8,6,0))))))))+IF(L127&lt;=8,0,IF(L127&lt;=16,5,0))-IF(L127&lt;=8,0,IF(L127&lt;=16,(L127-9)*0.1275,0)),0)+IF(F127="JčPČ",IF(L127=1,21.25,IF(L127=2,14.5,IF(L127=3,11.5,IF(L127=4,7,IF(L127=5,6.5,IF(L127=6,6,IF(L127=7,5.5,IF(L127=8,5,0))))))))+IF(L127&lt;=8,0,IF(L127&lt;=16,4,0))-IF(L127&lt;=8,0,IF(L127&lt;=16,(L127-9)*0.10625,0)),0)+IF(F127="JčEČ",IF(L127=1,17,IF(L127=2,13.02,IF(L127=3,10.32,IF(L127=4,6,IF(L127=5,5.5,IF(L127=6,5,IF(L127=7,4.5,IF(L127=8,4,0))))))))+IF(L127&lt;=8,0,IF(L127&lt;=16,3,0))-IF(L127&lt;=8,0,IF(L127&lt;=16,(L127-9)*0.085,0)),0)+IF(F127="NEAK",IF(L127=1,11.48,IF(L127=2,8.79,IF(L127=3,6.97,IF(L127=4,4.05,IF(L127=5,3.71,IF(L127=6,3.38,IF(L127=7,3.04,IF(L127=8,2.7,0))))))))+IF(L127&lt;=8,0,IF(L127&lt;=16,2,IF(L127&lt;=24,1.3,0)))-IF(L127&lt;=8,0,IF(L127&lt;=16,(L127-9)*0.0574,IF(L127&lt;=24,(L127-17)*0.0574,0))),0))*IF(L127&lt;0,1,IF(OR(F127="PČ",F127="PŽ",F127="PT"),IF(J127&lt;32,J127/32,1),1))* IF(L127&lt;0,1,IF(OR(F127="EČ",F127="EŽ",F127="JOŽ",F127="JPČ",F127="NEAK"),IF(J127&lt;24,J127/24,1),1))*IF(L127&lt;0,1,IF(OR(F127="PČneol",F127="JEČ",F127="JEOF",F127="JnPČ",F127="JnEČ",F127="JčPČ",F127="JčEČ"),IF(J127&lt;16,J127/16,1),1))*IF(L127&lt;0,1,IF(F127="EČneol",IF(J127&lt;8,J127/8,1),1))</f>
        <v>0</v>
      </c>
      <c r="O127" s="9">
        <f t="shared" ref="O127:O135" si="57">IF(F127="OŽ",N127,IF(H127="Ne",IF(J127*0.3&lt;J127-L127,N127,0),IF(J127*0.1&lt;J127-L127,N127,0)))</f>
        <v>0</v>
      </c>
      <c r="P127" s="4">
        <f t="shared" ref="P127" si="58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0</v>
      </c>
      <c r="Q127" s="11">
        <f t="shared" ref="Q127" si="59">IF(ISERROR(P127*100/N127),0,(P127*100/N127))</f>
        <v>0</v>
      </c>
      <c r="R127" s="10">
        <f t="shared" ref="R127:R135" si="60">IF(Q127&lt;=30,O127+P127,O127+O127*0.3)*IF(G127=1,0.4,IF(G127=2,0.75,IF(G127="1 (kas 4 m. 1 k. nerengiamos)",0.52,1)))*IF(D127="olimpinė",1,IF(M127="Ne",0.5,1))*IF(OR(A$5="Lietuvos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federacija"),IF(OR(J127&lt;8,K127&lt;16),0,1),1)*E127*IF(I127&lt;=1,1,1/I127)*IF(OR(A$5="Lietuvos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7" s="8"/>
      <c r="T127" s="8"/>
      <c r="U127" s="8"/>
    </row>
    <row r="128" spans="1:21">
      <c r="A128" s="65">
        <v>2</v>
      </c>
      <c r="B128" s="65" t="s">
        <v>84</v>
      </c>
      <c r="C128" s="12" t="s">
        <v>109</v>
      </c>
      <c r="D128" s="65" t="s">
        <v>30</v>
      </c>
      <c r="E128" s="65">
        <v>1</v>
      </c>
      <c r="F128" s="65" t="s">
        <v>83</v>
      </c>
      <c r="G128" s="65">
        <v>2</v>
      </c>
      <c r="H128" s="65" t="s">
        <v>32</v>
      </c>
      <c r="I128" s="65"/>
      <c r="J128" s="65">
        <v>19</v>
      </c>
      <c r="K128" s="65">
        <v>19</v>
      </c>
      <c r="L128" s="65">
        <v>9</v>
      </c>
      <c r="M128" s="65" t="s">
        <v>33</v>
      </c>
      <c r="N128" s="3">
        <f t="shared" ref="N128:N135" si="61">(IF(F128="OŽ",IF(L128=1,550.8,IF(L128=2,426.38,IF(L128=3,342.14,IF(L128=4,181.44,IF(L128=5,168.48,IF(L128=6,155.52,IF(L128=7,148.5,IF(L128=8,144,0))))))))+IF(L128&lt;=8,0,IF(L128&lt;=16,137.7,IF(L128&lt;=24,108,IF(L128&lt;=32,80.1,IF(L128&lt;=36,52.2,0)))))-IF(L128&lt;=8,0,IF(L128&lt;=16,(L128-9)*2.754,IF(L128&lt;=24,(L128-17)* 2.754,IF(L128&lt;=32,(L128-25)* 2.754,IF(L128&lt;=36,(L128-33)*2.754,0))))),0)+IF(F128="PČ",IF(L128=1,449,IF(L128=2,314.6,IF(L128=3,238,IF(L128=4,172,IF(L128=5,159,IF(L128=6,145,IF(L128=7,132,IF(L128=8,119,0))))))))+IF(L128&lt;=8,0,IF(L128&lt;=16,88,IF(L128&lt;=24,55,IF(L128&lt;=32,22,0))))-IF(L128&lt;=8,0,IF(L128&lt;=16,(L128-9)*2.245,IF(L128&lt;=24,(L128-17)*2.245,IF(L128&lt;=32,(L128-25)*2.245,0)))),0)+IF(F128="PČneol",IF(L128=1,85,IF(L128=2,64.61,IF(L128=3,50.76,IF(L128=4,16.25,IF(L128=5,15,IF(L128=6,13.75,IF(L128=7,12.5,IF(L128=8,11.25,0))))))))+IF(L128&lt;=8,0,IF(L128&lt;=16,9,0))-IF(L128&lt;=8,0,IF(L128&lt;=16,(L128-9)*0.425,0)),0)+IF(F128="PŽ",IF(L128=1,85,IF(L128=2,59.5,IF(L128=3,45,IF(L128=4,32.5,IF(L128=5,30,IF(L128=6,27.5,IF(L128=7,25,IF(L128=8,22.5,0))))))))+IF(L128&lt;=8,0,IF(L128&lt;=16,19,IF(L128&lt;=24,13,IF(L128&lt;=32,8,0))))-IF(L128&lt;=8,0,IF(L128&lt;=16,(L128-9)*0.425,IF(L128&lt;=24,(L128-17)*0.425,IF(L128&lt;=32,(L128-25)*0.425,0)))),0)+IF(F128="EČ",IF(L128=1,204,IF(L128=2,156.24,IF(L128=3,123.84,IF(L128=4,72,IF(L128=5,66,IF(L128=6,60,IF(L128=7,54,IF(L128=8,48,0))))))))+IF(L128&lt;=8,0,IF(L128&lt;=16,40,IF(L128&lt;=24,25,0)))-IF(L128&lt;=8,0,IF(L128&lt;=16,(L128-9)*1.02,IF(L128&lt;=24,(L128-17)*1.02,0))),0)+IF(F128="EČneol",IF(L128=1,68,IF(L128=2,51.69,IF(L128=3,40.61,IF(L128=4,13,IF(L128=5,12,IF(L128=6,11,IF(L128=7,10,IF(L128=8,9,0)))))))))+IF(F128="EŽ",IF(L128=1,68,IF(L128=2,47.6,IF(L128=3,36,IF(L128=4,18,IF(L128=5,16.5,IF(L128=6,15,IF(L128=7,13.5,IF(L128=8,12,0))))))))+IF(L128&lt;=8,0,IF(L128&lt;=16,10,IF(L128&lt;=24,6,0)))-IF(L128&lt;=8,0,IF(L128&lt;=16,(L128-9)*0.34,IF(L128&lt;=24,(L128-17)*0.34,0))),0)+IF(F128="PT",IF(L128=1,68,IF(L128=2,52.08,IF(L128=3,41.28,IF(L128=4,24,IF(L128=5,22,IF(L128=6,20,IF(L128=7,18,IF(L128=8,16,0))))))))+IF(L128&lt;=8,0,IF(L128&lt;=16,13,IF(L128&lt;=24,9,IF(L128&lt;=32,4,0))))-IF(L128&lt;=8,0,IF(L128&lt;=16,(L128-9)*0.34,IF(L128&lt;=24,(L128-17)*0.34,IF(L128&lt;=32,(L128-25)*0.34,0)))),0)+IF(F128="JOŽ",IF(L128=1,85,IF(L128=2,59.5,IF(L128=3,45,IF(L128=4,32.5,IF(L128=5,30,IF(L128=6,27.5,IF(L128=7,25,IF(L128=8,22.5,0))))))))+IF(L128&lt;=8,0,IF(L128&lt;=16,19,IF(L128&lt;=24,13,0)))-IF(L128&lt;=8,0,IF(L128&lt;=16,(L128-9)*0.425,IF(L128&lt;=24,(L128-17)*0.425,0))),0)+IF(F128="JPČ",IF(L128=1,68,IF(L128=2,47.6,IF(L128=3,36,IF(L128=4,26,IF(L128=5,24,IF(L128=6,22,IF(L128=7,20,IF(L128=8,18,0))))))))+IF(L128&lt;=8,0,IF(L128&lt;=16,13,IF(L128&lt;=24,9,0)))-IF(L128&lt;=8,0,IF(L128&lt;=16,(L128-9)*0.34,IF(L128&lt;=24,(L128-17)*0.34,0))),0)+IF(F128="JEČ",IF(L128=1,34,IF(L128=2,26.04,IF(L128=3,20.6,IF(L128=4,12,IF(L128=5,11,IF(L128=6,10,IF(L128=7,9,IF(L128=8,8,0))))))))+IF(L128&lt;=8,0,IF(L128&lt;=16,6,0))-IF(L128&lt;=8,0,IF(L128&lt;=16,(L128-9)*0.17,0)),0)+IF(F128="JEOF",IF(L128=1,34,IF(L128=2,26.04,IF(L128=3,20.6,IF(L128=4,12,IF(L128=5,11,IF(L128=6,10,IF(L128=7,9,IF(L128=8,8,0))))))))+IF(L128&lt;=8,0,IF(L128&lt;=16,6,0))-IF(L128&lt;=8,0,IF(L128&lt;=16,(L128-9)*0.17,0)),0)+IF(F128="JnPČ",IF(L128=1,51,IF(L128=2,35.7,IF(L128=3,27,IF(L128=4,19.5,IF(L128=5,18,IF(L128=6,16.5,IF(L128=7,15,IF(L128=8,13.5,0))))))))+IF(L128&lt;=8,0,IF(L128&lt;=16,10,0))-IF(L128&lt;=8,0,IF(L128&lt;=16,(L128-9)*0.255,0)),0)+IF(F128="JnEČ",IF(L128=1,25.5,IF(L128=2,19.53,IF(L128=3,15.48,IF(L128=4,9,IF(L128=5,8.25,IF(L128=6,7.5,IF(L128=7,6.75,IF(L128=8,6,0))))))))+IF(L128&lt;=8,0,IF(L128&lt;=16,5,0))-IF(L128&lt;=8,0,IF(L128&lt;=16,(L128-9)*0.1275,0)),0)+IF(F128="JčPČ",IF(L128=1,21.25,IF(L128=2,14.5,IF(L128=3,11.5,IF(L128=4,7,IF(L128=5,6.5,IF(L128=6,6,IF(L128=7,5.5,IF(L128=8,5,0))))))))+IF(L128&lt;=8,0,IF(L128&lt;=16,4,0))-IF(L128&lt;=8,0,IF(L128&lt;=16,(L128-9)*0.10625,0)),0)+IF(F128="JčEČ",IF(L128=1,17,IF(L128=2,13.02,IF(L128=3,10.32,IF(L128=4,6,IF(L128=5,5.5,IF(L128=6,5,IF(L128=7,4.5,IF(L128=8,4,0))))))))+IF(L128&lt;=8,0,IF(L128&lt;=16,3,0))-IF(L128&lt;=8,0,IF(L128&lt;=16,(L128-9)*0.085,0)),0)+IF(F128="NEAK",IF(L128=1,11.48,IF(L128=2,8.79,IF(L128=3,6.97,IF(L128=4,4.05,IF(L128=5,3.71,IF(L128=6,3.38,IF(L128=7,3.04,IF(L128=8,2.7,0))))))))+IF(L128&lt;=8,0,IF(L128&lt;=16,2,IF(L128&lt;=24,1.3,0)))-IF(L128&lt;=8,0,IF(L128&lt;=16,(L128-9)*0.0574,IF(L128&lt;=24,(L128-17)*0.0574,0))),0))*IF(L128&lt;0,1,IF(OR(F128="PČ",F128="PŽ",F128="PT"),IF(J128&lt;32,J128/32,1),1))* IF(L128&lt;0,1,IF(OR(F128="EČ",F128="EŽ",F128="JOŽ",F128="JPČ",F128="NEAK"),IF(J128&lt;24,J128/24,1),1))*IF(L128&lt;0,1,IF(OR(F128="PČneol",F128="JEČ",F128="JEOF",F128="JnPČ",F128="JnEČ",F128="JčPČ",F128="JčEČ"),IF(J128&lt;16,J128/16,1),1))*IF(L128&lt;0,1,IF(F128="EČneol",IF(J128&lt;8,J128/8,1),1))</f>
        <v>6</v>
      </c>
      <c r="O128" s="9">
        <f t="shared" si="57"/>
        <v>6</v>
      </c>
      <c r="P128" s="4">
        <f t="shared" ref="P128:P135" si="62">IF(O128=0,0,IF(F128="OŽ",IF(L128&gt;35,0,IF(J128&gt;35,(36-L128)*1.836,((36-L128)-(36-J128))*1.836)),0)+IF(F128="PČ",IF(L128&gt;31,0,IF(J128&gt;31,(32-L128)*1.347,((32-L128)-(32-J128))*1.347)),0)+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0.71399999999999997</v>
      </c>
      <c r="Q128" s="11">
        <f t="shared" ref="Q128:Q135" si="63">IF(ISERROR(P128*100/N128),0,(P128*100/N128))</f>
        <v>11.899999999999999</v>
      </c>
      <c r="R128" s="10">
        <f t="shared" si="60"/>
        <v>5.0355000000000008</v>
      </c>
      <c r="S128" s="8"/>
      <c r="T128" s="8"/>
      <c r="U128" s="8"/>
    </row>
    <row r="129" spans="1:21">
      <c r="A129" s="65">
        <v>3</v>
      </c>
      <c r="B129" s="65" t="s">
        <v>96</v>
      </c>
      <c r="C129" s="12" t="s">
        <v>55</v>
      </c>
      <c r="D129" s="65" t="s">
        <v>30</v>
      </c>
      <c r="E129" s="65">
        <v>1</v>
      </c>
      <c r="F129" s="65" t="s">
        <v>83</v>
      </c>
      <c r="G129" s="65">
        <v>2</v>
      </c>
      <c r="H129" s="65" t="s">
        <v>32</v>
      </c>
      <c r="I129" s="65"/>
      <c r="J129" s="65">
        <v>26</v>
      </c>
      <c r="K129" s="65">
        <v>26</v>
      </c>
      <c r="L129" s="65">
        <v>9</v>
      </c>
      <c r="M129" s="65" t="s">
        <v>33</v>
      </c>
      <c r="N129" s="3">
        <f t="shared" si="61"/>
        <v>6</v>
      </c>
      <c r="O129" s="9">
        <f t="shared" si="57"/>
        <v>6</v>
      </c>
      <c r="P129" s="4">
        <f t="shared" si="62"/>
        <v>0.71399999999999997</v>
      </c>
      <c r="Q129" s="11">
        <f t="shared" si="63"/>
        <v>11.899999999999999</v>
      </c>
      <c r="R129" s="10">
        <f t="shared" si="60"/>
        <v>5.0355000000000008</v>
      </c>
      <c r="S129" s="8"/>
      <c r="T129" s="8"/>
      <c r="U129" s="8"/>
    </row>
    <row r="130" spans="1:21">
      <c r="A130" s="65">
        <v>4</v>
      </c>
      <c r="B130" s="65" t="s">
        <v>98</v>
      </c>
      <c r="C130" s="12" t="s">
        <v>29</v>
      </c>
      <c r="D130" s="65" t="s">
        <v>30</v>
      </c>
      <c r="E130" s="65">
        <v>1</v>
      </c>
      <c r="F130" s="65" t="s">
        <v>83</v>
      </c>
      <c r="G130" s="65">
        <v>2</v>
      </c>
      <c r="H130" s="65" t="s">
        <v>32</v>
      </c>
      <c r="I130" s="65"/>
      <c r="J130" s="65">
        <v>31</v>
      </c>
      <c r="K130" s="65">
        <v>31</v>
      </c>
      <c r="L130" s="65">
        <v>9</v>
      </c>
      <c r="M130" s="65" t="s">
        <v>33</v>
      </c>
      <c r="N130" s="3">
        <f t="shared" si="61"/>
        <v>6</v>
      </c>
      <c r="O130" s="9">
        <f t="shared" si="57"/>
        <v>6</v>
      </c>
      <c r="P130" s="4">
        <f t="shared" si="62"/>
        <v>0.71399999999999997</v>
      </c>
      <c r="Q130" s="11">
        <f t="shared" si="63"/>
        <v>11.899999999999999</v>
      </c>
      <c r="R130" s="10">
        <f t="shared" si="60"/>
        <v>5.0355000000000008</v>
      </c>
      <c r="S130" s="8"/>
      <c r="T130" s="8"/>
      <c r="U130" s="8"/>
    </row>
    <row r="131" spans="1:21">
      <c r="A131" s="65">
        <v>5</v>
      </c>
      <c r="B131" s="65" t="s">
        <v>110</v>
      </c>
      <c r="C131" s="12" t="s">
        <v>59</v>
      </c>
      <c r="D131" s="65" t="s">
        <v>30</v>
      </c>
      <c r="E131" s="65">
        <v>1</v>
      </c>
      <c r="F131" s="65" t="s">
        <v>83</v>
      </c>
      <c r="G131" s="65">
        <v>2</v>
      </c>
      <c r="H131" s="65" t="s">
        <v>32</v>
      </c>
      <c r="I131" s="65"/>
      <c r="J131" s="65">
        <v>28</v>
      </c>
      <c r="K131" s="65">
        <v>28</v>
      </c>
      <c r="L131" s="65">
        <v>17</v>
      </c>
      <c r="M131" s="65" t="s">
        <v>33</v>
      </c>
      <c r="N131" s="3">
        <f t="shared" si="61"/>
        <v>0</v>
      </c>
      <c r="O131" s="9">
        <f t="shared" si="57"/>
        <v>0</v>
      </c>
      <c r="P131" s="4">
        <f t="shared" si="62"/>
        <v>0</v>
      </c>
      <c r="Q131" s="11">
        <f t="shared" si="63"/>
        <v>0</v>
      </c>
      <c r="R131" s="10">
        <f t="shared" si="60"/>
        <v>0</v>
      </c>
      <c r="S131" s="8"/>
      <c r="T131" s="8"/>
      <c r="U131" s="8"/>
    </row>
    <row r="132" spans="1:21">
      <c r="A132" s="65">
        <v>6</v>
      </c>
      <c r="B132" s="65" t="s">
        <v>81</v>
      </c>
      <c r="C132" s="12" t="s">
        <v>59</v>
      </c>
      <c r="D132" s="65" t="s">
        <v>30</v>
      </c>
      <c r="E132" s="65">
        <v>1</v>
      </c>
      <c r="F132" s="65" t="s">
        <v>83</v>
      </c>
      <c r="G132" s="65">
        <v>2</v>
      </c>
      <c r="H132" s="65" t="s">
        <v>32</v>
      </c>
      <c r="I132" s="65"/>
      <c r="J132" s="65">
        <v>11</v>
      </c>
      <c r="K132" s="65">
        <v>11</v>
      </c>
      <c r="L132" s="65">
        <v>5</v>
      </c>
      <c r="M132" s="65" t="s">
        <v>33</v>
      </c>
      <c r="N132" s="3">
        <f t="shared" si="61"/>
        <v>7.5625</v>
      </c>
      <c r="O132" s="9">
        <f t="shared" si="57"/>
        <v>7.5625</v>
      </c>
      <c r="P132" s="4">
        <f t="shared" si="62"/>
        <v>0.61199999999999999</v>
      </c>
      <c r="Q132" s="11">
        <f t="shared" si="63"/>
        <v>8.0925619834710734</v>
      </c>
      <c r="R132" s="10">
        <f t="shared" si="60"/>
        <v>6.1308749999999996</v>
      </c>
      <c r="S132" s="8"/>
      <c r="T132" s="8"/>
      <c r="U132" s="8"/>
    </row>
    <row r="133" spans="1:21">
      <c r="A133" s="65">
        <v>7</v>
      </c>
      <c r="B133" s="65" t="s">
        <v>111</v>
      </c>
      <c r="C133" s="12" t="s">
        <v>35</v>
      </c>
      <c r="D133" s="65" t="s">
        <v>30</v>
      </c>
      <c r="E133" s="65">
        <v>1</v>
      </c>
      <c r="F133" s="65" t="s">
        <v>83</v>
      </c>
      <c r="G133" s="65">
        <v>2</v>
      </c>
      <c r="H133" s="65" t="s">
        <v>32</v>
      </c>
      <c r="I133" s="65"/>
      <c r="J133" s="65">
        <v>26</v>
      </c>
      <c r="K133" s="65">
        <v>26</v>
      </c>
      <c r="L133" s="65">
        <v>9</v>
      </c>
      <c r="M133" s="65" t="s">
        <v>33</v>
      </c>
      <c r="N133" s="3">
        <f t="shared" si="61"/>
        <v>6</v>
      </c>
      <c r="O133" s="9">
        <f t="shared" si="57"/>
        <v>6</v>
      </c>
      <c r="P133" s="4">
        <f t="shared" si="62"/>
        <v>0.71399999999999997</v>
      </c>
      <c r="Q133" s="11">
        <f t="shared" si="63"/>
        <v>11.899999999999999</v>
      </c>
      <c r="R133" s="10">
        <f t="shared" si="60"/>
        <v>5.0355000000000008</v>
      </c>
      <c r="S133" s="8"/>
      <c r="T133" s="8"/>
      <c r="U133" s="8"/>
    </row>
    <row r="134" spans="1:21">
      <c r="A134" s="65">
        <v>8</v>
      </c>
      <c r="B134" s="65" t="s">
        <v>112</v>
      </c>
      <c r="C134" s="12" t="s">
        <v>37</v>
      </c>
      <c r="D134" s="65" t="s">
        <v>30</v>
      </c>
      <c r="E134" s="65">
        <v>1</v>
      </c>
      <c r="F134" s="65" t="s">
        <v>83</v>
      </c>
      <c r="G134" s="65">
        <v>2</v>
      </c>
      <c r="H134" s="65" t="s">
        <v>32</v>
      </c>
      <c r="I134" s="65"/>
      <c r="J134" s="65">
        <v>20</v>
      </c>
      <c r="K134" s="65">
        <v>20</v>
      </c>
      <c r="L134" s="65">
        <v>9</v>
      </c>
      <c r="M134" s="65" t="s">
        <v>33</v>
      </c>
      <c r="N134" s="3">
        <f t="shared" si="61"/>
        <v>6</v>
      </c>
      <c r="O134" s="9">
        <f t="shared" si="57"/>
        <v>6</v>
      </c>
      <c r="P134" s="4">
        <f t="shared" si="62"/>
        <v>0.71399999999999997</v>
      </c>
      <c r="Q134" s="11">
        <f t="shared" si="63"/>
        <v>11.899999999999999</v>
      </c>
      <c r="R134" s="10">
        <f t="shared" si="60"/>
        <v>5.0355000000000008</v>
      </c>
      <c r="S134" s="8"/>
      <c r="T134" s="8"/>
      <c r="U134" s="8"/>
    </row>
    <row r="135" spans="1:21">
      <c r="A135" s="65">
        <v>9</v>
      </c>
      <c r="B135" s="65" t="s">
        <v>113</v>
      </c>
      <c r="C135" s="12" t="s">
        <v>62</v>
      </c>
      <c r="D135" s="65" t="s">
        <v>30</v>
      </c>
      <c r="E135" s="65">
        <v>1</v>
      </c>
      <c r="F135" s="65" t="s">
        <v>83</v>
      </c>
      <c r="G135" s="65">
        <v>2</v>
      </c>
      <c r="H135" s="65" t="s">
        <v>32</v>
      </c>
      <c r="I135" s="65"/>
      <c r="J135" s="65">
        <v>12</v>
      </c>
      <c r="K135" s="65">
        <v>12</v>
      </c>
      <c r="L135" s="65">
        <v>5</v>
      </c>
      <c r="M135" s="65" t="s">
        <v>33</v>
      </c>
      <c r="N135" s="3">
        <f t="shared" si="61"/>
        <v>8.25</v>
      </c>
      <c r="O135" s="9">
        <f t="shared" si="57"/>
        <v>8.25</v>
      </c>
      <c r="P135" s="4">
        <f t="shared" si="62"/>
        <v>0.71399999999999997</v>
      </c>
      <c r="Q135" s="11">
        <f t="shared" si="63"/>
        <v>8.6545454545454543</v>
      </c>
      <c r="R135" s="10">
        <f t="shared" si="60"/>
        <v>6.7230000000000008</v>
      </c>
      <c r="S135" s="8"/>
      <c r="T135" s="8"/>
      <c r="U135" s="8"/>
    </row>
    <row r="136" spans="1:21">
      <c r="A136" s="75" t="s">
        <v>38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7"/>
      <c r="R136" s="10">
        <f>SUM(R127:R135)</f>
        <v>38.031374999999997</v>
      </c>
      <c r="S136" s="8"/>
      <c r="T136" s="8"/>
      <c r="U136" s="8"/>
    </row>
    <row r="137" spans="1:21" ht="15.75">
      <c r="A137" s="24" t="s">
        <v>39</v>
      </c>
      <c r="B137" s="2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6"/>
      <c r="S137" s="8"/>
      <c r="T137" s="8"/>
      <c r="U137" s="8"/>
    </row>
    <row r="138" spans="1:21">
      <c r="A138" s="49" t="s">
        <v>48</v>
      </c>
      <c r="B138" s="49"/>
      <c r="C138" s="49"/>
      <c r="D138" s="49"/>
      <c r="E138" s="49"/>
      <c r="F138" s="49"/>
      <c r="G138" s="49"/>
      <c r="H138" s="49"/>
      <c r="I138" s="49"/>
      <c r="J138" s="15"/>
      <c r="K138" s="15"/>
      <c r="L138" s="15"/>
      <c r="M138" s="15"/>
      <c r="N138" s="15"/>
      <c r="O138" s="15"/>
      <c r="P138" s="15"/>
      <c r="Q138" s="15"/>
      <c r="R138" s="16"/>
      <c r="S138" s="8"/>
      <c r="T138" s="8"/>
      <c r="U138" s="8"/>
    </row>
    <row r="139" spans="1:21" s="8" customFormat="1">
      <c r="A139" s="49"/>
      <c r="B139" s="49"/>
      <c r="C139" s="49"/>
      <c r="D139" s="49"/>
      <c r="E139" s="49"/>
      <c r="F139" s="49"/>
      <c r="G139" s="49"/>
      <c r="H139" s="49"/>
      <c r="I139" s="49"/>
      <c r="J139" s="15"/>
      <c r="K139" s="15"/>
      <c r="L139" s="15"/>
      <c r="M139" s="15"/>
      <c r="N139" s="15"/>
      <c r="O139" s="15"/>
      <c r="P139" s="15"/>
      <c r="Q139" s="15"/>
      <c r="R139" s="16"/>
    </row>
    <row r="140" spans="1:21">
      <c r="A140" s="71" t="s">
        <v>114</v>
      </c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61"/>
      <c r="R140" s="8"/>
      <c r="S140" s="8"/>
      <c r="T140" s="8"/>
      <c r="U140" s="8"/>
    </row>
    <row r="141" spans="1:21" ht="18">
      <c r="A141" s="73" t="s">
        <v>27</v>
      </c>
      <c r="B141" s="74"/>
      <c r="C141" s="74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61"/>
      <c r="R141" s="8"/>
      <c r="S141" s="8"/>
      <c r="T141" s="8"/>
      <c r="U141" s="8"/>
    </row>
    <row r="142" spans="1:21">
      <c r="A142" s="71" t="s">
        <v>115</v>
      </c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61"/>
      <c r="R142" s="8"/>
      <c r="S142" s="8"/>
      <c r="T142" s="8"/>
      <c r="U142" s="8"/>
    </row>
    <row r="143" spans="1:21">
      <c r="A143" s="65">
        <v>1</v>
      </c>
      <c r="B143" s="65" t="s">
        <v>67</v>
      </c>
      <c r="C143" s="12" t="s">
        <v>55</v>
      </c>
      <c r="D143" s="65" t="s">
        <v>30</v>
      </c>
      <c r="E143" s="65">
        <v>1</v>
      </c>
      <c r="F143" s="65" t="s">
        <v>69</v>
      </c>
      <c r="G143" s="65">
        <v>2</v>
      </c>
      <c r="H143" s="65" t="s">
        <v>32</v>
      </c>
      <c r="I143" s="65"/>
      <c r="J143" s="65">
        <v>18</v>
      </c>
      <c r="K143" s="65">
        <v>18</v>
      </c>
      <c r="L143" s="65">
        <v>9</v>
      </c>
      <c r="M143" s="65" t="s">
        <v>33</v>
      </c>
      <c r="N143" s="3">
        <f t="shared" ref="N143:N144" si="64">(IF(F143="OŽ",IF(L143=1,550.8,IF(L143=2,426.38,IF(L143=3,342.14,IF(L143=4,181.44,IF(L143=5,168.48,IF(L143=6,155.52,IF(L143=7,148.5,IF(L143=8,144,0))))))))+IF(L143&lt;=8,0,IF(L143&lt;=16,137.7,IF(L143&lt;=24,108,IF(L143&lt;=32,80.1,IF(L143&lt;=36,52.2,0)))))-IF(L143&lt;=8,0,IF(L143&lt;=16,(L143-9)*2.754,IF(L143&lt;=24,(L143-17)* 2.754,IF(L143&lt;=32,(L143-25)* 2.754,IF(L143&lt;=36,(L143-33)*2.754,0))))),0)+IF(F143="PČ",IF(L143=1,449,IF(L143=2,314.6,IF(L143=3,238,IF(L143=4,172,IF(L143=5,159,IF(L143=6,145,IF(L143=7,132,IF(L143=8,119,0))))))))+IF(L143&lt;=8,0,IF(L143&lt;=16,88,IF(L143&lt;=24,55,IF(L143&lt;=32,22,0))))-IF(L143&lt;=8,0,IF(L143&lt;=16,(L143-9)*2.245,IF(L143&lt;=24,(L143-17)*2.245,IF(L143&lt;=32,(L143-25)*2.245,0)))),0)+IF(F143="PČneol",IF(L143=1,85,IF(L143=2,64.61,IF(L143=3,50.76,IF(L143=4,16.25,IF(L143=5,15,IF(L143=6,13.75,IF(L143=7,12.5,IF(L143=8,11.25,0))))))))+IF(L143&lt;=8,0,IF(L143&lt;=16,9,0))-IF(L143&lt;=8,0,IF(L143&lt;=16,(L143-9)*0.425,0)),0)+IF(F143="PŽ",IF(L143=1,85,IF(L143=2,59.5,IF(L143=3,45,IF(L143=4,32.5,IF(L143=5,30,IF(L143=6,27.5,IF(L143=7,25,IF(L143=8,22.5,0))))))))+IF(L143&lt;=8,0,IF(L143&lt;=16,19,IF(L143&lt;=24,13,IF(L143&lt;=32,8,0))))-IF(L143&lt;=8,0,IF(L143&lt;=16,(L143-9)*0.425,IF(L143&lt;=24,(L143-17)*0.425,IF(L143&lt;=32,(L143-25)*0.425,0)))),0)+IF(F143="EČ",IF(L143=1,204,IF(L143=2,156.24,IF(L143=3,123.84,IF(L143=4,72,IF(L143=5,66,IF(L143=6,60,IF(L143=7,54,IF(L143=8,48,0))))))))+IF(L143&lt;=8,0,IF(L143&lt;=16,40,IF(L143&lt;=24,25,0)))-IF(L143&lt;=8,0,IF(L143&lt;=16,(L143-9)*1.02,IF(L143&lt;=24,(L143-17)*1.02,0))),0)+IF(F143="EČneol",IF(L143=1,68,IF(L143=2,51.69,IF(L143=3,40.61,IF(L143=4,13,IF(L143=5,12,IF(L143=6,11,IF(L143=7,10,IF(L143=8,9,0)))))))))+IF(F143="EŽ",IF(L143=1,68,IF(L143=2,47.6,IF(L143=3,36,IF(L143=4,18,IF(L143=5,16.5,IF(L143=6,15,IF(L143=7,13.5,IF(L143=8,12,0))))))))+IF(L143&lt;=8,0,IF(L143&lt;=16,10,IF(L143&lt;=24,6,0)))-IF(L143&lt;=8,0,IF(L143&lt;=16,(L143-9)*0.34,IF(L143&lt;=24,(L143-17)*0.34,0))),0)+IF(F143="PT",IF(L143=1,68,IF(L143=2,52.08,IF(L143=3,41.28,IF(L143=4,24,IF(L143=5,22,IF(L143=6,20,IF(L143=7,18,IF(L143=8,16,0))))))))+IF(L143&lt;=8,0,IF(L143&lt;=16,13,IF(L143&lt;=24,9,IF(L143&lt;=32,4,0))))-IF(L143&lt;=8,0,IF(L143&lt;=16,(L143-9)*0.34,IF(L143&lt;=24,(L143-17)*0.34,IF(L143&lt;=32,(L143-25)*0.34,0)))),0)+IF(F143="JOŽ",IF(L143=1,85,IF(L143=2,59.5,IF(L143=3,45,IF(L143=4,32.5,IF(L143=5,30,IF(L143=6,27.5,IF(L143=7,25,IF(L143=8,22.5,0))))))))+IF(L143&lt;=8,0,IF(L143&lt;=16,19,IF(L143&lt;=24,13,0)))-IF(L143&lt;=8,0,IF(L143&lt;=16,(L143-9)*0.425,IF(L143&lt;=24,(L143-17)*0.425,0))),0)+IF(F143="JPČ",IF(L143=1,68,IF(L143=2,47.6,IF(L143=3,36,IF(L143=4,26,IF(L143=5,24,IF(L143=6,22,IF(L143=7,20,IF(L143=8,18,0))))))))+IF(L143&lt;=8,0,IF(L143&lt;=16,13,IF(L143&lt;=24,9,0)))-IF(L143&lt;=8,0,IF(L143&lt;=16,(L143-9)*0.34,IF(L143&lt;=24,(L143-17)*0.34,0))),0)+IF(F143="JEČ",IF(L143=1,34,IF(L143=2,26.04,IF(L143=3,20.6,IF(L143=4,12,IF(L143=5,11,IF(L143=6,10,IF(L143=7,9,IF(L143=8,8,0))))))))+IF(L143&lt;=8,0,IF(L143&lt;=16,6,0))-IF(L143&lt;=8,0,IF(L143&lt;=16,(L143-9)*0.17,0)),0)+IF(F143="JEOF",IF(L143=1,34,IF(L143=2,26.04,IF(L143=3,20.6,IF(L143=4,12,IF(L143=5,11,IF(L143=6,10,IF(L143=7,9,IF(L143=8,8,0))))))))+IF(L143&lt;=8,0,IF(L143&lt;=16,6,0))-IF(L143&lt;=8,0,IF(L143&lt;=16,(L143-9)*0.17,0)),0)+IF(F143="JnPČ",IF(L143=1,51,IF(L143=2,35.7,IF(L143=3,27,IF(L143=4,19.5,IF(L143=5,18,IF(L143=6,16.5,IF(L143=7,15,IF(L143=8,13.5,0))))))))+IF(L143&lt;=8,0,IF(L143&lt;=16,10,0))-IF(L143&lt;=8,0,IF(L143&lt;=16,(L143-9)*0.255,0)),0)+IF(F143="JnEČ",IF(L143=1,25.5,IF(L143=2,19.53,IF(L143=3,15.48,IF(L143=4,9,IF(L143=5,8.25,IF(L143=6,7.5,IF(L143=7,6.75,IF(L143=8,6,0))))))))+IF(L143&lt;=8,0,IF(L143&lt;=16,5,0))-IF(L143&lt;=8,0,IF(L143&lt;=16,(L143-9)*0.1275,0)),0)+IF(F143="JčPČ",IF(L143=1,21.25,IF(L143=2,14.5,IF(L143=3,11.5,IF(L143=4,7,IF(L143=5,6.5,IF(L143=6,6,IF(L143=7,5.5,IF(L143=8,5,0))))))))+IF(L143&lt;=8,0,IF(L143&lt;=16,4,0))-IF(L143&lt;=8,0,IF(L143&lt;=16,(L143-9)*0.10625,0)),0)+IF(F143="JčEČ",IF(L143=1,17,IF(L143=2,13.02,IF(L143=3,10.32,IF(L143=4,6,IF(L143=5,5.5,IF(L143=6,5,IF(L143=7,4.5,IF(L143=8,4,0))))))))+IF(L143&lt;=8,0,IF(L143&lt;=16,3,0))-IF(L143&lt;=8,0,IF(L143&lt;=16,(L143-9)*0.085,0)),0)+IF(F143="NEAK",IF(L143=1,11.48,IF(L143=2,8.79,IF(L143=3,6.97,IF(L143=4,4.05,IF(L143=5,3.71,IF(L143=6,3.38,IF(L143=7,3.04,IF(L143=8,2.7,0))))))))+IF(L143&lt;=8,0,IF(L143&lt;=16,2,IF(L143&lt;=24,1.3,0)))-IF(L143&lt;=8,0,IF(L143&lt;=16,(L143-9)*0.0574,IF(L143&lt;=24,(L143-17)*0.0574,0))),0))*IF(L143&lt;0,1,IF(OR(F143="PČ",F143="PŽ",F143="PT"),IF(J143&lt;32,J143/32,1),1))* IF(L143&lt;0,1,IF(OR(F143="EČ",F143="EŽ",F143="JOŽ",F143="JPČ",F143="NEAK"),IF(J143&lt;24,J143/24,1),1))*IF(L143&lt;0,1,IF(OR(F143="PČneol",F143="JEČ",F143="JEOF",F143="JnPČ",F143="JnEČ",F143="JčPČ",F143="JčEČ"),IF(J143&lt;16,J143/16,1),1))*IF(L143&lt;0,1,IF(F143="EČneol",IF(J143&lt;8,J143/8,1),1))</f>
        <v>30</v>
      </c>
      <c r="O143" s="9">
        <f t="shared" ref="O143:O144" si="65">IF(F143="OŽ",N143,IF(H143="Ne",IF(J143*0.3&lt;J143-L143,N143,0),IF(J143*0.1&lt;J143-L143,N143,0)))</f>
        <v>30</v>
      </c>
      <c r="P143" s="4">
        <f t="shared" ref="P143" si="66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5.508</v>
      </c>
      <c r="Q143" s="11">
        <f t="shared" ref="Q143" si="67">IF(ISERROR(P143*100/N143),0,(P143*100/N143))</f>
        <v>18.36</v>
      </c>
      <c r="R143" s="10">
        <f t="shared" ref="R143:R144" si="68">IF(Q143&lt;=30,O143+P143,O143+O143*0.3)*IF(G143=1,0.4,IF(G143=2,0.75,IF(G143="1 (kas 4 m. 1 k. nerengiamos)",0.52,1)))*IF(D143="olimpinė",1,IF(M143="Ne",0.5,1))*IF(OR(A$5="Lietuvos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federacija"),IF(OR(J143&lt;8,K143&lt;16),0,1),1)*E143*IF(I143&lt;=1,1,1/I143)*IF(OR(A$5="Lietuvos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26.631</v>
      </c>
      <c r="S143" s="8"/>
      <c r="T143" s="8"/>
      <c r="U143" s="8"/>
    </row>
    <row r="144" spans="1:21">
      <c r="A144" s="65">
        <v>2</v>
      </c>
      <c r="B144" s="65" t="s">
        <v>28</v>
      </c>
      <c r="C144" s="12" t="s">
        <v>29</v>
      </c>
      <c r="D144" s="65" t="s">
        <v>30</v>
      </c>
      <c r="E144" s="65">
        <v>1</v>
      </c>
      <c r="F144" s="65" t="s">
        <v>69</v>
      </c>
      <c r="G144" s="65">
        <v>2</v>
      </c>
      <c r="H144" s="65" t="s">
        <v>32</v>
      </c>
      <c r="I144" s="65"/>
      <c r="J144" s="65">
        <v>18</v>
      </c>
      <c r="K144" s="65">
        <v>18</v>
      </c>
      <c r="L144" s="65">
        <v>9</v>
      </c>
      <c r="M144" s="65" t="s">
        <v>33</v>
      </c>
      <c r="N144" s="3">
        <f t="shared" si="64"/>
        <v>30</v>
      </c>
      <c r="O144" s="9">
        <f t="shared" si="65"/>
        <v>30</v>
      </c>
      <c r="P144" s="4">
        <f t="shared" ref="P144" si="69">IF(O144=0,0,IF(F144="OŽ",IF(L144&gt;35,0,IF(J144&gt;35,(36-L144)*1.836,((36-L144)-(36-J144))*1.836)),0)+IF(F144="PČ",IF(L144&gt;31,0,IF(J144&gt;31,(32-L144)*1.347,((32-L144)-(32-J144))*1.347)),0)+ IF(F144="PČneol",IF(L144&gt;15,0,IF(J144&gt;15,(16-L144)*0.255,((16-L144)-(16-J144))*0.255)),0)+IF(F144="PŽ",IF(L144&gt;31,0,IF(J144&gt;31,(32-L144)*0.255,((32-L144)-(32-J144))*0.255)),0)+IF(F144="EČ",IF(L144&gt;23,0,IF(J144&gt;23,(24-L144)*0.612,((24-L144)-(24-J144))*0.612)),0)+IF(F144="EČneol",IF(L144&gt;7,0,IF(J144&gt;7,(8-L144)*0.204,((8-L144)-(8-J144))*0.204)),0)+IF(F144="EŽ",IF(L144&gt;23,0,IF(J144&gt;23,(24-L144)*0.204,((24-L144)-(24-J144))*0.204)),0)+IF(F144="PT",IF(L144&gt;31,0,IF(J144&gt;31,(32-L144)*0.204,((32-L144)-(32-J144))*0.204)),0)+IF(F144="JOŽ",IF(L144&gt;23,0,IF(J144&gt;23,(24-L144)*0.255,((24-L144)-(24-J144))*0.255)),0)+IF(F144="JPČ",IF(L144&gt;23,0,IF(J144&gt;23,(24-L144)*0.204,((24-L144)-(24-J144))*0.204)),0)+IF(F144="JEČ",IF(L144&gt;15,0,IF(J144&gt;15,(16-L144)*0.102,((16-L144)-(16-J144))*0.102)),0)+IF(F144="JEOF",IF(L144&gt;15,0,IF(J144&gt;15,(16-L144)*0.102,((16-L144)-(16-J144))*0.102)),0)+IF(F144="JnPČ",IF(L144&gt;15,0,IF(J144&gt;15,(16-L144)*0.153,((16-L144)-(16-J144))*0.153)),0)+IF(F144="JnEČ",IF(L144&gt;15,0,IF(J144&gt;15,(16-L144)*0.0765,((16-L144)-(16-J144))*0.0765)),0)+IF(F144="JčPČ",IF(L144&gt;15,0,IF(J144&gt;15,(16-L144)*0.06375,((16-L144)-(16-J144))*0.06375)),0)+IF(F144="JčEČ",IF(L144&gt;15,0,IF(J144&gt;15,(16-L144)*0.051,((16-L144)-(16-J144))*0.051)),0)+IF(F144="NEAK",IF(L144&gt;23,0,IF(J144&gt;23,(24-L144)*0.03444,((24-L144)-(24-J144))*0.03444)),0))</f>
        <v>5.508</v>
      </c>
      <c r="Q144" s="11">
        <f t="shared" ref="Q144" si="70">IF(ISERROR(P144*100/N144),0,(P144*100/N144))</f>
        <v>18.36</v>
      </c>
      <c r="R144" s="10">
        <f t="shared" si="68"/>
        <v>26.631</v>
      </c>
      <c r="S144" s="8"/>
      <c r="T144" s="8"/>
      <c r="U144" s="8"/>
    </row>
    <row r="145" spans="1:21">
      <c r="A145" s="75" t="s">
        <v>38</v>
      </c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7"/>
      <c r="R145" s="10">
        <f>SUM(R143:R144)</f>
        <v>53.262</v>
      </c>
      <c r="S145" s="8"/>
      <c r="T145" s="8"/>
      <c r="U145" s="8"/>
    </row>
    <row r="146" spans="1:21" ht="15.75">
      <c r="A146" s="24" t="s">
        <v>39</v>
      </c>
      <c r="B146" s="2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8"/>
      <c r="T146" s="8"/>
      <c r="U146" s="8"/>
    </row>
    <row r="147" spans="1:21">
      <c r="A147" s="49" t="s">
        <v>48</v>
      </c>
      <c r="B147" s="49"/>
      <c r="C147" s="49"/>
      <c r="D147" s="49"/>
      <c r="E147" s="49"/>
      <c r="F147" s="49"/>
      <c r="G147" s="49"/>
      <c r="H147" s="49"/>
      <c r="I147" s="49"/>
      <c r="J147" s="15"/>
      <c r="K147" s="15"/>
      <c r="L147" s="15"/>
      <c r="M147" s="15"/>
      <c r="N147" s="15"/>
      <c r="O147" s="15"/>
      <c r="P147" s="15"/>
      <c r="Q147" s="15"/>
      <c r="R147" s="16"/>
      <c r="S147" s="8"/>
      <c r="T147" s="8"/>
      <c r="U147" s="8"/>
    </row>
    <row r="148" spans="1:21">
      <c r="A148" s="49"/>
      <c r="B148" s="49"/>
      <c r="C148" s="49"/>
      <c r="D148" s="49"/>
      <c r="E148" s="49"/>
      <c r="F148" s="49"/>
      <c r="G148" s="49"/>
      <c r="H148" s="49"/>
      <c r="I148" s="49"/>
      <c r="J148" s="15"/>
      <c r="K148" s="15"/>
      <c r="L148" s="15"/>
      <c r="M148" s="15"/>
      <c r="N148" s="15"/>
      <c r="O148" s="15"/>
      <c r="P148" s="15"/>
      <c r="Q148" s="15"/>
      <c r="R148" s="16"/>
      <c r="S148" s="8"/>
      <c r="T148" s="8"/>
      <c r="U148" s="8"/>
    </row>
    <row r="149" spans="1:21">
      <c r="A149" s="71" t="s">
        <v>116</v>
      </c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61"/>
      <c r="R149" s="8"/>
      <c r="S149" s="8"/>
      <c r="T149" s="8"/>
      <c r="U149" s="8"/>
    </row>
    <row r="150" spans="1:21" ht="18">
      <c r="A150" s="73" t="s">
        <v>27</v>
      </c>
      <c r="B150" s="74"/>
      <c r="C150" s="74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61"/>
      <c r="R150" s="8"/>
      <c r="S150" s="8"/>
      <c r="T150" s="8"/>
      <c r="U150" s="8"/>
    </row>
    <row r="151" spans="1:21">
      <c r="A151" s="71" t="s">
        <v>117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61"/>
      <c r="R151" s="8"/>
      <c r="S151" s="8"/>
      <c r="T151" s="8"/>
      <c r="U151" s="8"/>
    </row>
    <row r="152" spans="1:21">
      <c r="A152" s="65">
        <v>1</v>
      </c>
      <c r="B152" s="65" t="s">
        <v>113</v>
      </c>
      <c r="C152" s="12" t="s">
        <v>62</v>
      </c>
      <c r="D152" s="65" t="s">
        <v>30</v>
      </c>
      <c r="E152" s="65">
        <v>1</v>
      </c>
      <c r="F152" s="65" t="s">
        <v>53</v>
      </c>
      <c r="G152" s="65">
        <v>1</v>
      </c>
      <c r="H152" s="65" t="s">
        <v>33</v>
      </c>
      <c r="I152" s="65"/>
      <c r="J152" s="65">
        <v>14</v>
      </c>
      <c r="K152" s="65">
        <v>14</v>
      </c>
      <c r="L152" s="65">
        <v>9</v>
      </c>
      <c r="M152" s="65" t="s">
        <v>33</v>
      </c>
      <c r="N152" s="3">
        <f t="shared" ref="N152" si="71">(IF(F152="OŽ",IF(L152=1,550.8,IF(L152=2,426.38,IF(L152=3,342.14,IF(L152=4,181.44,IF(L152=5,168.48,IF(L152=6,155.52,IF(L152=7,148.5,IF(L152=8,144,0))))))))+IF(L152&lt;=8,0,IF(L152&lt;=16,137.7,IF(L152&lt;=24,108,IF(L152&lt;=32,80.1,IF(L152&lt;=36,52.2,0)))))-IF(L152&lt;=8,0,IF(L152&lt;=16,(L152-9)*2.754,IF(L152&lt;=24,(L152-17)* 2.754,IF(L152&lt;=32,(L152-25)* 2.754,IF(L152&lt;=36,(L152-33)*2.754,0))))),0)+IF(F152="PČ",IF(L152=1,449,IF(L152=2,314.6,IF(L152=3,238,IF(L152=4,172,IF(L152=5,159,IF(L152=6,145,IF(L152=7,132,IF(L152=8,119,0))))))))+IF(L152&lt;=8,0,IF(L152&lt;=16,88,IF(L152&lt;=24,55,IF(L152&lt;=32,22,0))))-IF(L152&lt;=8,0,IF(L152&lt;=16,(L152-9)*2.245,IF(L152&lt;=24,(L152-17)*2.245,IF(L152&lt;=32,(L152-25)*2.245,0)))),0)+IF(F152="PČneol",IF(L152=1,85,IF(L152=2,64.61,IF(L152=3,50.76,IF(L152=4,16.25,IF(L152=5,15,IF(L152=6,13.75,IF(L152=7,12.5,IF(L152=8,11.25,0))))))))+IF(L152&lt;=8,0,IF(L152&lt;=16,9,0))-IF(L152&lt;=8,0,IF(L152&lt;=16,(L152-9)*0.425,0)),0)+IF(F152="PŽ",IF(L152=1,85,IF(L152=2,59.5,IF(L152=3,45,IF(L152=4,32.5,IF(L152=5,30,IF(L152=6,27.5,IF(L152=7,25,IF(L152=8,22.5,0))))))))+IF(L152&lt;=8,0,IF(L152&lt;=16,19,IF(L152&lt;=24,13,IF(L152&lt;=32,8,0))))-IF(L152&lt;=8,0,IF(L152&lt;=16,(L152-9)*0.425,IF(L152&lt;=24,(L152-17)*0.425,IF(L152&lt;=32,(L152-25)*0.425,0)))),0)+IF(F152="EČ",IF(L152=1,204,IF(L152=2,156.24,IF(L152=3,123.84,IF(L152=4,72,IF(L152=5,66,IF(L152=6,60,IF(L152=7,54,IF(L152=8,48,0))))))))+IF(L152&lt;=8,0,IF(L152&lt;=16,40,IF(L152&lt;=24,25,0)))-IF(L152&lt;=8,0,IF(L152&lt;=16,(L152-9)*1.02,IF(L152&lt;=24,(L152-17)*1.02,0))),0)+IF(F152="EČneol",IF(L152=1,68,IF(L152=2,51.69,IF(L152=3,40.61,IF(L152=4,13,IF(L152=5,12,IF(L152=6,11,IF(L152=7,10,IF(L152=8,9,0)))))))))+IF(F152="EŽ",IF(L152=1,68,IF(L152=2,47.6,IF(L152=3,36,IF(L152=4,18,IF(L152=5,16.5,IF(L152=6,15,IF(L152=7,13.5,IF(L152=8,12,0))))))))+IF(L152&lt;=8,0,IF(L152&lt;=16,10,IF(L152&lt;=24,6,0)))-IF(L152&lt;=8,0,IF(L152&lt;=16,(L152-9)*0.34,IF(L152&lt;=24,(L152-17)*0.34,0))),0)+IF(F152="PT",IF(L152=1,68,IF(L152=2,52.08,IF(L152=3,41.28,IF(L152=4,24,IF(L152=5,22,IF(L152=6,20,IF(L152=7,18,IF(L152=8,16,0))))))))+IF(L152&lt;=8,0,IF(L152&lt;=16,13,IF(L152&lt;=24,9,IF(L152&lt;=32,4,0))))-IF(L152&lt;=8,0,IF(L152&lt;=16,(L152-9)*0.34,IF(L152&lt;=24,(L152-17)*0.34,IF(L152&lt;=32,(L152-25)*0.34,0)))),0)+IF(F152="JOŽ",IF(L152=1,85,IF(L152=2,59.5,IF(L152=3,45,IF(L152=4,32.5,IF(L152=5,30,IF(L152=6,27.5,IF(L152=7,25,IF(L152=8,22.5,0))))))))+IF(L152&lt;=8,0,IF(L152&lt;=16,19,IF(L152&lt;=24,13,0)))-IF(L152&lt;=8,0,IF(L152&lt;=16,(L152-9)*0.425,IF(L152&lt;=24,(L152-17)*0.425,0))),0)+IF(F152="JPČ",IF(L152=1,68,IF(L152=2,47.6,IF(L152=3,36,IF(L152=4,26,IF(L152=5,24,IF(L152=6,22,IF(L152=7,20,IF(L152=8,18,0))))))))+IF(L152&lt;=8,0,IF(L152&lt;=16,13,IF(L152&lt;=24,9,0)))-IF(L152&lt;=8,0,IF(L152&lt;=16,(L152-9)*0.34,IF(L152&lt;=24,(L152-17)*0.34,0))),0)+IF(F152="JEČ",IF(L152=1,34,IF(L152=2,26.04,IF(L152=3,20.6,IF(L152=4,12,IF(L152=5,11,IF(L152=6,10,IF(L152=7,9,IF(L152=8,8,0))))))))+IF(L152&lt;=8,0,IF(L152&lt;=16,6,0))-IF(L152&lt;=8,0,IF(L152&lt;=16,(L152-9)*0.17,0)),0)+IF(F152="JEOF",IF(L152=1,34,IF(L152=2,26.04,IF(L152=3,20.6,IF(L152=4,12,IF(L152=5,11,IF(L152=6,10,IF(L152=7,9,IF(L152=8,8,0))))))))+IF(L152&lt;=8,0,IF(L152&lt;=16,6,0))-IF(L152&lt;=8,0,IF(L152&lt;=16,(L152-9)*0.17,0)),0)+IF(F152="JnPČ",IF(L152=1,51,IF(L152=2,35.7,IF(L152=3,27,IF(L152=4,19.5,IF(L152=5,18,IF(L152=6,16.5,IF(L152=7,15,IF(L152=8,13.5,0))))))))+IF(L152&lt;=8,0,IF(L152&lt;=16,10,0))-IF(L152&lt;=8,0,IF(L152&lt;=16,(L152-9)*0.255,0)),0)+IF(F152="JnEČ",IF(L152=1,25.5,IF(L152=2,19.53,IF(L152=3,15.48,IF(L152=4,9,IF(L152=5,8.25,IF(L152=6,7.5,IF(L152=7,6.75,IF(L152=8,6,0))))))))+IF(L152&lt;=8,0,IF(L152&lt;=16,5,0))-IF(L152&lt;=8,0,IF(L152&lt;=16,(L152-9)*0.1275,0)),0)+IF(F152="JčPČ",IF(L152=1,21.25,IF(L152=2,14.5,IF(L152=3,11.5,IF(L152=4,7,IF(L152=5,6.5,IF(L152=6,6,IF(L152=7,5.5,IF(L152=8,5,0))))))))+IF(L152&lt;=8,0,IF(L152&lt;=16,4,0))-IF(L152&lt;=8,0,IF(L152&lt;=16,(L152-9)*0.10625,0)),0)+IF(F152="JčEČ",IF(L152=1,17,IF(L152=2,13.02,IF(L152=3,10.32,IF(L152=4,6,IF(L152=5,5.5,IF(L152=6,5,IF(L152=7,4.5,IF(L152=8,4,0))))))))+IF(L152&lt;=8,0,IF(L152&lt;=16,3,0))-IF(L152&lt;=8,0,IF(L152&lt;=16,(L152-9)*0.085,0)),0)+IF(F152="NEAK",IF(L152=1,11.48,IF(L152=2,8.79,IF(L152=3,6.97,IF(L152=4,4.05,IF(L152=5,3.71,IF(L152=6,3.38,IF(L152=7,3.04,IF(L152=8,2.7,0))))))))+IF(L152&lt;=8,0,IF(L152&lt;=16,2,IF(L152&lt;=24,1.3,0)))-IF(L152&lt;=8,0,IF(L152&lt;=16,(L152-9)*0.0574,IF(L152&lt;=24,(L152-17)*0.0574,0))),0))*IF(L152&lt;0,1,IF(OR(F152="PČ",F152="PŽ",F152="PT"),IF(J152&lt;32,J152/32,1),1))* IF(L152&lt;0,1,IF(OR(F152="EČ",F152="EŽ",F152="JOŽ",F152="JPČ",F152="NEAK"),IF(J152&lt;24,J152/24,1),1))*IF(L152&lt;0,1,IF(OR(F152="PČneol",F152="JEČ",F152="JEOF",F152="JnPČ",F152="JnEČ",F152="JčPČ",F152="JčEČ"),IF(J152&lt;16,J152/16,1),1))*IF(L152&lt;0,1,IF(F152="EČneol",IF(J152&lt;8,J152/8,1),1))</f>
        <v>7.5833333333333339</v>
      </c>
      <c r="O152" s="9">
        <f t="shared" ref="O152" si="72">IF(F152="OŽ",N152,IF(H152="Ne",IF(J152*0.3&lt;J152-L152,N152,0),IF(J152*0.1&lt;J152-L152,N152,0)))</f>
        <v>7.5833333333333339</v>
      </c>
      <c r="P152" s="4">
        <f t="shared" ref="P152" si="73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1.02</v>
      </c>
      <c r="Q152" s="11">
        <f t="shared" ref="Q152" si="74">IF(ISERROR(P152*100/N152),0,(P152*100/N152))</f>
        <v>13.450549450549449</v>
      </c>
      <c r="R152" s="10">
        <f t="shared" ref="R152" si="75">IF(Q152&lt;=30,O152+P152,O152+O152*0.3)*IF(G152=1,0.4,IF(G152=2,0.75,IF(G152="1 (kas 4 m. 1 k. nerengiamos)",0.52,1)))*IF(D152="olimpinė",1,IF(M152="Ne",0.5,1))*IF(OR(A$5="Lietuvos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federacija"),IF(OR(J152&lt;8,K152&lt;16),0,1),1)*E152*IF(I152&lt;=1,1,1/I152)*IF(OR(A$5="Lietuvos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3.4413333333333336</v>
      </c>
      <c r="S152" s="8"/>
      <c r="T152" s="8"/>
      <c r="U152" s="8"/>
    </row>
    <row r="153" spans="1:21">
      <c r="A153" s="75" t="s">
        <v>38</v>
      </c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7"/>
      <c r="R153" s="10">
        <f>SUM(R152:R152)</f>
        <v>3.4413333333333336</v>
      </c>
      <c r="S153" s="8"/>
      <c r="T153" s="8"/>
      <c r="U153" s="8"/>
    </row>
    <row r="154" spans="1:21" ht="15.75">
      <c r="A154" s="24" t="s">
        <v>39</v>
      </c>
      <c r="B154" s="2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6"/>
      <c r="S154" s="8"/>
      <c r="T154" s="8"/>
      <c r="U154" s="8"/>
    </row>
    <row r="155" spans="1:21">
      <c r="A155" s="49" t="s">
        <v>48</v>
      </c>
      <c r="B155" s="49"/>
      <c r="C155" s="49"/>
      <c r="D155" s="49"/>
      <c r="E155" s="49"/>
      <c r="F155" s="49"/>
      <c r="G155" s="49"/>
      <c r="H155" s="49"/>
      <c r="I155" s="49"/>
      <c r="J155" s="15"/>
      <c r="K155" s="15"/>
      <c r="L155" s="15"/>
      <c r="M155" s="15"/>
      <c r="N155" s="15"/>
      <c r="O155" s="15"/>
      <c r="P155" s="15"/>
      <c r="Q155" s="15"/>
      <c r="R155" s="16"/>
      <c r="S155" s="8"/>
      <c r="T155" s="8"/>
      <c r="U155" s="8"/>
    </row>
    <row r="156" spans="1:21">
      <c r="A156" s="71" t="s">
        <v>118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61"/>
      <c r="R156" s="8"/>
      <c r="S156" s="8"/>
      <c r="T156" s="8"/>
      <c r="U156" s="8"/>
    </row>
    <row r="157" spans="1:21" ht="18">
      <c r="A157" s="73" t="s">
        <v>27</v>
      </c>
      <c r="B157" s="74"/>
      <c r="C157" s="74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61"/>
      <c r="R157" s="8"/>
      <c r="S157" s="8"/>
      <c r="T157" s="8"/>
      <c r="U157" s="8"/>
    </row>
    <row r="158" spans="1:21">
      <c r="A158" s="71" t="s">
        <v>117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61"/>
      <c r="R158" s="8"/>
      <c r="S158" s="8"/>
      <c r="T158" s="8"/>
      <c r="U158" s="8"/>
    </row>
    <row r="159" spans="1:21">
      <c r="A159" s="65">
        <v>1</v>
      </c>
      <c r="B159" s="65" t="s">
        <v>119</v>
      </c>
      <c r="C159" s="12" t="s">
        <v>37</v>
      </c>
      <c r="D159" s="65" t="s">
        <v>30</v>
      </c>
      <c r="E159" s="65">
        <v>1</v>
      </c>
      <c r="F159" s="65" t="s">
        <v>93</v>
      </c>
      <c r="G159" s="65">
        <v>1</v>
      </c>
      <c r="H159" s="65" t="s">
        <v>32</v>
      </c>
      <c r="I159" s="65"/>
      <c r="J159" s="65">
        <v>15</v>
      </c>
      <c r="K159" s="65">
        <v>15</v>
      </c>
      <c r="L159" s="65">
        <v>5</v>
      </c>
      <c r="M159" s="65" t="s">
        <v>33</v>
      </c>
      <c r="N159" s="3">
        <f t="shared" ref="N159:N168" si="76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0,1,IF(OR(F159="PČ",F159="PŽ",F159="PT"),IF(J159&lt;32,J159/32,1),1))* IF(L159&lt;0,1,IF(OR(F159="EČ",F159="EŽ",F159="JOŽ",F159="JPČ",F159="NEAK"),IF(J159&lt;24,J159/24,1),1))*IF(L159&lt;0,1,IF(OR(F159="PČneol",F159="JEČ",F159="JEOF",F159="JnPČ",F159="JnEČ",F159="JčPČ",F159="JčEČ"),IF(J159&lt;16,J159/16,1),1))*IF(L159&lt;0,1,IF(F159="EČneol",IF(J159&lt;8,J159/8,1),1))</f>
        <v>7.734375</v>
      </c>
      <c r="O159" s="9">
        <f t="shared" ref="O159:O168" si="77">IF(F159="OŽ",N159,IF(H159="Ne",IF(J159*0.3&lt;J159-L159,N159,0),IF(J159*0.1&lt;J159-L159,N159,0)))</f>
        <v>7.734375</v>
      </c>
      <c r="P159" s="4">
        <f t="shared" ref="P159" si="78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0.76500000000000001</v>
      </c>
      <c r="Q159" s="11">
        <f t="shared" ref="Q159" si="79">IF(ISERROR(P159*100/N159),0,(P159*100/N159))</f>
        <v>9.8909090909090907</v>
      </c>
      <c r="R159" s="10">
        <f t="shared" ref="R159:R168" si="80">IF(Q159&lt;=30,O159+P159,O159+O159*0.3)*IF(G159=1,0.4,IF(G159=2,0.75,IF(G159="1 (kas 4 m. 1 k. nerengiamos)",0.52,1)))*IF(D159="olimpinė",1,IF(M159="Ne",0.5,1))*IF(OR(A$5="Lietuvos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federacija"),IF(OR(J159&lt;8,K159&lt;16),0,1),1)*E159*IF(I159&lt;=1,1,1/I159)*IF(OR(A$5="Lietuvos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3.3997500000000005</v>
      </c>
      <c r="S159" s="8"/>
      <c r="T159" s="8"/>
      <c r="U159" s="8"/>
    </row>
    <row r="160" spans="1:21">
      <c r="A160" s="65">
        <v>2</v>
      </c>
      <c r="B160" s="65" t="s">
        <v>120</v>
      </c>
      <c r="C160" s="12" t="s">
        <v>121</v>
      </c>
      <c r="D160" s="65" t="s">
        <v>30</v>
      </c>
      <c r="E160" s="65">
        <v>1</v>
      </c>
      <c r="F160" s="65" t="s">
        <v>93</v>
      </c>
      <c r="G160" s="65">
        <v>1</v>
      </c>
      <c r="H160" s="65" t="s">
        <v>32</v>
      </c>
      <c r="I160" s="65"/>
      <c r="J160" s="65">
        <v>18</v>
      </c>
      <c r="K160" s="65">
        <v>18</v>
      </c>
      <c r="L160" s="65">
        <v>9</v>
      </c>
      <c r="M160" s="65" t="s">
        <v>33</v>
      </c>
      <c r="N160" s="3">
        <f t="shared" si="76"/>
        <v>5</v>
      </c>
      <c r="O160" s="9">
        <f t="shared" si="77"/>
        <v>5</v>
      </c>
      <c r="P160" s="4">
        <f t="shared" ref="P160:P168" si="81">IF(O160=0,0,IF(F160="OŽ",IF(L160&gt;35,0,IF(J160&gt;35,(36-L160)*1.836,((36-L160)-(36-J160))*1.836)),0)+IF(F160="PČ",IF(L160&gt;31,0,IF(J160&gt;31,(32-L160)*1.347,((32-L160)-(32-J160))*1.347)),0)+ IF(F160="PČneol",IF(L160&gt;15,0,IF(J160&gt;15,(16-L160)*0.255,((16-L160)-(16-J160))*0.255)),0)+IF(F160="PŽ",IF(L160&gt;31,0,IF(J160&gt;31,(32-L160)*0.255,((32-L160)-(32-J160))*0.255)),0)+IF(F160="EČ",IF(L160&gt;23,0,IF(J160&gt;23,(24-L160)*0.612,((24-L160)-(24-J160))*0.612)),0)+IF(F160="EČneol",IF(L160&gt;7,0,IF(J160&gt;7,(8-L160)*0.204,((8-L160)-(8-J160))*0.204)),0)+IF(F160="EŽ",IF(L160&gt;23,0,IF(J160&gt;23,(24-L160)*0.204,((24-L160)-(24-J160))*0.204)),0)+IF(F160="PT",IF(L160&gt;31,0,IF(J160&gt;31,(32-L160)*0.204,((32-L160)-(32-J160))*0.204)),0)+IF(F160="JOŽ",IF(L160&gt;23,0,IF(J160&gt;23,(24-L160)*0.255,((24-L160)-(24-J160))*0.255)),0)+IF(F160="JPČ",IF(L160&gt;23,0,IF(J160&gt;23,(24-L160)*0.204,((24-L160)-(24-J160))*0.204)),0)+IF(F160="JEČ",IF(L160&gt;15,0,IF(J160&gt;15,(16-L160)*0.102,((16-L160)-(16-J160))*0.102)),0)+IF(F160="JEOF",IF(L160&gt;15,0,IF(J160&gt;15,(16-L160)*0.102,((16-L160)-(16-J160))*0.102)),0)+IF(F160="JnPČ",IF(L160&gt;15,0,IF(J160&gt;15,(16-L160)*0.153,((16-L160)-(16-J160))*0.153)),0)+IF(F160="JnEČ",IF(L160&gt;15,0,IF(J160&gt;15,(16-L160)*0.0765,((16-L160)-(16-J160))*0.0765)),0)+IF(F160="JčPČ",IF(L160&gt;15,0,IF(J160&gt;15,(16-L160)*0.06375,((16-L160)-(16-J160))*0.06375)),0)+IF(F160="JčEČ",IF(L160&gt;15,0,IF(J160&gt;15,(16-L160)*0.051,((16-L160)-(16-J160))*0.051)),0)+IF(F160="NEAK",IF(L160&gt;23,0,IF(J160&gt;23,(24-L160)*0.03444,((24-L160)-(24-J160))*0.03444)),0))</f>
        <v>0.53549999999999998</v>
      </c>
      <c r="Q160" s="11">
        <f t="shared" ref="Q160:Q168" si="82">IF(ISERROR(P160*100/N160),0,(P160*100/N160))</f>
        <v>10.709999999999999</v>
      </c>
      <c r="R160" s="10">
        <f t="shared" si="80"/>
        <v>2.2141999999999999</v>
      </c>
      <c r="S160" s="8"/>
      <c r="T160" s="8"/>
      <c r="U160" s="8"/>
    </row>
    <row r="161" spans="1:21">
      <c r="A161" s="65">
        <v>3</v>
      </c>
      <c r="B161" s="65" t="s">
        <v>94</v>
      </c>
      <c r="C161" s="12" t="s">
        <v>68</v>
      </c>
      <c r="D161" s="65" t="s">
        <v>30</v>
      </c>
      <c r="E161" s="65">
        <v>1</v>
      </c>
      <c r="F161" s="65" t="s">
        <v>93</v>
      </c>
      <c r="G161" s="65">
        <v>1</v>
      </c>
      <c r="H161" s="65" t="s">
        <v>32</v>
      </c>
      <c r="I161" s="65"/>
      <c r="J161" s="65">
        <v>20</v>
      </c>
      <c r="K161" s="65">
        <v>20</v>
      </c>
      <c r="L161" s="65">
        <v>5</v>
      </c>
      <c r="M161" s="65" t="s">
        <v>33</v>
      </c>
      <c r="N161" s="3">
        <f t="shared" si="76"/>
        <v>8.25</v>
      </c>
      <c r="O161" s="9">
        <f t="shared" si="77"/>
        <v>8.25</v>
      </c>
      <c r="P161" s="4">
        <f t="shared" si="81"/>
        <v>0.84150000000000003</v>
      </c>
      <c r="Q161" s="11">
        <f t="shared" si="82"/>
        <v>10.200000000000001</v>
      </c>
      <c r="R161" s="10">
        <f t="shared" si="80"/>
        <v>3.6366000000000001</v>
      </c>
      <c r="S161" s="8"/>
      <c r="T161" s="8"/>
      <c r="U161" s="8"/>
    </row>
    <row r="162" spans="1:21">
      <c r="A162" s="65">
        <v>4</v>
      </c>
      <c r="B162" s="65" t="s">
        <v>122</v>
      </c>
      <c r="C162" s="12" t="s">
        <v>55</v>
      </c>
      <c r="D162" s="65" t="s">
        <v>30</v>
      </c>
      <c r="E162" s="65">
        <v>1</v>
      </c>
      <c r="F162" s="65" t="s">
        <v>93</v>
      </c>
      <c r="G162" s="65">
        <v>1</v>
      </c>
      <c r="H162" s="65" t="s">
        <v>32</v>
      </c>
      <c r="I162" s="65"/>
      <c r="J162" s="65">
        <v>22</v>
      </c>
      <c r="K162" s="65">
        <v>22</v>
      </c>
      <c r="L162" s="65">
        <v>9</v>
      </c>
      <c r="M162" s="65" t="s">
        <v>33</v>
      </c>
      <c r="N162" s="3">
        <f t="shared" si="76"/>
        <v>5</v>
      </c>
      <c r="O162" s="9">
        <f t="shared" si="77"/>
        <v>5</v>
      </c>
      <c r="P162" s="4">
        <f t="shared" si="81"/>
        <v>0.53549999999999998</v>
      </c>
      <c r="Q162" s="11">
        <f t="shared" si="82"/>
        <v>10.709999999999999</v>
      </c>
      <c r="R162" s="10">
        <f t="shared" si="80"/>
        <v>2.2141999999999999</v>
      </c>
      <c r="S162" s="8"/>
      <c r="T162" s="8"/>
      <c r="U162" s="8"/>
    </row>
    <row r="163" spans="1:21">
      <c r="A163" s="65">
        <v>5</v>
      </c>
      <c r="B163" s="65" t="s">
        <v>123</v>
      </c>
      <c r="C163" s="12" t="s">
        <v>55</v>
      </c>
      <c r="D163" s="65" t="s">
        <v>30</v>
      </c>
      <c r="E163" s="65">
        <v>1</v>
      </c>
      <c r="F163" s="65" t="s">
        <v>93</v>
      </c>
      <c r="G163" s="65">
        <v>1</v>
      </c>
      <c r="H163" s="65" t="s">
        <v>32</v>
      </c>
      <c r="I163" s="65"/>
      <c r="J163" s="65">
        <v>9</v>
      </c>
      <c r="K163" s="65">
        <v>9</v>
      </c>
      <c r="L163" s="65">
        <v>5</v>
      </c>
      <c r="M163" s="65" t="s">
        <v>33</v>
      </c>
      <c r="N163" s="3">
        <f t="shared" si="76"/>
        <v>4.640625</v>
      </c>
      <c r="O163" s="9">
        <f t="shared" si="77"/>
        <v>4.640625</v>
      </c>
      <c r="P163" s="4">
        <f t="shared" si="81"/>
        <v>0.30599999999999999</v>
      </c>
      <c r="Q163" s="11">
        <f t="shared" si="82"/>
        <v>6.5939393939393938</v>
      </c>
      <c r="R163" s="10">
        <f t="shared" si="80"/>
        <v>1.97865</v>
      </c>
      <c r="S163" s="8"/>
      <c r="T163" s="8"/>
      <c r="U163" s="8"/>
    </row>
    <row r="164" spans="1:21">
      <c r="A164" s="65">
        <v>6</v>
      </c>
      <c r="B164" s="65" t="s">
        <v>124</v>
      </c>
      <c r="C164" s="12" t="s">
        <v>99</v>
      </c>
      <c r="D164" s="65" t="s">
        <v>30</v>
      </c>
      <c r="E164" s="65">
        <v>1</v>
      </c>
      <c r="F164" s="65" t="s">
        <v>93</v>
      </c>
      <c r="G164" s="65">
        <v>1</v>
      </c>
      <c r="H164" s="65" t="s">
        <v>32</v>
      </c>
      <c r="I164" s="65"/>
      <c r="J164" s="65">
        <v>22</v>
      </c>
      <c r="K164" s="65">
        <v>22</v>
      </c>
      <c r="L164" s="65">
        <v>9</v>
      </c>
      <c r="M164" s="65" t="s">
        <v>33</v>
      </c>
      <c r="N164" s="3">
        <f t="shared" si="76"/>
        <v>5</v>
      </c>
      <c r="O164" s="9">
        <f t="shared" si="77"/>
        <v>5</v>
      </c>
      <c r="P164" s="4">
        <f t="shared" si="81"/>
        <v>0.53549999999999998</v>
      </c>
      <c r="Q164" s="11">
        <f t="shared" si="82"/>
        <v>10.709999999999999</v>
      </c>
      <c r="R164" s="10">
        <f t="shared" si="80"/>
        <v>2.2141999999999999</v>
      </c>
      <c r="S164" s="8"/>
      <c r="T164" s="8"/>
      <c r="U164" s="8"/>
    </row>
    <row r="165" spans="1:21">
      <c r="A165" s="65">
        <v>7</v>
      </c>
      <c r="B165" s="65" t="s">
        <v>125</v>
      </c>
      <c r="C165" s="12" t="s">
        <v>101</v>
      </c>
      <c r="D165" s="65" t="s">
        <v>30</v>
      </c>
      <c r="E165" s="65">
        <v>1</v>
      </c>
      <c r="F165" s="65" t="s">
        <v>93</v>
      </c>
      <c r="G165" s="65">
        <v>1</v>
      </c>
      <c r="H165" s="65" t="s">
        <v>32</v>
      </c>
      <c r="I165" s="65"/>
      <c r="J165" s="65">
        <v>17</v>
      </c>
      <c r="K165" s="65">
        <v>17</v>
      </c>
      <c r="L165" s="65">
        <v>9</v>
      </c>
      <c r="M165" s="65" t="s">
        <v>33</v>
      </c>
      <c r="N165" s="3">
        <f t="shared" si="76"/>
        <v>5</v>
      </c>
      <c r="O165" s="9">
        <f t="shared" si="77"/>
        <v>5</v>
      </c>
      <c r="P165" s="4">
        <f t="shared" si="81"/>
        <v>0.53549999999999998</v>
      </c>
      <c r="Q165" s="11">
        <f t="shared" si="82"/>
        <v>10.709999999999999</v>
      </c>
      <c r="R165" s="10">
        <f t="shared" si="80"/>
        <v>2.2141999999999999</v>
      </c>
      <c r="S165" s="8"/>
      <c r="T165" s="8"/>
      <c r="U165" s="8"/>
    </row>
    <row r="166" spans="1:21">
      <c r="A166" s="65">
        <v>8</v>
      </c>
      <c r="B166" s="65" t="s">
        <v>126</v>
      </c>
      <c r="C166" s="12" t="s">
        <v>103</v>
      </c>
      <c r="D166" s="65" t="s">
        <v>30</v>
      </c>
      <c r="E166" s="65">
        <v>1</v>
      </c>
      <c r="F166" s="65" t="s">
        <v>93</v>
      </c>
      <c r="G166" s="65">
        <v>1</v>
      </c>
      <c r="H166" s="65" t="s">
        <v>32</v>
      </c>
      <c r="I166" s="65"/>
      <c r="J166" s="65">
        <v>19</v>
      </c>
      <c r="K166" s="65">
        <v>19</v>
      </c>
      <c r="L166" s="65">
        <v>3</v>
      </c>
      <c r="M166" s="65" t="s">
        <v>33</v>
      </c>
      <c r="N166" s="3">
        <f t="shared" si="76"/>
        <v>15.48</v>
      </c>
      <c r="O166" s="9">
        <f t="shared" si="77"/>
        <v>15.48</v>
      </c>
      <c r="P166" s="4">
        <f t="shared" si="81"/>
        <v>0.99449999999999994</v>
      </c>
      <c r="Q166" s="11">
        <f t="shared" si="82"/>
        <v>6.4244186046511622</v>
      </c>
      <c r="R166" s="10">
        <f t="shared" si="80"/>
        <v>6.5898000000000003</v>
      </c>
      <c r="S166" s="8"/>
      <c r="T166" s="8"/>
      <c r="U166" s="8"/>
    </row>
    <row r="167" spans="1:21">
      <c r="A167" s="65">
        <v>9</v>
      </c>
      <c r="B167" s="65" t="s">
        <v>100</v>
      </c>
      <c r="C167" s="12" t="s">
        <v>59</v>
      </c>
      <c r="D167" s="65" t="s">
        <v>30</v>
      </c>
      <c r="E167" s="65">
        <v>1</v>
      </c>
      <c r="F167" s="65" t="s">
        <v>93</v>
      </c>
      <c r="G167" s="65">
        <v>1</v>
      </c>
      <c r="H167" s="65" t="s">
        <v>32</v>
      </c>
      <c r="I167" s="65"/>
      <c r="J167" s="65">
        <v>17</v>
      </c>
      <c r="K167" s="65">
        <v>17</v>
      </c>
      <c r="L167" s="65">
        <v>9</v>
      </c>
      <c r="M167" s="65" t="s">
        <v>33</v>
      </c>
      <c r="N167" s="3">
        <f t="shared" si="76"/>
        <v>5</v>
      </c>
      <c r="O167" s="9">
        <f t="shared" si="77"/>
        <v>5</v>
      </c>
      <c r="P167" s="4">
        <f t="shared" si="81"/>
        <v>0.53549999999999998</v>
      </c>
      <c r="Q167" s="11">
        <f t="shared" si="82"/>
        <v>10.709999999999999</v>
      </c>
      <c r="R167" s="10">
        <f t="shared" si="80"/>
        <v>2.2141999999999999</v>
      </c>
      <c r="S167" s="8"/>
      <c r="T167" s="8"/>
      <c r="U167" s="8"/>
    </row>
    <row r="168" spans="1:21">
      <c r="A168" s="65">
        <v>10</v>
      </c>
      <c r="B168" s="65" t="s">
        <v>127</v>
      </c>
      <c r="C168" s="12" t="s">
        <v>82</v>
      </c>
      <c r="D168" s="65" t="s">
        <v>30</v>
      </c>
      <c r="E168" s="65">
        <v>1</v>
      </c>
      <c r="F168" s="65" t="s">
        <v>93</v>
      </c>
      <c r="G168" s="65">
        <v>1</v>
      </c>
      <c r="H168" s="65" t="s">
        <v>32</v>
      </c>
      <c r="I168" s="65"/>
      <c r="J168" s="65">
        <v>12</v>
      </c>
      <c r="K168" s="65">
        <v>12</v>
      </c>
      <c r="L168" s="65">
        <v>9</v>
      </c>
      <c r="M168" s="65" t="s">
        <v>33</v>
      </c>
      <c r="N168" s="3">
        <f t="shared" si="76"/>
        <v>3.75</v>
      </c>
      <c r="O168" s="9">
        <f t="shared" si="77"/>
        <v>0</v>
      </c>
      <c r="P168" s="4">
        <f t="shared" si="81"/>
        <v>0</v>
      </c>
      <c r="Q168" s="11">
        <f t="shared" si="82"/>
        <v>0</v>
      </c>
      <c r="R168" s="10">
        <f t="shared" si="80"/>
        <v>0</v>
      </c>
      <c r="S168" s="8"/>
      <c r="T168" s="8"/>
      <c r="U168" s="8"/>
    </row>
    <row r="169" spans="1:21">
      <c r="A169" s="75" t="s">
        <v>38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7"/>
      <c r="R169" s="10">
        <f>SUM(R159:R168)</f>
        <v>26.675800000000002</v>
      </c>
      <c r="S169" s="8"/>
      <c r="T169" s="8"/>
      <c r="U169" s="8"/>
    </row>
    <row r="170" spans="1:21" ht="15.75">
      <c r="A170" s="24" t="s">
        <v>39</v>
      </c>
      <c r="B170" s="2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8"/>
      <c r="T170" s="8"/>
      <c r="U170" s="8"/>
    </row>
    <row r="171" spans="1:21">
      <c r="A171" s="49" t="s">
        <v>48</v>
      </c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  <c r="S171" s="8"/>
      <c r="T171" s="8"/>
      <c r="U171" s="8"/>
    </row>
    <row r="172" spans="1:21" s="8" customFormat="1">
      <c r="A172" s="49"/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21">
      <c r="A173" s="71" t="s">
        <v>128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61"/>
      <c r="R173" s="8"/>
      <c r="S173" s="8"/>
      <c r="T173" s="8"/>
      <c r="U173" s="8"/>
    </row>
    <row r="174" spans="1:21" ht="15.6" customHeight="1">
      <c r="A174" s="73" t="s">
        <v>27</v>
      </c>
      <c r="B174" s="74"/>
      <c r="C174" s="74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61"/>
      <c r="R174" s="8"/>
      <c r="S174" s="8"/>
      <c r="T174" s="8"/>
      <c r="U174" s="8"/>
    </row>
    <row r="175" spans="1:21" ht="17.45" customHeight="1">
      <c r="A175" s="71" t="s">
        <v>129</v>
      </c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61"/>
      <c r="R175" s="8"/>
      <c r="S175" s="8"/>
      <c r="T175" s="8"/>
      <c r="U175" s="8"/>
    </row>
    <row r="176" spans="1:21">
      <c r="A176" s="65">
        <v>1</v>
      </c>
      <c r="B176" s="65" t="s">
        <v>130</v>
      </c>
      <c r="C176" s="12" t="s">
        <v>131</v>
      </c>
      <c r="D176" s="65" t="s">
        <v>30</v>
      </c>
      <c r="E176" s="65">
        <v>1</v>
      </c>
      <c r="F176" s="65" t="s">
        <v>93</v>
      </c>
      <c r="G176" s="65">
        <v>1</v>
      </c>
      <c r="H176" s="65" t="s">
        <v>32</v>
      </c>
      <c r="I176" s="65"/>
      <c r="J176" s="65">
        <v>22</v>
      </c>
      <c r="K176" s="65">
        <v>22</v>
      </c>
      <c r="L176" s="65">
        <v>9</v>
      </c>
      <c r="M176" s="65" t="s">
        <v>33</v>
      </c>
      <c r="N176" s="3">
        <f t="shared" ref="N176:N187" si="83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5</v>
      </c>
      <c r="O176" s="9">
        <f t="shared" ref="O176:O187" si="84">IF(F176="OŽ",N176,IF(H176="Ne",IF(J176*0.3&lt;J176-L176,N176,0),IF(J176*0.1&lt;J176-L176,N176,0)))</f>
        <v>5</v>
      </c>
      <c r="P176" s="4">
        <f t="shared" ref="P176" si="85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0.53549999999999998</v>
      </c>
      <c r="Q176" s="11">
        <f t="shared" ref="Q176" si="86">IF(ISERROR(P176*100/N176),0,(P176*100/N176))</f>
        <v>10.709999999999999</v>
      </c>
      <c r="R176" s="10">
        <f t="shared" ref="R176:R187" si="87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2.2141999999999999</v>
      </c>
      <c r="S176" s="8"/>
      <c r="T176" s="8"/>
      <c r="U176" s="8"/>
    </row>
    <row r="177" spans="1:21">
      <c r="A177" s="65">
        <v>2</v>
      </c>
      <c r="B177" s="65" t="s">
        <v>132</v>
      </c>
      <c r="C177" s="12" t="s">
        <v>52</v>
      </c>
      <c r="D177" s="65" t="s">
        <v>30</v>
      </c>
      <c r="E177" s="65">
        <v>1</v>
      </c>
      <c r="F177" s="65" t="s">
        <v>93</v>
      </c>
      <c r="G177" s="65">
        <v>1</v>
      </c>
      <c r="H177" s="65" t="s">
        <v>32</v>
      </c>
      <c r="I177" s="65"/>
      <c r="J177" s="65">
        <v>23</v>
      </c>
      <c r="K177" s="65">
        <v>23</v>
      </c>
      <c r="L177" s="65">
        <v>17</v>
      </c>
      <c r="M177" s="65" t="s">
        <v>33</v>
      </c>
      <c r="N177" s="3">
        <f t="shared" si="83"/>
        <v>0</v>
      </c>
      <c r="O177" s="9">
        <f t="shared" si="84"/>
        <v>0</v>
      </c>
      <c r="P177" s="4">
        <f t="shared" ref="P177:P187" si="88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1">
        <f t="shared" ref="Q177:Q187" si="89">IF(ISERROR(P177*100/N177),0,(P177*100/N177))</f>
        <v>0</v>
      </c>
      <c r="R177" s="10">
        <f t="shared" si="87"/>
        <v>0</v>
      </c>
      <c r="S177" s="8"/>
      <c r="T177" s="8"/>
      <c r="U177" s="8"/>
    </row>
    <row r="178" spans="1:21">
      <c r="A178" s="65">
        <v>3</v>
      </c>
      <c r="B178" s="65" t="s">
        <v>133</v>
      </c>
      <c r="C178" s="12" t="s">
        <v>68</v>
      </c>
      <c r="D178" s="65" t="s">
        <v>30</v>
      </c>
      <c r="E178" s="65">
        <v>1</v>
      </c>
      <c r="F178" s="65" t="s">
        <v>93</v>
      </c>
      <c r="G178" s="65">
        <v>1</v>
      </c>
      <c r="H178" s="65" t="s">
        <v>32</v>
      </c>
      <c r="I178" s="65"/>
      <c r="J178" s="65">
        <v>24</v>
      </c>
      <c r="K178" s="65">
        <v>24</v>
      </c>
      <c r="L178" s="65">
        <v>9</v>
      </c>
      <c r="M178" s="65" t="s">
        <v>33</v>
      </c>
      <c r="N178" s="3">
        <f t="shared" si="83"/>
        <v>5</v>
      </c>
      <c r="O178" s="9">
        <f t="shared" si="84"/>
        <v>5</v>
      </c>
      <c r="P178" s="4">
        <f t="shared" si="88"/>
        <v>0.53549999999999998</v>
      </c>
      <c r="Q178" s="11">
        <f t="shared" si="89"/>
        <v>10.709999999999999</v>
      </c>
      <c r="R178" s="10">
        <f t="shared" si="87"/>
        <v>2.2141999999999999</v>
      </c>
      <c r="S178" s="8"/>
      <c r="T178" s="8"/>
      <c r="U178" s="8"/>
    </row>
    <row r="179" spans="1:21">
      <c r="A179" s="65">
        <v>4</v>
      </c>
      <c r="B179" s="65" t="s">
        <v>134</v>
      </c>
      <c r="C179" s="12" t="s">
        <v>55</v>
      </c>
      <c r="D179" s="65" t="s">
        <v>30</v>
      </c>
      <c r="E179" s="65">
        <v>1</v>
      </c>
      <c r="F179" s="65" t="s">
        <v>93</v>
      </c>
      <c r="G179" s="65">
        <v>1</v>
      </c>
      <c r="H179" s="65" t="s">
        <v>32</v>
      </c>
      <c r="I179" s="65"/>
      <c r="J179" s="65">
        <v>21</v>
      </c>
      <c r="K179" s="65">
        <v>21</v>
      </c>
      <c r="L179" s="65">
        <v>9</v>
      </c>
      <c r="M179" s="65" t="s">
        <v>33</v>
      </c>
      <c r="N179" s="3">
        <f t="shared" si="83"/>
        <v>5</v>
      </c>
      <c r="O179" s="9">
        <f t="shared" si="84"/>
        <v>5</v>
      </c>
      <c r="P179" s="4">
        <f t="shared" si="88"/>
        <v>0.53549999999999998</v>
      </c>
      <c r="Q179" s="11">
        <f t="shared" si="89"/>
        <v>10.709999999999999</v>
      </c>
      <c r="R179" s="10">
        <f t="shared" si="87"/>
        <v>2.2141999999999999</v>
      </c>
      <c r="S179" s="8"/>
      <c r="T179" s="8"/>
      <c r="U179" s="8"/>
    </row>
    <row r="180" spans="1:21">
      <c r="A180" s="65">
        <v>5</v>
      </c>
      <c r="B180" s="65" t="s">
        <v>135</v>
      </c>
      <c r="C180" s="12" t="s">
        <v>99</v>
      </c>
      <c r="D180" s="65" t="s">
        <v>30</v>
      </c>
      <c r="E180" s="65">
        <v>1</v>
      </c>
      <c r="F180" s="65" t="s">
        <v>93</v>
      </c>
      <c r="G180" s="65">
        <v>1</v>
      </c>
      <c r="H180" s="65" t="s">
        <v>32</v>
      </c>
      <c r="I180" s="65"/>
      <c r="J180" s="65">
        <v>23</v>
      </c>
      <c r="K180" s="65">
        <v>23</v>
      </c>
      <c r="L180" s="65">
        <v>17</v>
      </c>
      <c r="M180" s="65" t="s">
        <v>33</v>
      </c>
      <c r="N180" s="3">
        <f t="shared" si="83"/>
        <v>0</v>
      </c>
      <c r="O180" s="9">
        <f t="shared" si="84"/>
        <v>0</v>
      </c>
      <c r="P180" s="4">
        <f t="shared" si="88"/>
        <v>0</v>
      </c>
      <c r="Q180" s="11">
        <f t="shared" si="89"/>
        <v>0</v>
      </c>
      <c r="R180" s="10">
        <f t="shared" si="87"/>
        <v>0</v>
      </c>
      <c r="S180" s="8"/>
      <c r="T180" s="8"/>
      <c r="U180" s="8"/>
    </row>
    <row r="181" spans="1:21">
      <c r="A181" s="65">
        <v>6</v>
      </c>
      <c r="B181" s="65" t="s">
        <v>136</v>
      </c>
      <c r="C181" s="12" t="s">
        <v>101</v>
      </c>
      <c r="D181" s="65" t="s">
        <v>30</v>
      </c>
      <c r="E181" s="65">
        <v>1</v>
      </c>
      <c r="F181" s="65" t="s">
        <v>93</v>
      </c>
      <c r="G181" s="65">
        <v>1</v>
      </c>
      <c r="H181" s="65" t="s">
        <v>32</v>
      </c>
      <c r="I181" s="65"/>
      <c r="J181" s="65">
        <v>22</v>
      </c>
      <c r="K181" s="65">
        <v>22</v>
      </c>
      <c r="L181" s="65">
        <v>17</v>
      </c>
      <c r="M181" s="65" t="s">
        <v>33</v>
      </c>
      <c r="N181" s="3">
        <f t="shared" si="83"/>
        <v>0</v>
      </c>
      <c r="O181" s="9">
        <f t="shared" si="84"/>
        <v>0</v>
      </c>
      <c r="P181" s="4">
        <f t="shared" si="88"/>
        <v>0</v>
      </c>
      <c r="Q181" s="11">
        <f t="shared" si="89"/>
        <v>0</v>
      </c>
      <c r="R181" s="10">
        <f t="shared" si="87"/>
        <v>0</v>
      </c>
      <c r="S181" s="8"/>
      <c r="T181" s="8"/>
      <c r="U181" s="8"/>
    </row>
    <row r="182" spans="1:21">
      <c r="A182" s="65">
        <v>7</v>
      </c>
      <c r="B182" s="65" t="s">
        <v>137</v>
      </c>
      <c r="C182" s="12" t="s">
        <v>103</v>
      </c>
      <c r="D182" s="65" t="s">
        <v>30</v>
      </c>
      <c r="E182" s="65">
        <v>1</v>
      </c>
      <c r="F182" s="65" t="s">
        <v>93</v>
      </c>
      <c r="G182" s="65">
        <v>1</v>
      </c>
      <c r="H182" s="65" t="s">
        <v>32</v>
      </c>
      <c r="I182" s="65"/>
      <c r="J182" s="65">
        <v>20</v>
      </c>
      <c r="K182" s="65">
        <v>20</v>
      </c>
      <c r="L182" s="65">
        <v>9</v>
      </c>
      <c r="M182" s="65" t="s">
        <v>33</v>
      </c>
      <c r="N182" s="3">
        <f t="shared" si="83"/>
        <v>5</v>
      </c>
      <c r="O182" s="9">
        <f t="shared" si="84"/>
        <v>5</v>
      </c>
      <c r="P182" s="4">
        <f t="shared" si="88"/>
        <v>0.53549999999999998</v>
      </c>
      <c r="Q182" s="11">
        <f t="shared" si="89"/>
        <v>10.709999999999999</v>
      </c>
      <c r="R182" s="10">
        <f t="shared" si="87"/>
        <v>2.2141999999999999</v>
      </c>
      <c r="S182" s="8"/>
      <c r="T182" s="8"/>
      <c r="U182" s="8"/>
    </row>
    <row r="183" spans="1:21">
      <c r="A183" s="65">
        <v>8</v>
      </c>
      <c r="B183" s="65" t="s">
        <v>138</v>
      </c>
      <c r="C183" s="12" t="s">
        <v>59</v>
      </c>
      <c r="D183" s="65" t="s">
        <v>30</v>
      </c>
      <c r="E183" s="65">
        <v>1</v>
      </c>
      <c r="F183" s="65" t="s">
        <v>93</v>
      </c>
      <c r="G183" s="65">
        <v>1</v>
      </c>
      <c r="H183" s="65" t="s">
        <v>32</v>
      </c>
      <c r="I183" s="65"/>
      <c r="J183" s="65">
        <v>16</v>
      </c>
      <c r="K183" s="65">
        <v>16</v>
      </c>
      <c r="L183" s="65">
        <v>9</v>
      </c>
      <c r="M183" s="65" t="s">
        <v>33</v>
      </c>
      <c r="N183" s="3">
        <f t="shared" si="83"/>
        <v>5</v>
      </c>
      <c r="O183" s="9">
        <f t="shared" si="84"/>
        <v>5</v>
      </c>
      <c r="P183" s="4">
        <f t="shared" si="88"/>
        <v>0.53549999999999998</v>
      </c>
      <c r="Q183" s="11">
        <f t="shared" si="89"/>
        <v>10.709999999999999</v>
      </c>
      <c r="R183" s="10">
        <f t="shared" si="87"/>
        <v>2.2141999999999999</v>
      </c>
      <c r="S183" s="8"/>
      <c r="T183" s="8"/>
      <c r="U183" s="8"/>
    </row>
    <row r="184" spans="1:21">
      <c r="A184" s="65">
        <v>9</v>
      </c>
      <c r="B184" s="65" t="s">
        <v>139</v>
      </c>
      <c r="C184" s="12" t="s">
        <v>82</v>
      </c>
      <c r="D184" s="65" t="s">
        <v>30</v>
      </c>
      <c r="E184" s="65">
        <v>1</v>
      </c>
      <c r="F184" s="65" t="s">
        <v>93</v>
      </c>
      <c r="G184" s="65">
        <v>1</v>
      </c>
      <c r="H184" s="65" t="s">
        <v>32</v>
      </c>
      <c r="I184" s="65"/>
      <c r="J184" s="65">
        <v>16</v>
      </c>
      <c r="K184" s="65">
        <v>16</v>
      </c>
      <c r="L184" s="57">
        <v>5</v>
      </c>
      <c r="M184" s="65" t="s">
        <v>33</v>
      </c>
      <c r="N184" s="3">
        <f t="shared" si="83"/>
        <v>8.25</v>
      </c>
      <c r="O184" s="9">
        <f t="shared" si="84"/>
        <v>8.25</v>
      </c>
      <c r="P184" s="4">
        <f t="shared" si="88"/>
        <v>0.84150000000000003</v>
      </c>
      <c r="Q184" s="11">
        <f t="shared" si="89"/>
        <v>10.200000000000001</v>
      </c>
      <c r="R184" s="10">
        <f t="shared" si="87"/>
        <v>3.6366000000000001</v>
      </c>
      <c r="S184" s="8"/>
      <c r="T184" s="59"/>
      <c r="U184" s="59"/>
    </row>
    <row r="185" spans="1:21" s="8" customFormat="1">
      <c r="A185" s="65">
        <v>10</v>
      </c>
      <c r="B185" s="58" t="s">
        <v>140</v>
      </c>
      <c r="C185" s="12" t="s">
        <v>52</v>
      </c>
      <c r="D185" s="65" t="s">
        <v>30</v>
      </c>
      <c r="E185" s="65">
        <v>1</v>
      </c>
      <c r="F185" s="65" t="s">
        <v>93</v>
      </c>
      <c r="G185" s="65">
        <v>1</v>
      </c>
      <c r="H185" s="65" t="s">
        <v>32</v>
      </c>
      <c r="I185" s="65"/>
      <c r="J185" s="65">
        <v>15</v>
      </c>
      <c r="K185" s="65">
        <v>15</v>
      </c>
      <c r="L185" s="58">
        <v>9</v>
      </c>
      <c r="M185" s="65" t="s">
        <v>33</v>
      </c>
      <c r="N185" s="3">
        <f t="shared" ref="N185" si="90">(IF(F185="OŽ",IF(L185=1,550.8,IF(L185=2,426.38,IF(L185=3,342.14,IF(L185=4,181.44,IF(L185=5,168.48,IF(L185=6,155.52,IF(L185=7,148.5,IF(L185=8,144,0))))))))+IF(L185&lt;=8,0,IF(L185&lt;=16,137.7,IF(L185&lt;=24,108,IF(L185&lt;=32,80.1,IF(L185&lt;=36,52.2,0)))))-IF(L185&lt;=8,0,IF(L185&lt;=16,(L185-9)*2.754,IF(L185&lt;=24,(L185-17)* 2.754,IF(L185&lt;=32,(L185-25)* 2.754,IF(L185&lt;=36,(L185-33)*2.754,0))))),0)+IF(F185="PČ",IF(L185=1,449,IF(L185=2,314.6,IF(L185=3,238,IF(L185=4,172,IF(L185=5,159,IF(L185=6,145,IF(L185=7,132,IF(L185=8,119,0))))))))+IF(L185&lt;=8,0,IF(L185&lt;=16,88,IF(L185&lt;=24,55,IF(L185&lt;=32,22,0))))-IF(L185&lt;=8,0,IF(L185&lt;=16,(L185-9)*2.245,IF(L185&lt;=24,(L185-17)*2.245,IF(L185&lt;=32,(L185-25)*2.245,0)))),0)+IF(F185="PČneol",IF(L185=1,85,IF(L185=2,64.61,IF(L185=3,50.76,IF(L185=4,16.25,IF(L185=5,15,IF(L185=6,13.75,IF(L185=7,12.5,IF(L185=8,11.25,0))))))))+IF(L185&lt;=8,0,IF(L185&lt;=16,9,0))-IF(L185&lt;=8,0,IF(L185&lt;=16,(L185-9)*0.425,0)),0)+IF(F185="PŽ",IF(L185=1,85,IF(L185=2,59.5,IF(L185=3,45,IF(L185=4,32.5,IF(L185=5,30,IF(L185=6,27.5,IF(L185=7,25,IF(L185=8,22.5,0))))))))+IF(L185&lt;=8,0,IF(L185&lt;=16,19,IF(L185&lt;=24,13,IF(L185&lt;=32,8,0))))-IF(L185&lt;=8,0,IF(L185&lt;=16,(L185-9)*0.425,IF(L185&lt;=24,(L185-17)*0.425,IF(L185&lt;=32,(L185-25)*0.425,0)))),0)+IF(F185="EČ",IF(L185=1,204,IF(L185=2,156.24,IF(L185=3,123.84,IF(L185=4,72,IF(L185=5,66,IF(L185=6,60,IF(L185=7,54,IF(L185=8,48,0))))))))+IF(L185&lt;=8,0,IF(L185&lt;=16,40,IF(L185&lt;=24,25,0)))-IF(L185&lt;=8,0,IF(L185&lt;=16,(L185-9)*1.02,IF(L185&lt;=24,(L185-17)*1.02,0))),0)+IF(F185="EČneol",IF(L185=1,68,IF(L185=2,51.69,IF(L185=3,40.61,IF(L185=4,13,IF(L185=5,12,IF(L185=6,11,IF(L185=7,10,IF(L185=8,9,0)))))))))+IF(F185="EŽ",IF(L185=1,68,IF(L185=2,47.6,IF(L185=3,36,IF(L185=4,18,IF(L185=5,16.5,IF(L185=6,15,IF(L185=7,13.5,IF(L185=8,12,0))))))))+IF(L185&lt;=8,0,IF(L185&lt;=16,10,IF(L185&lt;=24,6,0)))-IF(L185&lt;=8,0,IF(L185&lt;=16,(L185-9)*0.34,IF(L185&lt;=24,(L185-17)*0.34,0))),0)+IF(F185="PT",IF(L185=1,68,IF(L185=2,52.08,IF(L185=3,41.28,IF(L185=4,24,IF(L185=5,22,IF(L185=6,20,IF(L185=7,18,IF(L185=8,16,0))))))))+IF(L185&lt;=8,0,IF(L185&lt;=16,13,IF(L185&lt;=24,9,IF(L185&lt;=32,4,0))))-IF(L185&lt;=8,0,IF(L185&lt;=16,(L185-9)*0.34,IF(L185&lt;=24,(L185-17)*0.34,IF(L185&lt;=32,(L185-25)*0.34,0)))),0)+IF(F185="JOŽ",IF(L185=1,85,IF(L185=2,59.5,IF(L185=3,45,IF(L185=4,32.5,IF(L185=5,30,IF(L185=6,27.5,IF(L185=7,25,IF(L185=8,22.5,0))))))))+IF(L185&lt;=8,0,IF(L185&lt;=16,19,IF(L185&lt;=24,13,0)))-IF(L185&lt;=8,0,IF(L185&lt;=16,(L185-9)*0.425,IF(L185&lt;=24,(L185-17)*0.425,0))),0)+IF(F185="JPČ",IF(L185=1,68,IF(L185=2,47.6,IF(L185=3,36,IF(L185=4,26,IF(L185=5,24,IF(L185=6,22,IF(L185=7,20,IF(L185=8,18,0))))))))+IF(L185&lt;=8,0,IF(L185&lt;=16,13,IF(L185&lt;=24,9,0)))-IF(L185&lt;=8,0,IF(L185&lt;=16,(L185-9)*0.34,IF(L185&lt;=24,(L185-17)*0.34,0))),0)+IF(F185="JEČ",IF(L185=1,34,IF(L185=2,26.04,IF(L185=3,20.6,IF(L185=4,12,IF(L185=5,11,IF(L185=6,10,IF(L185=7,9,IF(L185=8,8,0))))))))+IF(L185&lt;=8,0,IF(L185&lt;=16,6,0))-IF(L185&lt;=8,0,IF(L185&lt;=16,(L185-9)*0.17,0)),0)+IF(F185="JEOF",IF(L185=1,34,IF(L185=2,26.04,IF(L185=3,20.6,IF(L185=4,12,IF(L185=5,11,IF(L185=6,10,IF(L185=7,9,IF(L185=8,8,0))))))))+IF(L185&lt;=8,0,IF(L185&lt;=16,6,0))-IF(L185&lt;=8,0,IF(L185&lt;=16,(L185-9)*0.17,0)),0)+IF(F185="JnPČ",IF(L185=1,51,IF(L185=2,35.7,IF(L185=3,27,IF(L185=4,19.5,IF(L185=5,18,IF(L185=6,16.5,IF(L185=7,15,IF(L185=8,13.5,0))))))))+IF(L185&lt;=8,0,IF(L185&lt;=16,10,0))-IF(L185&lt;=8,0,IF(L185&lt;=16,(L185-9)*0.255,0)),0)+IF(F185="JnEČ",IF(L185=1,25.5,IF(L185=2,19.53,IF(L185=3,15.48,IF(L185=4,9,IF(L185=5,8.25,IF(L185=6,7.5,IF(L185=7,6.75,IF(L185=8,6,0))))))))+IF(L185&lt;=8,0,IF(L185&lt;=16,5,0))-IF(L185&lt;=8,0,IF(L185&lt;=16,(L185-9)*0.1275,0)),0)+IF(F185="JčPČ",IF(L185=1,21.25,IF(L185=2,14.5,IF(L185=3,11.5,IF(L185=4,7,IF(L185=5,6.5,IF(L185=6,6,IF(L185=7,5.5,IF(L185=8,5,0))))))))+IF(L185&lt;=8,0,IF(L185&lt;=16,4,0))-IF(L185&lt;=8,0,IF(L185&lt;=16,(L185-9)*0.10625,0)),0)+IF(F185="JčEČ",IF(L185=1,17,IF(L185=2,13.02,IF(L185=3,10.32,IF(L185=4,6,IF(L185=5,5.5,IF(L185=6,5,IF(L185=7,4.5,IF(L185=8,4,0))))))))+IF(L185&lt;=8,0,IF(L185&lt;=16,3,0))-IF(L185&lt;=8,0,IF(L185&lt;=16,(L185-9)*0.085,0)),0)+IF(F185="NEAK",IF(L185=1,11.48,IF(L185=2,8.79,IF(L185=3,6.97,IF(L185=4,4.05,IF(L185=5,3.71,IF(L185=6,3.38,IF(L185=7,3.04,IF(L185=8,2.7,0))))))))+IF(L185&lt;=8,0,IF(L185&lt;=16,2,IF(L185&lt;=24,1.3,0)))-IF(L185&lt;=8,0,IF(L185&lt;=16,(L185-9)*0.0574,IF(L185&lt;=24,(L185-17)*0.0574,0))),0))*IF(L185&lt;0,1,IF(OR(F185="PČ",F185="PŽ",F185="PT"),IF(J185&lt;32,J185/32,1),1))* IF(L185&lt;0,1,IF(OR(F185="EČ",F185="EŽ",F185="JOŽ",F185="JPČ",F185="NEAK"),IF(J185&lt;24,J185/24,1),1))*IF(L185&lt;0,1,IF(OR(F185="PČneol",F185="JEČ",F185="JEOF",F185="JnPČ",F185="JnEČ",F185="JčPČ",F185="JčEČ"),IF(J185&lt;16,J185/16,1),1))*IF(L185&lt;0,1,IF(F185="EČneol",IF(J185&lt;8,J185/8,1),1))</f>
        <v>4.6875</v>
      </c>
      <c r="O185" s="9">
        <f t="shared" ref="O185" si="91">IF(F185="OŽ",N185,IF(H185="Ne",IF(J185*0.3&lt;J185-L185,N185,0),IF(J185*0.1&lt;J185-L185,N185,0)))</f>
        <v>4.6875</v>
      </c>
      <c r="P185" s="4">
        <f t="shared" ref="P185" si="92">IF(O185=0,0,IF(F185="OŽ",IF(L185&gt;35,0,IF(J185&gt;35,(36-L185)*1.836,((36-L185)-(36-J185))*1.836)),0)+IF(F185="PČ",IF(L185&gt;31,0,IF(J185&gt;31,(32-L185)*1.347,((32-L185)-(32-J185))*1.347)),0)+ IF(F185="PČneol",IF(L185&gt;15,0,IF(J185&gt;15,(16-L185)*0.255,((16-L185)-(16-J185))*0.255)),0)+IF(F185="PŽ",IF(L185&gt;31,0,IF(J185&gt;31,(32-L185)*0.255,((32-L185)-(32-J185))*0.255)),0)+IF(F185="EČ",IF(L185&gt;23,0,IF(J185&gt;23,(24-L185)*0.612,((24-L185)-(24-J185))*0.612)),0)+IF(F185="EČneol",IF(L185&gt;7,0,IF(J185&gt;7,(8-L185)*0.204,((8-L185)-(8-J185))*0.204)),0)+IF(F185="EŽ",IF(L185&gt;23,0,IF(J185&gt;23,(24-L185)*0.204,((24-L185)-(24-J185))*0.204)),0)+IF(F185="PT",IF(L185&gt;31,0,IF(J185&gt;31,(32-L185)*0.204,((32-L185)-(32-J185))*0.204)),0)+IF(F185="JOŽ",IF(L185&gt;23,0,IF(J185&gt;23,(24-L185)*0.255,((24-L185)-(24-J185))*0.255)),0)+IF(F185="JPČ",IF(L185&gt;23,0,IF(J185&gt;23,(24-L185)*0.204,((24-L185)-(24-J185))*0.204)),0)+IF(F185="JEČ",IF(L185&gt;15,0,IF(J185&gt;15,(16-L185)*0.102,((16-L185)-(16-J185))*0.102)),0)+IF(F185="JEOF",IF(L185&gt;15,0,IF(J185&gt;15,(16-L185)*0.102,((16-L185)-(16-J185))*0.102)),0)+IF(F185="JnPČ",IF(L185&gt;15,0,IF(J185&gt;15,(16-L185)*0.153,((16-L185)-(16-J185))*0.153)),0)+IF(F185="JnEČ",IF(L185&gt;15,0,IF(J185&gt;15,(16-L185)*0.0765,((16-L185)-(16-J185))*0.0765)),0)+IF(F185="JčPČ",IF(L185&gt;15,0,IF(J185&gt;15,(16-L185)*0.06375,((16-L185)-(16-J185))*0.06375)),0)+IF(F185="JčEČ",IF(L185&gt;15,0,IF(J185&gt;15,(16-L185)*0.051,((16-L185)-(16-J185))*0.051)),0)+IF(F185="NEAK",IF(L185&gt;23,0,IF(J185&gt;23,(24-L185)*0.03444,((24-L185)-(24-J185))*0.03444)),0))</f>
        <v>0.45899999999999996</v>
      </c>
      <c r="Q185" s="11">
        <f t="shared" ref="Q185" si="93">IF(ISERROR(P185*100/N185),0,(P185*100/N185))</f>
        <v>9.7919999999999998</v>
      </c>
      <c r="R185" s="10">
        <f t="shared" ref="R185" si="94">IF(Q185&lt;=30,O185+P185,O185+O185*0.3)*IF(G185=1,0.4,IF(G185=2,0.75,IF(G185="1 (kas 4 m. 1 k. nerengiamos)",0.52,1)))*IF(D185="olimpinė",1,IF(M185="Ne",0.5,1))*IF(OR(A$5="Lietuvos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federacija"),IF(OR(J185&lt;8,K185&lt;16),0,1),1)*E185*IF(I185&lt;=1,1,1/I185)*IF(OR(A$5="Lietuvos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2.0585999999999998</v>
      </c>
      <c r="T185" s="59"/>
      <c r="U185" s="59"/>
    </row>
    <row r="186" spans="1:21" s="8" customFormat="1">
      <c r="A186" s="65">
        <v>11</v>
      </c>
      <c r="B186" s="58" t="s">
        <v>141</v>
      </c>
      <c r="C186" s="12" t="s">
        <v>99</v>
      </c>
      <c r="D186" s="65" t="s">
        <v>30</v>
      </c>
      <c r="E186" s="65">
        <v>1</v>
      </c>
      <c r="F186" s="65" t="s">
        <v>93</v>
      </c>
      <c r="G186" s="65">
        <v>1</v>
      </c>
      <c r="H186" s="65" t="s">
        <v>32</v>
      </c>
      <c r="I186" s="65"/>
      <c r="J186" s="65">
        <v>15</v>
      </c>
      <c r="K186" s="65">
        <v>15</v>
      </c>
      <c r="L186" s="58">
        <v>9</v>
      </c>
      <c r="M186" s="65" t="s">
        <v>33</v>
      </c>
      <c r="N186" s="3">
        <f t="shared" ref="N186" si="95">(IF(F186="OŽ",IF(L186=1,550.8,IF(L186=2,426.38,IF(L186=3,342.14,IF(L186=4,181.44,IF(L186=5,168.48,IF(L186=6,155.52,IF(L186=7,148.5,IF(L186=8,144,0))))))))+IF(L186&lt;=8,0,IF(L186&lt;=16,137.7,IF(L186&lt;=24,108,IF(L186&lt;=32,80.1,IF(L186&lt;=36,52.2,0)))))-IF(L186&lt;=8,0,IF(L186&lt;=16,(L186-9)*2.754,IF(L186&lt;=24,(L186-17)* 2.754,IF(L186&lt;=32,(L186-25)* 2.754,IF(L186&lt;=36,(L186-33)*2.754,0))))),0)+IF(F186="PČ",IF(L186=1,449,IF(L186=2,314.6,IF(L186=3,238,IF(L186=4,172,IF(L186=5,159,IF(L186=6,145,IF(L186=7,132,IF(L186=8,119,0))))))))+IF(L186&lt;=8,0,IF(L186&lt;=16,88,IF(L186&lt;=24,55,IF(L186&lt;=32,22,0))))-IF(L186&lt;=8,0,IF(L186&lt;=16,(L186-9)*2.245,IF(L186&lt;=24,(L186-17)*2.245,IF(L186&lt;=32,(L186-25)*2.245,0)))),0)+IF(F186="PČneol",IF(L186=1,85,IF(L186=2,64.61,IF(L186=3,50.76,IF(L186=4,16.25,IF(L186=5,15,IF(L186=6,13.75,IF(L186=7,12.5,IF(L186=8,11.25,0))))))))+IF(L186&lt;=8,0,IF(L186&lt;=16,9,0))-IF(L186&lt;=8,0,IF(L186&lt;=16,(L186-9)*0.425,0)),0)+IF(F186="PŽ",IF(L186=1,85,IF(L186=2,59.5,IF(L186=3,45,IF(L186=4,32.5,IF(L186=5,30,IF(L186=6,27.5,IF(L186=7,25,IF(L186=8,22.5,0))))))))+IF(L186&lt;=8,0,IF(L186&lt;=16,19,IF(L186&lt;=24,13,IF(L186&lt;=32,8,0))))-IF(L186&lt;=8,0,IF(L186&lt;=16,(L186-9)*0.425,IF(L186&lt;=24,(L186-17)*0.425,IF(L186&lt;=32,(L186-25)*0.425,0)))),0)+IF(F186="EČ",IF(L186=1,204,IF(L186=2,156.24,IF(L186=3,123.84,IF(L186=4,72,IF(L186=5,66,IF(L186=6,60,IF(L186=7,54,IF(L186=8,48,0))))))))+IF(L186&lt;=8,0,IF(L186&lt;=16,40,IF(L186&lt;=24,25,0)))-IF(L186&lt;=8,0,IF(L186&lt;=16,(L186-9)*1.02,IF(L186&lt;=24,(L186-17)*1.02,0))),0)+IF(F186="EČneol",IF(L186=1,68,IF(L186=2,51.69,IF(L186=3,40.61,IF(L186=4,13,IF(L186=5,12,IF(L186=6,11,IF(L186=7,10,IF(L186=8,9,0)))))))))+IF(F186="EŽ",IF(L186=1,68,IF(L186=2,47.6,IF(L186=3,36,IF(L186=4,18,IF(L186=5,16.5,IF(L186=6,15,IF(L186=7,13.5,IF(L186=8,12,0))))))))+IF(L186&lt;=8,0,IF(L186&lt;=16,10,IF(L186&lt;=24,6,0)))-IF(L186&lt;=8,0,IF(L186&lt;=16,(L186-9)*0.34,IF(L186&lt;=24,(L186-17)*0.34,0))),0)+IF(F186="PT",IF(L186=1,68,IF(L186=2,52.08,IF(L186=3,41.28,IF(L186=4,24,IF(L186=5,22,IF(L186=6,20,IF(L186=7,18,IF(L186=8,16,0))))))))+IF(L186&lt;=8,0,IF(L186&lt;=16,13,IF(L186&lt;=24,9,IF(L186&lt;=32,4,0))))-IF(L186&lt;=8,0,IF(L186&lt;=16,(L186-9)*0.34,IF(L186&lt;=24,(L186-17)*0.34,IF(L186&lt;=32,(L186-25)*0.34,0)))),0)+IF(F186="JOŽ",IF(L186=1,85,IF(L186=2,59.5,IF(L186=3,45,IF(L186=4,32.5,IF(L186=5,30,IF(L186=6,27.5,IF(L186=7,25,IF(L186=8,22.5,0))))))))+IF(L186&lt;=8,0,IF(L186&lt;=16,19,IF(L186&lt;=24,13,0)))-IF(L186&lt;=8,0,IF(L186&lt;=16,(L186-9)*0.425,IF(L186&lt;=24,(L186-17)*0.425,0))),0)+IF(F186="JPČ",IF(L186=1,68,IF(L186=2,47.6,IF(L186=3,36,IF(L186=4,26,IF(L186=5,24,IF(L186=6,22,IF(L186=7,20,IF(L186=8,18,0))))))))+IF(L186&lt;=8,0,IF(L186&lt;=16,13,IF(L186&lt;=24,9,0)))-IF(L186&lt;=8,0,IF(L186&lt;=16,(L186-9)*0.34,IF(L186&lt;=24,(L186-17)*0.34,0))),0)+IF(F186="JEČ",IF(L186=1,34,IF(L186=2,26.04,IF(L186=3,20.6,IF(L186=4,12,IF(L186=5,11,IF(L186=6,10,IF(L186=7,9,IF(L186=8,8,0))))))))+IF(L186&lt;=8,0,IF(L186&lt;=16,6,0))-IF(L186&lt;=8,0,IF(L186&lt;=16,(L186-9)*0.17,0)),0)+IF(F186="JEOF",IF(L186=1,34,IF(L186=2,26.04,IF(L186=3,20.6,IF(L186=4,12,IF(L186=5,11,IF(L186=6,10,IF(L186=7,9,IF(L186=8,8,0))))))))+IF(L186&lt;=8,0,IF(L186&lt;=16,6,0))-IF(L186&lt;=8,0,IF(L186&lt;=16,(L186-9)*0.17,0)),0)+IF(F186="JnPČ",IF(L186=1,51,IF(L186=2,35.7,IF(L186=3,27,IF(L186=4,19.5,IF(L186=5,18,IF(L186=6,16.5,IF(L186=7,15,IF(L186=8,13.5,0))))))))+IF(L186&lt;=8,0,IF(L186&lt;=16,10,0))-IF(L186&lt;=8,0,IF(L186&lt;=16,(L186-9)*0.255,0)),0)+IF(F186="JnEČ",IF(L186=1,25.5,IF(L186=2,19.53,IF(L186=3,15.48,IF(L186=4,9,IF(L186=5,8.25,IF(L186=6,7.5,IF(L186=7,6.75,IF(L186=8,6,0))))))))+IF(L186&lt;=8,0,IF(L186&lt;=16,5,0))-IF(L186&lt;=8,0,IF(L186&lt;=16,(L186-9)*0.1275,0)),0)+IF(F186="JčPČ",IF(L186=1,21.25,IF(L186=2,14.5,IF(L186=3,11.5,IF(L186=4,7,IF(L186=5,6.5,IF(L186=6,6,IF(L186=7,5.5,IF(L186=8,5,0))))))))+IF(L186&lt;=8,0,IF(L186&lt;=16,4,0))-IF(L186&lt;=8,0,IF(L186&lt;=16,(L186-9)*0.10625,0)),0)+IF(F186="JčEČ",IF(L186=1,17,IF(L186=2,13.02,IF(L186=3,10.32,IF(L186=4,6,IF(L186=5,5.5,IF(L186=6,5,IF(L186=7,4.5,IF(L186=8,4,0))))))))+IF(L186&lt;=8,0,IF(L186&lt;=16,3,0))-IF(L186&lt;=8,0,IF(L186&lt;=16,(L186-9)*0.085,0)),0)+IF(F186="NEAK",IF(L186=1,11.48,IF(L186=2,8.79,IF(L186=3,6.97,IF(L186=4,4.05,IF(L186=5,3.71,IF(L186=6,3.38,IF(L186=7,3.04,IF(L186=8,2.7,0))))))))+IF(L186&lt;=8,0,IF(L186&lt;=16,2,IF(L186&lt;=24,1.3,0)))-IF(L186&lt;=8,0,IF(L186&lt;=16,(L186-9)*0.0574,IF(L186&lt;=24,(L186-17)*0.0574,0))),0))*IF(L186&lt;0,1,IF(OR(F186="PČ",F186="PŽ",F186="PT"),IF(J186&lt;32,J186/32,1),1))* IF(L186&lt;0,1,IF(OR(F186="EČ",F186="EŽ",F186="JOŽ",F186="JPČ",F186="NEAK"),IF(J186&lt;24,J186/24,1),1))*IF(L186&lt;0,1,IF(OR(F186="PČneol",F186="JEČ",F186="JEOF",F186="JnPČ",F186="JnEČ",F186="JčPČ",F186="JčEČ"),IF(J186&lt;16,J186/16,1),1))*IF(L186&lt;0,1,IF(F186="EČneol",IF(J186&lt;8,J186/8,1),1))</f>
        <v>4.6875</v>
      </c>
      <c r="O186" s="9">
        <f t="shared" ref="O186" si="96">IF(F186="OŽ",N186,IF(H186="Ne",IF(J186*0.3&lt;J186-L186,N186,0),IF(J186*0.1&lt;J186-L186,N186,0)))</f>
        <v>4.6875</v>
      </c>
      <c r="P186" s="4">
        <f t="shared" ref="P186" si="97">IF(O186=0,0,IF(F186="OŽ",IF(L186&gt;35,0,IF(J186&gt;35,(36-L186)*1.836,((36-L186)-(36-J186))*1.836)),0)+IF(F186="PČ",IF(L186&gt;31,0,IF(J186&gt;31,(32-L186)*1.347,((32-L186)-(32-J186))*1.347)),0)+ IF(F186="PČneol",IF(L186&gt;15,0,IF(J186&gt;15,(16-L186)*0.255,((16-L186)-(16-J186))*0.255)),0)+IF(F186="PŽ",IF(L186&gt;31,0,IF(J186&gt;31,(32-L186)*0.255,((32-L186)-(32-J186))*0.255)),0)+IF(F186="EČ",IF(L186&gt;23,0,IF(J186&gt;23,(24-L186)*0.612,((24-L186)-(24-J186))*0.612)),0)+IF(F186="EČneol",IF(L186&gt;7,0,IF(J186&gt;7,(8-L186)*0.204,((8-L186)-(8-J186))*0.204)),0)+IF(F186="EŽ",IF(L186&gt;23,0,IF(J186&gt;23,(24-L186)*0.204,((24-L186)-(24-J186))*0.204)),0)+IF(F186="PT",IF(L186&gt;31,0,IF(J186&gt;31,(32-L186)*0.204,((32-L186)-(32-J186))*0.204)),0)+IF(F186="JOŽ",IF(L186&gt;23,0,IF(J186&gt;23,(24-L186)*0.255,((24-L186)-(24-J186))*0.255)),0)+IF(F186="JPČ",IF(L186&gt;23,0,IF(J186&gt;23,(24-L186)*0.204,((24-L186)-(24-J186))*0.204)),0)+IF(F186="JEČ",IF(L186&gt;15,0,IF(J186&gt;15,(16-L186)*0.102,((16-L186)-(16-J186))*0.102)),0)+IF(F186="JEOF",IF(L186&gt;15,0,IF(J186&gt;15,(16-L186)*0.102,((16-L186)-(16-J186))*0.102)),0)+IF(F186="JnPČ",IF(L186&gt;15,0,IF(J186&gt;15,(16-L186)*0.153,((16-L186)-(16-J186))*0.153)),0)+IF(F186="JnEČ",IF(L186&gt;15,0,IF(J186&gt;15,(16-L186)*0.0765,((16-L186)-(16-J186))*0.0765)),0)+IF(F186="JčPČ",IF(L186&gt;15,0,IF(J186&gt;15,(16-L186)*0.06375,((16-L186)-(16-J186))*0.06375)),0)+IF(F186="JčEČ",IF(L186&gt;15,0,IF(J186&gt;15,(16-L186)*0.051,((16-L186)-(16-J186))*0.051)),0)+IF(F186="NEAK",IF(L186&gt;23,0,IF(J186&gt;23,(24-L186)*0.03444,((24-L186)-(24-J186))*0.03444)),0))</f>
        <v>0.45899999999999996</v>
      </c>
      <c r="Q186" s="11">
        <f t="shared" ref="Q186" si="98">IF(ISERROR(P186*100/N186),0,(P186*100/N186))</f>
        <v>9.7919999999999998</v>
      </c>
      <c r="R186" s="10">
        <f t="shared" ref="R186" si="99">IF(Q186&lt;=30,O186+P186,O186+O186*0.3)*IF(G186=1,0.4,IF(G186=2,0.75,IF(G186="1 (kas 4 m. 1 k. nerengiamos)",0.52,1)))*IF(D186="olimpinė",1,IF(M186="Ne",0.5,1))*IF(OR(A$5="Lietuvos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federacija"),IF(OR(J186&lt;8,K186&lt;16),0,1),1)*E186*IF(I186&lt;=1,1,1/I186)*IF(OR(A$5="Lietuvos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2.0585999999999998</v>
      </c>
      <c r="T186" s="59"/>
      <c r="U186" s="59"/>
    </row>
    <row r="187" spans="1:21">
      <c r="A187" s="65">
        <v>12</v>
      </c>
      <c r="B187" s="65" t="s">
        <v>142</v>
      </c>
      <c r="C187" s="12" t="s">
        <v>92</v>
      </c>
      <c r="D187" s="65" t="s">
        <v>30</v>
      </c>
      <c r="E187" s="65">
        <v>1</v>
      </c>
      <c r="F187" s="65" t="s">
        <v>93</v>
      </c>
      <c r="G187" s="65">
        <v>1</v>
      </c>
      <c r="H187" s="65" t="s">
        <v>32</v>
      </c>
      <c r="I187" s="65"/>
      <c r="J187" s="65">
        <v>10</v>
      </c>
      <c r="K187" s="65">
        <v>10</v>
      </c>
      <c r="L187" s="65">
        <v>5</v>
      </c>
      <c r="M187" s="65" t="s">
        <v>33</v>
      </c>
      <c r="N187" s="3">
        <f t="shared" si="83"/>
        <v>5.15625</v>
      </c>
      <c r="O187" s="9">
        <f t="shared" si="84"/>
        <v>5.15625</v>
      </c>
      <c r="P187" s="4">
        <f t="shared" si="88"/>
        <v>0.38250000000000001</v>
      </c>
      <c r="Q187" s="11">
        <f t="shared" si="89"/>
        <v>7.418181818181818</v>
      </c>
      <c r="R187" s="10">
        <f t="shared" si="87"/>
        <v>2.2155</v>
      </c>
      <c r="S187" s="8"/>
      <c r="T187" s="59"/>
      <c r="U187" s="59"/>
    </row>
    <row r="188" spans="1:21">
      <c r="A188" s="75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7"/>
      <c r="R188" s="10">
        <f>SUM(R176:R187)</f>
        <v>21.040299999999995</v>
      </c>
      <c r="S188" s="8"/>
      <c r="T188" s="8"/>
      <c r="U188" s="8"/>
    </row>
    <row r="189" spans="1:21" ht="15.75">
      <c r="A189" s="24" t="s">
        <v>39</v>
      </c>
      <c r="B189" s="2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6"/>
      <c r="S189" s="8"/>
      <c r="T189" s="8"/>
      <c r="U189" s="8"/>
    </row>
    <row r="190" spans="1:21">
      <c r="A190" s="49" t="s">
        <v>48</v>
      </c>
      <c r="B190" s="49"/>
      <c r="C190" s="49"/>
      <c r="D190" s="49"/>
      <c r="E190" s="49"/>
      <c r="F190" s="49"/>
      <c r="G190" s="49"/>
      <c r="H190" s="49"/>
      <c r="I190" s="49"/>
      <c r="J190" s="15"/>
      <c r="K190" s="15"/>
      <c r="L190" s="15"/>
      <c r="M190" s="15"/>
      <c r="N190" s="15"/>
      <c r="O190" s="15"/>
      <c r="P190" s="15"/>
      <c r="Q190" s="15"/>
      <c r="R190" s="16"/>
      <c r="S190" s="8"/>
      <c r="T190" s="8"/>
      <c r="U190" s="8"/>
    </row>
    <row r="191" spans="1:21" s="8" customFormat="1">
      <c r="A191" s="49"/>
      <c r="B191" s="49"/>
      <c r="C191" s="49"/>
      <c r="D191" s="49"/>
      <c r="E191" s="49"/>
      <c r="F191" s="49"/>
      <c r="G191" s="49"/>
      <c r="H191" s="49"/>
      <c r="I191" s="49"/>
      <c r="J191" s="15"/>
      <c r="K191" s="15"/>
      <c r="L191" s="15"/>
      <c r="M191" s="15"/>
      <c r="N191" s="15"/>
      <c r="O191" s="15"/>
      <c r="P191" s="15"/>
      <c r="Q191" s="15"/>
      <c r="R191" s="16"/>
    </row>
    <row r="192" spans="1:21">
      <c r="A192" s="71" t="s">
        <v>143</v>
      </c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61"/>
      <c r="R192" s="8"/>
      <c r="S192" s="8"/>
      <c r="T192" s="8"/>
      <c r="U192" s="8"/>
    </row>
    <row r="193" spans="1:21" ht="18">
      <c r="A193" s="73" t="s">
        <v>27</v>
      </c>
      <c r="B193" s="74"/>
      <c r="C193" s="74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61"/>
      <c r="R193" s="8"/>
      <c r="S193" s="8"/>
      <c r="T193" s="8"/>
      <c r="U193" s="8"/>
    </row>
    <row r="194" spans="1:21">
      <c r="A194" s="71" t="s">
        <v>144</v>
      </c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61"/>
      <c r="R194" s="8"/>
      <c r="S194" s="8"/>
      <c r="T194" s="8"/>
      <c r="U194" s="8"/>
    </row>
    <row r="195" spans="1:21">
      <c r="A195" s="65">
        <v>1</v>
      </c>
      <c r="B195" s="65" t="s">
        <v>67</v>
      </c>
      <c r="C195" s="12" t="s">
        <v>55</v>
      </c>
      <c r="D195" s="65" t="s">
        <v>30</v>
      </c>
      <c r="E195" s="65">
        <v>1</v>
      </c>
      <c r="F195" s="65" t="s">
        <v>69</v>
      </c>
      <c r="G195" s="65">
        <v>2</v>
      </c>
      <c r="H195" s="65" t="s">
        <v>32</v>
      </c>
      <c r="I195" s="65"/>
      <c r="J195" s="65">
        <v>18</v>
      </c>
      <c r="K195" s="65">
        <v>18</v>
      </c>
      <c r="L195" s="65">
        <v>9</v>
      </c>
      <c r="M195" s="65" t="s">
        <v>33</v>
      </c>
      <c r="N195" s="3">
        <f t="shared" ref="N195:N196" si="100">(IF(F195="OŽ",IF(L195=1,550.8,IF(L195=2,426.38,IF(L195=3,342.14,IF(L195=4,181.44,IF(L195=5,168.48,IF(L195=6,155.52,IF(L195=7,148.5,IF(L195=8,144,0))))))))+IF(L195&lt;=8,0,IF(L195&lt;=16,137.7,IF(L195&lt;=24,108,IF(L195&lt;=32,80.1,IF(L195&lt;=36,52.2,0)))))-IF(L195&lt;=8,0,IF(L195&lt;=16,(L195-9)*2.754,IF(L195&lt;=24,(L195-17)* 2.754,IF(L195&lt;=32,(L195-25)* 2.754,IF(L195&lt;=36,(L195-33)*2.754,0))))),0)+IF(F195="PČ",IF(L195=1,449,IF(L195=2,314.6,IF(L195=3,238,IF(L195=4,172,IF(L195=5,159,IF(L195=6,145,IF(L195=7,132,IF(L195=8,119,0))))))))+IF(L195&lt;=8,0,IF(L195&lt;=16,88,IF(L195&lt;=24,55,IF(L195&lt;=32,22,0))))-IF(L195&lt;=8,0,IF(L195&lt;=16,(L195-9)*2.245,IF(L195&lt;=24,(L195-17)*2.245,IF(L195&lt;=32,(L195-25)*2.245,0)))),0)+IF(F195="PČneol",IF(L195=1,85,IF(L195=2,64.61,IF(L195=3,50.76,IF(L195=4,16.25,IF(L195=5,15,IF(L195=6,13.75,IF(L195=7,12.5,IF(L195=8,11.25,0))))))))+IF(L195&lt;=8,0,IF(L195&lt;=16,9,0))-IF(L195&lt;=8,0,IF(L195&lt;=16,(L195-9)*0.425,0)),0)+IF(F195="PŽ",IF(L195=1,85,IF(L195=2,59.5,IF(L195=3,45,IF(L195=4,32.5,IF(L195=5,30,IF(L195=6,27.5,IF(L195=7,25,IF(L195=8,22.5,0))))))))+IF(L195&lt;=8,0,IF(L195&lt;=16,19,IF(L195&lt;=24,13,IF(L195&lt;=32,8,0))))-IF(L195&lt;=8,0,IF(L195&lt;=16,(L195-9)*0.425,IF(L195&lt;=24,(L195-17)*0.425,IF(L195&lt;=32,(L195-25)*0.425,0)))),0)+IF(F195="EČ",IF(L195=1,204,IF(L195=2,156.24,IF(L195=3,123.84,IF(L195=4,72,IF(L195=5,66,IF(L195=6,60,IF(L195=7,54,IF(L195=8,48,0))))))))+IF(L195&lt;=8,0,IF(L195&lt;=16,40,IF(L195&lt;=24,25,0)))-IF(L195&lt;=8,0,IF(L195&lt;=16,(L195-9)*1.02,IF(L195&lt;=24,(L195-17)*1.02,0))),0)+IF(F195="EČneol",IF(L195=1,68,IF(L195=2,51.69,IF(L195=3,40.61,IF(L195=4,13,IF(L195=5,12,IF(L195=6,11,IF(L195=7,10,IF(L195=8,9,0)))))))))+IF(F195="EŽ",IF(L195=1,68,IF(L195=2,47.6,IF(L195=3,36,IF(L195=4,18,IF(L195=5,16.5,IF(L195=6,15,IF(L195=7,13.5,IF(L195=8,12,0))))))))+IF(L195&lt;=8,0,IF(L195&lt;=16,10,IF(L195&lt;=24,6,0)))-IF(L195&lt;=8,0,IF(L195&lt;=16,(L195-9)*0.34,IF(L195&lt;=24,(L195-17)*0.34,0))),0)+IF(F195="PT",IF(L195=1,68,IF(L195=2,52.08,IF(L195=3,41.28,IF(L195=4,24,IF(L195=5,22,IF(L195=6,20,IF(L195=7,18,IF(L195=8,16,0))))))))+IF(L195&lt;=8,0,IF(L195&lt;=16,13,IF(L195&lt;=24,9,IF(L195&lt;=32,4,0))))-IF(L195&lt;=8,0,IF(L195&lt;=16,(L195-9)*0.34,IF(L195&lt;=24,(L195-17)*0.34,IF(L195&lt;=32,(L195-25)*0.34,0)))),0)+IF(F195="JOŽ",IF(L195=1,85,IF(L195=2,59.5,IF(L195=3,45,IF(L195=4,32.5,IF(L195=5,30,IF(L195=6,27.5,IF(L195=7,25,IF(L195=8,22.5,0))))))))+IF(L195&lt;=8,0,IF(L195&lt;=16,19,IF(L195&lt;=24,13,0)))-IF(L195&lt;=8,0,IF(L195&lt;=16,(L195-9)*0.425,IF(L195&lt;=24,(L195-17)*0.425,0))),0)+IF(F195="JPČ",IF(L195=1,68,IF(L195=2,47.6,IF(L195=3,36,IF(L195=4,26,IF(L195=5,24,IF(L195=6,22,IF(L195=7,20,IF(L195=8,18,0))))))))+IF(L195&lt;=8,0,IF(L195&lt;=16,13,IF(L195&lt;=24,9,0)))-IF(L195&lt;=8,0,IF(L195&lt;=16,(L195-9)*0.34,IF(L195&lt;=24,(L195-17)*0.34,0))),0)+IF(F195="JEČ",IF(L195=1,34,IF(L195=2,26.04,IF(L195=3,20.6,IF(L195=4,12,IF(L195=5,11,IF(L195=6,10,IF(L195=7,9,IF(L195=8,8,0))))))))+IF(L195&lt;=8,0,IF(L195&lt;=16,6,0))-IF(L195&lt;=8,0,IF(L195&lt;=16,(L195-9)*0.17,0)),0)+IF(F195="JEOF",IF(L195=1,34,IF(L195=2,26.04,IF(L195=3,20.6,IF(L195=4,12,IF(L195=5,11,IF(L195=6,10,IF(L195=7,9,IF(L195=8,8,0))))))))+IF(L195&lt;=8,0,IF(L195&lt;=16,6,0))-IF(L195&lt;=8,0,IF(L195&lt;=16,(L195-9)*0.17,0)),0)+IF(F195="JnPČ",IF(L195=1,51,IF(L195=2,35.7,IF(L195=3,27,IF(L195=4,19.5,IF(L195=5,18,IF(L195=6,16.5,IF(L195=7,15,IF(L195=8,13.5,0))))))))+IF(L195&lt;=8,0,IF(L195&lt;=16,10,0))-IF(L195&lt;=8,0,IF(L195&lt;=16,(L195-9)*0.255,0)),0)+IF(F195="JnEČ",IF(L195=1,25.5,IF(L195=2,19.53,IF(L195=3,15.48,IF(L195=4,9,IF(L195=5,8.25,IF(L195=6,7.5,IF(L195=7,6.75,IF(L195=8,6,0))))))))+IF(L195&lt;=8,0,IF(L195&lt;=16,5,0))-IF(L195&lt;=8,0,IF(L195&lt;=16,(L195-9)*0.1275,0)),0)+IF(F195="JčPČ",IF(L195=1,21.25,IF(L195=2,14.5,IF(L195=3,11.5,IF(L195=4,7,IF(L195=5,6.5,IF(L195=6,6,IF(L195=7,5.5,IF(L195=8,5,0))))))))+IF(L195&lt;=8,0,IF(L195&lt;=16,4,0))-IF(L195&lt;=8,0,IF(L195&lt;=16,(L195-9)*0.10625,0)),0)+IF(F195="JčEČ",IF(L195=1,17,IF(L195=2,13.02,IF(L195=3,10.32,IF(L195=4,6,IF(L195=5,5.5,IF(L195=6,5,IF(L195=7,4.5,IF(L195=8,4,0))))))))+IF(L195&lt;=8,0,IF(L195&lt;=16,3,0))-IF(L195&lt;=8,0,IF(L195&lt;=16,(L195-9)*0.085,0)),0)+IF(F195="NEAK",IF(L195=1,11.48,IF(L195=2,8.79,IF(L195=3,6.97,IF(L195=4,4.05,IF(L195=5,3.71,IF(L195=6,3.38,IF(L195=7,3.04,IF(L195=8,2.7,0))))))))+IF(L195&lt;=8,0,IF(L195&lt;=16,2,IF(L195&lt;=24,1.3,0)))-IF(L195&lt;=8,0,IF(L195&lt;=16,(L195-9)*0.0574,IF(L195&lt;=24,(L195-17)*0.0574,0))),0))*IF(L195&lt;0,1,IF(OR(F195="PČ",F195="PŽ",F195="PT"),IF(J195&lt;32,J195/32,1),1))* IF(L195&lt;0,1,IF(OR(F195="EČ",F195="EŽ",F195="JOŽ",F195="JPČ",F195="NEAK"),IF(J195&lt;24,J195/24,1),1))*IF(L195&lt;0,1,IF(OR(F195="PČneol",F195="JEČ",F195="JEOF",F195="JnPČ",F195="JnEČ",F195="JčPČ",F195="JčEČ"),IF(J195&lt;16,J195/16,1),1))*IF(L195&lt;0,1,IF(F195="EČneol",IF(J195&lt;8,J195/8,1),1))</f>
        <v>30</v>
      </c>
      <c r="O195" s="9">
        <f t="shared" ref="O195:O196" si="101">IF(F195="OŽ",N195,IF(H195="Ne",IF(J195*0.3&lt;J195-L195,N195,0),IF(J195*0.1&lt;J195-L195,N195,0)))</f>
        <v>30</v>
      </c>
      <c r="P195" s="4">
        <f t="shared" ref="P195" si="102">IF(O195=0,0,IF(F195="OŽ",IF(L195&gt;35,0,IF(J195&gt;35,(36-L195)*1.836,((36-L195)-(36-J195))*1.836)),0)+IF(F195="PČ",IF(L195&gt;31,0,IF(J195&gt;31,(32-L195)*1.347,((32-L195)-(32-J195))*1.347)),0)+ IF(F195="PČneol",IF(L195&gt;15,0,IF(J195&gt;15,(16-L195)*0.255,((16-L195)-(16-J195))*0.255)),0)+IF(F195="PŽ",IF(L195&gt;31,0,IF(J195&gt;31,(32-L195)*0.255,((32-L195)-(32-J195))*0.255)),0)+IF(F195="EČ",IF(L195&gt;23,0,IF(J195&gt;23,(24-L195)*0.612,((24-L195)-(24-J195))*0.612)),0)+IF(F195="EČneol",IF(L195&gt;7,0,IF(J195&gt;7,(8-L195)*0.204,((8-L195)-(8-J195))*0.204)),0)+IF(F195="EŽ",IF(L195&gt;23,0,IF(J195&gt;23,(24-L195)*0.204,((24-L195)-(24-J195))*0.204)),0)+IF(F195="PT",IF(L195&gt;31,0,IF(J195&gt;31,(32-L195)*0.204,((32-L195)-(32-J195))*0.204)),0)+IF(F195="JOŽ",IF(L195&gt;23,0,IF(J195&gt;23,(24-L195)*0.255,((24-L195)-(24-J195))*0.255)),0)+IF(F195="JPČ",IF(L195&gt;23,0,IF(J195&gt;23,(24-L195)*0.204,((24-L195)-(24-J195))*0.204)),0)+IF(F195="JEČ",IF(L195&gt;15,0,IF(J195&gt;15,(16-L195)*0.102,((16-L195)-(16-J195))*0.102)),0)+IF(F195="JEOF",IF(L195&gt;15,0,IF(J195&gt;15,(16-L195)*0.102,((16-L195)-(16-J195))*0.102)),0)+IF(F195="JnPČ",IF(L195&gt;15,0,IF(J195&gt;15,(16-L195)*0.153,((16-L195)-(16-J195))*0.153)),0)+IF(F195="JnEČ",IF(L195&gt;15,0,IF(J195&gt;15,(16-L195)*0.0765,((16-L195)-(16-J195))*0.0765)),0)+IF(F195="JčPČ",IF(L195&gt;15,0,IF(J195&gt;15,(16-L195)*0.06375,((16-L195)-(16-J195))*0.06375)),0)+IF(F195="JčEČ",IF(L195&gt;15,0,IF(J195&gt;15,(16-L195)*0.051,((16-L195)-(16-J195))*0.051)),0)+IF(F195="NEAK",IF(L195&gt;23,0,IF(J195&gt;23,(24-L195)*0.03444,((24-L195)-(24-J195))*0.03444)),0))</f>
        <v>5.508</v>
      </c>
      <c r="Q195" s="11">
        <f t="shared" ref="Q195" si="103">IF(ISERROR(P195*100/N195),0,(P195*100/N195))</f>
        <v>18.36</v>
      </c>
      <c r="R195" s="10">
        <f t="shared" ref="R195:R196" si="104">IF(Q195&lt;=30,O195+P195,O195+O195*0.3)*IF(G195=1,0.4,IF(G195=2,0.75,IF(G195="1 (kas 4 m. 1 k. nerengiamos)",0.52,1)))*IF(D195="olimpinė",1,IF(M195="Ne",0.5,1))*IF(OR(A$5="Lietuvos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federacija"),IF(OR(J195&lt;8,K195&lt;16),0,1),1)*E195*IF(I195&lt;=1,1,1/I195)*IF(OR(A$5="Lietuvos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26.631</v>
      </c>
      <c r="S195" s="8"/>
      <c r="T195" s="8"/>
      <c r="U195" s="8"/>
    </row>
    <row r="196" spans="1:21">
      <c r="A196" s="65">
        <v>2</v>
      </c>
      <c r="B196" s="65" t="s">
        <v>36</v>
      </c>
      <c r="C196" s="12" t="s">
        <v>82</v>
      </c>
      <c r="D196" s="65" t="s">
        <v>30</v>
      </c>
      <c r="E196" s="65">
        <v>1</v>
      </c>
      <c r="F196" s="65" t="s">
        <v>69</v>
      </c>
      <c r="G196" s="65">
        <v>2</v>
      </c>
      <c r="H196" s="65" t="s">
        <v>32</v>
      </c>
      <c r="I196" s="65"/>
      <c r="J196" s="65">
        <v>9</v>
      </c>
      <c r="K196" s="65">
        <v>9</v>
      </c>
      <c r="L196" s="65">
        <v>5</v>
      </c>
      <c r="M196" s="65" t="s">
        <v>33</v>
      </c>
      <c r="N196" s="3">
        <f t="shared" si="100"/>
        <v>24.75</v>
      </c>
      <c r="O196" s="9">
        <f t="shared" si="101"/>
        <v>24.75</v>
      </c>
      <c r="P196" s="4">
        <f t="shared" ref="P196" si="105">IF(O196=0,0,IF(F196="OŽ",IF(L196&gt;35,0,IF(J196&gt;35,(36-L196)*1.836,((36-L196)-(36-J196))*1.836)),0)+IF(F196="PČ",IF(L196&gt;31,0,IF(J196&gt;31,(32-L196)*1.347,((32-L196)-(32-J196))*1.347)),0)+ IF(F196="PČneol",IF(L196&gt;15,0,IF(J196&gt;15,(16-L196)*0.255,((16-L196)-(16-J196))*0.255)),0)+IF(F196="PŽ",IF(L196&gt;31,0,IF(J196&gt;31,(32-L196)*0.255,((32-L196)-(32-J196))*0.255)),0)+IF(F196="EČ",IF(L196&gt;23,0,IF(J196&gt;23,(24-L196)*0.612,((24-L196)-(24-J196))*0.612)),0)+IF(F196="EČneol",IF(L196&gt;7,0,IF(J196&gt;7,(8-L196)*0.204,((8-L196)-(8-J196))*0.204)),0)+IF(F196="EŽ",IF(L196&gt;23,0,IF(J196&gt;23,(24-L196)*0.204,((24-L196)-(24-J196))*0.204)),0)+IF(F196="PT",IF(L196&gt;31,0,IF(J196&gt;31,(32-L196)*0.204,((32-L196)-(32-J196))*0.204)),0)+IF(F196="JOŽ",IF(L196&gt;23,0,IF(J196&gt;23,(24-L196)*0.255,((24-L196)-(24-J196))*0.255)),0)+IF(F196="JPČ",IF(L196&gt;23,0,IF(J196&gt;23,(24-L196)*0.204,((24-L196)-(24-J196))*0.204)),0)+IF(F196="JEČ",IF(L196&gt;15,0,IF(J196&gt;15,(16-L196)*0.102,((16-L196)-(16-J196))*0.102)),0)+IF(F196="JEOF",IF(L196&gt;15,0,IF(J196&gt;15,(16-L196)*0.102,((16-L196)-(16-J196))*0.102)),0)+IF(F196="JnPČ",IF(L196&gt;15,0,IF(J196&gt;15,(16-L196)*0.153,((16-L196)-(16-J196))*0.153)),0)+IF(F196="JnEČ",IF(L196&gt;15,0,IF(J196&gt;15,(16-L196)*0.0765,((16-L196)-(16-J196))*0.0765)),0)+IF(F196="JčPČ",IF(L196&gt;15,0,IF(J196&gt;15,(16-L196)*0.06375,((16-L196)-(16-J196))*0.06375)),0)+IF(F196="JčEČ",IF(L196&gt;15,0,IF(J196&gt;15,(16-L196)*0.051,((16-L196)-(16-J196))*0.051)),0)+IF(F196="NEAK",IF(L196&gt;23,0,IF(J196&gt;23,(24-L196)*0.03444,((24-L196)-(24-J196))*0.03444)),0))</f>
        <v>2.448</v>
      </c>
      <c r="Q196" s="11">
        <f t="shared" ref="Q196" si="106">IF(ISERROR(P196*100/N196),0,(P196*100/N196))</f>
        <v>9.8909090909090907</v>
      </c>
      <c r="R196" s="10">
        <f t="shared" si="104"/>
        <v>20.398499999999999</v>
      </c>
      <c r="S196" s="8"/>
      <c r="T196" s="8"/>
      <c r="U196" s="8"/>
    </row>
    <row r="197" spans="1:21">
      <c r="A197" s="75" t="s">
        <v>38</v>
      </c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7"/>
      <c r="R197" s="10">
        <f>SUM(R195:R196)</f>
        <v>47.029499999999999</v>
      </c>
      <c r="S197" s="8"/>
      <c r="T197" s="8"/>
      <c r="U197" s="8"/>
    </row>
    <row r="198" spans="1:21" ht="15.75">
      <c r="A198" s="24" t="s">
        <v>39</v>
      </c>
      <c r="B198" s="2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6"/>
      <c r="S198" s="8"/>
      <c r="T198" s="8"/>
      <c r="U198" s="8"/>
    </row>
    <row r="199" spans="1:21">
      <c r="A199" s="49" t="s">
        <v>48</v>
      </c>
      <c r="B199" s="49"/>
      <c r="C199" s="49"/>
      <c r="D199" s="49"/>
      <c r="E199" s="49"/>
      <c r="F199" s="49"/>
      <c r="G199" s="49"/>
      <c r="H199" s="49"/>
      <c r="I199" s="49"/>
      <c r="J199" s="15"/>
      <c r="K199" s="15"/>
      <c r="L199" s="15"/>
      <c r="M199" s="15"/>
      <c r="N199" s="15"/>
      <c r="O199" s="15"/>
      <c r="P199" s="15"/>
      <c r="Q199" s="15"/>
      <c r="R199" s="16"/>
      <c r="S199" s="8"/>
      <c r="T199" s="8"/>
      <c r="U199" s="8"/>
    </row>
    <row r="200" spans="1:21" s="8" customFormat="1">
      <c r="A200" s="49"/>
      <c r="B200" s="49"/>
      <c r="C200" s="49"/>
      <c r="D200" s="49"/>
      <c r="E200" s="49"/>
      <c r="F200" s="49"/>
      <c r="G200" s="49"/>
      <c r="H200" s="49"/>
      <c r="I200" s="49"/>
      <c r="J200" s="15"/>
      <c r="K200" s="15"/>
      <c r="L200" s="15"/>
      <c r="M200" s="15"/>
      <c r="N200" s="15"/>
      <c r="O200" s="15"/>
      <c r="P200" s="15"/>
      <c r="Q200" s="15"/>
      <c r="R200" s="16"/>
    </row>
    <row r="201" spans="1:21">
      <c r="A201" s="71" t="s">
        <v>145</v>
      </c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61"/>
      <c r="R201" s="8"/>
      <c r="S201" s="8"/>
      <c r="T201" s="8"/>
      <c r="U201" s="8"/>
    </row>
    <row r="202" spans="1:21" ht="18">
      <c r="A202" s="73" t="s">
        <v>27</v>
      </c>
      <c r="B202" s="74"/>
      <c r="C202" s="74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61"/>
      <c r="R202" s="8"/>
      <c r="S202" s="8"/>
      <c r="T202" s="8"/>
      <c r="U202" s="8"/>
    </row>
    <row r="203" spans="1:21">
      <c r="A203" s="71" t="s">
        <v>146</v>
      </c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61"/>
      <c r="R203" s="8"/>
      <c r="S203" s="8"/>
      <c r="T203" s="8"/>
      <c r="U203" s="8"/>
    </row>
    <row r="204" spans="1:21">
      <c r="A204" s="65">
        <v>1</v>
      </c>
      <c r="B204" s="65" t="s">
        <v>147</v>
      </c>
      <c r="C204" s="12" t="s">
        <v>37</v>
      </c>
      <c r="D204" s="65" t="s">
        <v>30</v>
      </c>
      <c r="E204" s="65">
        <v>1</v>
      </c>
      <c r="F204" s="65" t="s">
        <v>83</v>
      </c>
      <c r="G204" s="65">
        <v>2</v>
      </c>
      <c r="H204" s="65" t="s">
        <v>32</v>
      </c>
      <c r="I204" s="65"/>
      <c r="J204" s="65">
        <v>17</v>
      </c>
      <c r="K204" s="65">
        <v>17</v>
      </c>
      <c r="L204" s="65">
        <v>3</v>
      </c>
      <c r="M204" s="65" t="s">
        <v>33</v>
      </c>
      <c r="N204" s="3">
        <f t="shared" ref="N204:N211" si="107">(IF(F204="OŽ",IF(L204=1,550.8,IF(L204=2,426.38,IF(L204=3,342.14,IF(L204=4,181.44,IF(L204=5,168.48,IF(L204=6,155.52,IF(L204=7,148.5,IF(L204=8,144,0))))))))+IF(L204&lt;=8,0,IF(L204&lt;=16,137.7,IF(L204&lt;=24,108,IF(L204&lt;=32,80.1,IF(L204&lt;=36,52.2,0)))))-IF(L204&lt;=8,0,IF(L204&lt;=16,(L204-9)*2.754,IF(L204&lt;=24,(L204-17)* 2.754,IF(L204&lt;=32,(L204-25)* 2.754,IF(L204&lt;=36,(L204-33)*2.754,0))))),0)+IF(F204="PČ",IF(L204=1,449,IF(L204=2,314.6,IF(L204=3,238,IF(L204=4,172,IF(L204=5,159,IF(L204=6,145,IF(L204=7,132,IF(L204=8,119,0))))))))+IF(L204&lt;=8,0,IF(L204&lt;=16,88,IF(L204&lt;=24,55,IF(L204&lt;=32,22,0))))-IF(L204&lt;=8,0,IF(L204&lt;=16,(L204-9)*2.245,IF(L204&lt;=24,(L204-17)*2.245,IF(L204&lt;=32,(L204-25)*2.245,0)))),0)+IF(F204="PČneol",IF(L204=1,85,IF(L204=2,64.61,IF(L204=3,50.76,IF(L204=4,16.25,IF(L204=5,15,IF(L204=6,13.75,IF(L204=7,12.5,IF(L204=8,11.25,0))))))))+IF(L204&lt;=8,0,IF(L204&lt;=16,9,0))-IF(L204&lt;=8,0,IF(L204&lt;=16,(L204-9)*0.425,0)),0)+IF(F204="PŽ",IF(L204=1,85,IF(L204=2,59.5,IF(L204=3,45,IF(L204=4,32.5,IF(L204=5,30,IF(L204=6,27.5,IF(L204=7,25,IF(L204=8,22.5,0))))))))+IF(L204&lt;=8,0,IF(L204&lt;=16,19,IF(L204&lt;=24,13,IF(L204&lt;=32,8,0))))-IF(L204&lt;=8,0,IF(L204&lt;=16,(L204-9)*0.425,IF(L204&lt;=24,(L204-17)*0.425,IF(L204&lt;=32,(L204-25)*0.425,0)))),0)+IF(F204="EČ",IF(L204=1,204,IF(L204=2,156.24,IF(L204=3,123.84,IF(L204=4,72,IF(L204=5,66,IF(L204=6,60,IF(L204=7,54,IF(L204=8,48,0))))))))+IF(L204&lt;=8,0,IF(L204&lt;=16,40,IF(L204&lt;=24,25,0)))-IF(L204&lt;=8,0,IF(L204&lt;=16,(L204-9)*1.02,IF(L204&lt;=24,(L204-17)*1.02,0))),0)+IF(F204="EČneol",IF(L204=1,68,IF(L204=2,51.69,IF(L204=3,40.61,IF(L204=4,13,IF(L204=5,12,IF(L204=6,11,IF(L204=7,10,IF(L204=8,9,0)))))))))+IF(F204="EŽ",IF(L204=1,68,IF(L204=2,47.6,IF(L204=3,36,IF(L204=4,18,IF(L204=5,16.5,IF(L204=6,15,IF(L204=7,13.5,IF(L204=8,12,0))))))))+IF(L204&lt;=8,0,IF(L204&lt;=16,10,IF(L204&lt;=24,6,0)))-IF(L204&lt;=8,0,IF(L204&lt;=16,(L204-9)*0.34,IF(L204&lt;=24,(L204-17)*0.34,0))),0)+IF(F204="PT",IF(L204=1,68,IF(L204=2,52.08,IF(L204=3,41.28,IF(L204=4,24,IF(L204=5,22,IF(L204=6,20,IF(L204=7,18,IF(L204=8,16,0))))))))+IF(L204&lt;=8,0,IF(L204&lt;=16,13,IF(L204&lt;=24,9,IF(L204&lt;=32,4,0))))-IF(L204&lt;=8,0,IF(L204&lt;=16,(L204-9)*0.34,IF(L204&lt;=24,(L204-17)*0.34,IF(L204&lt;=32,(L204-25)*0.34,0)))),0)+IF(F204="JOŽ",IF(L204=1,85,IF(L204=2,59.5,IF(L204=3,45,IF(L204=4,32.5,IF(L204=5,30,IF(L204=6,27.5,IF(L204=7,25,IF(L204=8,22.5,0))))))))+IF(L204&lt;=8,0,IF(L204&lt;=16,19,IF(L204&lt;=24,13,0)))-IF(L204&lt;=8,0,IF(L204&lt;=16,(L204-9)*0.425,IF(L204&lt;=24,(L204-17)*0.425,0))),0)+IF(F204="JPČ",IF(L204=1,68,IF(L204=2,47.6,IF(L204=3,36,IF(L204=4,26,IF(L204=5,24,IF(L204=6,22,IF(L204=7,20,IF(L204=8,18,0))))))))+IF(L204&lt;=8,0,IF(L204&lt;=16,13,IF(L204&lt;=24,9,0)))-IF(L204&lt;=8,0,IF(L204&lt;=16,(L204-9)*0.34,IF(L204&lt;=24,(L204-17)*0.34,0))),0)+IF(F204="JEČ",IF(L204=1,34,IF(L204=2,26.04,IF(L204=3,20.6,IF(L204=4,12,IF(L204=5,11,IF(L204=6,10,IF(L204=7,9,IF(L204=8,8,0))))))))+IF(L204&lt;=8,0,IF(L204&lt;=16,6,0))-IF(L204&lt;=8,0,IF(L204&lt;=16,(L204-9)*0.17,0)),0)+IF(F204="JEOF",IF(L204=1,34,IF(L204=2,26.04,IF(L204=3,20.6,IF(L204=4,12,IF(L204=5,11,IF(L204=6,10,IF(L204=7,9,IF(L204=8,8,0))))))))+IF(L204&lt;=8,0,IF(L204&lt;=16,6,0))-IF(L204&lt;=8,0,IF(L204&lt;=16,(L204-9)*0.17,0)),0)+IF(F204="JnPČ",IF(L204=1,51,IF(L204=2,35.7,IF(L204=3,27,IF(L204=4,19.5,IF(L204=5,18,IF(L204=6,16.5,IF(L204=7,15,IF(L204=8,13.5,0))))))))+IF(L204&lt;=8,0,IF(L204&lt;=16,10,0))-IF(L204&lt;=8,0,IF(L204&lt;=16,(L204-9)*0.255,0)),0)+IF(F204="JnEČ",IF(L204=1,25.5,IF(L204=2,19.53,IF(L204=3,15.48,IF(L204=4,9,IF(L204=5,8.25,IF(L204=6,7.5,IF(L204=7,6.75,IF(L204=8,6,0))))))))+IF(L204&lt;=8,0,IF(L204&lt;=16,5,0))-IF(L204&lt;=8,0,IF(L204&lt;=16,(L204-9)*0.1275,0)),0)+IF(F204="JčPČ",IF(L204=1,21.25,IF(L204=2,14.5,IF(L204=3,11.5,IF(L204=4,7,IF(L204=5,6.5,IF(L204=6,6,IF(L204=7,5.5,IF(L204=8,5,0))))))))+IF(L204&lt;=8,0,IF(L204&lt;=16,4,0))-IF(L204&lt;=8,0,IF(L204&lt;=16,(L204-9)*0.10625,0)),0)+IF(F204="JčEČ",IF(L204=1,17,IF(L204=2,13.02,IF(L204=3,10.32,IF(L204=4,6,IF(L204=5,5.5,IF(L204=6,5,IF(L204=7,4.5,IF(L204=8,4,0))))))))+IF(L204&lt;=8,0,IF(L204&lt;=16,3,0))-IF(L204&lt;=8,0,IF(L204&lt;=16,(L204-9)*0.085,0)),0)+IF(F204="NEAK",IF(L204=1,11.48,IF(L204=2,8.79,IF(L204=3,6.97,IF(L204=4,4.05,IF(L204=5,3.71,IF(L204=6,3.38,IF(L204=7,3.04,IF(L204=8,2.7,0))))))))+IF(L204&lt;=8,0,IF(L204&lt;=16,2,IF(L204&lt;=24,1.3,0)))-IF(L204&lt;=8,0,IF(L204&lt;=16,(L204-9)*0.0574,IF(L204&lt;=24,(L204-17)*0.0574,0))),0))*IF(L204&lt;0,1,IF(OR(F204="PČ",F204="PŽ",F204="PT"),IF(J204&lt;32,J204/32,1),1))* IF(L204&lt;0,1,IF(OR(F204="EČ",F204="EŽ",F204="JOŽ",F204="JPČ",F204="NEAK"),IF(J204&lt;24,J204/24,1),1))*IF(L204&lt;0,1,IF(OR(F204="PČneol",F204="JEČ",F204="JEOF",F204="JnPČ",F204="JnEČ",F204="JčPČ",F204="JčEČ"),IF(J204&lt;16,J204/16,1),1))*IF(L204&lt;0,1,IF(F204="EČneol",IF(J204&lt;8,J204/8,1),1))</f>
        <v>20.6</v>
      </c>
      <c r="O204" s="9">
        <f t="shared" ref="O204:O211" si="108">IF(F204="OŽ",N204,IF(H204="Ne",IF(J204*0.3&lt;J204-L204,N204,0),IF(J204*0.1&lt;J204-L204,N204,0)))</f>
        <v>20.6</v>
      </c>
      <c r="P204" s="4">
        <f t="shared" ref="P204" si="109">IF(O204=0,0,IF(F204="OŽ",IF(L204&gt;35,0,IF(J204&gt;35,(36-L204)*1.836,((36-L204)-(36-J204))*1.836)),0)+IF(F204="PČ",IF(L204&gt;31,0,IF(J204&gt;31,(32-L204)*1.347,((32-L204)-(32-J204))*1.347)),0)+ IF(F204="PČneol",IF(L204&gt;15,0,IF(J204&gt;15,(16-L204)*0.255,((16-L204)-(16-J204))*0.255)),0)+IF(F204="PŽ",IF(L204&gt;31,0,IF(J204&gt;31,(32-L204)*0.255,((32-L204)-(32-J204))*0.255)),0)+IF(F204="EČ",IF(L204&gt;23,0,IF(J204&gt;23,(24-L204)*0.612,((24-L204)-(24-J204))*0.612)),0)+IF(F204="EČneol",IF(L204&gt;7,0,IF(J204&gt;7,(8-L204)*0.204,((8-L204)-(8-J204))*0.204)),0)+IF(F204="EŽ",IF(L204&gt;23,0,IF(J204&gt;23,(24-L204)*0.204,((24-L204)-(24-J204))*0.204)),0)+IF(F204="PT",IF(L204&gt;31,0,IF(J204&gt;31,(32-L204)*0.204,((32-L204)-(32-J204))*0.204)),0)+IF(F204="JOŽ",IF(L204&gt;23,0,IF(J204&gt;23,(24-L204)*0.255,((24-L204)-(24-J204))*0.255)),0)+IF(F204="JPČ",IF(L204&gt;23,0,IF(J204&gt;23,(24-L204)*0.204,((24-L204)-(24-J204))*0.204)),0)+IF(F204="JEČ",IF(L204&gt;15,0,IF(J204&gt;15,(16-L204)*0.102,((16-L204)-(16-J204))*0.102)),0)+IF(F204="JEOF",IF(L204&gt;15,0,IF(J204&gt;15,(16-L204)*0.102,((16-L204)-(16-J204))*0.102)),0)+IF(F204="JnPČ",IF(L204&gt;15,0,IF(J204&gt;15,(16-L204)*0.153,((16-L204)-(16-J204))*0.153)),0)+IF(F204="JnEČ",IF(L204&gt;15,0,IF(J204&gt;15,(16-L204)*0.0765,((16-L204)-(16-J204))*0.0765)),0)+IF(F204="JčPČ",IF(L204&gt;15,0,IF(J204&gt;15,(16-L204)*0.06375,((16-L204)-(16-J204))*0.06375)),0)+IF(F204="JčEČ",IF(L204&gt;15,0,IF(J204&gt;15,(16-L204)*0.051,((16-L204)-(16-J204))*0.051)),0)+IF(F204="NEAK",IF(L204&gt;23,0,IF(J204&gt;23,(24-L204)*0.03444,((24-L204)-(24-J204))*0.03444)),0))</f>
        <v>1.3259999999999998</v>
      </c>
      <c r="Q204" s="11">
        <f t="shared" ref="Q204" si="110">IF(ISERROR(P204*100/N204),0,(P204*100/N204))</f>
        <v>6.4368932038834945</v>
      </c>
      <c r="R204" s="10">
        <f t="shared" ref="R204:R211" si="111">IF(Q204&lt;=30,O204+P204,O204+O204*0.3)*IF(G204=1,0.4,IF(G204=2,0.75,IF(G204="1 (kas 4 m. 1 k. nerengiamos)",0.52,1)))*IF(D204="olimpinė",1,IF(M204="Ne",0.5,1))*IF(OR(A$5="Lietuvos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federacija"),IF(OR(J204&lt;8,K204&lt;16),0,1),1)*E204*IF(I204&lt;=1,1,1/I204)*IF(OR(A$5="Lietuvos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16.444500000000001</v>
      </c>
      <c r="S204" s="8"/>
      <c r="T204" s="8"/>
      <c r="U204" s="8"/>
    </row>
    <row r="205" spans="1:21">
      <c r="A205" s="65">
        <v>2</v>
      </c>
      <c r="B205" s="65" t="s">
        <v>148</v>
      </c>
      <c r="C205" s="12" t="s">
        <v>62</v>
      </c>
      <c r="D205" s="65" t="s">
        <v>30</v>
      </c>
      <c r="E205" s="65">
        <v>1</v>
      </c>
      <c r="F205" s="65" t="s">
        <v>83</v>
      </c>
      <c r="G205" s="65">
        <v>2</v>
      </c>
      <c r="H205" s="65" t="s">
        <v>32</v>
      </c>
      <c r="I205" s="65"/>
      <c r="J205" s="65">
        <v>16</v>
      </c>
      <c r="K205" s="65">
        <v>16</v>
      </c>
      <c r="L205" s="65">
        <v>3</v>
      </c>
      <c r="M205" s="65" t="s">
        <v>33</v>
      </c>
      <c r="N205" s="3">
        <f t="shared" si="107"/>
        <v>20.6</v>
      </c>
      <c r="O205" s="9">
        <f t="shared" si="108"/>
        <v>20.6</v>
      </c>
      <c r="P205" s="4">
        <f t="shared" ref="P205:P211" si="112">IF(O205=0,0,IF(F205="OŽ",IF(L205&gt;35,0,IF(J205&gt;35,(36-L205)*1.836,((36-L205)-(36-J205))*1.836)),0)+IF(F205="PČ",IF(L205&gt;31,0,IF(J205&gt;31,(32-L205)*1.347,((32-L205)-(32-J205))*1.347)),0)+ IF(F205="PČneol",IF(L205&gt;15,0,IF(J205&gt;15,(16-L205)*0.255,((16-L205)-(16-J205))*0.255)),0)+IF(F205="PŽ",IF(L205&gt;31,0,IF(J205&gt;31,(32-L205)*0.255,((32-L205)-(32-J205))*0.255)),0)+IF(F205="EČ",IF(L205&gt;23,0,IF(J205&gt;23,(24-L205)*0.612,((24-L205)-(24-J205))*0.612)),0)+IF(F205="EČneol",IF(L205&gt;7,0,IF(J205&gt;7,(8-L205)*0.204,((8-L205)-(8-J205))*0.204)),0)+IF(F205="EŽ",IF(L205&gt;23,0,IF(J205&gt;23,(24-L205)*0.204,((24-L205)-(24-J205))*0.204)),0)+IF(F205="PT",IF(L205&gt;31,0,IF(J205&gt;31,(32-L205)*0.204,((32-L205)-(32-J205))*0.204)),0)+IF(F205="JOŽ",IF(L205&gt;23,0,IF(J205&gt;23,(24-L205)*0.255,((24-L205)-(24-J205))*0.255)),0)+IF(F205="JPČ",IF(L205&gt;23,0,IF(J205&gt;23,(24-L205)*0.204,((24-L205)-(24-J205))*0.204)),0)+IF(F205="JEČ",IF(L205&gt;15,0,IF(J205&gt;15,(16-L205)*0.102,((16-L205)-(16-J205))*0.102)),0)+IF(F205="JEOF",IF(L205&gt;15,0,IF(J205&gt;15,(16-L205)*0.102,((16-L205)-(16-J205))*0.102)),0)+IF(F205="JnPČ",IF(L205&gt;15,0,IF(J205&gt;15,(16-L205)*0.153,((16-L205)-(16-J205))*0.153)),0)+IF(F205="JnEČ",IF(L205&gt;15,0,IF(J205&gt;15,(16-L205)*0.0765,((16-L205)-(16-J205))*0.0765)),0)+IF(F205="JčPČ",IF(L205&gt;15,0,IF(J205&gt;15,(16-L205)*0.06375,((16-L205)-(16-J205))*0.06375)),0)+IF(F205="JčEČ",IF(L205&gt;15,0,IF(J205&gt;15,(16-L205)*0.051,((16-L205)-(16-J205))*0.051)),0)+IF(F205="NEAK",IF(L205&gt;23,0,IF(J205&gt;23,(24-L205)*0.03444,((24-L205)-(24-J205))*0.03444)),0))</f>
        <v>1.3259999999999998</v>
      </c>
      <c r="Q205" s="11">
        <f t="shared" ref="Q205:Q211" si="113">IF(ISERROR(P205*100/N205),0,(P205*100/N205))</f>
        <v>6.4368932038834945</v>
      </c>
      <c r="R205" s="10">
        <f t="shared" si="111"/>
        <v>16.444500000000001</v>
      </c>
      <c r="S205" s="8"/>
      <c r="T205" s="8"/>
      <c r="U205" s="8"/>
    </row>
    <row r="206" spans="1:21">
      <c r="A206" s="65">
        <v>3</v>
      </c>
      <c r="B206" s="65" t="s">
        <v>81</v>
      </c>
      <c r="C206" s="12" t="s">
        <v>59</v>
      </c>
      <c r="D206" s="65" t="s">
        <v>30</v>
      </c>
      <c r="E206" s="65">
        <v>1</v>
      </c>
      <c r="F206" s="65" t="s">
        <v>83</v>
      </c>
      <c r="G206" s="65">
        <v>2</v>
      </c>
      <c r="H206" s="65" t="s">
        <v>32</v>
      </c>
      <c r="I206" s="65"/>
      <c r="J206" s="65">
        <v>9</v>
      </c>
      <c r="K206" s="65">
        <v>9</v>
      </c>
      <c r="L206" s="65">
        <v>1</v>
      </c>
      <c r="M206" s="65" t="s">
        <v>33</v>
      </c>
      <c r="N206" s="3">
        <f t="shared" si="107"/>
        <v>19.125</v>
      </c>
      <c r="O206" s="9">
        <f t="shared" si="108"/>
        <v>19.125</v>
      </c>
      <c r="P206" s="4">
        <f t="shared" si="112"/>
        <v>0.81599999999999995</v>
      </c>
      <c r="Q206" s="11">
        <f t="shared" si="113"/>
        <v>4.2666666666666666</v>
      </c>
      <c r="R206" s="10">
        <f t="shared" si="111"/>
        <v>14.955749999999998</v>
      </c>
      <c r="S206" s="8"/>
      <c r="T206" s="8"/>
      <c r="U206" s="8"/>
    </row>
    <row r="207" spans="1:21">
      <c r="A207" s="65">
        <v>4</v>
      </c>
      <c r="B207" s="58" t="s">
        <v>149</v>
      </c>
      <c r="C207" s="12" t="s">
        <v>150</v>
      </c>
      <c r="D207" s="65" t="s">
        <v>30</v>
      </c>
      <c r="E207" s="65">
        <v>1</v>
      </c>
      <c r="F207" s="65" t="s">
        <v>83</v>
      </c>
      <c r="G207" s="65">
        <v>2</v>
      </c>
      <c r="H207" s="65" t="s">
        <v>32</v>
      </c>
      <c r="I207" s="65"/>
      <c r="J207" s="65">
        <v>23</v>
      </c>
      <c r="K207" s="65">
        <v>23</v>
      </c>
      <c r="L207" s="65">
        <v>9</v>
      </c>
      <c r="M207" s="65" t="s">
        <v>33</v>
      </c>
      <c r="N207" s="3">
        <f t="shared" si="107"/>
        <v>6</v>
      </c>
      <c r="O207" s="9">
        <f t="shared" si="108"/>
        <v>6</v>
      </c>
      <c r="P207" s="4">
        <f t="shared" si="112"/>
        <v>0.71399999999999997</v>
      </c>
      <c r="Q207" s="11">
        <f t="shared" si="113"/>
        <v>11.899999999999999</v>
      </c>
      <c r="R207" s="10">
        <f t="shared" si="111"/>
        <v>5.0355000000000008</v>
      </c>
      <c r="S207" s="8"/>
      <c r="T207" s="8"/>
      <c r="U207" s="8"/>
    </row>
    <row r="208" spans="1:21">
      <c r="A208" s="65">
        <v>5</v>
      </c>
      <c r="B208" s="65" t="s">
        <v>94</v>
      </c>
      <c r="C208" s="12" t="s">
        <v>55</v>
      </c>
      <c r="D208" s="65" t="s">
        <v>30</v>
      </c>
      <c r="E208" s="65">
        <v>1</v>
      </c>
      <c r="F208" s="65" t="s">
        <v>83</v>
      </c>
      <c r="G208" s="65">
        <v>2</v>
      </c>
      <c r="H208" s="65" t="s">
        <v>32</v>
      </c>
      <c r="I208" s="65"/>
      <c r="J208" s="65">
        <v>28</v>
      </c>
      <c r="K208" s="65">
        <v>28</v>
      </c>
      <c r="L208" s="65">
        <v>17</v>
      </c>
      <c r="M208" s="65" t="s">
        <v>33</v>
      </c>
      <c r="N208" s="3">
        <f t="shared" si="107"/>
        <v>0</v>
      </c>
      <c r="O208" s="9">
        <f t="shared" si="108"/>
        <v>0</v>
      </c>
      <c r="P208" s="4">
        <f t="shared" si="112"/>
        <v>0</v>
      </c>
      <c r="Q208" s="11">
        <f t="shared" si="113"/>
        <v>0</v>
      </c>
      <c r="R208" s="10">
        <f t="shared" si="111"/>
        <v>0</v>
      </c>
      <c r="S208" s="8"/>
      <c r="T208" s="8"/>
      <c r="U208" s="8"/>
    </row>
    <row r="209" spans="1:21">
      <c r="A209" s="65">
        <v>6</v>
      </c>
      <c r="B209" s="65" t="s">
        <v>96</v>
      </c>
      <c r="C209" s="12" t="s">
        <v>29</v>
      </c>
      <c r="D209" s="65" t="s">
        <v>30</v>
      </c>
      <c r="E209" s="65">
        <v>1</v>
      </c>
      <c r="F209" s="65" t="s">
        <v>83</v>
      </c>
      <c r="G209" s="65">
        <v>2</v>
      </c>
      <c r="H209" s="65" t="s">
        <v>32</v>
      </c>
      <c r="I209" s="65"/>
      <c r="J209" s="65">
        <v>24</v>
      </c>
      <c r="K209" s="65">
        <v>24</v>
      </c>
      <c r="L209" s="65">
        <v>9</v>
      </c>
      <c r="M209" s="65" t="s">
        <v>33</v>
      </c>
      <c r="N209" s="3">
        <f t="shared" si="107"/>
        <v>6</v>
      </c>
      <c r="O209" s="9">
        <f t="shared" si="108"/>
        <v>6</v>
      </c>
      <c r="P209" s="4">
        <f t="shared" si="112"/>
        <v>0.71399999999999997</v>
      </c>
      <c r="Q209" s="11">
        <f t="shared" si="113"/>
        <v>11.899999999999999</v>
      </c>
      <c r="R209" s="10">
        <f t="shared" si="111"/>
        <v>5.0355000000000008</v>
      </c>
      <c r="S209" s="8"/>
      <c r="T209" s="8"/>
      <c r="U209" s="8"/>
    </row>
    <row r="210" spans="1:21">
      <c r="A210" s="65">
        <v>7</v>
      </c>
      <c r="B210" s="65" t="s">
        <v>98</v>
      </c>
      <c r="C210" s="12" t="s">
        <v>35</v>
      </c>
      <c r="D210" s="65" t="s">
        <v>30</v>
      </c>
      <c r="E210" s="65">
        <v>1</v>
      </c>
      <c r="F210" s="65" t="s">
        <v>83</v>
      </c>
      <c r="G210" s="65">
        <v>2</v>
      </c>
      <c r="H210" s="65" t="s">
        <v>32</v>
      </c>
      <c r="I210" s="65"/>
      <c r="J210" s="65">
        <v>29</v>
      </c>
      <c r="K210" s="65">
        <v>29</v>
      </c>
      <c r="L210" s="65">
        <v>9</v>
      </c>
      <c r="M210" s="65" t="s">
        <v>33</v>
      </c>
      <c r="N210" s="3">
        <f t="shared" si="107"/>
        <v>6</v>
      </c>
      <c r="O210" s="9">
        <f t="shared" si="108"/>
        <v>6</v>
      </c>
      <c r="P210" s="4">
        <f t="shared" si="112"/>
        <v>0.71399999999999997</v>
      </c>
      <c r="Q210" s="11">
        <f t="shared" si="113"/>
        <v>11.899999999999999</v>
      </c>
      <c r="R210" s="10">
        <f t="shared" si="111"/>
        <v>5.0355000000000008</v>
      </c>
      <c r="S210" s="8"/>
      <c r="T210" s="8"/>
      <c r="U210" s="8"/>
    </row>
    <row r="211" spans="1:21">
      <c r="A211" s="65">
        <v>8</v>
      </c>
      <c r="B211" s="65" t="s">
        <v>151</v>
      </c>
      <c r="C211" s="12" t="s">
        <v>59</v>
      </c>
      <c r="D211" s="65" t="s">
        <v>30</v>
      </c>
      <c r="E211" s="65">
        <v>1</v>
      </c>
      <c r="F211" s="65" t="s">
        <v>83</v>
      </c>
      <c r="G211" s="65">
        <v>2</v>
      </c>
      <c r="H211" s="65" t="s">
        <v>32</v>
      </c>
      <c r="I211" s="65"/>
      <c r="J211" s="65">
        <v>25</v>
      </c>
      <c r="K211" s="65">
        <v>25</v>
      </c>
      <c r="L211" s="65">
        <v>17</v>
      </c>
      <c r="M211" s="65" t="s">
        <v>33</v>
      </c>
      <c r="N211" s="3">
        <f t="shared" si="107"/>
        <v>0</v>
      </c>
      <c r="O211" s="9">
        <f t="shared" si="108"/>
        <v>0</v>
      </c>
      <c r="P211" s="4">
        <f t="shared" si="112"/>
        <v>0</v>
      </c>
      <c r="Q211" s="11">
        <f t="shared" si="113"/>
        <v>0</v>
      </c>
      <c r="R211" s="10">
        <f t="shared" si="111"/>
        <v>0</v>
      </c>
      <c r="S211" s="8"/>
      <c r="T211" s="8"/>
      <c r="U211" s="8"/>
    </row>
    <row r="212" spans="1:21">
      <c r="A212" s="75" t="s">
        <v>38</v>
      </c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7"/>
      <c r="R212" s="60">
        <f>SUM(R204:R211)</f>
        <v>62.951250000000002</v>
      </c>
      <c r="S212" s="8"/>
      <c r="T212" s="8"/>
      <c r="U212" s="8"/>
    </row>
    <row r="213" spans="1:21" ht="15.75">
      <c r="A213" s="24" t="s">
        <v>39</v>
      </c>
      <c r="B213" s="2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  <c r="S213" s="8"/>
      <c r="T213" s="8"/>
      <c r="U213" s="8"/>
    </row>
    <row r="214" spans="1:21">
      <c r="A214" s="49" t="s">
        <v>48</v>
      </c>
      <c r="B214" s="49"/>
      <c r="C214" s="49"/>
      <c r="D214" s="49"/>
      <c r="E214" s="49"/>
      <c r="F214" s="49"/>
      <c r="G214" s="49"/>
      <c r="H214" s="49"/>
      <c r="I214" s="49"/>
      <c r="J214" s="15"/>
      <c r="K214" s="15"/>
      <c r="L214" s="15"/>
      <c r="M214" s="15"/>
      <c r="N214" s="15"/>
      <c r="O214" s="15"/>
      <c r="P214" s="15"/>
      <c r="Q214" s="15"/>
      <c r="R214" s="16"/>
      <c r="S214" s="8"/>
      <c r="T214" s="8"/>
      <c r="U214" s="8"/>
    </row>
    <row r="215" spans="1:21" s="8" customFormat="1">
      <c r="A215" s="49"/>
      <c r="B215" s="49"/>
      <c r="C215" s="49"/>
      <c r="D215" s="49"/>
      <c r="E215" s="49"/>
      <c r="F215" s="49"/>
      <c r="G215" s="49"/>
      <c r="H215" s="49"/>
      <c r="I215" s="49"/>
      <c r="J215" s="15"/>
      <c r="K215" s="15"/>
      <c r="L215" s="15"/>
      <c r="M215" s="15"/>
      <c r="N215" s="15"/>
      <c r="O215" s="15"/>
      <c r="P215" s="15"/>
      <c r="Q215" s="15"/>
      <c r="R215" s="16"/>
    </row>
    <row r="216" spans="1:21">
      <c r="A216" s="71" t="s">
        <v>152</v>
      </c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61"/>
      <c r="R216" s="8"/>
      <c r="S216" s="8"/>
      <c r="T216" s="8"/>
      <c r="U216" s="8"/>
    </row>
    <row r="217" spans="1:21" ht="18">
      <c r="A217" s="73" t="s">
        <v>27</v>
      </c>
      <c r="B217" s="74"/>
      <c r="C217" s="74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61"/>
      <c r="R217" s="8"/>
      <c r="S217" s="8"/>
      <c r="T217" s="8"/>
      <c r="U217" s="8"/>
    </row>
    <row r="218" spans="1:21">
      <c r="A218" s="71" t="s">
        <v>153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61"/>
      <c r="R218" s="8"/>
      <c r="S218" s="8"/>
      <c r="T218" s="8"/>
      <c r="U218" s="8"/>
    </row>
    <row r="219" spans="1:21">
      <c r="A219" s="65">
        <v>1</v>
      </c>
      <c r="B219" s="65" t="s">
        <v>36</v>
      </c>
      <c r="C219" s="12" t="s">
        <v>59</v>
      </c>
      <c r="D219" s="65" t="s">
        <v>30</v>
      </c>
      <c r="E219" s="65">
        <v>1</v>
      </c>
      <c r="F219" s="65" t="s">
        <v>31</v>
      </c>
      <c r="G219" s="65">
        <v>2</v>
      </c>
      <c r="H219" s="65" t="s">
        <v>32</v>
      </c>
      <c r="I219" s="65"/>
      <c r="J219" s="65">
        <v>24</v>
      </c>
      <c r="K219" s="65">
        <v>24</v>
      </c>
      <c r="L219" s="65">
        <v>5</v>
      </c>
      <c r="M219" s="65" t="s">
        <v>33</v>
      </c>
      <c r="N219" s="3">
        <f t="shared" ref="N219:N220" si="114"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119.25</v>
      </c>
      <c r="O219" s="9">
        <f t="shared" ref="O219:O220" si="115">IF(F219="OŽ",N219,IF(H219="Ne",IF(J219*0.3&lt;J219-L219,N219,0),IF(J219*0.1&lt;J219-L219,N219,0)))</f>
        <v>119.25</v>
      </c>
      <c r="P219" s="4">
        <f t="shared" ref="P219" si="116">IF(O219=0,0,IF(F219="OŽ",IF(L219&gt;35,0,IF(J219&gt;35,(36-L219)*1.836,((36-L219)-(36-J219))*1.836)),0)+IF(F219="PČ",IF(L219&gt;31,0,IF(J219&gt;31,(32-L219)*1.347,((32-L219)-(32-J219))*1.347)),0)+ IF(F219="PČneol",IF(L219&gt;15,0,IF(J219&gt;15,(16-L219)*0.255,((16-L219)-(16-J219))*0.255)),0)+IF(F219="PŽ",IF(L219&gt;31,0,IF(J219&gt;31,(32-L219)*0.255,((32-L219)-(32-J219))*0.255)),0)+IF(F219="EČ",IF(L219&gt;23,0,IF(J219&gt;23,(24-L219)*0.612,((24-L219)-(24-J219))*0.612)),0)+IF(F219="EČneol",IF(L219&gt;7,0,IF(J219&gt;7,(8-L219)*0.204,((8-L219)-(8-J219))*0.204)),0)+IF(F219="EŽ",IF(L219&gt;23,0,IF(J219&gt;23,(24-L219)*0.204,((24-L219)-(24-J219))*0.204)),0)+IF(F219="PT",IF(L219&gt;31,0,IF(J219&gt;31,(32-L219)*0.204,((32-L219)-(32-J219))*0.204)),0)+IF(F219="JOŽ",IF(L219&gt;23,0,IF(J219&gt;23,(24-L219)*0.255,((24-L219)-(24-J219))*0.255)),0)+IF(F219="JPČ",IF(L219&gt;23,0,IF(J219&gt;23,(24-L219)*0.204,((24-L219)-(24-J219))*0.204)),0)+IF(F219="JEČ",IF(L219&gt;15,0,IF(J219&gt;15,(16-L219)*0.102,((16-L219)-(16-J219))*0.102)),0)+IF(F219="JEOF",IF(L219&gt;15,0,IF(J219&gt;15,(16-L219)*0.102,((16-L219)-(16-J219))*0.102)),0)+IF(F219="JnPČ",IF(L219&gt;15,0,IF(J219&gt;15,(16-L219)*0.153,((16-L219)-(16-J219))*0.153)),0)+IF(F219="JnEČ",IF(L219&gt;15,0,IF(J219&gt;15,(16-L219)*0.0765,((16-L219)-(16-J219))*0.0765)),0)+IF(F219="JčPČ",IF(L219&gt;15,0,IF(J219&gt;15,(16-L219)*0.06375,((16-L219)-(16-J219))*0.06375)),0)+IF(F219="JčEČ",IF(L219&gt;15,0,IF(J219&gt;15,(16-L219)*0.051,((16-L219)-(16-J219))*0.051)),0)+IF(F219="NEAK",IF(L219&gt;23,0,IF(J219&gt;23,(24-L219)*0.03444,((24-L219)-(24-J219))*0.03444)),0))</f>
        <v>25.593</v>
      </c>
      <c r="Q219" s="11">
        <f t="shared" ref="Q219" si="117">IF(ISERROR(P219*100/N219),0,(P219*100/N219))</f>
        <v>21.461635220125789</v>
      </c>
      <c r="R219" s="10">
        <f t="shared" ref="R219:R220" si="118">IF(Q219&lt;=30,O219+P219,O219+O219*0.3)*IF(G219=1,0.4,IF(G219=2,0.75,IF(G219="1 (kas 4 m. 1 k. nerengiamos)",0.52,1)))*IF(D219="olimpinė",1,IF(M219="Ne",0.5,1))*IF(OR(A$5="Lietuvos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federacija"),IF(OR(J219&lt;8,K219&lt;16),0,1),1)*E219*IF(I219&lt;=1,1,1/I219)*IF(OR(A$5="Lietuvos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108.63225</v>
      </c>
      <c r="S219" s="8"/>
      <c r="T219" s="8"/>
      <c r="U219" s="8"/>
    </row>
    <row r="220" spans="1:21">
      <c r="A220" s="65">
        <v>2</v>
      </c>
      <c r="B220" s="65" t="s">
        <v>67</v>
      </c>
      <c r="C220" s="12" t="s">
        <v>154</v>
      </c>
      <c r="D220" s="65" t="s">
        <v>30</v>
      </c>
      <c r="E220" s="65">
        <v>1</v>
      </c>
      <c r="F220" s="65" t="s">
        <v>31</v>
      </c>
      <c r="G220" s="65">
        <v>2</v>
      </c>
      <c r="H220" s="65" t="s">
        <v>32</v>
      </c>
      <c r="I220" s="65"/>
      <c r="J220" s="65">
        <v>35</v>
      </c>
      <c r="K220" s="65">
        <v>35</v>
      </c>
      <c r="L220" s="65">
        <v>17</v>
      </c>
      <c r="M220" s="65" t="s">
        <v>33</v>
      </c>
      <c r="N220" s="3">
        <f t="shared" si="114"/>
        <v>55</v>
      </c>
      <c r="O220" s="9">
        <f t="shared" si="115"/>
        <v>55</v>
      </c>
      <c r="P220" s="4">
        <f t="shared" ref="P220" si="119">IF(O220=0,0,IF(F220="OŽ",IF(L220&gt;35,0,IF(J220&gt;35,(36-L220)*1.836,((36-L220)-(36-J220))*1.836)),0)+IF(F220="PČ",IF(L220&gt;31,0,IF(J220&gt;31,(32-L220)*1.347,((32-L220)-(32-J220))*1.347)),0)+ IF(F220="PČneol",IF(L220&gt;15,0,IF(J220&gt;15,(16-L220)*0.255,((16-L220)-(16-J220))*0.255)),0)+IF(F220="PŽ",IF(L220&gt;31,0,IF(J220&gt;31,(32-L220)*0.255,((32-L220)-(32-J220))*0.255)),0)+IF(F220="EČ",IF(L220&gt;23,0,IF(J220&gt;23,(24-L220)*0.612,((24-L220)-(24-J220))*0.612)),0)+IF(F220="EČneol",IF(L220&gt;7,0,IF(J220&gt;7,(8-L220)*0.204,((8-L220)-(8-J220))*0.204)),0)+IF(F220="EŽ",IF(L220&gt;23,0,IF(J220&gt;23,(24-L220)*0.204,((24-L220)-(24-J220))*0.204)),0)+IF(F220="PT",IF(L220&gt;31,0,IF(J220&gt;31,(32-L220)*0.204,((32-L220)-(32-J220))*0.204)),0)+IF(F220="JOŽ",IF(L220&gt;23,0,IF(J220&gt;23,(24-L220)*0.255,((24-L220)-(24-J220))*0.255)),0)+IF(F220="JPČ",IF(L220&gt;23,0,IF(J220&gt;23,(24-L220)*0.204,((24-L220)-(24-J220))*0.204)),0)+IF(F220="JEČ",IF(L220&gt;15,0,IF(J220&gt;15,(16-L220)*0.102,((16-L220)-(16-J220))*0.102)),0)+IF(F220="JEOF",IF(L220&gt;15,0,IF(J220&gt;15,(16-L220)*0.102,((16-L220)-(16-J220))*0.102)),0)+IF(F220="JnPČ",IF(L220&gt;15,0,IF(J220&gt;15,(16-L220)*0.153,((16-L220)-(16-J220))*0.153)),0)+IF(F220="JnEČ",IF(L220&gt;15,0,IF(J220&gt;15,(16-L220)*0.0765,((16-L220)-(16-J220))*0.0765)),0)+IF(F220="JčPČ",IF(L220&gt;15,0,IF(J220&gt;15,(16-L220)*0.06375,((16-L220)-(16-J220))*0.06375)),0)+IF(F220="JčEČ",IF(L220&gt;15,0,IF(J220&gt;15,(16-L220)*0.051,((16-L220)-(16-J220))*0.051)),0)+IF(F220="NEAK",IF(L220&gt;23,0,IF(J220&gt;23,(24-L220)*0.03444,((24-L220)-(24-J220))*0.03444)),0))</f>
        <v>20.204999999999998</v>
      </c>
      <c r="Q220" s="11">
        <f t="shared" ref="Q220" si="120">IF(ISERROR(P220*100/N220),0,(P220*100/N220))</f>
        <v>36.736363636363635</v>
      </c>
      <c r="R220" s="10">
        <f t="shared" si="118"/>
        <v>53.625</v>
      </c>
      <c r="S220" s="8"/>
      <c r="T220" s="8"/>
      <c r="U220" s="8"/>
    </row>
    <row r="221" spans="1:21">
      <c r="A221" s="75" t="s">
        <v>38</v>
      </c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7"/>
      <c r="R221" s="10">
        <f>SUM(R219:R220)</f>
        <v>162.25725</v>
      </c>
      <c r="S221" s="8"/>
      <c r="T221" s="8"/>
      <c r="U221" s="8"/>
    </row>
    <row r="222" spans="1:21" ht="15.75">
      <c r="A222" s="24" t="s">
        <v>39</v>
      </c>
      <c r="B222" s="2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6"/>
      <c r="S222" s="8"/>
      <c r="T222" s="8"/>
      <c r="U222" s="8"/>
    </row>
    <row r="223" spans="1:21">
      <c r="A223" s="49" t="s">
        <v>48</v>
      </c>
      <c r="B223" s="49"/>
      <c r="C223" s="49"/>
      <c r="D223" s="49"/>
      <c r="E223" s="49"/>
      <c r="F223" s="49"/>
      <c r="G223" s="49"/>
      <c r="H223" s="49"/>
      <c r="I223" s="49"/>
      <c r="J223" s="15"/>
      <c r="K223" s="15"/>
      <c r="L223" s="15"/>
      <c r="M223" s="15"/>
      <c r="N223" s="15"/>
      <c r="O223" s="15"/>
      <c r="P223" s="15"/>
      <c r="Q223" s="15"/>
      <c r="R223" s="16"/>
      <c r="S223" s="8"/>
      <c r="T223" s="8"/>
      <c r="U223" s="8"/>
    </row>
    <row r="224" spans="1:21" s="8" customFormat="1">
      <c r="A224" s="49"/>
      <c r="B224" s="49"/>
      <c r="C224" s="49"/>
      <c r="D224" s="49"/>
      <c r="E224" s="49"/>
      <c r="F224" s="49"/>
      <c r="G224" s="49"/>
      <c r="H224" s="49"/>
      <c r="I224" s="49"/>
      <c r="J224" s="15"/>
      <c r="K224" s="15"/>
      <c r="L224" s="15"/>
      <c r="M224" s="15"/>
      <c r="N224" s="15"/>
      <c r="O224" s="15"/>
      <c r="P224" s="15"/>
      <c r="Q224" s="15"/>
      <c r="R224" s="16"/>
    </row>
    <row r="225" spans="1:21">
      <c r="A225" s="113" t="s">
        <v>155</v>
      </c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61"/>
      <c r="R225" s="8"/>
      <c r="S225" s="8"/>
      <c r="T225" s="8"/>
      <c r="U225" s="8"/>
    </row>
    <row r="226" spans="1:21" ht="18">
      <c r="A226" s="73" t="s">
        <v>27</v>
      </c>
      <c r="B226" s="74"/>
      <c r="C226" s="74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61"/>
      <c r="R226" s="8"/>
      <c r="S226" s="8"/>
      <c r="T226" s="8"/>
      <c r="U226" s="8"/>
    </row>
    <row r="227" spans="1:21">
      <c r="A227" s="71" t="s">
        <v>156</v>
      </c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61"/>
      <c r="R227" s="8"/>
      <c r="S227" s="8"/>
      <c r="T227" s="8"/>
      <c r="U227" s="8"/>
    </row>
    <row r="228" spans="1:21">
      <c r="A228" s="65">
        <v>1</v>
      </c>
      <c r="B228" s="65" t="s">
        <v>142</v>
      </c>
      <c r="C228" s="12" t="s">
        <v>121</v>
      </c>
      <c r="D228" s="65" t="s">
        <v>30</v>
      </c>
      <c r="E228" s="65">
        <v>1</v>
      </c>
      <c r="F228" s="65" t="s">
        <v>83</v>
      </c>
      <c r="G228" s="65">
        <v>2</v>
      </c>
      <c r="H228" s="65" t="s">
        <v>32</v>
      </c>
      <c r="I228" s="65"/>
      <c r="J228" s="65">
        <v>7</v>
      </c>
      <c r="K228" s="65">
        <v>7</v>
      </c>
      <c r="L228" s="65">
        <v>5</v>
      </c>
      <c r="M228" s="65" t="s">
        <v>33</v>
      </c>
      <c r="N228" s="3">
        <f t="shared" ref="N228:N237" si="121">(IF(F228="OŽ",IF(L228=1,550.8,IF(L228=2,426.38,IF(L228=3,342.14,IF(L228=4,181.44,IF(L228=5,168.48,IF(L228=6,155.52,IF(L228=7,148.5,IF(L228=8,144,0))))))))+IF(L228&lt;=8,0,IF(L228&lt;=16,137.7,IF(L228&lt;=24,108,IF(L228&lt;=32,80.1,IF(L228&lt;=36,52.2,0)))))-IF(L228&lt;=8,0,IF(L228&lt;=16,(L228-9)*2.754,IF(L228&lt;=24,(L228-17)* 2.754,IF(L228&lt;=32,(L228-25)* 2.754,IF(L228&lt;=36,(L228-33)*2.754,0))))),0)+IF(F228="PČ",IF(L228=1,449,IF(L228=2,314.6,IF(L228=3,238,IF(L228=4,172,IF(L228=5,159,IF(L228=6,145,IF(L228=7,132,IF(L228=8,119,0))))))))+IF(L228&lt;=8,0,IF(L228&lt;=16,88,IF(L228&lt;=24,55,IF(L228&lt;=32,22,0))))-IF(L228&lt;=8,0,IF(L228&lt;=16,(L228-9)*2.245,IF(L228&lt;=24,(L228-17)*2.245,IF(L228&lt;=32,(L228-25)*2.245,0)))),0)+IF(F228="PČneol",IF(L228=1,85,IF(L228=2,64.61,IF(L228=3,50.76,IF(L228=4,16.25,IF(L228=5,15,IF(L228=6,13.75,IF(L228=7,12.5,IF(L228=8,11.25,0))))))))+IF(L228&lt;=8,0,IF(L228&lt;=16,9,0))-IF(L228&lt;=8,0,IF(L228&lt;=16,(L228-9)*0.425,0)),0)+IF(F228="PŽ",IF(L228=1,85,IF(L228=2,59.5,IF(L228=3,45,IF(L228=4,32.5,IF(L228=5,30,IF(L228=6,27.5,IF(L228=7,25,IF(L228=8,22.5,0))))))))+IF(L228&lt;=8,0,IF(L228&lt;=16,19,IF(L228&lt;=24,13,IF(L228&lt;=32,8,0))))-IF(L228&lt;=8,0,IF(L228&lt;=16,(L228-9)*0.425,IF(L228&lt;=24,(L228-17)*0.425,IF(L228&lt;=32,(L228-25)*0.425,0)))),0)+IF(F228="EČ",IF(L228=1,204,IF(L228=2,156.24,IF(L228=3,123.84,IF(L228=4,72,IF(L228=5,66,IF(L228=6,60,IF(L228=7,54,IF(L228=8,48,0))))))))+IF(L228&lt;=8,0,IF(L228&lt;=16,40,IF(L228&lt;=24,25,0)))-IF(L228&lt;=8,0,IF(L228&lt;=16,(L228-9)*1.02,IF(L228&lt;=24,(L228-17)*1.02,0))),0)+IF(F228="EČneol",IF(L228=1,68,IF(L228=2,51.69,IF(L228=3,40.61,IF(L228=4,13,IF(L228=5,12,IF(L228=6,11,IF(L228=7,10,IF(L228=8,9,0)))))))))+IF(F228="EŽ",IF(L228=1,68,IF(L228=2,47.6,IF(L228=3,36,IF(L228=4,18,IF(L228=5,16.5,IF(L228=6,15,IF(L228=7,13.5,IF(L228=8,12,0))))))))+IF(L228&lt;=8,0,IF(L228&lt;=16,10,IF(L228&lt;=24,6,0)))-IF(L228&lt;=8,0,IF(L228&lt;=16,(L228-9)*0.34,IF(L228&lt;=24,(L228-17)*0.34,0))),0)+IF(F228="PT",IF(L228=1,68,IF(L228=2,52.08,IF(L228=3,41.28,IF(L228=4,24,IF(L228=5,22,IF(L228=6,20,IF(L228=7,18,IF(L228=8,16,0))))))))+IF(L228&lt;=8,0,IF(L228&lt;=16,13,IF(L228&lt;=24,9,IF(L228&lt;=32,4,0))))-IF(L228&lt;=8,0,IF(L228&lt;=16,(L228-9)*0.34,IF(L228&lt;=24,(L228-17)*0.34,IF(L228&lt;=32,(L228-25)*0.34,0)))),0)+IF(F228="JOŽ",IF(L228=1,85,IF(L228=2,59.5,IF(L228=3,45,IF(L228=4,32.5,IF(L228=5,30,IF(L228=6,27.5,IF(L228=7,25,IF(L228=8,22.5,0))))))))+IF(L228&lt;=8,0,IF(L228&lt;=16,19,IF(L228&lt;=24,13,0)))-IF(L228&lt;=8,0,IF(L228&lt;=16,(L228-9)*0.425,IF(L228&lt;=24,(L228-17)*0.425,0))),0)+IF(F228="JPČ",IF(L228=1,68,IF(L228=2,47.6,IF(L228=3,36,IF(L228=4,26,IF(L228=5,24,IF(L228=6,22,IF(L228=7,20,IF(L228=8,18,0))))))))+IF(L228&lt;=8,0,IF(L228&lt;=16,13,IF(L228&lt;=24,9,0)))-IF(L228&lt;=8,0,IF(L228&lt;=16,(L228-9)*0.34,IF(L228&lt;=24,(L228-17)*0.34,0))),0)+IF(F228="JEČ",IF(L228=1,34,IF(L228=2,26.04,IF(L228=3,20.6,IF(L228=4,12,IF(L228=5,11,IF(L228=6,10,IF(L228=7,9,IF(L228=8,8,0))))))))+IF(L228&lt;=8,0,IF(L228&lt;=16,6,0))-IF(L228&lt;=8,0,IF(L228&lt;=16,(L228-9)*0.17,0)),0)+IF(F228="JEOF",IF(L228=1,34,IF(L228=2,26.04,IF(L228=3,20.6,IF(L228=4,12,IF(L228=5,11,IF(L228=6,10,IF(L228=7,9,IF(L228=8,8,0))))))))+IF(L228&lt;=8,0,IF(L228&lt;=16,6,0))-IF(L228&lt;=8,0,IF(L228&lt;=16,(L228-9)*0.17,0)),0)+IF(F228="JnPČ",IF(L228=1,51,IF(L228=2,35.7,IF(L228=3,27,IF(L228=4,19.5,IF(L228=5,18,IF(L228=6,16.5,IF(L228=7,15,IF(L228=8,13.5,0))))))))+IF(L228&lt;=8,0,IF(L228&lt;=16,10,0))-IF(L228&lt;=8,0,IF(L228&lt;=16,(L228-9)*0.255,0)),0)+IF(F228="JnEČ",IF(L228=1,25.5,IF(L228=2,19.53,IF(L228=3,15.48,IF(L228=4,9,IF(L228=5,8.25,IF(L228=6,7.5,IF(L228=7,6.75,IF(L228=8,6,0))))))))+IF(L228&lt;=8,0,IF(L228&lt;=16,5,0))-IF(L228&lt;=8,0,IF(L228&lt;=16,(L228-9)*0.1275,0)),0)+IF(F228="JčPČ",IF(L228=1,21.25,IF(L228=2,14.5,IF(L228=3,11.5,IF(L228=4,7,IF(L228=5,6.5,IF(L228=6,6,IF(L228=7,5.5,IF(L228=8,5,0))))))))+IF(L228&lt;=8,0,IF(L228&lt;=16,4,0))-IF(L228&lt;=8,0,IF(L228&lt;=16,(L228-9)*0.10625,0)),0)+IF(F228="JčEČ",IF(L228=1,17,IF(L228=2,13.02,IF(L228=3,10.32,IF(L228=4,6,IF(L228=5,5.5,IF(L228=6,5,IF(L228=7,4.5,IF(L228=8,4,0))))))))+IF(L228&lt;=8,0,IF(L228&lt;=16,3,0))-IF(L228&lt;=8,0,IF(L228&lt;=16,(L228-9)*0.085,0)),0)+IF(F228="NEAK",IF(L228=1,11.48,IF(L228=2,8.79,IF(L228=3,6.97,IF(L228=4,4.05,IF(L228=5,3.71,IF(L228=6,3.38,IF(L228=7,3.04,IF(L228=8,2.7,0))))))))+IF(L228&lt;=8,0,IF(L228&lt;=16,2,IF(L228&lt;=24,1.3,0)))-IF(L228&lt;=8,0,IF(L228&lt;=16,(L228-9)*0.0574,IF(L228&lt;=24,(L228-17)*0.0574,0))),0))*IF(L228&lt;0,1,IF(OR(F228="PČ",F228="PŽ",F228="PT"),IF(J228&lt;32,J228/32,1),1))* IF(L228&lt;0,1,IF(OR(F228="EČ",F228="EŽ",F228="JOŽ",F228="JPČ",F228="NEAK"),IF(J228&lt;24,J228/24,1),1))*IF(L228&lt;0,1,IF(OR(F228="PČneol",F228="JEČ",F228="JEOF",F228="JnPČ",F228="JnEČ",F228="JčPČ",F228="JčEČ"),IF(J228&lt;16,J228/16,1),1))*IF(L228&lt;0,1,IF(F228="EČneol",IF(J228&lt;8,J228/8,1),1))</f>
        <v>4.8125</v>
      </c>
      <c r="O228" s="9">
        <f t="shared" ref="O228:O237" si="122">IF(F228="OŽ",N228,IF(H228="Ne",IF(J228*0.3&lt;J228-L228,N228,0),IF(J228*0.1&lt;J228-L228,N228,0)))</f>
        <v>0</v>
      </c>
      <c r="P228" s="4">
        <f t="shared" ref="P228" si="123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11">
        <f t="shared" ref="Q228" si="124">IF(ISERROR(P228*100/N228),0,(P228*100/N228))</f>
        <v>0</v>
      </c>
      <c r="R228" s="10">
        <f t="shared" ref="R228:R237" si="125">IF(Q228&lt;=30,O228+P228,O228+O228*0.3)*IF(G228=1,0.4,IF(G228=2,0.75,IF(G228="1 (kas 4 m. 1 k. nerengiamos)",0.52,1)))*IF(D228="olimpinė",1,IF(M228="Ne",0.5,1))*IF(OR(A$5="Lietuvos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federacija"),IF(OR(J228&lt;8,K228&lt;16),0,1),1)*E228*IF(I228&lt;=1,1,1/I228)*IF(OR(A$5="Lietuvos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8" s="8"/>
      <c r="T228" s="8"/>
      <c r="U228" s="8"/>
    </row>
    <row r="229" spans="1:21">
      <c r="A229" s="65">
        <v>2</v>
      </c>
      <c r="B229" s="65" t="s">
        <v>123</v>
      </c>
      <c r="C229" s="12" t="s">
        <v>55</v>
      </c>
      <c r="D229" s="65" t="s">
        <v>30</v>
      </c>
      <c r="E229" s="65">
        <v>1</v>
      </c>
      <c r="F229" s="65" t="s">
        <v>83</v>
      </c>
      <c r="G229" s="65">
        <v>2</v>
      </c>
      <c r="H229" s="65" t="s">
        <v>32</v>
      </c>
      <c r="I229" s="65"/>
      <c r="J229" s="65">
        <v>9</v>
      </c>
      <c r="K229" s="65">
        <v>9</v>
      </c>
      <c r="L229" s="65">
        <v>5</v>
      </c>
      <c r="M229" s="65" t="s">
        <v>33</v>
      </c>
      <c r="N229" s="3">
        <f t="shared" si="121"/>
        <v>6.1875</v>
      </c>
      <c r="O229" s="9">
        <f t="shared" si="122"/>
        <v>6.1875</v>
      </c>
      <c r="P229" s="4">
        <f t="shared" ref="P229:P237" si="126">IF(O229=0,0,IF(F229="OŽ",IF(L229&gt;35,0,IF(J229&gt;35,(36-L229)*1.836,((36-L229)-(36-J229))*1.836)),0)+IF(F229="PČ",IF(L229&gt;31,0,IF(J229&gt;31,(32-L229)*1.347,((32-L229)-(32-J229))*1.347)),0)+ IF(F229="PČneol",IF(L229&gt;15,0,IF(J229&gt;15,(16-L229)*0.255,((16-L229)-(16-J229))*0.255)),0)+IF(F229="PŽ",IF(L229&gt;31,0,IF(J229&gt;31,(32-L229)*0.255,((32-L229)-(32-J229))*0.255)),0)+IF(F229="EČ",IF(L229&gt;23,0,IF(J229&gt;23,(24-L229)*0.612,((24-L229)-(24-J229))*0.612)),0)+IF(F229="EČneol",IF(L229&gt;7,0,IF(J229&gt;7,(8-L229)*0.204,((8-L229)-(8-J229))*0.204)),0)+IF(F229="EŽ",IF(L229&gt;23,0,IF(J229&gt;23,(24-L229)*0.204,((24-L229)-(24-J229))*0.204)),0)+IF(F229="PT",IF(L229&gt;31,0,IF(J229&gt;31,(32-L229)*0.204,((32-L229)-(32-J229))*0.204)),0)+IF(F229="JOŽ",IF(L229&gt;23,0,IF(J229&gt;23,(24-L229)*0.255,((24-L229)-(24-J229))*0.255)),0)+IF(F229="JPČ",IF(L229&gt;23,0,IF(J229&gt;23,(24-L229)*0.204,((24-L229)-(24-J229))*0.204)),0)+IF(F229="JEČ",IF(L229&gt;15,0,IF(J229&gt;15,(16-L229)*0.102,((16-L229)-(16-J229))*0.102)),0)+IF(F229="JEOF",IF(L229&gt;15,0,IF(J229&gt;15,(16-L229)*0.102,((16-L229)-(16-J229))*0.102)),0)+IF(F229="JnPČ",IF(L229&gt;15,0,IF(J229&gt;15,(16-L229)*0.153,((16-L229)-(16-J229))*0.153)),0)+IF(F229="JnEČ",IF(L229&gt;15,0,IF(J229&gt;15,(16-L229)*0.0765,((16-L229)-(16-J229))*0.0765)),0)+IF(F229="JčPČ",IF(L229&gt;15,0,IF(J229&gt;15,(16-L229)*0.06375,((16-L229)-(16-J229))*0.06375)),0)+IF(F229="JčEČ",IF(L229&gt;15,0,IF(J229&gt;15,(16-L229)*0.051,((16-L229)-(16-J229))*0.051)),0)+IF(F229="NEAK",IF(L229&gt;23,0,IF(J229&gt;23,(24-L229)*0.03444,((24-L229)-(24-J229))*0.03444)),0))</f>
        <v>0.40799999999999997</v>
      </c>
      <c r="Q229" s="11">
        <f t="shared" ref="Q229:Q237" si="127">IF(ISERROR(P229*100/N229),0,(P229*100/N229))</f>
        <v>6.5939393939393938</v>
      </c>
      <c r="R229" s="10">
        <f t="shared" si="125"/>
        <v>4.946625</v>
      </c>
      <c r="S229" s="8"/>
      <c r="T229" s="8"/>
      <c r="U229" s="8"/>
    </row>
    <row r="230" spans="1:21">
      <c r="A230" s="65">
        <v>3</v>
      </c>
      <c r="B230" s="65" t="s">
        <v>157</v>
      </c>
      <c r="C230" s="12" t="s">
        <v>35</v>
      </c>
      <c r="D230" s="65" t="s">
        <v>30</v>
      </c>
      <c r="E230" s="65">
        <v>1</v>
      </c>
      <c r="F230" s="65" t="s">
        <v>83</v>
      </c>
      <c r="G230" s="65">
        <v>2</v>
      </c>
      <c r="H230" s="65" t="s">
        <v>32</v>
      </c>
      <c r="I230" s="65"/>
      <c r="J230" s="65">
        <v>4</v>
      </c>
      <c r="K230" s="65">
        <v>4</v>
      </c>
      <c r="L230" s="65">
        <v>3</v>
      </c>
      <c r="M230" s="65" t="s">
        <v>33</v>
      </c>
      <c r="N230" s="3">
        <f t="shared" si="121"/>
        <v>5.15</v>
      </c>
      <c r="O230" s="9">
        <f t="shared" si="122"/>
        <v>0</v>
      </c>
      <c r="P230" s="4">
        <f t="shared" si="126"/>
        <v>0</v>
      </c>
      <c r="Q230" s="11">
        <f t="shared" si="127"/>
        <v>0</v>
      </c>
      <c r="R230" s="10">
        <f t="shared" si="125"/>
        <v>0</v>
      </c>
      <c r="S230" s="8"/>
      <c r="T230" s="8"/>
      <c r="U230" s="8"/>
    </row>
    <row r="231" spans="1:21">
      <c r="A231" s="65">
        <v>4</v>
      </c>
      <c r="B231" s="65" t="s">
        <v>94</v>
      </c>
      <c r="C231" s="12" t="s">
        <v>29</v>
      </c>
      <c r="D231" s="65" t="s">
        <v>30</v>
      </c>
      <c r="E231" s="65">
        <v>1</v>
      </c>
      <c r="F231" s="65" t="s">
        <v>83</v>
      </c>
      <c r="G231" s="65">
        <v>2</v>
      </c>
      <c r="H231" s="65" t="s">
        <v>32</v>
      </c>
      <c r="I231" s="65"/>
      <c r="J231" s="65">
        <v>17</v>
      </c>
      <c r="K231" s="65">
        <v>17</v>
      </c>
      <c r="L231" s="65">
        <v>5</v>
      </c>
      <c r="M231" s="65" t="s">
        <v>33</v>
      </c>
      <c r="N231" s="3">
        <f t="shared" si="121"/>
        <v>11</v>
      </c>
      <c r="O231" s="9">
        <f t="shared" si="122"/>
        <v>11</v>
      </c>
      <c r="P231" s="4">
        <f t="shared" si="126"/>
        <v>1.1219999999999999</v>
      </c>
      <c r="Q231" s="11">
        <f t="shared" si="127"/>
        <v>10.199999999999999</v>
      </c>
      <c r="R231" s="10">
        <f t="shared" si="125"/>
        <v>9.0914999999999999</v>
      </c>
      <c r="S231" s="8"/>
      <c r="T231" s="8"/>
      <c r="U231" s="8"/>
    </row>
    <row r="232" spans="1:21">
      <c r="A232" s="65">
        <v>5</v>
      </c>
      <c r="B232" s="65" t="s">
        <v>102</v>
      </c>
      <c r="C232" s="12" t="s">
        <v>35</v>
      </c>
      <c r="D232" s="65" t="s">
        <v>30</v>
      </c>
      <c r="E232" s="65">
        <v>1</v>
      </c>
      <c r="F232" s="65" t="s">
        <v>83</v>
      </c>
      <c r="G232" s="65">
        <v>2</v>
      </c>
      <c r="H232" s="65" t="s">
        <v>32</v>
      </c>
      <c r="I232" s="65"/>
      <c r="J232" s="65">
        <v>15</v>
      </c>
      <c r="K232" s="65">
        <v>15</v>
      </c>
      <c r="L232" s="65">
        <v>5</v>
      </c>
      <c r="M232" s="65" t="s">
        <v>33</v>
      </c>
      <c r="N232" s="3">
        <f t="shared" si="121"/>
        <v>10.3125</v>
      </c>
      <c r="O232" s="9">
        <f t="shared" si="122"/>
        <v>10.3125</v>
      </c>
      <c r="P232" s="4">
        <f t="shared" si="126"/>
        <v>1.02</v>
      </c>
      <c r="Q232" s="11">
        <f t="shared" si="127"/>
        <v>9.8909090909090907</v>
      </c>
      <c r="R232" s="10">
        <f t="shared" si="125"/>
        <v>8.4993750000000006</v>
      </c>
      <c r="S232" s="8"/>
      <c r="T232" s="8"/>
      <c r="U232" s="8"/>
    </row>
    <row r="233" spans="1:21">
      <c r="A233" s="65">
        <v>6</v>
      </c>
      <c r="B233" s="65" t="s">
        <v>137</v>
      </c>
      <c r="C233" s="12" t="s">
        <v>59</v>
      </c>
      <c r="D233" s="65" t="s">
        <v>30</v>
      </c>
      <c r="E233" s="65">
        <v>1</v>
      </c>
      <c r="F233" s="65" t="s">
        <v>83</v>
      </c>
      <c r="G233" s="65">
        <v>2</v>
      </c>
      <c r="H233" s="65" t="s">
        <v>32</v>
      </c>
      <c r="I233" s="65"/>
      <c r="J233" s="65">
        <v>10</v>
      </c>
      <c r="K233" s="65">
        <v>10</v>
      </c>
      <c r="L233" s="65">
        <v>5</v>
      </c>
      <c r="M233" s="65" t="s">
        <v>33</v>
      </c>
      <c r="N233" s="3">
        <f t="shared" si="121"/>
        <v>6.875</v>
      </c>
      <c r="O233" s="9">
        <f t="shared" si="122"/>
        <v>6.875</v>
      </c>
      <c r="P233" s="4">
        <f t="shared" si="126"/>
        <v>0.51</v>
      </c>
      <c r="Q233" s="11">
        <f t="shared" si="127"/>
        <v>7.418181818181818</v>
      </c>
      <c r="R233" s="10">
        <f t="shared" si="125"/>
        <v>5.5387500000000003</v>
      </c>
      <c r="S233" s="8"/>
      <c r="T233" s="8"/>
      <c r="U233" s="8"/>
    </row>
    <row r="234" spans="1:21">
      <c r="A234" s="65">
        <v>7</v>
      </c>
      <c r="B234" s="65" t="s">
        <v>147</v>
      </c>
      <c r="C234" s="12" t="s">
        <v>37</v>
      </c>
      <c r="D234" s="65" t="s">
        <v>30</v>
      </c>
      <c r="E234" s="65">
        <v>1</v>
      </c>
      <c r="F234" s="65" t="s">
        <v>83</v>
      </c>
      <c r="G234" s="65">
        <v>2</v>
      </c>
      <c r="H234" s="65" t="s">
        <v>32</v>
      </c>
      <c r="I234" s="65"/>
      <c r="J234" s="65">
        <v>10</v>
      </c>
      <c r="K234" s="65">
        <v>10</v>
      </c>
      <c r="L234" s="65">
        <v>5</v>
      </c>
      <c r="M234" s="65" t="s">
        <v>33</v>
      </c>
      <c r="N234" s="3">
        <f t="shared" si="121"/>
        <v>6.875</v>
      </c>
      <c r="O234" s="9">
        <f t="shared" si="122"/>
        <v>6.875</v>
      </c>
      <c r="P234" s="4">
        <f t="shared" si="126"/>
        <v>0.51</v>
      </c>
      <c r="Q234" s="11">
        <f t="shared" si="127"/>
        <v>7.418181818181818</v>
      </c>
      <c r="R234" s="10">
        <f t="shared" si="125"/>
        <v>5.5387500000000003</v>
      </c>
      <c r="S234" s="8"/>
      <c r="T234" s="8"/>
      <c r="U234" s="8"/>
    </row>
    <row r="235" spans="1:21">
      <c r="A235" s="65">
        <v>8</v>
      </c>
      <c r="B235" s="65" t="s">
        <v>100</v>
      </c>
      <c r="C235" s="12" t="s">
        <v>62</v>
      </c>
      <c r="D235" s="65" t="s">
        <v>30</v>
      </c>
      <c r="E235" s="65">
        <v>1</v>
      </c>
      <c r="F235" s="65" t="s">
        <v>83</v>
      </c>
      <c r="G235" s="65">
        <v>2</v>
      </c>
      <c r="H235" s="65" t="s">
        <v>32</v>
      </c>
      <c r="I235" s="65"/>
      <c r="J235" s="65">
        <v>12</v>
      </c>
      <c r="K235" s="65">
        <v>12</v>
      </c>
      <c r="L235" s="65">
        <v>5</v>
      </c>
      <c r="M235" s="65" t="s">
        <v>33</v>
      </c>
      <c r="N235" s="3">
        <f t="shared" si="121"/>
        <v>8.25</v>
      </c>
      <c r="O235" s="9">
        <f t="shared" si="122"/>
        <v>8.25</v>
      </c>
      <c r="P235" s="4">
        <f t="shared" si="126"/>
        <v>0.71399999999999997</v>
      </c>
      <c r="Q235" s="11">
        <f t="shared" si="127"/>
        <v>8.6545454545454543</v>
      </c>
      <c r="R235" s="10">
        <f t="shared" si="125"/>
        <v>6.7230000000000008</v>
      </c>
      <c r="S235" s="8"/>
      <c r="T235" s="8"/>
      <c r="U235" s="8"/>
    </row>
    <row r="236" spans="1:21">
      <c r="A236" s="65">
        <v>9</v>
      </c>
      <c r="B236" s="65" t="s">
        <v>139</v>
      </c>
      <c r="C236" s="12" t="s">
        <v>158</v>
      </c>
      <c r="D236" s="65" t="s">
        <v>30</v>
      </c>
      <c r="E236" s="65">
        <v>1</v>
      </c>
      <c r="F236" s="65" t="s">
        <v>83</v>
      </c>
      <c r="G236" s="65">
        <v>2</v>
      </c>
      <c r="H236" s="65" t="s">
        <v>32</v>
      </c>
      <c r="I236" s="65"/>
      <c r="J236" s="65">
        <v>9</v>
      </c>
      <c r="K236" s="65">
        <v>9</v>
      </c>
      <c r="L236" s="65">
        <v>5</v>
      </c>
      <c r="M236" s="65" t="s">
        <v>33</v>
      </c>
      <c r="N236" s="3">
        <f t="shared" si="121"/>
        <v>6.1875</v>
      </c>
      <c r="O236" s="9">
        <f t="shared" si="122"/>
        <v>6.1875</v>
      </c>
      <c r="P236" s="4">
        <f t="shared" si="126"/>
        <v>0.40799999999999997</v>
      </c>
      <c r="Q236" s="11">
        <f t="shared" si="127"/>
        <v>6.5939393939393938</v>
      </c>
      <c r="R236" s="10">
        <f t="shared" si="125"/>
        <v>4.946625</v>
      </c>
      <c r="S236" s="8"/>
      <c r="T236" s="8"/>
      <c r="U236" s="8"/>
    </row>
    <row r="237" spans="1:21">
      <c r="A237" s="65">
        <v>10</v>
      </c>
      <c r="B237" s="65"/>
      <c r="C237" s="12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3">
        <f t="shared" si="121"/>
        <v>0</v>
      </c>
      <c r="O237" s="9">
        <f t="shared" si="122"/>
        <v>0</v>
      </c>
      <c r="P237" s="4">
        <f t="shared" si="126"/>
        <v>0</v>
      </c>
      <c r="Q237" s="11">
        <f t="shared" si="127"/>
        <v>0</v>
      </c>
      <c r="R237" s="10">
        <f t="shared" si="125"/>
        <v>0</v>
      </c>
      <c r="S237" s="8"/>
      <c r="T237" s="8"/>
      <c r="U237" s="8"/>
    </row>
    <row r="238" spans="1:21">
      <c r="A238" s="75" t="s">
        <v>38</v>
      </c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7"/>
      <c r="R238" s="10">
        <f>SUM(R228:R237)</f>
        <v>45.284624999999998</v>
      </c>
      <c r="S238" s="8"/>
      <c r="T238" s="8"/>
      <c r="U238" s="8"/>
    </row>
    <row r="239" spans="1:21" ht="15.75">
      <c r="A239" s="24" t="s">
        <v>39</v>
      </c>
      <c r="B239" s="2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6"/>
      <c r="S239" s="8"/>
      <c r="T239" s="8"/>
      <c r="U239" s="8"/>
    </row>
    <row r="240" spans="1:21">
      <c r="A240" s="49" t="s">
        <v>48</v>
      </c>
      <c r="B240" s="49"/>
      <c r="C240" s="49"/>
      <c r="D240" s="49"/>
      <c r="E240" s="49"/>
      <c r="F240" s="49"/>
      <c r="G240" s="49"/>
      <c r="H240" s="49"/>
      <c r="I240" s="49"/>
      <c r="J240" s="15"/>
      <c r="K240" s="15"/>
      <c r="L240" s="15"/>
      <c r="M240" s="15"/>
      <c r="N240" s="15"/>
      <c r="O240" s="15"/>
      <c r="P240" s="15"/>
      <c r="Q240" s="15"/>
      <c r="R240" s="16"/>
      <c r="S240" s="8"/>
      <c r="T240" s="8"/>
      <c r="U240" s="8"/>
    </row>
    <row r="241" spans="1:21" s="8" customFormat="1">
      <c r="A241" s="49"/>
      <c r="B241" s="49"/>
      <c r="C241" s="49"/>
      <c r="D241" s="49"/>
      <c r="E241" s="49"/>
      <c r="F241" s="49"/>
      <c r="G241" s="49"/>
      <c r="H241" s="49"/>
      <c r="I241" s="49"/>
      <c r="J241" s="15"/>
      <c r="K241" s="15"/>
      <c r="L241" s="15"/>
      <c r="M241" s="15"/>
      <c r="N241" s="15"/>
      <c r="O241" s="15"/>
      <c r="P241" s="15"/>
      <c r="Q241" s="15"/>
      <c r="R241" s="16"/>
    </row>
    <row r="242" spans="1:21" ht="13.9" customHeight="1">
      <c r="A242" s="113" t="s">
        <v>159</v>
      </c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61"/>
      <c r="R242" s="8"/>
      <c r="S242" s="8"/>
      <c r="T242" s="8"/>
      <c r="U242" s="8"/>
    </row>
    <row r="243" spans="1:21" ht="16.899999999999999" customHeight="1">
      <c r="A243" s="73" t="s">
        <v>27</v>
      </c>
      <c r="B243" s="74"/>
      <c r="C243" s="74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61"/>
      <c r="R243" s="8"/>
      <c r="S243" s="8"/>
      <c r="T243" s="8"/>
      <c r="U243" s="8"/>
    </row>
    <row r="244" spans="1:21" ht="15.6" customHeight="1">
      <c r="A244" s="71" t="s">
        <v>160</v>
      </c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61"/>
      <c r="R244" s="8"/>
      <c r="S244" s="8"/>
      <c r="T244" s="8"/>
      <c r="U244" s="8"/>
    </row>
    <row r="245" spans="1:21" ht="13.9" customHeight="1">
      <c r="A245" s="65">
        <v>1</v>
      </c>
      <c r="B245" s="65" t="s">
        <v>161</v>
      </c>
      <c r="C245" s="12" t="s">
        <v>92</v>
      </c>
      <c r="D245" s="65" t="s">
        <v>30</v>
      </c>
      <c r="E245" s="65">
        <v>1</v>
      </c>
      <c r="F245" s="65" t="s">
        <v>93</v>
      </c>
      <c r="G245" s="65">
        <v>2</v>
      </c>
      <c r="H245" s="65" t="s">
        <v>32</v>
      </c>
      <c r="I245" s="65"/>
      <c r="J245" s="65">
        <v>8</v>
      </c>
      <c r="K245" s="65">
        <v>8</v>
      </c>
      <c r="L245" s="65">
        <v>5</v>
      </c>
      <c r="M245" s="65" t="s">
        <v>33</v>
      </c>
      <c r="N245" s="3">
        <f t="shared" ref="N245:N254" si="128">(IF(F245="OŽ",IF(L245=1,550.8,IF(L245=2,426.38,IF(L245=3,342.14,IF(L245=4,181.44,IF(L245=5,168.48,IF(L245=6,155.52,IF(L245=7,148.5,IF(L245=8,144,0))))))))+IF(L245&lt;=8,0,IF(L245&lt;=16,137.7,IF(L245&lt;=24,108,IF(L245&lt;=32,80.1,IF(L245&lt;=36,52.2,0)))))-IF(L245&lt;=8,0,IF(L245&lt;=16,(L245-9)*2.754,IF(L245&lt;=24,(L245-17)* 2.754,IF(L245&lt;=32,(L245-25)* 2.754,IF(L245&lt;=36,(L245-33)*2.754,0))))),0)+IF(F245="PČ",IF(L245=1,449,IF(L245=2,314.6,IF(L245=3,238,IF(L245=4,172,IF(L245=5,159,IF(L245=6,145,IF(L245=7,132,IF(L245=8,119,0))))))))+IF(L245&lt;=8,0,IF(L245&lt;=16,88,IF(L245&lt;=24,55,IF(L245&lt;=32,22,0))))-IF(L245&lt;=8,0,IF(L245&lt;=16,(L245-9)*2.245,IF(L245&lt;=24,(L245-17)*2.245,IF(L245&lt;=32,(L245-25)*2.245,0)))),0)+IF(F245="PČneol",IF(L245=1,85,IF(L245=2,64.61,IF(L245=3,50.76,IF(L245=4,16.25,IF(L245=5,15,IF(L245=6,13.75,IF(L245=7,12.5,IF(L245=8,11.25,0))))))))+IF(L245&lt;=8,0,IF(L245&lt;=16,9,0))-IF(L245&lt;=8,0,IF(L245&lt;=16,(L245-9)*0.425,0)),0)+IF(F245="PŽ",IF(L245=1,85,IF(L245=2,59.5,IF(L245=3,45,IF(L245=4,32.5,IF(L245=5,30,IF(L245=6,27.5,IF(L245=7,25,IF(L245=8,22.5,0))))))))+IF(L245&lt;=8,0,IF(L245&lt;=16,19,IF(L245&lt;=24,13,IF(L245&lt;=32,8,0))))-IF(L245&lt;=8,0,IF(L245&lt;=16,(L245-9)*0.425,IF(L245&lt;=24,(L245-17)*0.425,IF(L245&lt;=32,(L245-25)*0.425,0)))),0)+IF(F245="EČ",IF(L245=1,204,IF(L245=2,156.24,IF(L245=3,123.84,IF(L245=4,72,IF(L245=5,66,IF(L245=6,60,IF(L245=7,54,IF(L245=8,48,0))))))))+IF(L245&lt;=8,0,IF(L245&lt;=16,40,IF(L245&lt;=24,25,0)))-IF(L245&lt;=8,0,IF(L245&lt;=16,(L245-9)*1.02,IF(L245&lt;=24,(L245-17)*1.02,0))),0)+IF(F245="EČneol",IF(L245=1,68,IF(L245=2,51.69,IF(L245=3,40.61,IF(L245=4,13,IF(L245=5,12,IF(L245=6,11,IF(L245=7,10,IF(L245=8,9,0)))))))))+IF(F245="EŽ",IF(L245=1,68,IF(L245=2,47.6,IF(L245=3,36,IF(L245=4,18,IF(L245=5,16.5,IF(L245=6,15,IF(L245=7,13.5,IF(L245=8,12,0))))))))+IF(L245&lt;=8,0,IF(L245&lt;=16,10,IF(L245&lt;=24,6,0)))-IF(L245&lt;=8,0,IF(L245&lt;=16,(L245-9)*0.34,IF(L245&lt;=24,(L245-17)*0.34,0))),0)+IF(F245="PT",IF(L245=1,68,IF(L245=2,52.08,IF(L245=3,41.28,IF(L245=4,24,IF(L245=5,22,IF(L245=6,20,IF(L245=7,18,IF(L245=8,16,0))))))))+IF(L245&lt;=8,0,IF(L245&lt;=16,13,IF(L245&lt;=24,9,IF(L245&lt;=32,4,0))))-IF(L245&lt;=8,0,IF(L245&lt;=16,(L245-9)*0.34,IF(L245&lt;=24,(L245-17)*0.34,IF(L245&lt;=32,(L245-25)*0.34,0)))),0)+IF(F245="JOŽ",IF(L245=1,85,IF(L245=2,59.5,IF(L245=3,45,IF(L245=4,32.5,IF(L245=5,30,IF(L245=6,27.5,IF(L245=7,25,IF(L245=8,22.5,0))))))))+IF(L245&lt;=8,0,IF(L245&lt;=16,19,IF(L245&lt;=24,13,0)))-IF(L245&lt;=8,0,IF(L245&lt;=16,(L245-9)*0.425,IF(L245&lt;=24,(L245-17)*0.425,0))),0)+IF(F245="JPČ",IF(L245=1,68,IF(L245=2,47.6,IF(L245=3,36,IF(L245=4,26,IF(L245=5,24,IF(L245=6,22,IF(L245=7,20,IF(L245=8,18,0))))))))+IF(L245&lt;=8,0,IF(L245&lt;=16,13,IF(L245&lt;=24,9,0)))-IF(L245&lt;=8,0,IF(L245&lt;=16,(L245-9)*0.34,IF(L245&lt;=24,(L245-17)*0.34,0))),0)+IF(F245="JEČ",IF(L245=1,34,IF(L245=2,26.04,IF(L245=3,20.6,IF(L245=4,12,IF(L245=5,11,IF(L245=6,10,IF(L245=7,9,IF(L245=8,8,0))))))))+IF(L245&lt;=8,0,IF(L245&lt;=16,6,0))-IF(L245&lt;=8,0,IF(L245&lt;=16,(L245-9)*0.17,0)),0)+IF(F245="JEOF",IF(L245=1,34,IF(L245=2,26.04,IF(L245=3,20.6,IF(L245=4,12,IF(L245=5,11,IF(L245=6,10,IF(L245=7,9,IF(L245=8,8,0))))))))+IF(L245&lt;=8,0,IF(L245&lt;=16,6,0))-IF(L245&lt;=8,0,IF(L245&lt;=16,(L245-9)*0.17,0)),0)+IF(F245="JnPČ",IF(L245=1,51,IF(L245=2,35.7,IF(L245=3,27,IF(L245=4,19.5,IF(L245=5,18,IF(L245=6,16.5,IF(L245=7,15,IF(L245=8,13.5,0))))))))+IF(L245&lt;=8,0,IF(L245&lt;=16,10,0))-IF(L245&lt;=8,0,IF(L245&lt;=16,(L245-9)*0.255,0)),0)+IF(F245="JnEČ",IF(L245=1,25.5,IF(L245=2,19.53,IF(L245=3,15.48,IF(L245=4,9,IF(L245=5,8.25,IF(L245=6,7.5,IF(L245=7,6.75,IF(L245=8,6,0))))))))+IF(L245&lt;=8,0,IF(L245&lt;=16,5,0))-IF(L245&lt;=8,0,IF(L245&lt;=16,(L245-9)*0.1275,0)),0)+IF(F245="JčPČ",IF(L245=1,21.25,IF(L245=2,14.5,IF(L245=3,11.5,IF(L245=4,7,IF(L245=5,6.5,IF(L245=6,6,IF(L245=7,5.5,IF(L245=8,5,0))))))))+IF(L245&lt;=8,0,IF(L245&lt;=16,4,0))-IF(L245&lt;=8,0,IF(L245&lt;=16,(L245-9)*0.10625,0)),0)+IF(F245="JčEČ",IF(L245=1,17,IF(L245=2,13.02,IF(L245=3,10.32,IF(L245=4,6,IF(L245=5,5.5,IF(L245=6,5,IF(L245=7,4.5,IF(L245=8,4,0))))))))+IF(L245&lt;=8,0,IF(L245&lt;=16,3,0))-IF(L245&lt;=8,0,IF(L245&lt;=16,(L245-9)*0.085,0)),0)+IF(F245="NEAK",IF(L245=1,11.48,IF(L245=2,8.79,IF(L245=3,6.97,IF(L245=4,4.05,IF(L245=5,3.71,IF(L245=6,3.38,IF(L245=7,3.04,IF(L245=8,2.7,0))))))))+IF(L245&lt;=8,0,IF(L245&lt;=16,2,IF(L245&lt;=24,1.3,0)))-IF(L245&lt;=8,0,IF(L245&lt;=16,(L245-9)*0.0574,IF(L245&lt;=24,(L245-17)*0.0574,0))),0))*IF(L245&lt;0,1,IF(OR(F245="PČ",F245="PŽ",F245="PT"),IF(J245&lt;32,J245/32,1),1))* IF(L245&lt;0,1,IF(OR(F245="EČ",F245="EŽ",F245="JOŽ",F245="JPČ",F245="NEAK"),IF(J245&lt;24,J245/24,1),1))*IF(L245&lt;0,1,IF(OR(F245="PČneol",F245="JEČ",F245="JEOF",F245="JnPČ",F245="JnEČ",F245="JčPČ",F245="JčEČ"),IF(J245&lt;16,J245/16,1),1))*IF(L245&lt;0,1,IF(F245="EČneol",IF(J245&lt;8,J245/8,1),1))</f>
        <v>4.125</v>
      </c>
      <c r="O245" s="9">
        <f t="shared" ref="O245:O254" si="129">IF(F245="OŽ",N245,IF(H245="Ne",IF(J245*0.3&lt;J245-L245,N245,0),IF(J245*0.1&lt;J245-L245,N245,0)))</f>
        <v>4.125</v>
      </c>
      <c r="P245" s="4">
        <f t="shared" ref="P245" si="130">IF(O245=0,0,IF(F245="OŽ",IF(L245&gt;35,0,IF(J245&gt;35,(36-L245)*1.836,((36-L245)-(36-J245))*1.836)),0)+IF(F245="PČ",IF(L245&gt;31,0,IF(J245&gt;31,(32-L245)*1.347,((32-L245)-(32-J245))*1.347)),0)+ IF(F245="PČneol",IF(L245&gt;15,0,IF(J245&gt;15,(16-L245)*0.255,((16-L245)-(16-J245))*0.255)),0)+IF(F245="PŽ",IF(L245&gt;31,0,IF(J245&gt;31,(32-L245)*0.255,((32-L245)-(32-J245))*0.255)),0)+IF(F245="EČ",IF(L245&gt;23,0,IF(J245&gt;23,(24-L245)*0.612,((24-L245)-(24-J245))*0.612)),0)+IF(F245="EČneol",IF(L245&gt;7,0,IF(J245&gt;7,(8-L245)*0.204,((8-L245)-(8-J245))*0.204)),0)+IF(F245="EŽ",IF(L245&gt;23,0,IF(J245&gt;23,(24-L245)*0.204,((24-L245)-(24-J245))*0.204)),0)+IF(F245="PT",IF(L245&gt;31,0,IF(J245&gt;31,(32-L245)*0.204,((32-L245)-(32-J245))*0.204)),0)+IF(F245="JOŽ",IF(L245&gt;23,0,IF(J245&gt;23,(24-L245)*0.255,((24-L245)-(24-J245))*0.255)),0)+IF(F245="JPČ",IF(L245&gt;23,0,IF(J245&gt;23,(24-L245)*0.204,((24-L245)-(24-J245))*0.204)),0)+IF(F245="JEČ",IF(L245&gt;15,0,IF(J245&gt;15,(16-L245)*0.102,((16-L245)-(16-J245))*0.102)),0)+IF(F245="JEOF",IF(L245&gt;15,0,IF(J245&gt;15,(16-L245)*0.102,((16-L245)-(16-J245))*0.102)),0)+IF(F245="JnPČ",IF(L245&gt;15,0,IF(J245&gt;15,(16-L245)*0.153,((16-L245)-(16-J245))*0.153)),0)+IF(F245="JnEČ",IF(L245&gt;15,0,IF(J245&gt;15,(16-L245)*0.0765,((16-L245)-(16-J245))*0.0765)),0)+IF(F245="JčPČ",IF(L245&gt;15,0,IF(J245&gt;15,(16-L245)*0.06375,((16-L245)-(16-J245))*0.06375)),0)+IF(F245="JčEČ",IF(L245&gt;15,0,IF(J245&gt;15,(16-L245)*0.051,((16-L245)-(16-J245))*0.051)),0)+IF(F245="NEAK",IF(L245&gt;23,0,IF(J245&gt;23,(24-L245)*0.03444,((24-L245)-(24-J245))*0.03444)),0))</f>
        <v>0.22949999999999998</v>
      </c>
      <c r="Q245" s="11">
        <f t="shared" ref="Q245" si="131">IF(ISERROR(P245*100/N245),0,(P245*100/N245))</f>
        <v>5.5636363636363635</v>
      </c>
      <c r="R245" s="10">
        <f t="shared" ref="R245:R254" si="132">IF(Q245&lt;=30,O245+P245,O245+O245*0.3)*IF(G245=1,0.4,IF(G245=2,0.75,IF(G245="1 (kas 4 m. 1 k. nerengiamos)",0.52,1)))*IF(D245="olimpinė",1,IF(M245="Ne",0.5,1))*IF(OR(A$5="Lietuvos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federacija"),IF(OR(J245&lt;8,K245&lt;16),0,1),1)*E245*IF(I245&lt;=1,1,1/I245)*IF(OR(A$5="Lietuvos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3.2658749999999999</v>
      </c>
      <c r="S245" s="8"/>
      <c r="T245" s="8"/>
      <c r="U245" s="8"/>
    </row>
    <row r="246" spans="1:21">
      <c r="A246" s="65">
        <v>2</v>
      </c>
      <c r="B246" s="65" t="s">
        <v>162</v>
      </c>
      <c r="C246" s="12" t="s">
        <v>52</v>
      </c>
      <c r="D246" s="65" t="s">
        <v>30</v>
      </c>
      <c r="E246" s="65">
        <v>1</v>
      </c>
      <c r="F246" s="65" t="s">
        <v>93</v>
      </c>
      <c r="G246" s="65">
        <v>2</v>
      </c>
      <c r="H246" s="65" t="s">
        <v>32</v>
      </c>
      <c r="I246" s="65"/>
      <c r="J246" s="65">
        <v>6</v>
      </c>
      <c r="K246" s="65">
        <v>6</v>
      </c>
      <c r="L246" s="65">
        <v>5</v>
      </c>
      <c r="M246" s="65" t="s">
        <v>33</v>
      </c>
      <c r="N246" s="3">
        <f t="shared" si="128"/>
        <v>3.09375</v>
      </c>
      <c r="O246" s="9">
        <f t="shared" si="129"/>
        <v>0</v>
      </c>
      <c r="P246" s="4">
        <f t="shared" ref="P246:P254" si="133">IF(O246=0,0,IF(F246="OŽ",IF(L246&gt;35,0,IF(J246&gt;35,(36-L246)*1.836,((36-L246)-(36-J246))*1.836)),0)+IF(F246="PČ",IF(L246&gt;31,0,IF(J246&gt;31,(32-L246)*1.347,((32-L246)-(32-J246))*1.347)),0)+ IF(F246="PČneol",IF(L246&gt;15,0,IF(J246&gt;15,(16-L246)*0.255,((16-L246)-(16-J246))*0.255)),0)+IF(F246="PŽ",IF(L246&gt;31,0,IF(J246&gt;31,(32-L246)*0.255,((32-L246)-(32-J246))*0.255)),0)+IF(F246="EČ",IF(L246&gt;23,0,IF(J246&gt;23,(24-L246)*0.612,((24-L246)-(24-J246))*0.612)),0)+IF(F246="EČneol",IF(L246&gt;7,0,IF(J246&gt;7,(8-L246)*0.204,((8-L246)-(8-J246))*0.204)),0)+IF(F246="EŽ",IF(L246&gt;23,0,IF(J246&gt;23,(24-L246)*0.204,((24-L246)-(24-J246))*0.204)),0)+IF(F246="PT",IF(L246&gt;31,0,IF(J246&gt;31,(32-L246)*0.204,((32-L246)-(32-J246))*0.204)),0)+IF(F246="JOŽ",IF(L246&gt;23,0,IF(J246&gt;23,(24-L246)*0.255,((24-L246)-(24-J246))*0.255)),0)+IF(F246="JPČ",IF(L246&gt;23,0,IF(J246&gt;23,(24-L246)*0.204,((24-L246)-(24-J246))*0.204)),0)+IF(F246="JEČ",IF(L246&gt;15,0,IF(J246&gt;15,(16-L246)*0.102,((16-L246)-(16-J246))*0.102)),0)+IF(F246="JEOF",IF(L246&gt;15,0,IF(J246&gt;15,(16-L246)*0.102,((16-L246)-(16-J246))*0.102)),0)+IF(F246="JnPČ",IF(L246&gt;15,0,IF(J246&gt;15,(16-L246)*0.153,((16-L246)-(16-J246))*0.153)),0)+IF(F246="JnEČ",IF(L246&gt;15,0,IF(J246&gt;15,(16-L246)*0.0765,((16-L246)-(16-J246))*0.0765)),0)+IF(F246="JčPČ",IF(L246&gt;15,0,IF(J246&gt;15,(16-L246)*0.06375,((16-L246)-(16-J246))*0.06375)),0)+IF(F246="JčEČ",IF(L246&gt;15,0,IF(J246&gt;15,(16-L246)*0.051,((16-L246)-(16-J246))*0.051)),0)+IF(F246="NEAK",IF(L246&gt;23,0,IF(J246&gt;23,(24-L246)*0.03444,((24-L246)-(24-J246))*0.03444)),0))</f>
        <v>0</v>
      </c>
      <c r="Q246" s="11">
        <f t="shared" ref="Q246:Q254" si="134">IF(ISERROR(P246*100/N246),0,(P246*100/N246))</f>
        <v>0</v>
      </c>
      <c r="R246" s="10">
        <f t="shared" si="132"/>
        <v>0</v>
      </c>
      <c r="S246" s="8"/>
      <c r="T246" s="8"/>
      <c r="U246" s="8"/>
    </row>
    <row r="247" spans="1:21">
      <c r="A247" s="65">
        <v>3</v>
      </c>
      <c r="B247" s="65" t="s">
        <v>163</v>
      </c>
      <c r="C247" s="12" t="s">
        <v>55</v>
      </c>
      <c r="D247" s="65" t="s">
        <v>30</v>
      </c>
      <c r="E247" s="65">
        <v>1</v>
      </c>
      <c r="F247" s="65" t="s">
        <v>93</v>
      </c>
      <c r="G247" s="65">
        <v>2</v>
      </c>
      <c r="H247" s="65" t="s">
        <v>32</v>
      </c>
      <c r="I247" s="65"/>
      <c r="J247" s="65">
        <v>13</v>
      </c>
      <c r="K247" s="65">
        <v>13</v>
      </c>
      <c r="L247" s="65">
        <v>5</v>
      </c>
      <c r="M247" s="65" t="s">
        <v>33</v>
      </c>
      <c r="N247" s="3">
        <f t="shared" si="128"/>
        <v>6.703125</v>
      </c>
      <c r="O247" s="9">
        <f t="shared" si="129"/>
        <v>6.703125</v>
      </c>
      <c r="P247" s="4">
        <f t="shared" si="133"/>
        <v>0.61199999999999999</v>
      </c>
      <c r="Q247" s="11">
        <f t="shared" si="134"/>
        <v>9.1300699300699293</v>
      </c>
      <c r="R247" s="10">
        <f t="shared" si="132"/>
        <v>5.4863437499999996</v>
      </c>
      <c r="S247" s="8"/>
      <c r="T247" s="8"/>
      <c r="U247" s="8"/>
    </row>
    <row r="248" spans="1:21">
      <c r="A248" s="65">
        <v>4</v>
      </c>
      <c r="B248" s="65" t="s">
        <v>164</v>
      </c>
      <c r="C248" s="12" t="s">
        <v>99</v>
      </c>
      <c r="D248" s="65" t="s">
        <v>30</v>
      </c>
      <c r="E248" s="65">
        <v>1</v>
      </c>
      <c r="F248" s="65" t="s">
        <v>93</v>
      </c>
      <c r="G248" s="65">
        <v>2</v>
      </c>
      <c r="H248" s="65" t="s">
        <v>32</v>
      </c>
      <c r="I248" s="65"/>
      <c r="J248" s="65">
        <v>13</v>
      </c>
      <c r="K248" s="65">
        <v>13</v>
      </c>
      <c r="L248" s="65">
        <v>3</v>
      </c>
      <c r="M248" s="65" t="s">
        <v>33</v>
      </c>
      <c r="N248" s="3">
        <f t="shared" si="128"/>
        <v>12.577500000000001</v>
      </c>
      <c r="O248" s="9">
        <f t="shared" si="129"/>
        <v>12.577500000000001</v>
      </c>
      <c r="P248" s="4">
        <f t="shared" si="133"/>
        <v>0.76500000000000001</v>
      </c>
      <c r="Q248" s="11">
        <f t="shared" si="134"/>
        <v>6.0822898032200357</v>
      </c>
      <c r="R248" s="10">
        <f t="shared" si="132"/>
        <v>10.006875000000001</v>
      </c>
      <c r="S248" s="8"/>
      <c r="T248" s="8"/>
      <c r="U248" s="8"/>
    </row>
    <row r="249" spans="1:21">
      <c r="A249" s="65">
        <v>5</v>
      </c>
      <c r="B249" s="65" t="s">
        <v>165</v>
      </c>
      <c r="C249" s="12" t="s">
        <v>101</v>
      </c>
      <c r="D249" s="65" t="s">
        <v>30</v>
      </c>
      <c r="E249" s="65">
        <v>1</v>
      </c>
      <c r="F249" s="65" t="s">
        <v>93</v>
      </c>
      <c r="G249" s="65">
        <v>2</v>
      </c>
      <c r="H249" s="65" t="s">
        <v>32</v>
      </c>
      <c r="I249" s="65"/>
      <c r="J249" s="65">
        <v>13</v>
      </c>
      <c r="K249" s="65">
        <v>13</v>
      </c>
      <c r="L249" s="65">
        <v>5</v>
      </c>
      <c r="M249" s="65" t="s">
        <v>33</v>
      </c>
      <c r="N249" s="3">
        <f t="shared" si="128"/>
        <v>6.703125</v>
      </c>
      <c r="O249" s="9">
        <f t="shared" si="129"/>
        <v>6.703125</v>
      </c>
      <c r="P249" s="4">
        <f t="shared" si="133"/>
        <v>0.61199999999999999</v>
      </c>
      <c r="Q249" s="11">
        <f t="shared" si="134"/>
        <v>9.1300699300699293</v>
      </c>
      <c r="R249" s="10">
        <f t="shared" si="132"/>
        <v>5.4863437499999996</v>
      </c>
      <c r="S249" s="8"/>
      <c r="T249" s="8"/>
      <c r="U249" s="8"/>
    </row>
    <row r="250" spans="1:21">
      <c r="A250" s="65">
        <v>6</v>
      </c>
      <c r="B250" s="65" t="s">
        <v>166</v>
      </c>
      <c r="C250" s="12" t="s">
        <v>103</v>
      </c>
      <c r="D250" s="65" t="s">
        <v>30</v>
      </c>
      <c r="E250" s="65">
        <v>1</v>
      </c>
      <c r="F250" s="65" t="s">
        <v>93</v>
      </c>
      <c r="G250" s="65">
        <v>2</v>
      </c>
      <c r="H250" s="65" t="s">
        <v>32</v>
      </c>
      <c r="I250" s="65"/>
      <c r="J250" s="65">
        <v>12</v>
      </c>
      <c r="K250" s="65">
        <v>12</v>
      </c>
      <c r="L250" s="65">
        <v>5</v>
      </c>
      <c r="M250" s="65" t="s">
        <v>33</v>
      </c>
      <c r="N250" s="3">
        <f t="shared" si="128"/>
        <v>6.1875</v>
      </c>
      <c r="O250" s="9">
        <f t="shared" si="129"/>
        <v>6.1875</v>
      </c>
      <c r="P250" s="4">
        <f t="shared" si="133"/>
        <v>0.53549999999999998</v>
      </c>
      <c r="Q250" s="11">
        <f t="shared" si="134"/>
        <v>8.6545454545454543</v>
      </c>
      <c r="R250" s="10">
        <f t="shared" si="132"/>
        <v>5.0422500000000001</v>
      </c>
      <c r="S250" s="8"/>
      <c r="T250" s="8"/>
      <c r="U250" s="8"/>
    </row>
    <row r="251" spans="1:21">
      <c r="A251" s="65">
        <v>7</v>
      </c>
      <c r="B251" s="65" t="s">
        <v>167</v>
      </c>
      <c r="C251" s="12" t="s">
        <v>59</v>
      </c>
      <c r="D251" s="65" t="s">
        <v>30</v>
      </c>
      <c r="E251" s="65">
        <v>1</v>
      </c>
      <c r="F251" s="65" t="s">
        <v>93</v>
      </c>
      <c r="G251" s="65">
        <v>2</v>
      </c>
      <c r="H251" s="65" t="s">
        <v>32</v>
      </c>
      <c r="I251" s="65"/>
      <c r="J251" s="65">
        <v>8</v>
      </c>
      <c r="K251" s="65">
        <v>8</v>
      </c>
      <c r="L251" s="65">
        <v>3</v>
      </c>
      <c r="M251" s="65" t="s">
        <v>33</v>
      </c>
      <c r="N251" s="3">
        <f t="shared" si="128"/>
        <v>7.74</v>
      </c>
      <c r="O251" s="9">
        <f t="shared" si="129"/>
        <v>7.74</v>
      </c>
      <c r="P251" s="4">
        <f t="shared" si="133"/>
        <v>0.38250000000000001</v>
      </c>
      <c r="Q251" s="11">
        <f t="shared" si="134"/>
        <v>4.941860465116279</v>
      </c>
      <c r="R251" s="10">
        <f t="shared" si="132"/>
        <v>6.0918749999999999</v>
      </c>
      <c r="S251" s="8"/>
      <c r="T251" s="8"/>
      <c r="U251" s="8"/>
    </row>
    <row r="252" spans="1:21">
      <c r="A252" s="65">
        <v>8</v>
      </c>
      <c r="B252" s="65" t="s">
        <v>168</v>
      </c>
      <c r="C252" s="12" t="s">
        <v>169</v>
      </c>
      <c r="D252" s="65" t="s">
        <v>30</v>
      </c>
      <c r="E252" s="65">
        <v>1</v>
      </c>
      <c r="F252" s="65" t="s">
        <v>93</v>
      </c>
      <c r="G252" s="65">
        <v>2</v>
      </c>
      <c r="H252" s="65" t="s">
        <v>32</v>
      </c>
      <c r="I252" s="65"/>
      <c r="J252" s="65">
        <v>9</v>
      </c>
      <c r="K252" s="65">
        <v>9</v>
      </c>
      <c r="L252" s="65">
        <v>5</v>
      </c>
      <c r="M252" s="65" t="s">
        <v>33</v>
      </c>
      <c r="N252" s="3">
        <f t="shared" si="128"/>
        <v>4.640625</v>
      </c>
      <c r="O252" s="9">
        <f t="shared" si="129"/>
        <v>4.640625</v>
      </c>
      <c r="P252" s="4">
        <f t="shared" si="133"/>
        <v>0.30599999999999999</v>
      </c>
      <c r="Q252" s="11">
        <f t="shared" si="134"/>
        <v>6.5939393939393938</v>
      </c>
      <c r="R252" s="10">
        <f t="shared" si="132"/>
        <v>3.7099687499999998</v>
      </c>
      <c r="S252" s="8"/>
      <c r="T252" s="8"/>
      <c r="U252" s="8"/>
    </row>
    <row r="253" spans="1:21">
      <c r="A253" s="65">
        <v>9</v>
      </c>
      <c r="B253" s="65" t="s">
        <v>170</v>
      </c>
      <c r="C253" s="12" t="s">
        <v>169</v>
      </c>
      <c r="D253" s="65" t="s">
        <v>30</v>
      </c>
      <c r="E253" s="65">
        <v>1</v>
      </c>
      <c r="F253" s="65" t="s">
        <v>93</v>
      </c>
      <c r="G253" s="65">
        <v>2</v>
      </c>
      <c r="H253" s="65" t="s">
        <v>32</v>
      </c>
      <c r="I253" s="65"/>
      <c r="J253" s="65">
        <v>5</v>
      </c>
      <c r="K253" s="65">
        <v>5</v>
      </c>
      <c r="L253" s="65">
        <v>3</v>
      </c>
      <c r="M253" s="65" t="s">
        <v>33</v>
      </c>
      <c r="N253" s="3">
        <f t="shared" si="128"/>
        <v>4.8375000000000004</v>
      </c>
      <c r="O253" s="9">
        <f t="shared" si="129"/>
        <v>4.8375000000000004</v>
      </c>
      <c r="P253" s="4">
        <f t="shared" si="133"/>
        <v>0.153</v>
      </c>
      <c r="Q253" s="11">
        <f t="shared" si="134"/>
        <v>3.162790697674418</v>
      </c>
      <c r="R253" s="10">
        <f t="shared" si="132"/>
        <v>3.7428749999999997</v>
      </c>
      <c r="S253" s="8"/>
      <c r="T253" s="8"/>
      <c r="U253" s="8"/>
    </row>
    <row r="254" spans="1:21">
      <c r="A254" s="65">
        <v>10</v>
      </c>
      <c r="B254" s="65"/>
      <c r="C254" s="12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3">
        <f t="shared" si="128"/>
        <v>0</v>
      </c>
      <c r="O254" s="9">
        <f t="shared" si="129"/>
        <v>0</v>
      </c>
      <c r="P254" s="4">
        <f t="shared" si="133"/>
        <v>0</v>
      </c>
      <c r="Q254" s="11">
        <f t="shared" si="134"/>
        <v>0</v>
      </c>
      <c r="R254" s="10">
        <f t="shared" si="132"/>
        <v>0</v>
      </c>
      <c r="S254" s="8"/>
      <c r="T254" s="8"/>
      <c r="U254" s="8"/>
    </row>
    <row r="255" spans="1:21" ht="13.9" customHeight="1">
      <c r="A255" s="75" t="s">
        <v>38</v>
      </c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7"/>
      <c r="R255" s="10">
        <f>SUM(R245:R254)</f>
        <v>42.832406249999998</v>
      </c>
      <c r="S255" s="8"/>
      <c r="T255" s="8"/>
      <c r="U255" s="8"/>
    </row>
    <row r="256" spans="1:21" ht="15.75">
      <c r="A256" s="24" t="s">
        <v>39</v>
      </c>
      <c r="B256" s="2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6"/>
      <c r="S256" s="8"/>
      <c r="T256" s="8"/>
      <c r="U256" s="8"/>
    </row>
    <row r="257" spans="1:21">
      <c r="A257" s="49" t="s">
        <v>48</v>
      </c>
      <c r="B257" s="49"/>
      <c r="C257" s="49"/>
      <c r="D257" s="49"/>
      <c r="E257" s="49"/>
      <c r="F257" s="49"/>
      <c r="G257" s="49"/>
      <c r="H257" s="49"/>
      <c r="I257" s="49"/>
      <c r="J257" s="15"/>
      <c r="K257" s="15"/>
      <c r="L257" s="15"/>
      <c r="M257" s="15"/>
      <c r="N257" s="15"/>
      <c r="O257" s="15"/>
      <c r="P257" s="15"/>
      <c r="Q257" s="15"/>
      <c r="R257" s="16"/>
      <c r="S257" s="8"/>
      <c r="T257" s="8"/>
      <c r="U257" s="8"/>
    </row>
    <row r="258" spans="1:21">
      <c r="A258" s="49"/>
      <c r="B258" s="49"/>
      <c r="C258" s="49"/>
      <c r="D258" s="49"/>
      <c r="E258" s="49"/>
      <c r="F258" s="49"/>
      <c r="G258" s="49"/>
      <c r="H258" s="49"/>
      <c r="I258" s="49"/>
      <c r="J258" s="15"/>
      <c r="K258" s="15"/>
      <c r="L258" s="15"/>
      <c r="M258" s="15"/>
      <c r="N258" s="15"/>
      <c r="O258" s="15"/>
      <c r="P258" s="15"/>
      <c r="Q258" s="15"/>
      <c r="R258" s="16"/>
      <c r="S258" s="8"/>
      <c r="T258" s="8"/>
      <c r="U258" s="8"/>
    </row>
    <row r="259" spans="1:21">
      <c r="A259" s="71" t="s">
        <v>171</v>
      </c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61"/>
      <c r="R259" s="8"/>
      <c r="S259" s="8"/>
      <c r="T259" s="8"/>
      <c r="U259" s="8"/>
    </row>
    <row r="260" spans="1:21" ht="18">
      <c r="A260" s="73" t="s">
        <v>27</v>
      </c>
      <c r="B260" s="74"/>
      <c r="C260" s="74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61"/>
      <c r="R260" s="8"/>
      <c r="S260" s="8"/>
      <c r="T260" s="8"/>
      <c r="U260" s="8"/>
    </row>
    <row r="261" spans="1:21">
      <c r="A261" s="71" t="s">
        <v>172</v>
      </c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61"/>
      <c r="R261" s="8"/>
      <c r="S261" s="8"/>
      <c r="T261" s="8"/>
      <c r="U261" s="8"/>
    </row>
    <row r="262" spans="1:21">
      <c r="A262" s="65">
        <v>1</v>
      </c>
      <c r="B262" s="65" t="s">
        <v>173</v>
      </c>
      <c r="C262" s="12" t="s">
        <v>55</v>
      </c>
      <c r="D262" s="65" t="s">
        <v>30</v>
      </c>
      <c r="E262" s="65">
        <v>1</v>
      </c>
      <c r="F262" s="65" t="s">
        <v>83</v>
      </c>
      <c r="G262" s="65">
        <v>2</v>
      </c>
      <c r="H262" s="65" t="s">
        <v>32</v>
      </c>
      <c r="I262" s="65"/>
      <c r="J262" s="65">
        <v>24</v>
      </c>
      <c r="K262" s="65">
        <v>24</v>
      </c>
      <c r="L262" s="65">
        <v>5</v>
      </c>
      <c r="M262" s="65" t="s">
        <v>33</v>
      </c>
      <c r="N262" s="3">
        <f t="shared" ref="N262:N266" si="135">(IF(F262="OŽ",IF(L262=1,550.8,IF(L262=2,426.38,IF(L262=3,342.14,IF(L262=4,181.44,IF(L262=5,168.48,IF(L262=6,155.52,IF(L262=7,148.5,IF(L262=8,144,0))))))))+IF(L262&lt;=8,0,IF(L262&lt;=16,137.7,IF(L262&lt;=24,108,IF(L262&lt;=32,80.1,IF(L262&lt;=36,52.2,0)))))-IF(L262&lt;=8,0,IF(L262&lt;=16,(L262-9)*2.754,IF(L262&lt;=24,(L262-17)* 2.754,IF(L262&lt;=32,(L262-25)* 2.754,IF(L262&lt;=36,(L262-33)*2.754,0))))),0)+IF(F262="PČ",IF(L262=1,449,IF(L262=2,314.6,IF(L262=3,238,IF(L262=4,172,IF(L262=5,159,IF(L262=6,145,IF(L262=7,132,IF(L262=8,119,0))))))))+IF(L262&lt;=8,0,IF(L262&lt;=16,88,IF(L262&lt;=24,55,IF(L262&lt;=32,22,0))))-IF(L262&lt;=8,0,IF(L262&lt;=16,(L262-9)*2.245,IF(L262&lt;=24,(L262-17)*2.245,IF(L262&lt;=32,(L262-25)*2.245,0)))),0)+IF(F262="PČneol",IF(L262=1,85,IF(L262=2,64.61,IF(L262=3,50.76,IF(L262=4,16.25,IF(L262=5,15,IF(L262=6,13.75,IF(L262=7,12.5,IF(L262=8,11.25,0))))))))+IF(L262&lt;=8,0,IF(L262&lt;=16,9,0))-IF(L262&lt;=8,0,IF(L262&lt;=16,(L262-9)*0.425,0)),0)+IF(F262="PŽ",IF(L262=1,85,IF(L262=2,59.5,IF(L262=3,45,IF(L262=4,32.5,IF(L262=5,30,IF(L262=6,27.5,IF(L262=7,25,IF(L262=8,22.5,0))))))))+IF(L262&lt;=8,0,IF(L262&lt;=16,19,IF(L262&lt;=24,13,IF(L262&lt;=32,8,0))))-IF(L262&lt;=8,0,IF(L262&lt;=16,(L262-9)*0.425,IF(L262&lt;=24,(L262-17)*0.425,IF(L262&lt;=32,(L262-25)*0.425,0)))),0)+IF(F262="EČ",IF(L262=1,204,IF(L262=2,156.24,IF(L262=3,123.84,IF(L262=4,72,IF(L262=5,66,IF(L262=6,60,IF(L262=7,54,IF(L262=8,48,0))))))))+IF(L262&lt;=8,0,IF(L262&lt;=16,40,IF(L262&lt;=24,25,0)))-IF(L262&lt;=8,0,IF(L262&lt;=16,(L262-9)*1.02,IF(L262&lt;=24,(L262-17)*1.02,0))),0)+IF(F262="EČneol",IF(L262=1,68,IF(L262=2,51.69,IF(L262=3,40.61,IF(L262=4,13,IF(L262=5,12,IF(L262=6,11,IF(L262=7,10,IF(L262=8,9,0)))))))))+IF(F262="EŽ",IF(L262=1,68,IF(L262=2,47.6,IF(L262=3,36,IF(L262=4,18,IF(L262=5,16.5,IF(L262=6,15,IF(L262=7,13.5,IF(L262=8,12,0))))))))+IF(L262&lt;=8,0,IF(L262&lt;=16,10,IF(L262&lt;=24,6,0)))-IF(L262&lt;=8,0,IF(L262&lt;=16,(L262-9)*0.34,IF(L262&lt;=24,(L262-17)*0.34,0))),0)+IF(F262="PT",IF(L262=1,68,IF(L262=2,52.08,IF(L262=3,41.28,IF(L262=4,24,IF(L262=5,22,IF(L262=6,20,IF(L262=7,18,IF(L262=8,16,0))))))))+IF(L262&lt;=8,0,IF(L262&lt;=16,13,IF(L262&lt;=24,9,IF(L262&lt;=32,4,0))))-IF(L262&lt;=8,0,IF(L262&lt;=16,(L262-9)*0.34,IF(L262&lt;=24,(L262-17)*0.34,IF(L262&lt;=32,(L262-25)*0.34,0)))),0)+IF(F262="JOŽ",IF(L262=1,85,IF(L262=2,59.5,IF(L262=3,45,IF(L262=4,32.5,IF(L262=5,30,IF(L262=6,27.5,IF(L262=7,25,IF(L262=8,22.5,0))))))))+IF(L262&lt;=8,0,IF(L262&lt;=16,19,IF(L262&lt;=24,13,0)))-IF(L262&lt;=8,0,IF(L262&lt;=16,(L262-9)*0.425,IF(L262&lt;=24,(L262-17)*0.425,0))),0)+IF(F262="JPČ",IF(L262=1,68,IF(L262=2,47.6,IF(L262=3,36,IF(L262=4,26,IF(L262=5,24,IF(L262=6,22,IF(L262=7,20,IF(L262=8,18,0))))))))+IF(L262&lt;=8,0,IF(L262&lt;=16,13,IF(L262&lt;=24,9,0)))-IF(L262&lt;=8,0,IF(L262&lt;=16,(L262-9)*0.34,IF(L262&lt;=24,(L262-17)*0.34,0))),0)+IF(F262="JEČ",IF(L262=1,34,IF(L262=2,26.04,IF(L262=3,20.6,IF(L262=4,12,IF(L262=5,11,IF(L262=6,10,IF(L262=7,9,IF(L262=8,8,0))))))))+IF(L262&lt;=8,0,IF(L262&lt;=16,6,0))-IF(L262&lt;=8,0,IF(L262&lt;=16,(L262-9)*0.17,0)),0)+IF(F262="JEOF",IF(L262=1,34,IF(L262=2,26.04,IF(L262=3,20.6,IF(L262=4,12,IF(L262=5,11,IF(L262=6,10,IF(L262=7,9,IF(L262=8,8,0))))))))+IF(L262&lt;=8,0,IF(L262&lt;=16,6,0))-IF(L262&lt;=8,0,IF(L262&lt;=16,(L262-9)*0.17,0)),0)+IF(F262="JnPČ",IF(L262=1,51,IF(L262=2,35.7,IF(L262=3,27,IF(L262=4,19.5,IF(L262=5,18,IF(L262=6,16.5,IF(L262=7,15,IF(L262=8,13.5,0))))))))+IF(L262&lt;=8,0,IF(L262&lt;=16,10,0))-IF(L262&lt;=8,0,IF(L262&lt;=16,(L262-9)*0.255,0)),0)+IF(F262="JnEČ",IF(L262=1,25.5,IF(L262=2,19.53,IF(L262=3,15.48,IF(L262=4,9,IF(L262=5,8.25,IF(L262=6,7.5,IF(L262=7,6.75,IF(L262=8,6,0))))))))+IF(L262&lt;=8,0,IF(L262&lt;=16,5,0))-IF(L262&lt;=8,0,IF(L262&lt;=16,(L262-9)*0.1275,0)),0)+IF(F262="JčPČ",IF(L262=1,21.25,IF(L262=2,14.5,IF(L262=3,11.5,IF(L262=4,7,IF(L262=5,6.5,IF(L262=6,6,IF(L262=7,5.5,IF(L262=8,5,0))))))))+IF(L262&lt;=8,0,IF(L262&lt;=16,4,0))-IF(L262&lt;=8,0,IF(L262&lt;=16,(L262-9)*0.10625,0)),0)+IF(F262="JčEČ",IF(L262=1,17,IF(L262=2,13.02,IF(L262=3,10.32,IF(L262=4,6,IF(L262=5,5.5,IF(L262=6,5,IF(L262=7,4.5,IF(L262=8,4,0))))))))+IF(L262&lt;=8,0,IF(L262&lt;=16,3,0))-IF(L262&lt;=8,0,IF(L262&lt;=16,(L262-9)*0.085,0)),0)+IF(F262="NEAK",IF(L262=1,11.48,IF(L262=2,8.79,IF(L262=3,6.97,IF(L262=4,4.05,IF(L262=5,3.71,IF(L262=6,3.38,IF(L262=7,3.04,IF(L262=8,2.7,0))))))))+IF(L262&lt;=8,0,IF(L262&lt;=16,2,IF(L262&lt;=24,1.3,0)))-IF(L262&lt;=8,0,IF(L262&lt;=16,(L262-9)*0.0574,IF(L262&lt;=24,(L262-17)*0.0574,0))),0))*IF(L262&lt;0,1,IF(OR(F262="PČ",F262="PŽ",F262="PT"),IF(J262&lt;32,J262/32,1),1))* IF(L262&lt;0,1,IF(OR(F262="EČ",F262="EŽ",F262="JOŽ",F262="JPČ",F262="NEAK"),IF(J262&lt;24,J262/24,1),1))*IF(L262&lt;0,1,IF(OR(F262="PČneol",F262="JEČ",F262="JEOF",F262="JnPČ",F262="JnEČ",F262="JčPČ",F262="JčEČ"),IF(J262&lt;16,J262/16,1),1))*IF(L262&lt;0,1,IF(F262="EČneol",IF(J262&lt;8,J262/8,1),1))</f>
        <v>11</v>
      </c>
      <c r="O262" s="9">
        <f t="shared" ref="O262:O266" si="136">IF(F262="OŽ",N262,IF(H262="Ne",IF(J262*0.3&lt;J262-L262,N262,0),IF(J262*0.1&lt;J262-L262,N262,0)))</f>
        <v>11</v>
      </c>
      <c r="P262" s="4">
        <f t="shared" ref="P262" si="137">IF(O262=0,0,IF(F262="OŽ",IF(L262&gt;35,0,IF(J262&gt;35,(36-L262)*1.836,((36-L262)-(36-J262))*1.836)),0)+IF(F262="PČ",IF(L262&gt;31,0,IF(J262&gt;31,(32-L262)*1.347,((32-L262)-(32-J262))*1.347)),0)+ IF(F262="PČneol",IF(L262&gt;15,0,IF(J262&gt;15,(16-L262)*0.255,((16-L262)-(16-J262))*0.255)),0)+IF(F262="PŽ",IF(L262&gt;31,0,IF(J262&gt;31,(32-L262)*0.255,((32-L262)-(32-J262))*0.255)),0)+IF(F262="EČ",IF(L262&gt;23,0,IF(J262&gt;23,(24-L262)*0.612,((24-L262)-(24-J262))*0.612)),0)+IF(F262="EČneol",IF(L262&gt;7,0,IF(J262&gt;7,(8-L262)*0.204,((8-L262)-(8-J262))*0.204)),0)+IF(F262="EŽ",IF(L262&gt;23,0,IF(J262&gt;23,(24-L262)*0.204,((24-L262)-(24-J262))*0.204)),0)+IF(F262="PT",IF(L262&gt;31,0,IF(J262&gt;31,(32-L262)*0.204,((32-L262)-(32-J262))*0.204)),0)+IF(F262="JOŽ",IF(L262&gt;23,0,IF(J262&gt;23,(24-L262)*0.255,((24-L262)-(24-J262))*0.255)),0)+IF(F262="JPČ",IF(L262&gt;23,0,IF(J262&gt;23,(24-L262)*0.204,((24-L262)-(24-J262))*0.204)),0)+IF(F262="JEČ",IF(L262&gt;15,0,IF(J262&gt;15,(16-L262)*0.102,((16-L262)-(16-J262))*0.102)),0)+IF(F262="JEOF",IF(L262&gt;15,0,IF(J262&gt;15,(16-L262)*0.102,((16-L262)-(16-J262))*0.102)),0)+IF(F262="JnPČ",IF(L262&gt;15,0,IF(J262&gt;15,(16-L262)*0.153,((16-L262)-(16-J262))*0.153)),0)+IF(F262="JnEČ",IF(L262&gt;15,0,IF(J262&gt;15,(16-L262)*0.0765,((16-L262)-(16-J262))*0.0765)),0)+IF(F262="JčPČ",IF(L262&gt;15,0,IF(J262&gt;15,(16-L262)*0.06375,((16-L262)-(16-J262))*0.06375)),0)+IF(F262="JčEČ",IF(L262&gt;15,0,IF(J262&gt;15,(16-L262)*0.051,((16-L262)-(16-J262))*0.051)),0)+IF(F262="NEAK",IF(L262&gt;23,0,IF(J262&gt;23,(24-L262)*0.03444,((24-L262)-(24-J262))*0.03444)),0))</f>
        <v>1.1219999999999999</v>
      </c>
      <c r="Q262" s="11">
        <f t="shared" ref="Q262" si="138">IF(ISERROR(P262*100/N262),0,(P262*100/N262))</f>
        <v>10.199999999999999</v>
      </c>
      <c r="R262" s="10">
        <f t="shared" ref="R262:R266" si="139">IF(Q262&lt;=30,O262+P262,O262+O262*0.3)*IF(G262=1,0.4,IF(G262=2,0.75,IF(G262="1 (kas 4 m. 1 k. nerengiamos)",0.52,1)))*IF(D262="olimpinė",1,IF(M262="Ne",0.5,1))*IF(OR(A$5="Lietuvos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federacija"),IF(OR(J262&lt;8,K262&lt;16),0,1),1)*E262*IF(I262&lt;=1,1,1/I262)*IF(OR(A$5="Lietuvos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9.0914999999999999</v>
      </c>
      <c r="S262" s="8"/>
      <c r="T262" s="8"/>
      <c r="U262" s="8"/>
    </row>
    <row r="263" spans="1:21">
      <c r="A263" s="65">
        <v>2</v>
      </c>
      <c r="B263" s="65" t="s">
        <v>174</v>
      </c>
      <c r="C263" s="12" t="s">
        <v>29</v>
      </c>
      <c r="D263" s="65" t="s">
        <v>30</v>
      </c>
      <c r="E263" s="65">
        <v>1</v>
      </c>
      <c r="F263" s="65" t="s">
        <v>83</v>
      </c>
      <c r="G263" s="65">
        <v>2</v>
      </c>
      <c r="H263" s="65" t="s">
        <v>32</v>
      </c>
      <c r="I263" s="65"/>
      <c r="J263" s="65">
        <v>25</v>
      </c>
      <c r="K263" s="65">
        <v>25</v>
      </c>
      <c r="L263" s="65">
        <v>17</v>
      </c>
      <c r="M263" s="65" t="s">
        <v>33</v>
      </c>
      <c r="N263" s="3">
        <f t="shared" si="135"/>
        <v>0</v>
      </c>
      <c r="O263" s="9">
        <f t="shared" si="136"/>
        <v>0</v>
      </c>
      <c r="P263" s="4">
        <f t="shared" ref="P263:P266" si="140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0</v>
      </c>
      <c r="Q263" s="11">
        <f t="shared" ref="Q263:Q266" si="141">IF(ISERROR(P263*100/N263),0,(P263*100/N263))</f>
        <v>0</v>
      </c>
      <c r="R263" s="10">
        <f t="shared" si="139"/>
        <v>0</v>
      </c>
      <c r="S263" s="8"/>
      <c r="T263" s="8"/>
      <c r="U263" s="8"/>
    </row>
    <row r="264" spans="1:21">
      <c r="A264" s="65">
        <v>3</v>
      </c>
      <c r="B264" s="65" t="s">
        <v>175</v>
      </c>
      <c r="C264" s="12" t="s">
        <v>59</v>
      </c>
      <c r="D264" s="65" t="s">
        <v>30</v>
      </c>
      <c r="E264" s="65">
        <v>1</v>
      </c>
      <c r="F264" s="65" t="s">
        <v>83</v>
      </c>
      <c r="G264" s="65">
        <v>2</v>
      </c>
      <c r="H264" s="65" t="s">
        <v>32</v>
      </c>
      <c r="I264" s="65"/>
      <c r="J264" s="65">
        <v>20</v>
      </c>
      <c r="K264" s="65">
        <v>20</v>
      </c>
      <c r="L264" s="65">
        <v>17</v>
      </c>
      <c r="M264" s="65" t="s">
        <v>33</v>
      </c>
      <c r="N264" s="3">
        <f t="shared" si="135"/>
        <v>0</v>
      </c>
      <c r="O264" s="9">
        <f t="shared" si="136"/>
        <v>0</v>
      </c>
      <c r="P264" s="4">
        <f t="shared" si="140"/>
        <v>0</v>
      </c>
      <c r="Q264" s="11">
        <f t="shared" si="141"/>
        <v>0</v>
      </c>
      <c r="R264" s="10">
        <f t="shared" si="139"/>
        <v>0</v>
      </c>
      <c r="S264" s="8"/>
      <c r="T264" s="8"/>
      <c r="U264" s="8"/>
    </row>
    <row r="265" spans="1:21">
      <c r="A265" s="65">
        <v>4</v>
      </c>
      <c r="B265" s="65" t="s">
        <v>112</v>
      </c>
      <c r="C265" s="12" t="s">
        <v>37</v>
      </c>
      <c r="D265" s="65" t="s">
        <v>30</v>
      </c>
      <c r="E265" s="65">
        <v>1</v>
      </c>
      <c r="F265" s="65" t="s">
        <v>83</v>
      </c>
      <c r="G265" s="65">
        <v>2</v>
      </c>
      <c r="H265" s="65" t="s">
        <v>32</v>
      </c>
      <c r="I265" s="65"/>
      <c r="J265" s="65">
        <v>18</v>
      </c>
      <c r="K265" s="65">
        <v>18</v>
      </c>
      <c r="L265" s="65">
        <v>9</v>
      </c>
      <c r="M265" s="65" t="s">
        <v>33</v>
      </c>
      <c r="N265" s="3">
        <f t="shared" si="135"/>
        <v>6</v>
      </c>
      <c r="O265" s="9">
        <f t="shared" si="136"/>
        <v>6</v>
      </c>
      <c r="P265" s="4">
        <f t="shared" si="140"/>
        <v>0.71399999999999997</v>
      </c>
      <c r="Q265" s="11">
        <f t="shared" si="141"/>
        <v>11.899999999999999</v>
      </c>
      <c r="R265" s="10">
        <f t="shared" si="139"/>
        <v>5.0355000000000008</v>
      </c>
      <c r="S265" s="8"/>
      <c r="T265" s="8"/>
      <c r="U265" s="8"/>
    </row>
    <row r="266" spans="1:21">
      <c r="A266" s="65">
        <v>5</v>
      </c>
      <c r="B266" s="65" t="s">
        <v>63</v>
      </c>
      <c r="C266" s="12" t="s">
        <v>158</v>
      </c>
      <c r="D266" s="65" t="s">
        <v>30</v>
      </c>
      <c r="E266" s="65">
        <v>1</v>
      </c>
      <c r="F266" s="65" t="s">
        <v>83</v>
      </c>
      <c r="G266" s="65">
        <v>2</v>
      </c>
      <c r="H266" s="65" t="s">
        <v>32</v>
      </c>
      <c r="I266" s="65"/>
      <c r="J266" s="65">
        <v>15</v>
      </c>
      <c r="K266" s="65">
        <v>15</v>
      </c>
      <c r="L266" s="65">
        <v>9</v>
      </c>
      <c r="M266" s="65" t="s">
        <v>33</v>
      </c>
      <c r="N266" s="3">
        <f t="shared" si="135"/>
        <v>5.625</v>
      </c>
      <c r="O266" s="9">
        <f t="shared" si="136"/>
        <v>5.625</v>
      </c>
      <c r="P266" s="4">
        <f t="shared" si="140"/>
        <v>0.61199999999999999</v>
      </c>
      <c r="Q266" s="11">
        <f t="shared" si="141"/>
        <v>10.879999999999999</v>
      </c>
      <c r="R266" s="10">
        <f t="shared" si="139"/>
        <v>4.6777499999999996</v>
      </c>
      <c r="S266" s="8"/>
      <c r="T266" s="8"/>
      <c r="U266" s="8"/>
    </row>
    <row r="267" spans="1:21">
      <c r="A267" s="75" t="s">
        <v>38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7"/>
      <c r="R267" s="10">
        <f>SUM(R262:R266)</f>
        <v>18.804749999999999</v>
      </c>
      <c r="S267" s="8"/>
      <c r="T267" s="8"/>
      <c r="U267" s="8"/>
    </row>
    <row r="268" spans="1:21" ht="15.75">
      <c r="A268" s="24" t="s">
        <v>39</v>
      </c>
      <c r="B268" s="2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6"/>
      <c r="S268" s="8"/>
      <c r="T268" s="8"/>
      <c r="U268" s="8"/>
    </row>
    <row r="269" spans="1:21">
      <c r="A269" s="49" t="s">
        <v>48</v>
      </c>
      <c r="B269" s="49"/>
      <c r="C269" s="49"/>
      <c r="D269" s="49"/>
      <c r="E269" s="49"/>
      <c r="F269" s="49"/>
      <c r="G269" s="49"/>
      <c r="H269" s="49"/>
      <c r="I269" s="49"/>
      <c r="J269" s="15"/>
      <c r="K269" s="15"/>
      <c r="L269" s="15"/>
      <c r="M269" s="15"/>
      <c r="N269" s="15"/>
      <c r="O269" s="15"/>
      <c r="P269" s="15"/>
      <c r="Q269" s="15"/>
      <c r="R269" s="16"/>
      <c r="S269" s="8"/>
      <c r="T269" s="8"/>
      <c r="U269" s="8"/>
    </row>
    <row r="270" spans="1:21" s="8" customFormat="1">
      <c r="A270" s="49"/>
      <c r="B270" s="49"/>
      <c r="C270" s="49"/>
      <c r="D270" s="49"/>
      <c r="E270" s="49"/>
      <c r="F270" s="49"/>
      <c r="G270" s="49"/>
      <c r="H270" s="49"/>
      <c r="I270" s="49"/>
      <c r="J270" s="15"/>
      <c r="K270" s="15"/>
      <c r="L270" s="15"/>
      <c r="M270" s="15"/>
      <c r="N270" s="15"/>
      <c r="O270" s="15"/>
      <c r="P270" s="15"/>
      <c r="Q270" s="15"/>
      <c r="R270" s="16"/>
    </row>
    <row r="271" spans="1:21" s="8" customFormat="1">
      <c r="A271" s="49"/>
      <c r="B271" s="49"/>
      <c r="C271" s="49"/>
      <c r="D271" s="49"/>
      <c r="E271" s="49"/>
      <c r="F271" s="49"/>
      <c r="G271" s="49"/>
      <c r="H271" s="49"/>
      <c r="I271" s="49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21">
      <c r="A272" s="71" t="s">
        <v>176</v>
      </c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61"/>
      <c r="R272" s="8"/>
      <c r="S272" s="8"/>
      <c r="T272" s="8"/>
      <c r="U272" s="8"/>
    </row>
    <row r="273" spans="1:21" ht="18">
      <c r="A273" s="73" t="s">
        <v>27</v>
      </c>
      <c r="B273" s="74"/>
      <c r="C273" s="74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61"/>
      <c r="R273" s="8"/>
      <c r="S273" s="8"/>
      <c r="T273" s="8"/>
      <c r="U273" s="8"/>
    </row>
    <row r="274" spans="1:21">
      <c r="A274" s="71" t="s">
        <v>177</v>
      </c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61"/>
      <c r="R274" s="8"/>
      <c r="S274" s="8"/>
      <c r="T274" s="8"/>
      <c r="U274" s="8"/>
    </row>
    <row r="275" spans="1:21">
      <c r="A275" s="65">
        <v>1</v>
      </c>
      <c r="B275" s="65" t="s">
        <v>77</v>
      </c>
      <c r="C275" s="12" t="s">
        <v>55</v>
      </c>
      <c r="D275" s="65" t="s">
        <v>30</v>
      </c>
      <c r="E275" s="65">
        <v>1</v>
      </c>
      <c r="F275" s="65" t="s">
        <v>69</v>
      </c>
      <c r="G275" s="65">
        <v>2</v>
      </c>
      <c r="H275" s="65" t="s">
        <v>32</v>
      </c>
      <c r="I275" s="65"/>
      <c r="J275" s="65">
        <v>27</v>
      </c>
      <c r="K275" s="65">
        <v>27</v>
      </c>
      <c r="L275" s="65">
        <v>9</v>
      </c>
      <c r="M275" s="65" t="s">
        <v>33</v>
      </c>
      <c r="N275" s="3">
        <f t="shared" ref="N275:N277" si="142">(IF(F275="OŽ",IF(L275=1,550.8,IF(L275=2,426.38,IF(L275=3,342.14,IF(L275=4,181.44,IF(L275=5,168.48,IF(L275=6,155.52,IF(L275=7,148.5,IF(L275=8,144,0))))))))+IF(L275&lt;=8,0,IF(L275&lt;=16,137.7,IF(L275&lt;=24,108,IF(L275&lt;=32,80.1,IF(L275&lt;=36,52.2,0)))))-IF(L275&lt;=8,0,IF(L275&lt;=16,(L275-9)*2.754,IF(L275&lt;=24,(L275-17)* 2.754,IF(L275&lt;=32,(L275-25)* 2.754,IF(L275&lt;=36,(L275-33)*2.754,0))))),0)+IF(F275="PČ",IF(L275=1,449,IF(L275=2,314.6,IF(L275=3,238,IF(L275=4,172,IF(L275=5,159,IF(L275=6,145,IF(L275=7,132,IF(L275=8,119,0))))))))+IF(L275&lt;=8,0,IF(L275&lt;=16,88,IF(L275&lt;=24,55,IF(L275&lt;=32,22,0))))-IF(L275&lt;=8,0,IF(L275&lt;=16,(L275-9)*2.245,IF(L275&lt;=24,(L275-17)*2.245,IF(L275&lt;=32,(L275-25)*2.245,0)))),0)+IF(F275="PČneol",IF(L275=1,85,IF(L275=2,64.61,IF(L275=3,50.76,IF(L275=4,16.25,IF(L275=5,15,IF(L275=6,13.75,IF(L275=7,12.5,IF(L275=8,11.25,0))))))))+IF(L275&lt;=8,0,IF(L275&lt;=16,9,0))-IF(L275&lt;=8,0,IF(L275&lt;=16,(L275-9)*0.425,0)),0)+IF(F275="PŽ",IF(L275=1,85,IF(L275=2,59.5,IF(L275=3,45,IF(L275=4,32.5,IF(L275=5,30,IF(L275=6,27.5,IF(L275=7,25,IF(L275=8,22.5,0))))))))+IF(L275&lt;=8,0,IF(L275&lt;=16,19,IF(L275&lt;=24,13,IF(L275&lt;=32,8,0))))-IF(L275&lt;=8,0,IF(L275&lt;=16,(L275-9)*0.425,IF(L275&lt;=24,(L275-17)*0.425,IF(L275&lt;=32,(L275-25)*0.425,0)))),0)+IF(F275="EČ",IF(L275=1,204,IF(L275=2,156.24,IF(L275=3,123.84,IF(L275=4,72,IF(L275=5,66,IF(L275=6,60,IF(L275=7,54,IF(L275=8,48,0))))))))+IF(L275&lt;=8,0,IF(L275&lt;=16,40,IF(L275&lt;=24,25,0)))-IF(L275&lt;=8,0,IF(L275&lt;=16,(L275-9)*1.02,IF(L275&lt;=24,(L275-17)*1.02,0))),0)+IF(F275="EČneol",IF(L275=1,68,IF(L275=2,51.69,IF(L275=3,40.61,IF(L275=4,13,IF(L275=5,12,IF(L275=6,11,IF(L275=7,10,IF(L275=8,9,0)))))))))+IF(F275="EŽ",IF(L275=1,68,IF(L275=2,47.6,IF(L275=3,36,IF(L275=4,18,IF(L275=5,16.5,IF(L275=6,15,IF(L275=7,13.5,IF(L275=8,12,0))))))))+IF(L275&lt;=8,0,IF(L275&lt;=16,10,IF(L275&lt;=24,6,0)))-IF(L275&lt;=8,0,IF(L275&lt;=16,(L275-9)*0.34,IF(L275&lt;=24,(L275-17)*0.34,0))),0)+IF(F275="PT",IF(L275=1,68,IF(L275=2,52.08,IF(L275=3,41.28,IF(L275=4,24,IF(L275=5,22,IF(L275=6,20,IF(L275=7,18,IF(L275=8,16,0))))))))+IF(L275&lt;=8,0,IF(L275&lt;=16,13,IF(L275&lt;=24,9,IF(L275&lt;=32,4,0))))-IF(L275&lt;=8,0,IF(L275&lt;=16,(L275-9)*0.34,IF(L275&lt;=24,(L275-17)*0.34,IF(L275&lt;=32,(L275-25)*0.34,0)))),0)+IF(F275="JOŽ",IF(L275=1,85,IF(L275=2,59.5,IF(L275=3,45,IF(L275=4,32.5,IF(L275=5,30,IF(L275=6,27.5,IF(L275=7,25,IF(L275=8,22.5,0))))))))+IF(L275&lt;=8,0,IF(L275&lt;=16,19,IF(L275&lt;=24,13,0)))-IF(L275&lt;=8,0,IF(L275&lt;=16,(L275-9)*0.425,IF(L275&lt;=24,(L275-17)*0.425,0))),0)+IF(F275="JPČ",IF(L275=1,68,IF(L275=2,47.6,IF(L275=3,36,IF(L275=4,26,IF(L275=5,24,IF(L275=6,22,IF(L275=7,20,IF(L275=8,18,0))))))))+IF(L275&lt;=8,0,IF(L275&lt;=16,13,IF(L275&lt;=24,9,0)))-IF(L275&lt;=8,0,IF(L275&lt;=16,(L275-9)*0.34,IF(L275&lt;=24,(L275-17)*0.34,0))),0)+IF(F275="JEČ",IF(L275=1,34,IF(L275=2,26.04,IF(L275=3,20.6,IF(L275=4,12,IF(L275=5,11,IF(L275=6,10,IF(L275=7,9,IF(L275=8,8,0))))))))+IF(L275&lt;=8,0,IF(L275&lt;=16,6,0))-IF(L275&lt;=8,0,IF(L275&lt;=16,(L275-9)*0.17,0)),0)+IF(F275="JEOF",IF(L275=1,34,IF(L275=2,26.04,IF(L275=3,20.6,IF(L275=4,12,IF(L275=5,11,IF(L275=6,10,IF(L275=7,9,IF(L275=8,8,0))))))))+IF(L275&lt;=8,0,IF(L275&lt;=16,6,0))-IF(L275&lt;=8,0,IF(L275&lt;=16,(L275-9)*0.17,0)),0)+IF(F275="JnPČ",IF(L275=1,51,IF(L275=2,35.7,IF(L275=3,27,IF(L275=4,19.5,IF(L275=5,18,IF(L275=6,16.5,IF(L275=7,15,IF(L275=8,13.5,0))))))))+IF(L275&lt;=8,0,IF(L275&lt;=16,10,0))-IF(L275&lt;=8,0,IF(L275&lt;=16,(L275-9)*0.255,0)),0)+IF(F275="JnEČ",IF(L275=1,25.5,IF(L275=2,19.53,IF(L275=3,15.48,IF(L275=4,9,IF(L275=5,8.25,IF(L275=6,7.5,IF(L275=7,6.75,IF(L275=8,6,0))))))))+IF(L275&lt;=8,0,IF(L275&lt;=16,5,0))-IF(L275&lt;=8,0,IF(L275&lt;=16,(L275-9)*0.1275,0)),0)+IF(F275="JčPČ",IF(L275=1,21.25,IF(L275=2,14.5,IF(L275=3,11.5,IF(L275=4,7,IF(L275=5,6.5,IF(L275=6,6,IF(L275=7,5.5,IF(L275=8,5,0))))))))+IF(L275&lt;=8,0,IF(L275&lt;=16,4,0))-IF(L275&lt;=8,0,IF(L275&lt;=16,(L275-9)*0.10625,0)),0)+IF(F275="JčEČ",IF(L275=1,17,IF(L275=2,13.02,IF(L275=3,10.32,IF(L275=4,6,IF(L275=5,5.5,IF(L275=6,5,IF(L275=7,4.5,IF(L275=8,4,0))))))))+IF(L275&lt;=8,0,IF(L275&lt;=16,3,0))-IF(L275&lt;=8,0,IF(L275&lt;=16,(L275-9)*0.085,0)),0)+IF(F275="NEAK",IF(L275=1,11.48,IF(L275=2,8.79,IF(L275=3,6.97,IF(L275=4,4.05,IF(L275=5,3.71,IF(L275=6,3.38,IF(L275=7,3.04,IF(L275=8,2.7,0))))))))+IF(L275&lt;=8,0,IF(L275&lt;=16,2,IF(L275&lt;=24,1.3,0)))-IF(L275&lt;=8,0,IF(L275&lt;=16,(L275-9)*0.0574,IF(L275&lt;=24,(L275-17)*0.0574,0))),0))*IF(L275&lt;0,1,IF(OR(F275="PČ",F275="PŽ",F275="PT"),IF(J275&lt;32,J275/32,1),1))* IF(L275&lt;0,1,IF(OR(F275="EČ",F275="EŽ",F275="JOŽ",F275="JPČ",F275="NEAK"),IF(J275&lt;24,J275/24,1),1))*IF(L275&lt;0,1,IF(OR(F275="PČneol",F275="JEČ",F275="JEOF",F275="JnPČ",F275="JnEČ",F275="JčPČ",F275="JčEČ"),IF(J275&lt;16,J275/16,1),1))*IF(L275&lt;0,1,IF(F275="EČneol",IF(J275&lt;8,J275/8,1),1))</f>
        <v>40</v>
      </c>
      <c r="O275" s="9">
        <f t="shared" ref="O275:O277" si="143">IF(F275="OŽ",N275,IF(H275="Ne",IF(J275*0.3&lt;J275-L275,N275,0),IF(J275*0.1&lt;J275-L275,N275,0)))</f>
        <v>40</v>
      </c>
      <c r="P275" s="4">
        <f t="shared" ref="P275" si="144">IF(O275=0,0,IF(F275="OŽ",IF(L275&gt;35,0,IF(J275&gt;35,(36-L275)*1.836,((36-L275)-(36-J275))*1.836)),0)+IF(F275="PČ",IF(L275&gt;31,0,IF(J275&gt;31,(32-L275)*1.347,((32-L275)-(32-J275))*1.347)),0)+ IF(F275="PČneol",IF(L275&gt;15,0,IF(J275&gt;15,(16-L275)*0.255,((16-L275)-(16-J275))*0.255)),0)+IF(F275="PŽ",IF(L275&gt;31,0,IF(J275&gt;31,(32-L275)*0.255,((32-L275)-(32-J275))*0.255)),0)+IF(F275="EČ",IF(L275&gt;23,0,IF(J275&gt;23,(24-L275)*0.612,((24-L275)-(24-J275))*0.612)),0)+IF(F275="EČneol",IF(L275&gt;7,0,IF(J275&gt;7,(8-L275)*0.204,((8-L275)-(8-J275))*0.204)),0)+IF(F275="EŽ",IF(L275&gt;23,0,IF(J275&gt;23,(24-L275)*0.204,((24-L275)-(24-J275))*0.204)),0)+IF(F275="PT",IF(L275&gt;31,0,IF(J275&gt;31,(32-L275)*0.204,((32-L275)-(32-J275))*0.204)),0)+IF(F275="JOŽ",IF(L275&gt;23,0,IF(J275&gt;23,(24-L275)*0.255,((24-L275)-(24-J275))*0.255)),0)+IF(F275="JPČ",IF(L275&gt;23,0,IF(J275&gt;23,(24-L275)*0.204,((24-L275)-(24-J275))*0.204)),0)+IF(F275="JEČ",IF(L275&gt;15,0,IF(J275&gt;15,(16-L275)*0.102,((16-L275)-(16-J275))*0.102)),0)+IF(F275="JEOF",IF(L275&gt;15,0,IF(J275&gt;15,(16-L275)*0.102,((16-L275)-(16-J275))*0.102)),0)+IF(F275="JnPČ",IF(L275&gt;15,0,IF(J275&gt;15,(16-L275)*0.153,((16-L275)-(16-J275))*0.153)),0)+IF(F275="JnEČ",IF(L275&gt;15,0,IF(J275&gt;15,(16-L275)*0.0765,((16-L275)-(16-J275))*0.0765)),0)+IF(F275="JčPČ",IF(L275&gt;15,0,IF(J275&gt;15,(16-L275)*0.06375,((16-L275)-(16-J275))*0.06375)),0)+IF(F275="JčEČ",IF(L275&gt;15,0,IF(J275&gt;15,(16-L275)*0.051,((16-L275)-(16-J275))*0.051)),0)+IF(F275="NEAK",IF(L275&gt;23,0,IF(J275&gt;23,(24-L275)*0.03444,((24-L275)-(24-J275))*0.03444)),0))</f>
        <v>9.18</v>
      </c>
      <c r="Q275" s="11">
        <f t="shared" ref="Q275" si="145">IF(ISERROR(P275*100/N275),0,(P275*100/N275))</f>
        <v>22.95</v>
      </c>
      <c r="R275" s="10">
        <f t="shared" ref="R275:R277" si="146">IF(Q275&lt;=30,O275+P275,O275+O275*0.3)*IF(G275=1,0.4,IF(G275=2,0.75,IF(G275="1 (kas 4 m. 1 k. nerengiamos)",0.52,1)))*IF(D275="olimpinė",1,IF(M275="Ne",0.5,1))*IF(OR(A$5="Lietuvos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federacija"),IF(OR(J275&lt;8,K275&lt;16),0,1),1)*E275*IF(I275&lt;=1,1,1/I275)*IF(OR(A$5="Lietuvos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36.884999999999998</v>
      </c>
      <c r="S275" s="8"/>
      <c r="T275" s="8"/>
      <c r="U275" s="8"/>
    </row>
    <row r="276" spans="1:21">
      <c r="A276" s="65">
        <v>2</v>
      </c>
      <c r="B276" s="65" t="s">
        <v>58</v>
      </c>
      <c r="C276" s="12" t="s">
        <v>59</v>
      </c>
      <c r="D276" s="65" t="s">
        <v>30</v>
      </c>
      <c r="E276" s="65">
        <v>1</v>
      </c>
      <c r="F276" s="65" t="s">
        <v>69</v>
      </c>
      <c r="G276" s="65">
        <v>2</v>
      </c>
      <c r="H276" s="65" t="s">
        <v>32</v>
      </c>
      <c r="I276" s="65"/>
      <c r="J276" s="65">
        <v>34</v>
      </c>
      <c r="K276" s="65">
        <v>34</v>
      </c>
      <c r="L276" s="65">
        <v>17</v>
      </c>
      <c r="M276" s="65" t="s">
        <v>33</v>
      </c>
      <c r="N276" s="3">
        <f t="shared" si="142"/>
        <v>25</v>
      </c>
      <c r="O276" s="9">
        <f t="shared" si="143"/>
        <v>25</v>
      </c>
      <c r="P276" s="4">
        <f t="shared" ref="P276:P277" si="147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4.2839999999999998</v>
      </c>
      <c r="Q276" s="11">
        <f t="shared" ref="Q276:Q277" si="148">IF(ISERROR(P276*100/N276),0,(P276*100/N276))</f>
        <v>17.135999999999999</v>
      </c>
      <c r="R276" s="10">
        <f t="shared" si="146"/>
        <v>21.963000000000001</v>
      </c>
      <c r="S276" s="8"/>
      <c r="T276" s="8"/>
      <c r="U276" s="8"/>
    </row>
    <row r="277" spans="1:21">
      <c r="A277" s="65">
        <v>3</v>
      </c>
      <c r="B277" s="65" t="s">
        <v>74</v>
      </c>
      <c r="C277" s="12" t="s">
        <v>158</v>
      </c>
      <c r="D277" s="65" t="s">
        <v>30</v>
      </c>
      <c r="E277" s="65">
        <v>1</v>
      </c>
      <c r="F277" s="65" t="s">
        <v>69</v>
      </c>
      <c r="G277" s="65">
        <v>2</v>
      </c>
      <c r="H277" s="65" t="s">
        <v>32</v>
      </c>
      <c r="I277" s="65"/>
      <c r="J277" s="65">
        <v>23</v>
      </c>
      <c r="K277" s="65">
        <v>23</v>
      </c>
      <c r="L277" s="65">
        <v>9</v>
      </c>
      <c r="M277" s="65" t="s">
        <v>33</v>
      </c>
      <c r="N277" s="3">
        <f t="shared" si="142"/>
        <v>38.333333333333336</v>
      </c>
      <c r="O277" s="9">
        <f t="shared" si="143"/>
        <v>38.333333333333336</v>
      </c>
      <c r="P277" s="4">
        <f t="shared" si="147"/>
        <v>8.5679999999999996</v>
      </c>
      <c r="Q277" s="11">
        <f t="shared" si="148"/>
        <v>22.351304347826083</v>
      </c>
      <c r="R277" s="10">
        <f t="shared" si="146"/>
        <v>35.176000000000002</v>
      </c>
      <c r="S277" s="8"/>
      <c r="T277" s="8"/>
      <c r="U277" s="8"/>
    </row>
    <row r="278" spans="1:21">
      <c r="A278" s="75" t="s">
        <v>38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7"/>
      <c r="R278" s="10">
        <f>SUM(R275:R277)</f>
        <v>94.024000000000001</v>
      </c>
      <c r="S278" s="8"/>
      <c r="T278" s="8"/>
      <c r="U278" s="8"/>
    </row>
    <row r="279" spans="1:21" ht="15.75">
      <c r="A279" s="24" t="s">
        <v>39</v>
      </c>
      <c r="B279" s="2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6"/>
      <c r="S279" s="8"/>
      <c r="T279" s="8"/>
      <c r="U279" s="8"/>
    </row>
    <row r="280" spans="1:21">
      <c r="A280" s="49" t="s">
        <v>48</v>
      </c>
      <c r="B280" s="49"/>
      <c r="C280" s="49"/>
      <c r="D280" s="49"/>
      <c r="E280" s="49"/>
      <c r="F280" s="49"/>
      <c r="G280" s="49"/>
      <c r="H280" s="49"/>
      <c r="I280" s="49"/>
      <c r="J280" s="15"/>
      <c r="K280" s="15"/>
      <c r="L280" s="15"/>
      <c r="M280" s="15"/>
      <c r="N280" s="15"/>
      <c r="O280" s="15"/>
      <c r="P280" s="15"/>
      <c r="Q280" s="15"/>
      <c r="R280" s="16"/>
      <c r="S280" s="8"/>
      <c r="T280" s="8"/>
      <c r="U280" s="8"/>
    </row>
    <row r="281" spans="1:21" s="8" customFormat="1">
      <c r="A281" s="49"/>
      <c r="B281" s="49"/>
      <c r="C281" s="49"/>
      <c r="D281" s="49"/>
      <c r="E281" s="49"/>
      <c r="F281" s="49"/>
      <c r="G281" s="49"/>
      <c r="H281" s="49"/>
      <c r="I281" s="49"/>
      <c r="J281" s="15"/>
      <c r="K281" s="15"/>
      <c r="L281" s="15"/>
      <c r="M281" s="15"/>
      <c r="N281" s="15"/>
      <c r="O281" s="15"/>
      <c r="P281" s="15"/>
      <c r="Q281" s="15"/>
      <c r="R281" s="16"/>
    </row>
    <row r="282" spans="1:21">
      <c r="A282" s="71" t="s">
        <v>178</v>
      </c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61"/>
      <c r="R282" s="8"/>
      <c r="S282" s="8"/>
      <c r="T282" s="8"/>
      <c r="U282" s="8"/>
    </row>
    <row r="283" spans="1:21" ht="18">
      <c r="A283" s="73" t="s">
        <v>27</v>
      </c>
      <c r="B283" s="74"/>
      <c r="C283" s="74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61"/>
      <c r="R283" s="8"/>
      <c r="S283" s="8"/>
      <c r="T283" s="8"/>
      <c r="U283" s="8"/>
    </row>
    <row r="284" spans="1:21">
      <c r="A284" s="71" t="s">
        <v>179</v>
      </c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61"/>
      <c r="R284" s="8"/>
      <c r="S284" s="8"/>
      <c r="T284" s="8"/>
      <c r="U284" s="8"/>
    </row>
    <row r="285" spans="1:21">
      <c r="A285" s="65">
        <v>1</v>
      </c>
      <c r="B285" s="65" t="s">
        <v>77</v>
      </c>
      <c r="C285" s="12" t="s">
        <v>68</v>
      </c>
      <c r="D285" s="65" t="s">
        <v>30</v>
      </c>
      <c r="E285" s="65">
        <v>1</v>
      </c>
      <c r="F285" s="65" t="s">
        <v>31</v>
      </c>
      <c r="G285" s="65">
        <v>1</v>
      </c>
      <c r="H285" s="65" t="s">
        <v>32</v>
      </c>
      <c r="I285" s="65"/>
      <c r="J285" s="65">
        <v>51</v>
      </c>
      <c r="K285" s="65">
        <v>51</v>
      </c>
      <c r="L285" s="65">
        <v>17</v>
      </c>
      <c r="M285" s="65" t="s">
        <v>33</v>
      </c>
      <c r="N285" s="3">
        <f t="shared" ref="N285:N288" si="149">(IF(F285="OŽ",IF(L285=1,550.8,IF(L285=2,426.38,IF(L285=3,342.14,IF(L285=4,181.44,IF(L285=5,168.48,IF(L285=6,155.52,IF(L285=7,148.5,IF(L285=8,144,0))))))))+IF(L285&lt;=8,0,IF(L285&lt;=16,137.7,IF(L285&lt;=24,108,IF(L285&lt;=32,80.1,IF(L285&lt;=36,52.2,0)))))-IF(L285&lt;=8,0,IF(L285&lt;=16,(L285-9)*2.754,IF(L285&lt;=24,(L285-17)* 2.754,IF(L285&lt;=32,(L285-25)* 2.754,IF(L285&lt;=36,(L285-33)*2.754,0))))),0)+IF(F285="PČ",IF(L285=1,449,IF(L285=2,314.6,IF(L285=3,238,IF(L285=4,172,IF(L285=5,159,IF(L285=6,145,IF(L285=7,132,IF(L285=8,119,0))))))))+IF(L285&lt;=8,0,IF(L285&lt;=16,88,IF(L285&lt;=24,55,IF(L285&lt;=32,22,0))))-IF(L285&lt;=8,0,IF(L285&lt;=16,(L285-9)*2.245,IF(L285&lt;=24,(L285-17)*2.245,IF(L285&lt;=32,(L285-25)*2.245,0)))),0)+IF(F285="PČneol",IF(L285=1,85,IF(L285=2,64.61,IF(L285=3,50.76,IF(L285=4,16.25,IF(L285=5,15,IF(L285=6,13.75,IF(L285=7,12.5,IF(L285=8,11.25,0))))))))+IF(L285&lt;=8,0,IF(L285&lt;=16,9,0))-IF(L285&lt;=8,0,IF(L285&lt;=16,(L285-9)*0.425,0)),0)+IF(F285="PŽ",IF(L285=1,85,IF(L285=2,59.5,IF(L285=3,45,IF(L285=4,32.5,IF(L285=5,30,IF(L285=6,27.5,IF(L285=7,25,IF(L285=8,22.5,0))))))))+IF(L285&lt;=8,0,IF(L285&lt;=16,19,IF(L285&lt;=24,13,IF(L285&lt;=32,8,0))))-IF(L285&lt;=8,0,IF(L285&lt;=16,(L285-9)*0.425,IF(L285&lt;=24,(L285-17)*0.425,IF(L285&lt;=32,(L285-25)*0.425,0)))),0)+IF(F285="EČ",IF(L285=1,204,IF(L285=2,156.24,IF(L285=3,123.84,IF(L285=4,72,IF(L285=5,66,IF(L285=6,60,IF(L285=7,54,IF(L285=8,48,0))))))))+IF(L285&lt;=8,0,IF(L285&lt;=16,40,IF(L285&lt;=24,25,0)))-IF(L285&lt;=8,0,IF(L285&lt;=16,(L285-9)*1.02,IF(L285&lt;=24,(L285-17)*1.02,0))),0)+IF(F285="EČneol",IF(L285=1,68,IF(L285=2,51.69,IF(L285=3,40.61,IF(L285=4,13,IF(L285=5,12,IF(L285=6,11,IF(L285=7,10,IF(L285=8,9,0)))))))))+IF(F285="EŽ",IF(L285=1,68,IF(L285=2,47.6,IF(L285=3,36,IF(L285=4,18,IF(L285=5,16.5,IF(L285=6,15,IF(L285=7,13.5,IF(L285=8,12,0))))))))+IF(L285&lt;=8,0,IF(L285&lt;=16,10,IF(L285&lt;=24,6,0)))-IF(L285&lt;=8,0,IF(L285&lt;=16,(L285-9)*0.34,IF(L285&lt;=24,(L285-17)*0.34,0))),0)+IF(F285="PT",IF(L285=1,68,IF(L285=2,52.08,IF(L285=3,41.28,IF(L285=4,24,IF(L285=5,22,IF(L285=6,20,IF(L285=7,18,IF(L285=8,16,0))))))))+IF(L285&lt;=8,0,IF(L285&lt;=16,13,IF(L285&lt;=24,9,IF(L285&lt;=32,4,0))))-IF(L285&lt;=8,0,IF(L285&lt;=16,(L285-9)*0.34,IF(L285&lt;=24,(L285-17)*0.34,IF(L285&lt;=32,(L285-25)*0.34,0)))),0)+IF(F285="JOŽ",IF(L285=1,85,IF(L285=2,59.5,IF(L285=3,45,IF(L285=4,32.5,IF(L285=5,30,IF(L285=6,27.5,IF(L285=7,25,IF(L285=8,22.5,0))))))))+IF(L285&lt;=8,0,IF(L285&lt;=16,19,IF(L285&lt;=24,13,0)))-IF(L285&lt;=8,0,IF(L285&lt;=16,(L285-9)*0.425,IF(L285&lt;=24,(L285-17)*0.425,0))),0)+IF(F285="JPČ",IF(L285=1,68,IF(L285=2,47.6,IF(L285=3,36,IF(L285=4,26,IF(L285=5,24,IF(L285=6,22,IF(L285=7,20,IF(L285=8,18,0))))))))+IF(L285&lt;=8,0,IF(L285&lt;=16,13,IF(L285&lt;=24,9,0)))-IF(L285&lt;=8,0,IF(L285&lt;=16,(L285-9)*0.34,IF(L285&lt;=24,(L285-17)*0.34,0))),0)+IF(F285="JEČ",IF(L285=1,34,IF(L285=2,26.04,IF(L285=3,20.6,IF(L285=4,12,IF(L285=5,11,IF(L285=6,10,IF(L285=7,9,IF(L285=8,8,0))))))))+IF(L285&lt;=8,0,IF(L285&lt;=16,6,0))-IF(L285&lt;=8,0,IF(L285&lt;=16,(L285-9)*0.17,0)),0)+IF(F285="JEOF",IF(L285=1,34,IF(L285=2,26.04,IF(L285=3,20.6,IF(L285=4,12,IF(L285=5,11,IF(L285=6,10,IF(L285=7,9,IF(L285=8,8,0))))))))+IF(L285&lt;=8,0,IF(L285&lt;=16,6,0))-IF(L285&lt;=8,0,IF(L285&lt;=16,(L285-9)*0.17,0)),0)+IF(F285="JnPČ",IF(L285=1,51,IF(L285=2,35.7,IF(L285=3,27,IF(L285=4,19.5,IF(L285=5,18,IF(L285=6,16.5,IF(L285=7,15,IF(L285=8,13.5,0))))))))+IF(L285&lt;=8,0,IF(L285&lt;=16,10,0))-IF(L285&lt;=8,0,IF(L285&lt;=16,(L285-9)*0.255,0)),0)+IF(F285="JnEČ",IF(L285=1,25.5,IF(L285=2,19.53,IF(L285=3,15.48,IF(L285=4,9,IF(L285=5,8.25,IF(L285=6,7.5,IF(L285=7,6.75,IF(L285=8,6,0))))))))+IF(L285&lt;=8,0,IF(L285&lt;=16,5,0))-IF(L285&lt;=8,0,IF(L285&lt;=16,(L285-9)*0.1275,0)),0)+IF(F285="JčPČ",IF(L285=1,21.25,IF(L285=2,14.5,IF(L285=3,11.5,IF(L285=4,7,IF(L285=5,6.5,IF(L285=6,6,IF(L285=7,5.5,IF(L285=8,5,0))))))))+IF(L285&lt;=8,0,IF(L285&lt;=16,4,0))-IF(L285&lt;=8,0,IF(L285&lt;=16,(L285-9)*0.10625,0)),0)+IF(F285="JčEČ",IF(L285=1,17,IF(L285=2,13.02,IF(L285=3,10.32,IF(L285=4,6,IF(L285=5,5.5,IF(L285=6,5,IF(L285=7,4.5,IF(L285=8,4,0))))))))+IF(L285&lt;=8,0,IF(L285&lt;=16,3,0))-IF(L285&lt;=8,0,IF(L285&lt;=16,(L285-9)*0.085,0)),0)+IF(F285="NEAK",IF(L285=1,11.48,IF(L285=2,8.79,IF(L285=3,6.97,IF(L285=4,4.05,IF(L285=5,3.71,IF(L285=6,3.38,IF(L285=7,3.04,IF(L285=8,2.7,0))))))))+IF(L285&lt;=8,0,IF(L285&lt;=16,2,IF(L285&lt;=24,1.3,0)))-IF(L285&lt;=8,0,IF(L285&lt;=16,(L285-9)*0.0574,IF(L285&lt;=24,(L285-17)*0.0574,0))),0))*IF(L285&lt;0,1,IF(OR(F285="PČ",F285="PŽ",F285="PT"),IF(J285&lt;32,J285/32,1),1))* IF(L285&lt;0,1,IF(OR(F285="EČ",F285="EŽ",F285="JOŽ",F285="JPČ",F285="NEAK"),IF(J285&lt;24,J285/24,1),1))*IF(L285&lt;0,1,IF(OR(F285="PČneol",F285="JEČ",F285="JEOF",F285="JnPČ",F285="JnEČ",F285="JčPČ",F285="JčEČ"),IF(J285&lt;16,J285/16,1),1))*IF(L285&lt;0,1,IF(F285="EČneol",IF(J285&lt;8,J285/8,1),1))</f>
        <v>55</v>
      </c>
      <c r="O285" s="9">
        <f t="shared" ref="O285:O288" si="150">IF(F285="OŽ",N285,IF(H285="Ne",IF(J285*0.3&lt;J285-L285,N285,0),IF(J285*0.1&lt;J285-L285,N285,0)))</f>
        <v>55</v>
      </c>
      <c r="P285" s="4">
        <f t="shared" ref="P285" si="151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20.204999999999998</v>
      </c>
      <c r="Q285" s="11">
        <f t="shared" ref="Q285" si="152">IF(ISERROR(P285*100/N285),0,(P285*100/N285))</f>
        <v>36.736363636363635</v>
      </c>
      <c r="R285" s="10">
        <f t="shared" ref="R285:R288" si="153">IF(Q285&lt;=30,O285+P285,O285+O285*0.3)*IF(G285=1,0.4,IF(G285=2,0.75,IF(G285="1 (kas 4 m. 1 k. nerengiamos)",0.52,1)))*IF(D285="olimpinė",1,IF(M285="Ne",0.5,1))*IF(OR(A$5="Lietuvos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federacija"),IF(OR(J285&lt;8,K285&lt;16),0,1),1)*E285*IF(I285&lt;=1,1,1/I285)*IF(OR(A$5="Lietuvos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28.6</v>
      </c>
      <c r="S285" s="8"/>
      <c r="T285" s="8"/>
      <c r="U285" s="8"/>
    </row>
    <row r="286" spans="1:21">
      <c r="A286" s="65">
        <v>2</v>
      </c>
      <c r="B286" s="65" t="s">
        <v>58</v>
      </c>
      <c r="C286" s="12" t="s">
        <v>180</v>
      </c>
      <c r="D286" s="65" t="s">
        <v>30</v>
      </c>
      <c r="E286" s="65">
        <v>1</v>
      </c>
      <c r="F286" s="65" t="s">
        <v>31</v>
      </c>
      <c r="G286" s="65">
        <v>1</v>
      </c>
      <c r="H286" s="65" t="s">
        <v>32</v>
      </c>
      <c r="I286" s="65"/>
      <c r="J286" s="65">
        <v>49</v>
      </c>
      <c r="K286" s="65">
        <v>49</v>
      </c>
      <c r="L286" s="65">
        <v>17</v>
      </c>
      <c r="M286" s="65" t="s">
        <v>33</v>
      </c>
      <c r="N286" s="3">
        <f t="shared" si="149"/>
        <v>55</v>
      </c>
      <c r="O286" s="9">
        <f t="shared" si="150"/>
        <v>55</v>
      </c>
      <c r="P286" s="4">
        <f t="shared" ref="P286:P288" si="154">IF(O286=0,0,IF(F286="OŽ",IF(L286&gt;35,0,IF(J286&gt;35,(36-L286)*1.836,((36-L286)-(36-J286))*1.836)),0)+IF(F286="PČ",IF(L286&gt;31,0,IF(J286&gt;31,(32-L286)*1.347,((32-L286)-(32-J286))*1.347)),0)+ IF(F286="PČneol",IF(L286&gt;15,0,IF(J286&gt;15,(16-L286)*0.255,((16-L286)-(16-J286))*0.255)),0)+IF(F286="PŽ",IF(L286&gt;31,0,IF(J286&gt;31,(32-L286)*0.255,((32-L286)-(32-J286))*0.255)),0)+IF(F286="EČ",IF(L286&gt;23,0,IF(J286&gt;23,(24-L286)*0.612,((24-L286)-(24-J286))*0.612)),0)+IF(F286="EČneol",IF(L286&gt;7,0,IF(J286&gt;7,(8-L286)*0.204,((8-L286)-(8-J286))*0.204)),0)+IF(F286="EŽ",IF(L286&gt;23,0,IF(J286&gt;23,(24-L286)*0.204,((24-L286)-(24-J286))*0.204)),0)+IF(F286="PT",IF(L286&gt;31,0,IF(J286&gt;31,(32-L286)*0.204,((32-L286)-(32-J286))*0.204)),0)+IF(F286="JOŽ",IF(L286&gt;23,0,IF(J286&gt;23,(24-L286)*0.255,((24-L286)-(24-J286))*0.255)),0)+IF(F286="JPČ",IF(L286&gt;23,0,IF(J286&gt;23,(24-L286)*0.204,((24-L286)-(24-J286))*0.204)),0)+IF(F286="JEČ",IF(L286&gt;15,0,IF(J286&gt;15,(16-L286)*0.102,((16-L286)-(16-J286))*0.102)),0)+IF(F286="JEOF",IF(L286&gt;15,0,IF(J286&gt;15,(16-L286)*0.102,((16-L286)-(16-J286))*0.102)),0)+IF(F286="JnPČ",IF(L286&gt;15,0,IF(J286&gt;15,(16-L286)*0.153,((16-L286)-(16-J286))*0.153)),0)+IF(F286="JnEČ",IF(L286&gt;15,0,IF(J286&gt;15,(16-L286)*0.0765,((16-L286)-(16-J286))*0.0765)),0)+IF(F286="JčPČ",IF(L286&gt;15,0,IF(J286&gt;15,(16-L286)*0.06375,((16-L286)-(16-J286))*0.06375)),0)+IF(F286="JčEČ",IF(L286&gt;15,0,IF(J286&gt;15,(16-L286)*0.051,((16-L286)-(16-J286))*0.051)),0)+IF(F286="NEAK",IF(L286&gt;23,0,IF(J286&gt;23,(24-L286)*0.03444,((24-L286)-(24-J286))*0.03444)),0))</f>
        <v>20.204999999999998</v>
      </c>
      <c r="Q286" s="11">
        <f t="shared" ref="Q286:Q288" si="155">IF(ISERROR(P286*100/N286),0,(P286*100/N286))</f>
        <v>36.736363636363635</v>
      </c>
      <c r="R286" s="10">
        <f t="shared" si="153"/>
        <v>28.6</v>
      </c>
      <c r="S286" s="8"/>
      <c r="T286" s="8"/>
      <c r="U286" s="8"/>
    </row>
    <row r="287" spans="1:21">
      <c r="A287" s="65">
        <v>3</v>
      </c>
      <c r="B287" s="65" t="s">
        <v>76</v>
      </c>
      <c r="C287" s="12" t="s">
        <v>37</v>
      </c>
      <c r="D287" s="65" t="s">
        <v>30</v>
      </c>
      <c r="E287" s="65">
        <v>1</v>
      </c>
      <c r="F287" s="65" t="s">
        <v>31</v>
      </c>
      <c r="G287" s="65">
        <v>1</v>
      </c>
      <c r="H287" s="65" t="s">
        <v>32</v>
      </c>
      <c r="I287" s="65"/>
      <c r="J287" s="65">
        <v>49</v>
      </c>
      <c r="K287" s="65">
        <v>49</v>
      </c>
      <c r="L287" s="65">
        <v>33</v>
      </c>
      <c r="M287" s="65" t="s">
        <v>33</v>
      </c>
      <c r="N287" s="3">
        <f t="shared" si="149"/>
        <v>0</v>
      </c>
      <c r="O287" s="9">
        <f t="shared" si="150"/>
        <v>0</v>
      </c>
      <c r="P287" s="4">
        <f t="shared" si="154"/>
        <v>0</v>
      </c>
      <c r="Q287" s="11">
        <f t="shared" si="155"/>
        <v>0</v>
      </c>
      <c r="R287" s="10">
        <f t="shared" si="153"/>
        <v>0</v>
      </c>
      <c r="S287" s="8"/>
      <c r="T287" s="8"/>
      <c r="U287" s="8"/>
    </row>
    <row r="288" spans="1:21">
      <c r="A288" s="65">
        <v>4</v>
      </c>
      <c r="B288" s="65" t="s">
        <v>75</v>
      </c>
      <c r="C288" s="12" t="s">
        <v>62</v>
      </c>
      <c r="D288" s="65" t="s">
        <v>30</v>
      </c>
      <c r="E288" s="65">
        <v>1</v>
      </c>
      <c r="F288" s="65" t="s">
        <v>31</v>
      </c>
      <c r="G288" s="65">
        <v>1</v>
      </c>
      <c r="H288" s="65" t="s">
        <v>32</v>
      </c>
      <c r="I288" s="65"/>
      <c r="J288" s="65">
        <v>42</v>
      </c>
      <c r="K288" s="65">
        <v>42</v>
      </c>
      <c r="L288" s="65">
        <v>9</v>
      </c>
      <c r="M288" s="65" t="s">
        <v>33</v>
      </c>
      <c r="N288" s="3">
        <f t="shared" si="149"/>
        <v>88</v>
      </c>
      <c r="O288" s="9">
        <f t="shared" si="150"/>
        <v>88</v>
      </c>
      <c r="P288" s="4">
        <f t="shared" si="154"/>
        <v>30.980999999999998</v>
      </c>
      <c r="Q288" s="11">
        <f t="shared" si="155"/>
        <v>35.205681818181816</v>
      </c>
      <c r="R288" s="10">
        <f t="shared" si="153"/>
        <v>45.760000000000005</v>
      </c>
      <c r="S288" s="8"/>
      <c r="T288" s="8"/>
      <c r="U288" s="8"/>
    </row>
    <row r="289" spans="1:21">
      <c r="A289" s="75" t="s">
        <v>38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7"/>
      <c r="R289" s="10">
        <f>SUM(R285:R288)</f>
        <v>102.96000000000001</v>
      </c>
      <c r="S289" s="8"/>
      <c r="T289" s="8"/>
      <c r="U289" s="8"/>
    </row>
    <row r="290" spans="1:21" ht="15.75">
      <c r="A290" s="24" t="s">
        <v>39</v>
      </c>
      <c r="B290" s="24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6"/>
      <c r="S290" s="8"/>
      <c r="T290" s="8"/>
      <c r="U290" s="8"/>
    </row>
    <row r="291" spans="1:21">
      <c r="A291" s="49" t="s">
        <v>48</v>
      </c>
      <c r="B291" s="49"/>
      <c r="C291" s="49"/>
      <c r="D291" s="49"/>
      <c r="E291" s="49"/>
      <c r="F291" s="49"/>
      <c r="G291" s="49"/>
      <c r="H291" s="49"/>
      <c r="I291" s="49"/>
      <c r="J291" s="15"/>
      <c r="K291" s="15"/>
      <c r="L291" s="15"/>
      <c r="M291" s="15"/>
      <c r="N291" s="15"/>
      <c r="O291" s="15"/>
      <c r="P291" s="15"/>
      <c r="Q291" s="15"/>
      <c r="R291" s="16"/>
      <c r="S291" s="8"/>
      <c r="T291" s="8"/>
      <c r="U291" s="8"/>
    </row>
    <row r="292" spans="1:21" s="8" customFormat="1">
      <c r="A292" s="49"/>
      <c r="B292" s="49"/>
      <c r="C292" s="49"/>
      <c r="D292" s="49"/>
      <c r="E292" s="49"/>
      <c r="F292" s="49"/>
      <c r="G292" s="49"/>
      <c r="H292" s="49"/>
      <c r="I292" s="49"/>
      <c r="J292" s="15"/>
      <c r="K292" s="15"/>
      <c r="L292" s="15"/>
      <c r="M292" s="15"/>
      <c r="N292" s="15"/>
      <c r="O292" s="15"/>
      <c r="P292" s="15"/>
      <c r="Q292" s="15"/>
      <c r="R292" s="16"/>
    </row>
    <row r="293" spans="1:21">
      <c r="A293" s="49"/>
      <c r="B293" s="49"/>
      <c r="C293" s="49"/>
      <c r="D293" s="49"/>
      <c r="E293" s="49"/>
      <c r="F293" s="49"/>
      <c r="G293" s="49"/>
      <c r="H293" s="49"/>
      <c r="I293" s="49"/>
      <c r="J293" s="15"/>
      <c r="K293" s="15"/>
      <c r="L293" s="15"/>
      <c r="M293" s="15"/>
      <c r="N293" s="15"/>
      <c r="O293" s="15"/>
      <c r="P293" s="15"/>
      <c r="Q293" s="15"/>
      <c r="R293" s="16"/>
      <c r="S293" s="8"/>
      <c r="T293" s="8"/>
      <c r="U293" s="8"/>
    </row>
    <row r="294" spans="1:21">
      <c r="A294" s="107" t="s">
        <v>181</v>
      </c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9"/>
      <c r="R294" s="105">
        <f>SUM(R22+R32+R49+R58+R65+R79+R91+R107+R120+R136+R145+R153+R169+R188+R197+R212+R221+R238+R255+R267+R278+R288)</f>
        <v>1387.4522520833332</v>
      </c>
      <c r="S294" s="8"/>
      <c r="T294" s="8"/>
      <c r="U294" s="8"/>
    </row>
    <row r="295" spans="1:21">
      <c r="A295" s="110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2"/>
      <c r="R295" s="106"/>
      <c r="S295" s="8"/>
      <c r="T295" s="8"/>
      <c r="U295" s="8"/>
    </row>
    <row r="296" spans="1:2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6"/>
      <c r="P296" s="6"/>
      <c r="Q296" s="6"/>
      <c r="R296" s="7"/>
      <c r="S296" s="8"/>
      <c r="T296" s="8"/>
      <c r="U296" s="8"/>
    </row>
    <row r="297" spans="1:21" ht="15.75">
      <c r="A297" s="94" t="s">
        <v>182</v>
      </c>
      <c r="B297" s="94"/>
      <c r="C297" s="94"/>
      <c r="D297" s="94"/>
      <c r="E297" s="94"/>
      <c r="F297" s="8"/>
      <c r="G297" s="8"/>
      <c r="H297" s="8"/>
      <c r="J297" s="8"/>
      <c r="L297" s="8"/>
      <c r="M297" s="8"/>
      <c r="R297" s="8"/>
      <c r="S297" s="8"/>
      <c r="T297" s="8"/>
      <c r="U297" s="8"/>
    </row>
    <row r="298" spans="1:21" ht="15.75">
      <c r="A298" s="63"/>
      <c r="B298" s="63"/>
      <c r="C298" s="63"/>
      <c r="D298" s="63"/>
      <c r="E298" s="63"/>
      <c r="F298" s="8"/>
      <c r="G298" s="8"/>
      <c r="H298" s="8"/>
      <c r="J298" s="8"/>
      <c r="L298" s="8"/>
      <c r="M298" s="8"/>
      <c r="R298" s="8"/>
      <c r="S298" s="8"/>
      <c r="T298" s="8"/>
      <c r="U298" s="8"/>
    </row>
    <row r="299" spans="1:21" ht="15.75">
      <c r="A299" s="63"/>
      <c r="B299" s="63"/>
      <c r="C299" s="63"/>
      <c r="D299" s="63"/>
      <c r="E299" s="63"/>
      <c r="F299" s="8"/>
      <c r="G299" s="8"/>
      <c r="H299" s="8"/>
      <c r="J299" s="8"/>
      <c r="L299" s="8"/>
      <c r="M299" s="8"/>
      <c r="R299" s="8"/>
      <c r="S299" s="8"/>
      <c r="T299" s="8"/>
      <c r="U299" s="8"/>
    </row>
    <row r="300" spans="1:21" ht="15.75">
      <c r="A300" s="63"/>
      <c r="B300" s="63"/>
      <c r="C300" s="63"/>
      <c r="D300" s="63"/>
      <c r="E300" s="63"/>
      <c r="F300" s="8"/>
      <c r="G300" s="8"/>
      <c r="H300" s="8"/>
      <c r="J300" s="8"/>
      <c r="L300" s="8"/>
      <c r="M300" s="8"/>
      <c r="R300" s="8"/>
      <c r="S300" s="8"/>
      <c r="T300" s="8"/>
      <c r="U300" s="8"/>
    </row>
    <row r="301" spans="1:21" ht="15.75">
      <c r="A301" s="24" t="s">
        <v>183</v>
      </c>
      <c r="B301"/>
      <c r="C301"/>
      <c r="D301"/>
      <c r="E301"/>
      <c r="F301" s="13"/>
      <c r="G301" s="13"/>
      <c r="H301" s="8"/>
      <c r="J301" s="8"/>
      <c r="L301" s="8"/>
      <c r="M301" s="8"/>
      <c r="R301" s="8"/>
      <c r="S301" s="8"/>
      <c r="T301" s="8"/>
      <c r="U301" s="8"/>
    </row>
    <row r="302" spans="1:21">
      <c r="A302"/>
      <c r="B302"/>
      <c r="C302"/>
      <c r="D302"/>
      <c r="E302"/>
      <c r="F302" s="13"/>
      <c r="G302" s="13"/>
      <c r="H302" s="8"/>
      <c r="J302" s="8"/>
      <c r="L302" s="8"/>
      <c r="M302" s="8"/>
      <c r="R302" s="8"/>
      <c r="S302" s="8"/>
      <c r="T302" s="8"/>
      <c r="U302" s="8"/>
    </row>
    <row r="303" spans="1:21" ht="15.75">
      <c r="A303" s="24" t="s">
        <v>184</v>
      </c>
      <c r="B303" t="s">
        <v>185</v>
      </c>
      <c r="C303"/>
      <c r="D303"/>
      <c r="E303"/>
      <c r="F303" s="13"/>
      <c r="G303" s="13"/>
      <c r="H303" s="8"/>
      <c r="I303" s="8" t="s">
        <v>186</v>
      </c>
      <c r="J303" s="8"/>
      <c r="L303" s="8"/>
      <c r="M303" s="8"/>
      <c r="R303" s="8"/>
      <c r="S303" s="8"/>
      <c r="T303" s="8"/>
      <c r="U303" s="8"/>
    </row>
    <row r="304" spans="1:21" ht="15.75">
      <c r="A304" s="25" t="s">
        <v>187</v>
      </c>
      <c r="B304"/>
      <c r="C304"/>
      <c r="D304"/>
      <c r="E304"/>
      <c r="F304" s="13"/>
      <c r="G304" s="13"/>
      <c r="H304" s="8"/>
      <c r="J304" s="8"/>
      <c r="L304" s="8"/>
      <c r="M304" s="8"/>
      <c r="R304" s="8"/>
      <c r="S304" s="8"/>
      <c r="T304" s="8"/>
      <c r="U304" s="8"/>
    </row>
    <row r="305" spans="1:21">
      <c r="A305" s="25" t="s">
        <v>188</v>
      </c>
      <c r="B305"/>
      <c r="C305"/>
      <c r="D305"/>
      <c r="E305"/>
      <c r="F305" s="13"/>
      <c r="G305" s="13"/>
      <c r="H305" s="8"/>
      <c r="J305" s="8"/>
      <c r="L305" s="8"/>
      <c r="M305" s="8"/>
      <c r="R305" s="8"/>
      <c r="S305" s="8"/>
      <c r="T305" s="8"/>
      <c r="U305" s="8"/>
    </row>
    <row r="306" spans="1:21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  <c r="T306" s="8"/>
      <c r="U306" s="8"/>
    </row>
    <row r="307" spans="1:21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  <c r="T307" s="8"/>
      <c r="U307" s="8"/>
    </row>
    <row r="308" spans="1:21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  <c r="T308" s="8"/>
      <c r="U308" s="8"/>
    </row>
    <row r="309" spans="1:21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  <c r="T309" s="8"/>
      <c r="U309" s="8"/>
    </row>
    <row r="310" spans="1:21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  <c r="T310" s="8"/>
      <c r="U310" s="8"/>
    </row>
    <row r="311" spans="1:21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  <c r="T311" s="8"/>
      <c r="U311" s="8"/>
    </row>
    <row r="312" spans="1:21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  <c r="T312" s="8"/>
      <c r="U312" s="8"/>
    </row>
    <row r="313" spans="1:21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  <c r="T313" s="8"/>
      <c r="U313" s="8"/>
    </row>
    <row r="314" spans="1:21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  <c r="T314" s="8"/>
      <c r="U314" s="8"/>
    </row>
    <row r="315" spans="1:21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  <c r="T315" s="8"/>
      <c r="U315" s="8"/>
    </row>
    <row r="316" spans="1:21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  <c r="T316" s="8"/>
      <c r="U316" s="8"/>
    </row>
    <row r="317" spans="1:21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  <c r="T317" s="8"/>
      <c r="U317" s="8"/>
    </row>
    <row r="318" spans="1:21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  <c r="T318" s="8"/>
      <c r="U318" s="8"/>
    </row>
    <row r="319" spans="1:21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  <c r="T319" s="8"/>
      <c r="U319" s="8"/>
    </row>
    <row r="320" spans="1:21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  <c r="T320" s="8"/>
      <c r="U320" s="8"/>
    </row>
    <row r="321" spans="1:21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  <c r="T321" s="8"/>
      <c r="U321" s="8"/>
    </row>
    <row r="322" spans="1:21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  <c r="T322" s="8"/>
      <c r="U322" s="8"/>
    </row>
    <row r="323" spans="1:21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  <c r="T323" s="8"/>
      <c r="U323" s="8"/>
    </row>
    <row r="324" spans="1:21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  <c r="T324" s="8"/>
      <c r="U324" s="8"/>
    </row>
    <row r="325" spans="1:21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  <c r="T325" s="8"/>
      <c r="U325" s="8"/>
    </row>
    <row r="326" spans="1:21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  <c r="T326" s="8"/>
      <c r="U326" s="8"/>
    </row>
    <row r="327" spans="1:21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  <c r="T327" s="8"/>
      <c r="U327" s="8"/>
    </row>
    <row r="328" spans="1:21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  <c r="T328" s="8"/>
      <c r="U328" s="8"/>
    </row>
    <row r="329" spans="1:21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  <c r="T329" s="8"/>
      <c r="U329" s="8"/>
    </row>
    <row r="330" spans="1:21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  <c r="T330" s="8"/>
      <c r="U330" s="8"/>
    </row>
    <row r="331" spans="1:21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  <c r="T331" s="8"/>
      <c r="U331" s="8"/>
    </row>
    <row r="332" spans="1:21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  <c r="T332" s="8"/>
      <c r="U332" s="8"/>
    </row>
    <row r="333" spans="1:21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  <c r="T333" s="8"/>
      <c r="U333" s="8"/>
    </row>
    <row r="334" spans="1:21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  <c r="T334" s="8"/>
      <c r="U334" s="8"/>
    </row>
    <row r="335" spans="1:21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  <c r="T335" s="8"/>
      <c r="U335" s="8"/>
    </row>
    <row r="336" spans="1:21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  <c r="T336" s="8"/>
      <c r="U336" s="8"/>
    </row>
    <row r="337" spans="1:21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  <c r="T337" s="8"/>
      <c r="U337" s="8"/>
    </row>
    <row r="338" spans="1:21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  <c r="T338" s="8"/>
      <c r="U338" s="8"/>
    </row>
    <row r="339" spans="1:21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  <c r="T339" s="8"/>
      <c r="U339" s="8"/>
    </row>
    <row r="340" spans="1:21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  <c r="T340" s="8"/>
      <c r="U340" s="8"/>
    </row>
    <row r="341" spans="1:21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  <c r="T341" s="8"/>
      <c r="U341" s="8"/>
    </row>
    <row r="342" spans="1:21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  <c r="T342" s="8"/>
      <c r="U342" s="8"/>
    </row>
    <row r="343" spans="1:21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  <c r="T343" s="8"/>
      <c r="U343" s="8"/>
    </row>
    <row r="344" spans="1:21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  <c r="T344" s="8"/>
      <c r="U344" s="8"/>
    </row>
    <row r="345" spans="1:21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  <c r="T345" s="8"/>
      <c r="U345" s="8"/>
    </row>
    <row r="346" spans="1:21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  <c r="T346" s="8"/>
      <c r="U346" s="8"/>
    </row>
    <row r="347" spans="1:21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  <c r="T347" s="8"/>
      <c r="U347" s="8"/>
    </row>
    <row r="348" spans="1:21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  <c r="T348" s="8"/>
      <c r="U348" s="8"/>
    </row>
    <row r="349" spans="1:21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  <c r="T349" s="8"/>
      <c r="U349" s="8"/>
    </row>
    <row r="350" spans="1:21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  <c r="T350" s="8"/>
      <c r="U350" s="8"/>
    </row>
    <row r="351" spans="1:21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  <c r="T351" s="8"/>
      <c r="U351" s="8"/>
    </row>
    <row r="352" spans="1:21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  <c r="T352" s="8"/>
      <c r="U352" s="8"/>
    </row>
    <row r="353" spans="1:21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  <c r="T353" s="8"/>
      <c r="U353" s="8"/>
    </row>
    <row r="354" spans="1:21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  <c r="T354" s="8"/>
      <c r="U354" s="8"/>
    </row>
    <row r="355" spans="1:21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  <c r="T355" s="8"/>
      <c r="U355" s="8"/>
    </row>
    <row r="356" spans="1:21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  <c r="T356" s="8"/>
      <c r="U356" s="8"/>
    </row>
    <row r="357" spans="1:21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  <c r="T357" s="8"/>
      <c r="U357" s="8"/>
    </row>
    <row r="358" spans="1:21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  <c r="T358" s="8"/>
      <c r="U358" s="8"/>
    </row>
    <row r="359" spans="1:21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  <c r="T359" s="8"/>
      <c r="U359" s="8"/>
    </row>
    <row r="360" spans="1:21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  <c r="T360" s="8"/>
      <c r="U360" s="8"/>
    </row>
    <row r="361" spans="1:21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  <c r="T361" s="8"/>
      <c r="U361" s="8"/>
    </row>
    <row r="362" spans="1:21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  <c r="T362" s="8"/>
      <c r="U362" s="8"/>
    </row>
    <row r="363" spans="1:21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  <c r="T363" s="8"/>
      <c r="U363" s="8"/>
    </row>
    <row r="364" spans="1:21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  <c r="T364" s="8"/>
      <c r="U364" s="8"/>
    </row>
    <row r="365" spans="1:21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  <c r="T365" s="8"/>
      <c r="U365" s="8"/>
    </row>
    <row r="366" spans="1:21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  <c r="T366" s="8"/>
      <c r="U366" s="8"/>
    </row>
    <row r="367" spans="1:21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  <c r="T367" s="8"/>
      <c r="U367" s="8"/>
    </row>
    <row r="368" spans="1:21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  <c r="T368" s="8"/>
      <c r="U368" s="8"/>
    </row>
    <row r="369" spans="1:21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  <c r="T369" s="8"/>
      <c r="U369" s="8"/>
    </row>
    <row r="370" spans="1:21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  <c r="T370" s="8"/>
      <c r="U370" s="8"/>
    </row>
    <row r="371" spans="1:21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  <c r="T371" s="8"/>
      <c r="U371" s="8"/>
    </row>
    <row r="372" spans="1:21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  <c r="T372" s="8"/>
      <c r="U372" s="8"/>
    </row>
    <row r="373" spans="1:21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  <c r="T373" s="8"/>
      <c r="U373" s="8"/>
    </row>
    <row r="374" spans="1:21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  <c r="T374" s="8"/>
      <c r="U374" s="8"/>
    </row>
    <row r="375" spans="1:21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  <c r="T375" s="8"/>
      <c r="U375" s="8"/>
    </row>
    <row r="376" spans="1:21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  <c r="T376" s="8"/>
      <c r="U376" s="8"/>
    </row>
    <row r="377" spans="1:21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  <c r="T377" s="8"/>
      <c r="U377" s="8"/>
    </row>
    <row r="378" spans="1:21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  <c r="T378" s="8"/>
      <c r="U378" s="8"/>
    </row>
    <row r="379" spans="1:21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  <c r="T379" s="8"/>
      <c r="U379" s="8"/>
    </row>
    <row r="380" spans="1:21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  <c r="T380" s="8"/>
      <c r="U380" s="8"/>
    </row>
    <row r="381" spans="1:21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  <c r="T381" s="8"/>
      <c r="U381" s="8"/>
    </row>
    <row r="382" spans="1:21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  <c r="T382" s="8"/>
      <c r="U382" s="8"/>
    </row>
    <row r="383" spans="1:21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  <c r="T383" s="8"/>
      <c r="U383" s="8"/>
    </row>
    <row r="384" spans="1:21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  <c r="T384" s="8"/>
      <c r="U384" s="8"/>
    </row>
    <row r="385" spans="1:21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  <c r="T385" s="8"/>
      <c r="U385" s="8"/>
    </row>
    <row r="386" spans="1:21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  <c r="T386" s="8"/>
      <c r="U386" s="8"/>
    </row>
    <row r="387" spans="1:21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  <c r="T387" s="8"/>
      <c r="U387" s="8"/>
    </row>
    <row r="388" spans="1:21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  <c r="T388" s="8"/>
      <c r="U388" s="8"/>
    </row>
    <row r="389" spans="1:21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  <c r="T389" s="8"/>
      <c r="U389" s="8"/>
    </row>
    <row r="390" spans="1:21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  <c r="T390" s="8"/>
      <c r="U390" s="8"/>
    </row>
    <row r="391" spans="1:21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  <c r="T391" s="8"/>
      <c r="U391" s="8"/>
    </row>
    <row r="392" spans="1:21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  <c r="T392" s="8"/>
      <c r="U392" s="8"/>
    </row>
    <row r="393" spans="1:21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  <c r="T393" s="8"/>
      <c r="U393" s="8"/>
    </row>
    <row r="394" spans="1:21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  <c r="T394" s="8"/>
      <c r="U394" s="8"/>
    </row>
    <row r="395" spans="1:21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  <c r="T395" s="8"/>
      <c r="U395" s="8"/>
    </row>
    <row r="396" spans="1:21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  <c r="T396" s="8"/>
      <c r="U396" s="8"/>
    </row>
    <row r="397" spans="1:21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  <c r="T397" s="8"/>
      <c r="U397" s="8"/>
    </row>
    <row r="398" spans="1:21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  <c r="T398" s="8"/>
      <c r="U398" s="8"/>
    </row>
    <row r="399" spans="1:21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  <c r="T399" s="8"/>
      <c r="U399" s="8"/>
    </row>
    <row r="400" spans="1:21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  <c r="T400" s="8"/>
      <c r="U400" s="8"/>
    </row>
    <row r="401" spans="1:21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  <c r="T401" s="8"/>
      <c r="U401" s="8"/>
    </row>
    <row r="402" spans="1:21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  <c r="T402" s="8"/>
      <c r="U402" s="8"/>
    </row>
    <row r="403" spans="1:21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  <c r="T403" s="8"/>
      <c r="U403" s="8"/>
    </row>
    <row r="404" spans="1:21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  <c r="T404" s="8"/>
      <c r="U404" s="8"/>
    </row>
    <row r="405" spans="1:21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  <c r="T405" s="8"/>
      <c r="U405" s="8"/>
    </row>
    <row r="406" spans="1:21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  <c r="T406" s="8"/>
      <c r="U406" s="8"/>
    </row>
    <row r="407" spans="1:21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  <c r="T407" s="8"/>
      <c r="U407" s="8"/>
    </row>
    <row r="408" spans="1:21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  <c r="T408" s="8"/>
      <c r="U408" s="8"/>
    </row>
    <row r="409" spans="1:21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  <c r="T409" s="8"/>
      <c r="U409" s="8"/>
    </row>
    <row r="410" spans="1:21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  <c r="T410" s="8"/>
      <c r="U410" s="8"/>
    </row>
    <row r="411" spans="1:21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  <c r="T411" s="8"/>
      <c r="U411" s="8"/>
    </row>
    <row r="412" spans="1:21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  <c r="T412" s="8"/>
      <c r="U412" s="8"/>
    </row>
    <row r="413" spans="1:21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  <c r="T413" s="8"/>
      <c r="U413" s="8"/>
    </row>
    <row r="414" spans="1:21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  <c r="T414" s="8"/>
      <c r="U414" s="8"/>
    </row>
    <row r="415" spans="1:21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  <c r="T415" s="8"/>
      <c r="U415" s="8"/>
    </row>
    <row r="416" spans="1:21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  <c r="T416" s="8"/>
      <c r="U416" s="8"/>
    </row>
    <row r="417" spans="1:21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  <c r="T417" s="8"/>
      <c r="U417" s="8"/>
    </row>
    <row r="418" spans="1:21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  <c r="T418" s="8"/>
      <c r="U418" s="8"/>
    </row>
    <row r="419" spans="1:21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  <c r="T419" s="8"/>
      <c r="U419" s="8"/>
    </row>
    <row r="420" spans="1:21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  <c r="T420" s="8"/>
      <c r="U420" s="8"/>
    </row>
    <row r="421" spans="1:21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  <c r="T421" s="8"/>
      <c r="U421" s="8"/>
    </row>
    <row r="422" spans="1:21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  <c r="T422" s="8"/>
      <c r="U422" s="8"/>
    </row>
    <row r="423" spans="1:21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  <c r="T423" s="8"/>
      <c r="U423" s="8"/>
    </row>
    <row r="424" spans="1:21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  <c r="T424" s="8"/>
      <c r="U424" s="8"/>
    </row>
    <row r="425" spans="1:21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  <c r="T425" s="8"/>
      <c r="U425" s="8"/>
    </row>
    <row r="426" spans="1:21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  <c r="T426" s="8"/>
      <c r="U426" s="8"/>
    </row>
    <row r="427" spans="1:21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  <c r="T427" s="8"/>
      <c r="U427" s="8"/>
    </row>
    <row r="428" spans="1:21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  <c r="T428" s="8"/>
      <c r="U428" s="8"/>
    </row>
    <row r="429" spans="1:21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  <c r="T429" s="8"/>
      <c r="U429" s="8"/>
    </row>
    <row r="430" spans="1:21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  <c r="T430" s="8"/>
      <c r="U430" s="8"/>
    </row>
    <row r="431" spans="1:21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  <c r="T431" s="8"/>
      <c r="U431" s="8"/>
    </row>
    <row r="432" spans="1:21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  <c r="T432" s="8"/>
      <c r="U432" s="8"/>
    </row>
    <row r="433" spans="1:21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  <c r="T433" s="8"/>
      <c r="U433" s="8"/>
    </row>
    <row r="434" spans="1:21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  <c r="T434" s="8"/>
      <c r="U434" s="8"/>
    </row>
    <row r="435" spans="1:21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  <c r="T435" s="8"/>
      <c r="U435" s="8"/>
    </row>
    <row r="436" spans="1:21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  <c r="T436" s="8"/>
      <c r="U436" s="8"/>
    </row>
    <row r="437" spans="1:21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  <c r="T437" s="8"/>
      <c r="U437" s="8"/>
    </row>
    <row r="438" spans="1:21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  <c r="T438" s="8"/>
      <c r="U438" s="8"/>
    </row>
    <row r="439" spans="1:21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  <c r="T439" s="8"/>
      <c r="U439" s="8"/>
    </row>
    <row r="440" spans="1:21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  <c r="T440" s="8"/>
      <c r="U440" s="8"/>
    </row>
    <row r="441" spans="1:21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  <c r="T441" s="8"/>
      <c r="U441" s="8"/>
    </row>
    <row r="442" spans="1:21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  <c r="T442" s="8"/>
      <c r="U442" s="8"/>
    </row>
    <row r="443" spans="1:21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  <c r="T443" s="8"/>
      <c r="U443" s="8"/>
    </row>
    <row r="444" spans="1:21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  <c r="T444" s="8"/>
      <c r="U444" s="8"/>
    </row>
    <row r="445" spans="1:21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  <c r="T445" s="8"/>
      <c r="U445" s="8"/>
    </row>
    <row r="446" spans="1:21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  <c r="T446" s="8"/>
      <c r="U446" s="8"/>
    </row>
    <row r="447" spans="1:21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  <c r="T447" s="8"/>
      <c r="U447" s="8"/>
    </row>
    <row r="448" spans="1:21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  <c r="T448" s="8"/>
      <c r="U448" s="8"/>
    </row>
    <row r="449" spans="1:21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  <c r="T449" s="8"/>
      <c r="U449" s="8"/>
    </row>
    <row r="450" spans="1:21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  <c r="T450" s="8"/>
      <c r="U450" s="8"/>
    </row>
    <row r="451" spans="1:21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  <c r="T451" s="8"/>
      <c r="U451" s="8"/>
    </row>
    <row r="452" spans="1:21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  <c r="T452" s="8"/>
      <c r="U452" s="8"/>
    </row>
    <row r="453" spans="1:21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  <c r="T453" s="8"/>
      <c r="U453" s="8"/>
    </row>
    <row r="454" spans="1:21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  <c r="T454" s="8"/>
      <c r="U454" s="8"/>
    </row>
    <row r="455" spans="1:21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  <c r="T455" s="8"/>
      <c r="U455" s="8"/>
    </row>
    <row r="456" spans="1:21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  <c r="T456" s="8"/>
      <c r="U456" s="8"/>
    </row>
    <row r="457" spans="1:21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  <c r="T457" s="8"/>
      <c r="U457" s="8"/>
    </row>
    <row r="458" spans="1:21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  <c r="T458" s="8"/>
      <c r="U458" s="8"/>
    </row>
    <row r="459" spans="1:21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  <c r="T459" s="8"/>
      <c r="U459" s="8"/>
    </row>
    <row r="460" spans="1:21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  <c r="T460" s="8"/>
      <c r="U460" s="8"/>
    </row>
    <row r="461" spans="1:21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  <c r="T461" s="8"/>
      <c r="U461" s="8"/>
    </row>
    <row r="462" spans="1:21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  <c r="T462" s="8"/>
      <c r="U462" s="8"/>
    </row>
    <row r="463" spans="1:21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  <c r="T463" s="8"/>
      <c r="U463" s="8"/>
    </row>
    <row r="464" spans="1:21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  <c r="T464" s="8"/>
      <c r="U464" s="8"/>
    </row>
    <row r="465" spans="1:21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  <c r="T465" s="8"/>
      <c r="U465" s="8"/>
    </row>
    <row r="466" spans="1:21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  <c r="T466" s="8"/>
      <c r="U466" s="8"/>
    </row>
    <row r="467" spans="1:21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  <c r="T467" s="8"/>
      <c r="U467" s="8"/>
    </row>
    <row r="468" spans="1:21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  <c r="T468" s="8"/>
      <c r="U468" s="8"/>
    </row>
    <row r="469" spans="1:21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  <c r="T469" s="8"/>
      <c r="U469" s="8"/>
    </row>
    <row r="470" spans="1:21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  <c r="T470" s="8"/>
      <c r="U470" s="8"/>
    </row>
    <row r="471" spans="1:21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  <c r="T471" s="8"/>
      <c r="U471" s="8"/>
    </row>
    <row r="472" spans="1:21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  <c r="T472" s="8"/>
      <c r="U472" s="8"/>
    </row>
    <row r="473" spans="1:21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  <c r="T473" s="8"/>
      <c r="U473" s="8"/>
    </row>
    <row r="474" spans="1:21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  <c r="T474" s="8"/>
      <c r="U474" s="8"/>
    </row>
    <row r="475" spans="1:21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  <c r="T475" s="8"/>
      <c r="U475" s="8"/>
    </row>
    <row r="476" spans="1:21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  <c r="T476" s="8"/>
      <c r="U476" s="8"/>
    </row>
    <row r="477" spans="1:21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  <c r="T477" s="8"/>
      <c r="U477" s="8"/>
    </row>
    <row r="478" spans="1:21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  <c r="T478" s="8"/>
      <c r="U478" s="8"/>
    </row>
    <row r="479" spans="1:21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  <c r="T479" s="8"/>
      <c r="U479" s="8"/>
    </row>
    <row r="480" spans="1:21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  <c r="T480" s="8"/>
      <c r="U480" s="8"/>
    </row>
    <row r="481" spans="1:21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  <c r="T481" s="8"/>
      <c r="U481" s="8"/>
    </row>
    <row r="482" spans="1:21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  <c r="T482" s="8"/>
      <c r="U482" s="8"/>
    </row>
    <row r="483" spans="1:21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  <c r="T483" s="8"/>
      <c r="U483" s="8"/>
    </row>
    <row r="484" spans="1:21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  <c r="T484" s="8"/>
      <c r="U484" s="8"/>
    </row>
    <row r="485" spans="1:21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  <c r="T485" s="8"/>
      <c r="U485" s="8"/>
    </row>
    <row r="486" spans="1:21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  <c r="T486" s="8"/>
      <c r="U486" s="8"/>
    </row>
    <row r="487" spans="1:21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  <c r="T487" s="8"/>
      <c r="U487" s="8"/>
    </row>
    <row r="488" spans="1:21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  <c r="T488" s="8"/>
      <c r="U488" s="8"/>
    </row>
    <row r="489" spans="1:21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  <c r="T489" s="8"/>
      <c r="U489" s="8"/>
    </row>
    <row r="490" spans="1:21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  <c r="T490" s="8"/>
      <c r="U490" s="8"/>
    </row>
    <row r="491" spans="1:21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  <c r="T491" s="8"/>
      <c r="U491" s="8"/>
    </row>
    <row r="492" spans="1:21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  <c r="T492" s="8"/>
      <c r="U492" s="8"/>
    </row>
    <row r="493" spans="1:21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  <c r="T493" s="8"/>
      <c r="U493" s="8"/>
    </row>
    <row r="494" spans="1:21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  <c r="T494" s="8"/>
      <c r="U494" s="8"/>
    </row>
    <row r="495" spans="1:21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  <c r="T495" s="8"/>
      <c r="U495" s="8"/>
    </row>
    <row r="496" spans="1:21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  <c r="T496" s="8"/>
      <c r="U496" s="8"/>
    </row>
    <row r="497" spans="1:21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  <c r="T497" s="8"/>
      <c r="U497" s="8"/>
    </row>
    <row r="498" spans="1:21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  <c r="T498" s="8"/>
      <c r="U498" s="8"/>
    </row>
    <row r="499" spans="1:21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  <c r="T499" s="8"/>
      <c r="U499" s="8"/>
    </row>
    <row r="500" spans="1:21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  <c r="T500" s="8"/>
      <c r="U500" s="8"/>
    </row>
    <row r="501" spans="1:21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  <c r="T501" s="8"/>
      <c r="U501" s="8"/>
    </row>
    <row r="502" spans="1:21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  <c r="T502" s="8"/>
      <c r="U502" s="8"/>
    </row>
    <row r="503" spans="1:21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  <c r="T503" s="8"/>
      <c r="U503" s="8"/>
    </row>
    <row r="504" spans="1:21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  <c r="T504" s="8"/>
      <c r="U504" s="8"/>
    </row>
    <row r="505" spans="1:21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  <c r="T505" s="8"/>
      <c r="U505" s="8"/>
    </row>
    <row r="506" spans="1:21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  <c r="T506" s="8"/>
      <c r="U506" s="8"/>
    </row>
    <row r="507" spans="1:21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  <c r="T507" s="8"/>
      <c r="U507" s="8"/>
    </row>
    <row r="508" spans="1:21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  <c r="T508" s="8"/>
      <c r="U508" s="8"/>
    </row>
    <row r="509" spans="1:21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  <c r="T509" s="8"/>
      <c r="U509" s="8"/>
    </row>
    <row r="510" spans="1:21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  <c r="T510" s="8"/>
      <c r="U510" s="8"/>
    </row>
    <row r="511" spans="1:21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  <c r="T511" s="8"/>
      <c r="U511" s="8"/>
    </row>
    <row r="512" spans="1:21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  <c r="T512" s="8"/>
      <c r="U512" s="8"/>
    </row>
    <row r="513" spans="1:21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  <c r="T513" s="8"/>
      <c r="U513" s="8"/>
    </row>
    <row r="514" spans="1:21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  <c r="T514" s="8"/>
      <c r="U514" s="8"/>
    </row>
    <row r="515" spans="1:21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  <c r="T515" s="8"/>
      <c r="U515" s="8"/>
    </row>
    <row r="516" spans="1:21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  <c r="T516" s="8"/>
      <c r="U516" s="8"/>
    </row>
    <row r="517" spans="1:21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  <c r="T517" s="8"/>
      <c r="U517" s="8"/>
    </row>
    <row r="518" spans="1:21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  <c r="T518" s="8"/>
      <c r="U518" s="8"/>
    </row>
    <row r="519" spans="1:21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  <c r="T519" s="8"/>
      <c r="U519" s="8"/>
    </row>
    <row r="520" spans="1:21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  <c r="T520" s="8"/>
      <c r="U520" s="8"/>
    </row>
    <row r="521" spans="1:21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  <c r="T521" s="8"/>
      <c r="U521" s="8"/>
    </row>
    <row r="522" spans="1:21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  <c r="T522" s="8"/>
      <c r="U522" s="8"/>
    </row>
    <row r="523" spans="1:21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  <c r="T523" s="8"/>
      <c r="U523" s="8"/>
    </row>
    <row r="524" spans="1:21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  <c r="T524" s="8"/>
      <c r="U524" s="8"/>
    </row>
    <row r="525" spans="1:21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  <c r="T525" s="8"/>
      <c r="U525" s="8"/>
    </row>
    <row r="526" spans="1:21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  <c r="T526" s="8"/>
      <c r="U526" s="8"/>
    </row>
    <row r="527" spans="1:21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  <c r="T527" s="8"/>
      <c r="U527" s="8"/>
    </row>
    <row r="528" spans="1:21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  <c r="T528" s="8"/>
      <c r="U528" s="8"/>
    </row>
    <row r="529" spans="1:21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  <c r="T529" s="8"/>
      <c r="U529" s="8"/>
    </row>
    <row r="530" spans="1:21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  <c r="T530" s="8"/>
      <c r="U530" s="8"/>
    </row>
    <row r="531" spans="1:21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  <c r="T531" s="8"/>
      <c r="U531" s="8"/>
    </row>
    <row r="532" spans="1:21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  <c r="T532" s="8"/>
      <c r="U532" s="8"/>
    </row>
    <row r="533" spans="1:21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  <c r="T533" s="8"/>
      <c r="U533" s="8"/>
    </row>
    <row r="534" spans="1:21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  <c r="T534" s="8"/>
      <c r="U534" s="8"/>
    </row>
    <row r="535" spans="1:21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  <c r="T535" s="8"/>
      <c r="U535" s="8"/>
    </row>
    <row r="536" spans="1:21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  <c r="T536" s="8"/>
      <c r="U536" s="8"/>
    </row>
    <row r="537" spans="1:21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  <c r="T537" s="8"/>
      <c r="U537" s="8"/>
    </row>
    <row r="538" spans="1:21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  <c r="T538" s="8"/>
      <c r="U538" s="8"/>
    </row>
    <row r="539" spans="1:21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  <c r="T539" s="8"/>
      <c r="U539" s="8"/>
    </row>
    <row r="540" spans="1:21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  <c r="T540" s="8"/>
      <c r="U540" s="8"/>
    </row>
    <row r="541" spans="1:21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  <c r="T541" s="8"/>
      <c r="U541" s="8"/>
    </row>
    <row r="542" spans="1:21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  <c r="T542" s="8"/>
      <c r="U542" s="8"/>
    </row>
    <row r="543" spans="1:21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  <c r="T543" s="8"/>
      <c r="U543" s="8"/>
    </row>
    <row r="544" spans="1:21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  <c r="T544" s="8"/>
      <c r="U544" s="8"/>
    </row>
    <row r="545" spans="1:21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  <c r="T545" s="8"/>
      <c r="U545" s="8"/>
    </row>
    <row r="546" spans="1:21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  <c r="T546" s="8"/>
      <c r="U546" s="8"/>
    </row>
    <row r="547" spans="1:21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  <c r="T547" s="8"/>
      <c r="U547" s="8"/>
    </row>
    <row r="548" spans="1:21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  <c r="T548" s="8"/>
      <c r="U548" s="8"/>
    </row>
    <row r="549" spans="1:21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  <c r="T549" s="8"/>
      <c r="U549" s="8"/>
    </row>
    <row r="550" spans="1:21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  <c r="T550" s="8"/>
      <c r="U550" s="8"/>
    </row>
    <row r="551" spans="1:21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  <c r="T551" s="8"/>
      <c r="U551" s="8"/>
    </row>
    <row r="552" spans="1:21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  <c r="T552" s="8"/>
      <c r="U552" s="8"/>
    </row>
    <row r="553" spans="1:21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  <c r="T553" s="8"/>
      <c r="U553" s="8"/>
    </row>
    <row r="554" spans="1:21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  <c r="T554" s="8"/>
      <c r="U554" s="8"/>
    </row>
    <row r="555" spans="1:21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  <c r="T555" s="8"/>
      <c r="U555" s="8"/>
    </row>
    <row r="556" spans="1:21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  <c r="T556" s="8"/>
      <c r="U556" s="8"/>
    </row>
    <row r="557" spans="1:21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  <c r="T557" s="8"/>
      <c r="U557" s="8"/>
    </row>
    <row r="558" spans="1:21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  <c r="T558" s="8"/>
      <c r="U558" s="8"/>
    </row>
    <row r="559" spans="1:21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  <c r="T559" s="8"/>
      <c r="U559" s="8"/>
    </row>
    <row r="560" spans="1:21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  <c r="T560" s="8"/>
      <c r="U560" s="8"/>
    </row>
    <row r="561" spans="1:21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  <c r="T561" s="8"/>
      <c r="U561" s="8"/>
    </row>
    <row r="562" spans="1:21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  <c r="T562" s="8"/>
      <c r="U562" s="8"/>
    </row>
    <row r="563" spans="1:21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  <c r="T563" s="8"/>
      <c r="U563" s="8"/>
    </row>
    <row r="564" spans="1:21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  <c r="T564" s="8"/>
      <c r="U564" s="8"/>
    </row>
    <row r="565" spans="1:21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  <c r="T565" s="8"/>
      <c r="U565" s="8"/>
    </row>
    <row r="566" spans="1:21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  <c r="T566" s="8"/>
      <c r="U566" s="8"/>
    </row>
    <row r="567" spans="1:21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  <c r="T567" s="8"/>
      <c r="U567" s="8"/>
    </row>
    <row r="568" spans="1:21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  <c r="T568" s="8"/>
      <c r="U568" s="8"/>
    </row>
    <row r="569" spans="1:21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  <c r="T569" s="8"/>
      <c r="U569" s="8"/>
    </row>
    <row r="570" spans="1:21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  <c r="T570" s="8"/>
      <c r="U570" s="8"/>
    </row>
    <row r="571" spans="1:21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  <c r="T571" s="8"/>
      <c r="U571" s="8"/>
    </row>
    <row r="572" spans="1:21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  <c r="T572" s="8"/>
      <c r="U572" s="8"/>
    </row>
    <row r="573" spans="1:21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  <c r="T573" s="8"/>
      <c r="U573" s="8"/>
    </row>
    <row r="574" spans="1:21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  <c r="T574" s="8"/>
      <c r="U574" s="8"/>
    </row>
    <row r="575" spans="1:21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  <c r="T575" s="8"/>
      <c r="U575" s="8"/>
    </row>
    <row r="576" spans="1:21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  <c r="T576" s="8"/>
      <c r="U576" s="8"/>
    </row>
    <row r="577" spans="1:21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  <c r="T577" s="8"/>
      <c r="U577" s="8"/>
    </row>
    <row r="578" spans="1:21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  <c r="T578" s="8"/>
      <c r="U578" s="8"/>
    </row>
    <row r="579" spans="1:21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  <c r="T579" s="8"/>
      <c r="U579" s="8"/>
    </row>
    <row r="580" spans="1:21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  <c r="T580" s="8"/>
      <c r="U580" s="8"/>
    </row>
    <row r="581" spans="1:21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  <c r="T581" s="8"/>
      <c r="U581" s="8"/>
    </row>
    <row r="582" spans="1:21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  <c r="T582" s="8"/>
      <c r="U582" s="8"/>
    </row>
    <row r="583" spans="1:21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  <c r="T583" s="8"/>
      <c r="U583" s="8"/>
    </row>
    <row r="584" spans="1:21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  <c r="T584" s="8"/>
      <c r="U584" s="8"/>
    </row>
    <row r="585" spans="1:21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  <c r="T585" s="8"/>
      <c r="U585" s="8"/>
    </row>
    <row r="586" spans="1:21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  <c r="T586" s="8"/>
      <c r="U586" s="8"/>
    </row>
    <row r="587" spans="1:21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  <c r="T587" s="8"/>
      <c r="U587" s="8"/>
    </row>
    <row r="588" spans="1:21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  <c r="T588" s="8"/>
      <c r="U588" s="8"/>
    </row>
    <row r="589" spans="1:21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  <c r="T589" s="8"/>
      <c r="U589" s="8"/>
    </row>
    <row r="590" spans="1:21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  <c r="T590" s="8"/>
      <c r="U590" s="8"/>
    </row>
    <row r="591" spans="1:21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  <c r="T591" s="8"/>
      <c r="U591" s="8"/>
    </row>
    <row r="592" spans="1:21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  <c r="T592" s="8"/>
      <c r="U592" s="8"/>
    </row>
    <row r="593" spans="1:21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  <c r="T593" s="8"/>
      <c r="U593" s="8"/>
    </row>
    <row r="594" spans="1:21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  <c r="T594" s="8"/>
      <c r="U594" s="8"/>
    </row>
    <row r="595" spans="1:21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  <c r="T595" s="8"/>
      <c r="U595" s="8"/>
    </row>
    <row r="596" spans="1:21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  <c r="T596" s="8"/>
      <c r="U596" s="8"/>
    </row>
    <row r="597" spans="1:21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  <c r="T597" s="8"/>
      <c r="U597" s="8"/>
    </row>
    <row r="598" spans="1:21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  <c r="T598" s="8"/>
      <c r="U598" s="8"/>
    </row>
    <row r="599" spans="1:21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  <c r="T599" s="8"/>
      <c r="U599" s="8"/>
    </row>
    <row r="600" spans="1:21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  <c r="T600" s="8"/>
      <c r="U600" s="8"/>
    </row>
    <row r="601" spans="1:21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  <c r="T601" s="8"/>
      <c r="U601" s="8"/>
    </row>
    <row r="602" spans="1:21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  <c r="T602" s="8"/>
      <c r="U602" s="8"/>
    </row>
    <row r="603" spans="1:21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  <c r="T603" s="8"/>
      <c r="U603" s="8"/>
    </row>
    <row r="604" spans="1:21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  <c r="T604" s="8"/>
      <c r="U604" s="8"/>
    </row>
    <row r="605" spans="1:21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  <c r="T605" s="8"/>
      <c r="U605" s="8"/>
    </row>
    <row r="606" spans="1:21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  <c r="T606" s="8"/>
      <c r="U606" s="8"/>
    </row>
    <row r="607" spans="1:21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  <c r="T607" s="8"/>
      <c r="U607" s="8"/>
    </row>
    <row r="608" spans="1:21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  <c r="T608" s="8"/>
      <c r="U608" s="8"/>
    </row>
    <row r="609" spans="1:21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  <c r="T609" s="8"/>
      <c r="U609" s="8"/>
    </row>
    <row r="610" spans="1:21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  <c r="T610" s="8"/>
      <c r="U610" s="8"/>
    </row>
    <row r="611" spans="1:21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  <c r="T611" s="8"/>
      <c r="U611" s="8"/>
    </row>
    <row r="612" spans="1:21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  <c r="T612" s="8"/>
      <c r="U612" s="8"/>
    </row>
    <row r="613" spans="1:21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  <c r="T613" s="8"/>
      <c r="U613" s="8"/>
    </row>
    <row r="614" spans="1:21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  <c r="T614" s="8"/>
      <c r="U614" s="8"/>
    </row>
    <row r="615" spans="1:21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  <c r="T615" s="8"/>
      <c r="U615" s="8"/>
    </row>
    <row r="616" spans="1:21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  <c r="T616" s="8"/>
      <c r="U616" s="8"/>
    </row>
    <row r="617" spans="1:21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  <c r="T617" s="8"/>
      <c r="U617" s="8"/>
    </row>
    <row r="618" spans="1:21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  <c r="T618" s="8"/>
      <c r="U618" s="8"/>
    </row>
    <row r="619" spans="1:21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  <c r="T619" s="8"/>
      <c r="U619" s="8"/>
    </row>
    <row r="620" spans="1:21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  <c r="T620" s="8"/>
      <c r="U620" s="8"/>
    </row>
    <row r="621" spans="1:21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  <c r="T621" s="8"/>
      <c r="U621" s="8"/>
    </row>
    <row r="622" spans="1:21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  <c r="T622" s="8"/>
      <c r="U622" s="8"/>
    </row>
    <row r="623" spans="1:21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  <c r="T623" s="8"/>
      <c r="U623" s="8"/>
    </row>
    <row r="624" spans="1:21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  <c r="T624" s="8"/>
      <c r="U624" s="8"/>
    </row>
    <row r="625" spans="1:21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  <c r="T625" s="8"/>
      <c r="U625" s="8"/>
    </row>
    <row r="626" spans="1:21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  <c r="T626" s="8"/>
      <c r="U626" s="8"/>
    </row>
    <row r="627" spans="1:21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  <c r="T627" s="8"/>
      <c r="U627" s="8"/>
    </row>
  </sheetData>
  <mergeCells count="112">
    <mergeCell ref="A267:Q267"/>
    <mergeCell ref="A259:P259"/>
    <mergeCell ref="A260:C260"/>
    <mergeCell ref="A282:P282"/>
    <mergeCell ref="A283:C283"/>
    <mergeCell ref="A284:P284"/>
    <mergeCell ref="A289:Q289"/>
    <mergeCell ref="A272:P272"/>
    <mergeCell ref="A273:C273"/>
    <mergeCell ref="A274:P274"/>
    <mergeCell ref="A278:Q278"/>
    <mergeCell ref="A243:C243"/>
    <mergeCell ref="A244:P244"/>
    <mergeCell ref="A255:Q255"/>
    <mergeCell ref="A221:Q221"/>
    <mergeCell ref="A225:P225"/>
    <mergeCell ref="A226:C226"/>
    <mergeCell ref="A227:P227"/>
    <mergeCell ref="A238:Q238"/>
    <mergeCell ref="A261:P261"/>
    <mergeCell ref="A158:P158"/>
    <mergeCell ref="A169:Q169"/>
    <mergeCell ref="A142:P142"/>
    <mergeCell ref="A145:Q145"/>
    <mergeCell ref="A149:P149"/>
    <mergeCell ref="A150:C150"/>
    <mergeCell ref="A151:P151"/>
    <mergeCell ref="A294:Q295"/>
    <mergeCell ref="A173:P173"/>
    <mergeCell ref="A174:C174"/>
    <mergeCell ref="A175:P175"/>
    <mergeCell ref="A188:Q188"/>
    <mergeCell ref="A192:P192"/>
    <mergeCell ref="A193:C193"/>
    <mergeCell ref="A194:P194"/>
    <mergeCell ref="A197:Q197"/>
    <mergeCell ref="A201:P201"/>
    <mergeCell ref="A202:C202"/>
    <mergeCell ref="A203:P203"/>
    <mergeCell ref="A212:Q212"/>
    <mergeCell ref="A216:P216"/>
    <mergeCell ref="A217:C217"/>
    <mergeCell ref="A218:P218"/>
    <mergeCell ref="A242:P242"/>
    <mergeCell ref="A125:C125"/>
    <mergeCell ref="A126:P126"/>
    <mergeCell ref="A136:Q136"/>
    <mergeCell ref="A140:P140"/>
    <mergeCell ref="A141:C141"/>
    <mergeCell ref="A124:P124"/>
    <mergeCell ref="A153:Q153"/>
    <mergeCell ref="A156:P156"/>
    <mergeCell ref="A157:C157"/>
    <mergeCell ref="A97:P97"/>
    <mergeCell ref="A107:Q107"/>
    <mergeCell ref="A83:P83"/>
    <mergeCell ref="A84:C84"/>
    <mergeCell ref="A85:P85"/>
    <mergeCell ref="A91:Q91"/>
    <mergeCell ref="A95:P95"/>
    <mergeCell ref="A120:Q120"/>
    <mergeCell ref="A112:P112"/>
    <mergeCell ref="A113:C113"/>
    <mergeCell ref="A114:P114"/>
    <mergeCell ref="A69:P69"/>
    <mergeCell ref="A70:C70"/>
    <mergeCell ref="A71:P71"/>
    <mergeCell ref="A79:Q79"/>
    <mergeCell ref="A297:E297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294:R295"/>
    <mergeCell ref="A53:P53"/>
    <mergeCell ref="A22:Q22"/>
    <mergeCell ref="A17:P17"/>
    <mergeCell ref="A27:P27"/>
    <mergeCell ref="A96:C96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8:Q58"/>
    <mergeCell ref="A63:P63"/>
    <mergeCell ref="A64:C64"/>
    <mergeCell ref="A29:P29"/>
    <mergeCell ref="A32:Q32"/>
    <mergeCell ref="A38:P38"/>
    <mergeCell ref="A40:P40"/>
    <mergeCell ref="A49:Q49"/>
    <mergeCell ref="A28:C28"/>
    <mergeCell ref="A39:C39"/>
    <mergeCell ref="A54:C54"/>
    <mergeCell ref="A55:P55"/>
  </mergeCells>
  <phoneticPr fontId="0" type="noConversion"/>
  <dataValidations count="4">
    <dataValidation type="list" allowBlank="1" showInputMessage="1" showErrorMessage="1" sqref="D30:D31 D19:D21 D56:D57 D65 D72:D78 D86:D90 D98:D106 D115:D119 D127:D135 D143:D144 D152 D159:D168 D176:D187 D195:D196 D41:D48 D228:D237 D245:D254 D262:D266 D275:D277 D285:D288 D219:D220 D204:D211">
      <formula1>"olimpinė,neolimpinė"</formula1>
    </dataValidation>
    <dataValidation type="list" allowBlank="1" showInputMessage="1" showErrorMessage="1" sqref="M30:M31 H30:H31 M19:M21 H19:H21 M56:M57 H56:H57 M65 H65 M72:M78 H72:H78 M86:M90 H86:H90 M98:M106 H98:H106 M115:M119 H115:H119 M127:M135 H127:H135 M143:M144 H143:H144 M152 H152 M159:M168 H159:H168 M176:M187 H176:H187 M195:M196 H195:H196 M204:M211 M41:M48 H219:H220 M228:M237 H228:H237 M245:M254 H245:H254 M262:M266 H262:H266 M275:M277 H275:H277 M285:M288 H285:H288 M219:M220 H41:H48 H204:H211">
      <formula1>"Taip,Ne"</formula1>
    </dataValidation>
    <dataValidation type="list" allowBlank="1" showInputMessage="1" showErrorMessage="1" sqref="F19:F21 F30:F31 F56:F57 F65 F72:F78 F86:F90 F98:F106 F115:F119 F127:F135 F143:F144 F152 F159:F168 F176:F187 F195:F196 F41:F48 F228:F237 F245:F254 F262:F266 F275:F277 F285:F288 F219:F220 F204:F211">
      <formula1>"OŽ,PČ,PČneol,EČ,EČneol,JOŽ,JPČ,JEČ,JnPČ,JnEČ,NEAK"</formula1>
    </dataValidation>
    <dataValidation type="list" allowBlank="1" showInputMessage="1" showErrorMessage="1" sqref="G19:G21 G30:G31 G56:G57 G65 G72:G78 G86:G90 G98:G106 G115:G119 G127:G135 G143:G144 G152 G159:G168 G176:G187 G195:G196 G41:G48 G228:G237 G245:G254 G262:G266 G275:G277 G285:G288 G219:G220 G204:G211">
      <formula1>"1,1 (kas 4 m. 1 k. nerengiamos),2,4 arba 5"</formula1>
    </dataValidation>
  </dataValidations>
  <hyperlinks>
    <hyperlink ref="B7:H7" r:id="rId1" display="Žemaitės g. 6, Vilnius, 860486445, macianskas.donatas@gmail.com"/>
    <hyperlink ref="C24" r:id="rId2"/>
    <hyperlink ref="C67:D67" r:id="rId3" display="http://www.boksofederacija.lt/varzybu-rezultatai/ 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189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190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191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192</v>
      </c>
      <c r="AL4" s="51"/>
      <c r="AM4" s="51"/>
      <c r="AN4" s="51"/>
    </row>
    <row r="5" spans="1:41" ht="15.75">
      <c r="A5" s="118" t="s">
        <v>193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9" t="s">
        <v>8</v>
      </c>
      <c r="B7" s="121" t="s">
        <v>194</v>
      </c>
      <c r="C7" s="124" t="s">
        <v>195</v>
      </c>
      <c r="D7" s="126" t="s">
        <v>196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30" t="s">
        <v>13</v>
      </c>
      <c r="AO7" s="31"/>
    </row>
    <row r="8" spans="1:41">
      <c r="A8" s="120"/>
      <c r="B8" s="122"/>
      <c r="C8" s="125"/>
      <c r="D8" s="115" t="s">
        <v>197</v>
      </c>
      <c r="E8" s="115" t="s">
        <v>198</v>
      </c>
      <c r="F8" s="115" t="s">
        <v>199</v>
      </c>
      <c r="G8" s="115" t="s">
        <v>200</v>
      </c>
      <c r="H8" s="115" t="s">
        <v>201</v>
      </c>
      <c r="I8" s="115" t="s">
        <v>202</v>
      </c>
      <c r="J8" s="115" t="s">
        <v>203</v>
      </c>
      <c r="K8" s="115" t="s">
        <v>204</v>
      </c>
      <c r="L8" s="115" t="s">
        <v>205</v>
      </c>
      <c r="M8" s="115" t="s">
        <v>206</v>
      </c>
      <c r="N8" s="115" t="s">
        <v>207</v>
      </c>
      <c r="O8" s="115" t="s">
        <v>208</v>
      </c>
      <c r="P8" s="115" t="s">
        <v>209</v>
      </c>
      <c r="Q8" s="115" t="s">
        <v>210</v>
      </c>
      <c r="R8" s="115" t="s">
        <v>211</v>
      </c>
      <c r="S8" s="115" t="s">
        <v>212</v>
      </c>
      <c r="T8" s="115" t="s">
        <v>213</v>
      </c>
      <c r="U8" s="115" t="s">
        <v>214</v>
      </c>
      <c r="V8" s="115" t="s">
        <v>215</v>
      </c>
      <c r="W8" s="115" t="s">
        <v>216</v>
      </c>
      <c r="X8" s="115" t="s">
        <v>217</v>
      </c>
      <c r="Y8" s="115" t="s">
        <v>218</v>
      </c>
      <c r="Z8" s="115" t="s">
        <v>219</v>
      </c>
      <c r="AA8" s="115" t="s">
        <v>220</v>
      </c>
      <c r="AB8" s="115" t="s">
        <v>221</v>
      </c>
      <c r="AC8" s="115" t="s">
        <v>222</v>
      </c>
      <c r="AD8" s="115" t="s">
        <v>223</v>
      </c>
      <c r="AE8" s="115" t="s">
        <v>224</v>
      </c>
      <c r="AF8" s="115" t="s">
        <v>225</v>
      </c>
      <c r="AG8" s="115" t="s">
        <v>226</v>
      </c>
      <c r="AH8" s="115" t="s">
        <v>227</v>
      </c>
      <c r="AI8" s="115" t="s">
        <v>228</v>
      </c>
      <c r="AJ8" s="115" t="s">
        <v>229</v>
      </c>
      <c r="AK8" s="115" t="s">
        <v>230</v>
      </c>
      <c r="AL8" s="115" t="s">
        <v>231</v>
      </c>
      <c r="AM8" s="115" t="s">
        <v>232</v>
      </c>
      <c r="AN8" s="116" t="s">
        <v>233</v>
      </c>
    </row>
    <row r="9" spans="1:41">
      <c r="A9" s="120"/>
      <c r="B9" s="123"/>
      <c r="C9" s="12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7"/>
    </row>
    <row r="10" spans="1:41" s="55" customFormat="1">
      <c r="A10" s="52" t="s">
        <v>234</v>
      </c>
      <c r="B10" s="53" t="s">
        <v>45</v>
      </c>
      <c r="C10" s="35" t="s">
        <v>235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7" t="s">
        <v>236</v>
      </c>
      <c r="B11" s="44" t="s">
        <v>31</v>
      </c>
      <c r="C11" s="35" t="s">
        <v>237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238</v>
      </c>
      <c r="AK11" s="36" t="s">
        <v>238</v>
      </c>
      <c r="AL11" s="36" t="s">
        <v>238</v>
      </c>
      <c r="AM11" s="36" t="s">
        <v>238</v>
      </c>
      <c r="AN11" s="66">
        <f t="shared" ref="AN11:AN26" si="1">SUM(D11*0.3/100)</f>
        <v>1.347</v>
      </c>
    </row>
    <row r="12" spans="1:41">
      <c r="A12" s="67" t="s">
        <v>239</v>
      </c>
      <c r="B12" s="44" t="s">
        <v>69</v>
      </c>
      <c r="C12" s="35" t="s">
        <v>240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238</v>
      </c>
      <c r="AC12" s="36" t="s">
        <v>238</v>
      </c>
      <c r="AD12" s="36" t="s">
        <v>238</v>
      </c>
      <c r="AE12" s="36" t="s">
        <v>238</v>
      </c>
      <c r="AF12" s="36" t="s">
        <v>238</v>
      </c>
      <c r="AG12" s="36" t="s">
        <v>238</v>
      </c>
      <c r="AH12" s="36" t="s">
        <v>238</v>
      </c>
      <c r="AI12" s="36" t="s">
        <v>238</v>
      </c>
      <c r="AJ12" s="36" t="s">
        <v>238</v>
      </c>
      <c r="AK12" s="36" t="s">
        <v>238</v>
      </c>
      <c r="AL12" s="36" t="s">
        <v>238</v>
      </c>
      <c r="AM12" s="36" t="s">
        <v>238</v>
      </c>
      <c r="AN12" s="66">
        <f t="shared" si="1"/>
        <v>0.61199999999999999</v>
      </c>
    </row>
    <row r="13" spans="1:41" ht="84">
      <c r="A13" s="67" t="s">
        <v>241</v>
      </c>
      <c r="B13" s="44" t="s">
        <v>242</v>
      </c>
      <c r="C13" s="22" t="s">
        <v>243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238</v>
      </c>
      <c r="U13" s="36" t="s">
        <v>238</v>
      </c>
      <c r="V13" s="36" t="s">
        <v>238</v>
      </c>
      <c r="W13" s="36" t="s">
        <v>238</v>
      </c>
      <c r="X13" s="36" t="s">
        <v>238</v>
      </c>
      <c r="Y13" s="36" t="s">
        <v>238</v>
      </c>
      <c r="Z13" s="36" t="s">
        <v>238</v>
      </c>
      <c r="AA13" s="36" t="s">
        <v>238</v>
      </c>
      <c r="AB13" s="36" t="s">
        <v>238</v>
      </c>
      <c r="AC13" s="36" t="s">
        <v>238</v>
      </c>
      <c r="AD13" s="36" t="s">
        <v>238</v>
      </c>
      <c r="AE13" s="36" t="s">
        <v>238</v>
      </c>
      <c r="AF13" s="36" t="s">
        <v>238</v>
      </c>
      <c r="AG13" s="36" t="s">
        <v>238</v>
      </c>
      <c r="AH13" s="36" t="s">
        <v>238</v>
      </c>
      <c r="AI13" s="36" t="s">
        <v>238</v>
      </c>
      <c r="AJ13" s="36" t="s">
        <v>238</v>
      </c>
      <c r="AK13" s="36" t="s">
        <v>238</v>
      </c>
      <c r="AL13" s="36" t="s">
        <v>238</v>
      </c>
      <c r="AM13" s="36" t="s">
        <v>238</v>
      </c>
      <c r="AN13" s="66">
        <f t="shared" si="1"/>
        <v>0.255</v>
      </c>
    </row>
    <row r="14" spans="1:41" ht="36">
      <c r="A14" s="67" t="s">
        <v>244</v>
      </c>
      <c r="B14" s="44" t="s">
        <v>245</v>
      </c>
      <c r="C14" s="22" t="s">
        <v>246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238</v>
      </c>
      <c r="AK14" s="36" t="s">
        <v>238</v>
      </c>
      <c r="AL14" s="36" t="s">
        <v>238</v>
      </c>
      <c r="AM14" s="36" t="s">
        <v>238</v>
      </c>
      <c r="AN14" s="66">
        <f t="shared" si="1"/>
        <v>0.255</v>
      </c>
    </row>
    <row r="15" spans="1:41">
      <c r="A15" s="67" t="s">
        <v>247</v>
      </c>
      <c r="B15" s="44" t="s">
        <v>248</v>
      </c>
      <c r="C15" s="32" t="s">
        <v>249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238</v>
      </c>
      <c r="AC15" s="36" t="s">
        <v>238</v>
      </c>
      <c r="AD15" s="36" t="s">
        <v>238</v>
      </c>
      <c r="AE15" s="36" t="s">
        <v>238</v>
      </c>
      <c r="AF15" s="36" t="s">
        <v>238</v>
      </c>
      <c r="AG15" s="36" t="s">
        <v>238</v>
      </c>
      <c r="AH15" s="36" t="s">
        <v>238</v>
      </c>
      <c r="AI15" s="36" t="s">
        <v>238</v>
      </c>
      <c r="AJ15" s="36" t="s">
        <v>238</v>
      </c>
      <c r="AK15" s="36" t="s">
        <v>238</v>
      </c>
      <c r="AL15" s="36" t="s">
        <v>238</v>
      </c>
      <c r="AM15" s="36" t="s">
        <v>238</v>
      </c>
      <c r="AN15" s="66">
        <f t="shared" si="1"/>
        <v>0.255</v>
      </c>
    </row>
    <row r="16" spans="1:41" ht="84">
      <c r="A16" s="67" t="s">
        <v>250</v>
      </c>
      <c r="B16" s="44" t="s">
        <v>251</v>
      </c>
      <c r="C16" s="22" t="s">
        <v>252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238</v>
      </c>
      <c r="M16" s="37" t="s">
        <v>238</v>
      </c>
      <c r="N16" s="37" t="s">
        <v>238</v>
      </c>
      <c r="O16" s="37" t="s">
        <v>238</v>
      </c>
      <c r="P16" s="37" t="s">
        <v>238</v>
      </c>
      <c r="Q16" s="37" t="s">
        <v>238</v>
      </c>
      <c r="R16" s="37" t="s">
        <v>238</v>
      </c>
      <c r="S16" s="37" t="s">
        <v>238</v>
      </c>
      <c r="T16" s="37" t="s">
        <v>238</v>
      </c>
      <c r="U16" s="36" t="s">
        <v>238</v>
      </c>
      <c r="V16" s="36" t="s">
        <v>238</v>
      </c>
      <c r="W16" s="36" t="s">
        <v>238</v>
      </c>
      <c r="X16" s="36" t="s">
        <v>238</v>
      </c>
      <c r="Y16" s="36" t="s">
        <v>238</v>
      </c>
      <c r="Z16" s="36" t="s">
        <v>238</v>
      </c>
      <c r="AA16" s="36" t="s">
        <v>238</v>
      </c>
      <c r="AB16" s="36" t="s">
        <v>238</v>
      </c>
      <c r="AC16" s="36" t="s">
        <v>238</v>
      </c>
      <c r="AD16" s="36" t="s">
        <v>238</v>
      </c>
      <c r="AE16" s="36" t="s">
        <v>238</v>
      </c>
      <c r="AF16" s="36" t="s">
        <v>238</v>
      </c>
      <c r="AG16" s="36" t="s">
        <v>238</v>
      </c>
      <c r="AH16" s="36" t="s">
        <v>238</v>
      </c>
      <c r="AI16" s="36" t="s">
        <v>238</v>
      </c>
      <c r="AJ16" s="36" t="s">
        <v>238</v>
      </c>
      <c r="AK16" s="36" t="s">
        <v>238</v>
      </c>
      <c r="AL16" s="36" t="s">
        <v>238</v>
      </c>
      <c r="AM16" s="36" t="s">
        <v>238</v>
      </c>
      <c r="AN16" s="66">
        <f t="shared" si="1"/>
        <v>0.20399999999999999</v>
      </c>
    </row>
    <row r="17" spans="1:40">
      <c r="A17" s="67" t="s">
        <v>253</v>
      </c>
      <c r="B17" s="44" t="s">
        <v>254</v>
      </c>
      <c r="C17" s="32" t="s">
        <v>255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238</v>
      </c>
      <c r="AC17" s="36" t="s">
        <v>238</v>
      </c>
      <c r="AD17" s="36" t="s">
        <v>238</v>
      </c>
      <c r="AE17" s="36" t="s">
        <v>238</v>
      </c>
      <c r="AF17" s="36" t="s">
        <v>238</v>
      </c>
      <c r="AG17" s="36" t="s">
        <v>238</v>
      </c>
      <c r="AH17" s="36" t="s">
        <v>238</v>
      </c>
      <c r="AI17" s="36" t="s">
        <v>238</v>
      </c>
      <c r="AJ17" s="36" t="s">
        <v>238</v>
      </c>
      <c r="AK17" s="36" t="s">
        <v>238</v>
      </c>
      <c r="AL17" s="36" t="s">
        <v>238</v>
      </c>
      <c r="AM17" s="36" t="s">
        <v>238</v>
      </c>
      <c r="AN17" s="66">
        <f t="shared" si="1"/>
        <v>0.20399999999999999</v>
      </c>
    </row>
    <row r="18" spans="1:40" ht="24">
      <c r="A18" s="67" t="s">
        <v>256</v>
      </c>
      <c r="B18" s="44" t="s">
        <v>257</v>
      </c>
      <c r="C18" s="22" t="s">
        <v>258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238</v>
      </c>
      <c r="AK18" s="36" t="s">
        <v>238</v>
      </c>
      <c r="AL18" s="36" t="s">
        <v>238</v>
      </c>
      <c r="AM18" s="36" t="s">
        <v>238</v>
      </c>
      <c r="AN18" s="66">
        <f t="shared" si="1"/>
        <v>0.20399999999999999</v>
      </c>
    </row>
    <row r="19" spans="1:40">
      <c r="A19" s="67" t="s">
        <v>259</v>
      </c>
      <c r="B19" s="44" t="s">
        <v>53</v>
      </c>
      <c r="C19" s="32" t="s">
        <v>260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238</v>
      </c>
      <c r="AC19" s="36" t="s">
        <v>238</v>
      </c>
      <c r="AD19" s="36" t="s">
        <v>238</v>
      </c>
      <c r="AE19" s="36" t="s">
        <v>238</v>
      </c>
      <c r="AF19" s="36" t="s">
        <v>238</v>
      </c>
      <c r="AG19" s="36" t="s">
        <v>238</v>
      </c>
      <c r="AH19" s="36" t="s">
        <v>238</v>
      </c>
      <c r="AI19" s="36" t="s">
        <v>238</v>
      </c>
      <c r="AJ19" s="36" t="s">
        <v>238</v>
      </c>
      <c r="AK19" s="36" t="s">
        <v>238</v>
      </c>
      <c r="AL19" s="36" t="s">
        <v>238</v>
      </c>
      <c r="AM19" s="36" t="s">
        <v>238</v>
      </c>
      <c r="AN19" s="66">
        <f t="shared" si="1"/>
        <v>0.20399999999999999</v>
      </c>
    </row>
    <row r="20" spans="1:40">
      <c r="A20" s="67" t="s">
        <v>261</v>
      </c>
      <c r="B20" s="44" t="s">
        <v>262</v>
      </c>
      <c r="C20" s="32" t="s">
        <v>263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238</v>
      </c>
      <c r="U20" s="36" t="s">
        <v>238</v>
      </c>
      <c r="V20" s="36" t="s">
        <v>238</v>
      </c>
      <c r="W20" s="36" t="s">
        <v>238</v>
      </c>
      <c r="X20" s="36" t="s">
        <v>238</v>
      </c>
      <c r="Y20" s="36" t="s">
        <v>238</v>
      </c>
      <c r="Z20" s="36" t="s">
        <v>238</v>
      </c>
      <c r="AA20" s="36" t="s">
        <v>238</v>
      </c>
      <c r="AB20" s="36" t="s">
        <v>238</v>
      </c>
      <c r="AC20" s="36" t="s">
        <v>238</v>
      </c>
      <c r="AD20" s="36" t="s">
        <v>238</v>
      </c>
      <c r="AE20" s="36" t="s">
        <v>238</v>
      </c>
      <c r="AF20" s="36" t="s">
        <v>238</v>
      </c>
      <c r="AG20" s="36" t="s">
        <v>238</v>
      </c>
      <c r="AH20" s="36" t="s">
        <v>238</v>
      </c>
      <c r="AI20" s="36" t="s">
        <v>238</v>
      </c>
      <c r="AJ20" s="36" t="s">
        <v>238</v>
      </c>
      <c r="AK20" s="36" t="s">
        <v>238</v>
      </c>
      <c r="AL20" s="36" t="s">
        <v>238</v>
      </c>
      <c r="AM20" s="36" t="s">
        <v>238</v>
      </c>
      <c r="AN20" s="66">
        <f t="shared" si="1"/>
        <v>0.153</v>
      </c>
    </row>
    <row r="21" spans="1:40">
      <c r="A21" s="67" t="s">
        <v>264</v>
      </c>
      <c r="B21" s="44" t="s">
        <v>83</v>
      </c>
      <c r="C21" s="32" t="s">
        <v>265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238</v>
      </c>
      <c r="U21" s="36" t="s">
        <v>238</v>
      </c>
      <c r="V21" s="36" t="s">
        <v>238</v>
      </c>
      <c r="W21" s="36" t="s">
        <v>238</v>
      </c>
      <c r="X21" s="36" t="s">
        <v>238</v>
      </c>
      <c r="Y21" s="36" t="s">
        <v>238</v>
      </c>
      <c r="Z21" s="36" t="s">
        <v>238</v>
      </c>
      <c r="AA21" s="36" t="s">
        <v>238</v>
      </c>
      <c r="AB21" s="36" t="s">
        <v>238</v>
      </c>
      <c r="AC21" s="36" t="s">
        <v>238</v>
      </c>
      <c r="AD21" s="36" t="s">
        <v>238</v>
      </c>
      <c r="AE21" s="36" t="s">
        <v>238</v>
      </c>
      <c r="AF21" s="36" t="s">
        <v>238</v>
      </c>
      <c r="AG21" s="36" t="s">
        <v>238</v>
      </c>
      <c r="AH21" s="36" t="s">
        <v>238</v>
      </c>
      <c r="AI21" s="36" t="s">
        <v>238</v>
      </c>
      <c r="AJ21" s="36" t="s">
        <v>238</v>
      </c>
      <c r="AK21" s="36" t="s">
        <v>238</v>
      </c>
      <c r="AL21" s="36" t="s">
        <v>238</v>
      </c>
      <c r="AM21" s="36" t="s">
        <v>238</v>
      </c>
      <c r="AN21" s="66">
        <f t="shared" si="1"/>
        <v>0.10199999999999999</v>
      </c>
    </row>
    <row r="22" spans="1:40">
      <c r="A22" s="67" t="s">
        <v>266</v>
      </c>
      <c r="B22" s="44" t="s">
        <v>267</v>
      </c>
      <c r="C22" s="32" t="s">
        <v>268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238</v>
      </c>
      <c r="U22" s="36" t="s">
        <v>238</v>
      </c>
      <c r="V22" s="36" t="s">
        <v>238</v>
      </c>
      <c r="W22" s="36" t="s">
        <v>238</v>
      </c>
      <c r="X22" s="36" t="s">
        <v>238</v>
      </c>
      <c r="Y22" s="36" t="s">
        <v>238</v>
      </c>
      <c r="Z22" s="36" t="s">
        <v>238</v>
      </c>
      <c r="AA22" s="36" t="s">
        <v>238</v>
      </c>
      <c r="AB22" s="36" t="s">
        <v>238</v>
      </c>
      <c r="AC22" s="36" t="s">
        <v>238</v>
      </c>
      <c r="AD22" s="36" t="s">
        <v>238</v>
      </c>
      <c r="AE22" s="36" t="s">
        <v>238</v>
      </c>
      <c r="AF22" s="36" t="s">
        <v>238</v>
      </c>
      <c r="AG22" s="36" t="s">
        <v>238</v>
      </c>
      <c r="AH22" s="36" t="s">
        <v>238</v>
      </c>
      <c r="AI22" s="36" t="s">
        <v>238</v>
      </c>
      <c r="AJ22" s="36" t="s">
        <v>238</v>
      </c>
      <c r="AK22" s="36" t="s">
        <v>238</v>
      </c>
      <c r="AL22" s="36" t="s">
        <v>238</v>
      </c>
      <c r="AM22" s="36" t="s">
        <v>238</v>
      </c>
      <c r="AN22" s="66">
        <f t="shared" si="1"/>
        <v>0.10199999999999999</v>
      </c>
    </row>
    <row r="23" spans="1:40">
      <c r="A23" s="67" t="s">
        <v>269</v>
      </c>
      <c r="B23" s="44" t="s">
        <v>93</v>
      </c>
      <c r="C23" s="32" t="s">
        <v>270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238</v>
      </c>
      <c r="U23" s="36" t="s">
        <v>238</v>
      </c>
      <c r="V23" s="36" t="s">
        <v>238</v>
      </c>
      <c r="W23" s="36" t="s">
        <v>238</v>
      </c>
      <c r="X23" s="36" t="s">
        <v>238</v>
      </c>
      <c r="Y23" s="36" t="s">
        <v>238</v>
      </c>
      <c r="Z23" s="36" t="s">
        <v>238</v>
      </c>
      <c r="AA23" s="36" t="s">
        <v>238</v>
      </c>
      <c r="AB23" s="36" t="s">
        <v>238</v>
      </c>
      <c r="AC23" s="36" t="s">
        <v>238</v>
      </c>
      <c r="AD23" s="36" t="s">
        <v>238</v>
      </c>
      <c r="AE23" s="36" t="s">
        <v>238</v>
      </c>
      <c r="AF23" s="36" t="s">
        <v>238</v>
      </c>
      <c r="AG23" s="36" t="s">
        <v>238</v>
      </c>
      <c r="AH23" s="36" t="s">
        <v>238</v>
      </c>
      <c r="AI23" s="36" t="s">
        <v>238</v>
      </c>
      <c r="AJ23" s="36" t="s">
        <v>238</v>
      </c>
      <c r="AK23" s="36" t="s">
        <v>238</v>
      </c>
      <c r="AL23" s="36" t="s">
        <v>238</v>
      </c>
      <c r="AM23" s="36" t="s">
        <v>238</v>
      </c>
      <c r="AN23" s="66">
        <f t="shared" si="1"/>
        <v>7.6499999999999999E-2</v>
      </c>
    </row>
    <row r="24" spans="1:40">
      <c r="A24" s="67" t="s">
        <v>271</v>
      </c>
      <c r="B24" s="44" t="s">
        <v>272</v>
      </c>
      <c r="C24" s="32" t="s">
        <v>273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238</v>
      </c>
      <c r="U24" s="36" t="s">
        <v>238</v>
      </c>
      <c r="V24" s="36" t="s">
        <v>238</v>
      </c>
      <c r="W24" s="36" t="s">
        <v>238</v>
      </c>
      <c r="X24" s="36" t="s">
        <v>238</v>
      </c>
      <c r="Y24" s="36" t="s">
        <v>238</v>
      </c>
      <c r="Z24" s="36" t="s">
        <v>238</v>
      </c>
      <c r="AA24" s="36" t="s">
        <v>238</v>
      </c>
      <c r="AB24" s="36" t="s">
        <v>238</v>
      </c>
      <c r="AC24" s="36" t="s">
        <v>238</v>
      </c>
      <c r="AD24" s="36" t="s">
        <v>238</v>
      </c>
      <c r="AE24" s="36" t="s">
        <v>238</v>
      </c>
      <c r="AF24" s="36" t="s">
        <v>238</v>
      </c>
      <c r="AG24" s="36" t="s">
        <v>238</v>
      </c>
      <c r="AH24" s="36" t="s">
        <v>238</v>
      </c>
      <c r="AI24" s="36" t="s">
        <v>238</v>
      </c>
      <c r="AJ24" s="36" t="s">
        <v>238</v>
      </c>
      <c r="AK24" s="36" t="s">
        <v>238</v>
      </c>
      <c r="AL24" s="36" t="s">
        <v>238</v>
      </c>
      <c r="AM24" s="36" t="s">
        <v>238</v>
      </c>
      <c r="AN24" s="66">
        <f t="shared" si="1"/>
        <v>6.3750000000000001E-2</v>
      </c>
    </row>
    <row r="25" spans="1:40">
      <c r="A25" s="67" t="s">
        <v>274</v>
      </c>
      <c r="B25" s="44" t="s">
        <v>275</v>
      </c>
      <c r="C25" s="32" t="s">
        <v>276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238</v>
      </c>
      <c r="U25" s="36" t="s">
        <v>238</v>
      </c>
      <c r="V25" s="36" t="s">
        <v>238</v>
      </c>
      <c r="W25" s="36" t="s">
        <v>238</v>
      </c>
      <c r="X25" s="36" t="s">
        <v>238</v>
      </c>
      <c r="Y25" s="36" t="s">
        <v>238</v>
      </c>
      <c r="Z25" s="36" t="s">
        <v>238</v>
      </c>
      <c r="AA25" s="36" t="s">
        <v>238</v>
      </c>
      <c r="AB25" s="36" t="s">
        <v>238</v>
      </c>
      <c r="AC25" s="36" t="s">
        <v>238</v>
      </c>
      <c r="AD25" s="36" t="s">
        <v>238</v>
      </c>
      <c r="AE25" s="36" t="s">
        <v>238</v>
      </c>
      <c r="AF25" s="36" t="s">
        <v>238</v>
      </c>
      <c r="AG25" s="36" t="s">
        <v>238</v>
      </c>
      <c r="AH25" s="36" t="s">
        <v>238</v>
      </c>
      <c r="AI25" s="36" t="s">
        <v>238</v>
      </c>
      <c r="AJ25" s="36" t="s">
        <v>238</v>
      </c>
      <c r="AK25" s="36" t="s">
        <v>238</v>
      </c>
      <c r="AL25" s="36" t="s">
        <v>238</v>
      </c>
      <c r="AM25" s="36" t="s">
        <v>238</v>
      </c>
      <c r="AN25" s="66">
        <f t="shared" si="1"/>
        <v>5.0999999999999997E-2</v>
      </c>
    </row>
    <row r="26" spans="1:40" ht="24.75" thickBot="1">
      <c r="A26" s="39" t="s">
        <v>277</v>
      </c>
      <c r="B26" s="45" t="s">
        <v>278</v>
      </c>
      <c r="C26" s="23" t="s">
        <v>279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238</v>
      </c>
      <c r="AC26" s="42" t="s">
        <v>238</v>
      </c>
      <c r="AD26" s="42" t="s">
        <v>238</v>
      </c>
      <c r="AE26" s="42" t="s">
        <v>238</v>
      </c>
      <c r="AF26" s="42" t="s">
        <v>238</v>
      </c>
      <c r="AG26" s="42" t="s">
        <v>238</v>
      </c>
      <c r="AH26" s="42" t="s">
        <v>238</v>
      </c>
      <c r="AI26" s="42" t="s">
        <v>238</v>
      </c>
      <c r="AJ26" s="42" t="s">
        <v>238</v>
      </c>
      <c r="AK26" s="42" t="s">
        <v>238</v>
      </c>
      <c r="AL26" s="42" t="s">
        <v>238</v>
      </c>
      <c r="AM26" s="42" t="s">
        <v>238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280</v>
      </c>
    </row>
    <row r="2" spans="1:1" s="19" customFormat="1" ht="15" customHeight="1">
      <c r="A2" s="18" t="s">
        <v>281</v>
      </c>
    </row>
    <row r="3" spans="1:1" s="19" customFormat="1" ht="15" customHeight="1">
      <c r="A3" s="18" t="s">
        <v>282</v>
      </c>
    </row>
    <row r="4" spans="1:1" s="19" customFormat="1" ht="15" customHeight="1">
      <c r="A4" s="18" t="s">
        <v>283</v>
      </c>
    </row>
    <row r="5" spans="1:1" s="19" customFormat="1" ht="15" customHeight="1">
      <c r="A5" s="18" t="s">
        <v>284</v>
      </c>
    </row>
    <row r="6" spans="1:1" s="19" customFormat="1" ht="15" customHeight="1">
      <c r="A6" s="18" t="s">
        <v>285</v>
      </c>
    </row>
    <row r="7" spans="1:1" s="19" customFormat="1" ht="15" customHeight="1">
      <c r="A7" s="18" t="s">
        <v>286</v>
      </c>
    </row>
    <row r="8" spans="1:1" s="19" customFormat="1" ht="15" customHeight="1">
      <c r="A8" s="18" t="s">
        <v>287</v>
      </c>
    </row>
    <row r="9" spans="1:1" s="19" customFormat="1" ht="15" customHeight="1">
      <c r="A9" s="18" t="s">
        <v>288</v>
      </c>
    </row>
    <row r="10" spans="1:1" s="19" customFormat="1" ht="15" customHeight="1">
      <c r="A10" s="18" t="s">
        <v>289</v>
      </c>
    </row>
    <row r="11" spans="1:1" s="19" customFormat="1" ht="15" customHeight="1">
      <c r="A11" s="18" t="s">
        <v>290</v>
      </c>
    </row>
    <row r="12" spans="1:1" s="19" customFormat="1" ht="15" customHeight="1">
      <c r="A12" s="18" t="s">
        <v>291</v>
      </c>
    </row>
    <row r="13" spans="1:1" s="19" customFormat="1" ht="15" customHeight="1">
      <c r="A13" s="18" t="s">
        <v>2</v>
      </c>
    </row>
    <row r="14" spans="1:1" s="19" customFormat="1" ht="15" customHeight="1">
      <c r="A14" s="18" t="s">
        <v>292</v>
      </c>
    </row>
    <row r="15" spans="1:1" s="19" customFormat="1" ht="15" customHeight="1">
      <c r="A15" s="18" t="s">
        <v>293</v>
      </c>
    </row>
    <row r="16" spans="1:1" s="19" customFormat="1" ht="15" customHeight="1">
      <c r="A16" s="18" t="s">
        <v>294</v>
      </c>
    </row>
    <row r="17" spans="1:1" s="19" customFormat="1" ht="15" customHeight="1">
      <c r="A17" s="18" t="s">
        <v>295</v>
      </c>
    </row>
    <row r="18" spans="1:1" s="19" customFormat="1" ht="15" customHeight="1">
      <c r="A18" s="18" t="s">
        <v>296</v>
      </c>
    </row>
    <row r="19" spans="1:1" s="19" customFormat="1" ht="15" customHeight="1">
      <c r="A19" s="18" t="s">
        <v>297</v>
      </c>
    </row>
    <row r="20" spans="1:1" s="19" customFormat="1" ht="15" customHeight="1">
      <c r="A20" s="18" t="s">
        <v>298</v>
      </c>
    </row>
    <row r="21" spans="1:1" s="19" customFormat="1" ht="15" customHeight="1">
      <c r="A21" s="18" t="s">
        <v>299</v>
      </c>
    </row>
    <row r="22" spans="1:1" s="19" customFormat="1" ht="15" customHeight="1">
      <c r="A22" s="18" t="s">
        <v>300</v>
      </c>
    </row>
    <row r="23" spans="1:1" s="19" customFormat="1" ht="15" customHeight="1">
      <c r="A23" s="18" t="s">
        <v>301</v>
      </c>
    </row>
    <row r="24" spans="1:1" s="19" customFormat="1" ht="15" customHeight="1">
      <c r="A24" s="18" t="s">
        <v>302</v>
      </c>
    </row>
    <row r="25" spans="1:1" s="19" customFormat="1" ht="15" customHeight="1">
      <c r="A25" s="18" t="s">
        <v>303</v>
      </c>
    </row>
    <row r="26" spans="1:1" s="19" customFormat="1" ht="15" customHeight="1">
      <c r="A26" s="18" t="s">
        <v>304</v>
      </c>
    </row>
    <row r="27" spans="1:1" s="19" customFormat="1" ht="15" customHeight="1">
      <c r="A27" s="18" t="s">
        <v>305</v>
      </c>
    </row>
    <row r="28" spans="1:1" s="19" customFormat="1" ht="15" customHeight="1">
      <c r="A28" s="18" t="s">
        <v>306</v>
      </c>
    </row>
    <row r="29" spans="1:1" s="19" customFormat="1" ht="15" customHeight="1">
      <c r="A29" s="18" t="s">
        <v>307</v>
      </c>
    </row>
    <row r="30" spans="1:1" s="19" customFormat="1" ht="15" customHeight="1">
      <c r="A30" s="18" t="s">
        <v>308</v>
      </c>
    </row>
    <row r="31" spans="1:1" s="19" customFormat="1" ht="15" customHeight="1">
      <c r="A31" s="18" t="s">
        <v>309</v>
      </c>
    </row>
    <row r="32" spans="1:1" s="19" customFormat="1" ht="15" customHeight="1">
      <c r="A32" s="18" t="s">
        <v>310</v>
      </c>
    </row>
    <row r="33" spans="1:1" s="19" customFormat="1" ht="15" customHeight="1">
      <c r="A33" s="18" t="s">
        <v>311</v>
      </c>
    </row>
    <row r="34" spans="1:1" s="19" customFormat="1" ht="15" customHeight="1">
      <c r="A34" s="18" t="s">
        <v>312</v>
      </c>
    </row>
    <row r="35" spans="1:1" s="19" customFormat="1" ht="15" customHeight="1">
      <c r="A35" s="18" t="s">
        <v>313</v>
      </c>
    </row>
    <row r="36" spans="1:1" s="19" customFormat="1" ht="15" customHeight="1">
      <c r="A36" s="18" t="s">
        <v>314</v>
      </c>
    </row>
    <row r="37" spans="1:1" s="19" customFormat="1" ht="15" customHeight="1">
      <c r="A37" s="18" t="s">
        <v>315</v>
      </c>
    </row>
    <row r="38" spans="1:1" s="19" customFormat="1" ht="15" customHeight="1">
      <c r="A38" s="18" t="s">
        <v>316</v>
      </c>
    </row>
    <row r="39" spans="1:1" s="19" customFormat="1" ht="15" customHeight="1">
      <c r="A39" s="18" t="s">
        <v>317</v>
      </c>
    </row>
    <row r="40" spans="1:1" s="19" customFormat="1" ht="15" customHeight="1">
      <c r="A40" s="18" t="s">
        <v>318</v>
      </c>
    </row>
    <row r="41" spans="1:1" s="19" customFormat="1" ht="15" customHeight="1">
      <c r="A41" s="18" t="s">
        <v>319</v>
      </c>
    </row>
    <row r="42" spans="1:1" s="19" customFormat="1" ht="15" customHeight="1">
      <c r="A42" s="18" t="s">
        <v>320</v>
      </c>
    </row>
    <row r="43" spans="1:1" s="19" customFormat="1" ht="15" customHeight="1">
      <c r="A43" s="18" t="s">
        <v>321</v>
      </c>
    </row>
    <row r="44" spans="1:1" s="19" customFormat="1" ht="15" customHeight="1">
      <c r="A44" s="18" t="s">
        <v>322</v>
      </c>
    </row>
    <row r="45" spans="1:1" s="19" customFormat="1" ht="15" customHeight="1">
      <c r="A45" s="18" t="s">
        <v>323</v>
      </c>
    </row>
    <row r="46" spans="1:1" s="19" customFormat="1" ht="15" customHeight="1">
      <c r="A46" s="18" t="s">
        <v>324</v>
      </c>
    </row>
    <row r="47" spans="1:1" s="19" customFormat="1" ht="15" customHeight="1">
      <c r="A47" s="18" t="s">
        <v>325</v>
      </c>
    </row>
    <row r="48" spans="1:1" s="19" customFormat="1" ht="15" customHeight="1">
      <c r="A48" s="18" t="s">
        <v>326</v>
      </c>
    </row>
    <row r="49" spans="1:1" s="19" customFormat="1" ht="15" customHeight="1">
      <c r="A49" s="18" t="s">
        <v>327</v>
      </c>
    </row>
    <row r="50" spans="1:1" s="19" customFormat="1" ht="15" customHeight="1">
      <c r="A50" s="18" t="s">
        <v>328</v>
      </c>
    </row>
    <row r="51" spans="1:1" s="19" customFormat="1" ht="15" customHeight="1">
      <c r="A51" s="18" t="s">
        <v>329</v>
      </c>
    </row>
    <row r="52" spans="1:1" s="19" customFormat="1" ht="15" customHeight="1">
      <c r="A52" s="18" t="s">
        <v>330</v>
      </c>
    </row>
    <row r="53" spans="1:1" s="19" customFormat="1" ht="15" customHeight="1">
      <c r="A53" s="18" t="s">
        <v>331</v>
      </c>
    </row>
    <row r="54" spans="1:1" s="19" customFormat="1" ht="15" customHeight="1">
      <c r="A54" s="18" t="s">
        <v>332</v>
      </c>
    </row>
    <row r="55" spans="1:1" s="19" customFormat="1" ht="15" customHeight="1">
      <c r="A55" s="18" t="s">
        <v>333</v>
      </c>
    </row>
    <row r="56" spans="1:1" s="19" customFormat="1" ht="15" customHeight="1">
      <c r="A56" s="18" t="s">
        <v>334</v>
      </c>
    </row>
    <row r="57" spans="1:1" s="19" customFormat="1" ht="15" customHeight="1">
      <c r="A57" s="18" t="s">
        <v>335</v>
      </c>
    </row>
    <row r="58" spans="1:1" s="19" customFormat="1" ht="15" customHeight="1">
      <c r="A58" s="18" t="s">
        <v>336</v>
      </c>
    </row>
    <row r="59" spans="1:1" s="19" customFormat="1" ht="15" customHeight="1">
      <c r="A59" s="18" t="s">
        <v>337</v>
      </c>
    </row>
    <row r="60" spans="1:1" s="19" customFormat="1" ht="15" customHeight="1">
      <c r="A60" s="18" t="s">
        <v>338</v>
      </c>
    </row>
    <row r="61" spans="1:1" s="19" customFormat="1" ht="15" customHeight="1">
      <c r="A61" s="18" t="s">
        <v>339</v>
      </c>
    </row>
    <row r="62" spans="1:1" s="19" customFormat="1" ht="15" customHeight="1">
      <c r="A62" s="18" t="s">
        <v>340</v>
      </c>
    </row>
    <row r="63" spans="1:1" s="19" customFormat="1" ht="15" customHeight="1">
      <c r="A63" s="18" t="s">
        <v>341</v>
      </c>
    </row>
    <row r="64" spans="1:1" s="19" customFormat="1" ht="15" customHeight="1">
      <c r="A64" s="18" t="s">
        <v>342</v>
      </c>
    </row>
    <row r="65" spans="1:1" s="19" customFormat="1" ht="15" customHeight="1">
      <c r="A65" s="18" t="s">
        <v>343</v>
      </c>
    </row>
    <row r="66" spans="1:1" s="19" customFormat="1" ht="15" customHeight="1">
      <c r="A66" s="18" t="s">
        <v>344</v>
      </c>
    </row>
    <row r="67" spans="1:1" s="19" customFormat="1" ht="15" customHeight="1">
      <c r="A67" s="18" t="s">
        <v>345</v>
      </c>
    </row>
    <row r="68" spans="1:1" s="19" customFormat="1" ht="15" customHeight="1">
      <c r="A68" s="18" t="s">
        <v>346</v>
      </c>
    </row>
    <row r="69" spans="1:1" s="19" customFormat="1" ht="15" customHeight="1">
      <c r="A69" s="18" t="s">
        <v>347</v>
      </c>
    </row>
    <row r="70" spans="1:1" s="19" customFormat="1" ht="15" customHeight="1">
      <c r="A70" s="18" t="s">
        <v>348</v>
      </c>
    </row>
    <row r="71" spans="1:1" s="19" customFormat="1" ht="15" customHeight="1">
      <c r="A71" s="18" t="s">
        <v>349</v>
      </c>
    </row>
    <row r="72" spans="1:1" s="19" customFormat="1" ht="15" customHeight="1">
      <c r="A72" s="18" t="s">
        <v>350</v>
      </c>
    </row>
    <row r="73" spans="1:1" s="19" customFormat="1" ht="15" customHeight="1">
      <c r="A73" s="18" t="s">
        <v>351</v>
      </c>
    </row>
    <row r="74" spans="1:1" s="19" customFormat="1" ht="15" customHeight="1">
      <c r="A74" s="18" t="s">
        <v>352</v>
      </c>
    </row>
    <row r="75" spans="1:1" s="19" customFormat="1" ht="15" customHeight="1">
      <c r="A75" s="18" t="s">
        <v>353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6773FED0-C502-42EB-9498-0CD3D46836E8">true</needDetail>
    <alreadyChecked xmlns="6773FED0-C502-42EB-9498-0CD3D46836E8">false</alreadyChecked>
    <Comments xmlns="6773FED0-C502-42EB-9498-0CD3D46836E8">Nėra pateikta 2020 m. nevykusių varžybų pažyma.</Comments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2BC7BCD2D08E3145B8F0BA8AF62D07FF" ma:contentTypeVersion="" ma:contentTypeDescription="" ma:contentTypeScope="" ma:versionID="d00260a5af06fed67a6fb6c7ca1f6f9a">
  <xsd:schema xmlns:xsd="http://www.w3.org/2001/XMLSchema" xmlns:xs="http://www.w3.org/2001/XMLSchema" xmlns:p="http://schemas.microsoft.com/office/2006/metadata/properties" xmlns:ns1="http://schemas.microsoft.com/sharepoint/v3" xmlns:ns2="6773FED0-C502-42EB-9498-0CD3D46836E8" targetNamespace="http://schemas.microsoft.com/office/2006/metadata/properties" ma:root="true" ma:fieldsID="7bea8363805de89478535851feeb2c7c" ns1:_="" ns2:_="">
    <xsd:import namespace="http://schemas.microsoft.com/sharepoint/v3"/>
    <xsd:import namespace="6773FED0-C502-42EB-9498-0CD3D46836E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3FED0-C502-42EB-9498-0CD3D46836E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6773FED0-C502-42EB-9498-0CD3D46836E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F417E45-C95F-4846-8EB5-390A5B169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73FED0-C502-42EB-9498-0CD3D46836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2021-03-16T21:29:47Z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0x0101006CB92C11A11C4849B1A04E87CB5CBA3E002BC7BCD2D08E3145B8F0BA8AF62D07FF</vt:lpwstr>
  </property>
</Properties>
</file>