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isterija\Ministerijos dokumentai\Federaciju finansavimas\2021\TAMS rezultatai atnaujinti\"/>
    </mc:Choice>
  </mc:AlternateContent>
  <xr:revisionPtr revIDLastSave="0" documentId="8_{966DDB80-BF2A-47B1-B7D6-BDD60851952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81029"/>
</workbook>
</file>

<file path=xl/calcChain.xml><?xml version="1.0" encoding="utf-8"?>
<calcChain xmlns="http://schemas.openxmlformats.org/spreadsheetml/2006/main">
  <c r="O121" i="2" l="1"/>
  <c r="P121" i="2" s="1"/>
  <c r="Q121" i="2" s="1"/>
  <c r="R121" i="2" s="1"/>
  <c r="O122" i="2"/>
  <c r="P122" i="2" s="1"/>
  <c r="Q122" i="2" s="1"/>
  <c r="R122" i="2" s="1"/>
  <c r="N121" i="2"/>
  <c r="N122" i="2"/>
  <c r="N195" i="2"/>
  <c r="N196" i="2"/>
  <c r="O196" i="2" s="1"/>
  <c r="N194" i="2"/>
  <c r="O194" i="2" s="1"/>
  <c r="P194" i="2" s="1"/>
  <c r="Q194" i="2" s="1"/>
  <c r="R194" i="2" s="1"/>
  <c r="R197" i="2" s="1"/>
  <c r="N185" i="2"/>
  <c r="O185" i="2" s="1"/>
  <c r="P185" i="2" s="1"/>
  <c r="Q185" i="2" s="1"/>
  <c r="R185" i="2" s="1"/>
  <c r="R186" i="2" s="1"/>
  <c r="N175" i="2"/>
  <c r="N174" i="2"/>
  <c r="N156" i="2"/>
  <c r="O156" i="2" s="1"/>
  <c r="N157" i="2"/>
  <c r="N158" i="2"/>
  <c r="N159" i="2"/>
  <c r="O159" i="2" s="1"/>
  <c r="P159" i="2" s="1"/>
  <c r="Q159" i="2" s="1"/>
  <c r="R159" i="2" s="1"/>
  <c r="N160" i="2"/>
  <c r="N155" i="2"/>
  <c r="N135" i="2"/>
  <c r="N136" i="2"/>
  <c r="N137" i="2"/>
  <c r="N138" i="2"/>
  <c r="N139" i="2"/>
  <c r="N140" i="2"/>
  <c r="N134" i="2"/>
  <c r="N120" i="2"/>
  <c r="N108" i="2"/>
  <c r="O108" i="2" s="1"/>
  <c r="P108" i="2" s="1"/>
  <c r="Q108" i="2" s="1"/>
  <c r="R108" i="2" s="1"/>
  <c r="N109" i="2"/>
  <c r="O109" i="2" s="1"/>
  <c r="P109" i="2" s="1"/>
  <c r="Q109" i="2" s="1"/>
  <c r="N107" i="2"/>
  <c r="O107" i="2" s="1"/>
  <c r="N95" i="2"/>
  <c r="N96" i="2"/>
  <c r="N94" i="2"/>
  <c r="O94" i="2" s="1"/>
  <c r="N84" i="2"/>
  <c r="O84" i="2" s="1"/>
  <c r="P84" i="2" s="1"/>
  <c r="Q84" i="2" s="1"/>
  <c r="R84" i="2" s="1"/>
  <c r="N83" i="2"/>
  <c r="N75" i="2"/>
  <c r="N66" i="2"/>
  <c r="O66" i="2" s="1"/>
  <c r="N50" i="2"/>
  <c r="O50" i="2" s="1"/>
  <c r="P50" i="2" s="1"/>
  <c r="N51" i="2"/>
  <c r="N52" i="2"/>
  <c r="N53" i="2"/>
  <c r="O53" i="2" s="1"/>
  <c r="P53" i="2" s="1"/>
  <c r="Q53" i="2" s="1"/>
  <c r="N49" i="2"/>
  <c r="O49" i="2" s="1"/>
  <c r="N40" i="2"/>
  <c r="N29" i="2"/>
  <c r="N19" i="2"/>
  <c r="O195" i="2"/>
  <c r="P195" i="2" s="1"/>
  <c r="Q195" i="2" s="1"/>
  <c r="O175" i="2"/>
  <c r="P175" i="2" s="1"/>
  <c r="O174" i="2"/>
  <c r="P174" i="2" s="1"/>
  <c r="Q174" i="2" s="1"/>
  <c r="O157" i="2"/>
  <c r="O158" i="2"/>
  <c r="P158" i="2" s="1"/>
  <c r="Q158" i="2" s="1"/>
  <c r="R158" i="2" s="1"/>
  <c r="O160" i="2"/>
  <c r="P160" i="2" s="1"/>
  <c r="Q160" i="2" s="1"/>
  <c r="O155" i="2"/>
  <c r="O135" i="2"/>
  <c r="O136" i="2"/>
  <c r="P136" i="2" s="1"/>
  <c r="O137" i="2"/>
  <c r="P137" i="2" s="1"/>
  <c r="Q137" i="2" s="1"/>
  <c r="R137" i="2" s="1"/>
  <c r="O138" i="2"/>
  <c r="O139" i="2"/>
  <c r="O140" i="2"/>
  <c r="P140" i="2" s="1"/>
  <c r="Q140" i="2" s="1"/>
  <c r="R140" i="2" s="1"/>
  <c r="O134" i="2"/>
  <c r="P134" i="2" s="1"/>
  <c r="O120" i="2"/>
  <c r="O95" i="2"/>
  <c r="P95" i="2" s="1"/>
  <c r="Q95" i="2" s="1"/>
  <c r="O96" i="2"/>
  <c r="O83" i="2"/>
  <c r="P83" i="2" s="1"/>
  <c r="Q83" i="2" s="1"/>
  <c r="R83" i="2" s="1"/>
  <c r="R85" i="2" s="1"/>
  <c r="O75" i="2"/>
  <c r="O51" i="2"/>
  <c r="P51" i="2" s="1"/>
  <c r="Q51" i="2" s="1"/>
  <c r="O52" i="2"/>
  <c r="O40" i="2"/>
  <c r="P40" i="2" s="1"/>
  <c r="Q40" i="2" s="1"/>
  <c r="R40" i="2" s="1"/>
  <c r="R41" i="2" s="1"/>
  <c r="O29" i="2"/>
  <c r="AN26" i="13"/>
  <c r="U26" i="13"/>
  <c r="V26" i="13"/>
  <c r="W26" i="13" s="1"/>
  <c r="X26" i="13" s="1"/>
  <c r="Y26" i="13" s="1"/>
  <c r="Z26" i="13" s="1"/>
  <c r="AA26" i="13" s="1"/>
  <c r="M26" i="13"/>
  <c r="N26" i="13"/>
  <c r="O26" i="13"/>
  <c r="P26" i="13" s="1"/>
  <c r="Q26" i="13" s="1"/>
  <c r="R26" i="13" s="1"/>
  <c r="S26" i="13" s="1"/>
  <c r="AN25" i="13"/>
  <c r="M25" i="13"/>
  <c r="N25" i="13"/>
  <c r="O25" i="13"/>
  <c r="P25" i="13" s="1"/>
  <c r="Q25" i="13" s="1"/>
  <c r="R25" i="13" s="1"/>
  <c r="S25" i="13" s="1"/>
  <c r="AN24" i="13"/>
  <c r="M24" i="13"/>
  <c r="N24" i="13"/>
  <c r="O24" i="13"/>
  <c r="P24" i="13" s="1"/>
  <c r="Q24" i="13" s="1"/>
  <c r="R24" i="13" s="1"/>
  <c r="S24" i="13"/>
  <c r="AN23" i="13"/>
  <c r="M23" i="13"/>
  <c r="N23" i="13"/>
  <c r="O23" i="13"/>
  <c r="P23" i="13" s="1"/>
  <c r="Q23" i="13" s="1"/>
  <c r="R23" i="13" s="1"/>
  <c r="S23" i="13"/>
  <c r="AN22" i="13"/>
  <c r="M22" i="13"/>
  <c r="N22" i="13"/>
  <c r="O22" i="13"/>
  <c r="P22" i="13" s="1"/>
  <c r="Q22" i="13" s="1"/>
  <c r="R22" i="13" s="1"/>
  <c r="S22" i="13" s="1"/>
  <c r="AN21" i="13"/>
  <c r="M21" i="13"/>
  <c r="N21" i="13"/>
  <c r="O21" i="13"/>
  <c r="P21" i="13" s="1"/>
  <c r="Q21" i="13" s="1"/>
  <c r="R21" i="13" s="1"/>
  <c r="S21" i="13" s="1"/>
  <c r="AN20" i="13"/>
  <c r="M20" i="13"/>
  <c r="N20" i="13"/>
  <c r="O20" i="13"/>
  <c r="P20" i="13" s="1"/>
  <c r="Q20" i="13" s="1"/>
  <c r="R20" i="13" s="1"/>
  <c r="S20" i="13"/>
  <c r="AN19" i="13"/>
  <c r="U19" i="13"/>
  <c r="V19" i="13"/>
  <c r="W19" i="13"/>
  <c r="X19" i="13" s="1"/>
  <c r="Y19" i="13" s="1"/>
  <c r="Z19" i="13" s="1"/>
  <c r="AA19" i="13"/>
  <c r="M19" i="13"/>
  <c r="N19" i="13" s="1"/>
  <c r="O19" i="13" s="1"/>
  <c r="P19" i="13" s="1"/>
  <c r="Q19" i="13" s="1"/>
  <c r="R19" i="13" s="1"/>
  <c r="S19" i="13" s="1"/>
  <c r="AN18" i="13"/>
  <c r="AC18" i="13"/>
  <c r="AD18" i="13" s="1"/>
  <c r="AE18" i="13" s="1"/>
  <c r="AF18" i="13" s="1"/>
  <c r="AG18" i="13" s="1"/>
  <c r="AH18" i="13" s="1"/>
  <c r="AI18" i="13" s="1"/>
  <c r="U18" i="13"/>
  <c r="V18" i="13" s="1"/>
  <c r="W18" i="13" s="1"/>
  <c r="X18" i="13" s="1"/>
  <c r="Y18" i="13"/>
  <c r="Z18" i="13" s="1"/>
  <c r="AA18" i="13" s="1"/>
  <c r="M18" i="13"/>
  <c r="N18" i="13"/>
  <c r="O18" i="13" s="1"/>
  <c r="P18" i="13" s="1"/>
  <c r="Q18" i="13" s="1"/>
  <c r="R18" i="13" s="1"/>
  <c r="S18" i="13" s="1"/>
  <c r="AN17" i="13"/>
  <c r="U17" i="13"/>
  <c r="V17" i="13" s="1"/>
  <c r="W17" i="13" s="1"/>
  <c r="X17" i="13" s="1"/>
  <c r="Y17" i="13" s="1"/>
  <c r="Z17" i="13" s="1"/>
  <c r="AA17" i="13" s="1"/>
  <c r="M17" i="13"/>
  <c r="N17" i="13"/>
  <c r="O17" i="13" s="1"/>
  <c r="P17" i="13" s="1"/>
  <c r="Q17" i="13" s="1"/>
  <c r="R17" i="13" s="1"/>
  <c r="S17" i="13" s="1"/>
  <c r="AN16" i="13"/>
  <c r="AN15" i="13"/>
  <c r="U15" i="13"/>
  <c r="V15" i="13"/>
  <c r="W15" i="13" s="1"/>
  <c r="X15" i="13" s="1"/>
  <c r="Y15" i="13" s="1"/>
  <c r="Z15" i="13" s="1"/>
  <c r="AA15" i="13" s="1"/>
  <c r="M15" i="13"/>
  <c r="N15" i="13"/>
  <c r="O15" i="13" s="1"/>
  <c r="P15" i="13" s="1"/>
  <c r="Q15" i="13" s="1"/>
  <c r="R15" i="13" s="1"/>
  <c r="S15" i="13" s="1"/>
  <c r="AN14" i="13"/>
  <c r="AC14" i="13"/>
  <c r="AD14" i="13"/>
  <c r="AE14" i="13"/>
  <c r="AF14" i="13" s="1"/>
  <c r="AG14" i="13" s="1"/>
  <c r="AH14" i="13"/>
  <c r="AI14" i="13" s="1"/>
  <c r="U14" i="13"/>
  <c r="V14" i="13" s="1"/>
  <c r="W14" i="13"/>
  <c r="X14" i="13"/>
  <c r="Y14" i="13" s="1"/>
  <c r="Z14" i="13" s="1"/>
  <c r="AA14" i="13" s="1"/>
  <c r="M14" i="13"/>
  <c r="N14" i="13" s="1"/>
  <c r="O14" i="13" s="1"/>
  <c r="P14" i="13"/>
  <c r="Q14" i="13"/>
  <c r="R14" i="13" s="1"/>
  <c r="S14" i="13" s="1"/>
  <c r="AN13" i="13"/>
  <c r="M13" i="13"/>
  <c r="N13" i="13" s="1"/>
  <c r="O13" i="13" s="1"/>
  <c r="P13" i="13"/>
  <c r="Q13" i="13"/>
  <c r="R13" i="13" s="1"/>
  <c r="S13" i="13" s="1"/>
  <c r="AN12" i="13"/>
  <c r="U12" i="13"/>
  <c r="V12" i="13" s="1"/>
  <c r="W12" i="13" s="1"/>
  <c r="X12" i="13"/>
  <c r="Y12" i="13"/>
  <c r="Z12" i="13" s="1"/>
  <c r="AA12" i="13" s="1"/>
  <c r="M12" i="13"/>
  <c r="N12" i="13" s="1"/>
  <c r="O12" i="13" s="1"/>
  <c r="P12" i="13" s="1"/>
  <c r="Q12" i="13" s="1"/>
  <c r="R12" i="13" s="1"/>
  <c r="S12" i="13" s="1"/>
  <c r="AN11" i="13"/>
  <c r="AC11" i="13"/>
  <c r="AD11" i="13"/>
  <c r="AE11" i="13" s="1"/>
  <c r="AF11" i="13" s="1"/>
  <c r="AG11" i="13"/>
  <c r="AH11" i="13" s="1"/>
  <c r="AI11" i="13" s="1"/>
  <c r="U11" i="13"/>
  <c r="V11" i="13"/>
  <c r="W11" i="13"/>
  <c r="X11" i="13" s="1"/>
  <c r="Y11" i="13" s="1"/>
  <c r="Z11" i="13" s="1"/>
  <c r="AA11" i="13" s="1"/>
  <c r="M11" i="13"/>
  <c r="N11" i="13" s="1"/>
  <c r="O11" i="13"/>
  <c r="P11" i="13" s="1"/>
  <c r="Q11" i="13" s="1"/>
  <c r="R11" i="13" s="1"/>
  <c r="S11" i="13" s="1"/>
  <c r="AN10" i="13"/>
  <c r="R195" i="2"/>
  <c r="P196" i="2"/>
  <c r="Q196" i="2" s="1"/>
  <c r="R196" i="2" s="1"/>
  <c r="Q175" i="2"/>
  <c r="R175" i="2" s="1"/>
  <c r="R174" i="2"/>
  <c r="P156" i="2"/>
  <c r="Q156" i="2" s="1"/>
  <c r="R156" i="2" s="1"/>
  <c r="P157" i="2"/>
  <c r="Q157" i="2" s="1"/>
  <c r="R157" i="2" s="1"/>
  <c r="R160" i="2"/>
  <c r="P155" i="2"/>
  <c r="Q155" i="2" s="1"/>
  <c r="R155" i="2" s="1"/>
  <c r="P135" i="2"/>
  <c r="Q135" i="2"/>
  <c r="R135" i="2" s="1"/>
  <c r="Q136" i="2"/>
  <c r="R136" i="2" s="1"/>
  <c r="P138" i="2"/>
  <c r="Q138" i="2" s="1"/>
  <c r="R138" i="2" s="1"/>
  <c r="P139" i="2"/>
  <c r="Q139" i="2" s="1"/>
  <c r="R139" i="2" s="1"/>
  <c r="P120" i="2"/>
  <c r="Q120" i="2"/>
  <c r="R120" i="2" s="1"/>
  <c r="R124" i="2" s="1"/>
  <c r="R109" i="2"/>
  <c r="P107" i="2"/>
  <c r="Q107" i="2" s="1"/>
  <c r="R107" i="2" s="1"/>
  <c r="R95" i="2"/>
  <c r="P96" i="2"/>
  <c r="Q96" i="2" s="1"/>
  <c r="R96" i="2" s="1"/>
  <c r="P94" i="2"/>
  <c r="Q94" i="2"/>
  <c r="R94" i="2" s="1"/>
  <c r="P75" i="2"/>
  <c r="Q75" i="2" s="1"/>
  <c r="R75" i="2" s="1"/>
  <c r="R76" i="2" s="1"/>
  <c r="P66" i="2"/>
  <c r="Q66" i="2" s="1"/>
  <c r="R66" i="2" s="1"/>
  <c r="R67" i="2" s="1"/>
  <c r="Q50" i="2"/>
  <c r="R50" i="2"/>
  <c r="R51" i="2"/>
  <c r="P52" i="2"/>
  <c r="Q52" i="2" s="1"/>
  <c r="R53" i="2"/>
  <c r="P49" i="2"/>
  <c r="Q49" i="2" s="1"/>
  <c r="R49" i="2" s="1"/>
  <c r="R54" i="2" s="1"/>
  <c r="P29" i="2"/>
  <c r="Q29" i="2" s="1"/>
  <c r="R29" i="2" s="1"/>
  <c r="R30" i="2" s="1"/>
  <c r="O19" i="2"/>
  <c r="Q134" i="2"/>
  <c r="R134" i="2" s="1"/>
  <c r="R97" i="2"/>
  <c r="R52" i="2"/>
  <c r="P19" i="2"/>
  <c r="Q19" i="2" s="1"/>
  <c r="R19" i="2" s="1"/>
  <c r="R20" i="2" s="1"/>
  <c r="R176" i="2" l="1"/>
  <c r="R141" i="2"/>
  <c r="R161" i="2"/>
  <c r="R204" i="2" s="1"/>
  <c r="R1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Edgaras Abušovas</author>
    <author>...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Įrašyti patiems</t>
        </r>
      </text>
    </comment>
    <comment ref="D1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F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Įrašyti patiems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M14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<sst xmlns="http://schemas.openxmlformats.org/spreadsheetml/2006/main" count="829" uniqueCount="314">
  <si>
    <t>2021m.   vasario 13 d.</t>
  </si>
  <si>
    <t>Pareiškėjas:</t>
  </si>
  <si>
    <t>Lietuvos biatlono federacija</t>
  </si>
  <si>
    <t xml:space="preserve">           (Pareiškėjo pavadinimas)</t>
  </si>
  <si>
    <t xml:space="preserve"> Visorių g.8, LT-08300, Vilnius, 8 (5) 2796708, info@biathlonltu.com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</si>
  <si>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</si>
  <si>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</si>
  <si>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</si>
  <si>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</si>
  <si>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</si>
  <si>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</si>
  <si>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</si>
  <si>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</si>
  <si>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</si>
  <si>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</si>
  <si>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</si>
  <si>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</si>
  <si>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</si>
  <si>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</si>
  <si>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</si>
  <si>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</si>
  <si>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</si>
  <si>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</si>
  <si>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</si>
  <si>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</si>
  <si>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</si>
  <si>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 m. Pasaulio čempionatas Hochfilzen ( Austrija)</t>
  </si>
  <si>
    <t xml:space="preserve">Nuoroda į protokolą: http://biathlonresults.com/  </t>
  </si>
  <si>
    <t>      Tomas Kaukėnas</t>
  </si>
  <si>
    <t>    Sprintas</t>
  </si>
  <si>
    <t>olimpinė</t>
  </si>
  <si>
    <t>PČ</t>
  </si>
  <si>
    <t>1 (kas 4 m. 1 k. nerengiamos)</t>
  </si>
  <si>
    <t>Taip</t>
  </si>
  <si>
    <t>Iš viso:</t>
  </si>
  <si>
    <t>PRIDEDAMA. Nuoroda į protokolą: http://biathlonresults.com/    https://ibu.blob.core.windows.net/docs/1617/BT/SWRL/CH__/SMSP/BT_C73B_1.0.pdf                                                                                                                                       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  </t>
  </si>
  <si>
    <t xml:space="preserve">  https://ibu.blob.core.windows.net/docs/1617/BT/SWRL/CH__/SMSP/BT_C73B_1.0.pdf 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</si>
  <si>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</si>
  <si>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  2017 m. Europos čempionatas Duszniki Zdroj ( Lenkija)</t>
  </si>
  <si>
    <t xml:space="preserve">(sporto renginio pavadinimas) </t>
  </si>
  <si>
    <t xml:space="preserve">Nuoroda į protokolą:  http://biathlonresults.com/  </t>
  </si>
  <si>
    <t>Karol Dombrovski</t>
  </si>
  <si>
    <t xml:space="preserve">  Individuali</t>
  </si>
  <si>
    <t>EČ</t>
  </si>
  <si>
    <t>PRIDEDAMA. ____________________________________________________________________________________________________</t>
  </si>
  <si>
    <t>   https://ibu.blob.core.windows.net/docs/1617/BT/SCEU/CH__/SMIN/BT_C73A_1.0.pdf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</si>
  <si>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</si>
  <si>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   2017 m. Pasaulio vasaros čempionatas Chaykovski ( Rusija)</t>
  </si>
  <si>
    <t xml:space="preserve"> Nuoroda į protokolą:  http://biathlonresults.com/   </t>
  </si>
  <si>
    <t xml:space="preserve"> Natalija Paulauskaitė</t>
  </si>
  <si>
    <t xml:space="preserve"> Sprintas</t>
  </si>
  <si>
    <t>neolimpinė</t>
  </si>
  <si>
    <t>PČneol</t>
  </si>
  <si>
    <t>Ne</t>
  </si>
  <si>
    <t xml:space="preserve">   https://ibu.blob.core.windows.net/docs/1617/SB/SWRL/CH__/SWSP/BT_C73B_1.0.pdf</t>
  </si>
  <si>
    <t xml:space="preserve">    2018 m. Pjongčango žiemos olimpinės žaidynės</t>
  </si>
  <si>
    <t xml:space="preserve">Nuoroda į protokolą:  http://biathlonresults.com/   </t>
  </si>
  <si>
    <t xml:space="preserve"> Tomas Kaukėnas	
 </t>
  </si>
  <si>
    <t>Sprintas</t>
  </si>
  <si>
    <t>OŽ</t>
  </si>
  <si>
    <t>4 arba 5</t>
  </si>
  <si>
    <t>Persekiojimas</t>
  </si>
  <si>
    <t xml:space="preserve">  Natalja Kočergina</t>
  </si>
  <si>
    <t>Individuali</t>
  </si>
  <si>
    <t xml:space="preserve"> Lietuvos rinktinė (Diana Rasimovičiūtė, Natalja Kočergina, Tomas Kaukėnas, Vytautas Strolia)</t>
  </si>
  <si>
    <t xml:space="preserve"> Mix estafėtė</t>
  </si>
  <si>
    <t xml:space="preserve">  Tomas Kaukėnas</t>
  </si>
  <si>
    <t>Bendras startas</t>
  </si>
  <si>
    <t>PRIDEDAMA:</t>
  </si>
  <si>
    <t xml:space="preserve">   ____________________________________________________________________________________________________</t>
  </si>
  <si>
    <t xml:space="preserve">  https://ibu.blob.core.windows.net/docs/1718/BT/SWRL/OG__/SMSP/BT_C73B_1.0.pdf;    </t>
  </si>
  <si>
    <t xml:space="preserve"> https://ibu.blob.core.windows.net/docs/1718/BT/SWRL/OG__/MXRL/BT_C73C_1.0.pdf;  </t>
  </si>
  <si>
    <t> https://ibu.blob.core.windows.net/docs/1718/BT/SWRL/OG__/SMMS/BT_C73E_1.0.pdf</t>
  </si>
  <si>
    <t xml:space="preserve">  https://ibu.blob.core.windows.net/docs/1718/BT/SWRL/OG__/SMPU/BT_C73D_1.0.pdf;   </t>
  </si>
  <si>
    <t xml:space="preserve"> https://ibu.blob.core.windows.net/docs/1718/BT/SWRL/OG__/SWIN/BT_C73A_1.0.pdf;  </t>
  </si>
  <si>
    <t xml:space="preserve">  2018 m. Europos čempionatas Ridnau ( ITA)</t>
  </si>
  <si>
    <t> Nuoroda į protokolą: http://biathlonresults.com/    </t>
  </si>
  <si>
    <t xml:space="preserve"> Karol Dombrovski</t>
  </si>
  <si>
    <t>        https://ibu.blob.core.windows.net/docs/1718/BT/SCEU/CH__/SMIN/BT_C73A_1.0.pdf;  </t>
  </si>
  <si>
    <t>  2018 m. Pasaulio jaunimo/jaunių čempionatas Otepaa ( Estija) </t>
  </si>
  <si>
    <t xml:space="preserve">Nuoroda į protokolą:  http://biathlonresults.com/   </t>
  </si>
  <si>
    <t xml:space="preserve"> Linas Banys</t>
  </si>
  <si>
    <t>JPČ</t>
  </si>
  <si>
    <t xml:space="preserve">  2018 m. Europos jaunimo čempionatas Pokljuka ( Slovėnija)</t>
  </si>
  <si>
    <t>Linas Banys</t>
  </si>
  <si>
    <t>JEČ</t>
  </si>
  <si>
    <t xml:space="preserve">https://ibu.blob.core.windows.net/docs/1718/BT/JCEU/CH__/JMSP/BT_C73B_1.0.pdf;   </t>
  </si>
  <si>
    <t>  https://ibu.blob.core.windows.net/docs/1718/BT/JCEU/CH__/JMPU/BT_C73D_1.0.pdf</t>
  </si>
  <si>
    <t xml:space="preserve">  2019 m. Pasaulio čempionatas Osterzund ( Švedija)</t>
  </si>
  <si>
    <t xml:space="preserve"> Natalja Kočergina</t>
  </si>
  <si>
    <t xml:space="preserve"> Vytautas Strolia</t>
  </si>
  <si>
    <t> Lietuvos rinktinė               Tomas Kaukėnas, Karol Dombrovski, Vytautas Strolia, Linas Banys</t>
  </si>
  <si>
    <t>Estafetė</t>
  </si>
  <si>
    <t xml:space="preserve"> https://ibu.blob.core.windows.net/docs/1819/BT/SWRL/CH__/SWSP/BT_C73B_1.0.pdf</t>
  </si>
  <si>
    <t>        https://ibu.blob.core.windows.net/docs/1819/BT/SWRL/CH__/SMSP/BT_C73B_1.0.pdf</t>
  </si>
  <si>
    <t xml:space="preserve"> https://ibu.blob.core.windows.net/docs/1819/BT/SWRL/CH__/SMRL/BT_C73C_1.0.pdf</t>
  </si>
  <si>
    <t xml:space="preserve"> 2019  m. Europos čempionatas Raubichi ( Baltarusija)</t>
  </si>
  <si>
    <t xml:space="preserve"> Lietuvos rinktinė            Natalja Kočergina, Vytautas Strolia</t>
  </si>
  <si>
    <t xml:space="preserve"> Vienetų estafėtė</t>
  </si>
  <si>
    <t>Persekiojimo</t>
  </si>
  <si>
    <t xml:space="preserve"> https://ibu.blob.core.windows.net/docs/1819/BT/SCEU/CH__/SMIN/BT_C73A_1.0.pdf ; </t>
  </si>
  <si>
    <t xml:space="preserve">  https://ibu.blob.core.windows.net/docs/1819/BT/SCEU/CH__/MXSR/BT_C73C_1.0.pdf</t>
  </si>
  <si>
    <t xml:space="preserve"> https://ibu.blob.core.windows.net/docs/1819/BT/SCEU/CH__/SMPU/BT_C73D_1.0.pdf</t>
  </si>
  <si>
    <t xml:space="preserve"> 2019 m. Pasaulio jaunimo/jaunių čempionatas Brezno- Osrblie ( Slovakija)</t>
  </si>
  <si>
    <t xml:space="preserve"> Maksim Fomin</t>
  </si>
  <si>
    <t>JnPČ</t>
  </si>
  <si>
    <t xml:space="preserve"> https://ibu.blob.core.windows.net/docs/1819/BT/JWRL/CH__/YMIN/BT_C73A_1.0.pdf</t>
  </si>
  <si>
    <t xml:space="preserve"> https://ibu.blob.core.windows.net/docs/1819/BT/JWRL/CH__/YMSP/BT_C73B_1.0.pdf</t>
  </si>
  <si>
    <t xml:space="preserve"> https://ibu.blob.core.windows.net/docs/1819/BT/JWRL/CH__/YMPU/BT_C73D_1.0.pdf</t>
  </si>
  <si>
    <t xml:space="preserve">  2019 m. Pasaulio vasaros čempionatas Raubichi ( Baltarusija)</t>
  </si>
  <si>
    <t>Vytautas Strolia</t>
  </si>
  <si>
    <t>Super sprintas</t>
  </si>
  <si>
    <t xml:space="preserve">  Linas Banys</t>
  </si>
  <si>
    <t>Maksim Fomin</t>
  </si>
  <si>
    <t> https://ibu.blob.core.windows.net/docs/1819/SB/SWRL/CH__/SMSF/BT_C73E_1.0.pdf</t>
  </si>
  <si>
    <t xml:space="preserve"> https://ibu.blob.core.windows.net/docs/1819/SB/SWRL/CH__/SMSP/BT_C73B_1.0.pdf</t>
  </si>
  <si>
    <t> https://ibu.blob.core.windows.net/docs/1819/SB/SWRL/CH__/SMSQ/BT_C73B_1.0.pdf</t>
  </si>
  <si>
    <t xml:space="preserve"> https://ibu.blob.core.windows.net/docs/1819/SB/SWRL/CH__/SWSF/BT_C73E_1.0.pdf</t>
  </si>
  <si>
    <t xml:space="preserve"> https://ibu.blob.core.windows.net/docs/1819/SB/SWRL/CH__/JMSF/BT_C73E_1.0.pdf</t>
  </si>
  <si>
    <t xml:space="preserve"> https://ibu.blob.core.windows.net/docs/1819/SB/SWRL/CH__/JMSP/BT_C73B_1.0.pdf</t>
  </si>
  <si>
    <t xml:space="preserve"> https://ibu.blob.core.windows.net/docs/1819/SB/SWRL/CH__/JMPU/BT_C73D_1.0.pdf</t>
  </si>
  <si>
    <t>2020 m. Pasaulio čempionatas Antholtz ( Italija)</t>
  </si>
  <si>
    <t>Lietuvos rinktinė                Natalja Kočergina, Gabrielė Leščinskaitė, Vytautas Strolia, Karol Dombrovski</t>
  </si>
  <si>
    <t>Mix estafetė</t>
  </si>
  <si>
    <t>Lietuvos rinktinė                Natalja Kočergina,  Karol Dombrovski</t>
  </si>
  <si>
    <t>Vienetų estafetė</t>
  </si>
  <si>
    <t>Lietuvos rinktinė                   Karol Dombrovski, Vytautas Strolia, Linas Banys, Tomas Kaukėnas</t>
  </si>
  <si>
    <t> https://ibu.blob.core.windows.net/docs/1920/BT/SWRL/CH__/MXRL/BT_C73C_1.0.pdf</t>
  </si>
  <si>
    <t xml:space="preserve"> https://ibu.blob.core.windows.net/docs/1920/BT/SWRL/CH__/SMSP/BT_C73B_1.0.pdf</t>
  </si>
  <si>
    <t xml:space="preserve"> https://ibu.blob.core.windows.net/docs/1920/BT/SWRL/CH__/SMPU/BT_C73D_1.0.pdf</t>
  </si>
  <si>
    <t xml:space="preserve"> https://ibu.blob.core.windows.net/docs/1920/BT/SWRL/CH__/SMIN/BT_C73A_1.0.pdf</t>
  </si>
  <si>
    <t xml:space="preserve"> https://ibu.blob.core.windows.net/docs/1920/BT/SWRL/CH__/MXSR/BT_C73C_1.0.pdf</t>
  </si>
  <si>
    <t xml:space="preserve"> https://ibu.blob.core.windows.net/docs/1920/BT/SWRL/CH__/SMRL/BT_C73C_1.0.pdf</t>
  </si>
  <si>
    <t>2020 m. Europos čempionatas Raubichi ( Baltarusija)</t>
  </si>
  <si>
    <t>Lietuvos rinktinė                Natalja Kočergina, Gabrielė Leščinskaitė, Vytautas Strolia, Tomas Kaukėnas</t>
  </si>
  <si>
    <t xml:space="preserve"> https://ibu.blob.core.windows.net/docs/1920/BT/SCEU/CH__/MXRL/BT_C73C_1.1.pdf</t>
  </si>
  <si>
    <t xml:space="preserve"> https://ibu.blob.core.windows.net/docs/1920/BT/SCEU/CH__/SMSP/BT_C73B_1.0.pdf</t>
  </si>
  <si>
    <t>2020 m. Pasaulio jaunimo/jaunių čempionatas Lanzerheide ( Šveicarija) </t>
  </si>
  <si>
    <t>Lietuvos rinktinė                Linas Banys, Maksim Fomin, Jokūbas Mačkinė, Nikita Romanov</t>
  </si>
  <si>
    <t xml:space="preserve"> https://ibu.blob.core.windows.net/docs/1920/BT/JWRL/CH__/JMRL/BT_C73C_1.0.pdf</t>
  </si>
  <si>
    <t> 2016 m. Pasaulio vasaros čempionatas Otepaa ( Estija) ( Teikiame vietoj atšaukto dėl Covid- 19 pandemijos 2020m. Pasaulio vasaros čempionato Ruhpolding ( Vokietija)</t>
  </si>
  <si>
    <t xml:space="preserve"> Deivid Demkov</t>
  </si>
  <si>
    <t xml:space="preserve"> https://ibu.blob.core.windows.net/docs/1516/SB/SWRL/CH__/SMSP/BT_C73B_1.0.pdf</t>
  </si>
  <si>
    <t xml:space="preserve"> https://ibu.blob.core.windows.net/docs/1516/SB/SWRL/CH__/JMSP/BT_C73B_1.0.pdf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</si>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</sst>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u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u/>
      <sz val="12"/>
      <color rgb="FF000000"/>
      <name val="Calibri"/>
      <family val="2"/>
      <charset val="186"/>
      <scheme val="minor"/>
    </font>
    <font>
      <u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2" applyFont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shrinkToFit="1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2" fillId="0" borderId="3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</cellXfs>
  <cellStyles count="3">
    <cellStyle name="Hyperlink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bu.blob.core.windows.net/docs/1718/BT/JCEU/CH__/JMSP/BT_C73B_1.0.pdf;" TargetMode="External"/><Relationship Id="rId2" Type="http://schemas.openxmlformats.org/officeDocument/2006/relationships/hyperlink" Target="https://ibu.blob.core.windows.net/docs/1718/BT/SWRL/OG__/SMMS/BT_C73E_1.0.pdf" TargetMode="External"/><Relationship Id="rId1" Type="http://schemas.openxmlformats.org/officeDocument/2006/relationships/hyperlink" Target="mailto:%20Visori&#371;%20g.8,%20LT-08300,%20Vilnius,%208%20(5)%202796708,%20info@biathlonltu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676"/>
  <sheetViews>
    <sheetView tabSelected="1" topLeftCell="A200" zoomScale="75" zoomScaleNormal="75" workbookViewId="0">
      <selection activeCell="F181" sqref="F181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140625" style="2" customWidth="1"/>
    <col min="18" max="18" width="12.5703125" style="1" customWidth="1"/>
    <col min="19" max="16384" width="9.140625" style="1"/>
  </cols>
  <sheetData>
    <row r="1" spans="1:18" s="8" customFormat="1" ht="15.75">
      <c r="D1" s="83"/>
      <c r="E1" s="83"/>
      <c r="F1" s="83"/>
      <c r="G1" s="83"/>
      <c r="H1" s="83"/>
      <c r="I1" s="83"/>
      <c r="J1" s="83"/>
      <c r="K1" s="83"/>
      <c r="L1" s="83"/>
      <c r="N1" s="2"/>
      <c r="O1" s="2"/>
      <c r="P1" s="2"/>
      <c r="Q1" s="2"/>
    </row>
    <row r="2" spans="1:18" s="8" customFormat="1" ht="15.75">
      <c r="B2" s="8" t="s">
        <v>0</v>
      </c>
      <c r="D2" s="83"/>
      <c r="E2" s="83"/>
      <c r="F2" s="83"/>
      <c r="G2" s="83"/>
      <c r="H2" s="83"/>
      <c r="I2" s="83"/>
      <c r="J2" s="83"/>
      <c r="K2" s="83"/>
      <c r="L2" s="83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8"/>
    </row>
    <row r="6" spans="1:18" ht="18.75">
      <c r="A6" s="113" t="s">
        <v>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8"/>
    </row>
    <row r="7" spans="1:18" s="8" customFormat="1" ht="15.75">
      <c r="A7" s="83"/>
      <c r="B7" s="123" t="s">
        <v>4</v>
      </c>
      <c r="C7" s="123"/>
      <c r="D7" s="123"/>
      <c r="E7" s="123"/>
      <c r="F7" s="123"/>
      <c r="G7" s="123"/>
      <c r="H7" s="12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83"/>
      <c r="B8" s="114" t="s">
        <v>5</v>
      </c>
      <c r="C8" s="114"/>
      <c r="D8" s="11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83"/>
      <c r="B9" s="48">
        <v>191797119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83"/>
      <c r="B10" s="81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124" t="s">
        <v>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28" t="s">
        <v>8</v>
      </c>
      <c r="B13" s="119" t="s">
        <v>9</v>
      </c>
      <c r="C13" s="119" t="s">
        <v>10</v>
      </c>
      <c r="D13" s="119" t="s">
        <v>11</v>
      </c>
      <c r="E13" s="115" t="s">
        <v>12</v>
      </c>
      <c r="F13" s="110"/>
      <c r="G13" s="111"/>
      <c r="H13" s="111"/>
      <c r="I13" s="111"/>
      <c r="J13" s="111"/>
      <c r="K13" s="111"/>
      <c r="L13" s="111"/>
      <c r="M13" s="111"/>
      <c r="N13" s="111"/>
      <c r="O13" s="112"/>
      <c r="P13" s="117" t="s">
        <v>13</v>
      </c>
      <c r="Q13" s="130" t="s">
        <v>14</v>
      </c>
      <c r="R13" s="125" t="s">
        <v>15</v>
      </c>
    </row>
    <row r="14" spans="1:18" s="8" customFormat="1" ht="45" customHeight="1">
      <c r="A14" s="128"/>
      <c r="B14" s="119"/>
      <c r="C14" s="119"/>
      <c r="D14" s="119"/>
      <c r="E14" s="129"/>
      <c r="F14" s="115" t="s">
        <v>16</v>
      </c>
      <c r="G14" s="115" t="s">
        <v>17</v>
      </c>
      <c r="H14" s="115" t="s">
        <v>18</v>
      </c>
      <c r="I14" s="120" t="s">
        <v>19</v>
      </c>
      <c r="J14" s="115" t="s">
        <v>20</v>
      </c>
      <c r="K14" s="115" t="s">
        <v>21</v>
      </c>
      <c r="L14" s="115" t="s">
        <v>22</v>
      </c>
      <c r="M14" s="115" t="s">
        <v>23</v>
      </c>
      <c r="N14" s="108" t="s">
        <v>24</v>
      </c>
      <c r="O14" s="108" t="s">
        <v>25</v>
      </c>
      <c r="P14" s="118"/>
      <c r="Q14" s="131"/>
      <c r="R14" s="126"/>
    </row>
    <row r="15" spans="1:18" s="8" customFormat="1" ht="76.150000000000006" customHeight="1">
      <c r="A15" s="128"/>
      <c r="B15" s="119"/>
      <c r="C15" s="119"/>
      <c r="D15" s="119"/>
      <c r="E15" s="116"/>
      <c r="F15" s="116"/>
      <c r="G15" s="116"/>
      <c r="H15" s="116"/>
      <c r="I15" s="121"/>
      <c r="J15" s="116"/>
      <c r="K15" s="116"/>
      <c r="L15" s="116"/>
      <c r="M15" s="116"/>
      <c r="N15" s="109"/>
      <c r="O15" s="109"/>
      <c r="P15" s="118"/>
      <c r="Q15" s="132"/>
      <c r="R15" s="12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95" t="s">
        <v>26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79"/>
      <c r="R17" s="8"/>
      <c r="S17" s="8"/>
    </row>
    <row r="18" spans="1:19" ht="16.899999999999999" customHeight="1">
      <c r="A18" s="88" t="s">
        <v>27</v>
      </c>
      <c r="B18" s="87"/>
      <c r="C18" s="87"/>
      <c r="D18" s="87"/>
      <c r="E18" s="87"/>
      <c r="F18" s="87"/>
      <c r="G18" s="87"/>
      <c r="H18" s="87"/>
      <c r="I18" s="87"/>
      <c r="J18" s="87"/>
      <c r="K18" s="50"/>
      <c r="L18" s="50"/>
      <c r="M18" s="50"/>
      <c r="N18" s="50"/>
      <c r="O18" s="50"/>
      <c r="P18" s="50"/>
      <c r="Q18" s="79"/>
      <c r="R18" s="8"/>
      <c r="S18" s="8"/>
    </row>
    <row r="19" spans="1:19" ht="60">
      <c r="A19" s="84">
        <v>1</v>
      </c>
      <c r="B19" s="84" t="s">
        <v>28</v>
      </c>
      <c r="C19" s="56" t="s">
        <v>29</v>
      </c>
      <c r="D19" s="84" t="s">
        <v>30</v>
      </c>
      <c r="E19" s="84">
        <v>1</v>
      </c>
      <c r="F19" s="84" t="s">
        <v>31</v>
      </c>
      <c r="G19" s="84" t="s">
        <v>32</v>
      </c>
      <c r="H19" s="84" t="s">
        <v>33</v>
      </c>
      <c r="I19" s="84"/>
      <c r="J19" s="84">
        <v>102</v>
      </c>
      <c r="K19" s="84">
        <v>33</v>
      </c>
      <c r="L19" s="84">
        <v>31</v>
      </c>
      <c r="M19" s="84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8.5299999999999994</v>
      </c>
      <c r="O19" s="9">
        <f>IF(F19="OŽ",N19,IF(H19="Ne",IF(J19*0.3&lt;J19-L19,N19,0),IF(J19*0.1&lt;J19-L19,N19,0)))</f>
        <v>8.5299999999999994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1.347</v>
      </c>
      <c r="Q19" s="11">
        <f>IF(ISERROR(P19*100/N19),0,(P19*100/N19))</f>
        <v>15.791324736225087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5.3414815999999998</v>
      </c>
      <c r="S19" s="20"/>
    </row>
    <row r="20" spans="1:19" s="8" customFormat="1" ht="15.75" customHeight="1">
      <c r="A20" s="92" t="s">
        <v>34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  <c r="R20" s="10">
        <f>SUM(R19:R19)</f>
        <v>5.3414815999999998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.75" customHeight="1">
      <c r="A22" s="24" t="s">
        <v>35</v>
      </c>
      <c r="B22" s="24"/>
      <c r="C22" s="24"/>
      <c r="D22" s="24"/>
      <c r="E22" s="24"/>
      <c r="F22" s="24"/>
      <c r="G22" s="24"/>
      <c r="H22" s="24"/>
      <c r="I22" s="24"/>
      <c r="J22" s="24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.75" customHeight="1">
      <c r="A23" s="24"/>
      <c r="B23" s="67" t="s">
        <v>36</v>
      </c>
      <c r="C23" s="24"/>
      <c r="D23" s="24"/>
      <c r="E23" s="24"/>
      <c r="F23" s="24"/>
      <c r="G23" s="24"/>
      <c r="H23" s="24"/>
      <c r="I23" s="24"/>
      <c r="J23" s="24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 t="s">
        <v>37</v>
      </c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49"/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>
      <c r="A26" s="95" t="s">
        <v>38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79"/>
    </row>
    <row r="27" spans="1:19" s="8" customFormat="1" ht="16.899999999999999" customHeight="1">
      <c r="A27" s="104" t="s">
        <v>39</v>
      </c>
      <c r="B27" s="105"/>
      <c r="C27" s="105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79"/>
    </row>
    <row r="28" spans="1:19" s="8" customFormat="1">
      <c r="A28" s="99" t="s">
        <v>40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79"/>
    </row>
    <row r="29" spans="1:19" s="8" customFormat="1">
      <c r="A29" s="84">
        <v>1</v>
      </c>
      <c r="B29" s="84" t="s">
        <v>41</v>
      </c>
      <c r="C29" s="12" t="s">
        <v>42</v>
      </c>
      <c r="D29" s="84" t="s">
        <v>30</v>
      </c>
      <c r="E29" s="84">
        <v>1</v>
      </c>
      <c r="F29" s="84" t="s">
        <v>43</v>
      </c>
      <c r="G29" s="84">
        <v>1</v>
      </c>
      <c r="H29" s="84" t="s">
        <v>33</v>
      </c>
      <c r="I29" s="84"/>
      <c r="J29" s="84">
        <v>114</v>
      </c>
      <c r="K29" s="84">
        <v>30</v>
      </c>
      <c r="L29" s="84">
        <v>16</v>
      </c>
      <c r="M29" s="84" t="s">
        <v>33</v>
      </c>
      <c r="N29" s="3">
        <f t="shared" ref="N29" si="0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32.86</v>
      </c>
      <c r="O29" s="9">
        <f t="shared" ref="O29" si="1">IF(F29="OŽ",N29,IF(H29="Ne",IF(J29*0.3&lt;J29-L29,N29,0),IF(J29*0.1&lt;J29-L29,N29,0)))</f>
        <v>32.86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4.8959999999999999</v>
      </c>
      <c r="Q29" s="11">
        <f>IF(ISERROR(P29*100/N29),0,(P29*100/N29))</f>
        <v>14.899573950091296</v>
      </c>
      <c r="R29" s="10">
        <f t="shared" ref="R29" si="2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15.706496000000001</v>
      </c>
    </row>
    <row r="30" spans="1:19" s="8" customFormat="1" ht="15.75" customHeight="1">
      <c r="A30" s="92" t="s">
        <v>34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4"/>
      <c r="R30" s="10">
        <f>SUM(R29:R29)</f>
        <v>15.706496000000001</v>
      </c>
    </row>
    <row r="31" spans="1:19" s="8" customFormat="1" ht="15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.75" customHeight="1">
      <c r="A32" s="24" t="s">
        <v>44</v>
      </c>
      <c r="B32" s="2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9" s="8" customFormat="1" ht="15.75" customHeight="1">
      <c r="A33" s="24"/>
      <c r="B33" s="67" t="s">
        <v>45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15.75" customHeight="1">
      <c r="A34" s="49" t="s">
        <v>46</v>
      </c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15.75" customHeight="1">
      <c r="A35" s="49"/>
      <c r="B35" s="49"/>
      <c r="C35" s="49"/>
      <c r="D35" s="49"/>
      <c r="E35" s="49"/>
      <c r="F35" s="49"/>
      <c r="G35" s="49"/>
      <c r="H35" s="49"/>
      <c r="I35" s="49"/>
      <c r="J35" s="15"/>
      <c r="K35" s="15"/>
      <c r="L35" s="15"/>
      <c r="M35" s="15"/>
      <c r="N35" s="15"/>
      <c r="O35" s="15"/>
      <c r="P35" s="15"/>
      <c r="Q35" s="15"/>
      <c r="R35" s="16"/>
    </row>
    <row r="36" spans="1:19" s="8" customFormat="1" ht="5.45" customHeight="1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9" s="8" customFormat="1" ht="13.9" customHeight="1">
      <c r="A37" s="95" t="s">
        <v>47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79"/>
    </row>
    <row r="38" spans="1:19" s="8" customFormat="1" ht="13.9" customHeight="1">
      <c r="A38" s="104" t="s">
        <v>39</v>
      </c>
      <c r="B38" s="105"/>
      <c r="C38" s="105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79"/>
    </row>
    <row r="39" spans="1:19" s="8" customFormat="1">
      <c r="A39" s="99" t="s">
        <v>48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79"/>
    </row>
    <row r="40" spans="1:19" s="8" customFormat="1">
      <c r="A40" s="84">
        <v>1</v>
      </c>
      <c r="B40" s="84" t="s">
        <v>49</v>
      </c>
      <c r="C40" s="12" t="s">
        <v>50</v>
      </c>
      <c r="D40" s="84" t="s">
        <v>51</v>
      </c>
      <c r="E40" s="84">
        <v>1</v>
      </c>
      <c r="F40" s="84" t="s">
        <v>52</v>
      </c>
      <c r="G40" s="84">
        <v>1</v>
      </c>
      <c r="H40" s="84" t="s">
        <v>53</v>
      </c>
      <c r="I40" s="84"/>
      <c r="J40" s="84">
        <v>24</v>
      </c>
      <c r="K40" s="84">
        <v>30</v>
      </c>
      <c r="L40" s="84">
        <v>16</v>
      </c>
      <c r="M40" s="84" t="s">
        <v>33</v>
      </c>
      <c r="N40" s="3">
        <f t="shared" ref="N40" si="3">(IF(F40="OŽ",IF(L40=1,550.8,IF(L40=2,426.38,IF(L40=3,342.14,IF(L40=4,181.44,IF(L40=5,168.48,IF(L40=6,155.52,IF(L40=7,148.5,IF(L40=8,144,0))))))))+IF(L40&lt;=8,0,IF(L40&lt;=16,137.7,IF(L40&lt;=24,108,IF(L40&lt;=32,80.1,IF(L40&lt;=36,52.2,0)))))-IF(L40&lt;=8,0,IF(L40&lt;=16,(L40-9)*2.754,IF(L40&lt;=24,(L40-17)* 2.754,IF(L40&lt;=32,(L40-25)* 2.754,IF(L40&lt;=36,(L40-33)*2.754,0))))),0)+IF(F40="PČ",IF(L40=1,449,IF(L40=2,314.6,IF(L40=3,238,IF(L40=4,172,IF(L40=5,159,IF(L40=6,145,IF(L40=7,132,IF(L40=8,119,0))))))))+IF(L40&lt;=8,0,IF(L40&lt;=16,88,IF(L40&lt;=24,55,IF(L40&lt;=32,22,0))))-IF(L40&lt;=8,0,IF(L40&lt;=16,(L40-9)*2.245,IF(L40&lt;=24,(L40-17)*2.245,IF(L40&lt;=32,(L40-25)*2.245,0)))),0)+IF(F40="PČneol",IF(L40=1,85,IF(L40=2,64.61,IF(L40=3,50.76,IF(L40=4,16.25,IF(L40=5,15,IF(L40=6,13.75,IF(L40=7,12.5,IF(L40=8,11.25,0))))))))+IF(L40&lt;=8,0,IF(L40&lt;=16,9,0))-IF(L40&lt;=8,0,IF(L40&lt;=16,(L40-9)*0.425,0)),0)+IF(F40="PŽ",IF(L40=1,85,IF(L40=2,59.5,IF(L40=3,45,IF(L40=4,32.5,IF(L40=5,30,IF(L40=6,27.5,IF(L40=7,25,IF(L40=8,22.5,0))))))))+IF(L40&lt;=8,0,IF(L40&lt;=16,19,IF(L40&lt;=24,13,IF(L40&lt;=32,8,0))))-IF(L40&lt;=8,0,IF(L40&lt;=16,(L40-9)*0.425,IF(L40&lt;=24,(L40-17)*0.425,IF(L40&lt;=32,(L40-25)*0.425,0)))),0)+IF(F40="EČ",IF(L40=1,204,IF(L40=2,156.24,IF(L40=3,123.84,IF(L40=4,72,IF(L40=5,66,IF(L40=6,60,IF(L40=7,54,IF(L40=8,48,0))))))))+IF(L40&lt;=8,0,IF(L40&lt;=16,40,IF(L40&lt;=24,25,0)))-IF(L40&lt;=8,0,IF(L40&lt;=16,(L40-9)*1.02,IF(L40&lt;=24,(L40-17)*1.02,0))),0)+IF(F40="EČneol",IF(L40=1,68,IF(L40=2,51.69,IF(L40=3,40.61,IF(L40=4,13,IF(L40=5,12,IF(L40=6,11,IF(L40=7,10,IF(L40=8,9,0)))))))))+IF(F40="EŽ",IF(L40=1,68,IF(L40=2,47.6,IF(L40=3,36,IF(L40=4,18,IF(L40=5,16.5,IF(L40=6,15,IF(L40=7,13.5,IF(L40=8,12,0))))))))+IF(L40&lt;=8,0,IF(L40&lt;=16,10,IF(L40&lt;=24,6,0)))-IF(L40&lt;=8,0,IF(L40&lt;=16,(L40-9)*0.34,IF(L40&lt;=24,(L40-17)*0.34,0))),0)+IF(F40="PT",IF(L40=1,68,IF(L40=2,52.08,IF(L40=3,41.28,IF(L40=4,24,IF(L40=5,22,IF(L40=6,20,IF(L40=7,18,IF(L40=8,16,0))))))))+IF(L40&lt;=8,0,IF(L40&lt;=16,13,IF(L40&lt;=24,9,IF(L40&lt;=32,4,0))))-IF(L40&lt;=8,0,IF(L40&lt;=16,(L40-9)*0.34,IF(L40&lt;=24,(L40-17)*0.34,IF(L40&lt;=32,(L40-25)*0.34,0)))),0)+IF(F40="JOŽ",IF(L40=1,85,IF(L40=2,59.5,IF(L40=3,45,IF(L40=4,32.5,IF(L40=5,30,IF(L40=6,27.5,IF(L40=7,25,IF(L40=8,22.5,0))))))))+IF(L40&lt;=8,0,IF(L40&lt;=16,19,IF(L40&lt;=24,13,0)))-IF(L40&lt;=8,0,IF(L40&lt;=16,(L40-9)*0.425,IF(L40&lt;=24,(L40-17)*0.425,0))),0)+IF(F40="JPČ",IF(L40=1,68,IF(L40=2,47.6,IF(L40=3,36,IF(L40=4,26,IF(L40=5,24,IF(L40=6,22,IF(L40=7,20,IF(L40=8,18,0))))))))+IF(L40&lt;=8,0,IF(L40&lt;=16,13,IF(L40&lt;=24,9,0)))-IF(L40&lt;=8,0,IF(L40&lt;=16,(L40-9)*0.34,IF(L40&lt;=24,(L40-17)*0.34,0))),0)+IF(F40="JEČ",IF(L40=1,34,IF(L40=2,26.04,IF(L40=3,20.6,IF(L40=4,12,IF(L40=5,11,IF(L40=6,10,IF(L40=7,9,IF(L40=8,8,0))))))))+IF(L40&lt;=8,0,IF(L40&lt;=16,6,0))-IF(L40&lt;=8,0,IF(L40&lt;=16,(L40-9)*0.17,0)),0)+IF(F40="JEOF",IF(L40=1,34,IF(L40=2,26.04,IF(L40=3,20.6,IF(L40=4,12,IF(L40=5,11,IF(L40=6,10,IF(L40=7,9,IF(L40=8,8,0))))))))+IF(L40&lt;=8,0,IF(L40&lt;=16,6,0))-IF(L40&lt;=8,0,IF(L40&lt;=16,(L40-9)*0.17,0)),0)+IF(F40="JnPČ",IF(L40=1,51,IF(L40=2,35.7,IF(L40=3,27,IF(L40=4,19.5,IF(L40=5,18,IF(L40=6,16.5,IF(L40=7,15,IF(L40=8,13.5,0))))))))+IF(L40&lt;=8,0,IF(L40&lt;=16,10,0))-IF(L40&lt;=8,0,IF(L40&lt;=16,(L40-9)*0.255,0)),0)+IF(F40="JnEČ",IF(L40=1,25.5,IF(L40=2,19.53,IF(L40=3,15.48,IF(L40=4,9,IF(L40=5,8.25,IF(L40=6,7.5,IF(L40=7,6.75,IF(L40=8,6,0))))))))+IF(L40&lt;=8,0,IF(L40&lt;=16,5,0))-IF(L40&lt;=8,0,IF(L40&lt;=16,(L40-9)*0.1275,0)),0)+IF(F40="JčPČ",IF(L40=1,21.25,IF(L40=2,14.5,IF(L40=3,11.5,IF(L40=4,7,IF(L40=5,6.5,IF(L40=6,6,IF(L40=7,5.5,IF(L40=8,5,0))))))))+IF(L40&lt;=8,0,IF(L40&lt;=16,4,0))-IF(L40&lt;=8,0,IF(L40&lt;=16,(L40-9)*0.10625,0)),0)+IF(F40="JčEČ",IF(L40=1,17,IF(L40=2,13.02,IF(L40=3,10.32,IF(L40=4,6,IF(L40=5,5.5,IF(L40=6,5,IF(L40=7,4.5,IF(L40=8,4,0))))))))+IF(L40&lt;=8,0,IF(L40&lt;=16,3,0))-IF(L40&lt;=8,0,IF(L40&lt;=16,(L40-9)*0.085,0)),0)+IF(F40="NEAK",IF(L40=1,11.48,IF(L40=2,8.79,IF(L40=3,6.97,IF(L40=4,4.05,IF(L40=5,3.71,IF(L40=6,3.38,IF(L40=7,3.04,IF(L40=8,2.7,0))))))))+IF(L40&lt;=8,0,IF(L40&lt;=16,2,IF(L40&lt;=24,1.3,0)))-IF(L40&lt;=8,0,IF(L40&lt;=16,(L40-9)*0.0574,IF(L40&lt;=24,(L40-17)*0.0574,0))),0))*IF(L40&lt;0,1,IF(OR(F40="PČ",F40="PŽ",F40="PT"),IF(J40&lt;32,J40/32,1),1))* IF(L40&lt;0,1,IF(OR(F40="EČ",F40="EŽ",F40="JOŽ",F40="JPČ",F40="NEAK"),IF(J40&lt;24,J40/24,1),1))*IF(L40&lt;0,1,IF(OR(F40="PČneol",F40="JEČ",F40="JEOF",F40="JnPČ",F40="JnEČ",F40="JčPČ",F40="JčEČ"),IF(J40&lt;16,J40/16,1),1))*IF(L40&lt;0,1,IF(F40="EČneol",IF(J40&lt;8,J40/8,1),1))</f>
        <v>6.0250000000000004</v>
      </c>
      <c r="O40" s="9">
        <f t="shared" ref="O40" si="4">IF(F40="OŽ",N40,IF(H40="Ne",IF(J40*0.3&lt;J40-L40,N40,0),IF(J40*0.1&lt;J40-L40,N40,0)))</f>
        <v>6.0250000000000004</v>
      </c>
      <c r="P40" s="4">
        <f t="shared" ref="P40" si="5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" si="6">IF(ISERROR(P40*100/N40),0,(P40*100/N40))</f>
        <v>0</v>
      </c>
      <c r="R40" s="10">
        <f t="shared" ref="R40" si="7">IF(Q40&lt;=30,O40+P40,O40+O40*0.3)*IF(G40=1,0.4,IF(G40=2,0.75,IF(G40="1 (kas 4 m. 1 k. nerengiamos)",0.52,1)))*IF(D40="olimpinė",1,IF(M40="Ne",0.5,1))*IF(OR(A$5="Lietuvos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federacija"),IF(OR(J40&lt;8,K40&lt;16),0,1),1)*E40*IF(I40&lt;=1,1,1/I40)*IF(OR(A$5="Lietuvos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2.5064000000000002</v>
      </c>
    </row>
    <row r="41" spans="1:19" s="8" customFormat="1" ht="15.75" customHeight="1">
      <c r="A41" s="101" t="s">
        <v>34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3"/>
      <c r="R41" s="10">
        <f>SUM(R40:R40)</f>
        <v>2.5064000000000002</v>
      </c>
    </row>
    <row r="42" spans="1:19" s="8" customFormat="1" ht="15.75" customHeight="1">
      <c r="A42" s="24" t="s">
        <v>44</v>
      </c>
      <c r="B42" s="2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15.75" customHeight="1">
      <c r="A43" s="24"/>
      <c r="B43" s="67" t="s">
        <v>54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1:19" s="8" customFormat="1" ht="15.75" customHeight="1">
      <c r="A44" s="49" t="s">
        <v>46</v>
      </c>
      <c r="B44" s="49"/>
      <c r="C44" s="49"/>
      <c r="D44" s="49"/>
      <c r="E44" s="49"/>
      <c r="F44" s="49"/>
      <c r="G44" s="49"/>
      <c r="H44" s="49"/>
      <c r="I44" s="49"/>
      <c r="J44" s="15"/>
      <c r="K44" s="15"/>
      <c r="L44" s="15"/>
      <c r="M44" s="15"/>
      <c r="N44" s="15"/>
      <c r="O44" s="15"/>
      <c r="P44" s="15"/>
      <c r="Q44" s="15"/>
      <c r="R44" s="16"/>
    </row>
    <row r="45" spans="1:19" s="8" customFormat="1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15"/>
      <c r="K45" s="15"/>
      <c r="L45" s="15"/>
      <c r="M45" s="15"/>
      <c r="N45" s="15"/>
      <c r="O45" s="15"/>
      <c r="P45" s="15"/>
      <c r="Q45" s="15"/>
      <c r="R45" s="16"/>
    </row>
    <row r="46" spans="1:19" s="8" customFormat="1" ht="15.75" customHeight="1">
      <c r="A46" s="95" t="s">
        <v>55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79"/>
    </row>
    <row r="47" spans="1:19" ht="15.75" customHeight="1">
      <c r="A47" s="104" t="s">
        <v>39</v>
      </c>
      <c r="B47" s="105"/>
      <c r="C47" s="105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79"/>
      <c r="R47" s="8"/>
      <c r="S47" s="8"/>
    </row>
    <row r="48" spans="1:19" ht="15.75" customHeight="1">
      <c r="A48" s="99" t="s">
        <v>56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79"/>
      <c r="R48" s="8"/>
      <c r="S48" s="8"/>
    </row>
    <row r="49" spans="1:19" s="7" customFormat="1" ht="14.25" customHeight="1">
      <c r="A49" s="84">
        <v>1</v>
      </c>
      <c r="B49" s="84" t="s">
        <v>57</v>
      </c>
      <c r="C49" s="12" t="s">
        <v>58</v>
      </c>
      <c r="D49" s="84" t="s">
        <v>30</v>
      </c>
      <c r="E49" s="84">
        <v>1</v>
      </c>
      <c r="F49" s="84" t="s">
        <v>59</v>
      </c>
      <c r="G49" s="84" t="s">
        <v>60</v>
      </c>
      <c r="H49" s="84" t="s">
        <v>33</v>
      </c>
      <c r="I49" s="84"/>
      <c r="J49" s="84">
        <v>87</v>
      </c>
      <c r="K49" s="84">
        <v>28</v>
      </c>
      <c r="L49" s="84">
        <v>17</v>
      </c>
      <c r="M49" s="84" t="s">
        <v>53</v>
      </c>
      <c r="N49" s="3">
        <f t="shared" ref="N49:N53" si="8">(IF(F49="OŽ",IF(L49=1,550.8,IF(L49=2,426.38,IF(L49=3,342.14,IF(L49=4,181.44,IF(L49=5,168.48,IF(L49=6,155.52,IF(L49=7,148.5,IF(L49=8,144,0))))))))+IF(L49&lt;=8,0,IF(L49&lt;=16,137.7,IF(L49&lt;=24,108,IF(L49&lt;=32,80.1,IF(L49&lt;=36,52.2,0)))))-IF(L49&lt;=8,0,IF(L49&lt;=16,(L49-9)*2.754,IF(L49&lt;=24,(L49-17)* 2.754,IF(L49&lt;=32,(L49-25)* 2.754,IF(L49&lt;=36,(L49-33)*2.754,0))))),0)+IF(F49="PČ",IF(L49=1,449,IF(L49=2,314.6,IF(L49=3,238,IF(L49=4,172,IF(L49=5,159,IF(L49=6,145,IF(L49=7,132,IF(L49=8,119,0))))))))+IF(L49&lt;=8,0,IF(L49&lt;=16,88,IF(L49&lt;=24,55,IF(L49&lt;=32,22,0))))-IF(L49&lt;=8,0,IF(L49&lt;=16,(L49-9)*2.245,IF(L49&lt;=24,(L49-17)*2.245,IF(L49&lt;=32,(L49-25)*2.245,0)))),0)+IF(F49="PČneol",IF(L49=1,85,IF(L49=2,64.61,IF(L49=3,50.76,IF(L49=4,16.25,IF(L49=5,15,IF(L49=6,13.75,IF(L49=7,12.5,IF(L49=8,11.25,0))))))))+IF(L49&lt;=8,0,IF(L49&lt;=16,9,0))-IF(L49&lt;=8,0,IF(L49&lt;=16,(L49-9)*0.425,0)),0)+IF(F49="PŽ",IF(L49=1,85,IF(L49=2,59.5,IF(L49=3,45,IF(L49=4,32.5,IF(L49=5,30,IF(L49=6,27.5,IF(L49=7,25,IF(L49=8,22.5,0))))))))+IF(L49&lt;=8,0,IF(L49&lt;=16,19,IF(L49&lt;=24,13,IF(L49&lt;=32,8,0))))-IF(L49&lt;=8,0,IF(L49&lt;=16,(L49-9)*0.425,IF(L49&lt;=24,(L49-17)*0.425,IF(L49&lt;=32,(L49-25)*0.425,0)))),0)+IF(F49="EČ",IF(L49=1,204,IF(L49=2,156.24,IF(L49=3,123.84,IF(L49=4,72,IF(L49=5,66,IF(L49=6,60,IF(L49=7,54,IF(L49=8,48,0))))))))+IF(L49&lt;=8,0,IF(L49&lt;=16,40,IF(L49&lt;=24,25,0)))-IF(L49&lt;=8,0,IF(L49&lt;=16,(L49-9)*1.02,IF(L49&lt;=24,(L49-17)*1.02,0))),0)+IF(F49="EČneol",IF(L49=1,68,IF(L49=2,51.69,IF(L49=3,40.61,IF(L49=4,13,IF(L49=5,12,IF(L49=6,11,IF(L49=7,10,IF(L49=8,9,0)))))))))+IF(F49="EŽ",IF(L49=1,68,IF(L49=2,47.6,IF(L49=3,36,IF(L49=4,18,IF(L49=5,16.5,IF(L49=6,15,IF(L49=7,13.5,IF(L49=8,12,0))))))))+IF(L49&lt;=8,0,IF(L49&lt;=16,10,IF(L49&lt;=24,6,0)))-IF(L49&lt;=8,0,IF(L49&lt;=16,(L49-9)*0.34,IF(L49&lt;=24,(L49-17)*0.34,0))),0)+IF(F49="PT",IF(L49=1,68,IF(L49=2,52.08,IF(L49=3,41.28,IF(L49=4,24,IF(L49=5,22,IF(L49=6,20,IF(L49=7,18,IF(L49=8,16,0))))))))+IF(L49&lt;=8,0,IF(L49&lt;=16,13,IF(L49&lt;=24,9,IF(L49&lt;=32,4,0))))-IF(L49&lt;=8,0,IF(L49&lt;=16,(L49-9)*0.34,IF(L49&lt;=24,(L49-17)*0.34,IF(L49&lt;=32,(L49-25)*0.34,0)))),0)+IF(F49="JOŽ",IF(L49=1,85,IF(L49=2,59.5,IF(L49=3,45,IF(L49=4,32.5,IF(L49=5,30,IF(L49=6,27.5,IF(L49=7,25,IF(L49=8,22.5,0))))))))+IF(L49&lt;=8,0,IF(L49&lt;=16,19,IF(L49&lt;=24,13,0)))-IF(L49&lt;=8,0,IF(L49&lt;=16,(L49-9)*0.425,IF(L49&lt;=24,(L49-17)*0.425,0))),0)+IF(F49="JPČ",IF(L49=1,68,IF(L49=2,47.6,IF(L49=3,36,IF(L49=4,26,IF(L49=5,24,IF(L49=6,22,IF(L49=7,20,IF(L49=8,18,0))))))))+IF(L49&lt;=8,0,IF(L49&lt;=16,13,IF(L49&lt;=24,9,0)))-IF(L49&lt;=8,0,IF(L49&lt;=16,(L49-9)*0.34,IF(L49&lt;=24,(L49-17)*0.34,0))),0)+IF(F49="JEČ",IF(L49=1,34,IF(L49=2,26.04,IF(L49=3,20.6,IF(L49=4,12,IF(L49=5,11,IF(L49=6,10,IF(L49=7,9,IF(L49=8,8,0))))))))+IF(L49&lt;=8,0,IF(L49&lt;=16,6,0))-IF(L49&lt;=8,0,IF(L49&lt;=16,(L49-9)*0.17,0)),0)+IF(F49="JEOF",IF(L49=1,34,IF(L49=2,26.04,IF(L49=3,20.6,IF(L49=4,12,IF(L49=5,11,IF(L49=6,10,IF(L49=7,9,IF(L49=8,8,0))))))))+IF(L49&lt;=8,0,IF(L49&lt;=16,6,0))-IF(L49&lt;=8,0,IF(L49&lt;=16,(L49-9)*0.17,0)),0)+IF(F49="JnPČ",IF(L49=1,51,IF(L49=2,35.7,IF(L49=3,27,IF(L49=4,19.5,IF(L49=5,18,IF(L49=6,16.5,IF(L49=7,15,IF(L49=8,13.5,0))))))))+IF(L49&lt;=8,0,IF(L49&lt;=16,10,0))-IF(L49&lt;=8,0,IF(L49&lt;=16,(L49-9)*0.255,0)),0)+IF(F49="JnEČ",IF(L49=1,25.5,IF(L49=2,19.53,IF(L49=3,15.48,IF(L49=4,9,IF(L49=5,8.25,IF(L49=6,7.5,IF(L49=7,6.75,IF(L49=8,6,0))))))))+IF(L49&lt;=8,0,IF(L49&lt;=16,5,0))-IF(L49&lt;=8,0,IF(L49&lt;=16,(L49-9)*0.1275,0)),0)+IF(F49="JčPČ",IF(L49=1,21.25,IF(L49=2,14.5,IF(L49=3,11.5,IF(L49=4,7,IF(L49=5,6.5,IF(L49=6,6,IF(L49=7,5.5,IF(L49=8,5,0))))))))+IF(L49&lt;=8,0,IF(L49&lt;=16,4,0))-IF(L49&lt;=8,0,IF(L49&lt;=16,(L49-9)*0.10625,0)),0)+IF(F49="JčEČ",IF(L49=1,17,IF(L49=2,13.02,IF(L49=3,10.32,IF(L49=4,6,IF(L49=5,5.5,IF(L49=6,5,IF(L49=7,4.5,IF(L49=8,4,0))))))))+IF(L49&lt;=8,0,IF(L49&lt;=16,3,0))-IF(L49&lt;=8,0,IF(L49&lt;=16,(L49-9)*0.085,0)),0)+IF(F49="NEAK",IF(L49=1,11.48,IF(L49=2,8.79,IF(L49=3,6.97,IF(L49=4,4.05,IF(L49=5,3.71,IF(L49=6,3.38,IF(L49=7,3.04,IF(L49=8,2.7,0))))))))+IF(L49&lt;=8,0,IF(L49&lt;=16,2,IF(L49&lt;=24,1.3,0)))-IF(L49&lt;=8,0,IF(L49&lt;=16,(L49-9)*0.0574,IF(L49&lt;=24,(L49-17)*0.0574,0))),0))*IF(L49&lt;0,1,IF(OR(F49="PČ",F49="PŽ",F49="PT"),IF(J49&lt;32,J49/32,1),1))* IF(L49&lt;0,1,IF(OR(F49="EČ",F49="EŽ",F49="JOŽ",F49="JPČ",F49="NEAK"),IF(J49&lt;24,J49/24,1),1))*IF(L49&lt;0,1,IF(OR(F49="PČneol",F49="JEČ",F49="JEOF",F49="JnPČ",F49="JnEČ",F49="JčPČ",F49="JčEČ"),IF(J49&lt;16,J49/16,1),1))*IF(L49&lt;0,1,IF(F49="EČneol",IF(J49&lt;8,J49/8,1),1))</f>
        <v>108</v>
      </c>
      <c r="O49" s="9">
        <f t="shared" ref="O49:O53" si="9">IF(F49="OŽ",N49,IF(H49="Ne",IF(J49*0.3&lt;J49-L49,N49,0),IF(J49*0.1&lt;J49-L49,N49,0)))</f>
        <v>108</v>
      </c>
      <c r="P49" s="4">
        <f t="shared" ref="P49" si="10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34.884</v>
      </c>
      <c r="Q49" s="11">
        <f t="shared" ref="Q49" si="11">IF(ISERROR(P49*100/N49),0,(P49*100/N49))</f>
        <v>32.300000000000004</v>
      </c>
      <c r="R49" s="10">
        <f t="shared" ref="R49:R53" si="12">IF(Q49&lt;=30,O49+P49,O49+O49*0.3)*IF(G49=1,0.4,IF(G49=2,0.75,IF(G49="1 (kas 4 m. 1 k. nerengiamos)",0.52,1)))*IF(D49="olimpinė",1,IF(M49="Ne",0.5,1))*IF(OR(A$5="Lietuvos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federacija"),IF(OR(J49&lt;8,K49&lt;16),0,1),1)*E49*IF(I49&lt;=1,1,1/I49)*IF(OR(A$5="Lietuvos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146.01600000000002</v>
      </c>
      <c r="S49" s="8"/>
    </row>
    <row r="50" spans="1:19" ht="17.25" customHeight="1">
      <c r="A50" s="84">
        <v>2</v>
      </c>
      <c r="B50" s="84" t="s">
        <v>57</v>
      </c>
      <c r="C50" s="12" t="s">
        <v>61</v>
      </c>
      <c r="D50" s="84" t="s">
        <v>30</v>
      </c>
      <c r="E50" s="84">
        <v>1</v>
      </c>
      <c r="F50" s="84" t="s">
        <v>59</v>
      </c>
      <c r="G50" s="84" t="s">
        <v>60</v>
      </c>
      <c r="H50" s="84" t="s">
        <v>33</v>
      </c>
      <c r="I50" s="84"/>
      <c r="J50" s="84">
        <v>60</v>
      </c>
      <c r="K50" s="84">
        <v>28</v>
      </c>
      <c r="L50" s="84">
        <v>13</v>
      </c>
      <c r="M50" s="84" t="s">
        <v>33</v>
      </c>
      <c r="N50" s="3">
        <f t="shared" si="8"/>
        <v>126.68399999999998</v>
      </c>
      <c r="O50" s="9">
        <f t="shared" si="9"/>
        <v>126.68399999999998</v>
      </c>
      <c r="P50" s="4">
        <f t="shared" ref="P50:P53" si="13"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42.228000000000002</v>
      </c>
      <c r="Q50" s="11">
        <f t="shared" ref="Q50:Q53" si="14">IF(ISERROR(P50*100/N50),0,(P50*100/N50))</f>
        <v>33.333333333333336</v>
      </c>
      <c r="R50" s="10">
        <f t="shared" si="12"/>
        <v>171.27676799999998</v>
      </c>
      <c r="S50" s="8"/>
    </row>
    <row r="51" spans="1:19" s="8" customFormat="1">
      <c r="A51" s="84">
        <v>3</v>
      </c>
      <c r="B51" s="84" t="s">
        <v>62</v>
      </c>
      <c r="C51" s="12" t="s">
        <v>63</v>
      </c>
      <c r="D51" s="84" t="s">
        <v>30</v>
      </c>
      <c r="E51" s="84">
        <v>1</v>
      </c>
      <c r="F51" s="84" t="s">
        <v>59</v>
      </c>
      <c r="G51" s="84" t="s">
        <v>60</v>
      </c>
      <c r="H51" s="84" t="s">
        <v>33</v>
      </c>
      <c r="I51" s="84"/>
      <c r="J51" s="84">
        <v>87</v>
      </c>
      <c r="K51" s="84">
        <v>28</v>
      </c>
      <c r="L51" s="84">
        <v>30</v>
      </c>
      <c r="M51" s="84" t="s">
        <v>33</v>
      </c>
      <c r="N51" s="3">
        <f t="shared" si="8"/>
        <v>66.33</v>
      </c>
      <c r="O51" s="9">
        <f t="shared" si="9"/>
        <v>66.33</v>
      </c>
      <c r="P51" s="4">
        <f t="shared" si="13"/>
        <v>11.016</v>
      </c>
      <c r="Q51" s="11">
        <f t="shared" si="14"/>
        <v>16.607869742198101</v>
      </c>
      <c r="R51" s="10">
        <f t="shared" si="12"/>
        <v>80.439840000000004</v>
      </c>
    </row>
    <row r="52" spans="1:19" s="8" customFormat="1" ht="60">
      <c r="A52" s="84">
        <v>4</v>
      </c>
      <c r="B52" s="84" t="s">
        <v>64</v>
      </c>
      <c r="C52" s="12" t="s">
        <v>65</v>
      </c>
      <c r="D52" s="84" t="s">
        <v>30</v>
      </c>
      <c r="E52" s="84">
        <v>4</v>
      </c>
      <c r="F52" s="84" t="s">
        <v>59</v>
      </c>
      <c r="G52" s="84" t="s">
        <v>60</v>
      </c>
      <c r="H52" s="84" t="s">
        <v>33</v>
      </c>
      <c r="I52" s="84"/>
      <c r="J52" s="84">
        <v>20</v>
      </c>
      <c r="K52" s="84">
        <v>28</v>
      </c>
      <c r="L52" s="84">
        <v>19</v>
      </c>
      <c r="M52" s="84" t="s">
        <v>33</v>
      </c>
      <c r="N52" s="3">
        <f t="shared" si="8"/>
        <v>102.492</v>
      </c>
      <c r="O52" s="9">
        <f t="shared" si="9"/>
        <v>102.492</v>
      </c>
      <c r="P52" s="4">
        <f t="shared" si="13"/>
        <v>1.8360000000000001</v>
      </c>
      <c r="Q52" s="11">
        <f t="shared" si="14"/>
        <v>1.7913593256059008</v>
      </c>
      <c r="R52" s="10">
        <f t="shared" si="12"/>
        <v>434.00448</v>
      </c>
    </row>
    <row r="53" spans="1:19" s="8" customFormat="1">
      <c r="A53" s="84">
        <v>5</v>
      </c>
      <c r="B53" s="84" t="s">
        <v>66</v>
      </c>
      <c r="C53" s="12" t="s">
        <v>67</v>
      </c>
      <c r="D53" s="84" t="s">
        <v>30</v>
      </c>
      <c r="E53" s="84">
        <v>1</v>
      </c>
      <c r="F53" s="84" t="s">
        <v>59</v>
      </c>
      <c r="G53" s="84" t="s">
        <v>60</v>
      </c>
      <c r="H53" s="84" t="s">
        <v>33</v>
      </c>
      <c r="I53" s="84"/>
      <c r="J53" s="84">
        <v>30</v>
      </c>
      <c r="K53" s="84">
        <v>28</v>
      </c>
      <c r="L53" s="84">
        <v>30</v>
      </c>
      <c r="M53" s="84" t="s">
        <v>53</v>
      </c>
      <c r="N53" s="3">
        <f t="shared" si="8"/>
        <v>66.33</v>
      </c>
      <c r="O53" s="9">
        <f t="shared" si="9"/>
        <v>66.33</v>
      </c>
      <c r="P53" s="4">
        <f t="shared" si="13"/>
        <v>0</v>
      </c>
      <c r="Q53" s="11">
        <f t="shared" si="14"/>
        <v>0</v>
      </c>
      <c r="R53" s="10">
        <f t="shared" si="12"/>
        <v>68.983199999999997</v>
      </c>
    </row>
    <row r="54" spans="1:19">
      <c r="A54" s="92" t="s">
        <v>34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4"/>
      <c r="R54" s="10">
        <f>SUM(R49:R53)</f>
        <v>900.7202880000001</v>
      </c>
      <c r="S54" s="8"/>
    </row>
    <row r="55" spans="1:19">
      <c r="A55" s="14"/>
      <c r="B55" s="79" t="s">
        <v>68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8"/>
    </row>
    <row r="56" spans="1:19" ht="12.75" customHeight="1">
      <c r="A56" s="24" t="s">
        <v>69</v>
      </c>
      <c r="B56" s="24" t="s">
        <v>70</v>
      </c>
      <c r="C56" s="24"/>
      <c r="D56" s="24"/>
      <c r="E56" s="24"/>
      <c r="F56" s="24"/>
      <c r="G56" s="24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8"/>
    </row>
    <row r="57" spans="1:19" s="8" customFormat="1" ht="12.75" customHeight="1">
      <c r="A57" s="24"/>
      <c r="B57" s="89" t="s">
        <v>71</v>
      </c>
      <c r="C57" s="89"/>
      <c r="D57" s="89"/>
      <c r="E57" s="89"/>
      <c r="F57" s="89"/>
      <c r="G57" s="89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1:19" s="8" customFormat="1" ht="12.75" customHeight="1">
      <c r="A58" s="24"/>
      <c r="B58" s="90" t="s">
        <v>72</v>
      </c>
      <c r="C58" s="90"/>
      <c r="D58" s="90"/>
      <c r="E58" s="90"/>
      <c r="F58" s="90"/>
      <c r="G58" s="90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</row>
    <row r="59" spans="1:19" s="8" customFormat="1" ht="12.75" customHeight="1">
      <c r="A59" s="24"/>
      <c r="B59" s="89" t="s">
        <v>73</v>
      </c>
      <c r="C59" s="89"/>
      <c r="D59" s="89"/>
      <c r="E59" s="89"/>
      <c r="F59" s="89"/>
      <c r="G59" s="8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</row>
    <row r="60" spans="1:19" s="8" customFormat="1" ht="12.75" customHeight="1">
      <c r="A60" s="24"/>
      <c r="B60" s="91" t="s">
        <v>74</v>
      </c>
      <c r="C60" s="91"/>
      <c r="D60" s="91"/>
      <c r="E60" s="91"/>
      <c r="F60" s="91"/>
      <c r="G60" s="91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</row>
    <row r="61" spans="1:19">
      <c r="A61" s="49" t="s">
        <v>46</v>
      </c>
      <c r="B61" s="49"/>
      <c r="C61" s="49"/>
      <c r="D61" s="49"/>
      <c r="E61" s="49"/>
      <c r="F61" s="49"/>
      <c r="G61" s="49"/>
      <c r="H61" s="49"/>
      <c r="I61" s="49"/>
      <c r="J61" s="15"/>
      <c r="K61" s="15"/>
      <c r="L61" s="15"/>
      <c r="M61" s="15"/>
      <c r="N61" s="15"/>
      <c r="O61" s="15"/>
      <c r="P61" s="15"/>
      <c r="Q61" s="15"/>
      <c r="R61" s="16"/>
      <c r="S61" s="8"/>
    </row>
    <row r="62" spans="1:19" s="8" customFormat="1">
      <c r="A62" s="49"/>
      <c r="B62" s="49"/>
      <c r="C62" s="49"/>
      <c r="D62" s="49"/>
      <c r="E62" s="49"/>
      <c r="F62" s="49"/>
      <c r="G62" s="49"/>
      <c r="H62" s="49"/>
      <c r="I62" s="49"/>
      <c r="J62" s="15"/>
      <c r="K62" s="15"/>
      <c r="L62" s="15"/>
      <c r="M62" s="15"/>
      <c r="N62" s="15"/>
      <c r="O62" s="15"/>
      <c r="P62" s="15"/>
      <c r="Q62" s="15"/>
      <c r="R62" s="16"/>
    </row>
    <row r="63" spans="1:19">
      <c r="A63" s="95" t="s">
        <v>75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79"/>
      <c r="R63" s="8"/>
      <c r="S63" s="8"/>
    </row>
    <row r="64" spans="1:19" ht="18">
      <c r="A64" s="97" t="s">
        <v>39</v>
      </c>
      <c r="B64" s="98"/>
      <c r="C64" s="98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79"/>
      <c r="R64" s="8"/>
      <c r="S64" s="8"/>
    </row>
    <row r="65" spans="1:19" s="28" customFormat="1" ht="21" customHeight="1">
      <c r="A65" s="80"/>
      <c r="B65" s="87" t="s">
        <v>76</v>
      </c>
      <c r="C65" s="87"/>
      <c r="D65" s="87"/>
      <c r="E65" s="87"/>
      <c r="F65" s="87"/>
      <c r="G65" s="87"/>
      <c r="H65" s="87"/>
      <c r="I65" s="87"/>
      <c r="J65" s="87"/>
      <c r="K65" s="87"/>
      <c r="L65" s="50"/>
      <c r="M65" s="50"/>
      <c r="N65" s="50"/>
      <c r="O65" s="50"/>
      <c r="P65" s="50"/>
      <c r="Q65" s="57"/>
    </row>
    <row r="66" spans="1:19">
      <c r="A66" s="58">
        <v>1</v>
      </c>
      <c r="B66" s="58" t="s">
        <v>77</v>
      </c>
      <c r="C66" s="59" t="s">
        <v>63</v>
      </c>
      <c r="D66" s="58" t="s">
        <v>30</v>
      </c>
      <c r="E66" s="58">
        <v>1</v>
      </c>
      <c r="F66" s="58" t="s">
        <v>43</v>
      </c>
      <c r="G66" s="58">
        <v>1</v>
      </c>
      <c r="H66" s="58" t="s">
        <v>33</v>
      </c>
      <c r="I66" s="58"/>
      <c r="J66" s="58">
        <v>117</v>
      </c>
      <c r="K66" s="58">
        <v>33</v>
      </c>
      <c r="L66" s="58">
        <v>12</v>
      </c>
      <c r="M66" s="58" t="s">
        <v>33</v>
      </c>
      <c r="N66" s="60">
        <f t="shared" ref="N66" si="15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36.94</v>
      </c>
      <c r="O66" s="61">
        <f t="shared" ref="O66" si="16">IF(F66="OŽ",N66,IF(H66="Ne",IF(J66*0.3&lt;J66-L66,N66,0),IF(J66*0.1&lt;J66-L66,N66,0)))</f>
        <v>36.94</v>
      </c>
      <c r="P66" s="62">
        <f t="shared" ref="P66" si="17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7.3439999999999994</v>
      </c>
      <c r="Q66" s="63">
        <f t="shared" ref="Q66" si="18">IF(ISERROR(P66*100/N66),0,(P66*100/N66))</f>
        <v>19.880887926367084</v>
      </c>
      <c r="R66" s="64">
        <f t="shared" ref="R66" si="19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18.422143999999999</v>
      </c>
      <c r="S66" s="8"/>
    </row>
    <row r="67" spans="1:19">
      <c r="A67" s="92" t="s">
        <v>34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4"/>
      <c r="R67" s="10">
        <f>SUM(R66:R66)</f>
        <v>18.422143999999999</v>
      </c>
      <c r="S67" s="8"/>
    </row>
    <row r="68" spans="1:19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8"/>
    </row>
    <row r="69" spans="1:19" ht="15.75">
      <c r="A69" s="67" t="s">
        <v>44</v>
      </c>
      <c r="B69" s="67"/>
      <c r="C69" s="66"/>
      <c r="D69" s="66"/>
      <c r="E69" s="66"/>
      <c r="F69" s="66"/>
      <c r="G69" s="66"/>
      <c r="H69" s="66"/>
      <c r="I69" s="66"/>
      <c r="J69" s="66"/>
      <c r="K69" s="15"/>
      <c r="L69" s="15"/>
      <c r="M69" s="15"/>
      <c r="N69" s="15"/>
      <c r="O69" s="15"/>
      <c r="P69" s="15"/>
      <c r="Q69" s="15"/>
      <c r="R69" s="16"/>
      <c r="S69" s="8"/>
    </row>
    <row r="70" spans="1:19" s="8" customFormat="1" ht="15.75">
      <c r="A70" s="67"/>
      <c r="B70" s="67" t="s">
        <v>78</v>
      </c>
      <c r="C70" s="66"/>
      <c r="D70" s="66"/>
      <c r="E70" s="66"/>
      <c r="F70" s="66"/>
      <c r="G70" s="66"/>
      <c r="H70" s="66"/>
      <c r="I70" s="66"/>
      <c r="J70" s="66"/>
      <c r="K70" s="15"/>
      <c r="L70" s="15"/>
      <c r="M70" s="15"/>
      <c r="N70" s="15"/>
      <c r="O70" s="15"/>
      <c r="P70" s="15"/>
      <c r="Q70" s="15"/>
      <c r="R70" s="16"/>
    </row>
    <row r="71" spans="1:19">
      <c r="A71" s="49" t="s">
        <v>46</v>
      </c>
      <c r="B71" s="49"/>
      <c r="C71" s="49"/>
      <c r="D71" s="49"/>
      <c r="E71" s="49"/>
      <c r="F71" s="49"/>
      <c r="G71" s="49"/>
      <c r="H71" s="49"/>
      <c r="I71" s="49"/>
      <c r="J71" s="15"/>
      <c r="K71" s="15"/>
      <c r="L71" s="15"/>
      <c r="M71" s="15"/>
      <c r="N71" s="15"/>
      <c r="O71" s="15"/>
      <c r="P71" s="15"/>
      <c r="Q71" s="15"/>
      <c r="R71" s="16"/>
      <c r="S71" s="8"/>
    </row>
    <row r="72" spans="1:19">
      <c r="A72" s="95" t="s">
        <v>79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79"/>
      <c r="R72" s="8"/>
      <c r="S72" s="8"/>
    </row>
    <row r="73" spans="1:19" ht="18">
      <c r="A73" s="104" t="s">
        <v>39</v>
      </c>
      <c r="B73" s="105"/>
      <c r="C73" s="105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79"/>
      <c r="R73" s="8"/>
      <c r="S73" s="8"/>
    </row>
    <row r="74" spans="1:19">
      <c r="A74" s="99" t="s">
        <v>80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79"/>
      <c r="R74" s="8"/>
      <c r="S74" s="8"/>
    </row>
    <row r="75" spans="1:19">
      <c r="A75" s="84">
        <v>1</v>
      </c>
      <c r="B75" s="84" t="s">
        <v>81</v>
      </c>
      <c r="C75" s="12" t="s">
        <v>58</v>
      </c>
      <c r="D75" s="84" t="s">
        <v>51</v>
      </c>
      <c r="E75" s="84">
        <v>1</v>
      </c>
      <c r="F75" s="84" t="s">
        <v>82</v>
      </c>
      <c r="G75" s="84">
        <v>1</v>
      </c>
      <c r="H75" s="84" t="s">
        <v>53</v>
      </c>
      <c r="I75" s="84"/>
      <c r="J75" s="84">
        <v>88</v>
      </c>
      <c r="K75" s="84">
        <v>32</v>
      </c>
      <c r="L75" s="84">
        <v>23</v>
      </c>
      <c r="M75" s="84" t="s">
        <v>33</v>
      </c>
      <c r="N75" s="3">
        <f t="shared" ref="N75" si="20">(IF(F75="OŽ",IF(L75=1,550.8,IF(L75=2,426.38,IF(L75=3,342.14,IF(L75=4,181.44,IF(L75=5,168.48,IF(L75=6,155.52,IF(L75=7,148.5,IF(L75=8,144,0))))))))+IF(L75&lt;=8,0,IF(L75&lt;=16,137.7,IF(L75&lt;=24,108,IF(L75&lt;=32,80.1,IF(L75&lt;=36,52.2,0)))))-IF(L75&lt;=8,0,IF(L75&lt;=16,(L75-9)*2.754,IF(L75&lt;=24,(L75-17)* 2.754,IF(L75&lt;=32,(L75-25)* 2.754,IF(L75&lt;=36,(L75-33)*2.754,0))))),0)+IF(F75="PČ",IF(L75=1,449,IF(L75=2,314.6,IF(L75=3,238,IF(L75=4,172,IF(L75=5,159,IF(L75=6,145,IF(L75=7,132,IF(L75=8,119,0))))))))+IF(L75&lt;=8,0,IF(L75&lt;=16,88,IF(L75&lt;=24,55,IF(L75&lt;=32,22,0))))-IF(L75&lt;=8,0,IF(L75&lt;=16,(L75-9)*2.245,IF(L75&lt;=24,(L75-17)*2.245,IF(L75&lt;=32,(L75-25)*2.245,0)))),0)+IF(F75="PČneol",IF(L75=1,85,IF(L75=2,64.61,IF(L75=3,50.76,IF(L75=4,16.25,IF(L75=5,15,IF(L75=6,13.75,IF(L75=7,12.5,IF(L75=8,11.25,0))))))))+IF(L75&lt;=8,0,IF(L75&lt;=16,9,0))-IF(L75&lt;=8,0,IF(L75&lt;=16,(L75-9)*0.425,0)),0)+IF(F75="PŽ",IF(L75=1,85,IF(L75=2,59.5,IF(L75=3,45,IF(L75=4,32.5,IF(L75=5,30,IF(L75=6,27.5,IF(L75=7,25,IF(L75=8,22.5,0))))))))+IF(L75&lt;=8,0,IF(L75&lt;=16,19,IF(L75&lt;=24,13,IF(L75&lt;=32,8,0))))-IF(L75&lt;=8,0,IF(L75&lt;=16,(L75-9)*0.425,IF(L75&lt;=24,(L75-17)*0.425,IF(L75&lt;=32,(L75-25)*0.425,0)))),0)+IF(F75="EČ",IF(L75=1,204,IF(L75=2,156.24,IF(L75=3,123.84,IF(L75=4,72,IF(L75=5,66,IF(L75=6,60,IF(L75=7,54,IF(L75=8,48,0))))))))+IF(L75&lt;=8,0,IF(L75&lt;=16,40,IF(L75&lt;=24,25,0)))-IF(L75&lt;=8,0,IF(L75&lt;=16,(L75-9)*1.02,IF(L75&lt;=24,(L75-17)*1.02,0))),0)+IF(F75="EČneol",IF(L75=1,68,IF(L75=2,51.69,IF(L75=3,40.61,IF(L75=4,13,IF(L75=5,12,IF(L75=6,11,IF(L75=7,10,IF(L75=8,9,0)))))))))+IF(F75="EŽ",IF(L75=1,68,IF(L75=2,47.6,IF(L75=3,36,IF(L75=4,18,IF(L75=5,16.5,IF(L75=6,15,IF(L75=7,13.5,IF(L75=8,12,0))))))))+IF(L75&lt;=8,0,IF(L75&lt;=16,10,IF(L75&lt;=24,6,0)))-IF(L75&lt;=8,0,IF(L75&lt;=16,(L75-9)*0.34,IF(L75&lt;=24,(L75-17)*0.34,0))),0)+IF(F75="PT",IF(L75=1,68,IF(L75=2,52.08,IF(L75=3,41.28,IF(L75=4,24,IF(L75=5,22,IF(L75=6,20,IF(L75=7,18,IF(L75=8,16,0))))))))+IF(L75&lt;=8,0,IF(L75&lt;=16,13,IF(L75&lt;=24,9,IF(L75&lt;=32,4,0))))-IF(L75&lt;=8,0,IF(L75&lt;=16,(L75-9)*0.34,IF(L75&lt;=24,(L75-17)*0.34,IF(L75&lt;=32,(L75-25)*0.34,0)))),0)+IF(F75="JOŽ",IF(L75=1,85,IF(L75=2,59.5,IF(L75=3,45,IF(L75=4,32.5,IF(L75=5,30,IF(L75=6,27.5,IF(L75=7,25,IF(L75=8,22.5,0))))))))+IF(L75&lt;=8,0,IF(L75&lt;=16,19,IF(L75&lt;=24,13,0)))-IF(L75&lt;=8,0,IF(L75&lt;=16,(L75-9)*0.425,IF(L75&lt;=24,(L75-17)*0.425,0))),0)+IF(F75="JPČ",IF(L75=1,68,IF(L75=2,47.6,IF(L75=3,36,IF(L75=4,26,IF(L75=5,24,IF(L75=6,22,IF(L75=7,20,IF(L75=8,18,0))))))))+IF(L75&lt;=8,0,IF(L75&lt;=16,13,IF(L75&lt;=24,9,0)))-IF(L75&lt;=8,0,IF(L75&lt;=16,(L75-9)*0.34,IF(L75&lt;=24,(L75-17)*0.34,0))),0)+IF(F75="JEČ",IF(L75=1,34,IF(L75=2,26.04,IF(L75=3,20.6,IF(L75=4,12,IF(L75=5,11,IF(L75=6,10,IF(L75=7,9,IF(L75=8,8,0))))))))+IF(L75&lt;=8,0,IF(L75&lt;=16,6,0))-IF(L75&lt;=8,0,IF(L75&lt;=16,(L75-9)*0.17,0)),0)+IF(F75="JEOF",IF(L75=1,34,IF(L75=2,26.04,IF(L75=3,20.6,IF(L75=4,12,IF(L75=5,11,IF(L75=6,10,IF(L75=7,9,IF(L75=8,8,0))))))))+IF(L75&lt;=8,0,IF(L75&lt;=16,6,0))-IF(L75&lt;=8,0,IF(L75&lt;=16,(L75-9)*0.17,0)),0)+IF(F75="JnPČ",IF(L75=1,51,IF(L75=2,35.7,IF(L75=3,27,IF(L75=4,19.5,IF(L75=5,18,IF(L75=6,16.5,IF(L75=7,15,IF(L75=8,13.5,0))))))))+IF(L75&lt;=8,0,IF(L75&lt;=16,10,0))-IF(L75&lt;=8,0,IF(L75&lt;=16,(L75-9)*0.255,0)),0)+IF(F75="JnEČ",IF(L75=1,25.5,IF(L75=2,19.53,IF(L75=3,15.48,IF(L75=4,9,IF(L75=5,8.25,IF(L75=6,7.5,IF(L75=7,6.75,IF(L75=8,6,0))))))))+IF(L75&lt;=8,0,IF(L75&lt;=16,5,0))-IF(L75&lt;=8,0,IF(L75&lt;=16,(L75-9)*0.1275,0)),0)+IF(F75="JčPČ",IF(L75=1,21.25,IF(L75=2,14.5,IF(L75=3,11.5,IF(L75=4,7,IF(L75=5,6.5,IF(L75=6,6,IF(L75=7,5.5,IF(L75=8,5,0))))))))+IF(L75&lt;=8,0,IF(L75&lt;=16,4,0))-IF(L75&lt;=8,0,IF(L75&lt;=16,(L75-9)*0.10625,0)),0)+IF(F75="JčEČ",IF(L75=1,17,IF(L75=2,13.02,IF(L75=3,10.32,IF(L75=4,6,IF(L75=5,5.5,IF(L75=6,5,IF(L75=7,4.5,IF(L75=8,4,0))))))))+IF(L75&lt;=8,0,IF(L75&lt;=16,3,0))-IF(L75&lt;=8,0,IF(L75&lt;=16,(L75-9)*0.085,0)),0)+IF(F75="NEAK",IF(L75=1,11.48,IF(L75=2,8.79,IF(L75=3,6.97,IF(L75=4,4.05,IF(L75=5,3.71,IF(L75=6,3.38,IF(L75=7,3.04,IF(L75=8,2.7,0))))))))+IF(L75&lt;=8,0,IF(L75&lt;=16,2,IF(L75&lt;=24,1.3,0)))-IF(L75&lt;=8,0,IF(L75&lt;=16,(L75-9)*0.0574,IF(L75&lt;=24,(L75-17)*0.0574,0))),0))*IF(L75&lt;0,1,IF(OR(F75="PČ",F75="PŽ",F75="PT"),IF(J75&lt;32,J75/32,1),1))* IF(L75&lt;0,1,IF(OR(F75="EČ",F75="EŽ",F75="JOŽ",F75="JPČ",F75="NEAK"),IF(J75&lt;24,J75/24,1),1))*IF(L75&lt;0,1,IF(OR(F75="PČneol",F75="JEČ",F75="JEOF",F75="JnPČ",F75="JnEČ",F75="JčPČ",F75="JčEČ"),IF(J75&lt;16,J75/16,1),1))*IF(L75&lt;0,1,IF(F75="EČneol",IF(J75&lt;8,J75/8,1),1))</f>
        <v>6.96</v>
      </c>
      <c r="O75" s="9">
        <f t="shared" ref="O75" si="21">IF(F75="OŽ",N75,IF(H75="Ne",IF(J75*0.3&lt;J75-L75,N75,0),IF(J75*0.1&lt;J75-L75,N75,0)))</f>
        <v>6.96</v>
      </c>
      <c r="P75" s="4">
        <f t="shared" ref="P75" si="22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0.20399999999999999</v>
      </c>
      <c r="Q75" s="11">
        <f t="shared" ref="Q75" si="23">IF(ISERROR(P75*100/N75),0,(P75*100/N75))</f>
        <v>2.9310344827586206</v>
      </c>
      <c r="R75" s="10">
        <f t="shared" ref="R75" si="24">IF(Q75&lt;=30,O75+P75,O75+O75*0.3)*IF(G75=1,0.4,IF(G75=2,0.75,IF(G75="1 (kas 4 m. 1 k. nerengiamos)",0.52,1)))*IF(D75="olimpinė",1,IF(M75="Ne",0.5,1))*IF(OR(A$5="Lietuvos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federacija"),IF(OR(J75&lt;8,K75&lt;16),0,1),1)*E75*IF(I75&lt;=1,1,1/I75)*IF(OR(A$5="Lietuvos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2.9802240000000002</v>
      </c>
      <c r="S75" s="8"/>
    </row>
    <row r="76" spans="1:19" ht="15" customHeight="1">
      <c r="A76" s="101" t="s">
        <v>34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3"/>
      <c r="R76" s="10">
        <f>SUM(R75:R75)</f>
        <v>2.9802240000000002</v>
      </c>
      <c r="S76" s="8"/>
    </row>
    <row r="77" spans="1:19" ht="15.75">
      <c r="A77" s="24" t="s">
        <v>44</v>
      </c>
      <c r="B77" s="2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8"/>
    </row>
    <row r="78" spans="1:19">
      <c r="A78" s="49" t="s">
        <v>46</v>
      </c>
      <c r="B78" s="49"/>
      <c r="C78" s="49"/>
      <c r="D78" s="49"/>
      <c r="E78" s="49"/>
      <c r="F78" s="49"/>
      <c r="G78" s="49"/>
      <c r="H78" s="49"/>
      <c r="I78" s="49"/>
      <c r="J78" s="15"/>
      <c r="K78" s="15"/>
      <c r="L78" s="15"/>
      <c r="M78" s="15"/>
      <c r="N78" s="15"/>
      <c r="O78" s="15"/>
      <c r="P78" s="15"/>
      <c r="Q78" s="15"/>
      <c r="R78" s="16"/>
      <c r="S78" s="8"/>
    </row>
    <row r="79" spans="1:19" s="8" customFormat="1">
      <c r="A79" s="49"/>
      <c r="B79" s="49"/>
      <c r="C79" s="49"/>
      <c r="D79" s="49"/>
      <c r="E79" s="49"/>
      <c r="F79" s="49"/>
      <c r="G79" s="49"/>
      <c r="H79" s="49"/>
      <c r="I79" s="49"/>
      <c r="J79" s="15"/>
      <c r="K79" s="15"/>
      <c r="L79" s="15"/>
      <c r="M79" s="15"/>
      <c r="N79" s="15"/>
      <c r="O79" s="15"/>
      <c r="P79" s="15"/>
      <c r="Q79" s="15"/>
      <c r="R79" s="16"/>
    </row>
    <row r="80" spans="1:19">
      <c r="A80" s="95" t="s">
        <v>83</v>
      </c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79"/>
      <c r="R80" s="8"/>
      <c r="S80" s="8"/>
    </row>
    <row r="81" spans="1:19" ht="18">
      <c r="A81" s="104" t="s">
        <v>39</v>
      </c>
      <c r="B81" s="105"/>
      <c r="C81" s="105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79"/>
      <c r="R81" s="8"/>
      <c r="S81" s="8"/>
    </row>
    <row r="82" spans="1:19">
      <c r="A82" s="99" t="s">
        <v>56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79"/>
      <c r="R82" s="8"/>
      <c r="S82" s="8"/>
    </row>
    <row r="83" spans="1:19">
      <c r="A83" s="84">
        <v>1</v>
      </c>
      <c r="B83" s="84" t="s">
        <v>84</v>
      </c>
      <c r="C83" s="12" t="s">
        <v>58</v>
      </c>
      <c r="D83" s="84" t="s">
        <v>51</v>
      </c>
      <c r="E83" s="84">
        <v>1</v>
      </c>
      <c r="F83" s="84" t="s">
        <v>85</v>
      </c>
      <c r="G83" s="84">
        <v>1</v>
      </c>
      <c r="H83" s="84" t="s">
        <v>53</v>
      </c>
      <c r="I83" s="84"/>
      <c r="J83" s="84">
        <v>129</v>
      </c>
      <c r="K83" s="84">
        <v>33</v>
      </c>
      <c r="L83" s="84">
        <v>6</v>
      </c>
      <c r="M83" s="84" t="s">
        <v>33</v>
      </c>
      <c r="N83" s="3">
        <f t="shared" ref="N83:N84" si="25">(IF(F83="OŽ",IF(L83=1,550.8,IF(L83=2,426.38,IF(L83=3,342.14,IF(L83=4,181.44,IF(L83=5,168.48,IF(L83=6,155.52,IF(L83=7,148.5,IF(L83=8,144,0))))))))+IF(L83&lt;=8,0,IF(L83&lt;=16,137.7,IF(L83&lt;=24,108,IF(L83&lt;=32,80.1,IF(L83&lt;=36,52.2,0)))))-IF(L83&lt;=8,0,IF(L83&lt;=16,(L83-9)*2.754,IF(L83&lt;=24,(L83-17)* 2.754,IF(L83&lt;=32,(L83-25)* 2.754,IF(L83&lt;=36,(L83-33)*2.754,0))))),0)+IF(F83="PČ",IF(L83=1,449,IF(L83=2,314.6,IF(L83=3,238,IF(L83=4,172,IF(L83=5,159,IF(L83=6,145,IF(L83=7,132,IF(L83=8,119,0))))))))+IF(L83&lt;=8,0,IF(L83&lt;=16,88,IF(L83&lt;=24,55,IF(L83&lt;=32,22,0))))-IF(L83&lt;=8,0,IF(L83&lt;=16,(L83-9)*2.245,IF(L83&lt;=24,(L83-17)*2.245,IF(L83&lt;=32,(L83-25)*2.245,0)))),0)+IF(F83="PČneol",IF(L83=1,85,IF(L83=2,64.61,IF(L83=3,50.76,IF(L83=4,16.25,IF(L83=5,15,IF(L83=6,13.75,IF(L83=7,12.5,IF(L83=8,11.25,0))))))))+IF(L83&lt;=8,0,IF(L83&lt;=16,9,0))-IF(L83&lt;=8,0,IF(L83&lt;=16,(L83-9)*0.425,0)),0)+IF(F83="PŽ",IF(L83=1,85,IF(L83=2,59.5,IF(L83=3,45,IF(L83=4,32.5,IF(L83=5,30,IF(L83=6,27.5,IF(L83=7,25,IF(L83=8,22.5,0))))))))+IF(L83&lt;=8,0,IF(L83&lt;=16,19,IF(L83&lt;=24,13,IF(L83&lt;=32,8,0))))-IF(L83&lt;=8,0,IF(L83&lt;=16,(L83-9)*0.425,IF(L83&lt;=24,(L83-17)*0.425,IF(L83&lt;=32,(L83-25)*0.425,0)))),0)+IF(F83="EČ",IF(L83=1,204,IF(L83=2,156.24,IF(L83=3,123.84,IF(L83=4,72,IF(L83=5,66,IF(L83=6,60,IF(L83=7,54,IF(L83=8,48,0))))))))+IF(L83&lt;=8,0,IF(L83&lt;=16,40,IF(L83&lt;=24,25,0)))-IF(L83&lt;=8,0,IF(L83&lt;=16,(L83-9)*1.02,IF(L83&lt;=24,(L83-17)*1.02,0))),0)+IF(F83="EČneol",IF(L83=1,68,IF(L83=2,51.69,IF(L83=3,40.61,IF(L83=4,13,IF(L83=5,12,IF(L83=6,11,IF(L83=7,10,IF(L83=8,9,0)))))))))+IF(F83="EŽ",IF(L83=1,68,IF(L83=2,47.6,IF(L83=3,36,IF(L83=4,18,IF(L83=5,16.5,IF(L83=6,15,IF(L83=7,13.5,IF(L83=8,12,0))))))))+IF(L83&lt;=8,0,IF(L83&lt;=16,10,IF(L83&lt;=24,6,0)))-IF(L83&lt;=8,0,IF(L83&lt;=16,(L83-9)*0.34,IF(L83&lt;=24,(L83-17)*0.34,0))),0)+IF(F83="PT",IF(L83=1,68,IF(L83=2,52.08,IF(L83=3,41.28,IF(L83=4,24,IF(L83=5,22,IF(L83=6,20,IF(L83=7,18,IF(L83=8,16,0))))))))+IF(L83&lt;=8,0,IF(L83&lt;=16,13,IF(L83&lt;=24,9,IF(L83&lt;=32,4,0))))-IF(L83&lt;=8,0,IF(L83&lt;=16,(L83-9)*0.34,IF(L83&lt;=24,(L83-17)*0.34,IF(L83&lt;=32,(L83-25)*0.34,0)))),0)+IF(F83="JOŽ",IF(L83=1,85,IF(L83=2,59.5,IF(L83=3,45,IF(L83=4,32.5,IF(L83=5,30,IF(L83=6,27.5,IF(L83=7,25,IF(L83=8,22.5,0))))))))+IF(L83&lt;=8,0,IF(L83&lt;=16,19,IF(L83&lt;=24,13,0)))-IF(L83&lt;=8,0,IF(L83&lt;=16,(L83-9)*0.425,IF(L83&lt;=24,(L83-17)*0.425,0))),0)+IF(F83="JPČ",IF(L83=1,68,IF(L83=2,47.6,IF(L83=3,36,IF(L83=4,26,IF(L83=5,24,IF(L83=6,22,IF(L83=7,20,IF(L83=8,18,0))))))))+IF(L83&lt;=8,0,IF(L83&lt;=16,13,IF(L83&lt;=24,9,0)))-IF(L83&lt;=8,0,IF(L83&lt;=16,(L83-9)*0.34,IF(L83&lt;=24,(L83-17)*0.34,0))),0)+IF(F83="JEČ",IF(L83=1,34,IF(L83=2,26.04,IF(L83=3,20.6,IF(L83=4,12,IF(L83=5,11,IF(L83=6,10,IF(L83=7,9,IF(L83=8,8,0))))))))+IF(L83&lt;=8,0,IF(L83&lt;=16,6,0))-IF(L83&lt;=8,0,IF(L83&lt;=16,(L83-9)*0.17,0)),0)+IF(F83="JEOF",IF(L83=1,34,IF(L83=2,26.04,IF(L83=3,20.6,IF(L83=4,12,IF(L83=5,11,IF(L83=6,10,IF(L83=7,9,IF(L83=8,8,0))))))))+IF(L83&lt;=8,0,IF(L83&lt;=16,6,0))-IF(L83&lt;=8,0,IF(L83&lt;=16,(L83-9)*0.17,0)),0)+IF(F83="JnPČ",IF(L83=1,51,IF(L83=2,35.7,IF(L83=3,27,IF(L83=4,19.5,IF(L83=5,18,IF(L83=6,16.5,IF(L83=7,15,IF(L83=8,13.5,0))))))))+IF(L83&lt;=8,0,IF(L83&lt;=16,10,0))-IF(L83&lt;=8,0,IF(L83&lt;=16,(L83-9)*0.255,0)),0)+IF(F83="JnEČ",IF(L83=1,25.5,IF(L83=2,19.53,IF(L83=3,15.48,IF(L83=4,9,IF(L83=5,8.25,IF(L83=6,7.5,IF(L83=7,6.75,IF(L83=8,6,0))))))))+IF(L83&lt;=8,0,IF(L83&lt;=16,5,0))-IF(L83&lt;=8,0,IF(L83&lt;=16,(L83-9)*0.1275,0)),0)+IF(F83="JčPČ",IF(L83=1,21.25,IF(L83=2,14.5,IF(L83=3,11.5,IF(L83=4,7,IF(L83=5,6.5,IF(L83=6,6,IF(L83=7,5.5,IF(L83=8,5,0))))))))+IF(L83&lt;=8,0,IF(L83&lt;=16,4,0))-IF(L83&lt;=8,0,IF(L83&lt;=16,(L83-9)*0.10625,0)),0)+IF(F83="JčEČ",IF(L83=1,17,IF(L83=2,13.02,IF(L83=3,10.32,IF(L83=4,6,IF(L83=5,5.5,IF(L83=6,5,IF(L83=7,4.5,IF(L83=8,4,0))))))))+IF(L83&lt;=8,0,IF(L83&lt;=16,3,0))-IF(L83&lt;=8,0,IF(L83&lt;=16,(L83-9)*0.085,0)),0)+IF(F83="NEAK",IF(L83=1,11.48,IF(L83=2,8.79,IF(L83=3,6.97,IF(L83=4,4.05,IF(L83=5,3.71,IF(L83=6,3.38,IF(L83=7,3.04,IF(L83=8,2.7,0))))))))+IF(L83&lt;=8,0,IF(L83&lt;=16,2,IF(L83&lt;=24,1.3,0)))-IF(L83&lt;=8,0,IF(L83&lt;=16,(L83-9)*0.0574,IF(L83&lt;=24,(L83-17)*0.0574,0))),0))*IF(L83&lt;0,1,IF(OR(F83="PČ",F83="PŽ",F83="PT"),IF(J83&lt;32,J83/32,1),1))* IF(L83&lt;0,1,IF(OR(F83="EČ",F83="EŽ",F83="JOŽ",F83="JPČ",F83="NEAK"),IF(J83&lt;24,J83/24,1),1))*IF(L83&lt;0,1,IF(OR(F83="PČneol",F83="JEČ",F83="JEOF",F83="JnPČ",F83="JnEČ",F83="JčPČ",F83="JčEČ"),IF(J83&lt;16,J83/16,1),1))*IF(L83&lt;0,1,IF(F83="EČneol",IF(J83&lt;8,J83/8,1),1))</f>
        <v>10</v>
      </c>
      <c r="O83" s="9">
        <f t="shared" ref="O83:O84" si="26">IF(F83="OŽ",N83,IF(H83="Ne",IF(J83*0.3&lt;J83-L83,N83,0),IF(J83*0.1&lt;J83-L83,N83,0)))</f>
        <v>10</v>
      </c>
      <c r="P83" s="4">
        <f t="shared" ref="P83" si="27"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1.02</v>
      </c>
      <c r="Q83" s="11">
        <f t="shared" ref="Q83" si="28">IF(ISERROR(P83*100/N83),0,(P83*100/N83))</f>
        <v>10.199999999999999</v>
      </c>
      <c r="R83" s="10">
        <f t="shared" ref="R83:R84" si="29">IF(Q83&lt;=30,O83+P83,O83+O83*0.3)*IF(G83=1,0.4,IF(G83=2,0.75,IF(G83="1 (kas 4 m. 1 k. nerengiamos)",0.52,1)))*IF(D83="olimpinė",1,IF(M83="Ne",0.5,1))*IF(OR(A$5="Lietuvos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federacija"),IF(OR(J83&lt;8,K83&lt;16),0,1),1)*E83*IF(I83&lt;=1,1,1/I83)*IF(OR(A$5="Lietuvos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4.5843200000000008</v>
      </c>
      <c r="S83" s="8"/>
    </row>
    <row r="84" spans="1:19">
      <c r="A84" s="84">
        <v>2</v>
      </c>
      <c r="B84" s="84" t="s">
        <v>84</v>
      </c>
      <c r="C84" s="12" t="s">
        <v>61</v>
      </c>
      <c r="D84" s="84" t="s">
        <v>51</v>
      </c>
      <c r="E84" s="84">
        <v>1</v>
      </c>
      <c r="F84" s="84" t="s">
        <v>85</v>
      </c>
      <c r="G84" s="84">
        <v>1</v>
      </c>
      <c r="H84" s="84" t="s">
        <v>33</v>
      </c>
      <c r="I84" s="84"/>
      <c r="J84" s="84">
        <v>60</v>
      </c>
      <c r="K84" s="84">
        <v>33</v>
      </c>
      <c r="L84" s="84">
        <v>12</v>
      </c>
      <c r="M84" s="84" t="s">
        <v>53</v>
      </c>
      <c r="N84" s="3">
        <f t="shared" si="25"/>
        <v>5.49</v>
      </c>
      <c r="O84" s="9">
        <f t="shared" si="26"/>
        <v>5.49</v>
      </c>
      <c r="P84" s="4">
        <f t="shared" ref="P84" si="30">IF(O84=0,0,IF(F84="OŽ",IF(L84&gt;35,0,IF(J84&gt;35,(36-L84)*1.836,((36-L84)-(36-J84))*1.836)),0)+IF(F84="PČ",IF(L84&gt;31,0,IF(J84&gt;31,(32-L84)*1.347,((32-L84)-(32-J84))*1.347)),0)+ IF(F84="PČneol",IF(L84&gt;15,0,IF(J84&gt;15,(16-L84)*0.255,((16-L84)-(16-J84))*0.255)),0)+IF(F84="PŽ",IF(L84&gt;31,0,IF(J84&gt;31,(32-L84)*0.255,((32-L84)-(32-J84))*0.255)),0)+IF(F84="EČ",IF(L84&gt;23,0,IF(J84&gt;23,(24-L84)*0.612,((24-L84)-(24-J84))*0.612)),0)+IF(F84="EČneol",IF(L84&gt;7,0,IF(J84&gt;7,(8-L84)*0.204,((8-L84)-(8-J84))*0.204)),0)+IF(F84="EŽ",IF(L84&gt;23,0,IF(J84&gt;23,(24-L84)*0.204,((24-L84)-(24-J84))*0.204)),0)+IF(F84="PT",IF(L84&gt;31,0,IF(J84&gt;31,(32-L84)*0.204,((32-L84)-(32-J84))*0.204)),0)+IF(F84="JOŽ",IF(L84&gt;23,0,IF(J84&gt;23,(24-L84)*0.255,((24-L84)-(24-J84))*0.255)),0)+IF(F84="JPČ",IF(L84&gt;23,0,IF(J84&gt;23,(24-L84)*0.204,((24-L84)-(24-J84))*0.204)),0)+IF(F84="JEČ",IF(L84&gt;15,0,IF(J84&gt;15,(16-L84)*0.102,((16-L84)-(16-J84))*0.102)),0)+IF(F84="JEOF",IF(L84&gt;15,0,IF(J84&gt;15,(16-L84)*0.102,((16-L84)-(16-J84))*0.102)),0)+IF(F84="JnPČ",IF(L84&gt;15,0,IF(J84&gt;15,(16-L84)*0.153,((16-L84)-(16-J84))*0.153)),0)+IF(F84="JnEČ",IF(L84&gt;15,0,IF(J84&gt;15,(16-L84)*0.0765,((16-L84)-(16-J84))*0.0765)),0)+IF(F84="JčPČ",IF(L84&gt;15,0,IF(J84&gt;15,(16-L84)*0.06375,((16-L84)-(16-J84))*0.06375)),0)+IF(F84="JčEČ",IF(L84&gt;15,0,IF(J84&gt;15,(16-L84)*0.051,((16-L84)-(16-J84))*0.051)),0)+IF(F84="NEAK",IF(L84&gt;23,0,IF(J84&gt;23,(24-L84)*0.03444,((24-L84)-(24-J84))*0.03444)),0))</f>
        <v>0.40799999999999997</v>
      </c>
      <c r="Q84" s="11">
        <f t="shared" ref="Q84" si="31">IF(ISERROR(P84*100/N84),0,(P84*100/N84))</f>
        <v>7.4316939890710376</v>
      </c>
      <c r="R84" s="10">
        <f t="shared" si="29"/>
        <v>1.2267840000000003</v>
      </c>
      <c r="S84" s="8"/>
    </row>
    <row r="85" spans="1:19">
      <c r="A85" s="101" t="s">
        <v>34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3"/>
      <c r="R85" s="10">
        <f>SUM(R83:R84)</f>
        <v>5.8111040000000012</v>
      </c>
      <c r="S85" s="8"/>
    </row>
    <row r="86" spans="1:19" ht="15.75">
      <c r="A86" s="24" t="s">
        <v>68</v>
      </c>
      <c r="B86" s="2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 ht="15.75">
      <c r="A87" s="24"/>
      <c r="B87" s="70" t="s">
        <v>86</v>
      </c>
      <c r="C87" s="70"/>
      <c r="D87" s="70"/>
      <c r="E87" s="70"/>
      <c r="F87" s="70"/>
      <c r="G87" s="69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</row>
    <row r="88" spans="1:19" s="8" customFormat="1" ht="15.75">
      <c r="A88" s="24"/>
      <c r="B88" s="67" t="s">
        <v>87</v>
      </c>
      <c r="C88" s="24"/>
      <c r="D88" s="24"/>
      <c r="E88" s="24"/>
      <c r="F88" s="24"/>
      <c r="G88" s="68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</row>
    <row r="89" spans="1:19">
      <c r="A89" s="49" t="s">
        <v>46</v>
      </c>
      <c r="B89" s="49"/>
      <c r="C89" s="49"/>
      <c r="D89" s="49"/>
      <c r="E89" s="49"/>
      <c r="F89" s="49"/>
      <c r="G89" s="49"/>
      <c r="H89" s="49"/>
      <c r="I89" s="49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 s="8" customFormat="1">
      <c r="A90" s="49"/>
      <c r="B90" s="49"/>
      <c r="C90" s="49"/>
      <c r="D90" s="49"/>
      <c r="E90" s="49"/>
      <c r="F90" s="49"/>
      <c r="G90" s="49"/>
      <c r="H90" s="49"/>
      <c r="I90" s="49"/>
      <c r="J90" s="15"/>
      <c r="K90" s="15"/>
      <c r="L90" s="15"/>
      <c r="M90" s="15"/>
      <c r="N90" s="15"/>
      <c r="O90" s="15"/>
      <c r="P90" s="15"/>
      <c r="Q90" s="15"/>
      <c r="R90" s="16"/>
    </row>
    <row r="91" spans="1:19">
      <c r="A91" s="95" t="s">
        <v>88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79"/>
      <c r="R91" s="8"/>
      <c r="S91" s="8"/>
    </row>
    <row r="92" spans="1:19" ht="18">
      <c r="A92" s="104" t="s">
        <v>39</v>
      </c>
      <c r="B92" s="105"/>
      <c r="C92" s="105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79"/>
      <c r="R92" s="8"/>
      <c r="S92" s="8"/>
    </row>
    <row r="93" spans="1:19">
      <c r="A93" s="99" t="s">
        <v>56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79"/>
      <c r="R93" s="8"/>
      <c r="S93" s="8"/>
    </row>
    <row r="94" spans="1:19" ht="60">
      <c r="A94" s="84">
        <v>1</v>
      </c>
      <c r="B94" s="84" t="s">
        <v>89</v>
      </c>
      <c r="C94" s="12" t="s">
        <v>58</v>
      </c>
      <c r="D94" s="84" t="s">
        <v>30</v>
      </c>
      <c r="E94" s="84">
        <v>1</v>
      </c>
      <c r="F94" s="84" t="s">
        <v>31</v>
      </c>
      <c r="G94" s="84" t="s">
        <v>32</v>
      </c>
      <c r="H94" s="84" t="s">
        <v>33</v>
      </c>
      <c r="I94" s="84"/>
      <c r="J94" s="84">
        <v>96</v>
      </c>
      <c r="K94" s="84">
        <v>30</v>
      </c>
      <c r="L94" s="84">
        <v>27</v>
      </c>
      <c r="M94" s="84" t="s">
        <v>33</v>
      </c>
      <c r="N94" s="3">
        <f t="shared" ref="N94:N96" si="32">(IF(F94="OŽ",IF(L94=1,550.8,IF(L94=2,426.38,IF(L94=3,342.14,IF(L94=4,181.44,IF(L94=5,168.48,IF(L94=6,155.52,IF(L94=7,148.5,IF(L94=8,144,0))))))))+IF(L94&lt;=8,0,IF(L94&lt;=16,137.7,IF(L94&lt;=24,108,IF(L94&lt;=32,80.1,IF(L94&lt;=36,52.2,0)))))-IF(L94&lt;=8,0,IF(L94&lt;=16,(L94-9)*2.754,IF(L94&lt;=24,(L94-17)* 2.754,IF(L94&lt;=32,(L94-25)* 2.754,IF(L94&lt;=36,(L94-33)*2.754,0))))),0)+IF(F94="PČ",IF(L94=1,449,IF(L94=2,314.6,IF(L94=3,238,IF(L94=4,172,IF(L94=5,159,IF(L94=6,145,IF(L94=7,132,IF(L94=8,119,0))))))))+IF(L94&lt;=8,0,IF(L94&lt;=16,88,IF(L94&lt;=24,55,IF(L94&lt;=32,22,0))))-IF(L94&lt;=8,0,IF(L94&lt;=16,(L94-9)*2.245,IF(L94&lt;=24,(L94-17)*2.245,IF(L94&lt;=32,(L94-25)*2.245,0)))),0)+IF(F94="PČneol",IF(L94=1,85,IF(L94=2,64.61,IF(L94=3,50.76,IF(L94=4,16.25,IF(L94=5,15,IF(L94=6,13.75,IF(L94=7,12.5,IF(L94=8,11.25,0))))))))+IF(L94&lt;=8,0,IF(L94&lt;=16,9,0))-IF(L94&lt;=8,0,IF(L94&lt;=16,(L94-9)*0.425,0)),0)+IF(F94="PŽ",IF(L94=1,85,IF(L94=2,59.5,IF(L94=3,45,IF(L94=4,32.5,IF(L94=5,30,IF(L94=6,27.5,IF(L94=7,25,IF(L94=8,22.5,0))))))))+IF(L94&lt;=8,0,IF(L94&lt;=16,19,IF(L94&lt;=24,13,IF(L94&lt;=32,8,0))))-IF(L94&lt;=8,0,IF(L94&lt;=16,(L94-9)*0.425,IF(L94&lt;=24,(L94-17)*0.425,IF(L94&lt;=32,(L94-25)*0.425,0)))),0)+IF(F94="EČ",IF(L94=1,204,IF(L94=2,156.24,IF(L94=3,123.84,IF(L94=4,72,IF(L94=5,66,IF(L94=6,60,IF(L94=7,54,IF(L94=8,48,0))))))))+IF(L94&lt;=8,0,IF(L94&lt;=16,40,IF(L94&lt;=24,25,0)))-IF(L94&lt;=8,0,IF(L94&lt;=16,(L94-9)*1.02,IF(L94&lt;=24,(L94-17)*1.02,0))),0)+IF(F94="EČneol",IF(L94=1,68,IF(L94=2,51.69,IF(L94=3,40.61,IF(L94=4,13,IF(L94=5,12,IF(L94=6,11,IF(L94=7,10,IF(L94=8,9,0)))))))))+IF(F94="EŽ",IF(L94=1,68,IF(L94=2,47.6,IF(L94=3,36,IF(L94=4,18,IF(L94=5,16.5,IF(L94=6,15,IF(L94=7,13.5,IF(L94=8,12,0))))))))+IF(L94&lt;=8,0,IF(L94&lt;=16,10,IF(L94&lt;=24,6,0)))-IF(L94&lt;=8,0,IF(L94&lt;=16,(L94-9)*0.34,IF(L94&lt;=24,(L94-17)*0.34,0))),0)+IF(F94="PT",IF(L94=1,68,IF(L94=2,52.08,IF(L94=3,41.28,IF(L94=4,24,IF(L94=5,22,IF(L94=6,20,IF(L94=7,18,IF(L94=8,16,0))))))))+IF(L94&lt;=8,0,IF(L94&lt;=16,13,IF(L94&lt;=24,9,IF(L94&lt;=32,4,0))))-IF(L94&lt;=8,0,IF(L94&lt;=16,(L94-9)*0.34,IF(L94&lt;=24,(L94-17)*0.34,IF(L94&lt;=32,(L94-25)*0.34,0)))),0)+IF(F94="JOŽ",IF(L94=1,85,IF(L94=2,59.5,IF(L94=3,45,IF(L94=4,32.5,IF(L94=5,30,IF(L94=6,27.5,IF(L94=7,25,IF(L94=8,22.5,0))))))))+IF(L94&lt;=8,0,IF(L94&lt;=16,19,IF(L94&lt;=24,13,0)))-IF(L94&lt;=8,0,IF(L94&lt;=16,(L94-9)*0.425,IF(L94&lt;=24,(L94-17)*0.425,0))),0)+IF(F94="JPČ",IF(L94=1,68,IF(L94=2,47.6,IF(L94=3,36,IF(L94=4,26,IF(L94=5,24,IF(L94=6,22,IF(L94=7,20,IF(L94=8,18,0))))))))+IF(L94&lt;=8,0,IF(L94&lt;=16,13,IF(L94&lt;=24,9,0)))-IF(L94&lt;=8,0,IF(L94&lt;=16,(L94-9)*0.34,IF(L94&lt;=24,(L94-17)*0.34,0))),0)+IF(F94="JEČ",IF(L94=1,34,IF(L94=2,26.04,IF(L94=3,20.6,IF(L94=4,12,IF(L94=5,11,IF(L94=6,10,IF(L94=7,9,IF(L94=8,8,0))))))))+IF(L94&lt;=8,0,IF(L94&lt;=16,6,0))-IF(L94&lt;=8,0,IF(L94&lt;=16,(L94-9)*0.17,0)),0)+IF(F94="JEOF",IF(L94=1,34,IF(L94=2,26.04,IF(L94=3,20.6,IF(L94=4,12,IF(L94=5,11,IF(L94=6,10,IF(L94=7,9,IF(L94=8,8,0))))))))+IF(L94&lt;=8,0,IF(L94&lt;=16,6,0))-IF(L94&lt;=8,0,IF(L94&lt;=16,(L94-9)*0.17,0)),0)+IF(F94="JnPČ",IF(L94=1,51,IF(L94=2,35.7,IF(L94=3,27,IF(L94=4,19.5,IF(L94=5,18,IF(L94=6,16.5,IF(L94=7,15,IF(L94=8,13.5,0))))))))+IF(L94&lt;=8,0,IF(L94&lt;=16,10,0))-IF(L94&lt;=8,0,IF(L94&lt;=16,(L94-9)*0.255,0)),0)+IF(F94="JnEČ",IF(L94=1,25.5,IF(L94=2,19.53,IF(L94=3,15.48,IF(L94=4,9,IF(L94=5,8.25,IF(L94=6,7.5,IF(L94=7,6.75,IF(L94=8,6,0))))))))+IF(L94&lt;=8,0,IF(L94&lt;=16,5,0))-IF(L94&lt;=8,0,IF(L94&lt;=16,(L94-9)*0.1275,0)),0)+IF(F94="JčPČ",IF(L94=1,21.25,IF(L94=2,14.5,IF(L94=3,11.5,IF(L94=4,7,IF(L94=5,6.5,IF(L94=6,6,IF(L94=7,5.5,IF(L94=8,5,0))))))))+IF(L94&lt;=8,0,IF(L94&lt;=16,4,0))-IF(L94&lt;=8,0,IF(L94&lt;=16,(L94-9)*0.10625,0)),0)+IF(F94="JčEČ",IF(L94=1,17,IF(L94=2,13.02,IF(L94=3,10.32,IF(L94=4,6,IF(L94=5,5.5,IF(L94=6,5,IF(L94=7,4.5,IF(L94=8,4,0))))))))+IF(L94&lt;=8,0,IF(L94&lt;=16,3,0))-IF(L94&lt;=8,0,IF(L94&lt;=16,(L94-9)*0.085,0)),0)+IF(F94="NEAK",IF(L94=1,11.48,IF(L94=2,8.79,IF(L94=3,6.97,IF(L94=4,4.05,IF(L94=5,3.71,IF(L94=6,3.38,IF(L94=7,3.04,IF(L94=8,2.7,0))))))))+IF(L94&lt;=8,0,IF(L94&lt;=16,2,IF(L94&lt;=24,1.3,0)))-IF(L94&lt;=8,0,IF(L94&lt;=16,(L94-9)*0.0574,IF(L94&lt;=24,(L94-17)*0.0574,0))),0))*IF(L94&lt;0,1,IF(OR(F94="PČ",F94="PŽ",F94="PT"),IF(J94&lt;32,J94/32,1),1))* IF(L94&lt;0,1,IF(OR(F94="EČ",F94="EŽ",F94="JOŽ",F94="JPČ",F94="NEAK"),IF(J94&lt;24,J94/24,1),1))*IF(L94&lt;0,1,IF(OR(F94="PČneol",F94="JEČ",F94="JEOF",F94="JnPČ",F94="JnEČ",F94="JčPČ",F94="JčEČ"),IF(J94&lt;16,J94/16,1),1))*IF(L94&lt;0,1,IF(F94="EČneol",IF(J94&lt;8,J94/8,1),1))</f>
        <v>17.509999999999998</v>
      </c>
      <c r="O94" s="9">
        <f t="shared" ref="O94:O96" si="33">IF(F94="OŽ",N94,IF(H94="Ne",IF(J94*0.3&lt;J94-L94,N94,0),IF(J94*0.1&lt;J94-L94,N94,0)))</f>
        <v>17.509999999999998</v>
      </c>
      <c r="P94" s="4">
        <f t="shared" ref="P94" si="34">IF(O94=0,0,IF(F94="OŽ",IF(L94&gt;35,0,IF(J94&gt;35,(36-L94)*1.836,((36-L94)-(36-J94))*1.836)),0)+IF(F94="PČ",IF(L94&gt;31,0,IF(J94&gt;31,(32-L94)*1.347,((32-L94)-(32-J94))*1.347)),0)+ IF(F94="PČneol",IF(L94&gt;15,0,IF(J94&gt;15,(16-L94)*0.255,((16-L94)-(16-J94))*0.255)),0)+IF(F94="PŽ",IF(L94&gt;31,0,IF(J94&gt;31,(32-L94)*0.255,((32-L94)-(32-J94))*0.255)),0)+IF(F94="EČ",IF(L94&gt;23,0,IF(J94&gt;23,(24-L94)*0.612,((24-L94)-(24-J94))*0.612)),0)+IF(F94="EČneol",IF(L94&gt;7,0,IF(J94&gt;7,(8-L94)*0.204,((8-L94)-(8-J94))*0.204)),0)+IF(F94="EŽ",IF(L94&gt;23,0,IF(J94&gt;23,(24-L94)*0.204,((24-L94)-(24-J94))*0.204)),0)+IF(F94="PT",IF(L94&gt;31,0,IF(J94&gt;31,(32-L94)*0.204,((32-L94)-(32-J94))*0.204)),0)+IF(F94="JOŽ",IF(L94&gt;23,0,IF(J94&gt;23,(24-L94)*0.255,((24-L94)-(24-J94))*0.255)),0)+IF(F94="JPČ",IF(L94&gt;23,0,IF(J94&gt;23,(24-L94)*0.204,((24-L94)-(24-J94))*0.204)),0)+IF(F94="JEČ",IF(L94&gt;15,0,IF(J94&gt;15,(16-L94)*0.102,((16-L94)-(16-J94))*0.102)),0)+IF(F94="JEOF",IF(L94&gt;15,0,IF(J94&gt;15,(16-L94)*0.102,((16-L94)-(16-J94))*0.102)),0)+IF(F94="JnPČ",IF(L94&gt;15,0,IF(J94&gt;15,(16-L94)*0.153,((16-L94)-(16-J94))*0.153)),0)+IF(F94="JnEČ",IF(L94&gt;15,0,IF(J94&gt;15,(16-L94)*0.0765,((16-L94)-(16-J94))*0.0765)),0)+IF(F94="JčPČ",IF(L94&gt;15,0,IF(J94&gt;15,(16-L94)*0.06375,((16-L94)-(16-J94))*0.06375)),0)+IF(F94="JčEČ",IF(L94&gt;15,0,IF(J94&gt;15,(16-L94)*0.051,((16-L94)-(16-J94))*0.051)),0)+IF(F94="NEAK",IF(L94&gt;23,0,IF(J94&gt;23,(24-L94)*0.03444,((24-L94)-(24-J94))*0.03444)),0))</f>
        <v>6.7349999999999994</v>
      </c>
      <c r="Q94" s="11">
        <f t="shared" ref="Q94" si="35">IF(ISERROR(P94*100/N94),0,(P94*100/N94))</f>
        <v>38.463735008566537</v>
      </c>
      <c r="R94" s="10">
        <f t="shared" ref="R94:R96" si="36">IF(Q94&lt;=30,O94+P94,O94+O94*0.3)*IF(G94=1,0.4,IF(G94=2,0.75,IF(G94="1 (kas 4 m. 1 k. nerengiamos)",0.52,1)))*IF(D94="olimpinė",1,IF(M94="Ne",0.5,1))*IF(OR(A$5="Lietuvos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federacija"),IF(OR(J94&lt;8,K94&lt;16),0,1),1)*E94*IF(I94&lt;=1,1,1/I94)*IF(OR(A$5="Lietuvos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12.3102304</v>
      </c>
      <c r="S94" s="8"/>
    </row>
    <row r="95" spans="1:19" ht="60">
      <c r="A95" s="84">
        <v>2</v>
      </c>
      <c r="B95" s="84" t="s">
        <v>90</v>
      </c>
      <c r="C95" s="12" t="s">
        <v>58</v>
      </c>
      <c r="D95" s="84" t="s">
        <v>30</v>
      </c>
      <c r="E95" s="84">
        <v>1</v>
      </c>
      <c r="F95" s="84" t="s">
        <v>31</v>
      </c>
      <c r="G95" s="84" t="s">
        <v>32</v>
      </c>
      <c r="H95" s="84" t="s">
        <v>33</v>
      </c>
      <c r="I95" s="84"/>
      <c r="J95" s="84">
        <v>104</v>
      </c>
      <c r="K95" s="84">
        <v>33</v>
      </c>
      <c r="L95" s="84">
        <v>26</v>
      </c>
      <c r="M95" s="84" t="s">
        <v>33</v>
      </c>
      <c r="N95" s="3">
        <f t="shared" si="32"/>
        <v>19.754999999999999</v>
      </c>
      <c r="O95" s="9">
        <f t="shared" si="33"/>
        <v>19.754999999999999</v>
      </c>
      <c r="P95" s="4">
        <f t="shared" ref="P95:P96" si="37">IF(O95=0,0,IF(F95="OŽ",IF(L95&gt;35,0,IF(J95&gt;35,(36-L95)*1.836,((36-L95)-(36-J95))*1.836)),0)+IF(F95="PČ",IF(L95&gt;31,0,IF(J95&gt;31,(32-L95)*1.347,((32-L95)-(32-J95))*1.347)),0)+ IF(F95="PČneol",IF(L95&gt;15,0,IF(J95&gt;15,(16-L95)*0.255,((16-L95)-(16-J95))*0.255)),0)+IF(F95="PŽ",IF(L95&gt;31,0,IF(J95&gt;31,(32-L95)*0.255,((32-L95)-(32-J95))*0.255)),0)+IF(F95="EČ",IF(L95&gt;23,0,IF(J95&gt;23,(24-L95)*0.612,((24-L95)-(24-J95))*0.612)),0)+IF(F95="EČneol",IF(L95&gt;7,0,IF(J95&gt;7,(8-L95)*0.204,((8-L95)-(8-J95))*0.204)),0)+IF(F95="EŽ",IF(L95&gt;23,0,IF(J95&gt;23,(24-L95)*0.204,((24-L95)-(24-J95))*0.204)),0)+IF(F95="PT",IF(L95&gt;31,0,IF(J95&gt;31,(32-L95)*0.204,((32-L95)-(32-J95))*0.204)),0)+IF(F95="JOŽ",IF(L95&gt;23,0,IF(J95&gt;23,(24-L95)*0.255,((24-L95)-(24-J95))*0.255)),0)+IF(F95="JPČ",IF(L95&gt;23,0,IF(J95&gt;23,(24-L95)*0.204,((24-L95)-(24-J95))*0.204)),0)+IF(F95="JEČ",IF(L95&gt;15,0,IF(J95&gt;15,(16-L95)*0.102,((16-L95)-(16-J95))*0.102)),0)+IF(F95="JEOF",IF(L95&gt;15,0,IF(J95&gt;15,(16-L95)*0.102,((16-L95)-(16-J95))*0.102)),0)+IF(F95="JnPČ",IF(L95&gt;15,0,IF(J95&gt;15,(16-L95)*0.153,((16-L95)-(16-J95))*0.153)),0)+IF(F95="JnEČ",IF(L95&gt;15,0,IF(J95&gt;15,(16-L95)*0.0765,((16-L95)-(16-J95))*0.0765)),0)+IF(F95="JčPČ",IF(L95&gt;15,0,IF(J95&gt;15,(16-L95)*0.06375,((16-L95)-(16-J95))*0.06375)),0)+IF(F95="JčEČ",IF(L95&gt;15,0,IF(J95&gt;15,(16-L95)*0.051,((16-L95)-(16-J95))*0.051)),0)+IF(F95="NEAK",IF(L95&gt;23,0,IF(J95&gt;23,(24-L95)*0.03444,((24-L95)-(24-J95))*0.03444)),0))</f>
        <v>8.0820000000000007</v>
      </c>
      <c r="Q95" s="11">
        <f t="shared" ref="Q95:Q96" si="38">IF(ISERROR(P95*100/N95),0,(P95*100/N95))</f>
        <v>40.911161731207294</v>
      </c>
      <c r="R95" s="10">
        <f t="shared" si="36"/>
        <v>13.888555200000001</v>
      </c>
      <c r="S95" s="8"/>
    </row>
    <row r="96" spans="1:19" ht="60">
      <c r="A96" s="84">
        <v>3</v>
      </c>
      <c r="B96" s="84" t="s">
        <v>91</v>
      </c>
      <c r="C96" s="12" t="s">
        <v>92</v>
      </c>
      <c r="D96" s="84" t="s">
        <v>30</v>
      </c>
      <c r="E96" s="84">
        <v>4</v>
      </c>
      <c r="F96" s="84" t="s">
        <v>31</v>
      </c>
      <c r="G96" s="84" t="s">
        <v>32</v>
      </c>
      <c r="H96" s="84" t="s">
        <v>33</v>
      </c>
      <c r="I96" s="84"/>
      <c r="J96" s="84">
        <v>26</v>
      </c>
      <c r="K96" s="84">
        <v>26</v>
      </c>
      <c r="L96" s="84">
        <v>21</v>
      </c>
      <c r="M96" s="84" t="s">
        <v>33</v>
      </c>
      <c r="N96" s="3">
        <f t="shared" si="32"/>
        <v>37.391249999999999</v>
      </c>
      <c r="O96" s="9">
        <f t="shared" si="33"/>
        <v>37.391249999999999</v>
      </c>
      <c r="P96" s="4">
        <f t="shared" si="37"/>
        <v>6.7349999999999994</v>
      </c>
      <c r="Q96" s="11">
        <f t="shared" si="38"/>
        <v>18.012235482900412</v>
      </c>
      <c r="R96" s="10">
        <f t="shared" si="36"/>
        <v>95.453904000000009</v>
      </c>
      <c r="S96" s="8"/>
    </row>
    <row r="97" spans="1:19">
      <c r="A97" s="101" t="s">
        <v>34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3"/>
      <c r="R97" s="10">
        <f>SUM(R94:R96)</f>
        <v>121.6526896</v>
      </c>
      <c r="S97" s="8"/>
    </row>
    <row r="98" spans="1:19" ht="15.75">
      <c r="A98" s="24" t="s">
        <v>44</v>
      </c>
      <c r="B98" s="2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 s="8" customFormat="1" ht="15.75">
      <c r="A99" s="24"/>
      <c r="B99" s="24" t="s">
        <v>93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6"/>
    </row>
    <row r="100" spans="1:19" s="8" customFormat="1" ht="15.75">
      <c r="A100" s="24" t="s">
        <v>94</v>
      </c>
      <c r="B100" s="2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/>
    </row>
    <row r="101" spans="1:19" s="8" customFormat="1" ht="15.75">
      <c r="A101" s="24"/>
      <c r="B101" s="67" t="s">
        <v>95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9">
      <c r="A102" s="49" t="s">
        <v>46</v>
      </c>
      <c r="B102" s="49"/>
      <c r="C102" s="49"/>
      <c r="D102" s="49"/>
      <c r="E102" s="49"/>
      <c r="F102" s="49"/>
      <c r="G102" s="49"/>
      <c r="H102" s="49"/>
      <c r="I102" s="49"/>
      <c r="J102" s="15"/>
      <c r="K102" s="15"/>
      <c r="L102" s="15"/>
      <c r="M102" s="15"/>
      <c r="N102" s="15"/>
      <c r="O102" s="15"/>
      <c r="P102" s="15"/>
      <c r="Q102" s="15"/>
      <c r="R102" s="16"/>
      <c r="S102" s="8"/>
    </row>
    <row r="103" spans="1:19" s="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9">
      <c r="A104" s="95" t="s">
        <v>96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79"/>
      <c r="R104" s="8"/>
      <c r="S104" s="8"/>
    </row>
    <row r="105" spans="1:19" ht="18">
      <c r="A105" s="104" t="s">
        <v>39</v>
      </c>
      <c r="B105" s="105"/>
      <c r="C105" s="105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79"/>
      <c r="R105" s="8"/>
      <c r="S105" s="8"/>
    </row>
    <row r="106" spans="1:19">
      <c r="A106" s="99" t="s">
        <v>56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79"/>
      <c r="R106" s="8"/>
      <c r="S106" s="8"/>
    </row>
    <row r="107" spans="1:19">
      <c r="A107" s="84">
        <v>1</v>
      </c>
      <c r="B107" s="84" t="s">
        <v>41</v>
      </c>
      <c r="C107" s="12" t="s">
        <v>63</v>
      </c>
      <c r="D107" s="84" t="s">
        <v>30</v>
      </c>
      <c r="E107" s="84">
        <v>1</v>
      </c>
      <c r="F107" s="84" t="s">
        <v>43</v>
      </c>
      <c r="G107" s="84">
        <v>1</v>
      </c>
      <c r="H107" s="84" t="s">
        <v>33</v>
      </c>
      <c r="I107" s="84"/>
      <c r="J107" s="84">
        <v>104</v>
      </c>
      <c r="K107" s="84">
        <v>28</v>
      </c>
      <c r="L107" s="84">
        <v>6</v>
      </c>
      <c r="M107" s="84" t="s">
        <v>33</v>
      </c>
      <c r="N107" s="3">
        <f t="shared" ref="N107:N109" si="39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60</v>
      </c>
      <c r="O107" s="9">
        <f t="shared" ref="O107:O109" si="40">IF(F107="OŽ",N107,IF(H107="Ne",IF(J107*0.3&lt;J107-L107,N107,0),IF(J107*0.1&lt;J107-L107,N107,0)))</f>
        <v>60</v>
      </c>
      <c r="P107" s="4">
        <f t="shared" ref="P107" si="41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11.016</v>
      </c>
      <c r="Q107" s="11">
        <f t="shared" ref="Q107" si="42">IF(ISERROR(P107*100/N107),0,(P107*100/N107))</f>
        <v>18.36</v>
      </c>
      <c r="R107" s="10">
        <f t="shared" ref="R107:R109" si="43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29.542656000000004</v>
      </c>
      <c r="S107" s="8"/>
    </row>
    <row r="108" spans="1:19" ht="45">
      <c r="A108" s="84">
        <v>2</v>
      </c>
      <c r="B108" s="84" t="s">
        <v>97</v>
      </c>
      <c r="C108" s="12" t="s">
        <v>98</v>
      </c>
      <c r="D108" s="84" t="s">
        <v>51</v>
      </c>
      <c r="E108" s="84">
        <v>2</v>
      </c>
      <c r="F108" s="156" t="s">
        <v>211</v>
      </c>
      <c r="G108" s="84">
        <v>1</v>
      </c>
      <c r="H108" s="84" t="s">
        <v>33</v>
      </c>
      <c r="I108" s="84"/>
      <c r="J108" s="84">
        <v>23</v>
      </c>
      <c r="K108" s="84">
        <v>23</v>
      </c>
      <c r="L108" s="84">
        <v>16</v>
      </c>
      <c r="M108" s="84" t="s">
        <v>33</v>
      </c>
      <c r="N108" s="3">
        <f t="shared" si="39"/>
        <v>0</v>
      </c>
      <c r="O108" s="9">
        <f t="shared" si="40"/>
        <v>0</v>
      </c>
      <c r="P108" s="4">
        <f t="shared" ref="P108:P109" si="44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09" si="45">IF(ISERROR(P108*100/N108),0,(P108*100/N108))</f>
        <v>0</v>
      </c>
      <c r="R108" s="10">
        <f t="shared" si="43"/>
        <v>0</v>
      </c>
      <c r="S108" s="8"/>
    </row>
    <row r="109" spans="1:19">
      <c r="A109" s="84">
        <v>3</v>
      </c>
      <c r="B109" s="84" t="s">
        <v>77</v>
      </c>
      <c r="C109" s="12" t="s">
        <v>99</v>
      </c>
      <c r="D109" s="84" t="s">
        <v>30</v>
      </c>
      <c r="E109" s="84">
        <v>1</v>
      </c>
      <c r="F109" s="84" t="s">
        <v>43</v>
      </c>
      <c r="G109" s="84">
        <v>1</v>
      </c>
      <c r="H109" s="84" t="s">
        <v>33</v>
      </c>
      <c r="I109" s="84"/>
      <c r="J109" s="84">
        <v>60</v>
      </c>
      <c r="K109" s="84">
        <v>28</v>
      </c>
      <c r="L109" s="84">
        <v>19</v>
      </c>
      <c r="M109" s="84" t="s">
        <v>53</v>
      </c>
      <c r="N109" s="3">
        <f t="shared" si="39"/>
        <v>22.96</v>
      </c>
      <c r="O109" s="9">
        <f t="shared" si="40"/>
        <v>22.96</v>
      </c>
      <c r="P109" s="4">
        <f t="shared" si="44"/>
        <v>3.06</v>
      </c>
      <c r="Q109" s="11">
        <f t="shared" si="45"/>
        <v>13.327526132404181</v>
      </c>
      <c r="R109" s="10">
        <f t="shared" si="43"/>
        <v>10.824320000000002</v>
      </c>
      <c r="S109" s="8"/>
    </row>
    <row r="110" spans="1:19">
      <c r="A110" s="101" t="s">
        <v>34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3"/>
      <c r="R110" s="10">
        <f>SUM(R107:R109)</f>
        <v>40.366976000000008</v>
      </c>
      <c r="S110" s="8"/>
    </row>
    <row r="111" spans="1:19" ht="15.75">
      <c r="A111" s="24" t="s">
        <v>44</v>
      </c>
      <c r="B111" s="2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8"/>
    </row>
    <row r="112" spans="1:19" s="8" customFormat="1" ht="15.75">
      <c r="A112" s="24"/>
      <c r="B112" s="24" t="s">
        <v>100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6"/>
    </row>
    <row r="113" spans="1:19" s="8" customFormat="1" ht="15.75">
      <c r="A113" s="24"/>
      <c r="B113" s="24" t="s">
        <v>101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6"/>
    </row>
    <row r="114" spans="1:19" s="8" customFormat="1" ht="15.75">
      <c r="A114" s="24"/>
      <c r="B114" s="67" t="s">
        <v>102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6"/>
    </row>
    <row r="115" spans="1:19">
      <c r="A115" s="49" t="s">
        <v>46</v>
      </c>
      <c r="B115" s="49"/>
      <c r="C115" s="49"/>
      <c r="D115" s="49"/>
      <c r="E115" s="49"/>
      <c r="F115" s="49"/>
      <c r="G115" s="49"/>
      <c r="H115" s="49"/>
      <c r="I115" s="49"/>
      <c r="J115" s="15"/>
      <c r="K115" s="15"/>
      <c r="L115" s="15"/>
      <c r="M115" s="15"/>
      <c r="N115" s="15"/>
      <c r="O115" s="15"/>
      <c r="P115" s="15"/>
      <c r="Q115" s="15"/>
      <c r="R115" s="16"/>
      <c r="S115" s="8"/>
    </row>
    <row r="116" spans="1:19" s="8" customFormat="1">
      <c r="A116" s="49"/>
      <c r="B116" s="49"/>
      <c r="C116" s="49"/>
      <c r="D116" s="49"/>
      <c r="E116" s="49"/>
      <c r="F116" s="49"/>
      <c r="G116" s="49"/>
      <c r="H116" s="49"/>
      <c r="I116" s="49"/>
      <c r="J116" s="15"/>
      <c r="K116" s="15"/>
      <c r="L116" s="15"/>
      <c r="M116" s="15"/>
      <c r="N116" s="15"/>
      <c r="O116" s="15"/>
      <c r="P116" s="15"/>
      <c r="Q116" s="15"/>
      <c r="R116" s="16"/>
    </row>
    <row r="117" spans="1:19">
      <c r="A117" s="95" t="s">
        <v>103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79"/>
      <c r="R117" s="8"/>
      <c r="S117" s="8"/>
    </row>
    <row r="118" spans="1:19" ht="18">
      <c r="A118" s="104" t="s">
        <v>39</v>
      </c>
      <c r="B118" s="105"/>
      <c r="C118" s="105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79"/>
      <c r="R118" s="8"/>
      <c r="S118" s="8"/>
    </row>
    <row r="119" spans="1:19">
      <c r="A119" s="99" t="s">
        <v>56</v>
      </c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79"/>
      <c r="R119" s="8"/>
      <c r="S119" s="8"/>
    </row>
    <row r="120" spans="1:19">
      <c r="A120" s="84">
        <v>1</v>
      </c>
      <c r="B120" s="84" t="s">
        <v>104</v>
      </c>
      <c r="C120" s="12" t="s">
        <v>63</v>
      </c>
      <c r="D120" s="84" t="s">
        <v>51</v>
      </c>
      <c r="E120" s="84">
        <v>1</v>
      </c>
      <c r="F120" s="84" t="s">
        <v>105</v>
      </c>
      <c r="G120" s="46">
        <v>1</v>
      </c>
      <c r="H120" s="84" t="s">
        <v>53</v>
      </c>
      <c r="I120" s="84"/>
      <c r="J120" s="84">
        <v>107</v>
      </c>
      <c r="K120" s="84">
        <v>34</v>
      </c>
      <c r="L120" s="84">
        <v>15</v>
      </c>
      <c r="M120" s="84" t="s">
        <v>53</v>
      </c>
      <c r="N120" s="3">
        <f t="shared" ref="N120:N122" si="46">(IF(F120="OŽ",IF(L120=1,550.8,IF(L120=2,426.38,IF(L120=3,342.14,IF(L120=4,181.44,IF(L120=5,168.48,IF(L120=6,155.52,IF(L120=7,148.5,IF(L120=8,144,0))))))))+IF(L120&lt;=8,0,IF(L120&lt;=16,137.7,IF(L120&lt;=24,108,IF(L120&lt;=32,80.1,IF(L120&lt;=36,52.2,0)))))-IF(L120&lt;=8,0,IF(L120&lt;=16,(L120-9)*2.754,IF(L120&lt;=24,(L120-17)* 2.754,IF(L120&lt;=32,(L120-25)* 2.754,IF(L120&lt;=36,(L120-33)*2.754,0))))),0)+IF(F120="PČ",IF(L120=1,449,IF(L120=2,314.6,IF(L120=3,238,IF(L120=4,172,IF(L120=5,159,IF(L120=6,145,IF(L120=7,132,IF(L120=8,119,0))))))))+IF(L120&lt;=8,0,IF(L120&lt;=16,88,IF(L120&lt;=24,55,IF(L120&lt;=32,22,0))))-IF(L120&lt;=8,0,IF(L120&lt;=16,(L120-9)*2.245,IF(L120&lt;=24,(L120-17)*2.245,IF(L120&lt;=32,(L120-25)*2.245,0)))),0)+IF(F120="PČneol",IF(L120=1,85,IF(L120=2,64.61,IF(L120=3,50.76,IF(L120=4,16.25,IF(L120=5,15,IF(L120=6,13.75,IF(L120=7,12.5,IF(L120=8,11.25,0))))))))+IF(L120&lt;=8,0,IF(L120&lt;=16,9,0))-IF(L120&lt;=8,0,IF(L120&lt;=16,(L120-9)*0.425,0)),0)+IF(F120="PŽ",IF(L120=1,85,IF(L120=2,59.5,IF(L120=3,45,IF(L120=4,32.5,IF(L120=5,30,IF(L120=6,27.5,IF(L120=7,25,IF(L120=8,22.5,0))))))))+IF(L120&lt;=8,0,IF(L120&lt;=16,19,IF(L120&lt;=24,13,IF(L120&lt;=32,8,0))))-IF(L120&lt;=8,0,IF(L120&lt;=16,(L120-9)*0.425,IF(L120&lt;=24,(L120-17)*0.425,IF(L120&lt;=32,(L120-25)*0.425,0)))),0)+IF(F120="EČ",IF(L120=1,204,IF(L120=2,156.24,IF(L120=3,123.84,IF(L120=4,72,IF(L120=5,66,IF(L120=6,60,IF(L120=7,54,IF(L120=8,48,0))))))))+IF(L120&lt;=8,0,IF(L120&lt;=16,40,IF(L120&lt;=24,25,0)))-IF(L120&lt;=8,0,IF(L120&lt;=16,(L120-9)*1.02,IF(L120&lt;=24,(L120-17)*1.02,0))),0)+IF(F120="EČneol",IF(L120=1,68,IF(L120=2,51.69,IF(L120=3,40.61,IF(L120=4,13,IF(L120=5,12,IF(L120=6,11,IF(L120=7,10,IF(L120=8,9,0)))))))))+IF(F120="EŽ",IF(L120=1,68,IF(L120=2,47.6,IF(L120=3,36,IF(L120=4,18,IF(L120=5,16.5,IF(L120=6,15,IF(L120=7,13.5,IF(L120=8,12,0))))))))+IF(L120&lt;=8,0,IF(L120&lt;=16,10,IF(L120&lt;=24,6,0)))-IF(L120&lt;=8,0,IF(L120&lt;=16,(L120-9)*0.34,IF(L120&lt;=24,(L120-17)*0.34,0))),0)+IF(F120="PT",IF(L120=1,68,IF(L120=2,52.08,IF(L120=3,41.28,IF(L120=4,24,IF(L120=5,22,IF(L120=6,20,IF(L120=7,18,IF(L120=8,16,0))))))))+IF(L120&lt;=8,0,IF(L120&lt;=16,13,IF(L120&lt;=24,9,IF(L120&lt;=32,4,0))))-IF(L120&lt;=8,0,IF(L120&lt;=16,(L120-9)*0.34,IF(L120&lt;=24,(L120-17)*0.34,IF(L120&lt;=32,(L120-25)*0.34,0)))),0)+IF(F120="JOŽ",IF(L120=1,85,IF(L120=2,59.5,IF(L120=3,45,IF(L120=4,32.5,IF(L120=5,30,IF(L120=6,27.5,IF(L120=7,25,IF(L120=8,22.5,0))))))))+IF(L120&lt;=8,0,IF(L120&lt;=16,19,IF(L120&lt;=24,13,0)))-IF(L120&lt;=8,0,IF(L120&lt;=16,(L120-9)*0.425,IF(L120&lt;=24,(L120-17)*0.425,0))),0)+IF(F120="JPČ",IF(L120=1,68,IF(L120=2,47.6,IF(L120=3,36,IF(L120=4,26,IF(L120=5,24,IF(L120=6,22,IF(L120=7,20,IF(L120=8,18,0))))))))+IF(L120&lt;=8,0,IF(L120&lt;=16,13,IF(L120&lt;=24,9,0)))-IF(L120&lt;=8,0,IF(L120&lt;=16,(L120-9)*0.34,IF(L120&lt;=24,(L120-17)*0.34,0))),0)+IF(F120="JEČ",IF(L120=1,34,IF(L120=2,26.04,IF(L120=3,20.6,IF(L120=4,12,IF(L120=5,11,IF(L120=6,10,IF(L120=7,9,IF(L120=8,8,0))))))))+IF(L120&lt;=8,0,IF(L120&lt;=16,6,0))-IF(L120&lt;=8,0,IF(L120&lt;=16,(L120-9)*0.17,0)),0)+IF(F120="JEOF",IF(L120=1,34,IF(L120=2,26.04,IF(L120=3,20.6,IF(L120=4,12,IF(L120=5,11,IF(L120=6,10,IF(L120=7,9,IF(L120=8,8,0))))))))+IF(L120&lt;=8,0,IF(L120&lt;=16,6,0))-IF(L120&lt;=8,0,IF(L120&lt;=16,(L120-9)*0.17,0)),0)+IF(F120="JnPČ",IF(L120=1,51,IF(L120=2,35.7,IF(L120=3,27,IF(L120=4,19.5,IF(L120=5,18,IF(L120=6,16.5,IF(L120=7,15,IF(L120=8,13.5,0))))))))+IF(L120&lt;=8,0,IF(L120&lt;=16,10,0))-IF(L120&lt;=8,0,IF(L120&lt;=16,(L120-9)*0.255,0)),0)+IF(F120="JnEČ",IF(L120=1,25.5,IF(L120=2,19.53,IF(L120=3,15.48,IF(L120=4,9,IF(L120=5,8.25,IF(L120=6,7.5,IF(L120=7,6.75,IF(L120=8,6,0))))))))+IF(L120&lt;=8,0,IF(L120&lt;=16,5,0))-IF(L120&lt;=8,0,IF(L120&lt;=16,(L120-9)*0.1275,0)),0)+IF(F120="JčPČ",IF(L120=1,21.25,IF(L120=2,14.5,IF(L120=3,11.5,IF(L120=4,7,IF(L120=5,6.5,IF(L120=6,6,IF(L120=7,5.5,IF(L120=8,5,0))))))))+IF(L120&lt;=8,0,IF(L120&lt;=16,4,0))-IF(L120&lt;=8,0,IF(L120&lt;=16,(L120-9)*0.10625,0)),0)+IF(F120="JčEČ",IF(L120=1,17,IF(L120=2,13.02,IF(L120=3,10.32,IF(L120=4,6,IF(L120=5,5.5,IF(L120=6,5,IF(L120=7,4.5,IF(L120=8,4,0))))))))+IF(L120&lt;=8,0,IF(L120&lt;=16,3,0))-IF(L120&lt;=8,0,IF(L120&lt;=16,(L120-9)*0.085,0)),0)+IF(F120="NEAK",IF(L120=1,11.48,IF(L120=2,8.79,IF(L120=3,6.97,IF(L120=4,4.05,IF(L120=5,3.71,IF(L120=6,3.38,IF(L120=7,3.04,IF(L120=8,2.7,0))))))))+IF(L120&lt;=8,0,IF(L120&lt;=16,2,IF(L120&lt;=24,1.3,0)))-IF(L120&lt;=8,0,IF(L120&lt;=16,(L120-9)*0.0574,IF(L120&lt;=24,(L120-17)*0.0574,0))),0))*IF(L120&lt;0,1,IF(OR(F120="PČ",F120="PŽ",F120="PT"),IF(J120&lt;32,J120/32,1),1))* IF(L120&lt;0,1,IF(OR(F120="EČ",F120="EŽ",F120="JOŽ",F120="JPČ",F120="NEAK"),IF(J120&lt;24,J120/24,1),1))*IF(L120&lt;0,1,IF(OR(F120="PČneol",F120="JEČ",F120="JEOF",F120="JnPČ",F120="JnEČ",F120="JčPČ",F120="JčEČ"),IF(J120&lt;16,J120/16,1),1))*IF(L120&lt;0,1,IF(F120="EČneol",IF(J120&lt;8,J120/8,1),1))</f>
        <v>8.4700000000000006</v>
      </c>
      <c r="O120" s="9">
        <f t="shared" ref="O120:O122" si="47">IF(F120="OŽ",N120,IF(H120="Ne",IF(J120*0.3&lt;J120-L120,N120,0),IF(J120*0.1&lt;J120-L120,N120,0)))</f>
        <v>8.4700000000000006</v>
      </c>
      <c r="P120" s="4">
        <f t="shared" ref="P120:P121" si="48">IF(O120=0,0,IF(F120="OŽ",IF(L120&gt;35,0,IF(J120&gt;35,(36-L120)*1.836,((36-L120)-(36-J120))*1.836)),0)+IF(F120="PČ",IF(L120&gt;31,0,IF(J120&gt;31,(32-L120)*1.347,((32-L120)-(32-J120))*1.347)),0)+ IF(F120="PČneol",IF(L120&gt;15,0,IF(J120&gt;15,(16-L120)*0.255,((16-L120)-(16-J120))*0.255)),0)+IF(F120="PŽ",IF(L120&gt;31,0,IF(J120&gt;31,(32-L120)*0.255,((32-L120)-(32-J120))*0.255)),0)+IF(F120="EČ",IF(L120&gt;23,0,IF(J120&gt;23,(24-L120)*0.612,((24-L120)-(24-J120))*0.612)),0)+IF(F120="EČneol",IF(L120&gt;7,0,IF(J120&gt;7,(8-L120)*0.204,((8-L120)-(8-J120))*0.204)),0)+IF(F120="EŽ",IF(L120&gt;23,0,IF(J120&gt;23,(24-L120)*0.204,((24-L120)-(24-J120))*0.204)),0)+IF(F120="PT",IF(L120&gt;31,0,IF(J120&gt;31,(32-L120)*0.204,((32-L120)-(32-J120))*0.204)),0)+IF(F120="JOŽ",IF(L120&gt;23,0,IF(J120&gt;23,(24-L120)*0.255,((24-L120)-(24-J120))*0.255)),0)+IF(F120="JPČ",IF(L120&gt;23,0,IF(J120&gt;23,(24-L120)*0.204,((24-L120)-(24-J120))*0.204)),0)+IF(F120="JEČ",IF(L120&gt;15,0,IF(J120&gt;15,(16-L120)*0.102,((16-L120)-(16-J120))*0.102)),0)+IF(F120="JEOF",IF(L120&gt;15,0,IF(J120&gt;15,(16-L120)*0.102,((16-L120)-(16-J120))*0.102)),0)+IF(F120="JnPČ",IF(L120&gt;15,0,IF(J120&gt;15,(16-L120)*0.153,((16-L120)-(16-J120))*0.153)),0)+IF(F120="JnEČ",IF(L120&gt;15,0,IF(J120&gt;15,(16-L120)*0.0765,((16-L120)-(16-J120))*0.0765)),0)+IF(F120="JčPČ",IF(L120&gt;15,0,IF(J120&gt;15,(16-L120)*0.06375,((16-L120)-(16-J120))*0.06375)),0)+IF(F120="JčEČ",IF(L120&gt;15,0,IF(J120&gt;15,(16-L120)*0.051,((16-L120)-(16-J120))*0.051)),0)+IF(F120="NEAK",IF(L120&gt;23,0,IF(J120&gt;23,(24-L120)*0.03444,((24-L120)-(24-J120))*0.03444)),0))</f>
        <v>0.153</v>
      </c>
      <c r="Q120" s="11">
        <f t="shared" ref="Q120:Q121" si="49">IF(ISERROR(P120*100/N120),0,(P120*100/N120))</f>
        <v>1.8063754427390788</v>
      </c>
      <c r="R120" s="10">
        <f>IF(Q120&lt;=30,O120+P120,O120+O120*0.3)*IF(G123=1,0.4,IF(G123=2,0.75,IF(G123="1 (kas 4 m. 1 k. nerengiamos)",0.52,1)))*IF(D120="olimpinė",1,IF(M120="Ne",0.5,1))*IF(OR(A$5="Lietuvos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federacija"),IF(OR(J120&lt;8,K120&lt;16),0,1),1)*E120*IF(I120&lt;=1,1,1/I120)*IF(OR(A$5="Lietuvos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4.4839600000000006</v>
      </c>
      <c r="S120" s="8"/>
    </row>
    <row r="121" spans="1:19" s="8" customFormat="1">
      <c r="A121" s="84">
        <v>2</v>
      </c>
      <c r="B121" s="84" t="s">
        <v>104</v>
      </c>
      <c r="C121" s="12" t="s">
        <v>58</v>
      </c>
      <c r="D121" s="84" t="s">
        <v>51</v>
      </c>
      <c r="E121" s="84">
        <v>1</v>
      </c>
      <c r="F121" s="84" t="s">
        <v>105</v>
      </c>
      <c r="G121" s="84">
        <v>1</v>
      </c>
      <c r="H121" s="84" t="s">
        <v>33</v>
      </c>
      <c r="I121" s="84"/>
      <c r="J121" s="84">
        <v>110</v>
      </c>
      <c r="K121" s="84">
        <v>34</v>
      </c>
      <c r="L121" s="84">
        <v>7</v>
      </c>
      <c r="M121" s="84" t="s">
        <v>33</v>
      </c>
      <c r="N121" s="3">
        <f t="shared" ref="N121" si="50"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15</v>
      </c>
      <c r="O121" s="9">
        <f t="shared" ref="O121" si="51">IF(F121="OŽ",N121,IF(H121="Ne",IF(J121*0.3&lt;J121-L121,N121,0),IF(J121*0.1&lt;J121-L121,N121,0)))</f>
        <v>15</v>
      </c>
      <c r="P121" s="4">
        <f t="shared" si="48"/>
        <v>1.377</v>
      </c>
      <c r="Q121" s="11">
        <f t="shared" si="49"/>
        <v>9.18</v>
      </c>
      <c r="R121" s="10">
        <f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6.8128320000000002</v>
      </c>
    </row>
    <row r="122" spans="1:19">
      <c r="A122" s="84">
        <v>2</v>
      </c>
      <c r="B122" s="84" t="s">
        <v>104</v>
      </c>
      <c r="C122" s="12" t="s">
        <v>99</v>
      </c>
      <c r="D122" s="84" t="s">
        <v>51</v>
      </c>
      <c r="E122" s="84">
        <v>1</v>
      </c>
      <c r="F122" s="84" t="s">
        <v>105</v>
      </c>
      <c r="G122" s="84">
        <v>1</v>
      </c>
      <c r="H122" s="84" t="s">
        <v>53</v>
      </c>
      <c r="I122" s="84"/>
      <c r="J122" s="84">
        <v>60</v>
      </c>
      <c r="K122" s="84">
        <v>34</v>
      </c>
      <c r="L122" s="84">
        <v>8</v>
      </c>
      <c r="M122" s="84" t="s">
        <v>33</v>
      </c>
      <c r="N122" s="3">
        <f t="shared" si="46"/>
        <v>13.5</v>
      </c>
      <c r="O122" s="9">
        <f t="shared" si="47"/>
        <v>13.5</v>
      </c>
      <c r="P122" s="4">
        <f t="shared" ref="P122" si="52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1.224</v>
      </c>
      <c r="Q122" s="11">
        <f t="shared" ref="Q122" si="53">IF(ISERROR(P122*100/N122),0,(P122*100/N122))</f>
        <v>9.0666666666666664</v>
      </c>
      <c r="R122" s="10">
        <f>IF(Q122&lt;=30,O122+P122,O122+O122*0.3)*IF(G122=1,0.4,IF(G122=2,0.75,IF(G122="1 (kas 4 m. 1 k. nerengiamos)",0.52,1)))*IF(D122="olimpinė",1,IF(M122="Ne",0.5,1))*IF(OR(A$5="Lietuvos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federacija"),IF(OR(J122&lt;8,K122&lt;16),0,1),1)*E122*IF(I122&lt;=1,1,1/I122)*IF(OR(A$5="Lietuvos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6.1251840000000009</v>
      </c>
      <c r="S122" s="8"/>
    </row>
    <row r="123" spans="1:19" s="78" customFormat="1">
      <c r="A123" s="71"/>
      <c r="B123" s="71"/>
      <c r="C123" s="72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3"/>
      <c r="O123" s="74"/>
      <c r="P123" s="75"/>
      <c r="Q123" s="76"/>
      <c r="R123" s="77"/>
    </row>
    <row r="124" spans="1:19">
      <c r="A124" s="101" t="s">
        <v>34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3"/>
      <c r="R124" s="10">
        <f>SUM(R120:R123)</f>
        <v>17.421976000000001</v>
      </c>
      <c r="S124" s="8"/>
    </row>
    <row r="125" spans="1:19" ht="15.75">
      <c r="A125" s="24" t="s">
        <v>44</v>
      </c>
      <c r="B125" s="2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8"/>
    </row>
    <row r="126" spans="1:19" s="8" customFormat="1" ht="15.75">
      <c r="A126" s="24"/>
      <c r="B126" s="24" t="s">
        <v>106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</row>
    <row r="127" spans="1:19" s="8" customFormat="1" ht="15.75">
      <c r="A127" s="24"/>
      <c r="B127" s="24" t="s">
        <v>107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6"/>
    </row>
    <row r="128" spans="1:19" s="8" customFormat="1" ht="15.75">
      <c r="A128" s="24"/>
      <c r="B128" s="67" t="s">
        <v>108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6"/>
    </row>
    <row r="129" spans="1:19">
      <c r="A129" s="49" t="s">
        <v>46</v>
      </c>
      <c r="B129" s="49"/>
      <c r="C129" s="49"/>
      <c r="D129" s="49"/>
      <c r="E129" s="49"/>
      <c r="F129" s="49"/>
      <c r="G129" s="49"/>
      <c r="H129" s="49"/>
      <c r="I129" s="49"/>
      <c r="J129" s="15"/>
      <c r="K129" s="15"/>
      <c r="L129" s="15"/>
      <c r="M129" s="15"/>
      <c r="N129" s="15"/>
      <c r="O129" s="15"/>
      <c r="P129" s="15"/>
      <c r="Q129" s="15"/>
      <c r="R129" s="16"/>
      <c r="S129" s="8"/>
    </row>
    <row r="130" spans="1:19" s="8" customFormat="1">
      <c r="A130" s="49"/>
      <c r="B130" s="49"/>
      <c r="C130" s="49"/>
      <c r="D130" s="49"/>
      <c r="E130" s="49"/>
      <c r="F130" s="49"/>
      <c r="G130" s="49"/>
      <c r="H130" s="49"/>
      <c r="I130" s="49"/>
      <c r="J130" s="15"/>
      <c r="K130" s="15"/>
      <c r="L130" s="15"/>
      <c r="M130" s="15"/>
      <c r="N130" s="15"/>
      <c r="O130" s="15"/>
      <c r="P130" s="15"/>
      <c r="Q130" s="15"/>
      <c r="R130" s="16"/>
    </row>
    <row r="131" spans="1:19">
      <c r="A131" s="95" t="s">
        <v>109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79"/>
      <c r="R131" s="8"/>
      <c r="S131" s="8"/>
    </row>
    <row r="132" spans="1:19" ht="18">
      <c r="A132" s="104" t="s">
        <v>39</v>
      </c>
      <c r="B132" s="105"/>
      <c r="C132" s="105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79"/>
      <c r="R132" s="8"/>
      <c r="S132" s="8"/>
    </row>
    <row r="133" spans="1:19">
      <c r="A133" s="99" t="s">
        <v>56</v>
      </c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79"/>
      <c r="R133" s="8"/>
      <c r="S133" s="8"/>
    </row>
    <row r="134" spans="1:19">
      <c r="A134" s="84">
        <v>1</v>
      </c>
      <c r="B134" s="84" t="s">
        <v>110</v>
      </c>
      <c r="C134" s="12" t="s">
        <v>111</v>
      </c>
      <c r="D134" s="84" t="s">
        <v>51</v>
      </c>
      <c r="E134" s="84">
        <v>1</v>
      </c>
      <c r="F134" s="84" t="s">
        <v>52</v>
      </c>
      <c r="G134" s="84">
        <v>1</v>
      </c>
      <c r="H134" s="84" t="s">
        <v>33</v>
      </c>
      <c r="I134" s="84"/>
      <c r="J134" s="84">
        <v>55</v>
      </c>
      <c r="K134" s="84">
        <v>22</v>
      </c>
      <c r="L134" s="84">
        <v>12</v>
      </c>
      <c r="M134" s="84" t="s">
        <v>53</v>
      </c>
      <c r="N134" s="3">
        <f t="shared" ref="N134:N140" si="54">(IF(F134="OŽ",IF(L134=1,550.8,IF(L134=2,426.38,IF(L134=3,342.14,IF(L134=4,181.44,IF(L134=5,168.48,IF(L134=6,155.52,IF(L134=7,148.5,IF(L134=8,144,0))))))))+IF(L134&lt;=8,0,IF(L134&lt;=16,137.7,IF(L134&lt;=24,108,IF(L134&lt;=32,80.1,IF(L134&lt;=36,52.2,0)))))-IF(L134&lt;=8,0,IF(L134&lt;=16,(L134-9)*2.754,IF(L134&lt;=24,(L134-17)* 2.754,IF(L134&lt;=32,(L134-25)* 2.754,IF(L134&lt;=36,(L134-33)*2.754,0))))),0)+IF(F134="PČ",IF(L134=1,449,IF(L134=2,314.6,IF(L134=3,238,IF(L134=4,172,IF(L134=5,159,IF(L134=6,145,IF(L134=7,132,IF(L134=8,119,0))))))))+IF(L134&lt;=8,0,IF(L134&lt;=16,88,IF(L134&lt;=24,55,IF(L134&lt;=32,22,0))))-IF(L134&lt;=8,0,IF(L134&lt;=16,(L134-9)*2.245,IF(L134&lt;=24,(L134-17)*2.245,IF(L134&lt;=32,(L134-25)*2.245,0)))),0)+IF(F134="PČneol",IF(L134=1,85,IF(L134=2,64.61,IF(L134=3,50.76,IF(L134=4,16.25,IF(L134=5,15,IF(L134=6,13.75,IF(L134=7,12.5,IF(L134=8,11.25,0))))))))+IF(L134&lt;=8,0,IF(L134&lt;=16,9,0))-IF(L134&lt;=8,0,IF(L134&lt;=16,(L134-9)*0.425,0)),0)+IF(F134="PŽ",IF(L134=1,85,IF(L134=2,59.5,IF(L134=3,45,IF(L134=4,32.5,IF(L134=5,30,IF(L134=6,27.5,IF(L134=7,25,IF(L134=8,22.5,0))))))))+IF(L134&lt;=8,0,IF(L134&lt;=16,19,IF(L134&lt;=24,13,IF(L134&lt;=32,8,0))))-IF(L134&lt;=8,0,IF(L134&lt;=16,(L134-9)*0.425,IF(L134&lt;=24,(L134-17)*0.425,IF(L134&lt;=32,(L134-25)*0.425,0)))),0)+IF(F134="EČ",IF(L134=1,204,IF(L134=2,156.24,IF(L134=3,123.84,IF(L134=4,72,IF(L134=5,66,IF(L134=6,60,IF(L134=7,54,IF(L134=8,48,0))))))))+IF(L134&lt;=8,0,IF(L134&lt;=16,40,IF(L134&lt;=24,25,0)))-IF(L134&lt;=8,0,IF(L134&lt;=16,(L134-9)*1.02,IF(L134&lt;=24,(L134-17)*1.02,0))),0)+IF(F134="EČneol",IF(L134=1,68,IF(L134=2,51.69,IF(L134=3,40.61,IF(L134=4,13,IF(L134=5,12,IF(L134=6,11,IF(L134=7,10,IF(L134=8,9,0)))))))))+IF(F134="EŽ",IF(L134=1,68,IF(L134=2,47.6,IF(L134=3,36,IF(L134=4,18,IF(L134=5,16.5,IF(L134=6,15,IF(L134=7,13.5,IF(L134=8,12,0))))))))+IF(L134&lt;=8,0,IF(L134&lt;=16,10,IF(L134&lt;=24,6,0)))-IF(L134&lt;=8,0,IF(L134&lt;=16,(L134-9)*0.34,IF(L134&lt;=24,(L134-17)*0.34,0))),0)+IF(F134="PT",IF(L134=1,68,IF(L134=2,52.08,IF(L134=3,41.28,IF(L134=4,24,IF(L134=5,22,IF(L134=6,20,IF(L134=7,18,IF(L134=8,16,0))))))))+IF(L134&lt;=8,0,IF(L134&lt;=16,13,IF(L134&lt;=24,9,IF(L134&lt;=32,4,0))))-IF(L134&lt;=8,0,IF(L134&lt;=16,(L134-9)*0.34,IF(L134&lt;=24,(L134-17)*0.34,IF(L134&lt;=32,(L134-25)*0.34,0)))),0)+IF(F134="JOŽ",IF(L134=1,85,IF(L134=2,59.5,IF(L134=3,45,IF(L134=4,32.5,IF(L134=5,30,IF(L134=6,27.5,IF(L134=7,25,IF(L134=8,22.5,0))))))))+IF(L134&lt;=8,0,IF(L134&lt;=16,19,IF(L134&lt;=24,13,0)))-IF(L134&lt;=8,0,IF(L134&lt;=16,(L134-9)*0.425,IF(L134&lt;=24,(L134-17)*0.425,0))),0)+IF(F134="JPČ",IF(L134=1,68,IF(L134=2,47.6,IF(L134=3,36,IF(L134=4,26,IF(L134=5,24,IF(L134=6,22,IF(L134=7,20,IF(L134=8,18,0))))))))+IF(L134&lt;=8,0,IF(L134&lt;=16,13,IF(L134&lt;=24,9,0)))-IF(L134&lt;=8,0,IF(L134&lt;=16,(L134-9)*0.34,IF(L134&lt;=24,(L134-17)*0.34,0))),0)+IF(F134="JEČ",IF(L134=1,34,IF(L134=2,26.04,IF(L134=3,20.6,IF(L134=4,12,IF(L134=5,11,IF(L134=6,10,IF(L134=7,9,IF(L134=8,8,0))))))))+IF(L134&lt;=8,0,IF(L134&lt;=16,6,0))-IF(L134&lt;=8,0,IF(L134&lt;=16,(L134-9)*0.17,0)),0)+IF(F134="JEOF",IF(L134=1,34,IF(L134=2,26.04,IF(L134=3,20.6,IF(L134=4,12,IF(L134=5,11,IF(L134=6,10,IF(L134=7,9,IF(L134=8,8,0))))))))+IF(L134&lt;=8,0,IF(L134&lt;=16,6,0))-IF(L134&lt;=8,0,IF(L134&lt;=16,(L134-9)*0.17,0)),0)+IF(F134="JnPČ",IF(L134=1,51,IF(L134=2,35.7,IF(L134=3,27,IF(L134=4,19.5,IF(L134=5,18,IF(L134=6,16.5,IF(L134=7,15,IF(L134=8,13.5,0))))))))+IF(L134&lt;=8,0,IF(L134&lt;=16,10,0))-IF(L134&lt;=8,0,IF(L134&lt;=16,(L134-9)*0.255,0)),0)+IF(F134="JnEČ",IF(L134=1,25.5,IF(L134=2,19.53,IF(L134=3,15.48,IF(L134=4,9,IF(L134=5,8.25,IF(L134=6,7.5,IF(L134=7,6.75,IF(L134=8,6,0))))))))+IF(L134&lt;=8,0,IF(L134&lt;=16,5,0))-IF(L134&lt;=8,0,IF(L134&lt;=16,(L134-9)*0.1275,0)),0)+IF(F134="JčPČ",IF(L134=1,21.25,IF(L134=2,14.5,IF(L134=3,11.5,IF(L134=4,7,IF(L134=5,6.5,IF(L134=6,6,IF(L134=7,5.5,IF(L134=8,5,0))))))))+IF(L134&lt;=8,0,IF(L134&lt;=16,4,0))-IF(L134&lt;=8,0,IF(L134&lt;=16,(L134-9)*0.10625,0)),0)+IF(F134="JčEČ",IF(L134=1,17,IF(L134=2,13.02,IF(L134=3,10.32,IF(L134=4,6,IF(L134=5,5.5,IF(L134=6,5,IF(L134=7,4.5,IF(L134=8,4,0))))))))+IF(L134&lt;=8,0,IF(L134&lt;=16,3,0))-IF(L134&lt;=8,0,IF(L134&lt;=16,(L134-9)*0.085,0)),0)+IF(F134="NEAK",IF(L134=1,11.48,IF(L134=2,8.79,IF(L134=3,6.97,IF(L134=4,4.05,IF(L134=5,3.71,IF(L134=6,3.38,IF(L134=7,3.04,IF(L134=8,2.7,0))))))))+IF(L134&lt;=8,0,IF(L134&lt;=16,2,IF(L134&lt;=24,1.3,0)))-IF(L134&lt;=8,0,IF(L134&lt;=16,(L134-9)*0.0574,IF(L134&lt;=24,(L134-17)*0.0574,0))),0))*IF(L134&lt;0,1,IF(OR(F134="PČ",F134="PŽ",F134="PT"),IF(J134&lt;32,J134/32,1),1))* IF(L134&lt;0,1,IF(OR(F134="EČ",F134="EŽ",F134="JOŽ",F134="JPČ",F134="NEAK"),IF(J134&lt;24,J134/24,1),1))*IF(L134&lt;0,1,IF(OR(F134="PČneol",F134="JEČ",F134="JEOF",F134="JnPČ",F134="JnEČ",F134="JčPČ",F134="JčEČ"),IF(J134&lt;16,J134/16,1),1))*IF(L134&lt;0,1,IF(F134="EČneol",IF(J134&lt;8,J134/8,1),1))</f>
        <v>7.7249999999999996</v>
      </c>
      <c r="O134" s="9">
        <f t="shared" ref="O134:O140" si="55">IF(F134="OŽ",N134,IF(H134="Ne",IF(J134*0.3&lt;J134-L134,N134,0),IF(J134*0.1&lt;J134-L134,N134,0)))</f>
        <v>7.7249999999999996</v>
      </c>
      <c r="P134" s="4">
        <f t="shared" ref="P134" si="56">IF(O134=0,0,IF(F134="OŽ",IF(L134&gt;35,0,IF(J134&gt;35,(36-L134)*1.836,((36-L134)-(36-J134))*1.836)),0)+IF(F134="PČ",IF(L134&gt;31,0,IF(J134&gt;31,(32-L134)*1.347,((32-L134)-(32-J134))*1.347)),0)+ IF(F134="PČneol",IF(L134&gt;15,0,IF(J134&gt;15,(16-L134)*0.255,((16-L134)-(16-J134))*0.255)),0)+IF(F134="PŽ",IF(L134&gt;31,0,IF(J134&gt;31,(32-L134)*0.255,((32-L134)-(32-J134))*0.255)),0)+IF(F134="EČ",IF(L134&gt;23,0,IF(J134&gt;23,(24-L134)*0.612,((24-L134)-(24-J134))*0.612)),0)+IF(F134="EČneol",IF(L134&gt;7,0,IF(J134&gt;7,(8-L134)*0.204,((8-L134)-(8-J134))*0.204)),0)+IF(F134="EŽ",IF(L134&gt;23,0,IF(J134&gt;23,(24-L134)*0.204,((24-L134)-(24-J134))*0.204)),0)+IF(F134="PT",IF(L134&gt;31,0,IF(J134&gt;31,(32-L134)*0.204,((32-L134)-(32-J134))*0.204)),0)+IF(F134="JOŽ",IF(L134&gt;23,0,IF(J134&gt;23,(24-L134)*0.255,((24-L134)-(24-J134))*0.255)),0)+IF(F134="JPČ",IF(L134&gt;23,0,IF(J134&gt;23,(24-L134)*0.204,((24-L134)-(24-J134))*0.204)),0)+IF(F134="JEČ",IF(L134&gt;15,0,IF(J134&gt;15,(16-L134)*0.102,((16-L134)-(16-J134))*0.102)),0)+IF(F134="JEOF",IF(L134&gt;15,0,IF(J134&gt;15,(16-L134)*0.102,((16-L134)-(16-J134))*0.102)),0)+IF(F134="JnPČ",IF(L134&gt;15,0,IF(J134&gt;15,(16-L134)*0.153,((16-L134)-(16-J134))*0.153)),0)+IF(F134="JnEČ",IF(L134&gt;15,0,IF(J134&gt;15,(16-L134)*0.0765,((16-L134)-(16-J134))*0.0765)),0)+IF(F134="JčPČ",IF(L134&gt;15,0,IF(J134&gt;15,(16-L134)*0.06375,((16-L134)-(16-J134))*0.06375)),0)+IF(F134="JčEČ",IF(L134&gt;15,0,IF(J134&gt;15,(16-L134)*0.051,((16-L134)-(16-J134))*0.051)),0)+IF(F134="NEAK",IF(L134&gt;23,0,IF(J134&gt;23,(24-L134)*0.03444,((24-L134)-(24-J134))*0.03444)),0))</f>
        <v>1.02</v>
      </c>
      <c r="Q134" s="11">
        <f t="shared" ref="Q134" si="57">IF(ISERROR(P134*100/N134),0,(P134*100/N134))</f>
        <v>13.203883495145632</v>
      </c>
      <c r="R134" s="10">
        <f t="shared" ref="R134:R140" si="58">IF(Q134&lt;=30,O134+P134,O134+O134*0.3)*IF(G134=1,0.4,IF(G134=2,0.75,IF(G134="1 (kas 4 m. 1 k. nerengiamos)",0.52,1)))*IF(D134="olimpinė",1,IF(M134="Ne",0.5,1))*IF(OR(A$5="Lietuvos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federacija"),IF(OR(J134&lt;8,K134&lt;16),0,1),1)*E134*IF(I134&lt;=1,1,1/I134)*IF(OR(A$5="Lietuvos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1.8189599999999999</v>
      </c>
      <c r="S134" s="8"/>
    </row>
    <row r="135" spans="1:19">
      <c r="A135" s="84">
        <v>2</v>
      </c>
      <c r="B135" s="84" t="s">
        <v>110</v>
      </c>
      <c r="C135" s="12" t="s">
        <v>58</v>
      </c>
      <c r="D135" s="84" t="s">
        <v>51</v>
      </c>
      <c r="E135" s="84">
        <v>1</v>
      </c>
      <c r="F135" s="84" t="s">
        <v>52</v>
      </c>
      <c r="G135" s="84">
        <v>1</v>
      </c>
      <c r="H135" s="84" t="s">
        <v>53</v>
      </c>
      <c r="I135" s="84"/>
      <c r="J135" s="84">
        <v>55</v>
      </c>
      <c r="K135" s="84">
        <v>22</v>
      </c>
      <c r="L135" s="84">
        <v>15</v>
      </c>
      <c r="M135" s="84" t="s">
        <v>53</v>
      </c>
      <c r="N135" s="3">
        <f t="shared" si="54"/>
        <v>6.45</v>
      </c>
      <c r="O135" s="9">
        <f t="shared" si="55"/>
        <v>6.45</v>
      </c>
      <c r="P135" s="4">
        <f t="shared" ref="P135:P140" si="59">IF(O135=0,0,IF(F135="OŽ",IF(L135&gt;35,0,IF(J135&gt;35,(36-L135)*1.836,((36-L135)-(36-J135))*1.836)),0)+IF(F135="PČ",IF(L135&gt;31,0,IF(J135&gt;31,(32-L135)*1.347,((32-L135)-(32-J135))*1.347)),0)+ IF(F135="PČneol",IF(L135&gt;15,0,IF(J135&gt;15,(16-L135)*0.255,((16-L135)-(16-J135))*0.255)),0)+IF(F135="PŽ",IF(L135&gt;31,0,IF(J135&gt;31,(32-L135)*0.255,((32-L135)-(32-J135))*0.255)),0)+IF(F135="EČ",IF(L135&gt;23,0,IF(J135&gt;23,(24-L135)*0.612,((24-L135)-(24-J135))*0.612)),0)+IF(F135="EČneol",IF(L135&gt;7,0,IF(J135&gt;7,(8-L135)*0.204,((8-L135)-(8-J135))*0.204)),0)+IF(F135="EŽ",IF(L135&gt;23,0,IF(J135&gt;23,(24-L135)*0.204,((24-L135)-(24-J135))*0.204)),0)+IF(F135="PT",IF(L135&gt;31,0,IF(J135&gt;31,(32-L135)*0.204,((32-L135)-(32-J135))*0.204)),0)+IF(F135="JOŽ",IF(L135&gt;23,0,IF(J135&gt;23,(24-L135)*0.255,((24-L135)-(24-J135))*0.255)),0)+IF(F135="JPČ",IF(L135&gt;23,0,IF(J135&gt;23,(24-L135)*0.204,((24-L135)-(24-J135))*0.204)),0)+IF(F135="JEČ",IF(L135&gt;15,0,IF(J135&gt;15,(16-L135)*0.102,((16-L135)-(16-J135))*0.102)),0)+IF(F135="JEOF",IF(L135&gt;15,0,IF(J135&gt;15,(16-L135)*0.102,((16-L135)-(16-J135))*0.102)),0)+IF(F135="JnPČ",IF(L135&gt;15,0,IF(J135&gt;15,(16-L135)*0.153,((16-L135)-(16-J135))*0.153)),0)+IF(F135="JnEČ",IF(L135&gt;15,0,IF(J135&gt;15,(16-L135)*0.0765,((16-L135)-(16-J135))*0.0765)),0)+IF(F135="JčPČ",IF(L135&gt;15,0,IF(J135&gt;15,(16-L135)*0.06375,((16-L135)-(16-J135))*0.06375)),0)+IF(F135="JčEČ",IF(L135&gt;15,0,IF(J135&gt;15,(16-L135)*0.051,((16-L135)-(16-J135))*0.051)),0)+IF(F135="NEAK",IF(L135&gt;23,0,IF(J135&gt;23,(24-L135)*0.03444,((24-L135)-(24-J135))*0.03444)),0))</f>
        <v>0.255</v>
      </c>
      <c r="Q135" s="11">
        <f t="shared" ref="Q135:Q140" si="60">IF(ISERROR(P135*100/N135),0,(P135*100/N135))</f>
        <v>3.9534883720930232</v>
      </c>
      <c r="R135" s="10">
        <f t="shared" si="58"/>
        <v>1.3946400000000003</v>
      </c>
      <c r="S135" s="8"/>
    </row>
    <row r="136" spans="1:19">
      <c r="A136" s="84">
        <v>3</v>
      </c>
      <c r="B136" s="84" t="s">
        <v>110</v>
      </c>
      <c r="C136" s="12" t="s">
        <v>99</v>
      </c>
      <c r="D136" s="84" t="s">
        <v>51</v>
      </c>
      <c r="E136" s="84">
        <v>1</v>
      </c>
      <c r="F136" s="84" t="s">
        <v>52</v>
      </c>
      <c r="G136" s="84">
        <v>1</v>
      </c>
      <c r="H136" s="84" t="s">
        <v>33</v>
      </c>
      <c r="I136" s="84"/>
      <c r="J136" s="84">
        <v>55</v>
      </c>
      <c r="K136" s="84">
        <v>22</v>
      </c>
      <c r="L136" s="84">
        <v>8</v>
      </c>
      <c r="M136" s="84" t="s">
        <v>33</v>
      </c>
      <c r="N136" s="3">
        <f t="shared" si="54"/>
        <v>11.25</v>
      </c>
      <c r="O136" s="9">
        <f t="shared" si="55"/>
        <v>11.25</v>
      </c>
      <c r="P136" s="4">
        <f t="shared" si="59"/>
        <v>2.04</v>
      </c>
      <c r="Q136" s="11">
        <f t="shared" si="60"/>
        <v>18.133333333333333</v>
      </c>
      <c r="R136" s="10">
        <f t="shared" si="58"/>
        <v>5.5286400000000002</v>
      </c>
      <c r="S136" s="8"/>
    </row>
    <row r="137" spans="1:19">
      <c r="A137" s="84">
        <v>4</v>
      </c>
      <c r="B137" s="84" t="s">
        <v>62</v>
      </c>
      <c r="C137" s="12" t="s">
        <v>111</v>
      </c>
      <c r="D137" s="84" t="s">
        <v>51</v>
      </c>
      <c r="E137" s="84">
        <v>1</v>
      </c>
      <c r="F137" s="84" t="s">
        <v>52</v>
      </c>
      <c r="G137" s="84">
        <v>1</v>
      </c>
      <c r="H137" s="84" t="s">
        <v>33</v>
      </c>
      <c r="I137" s="84"/>
      <c r="J137" s="84">
        <v>36</v>
      </c>
      <c r="K137" s="84">
        <v>22</v>
      </c>
      <c r="L137" s="84">
        <v>15</v>
      </c>
      <c r="M137" s="84" t="s">
        <v>33</v>
      </c>
      <c r="N137" s="3">
        <f t="shared" si="54"/>
        <v>6.45</v>
      </c>
      <c r="O137" s="9">
        <f t="shared" si="55"/>
        <v>6.45</v>
      </c>
      <c r="P137" s="4">
        <f t="shared" si="59"/>
        <v>0.255</v>
      </c>
      <c r="Q137" s="11">
        <f t="shared" si="60"/>
        <v>3.9534883720930232</v>
      </c>
      <c r="R137" s="10">
        <f t="shared" si="58"/>
        <v>2.7892800000000006</v>
      </c>
      <c r="S137" s="8"/>
    </row>
    <row r="138" spans="1:19">
      <c r="A138" s="84">
        <v>5</v>
      </c>
      <c r="B138" s="84" t="s">
        <v>112</v>
      </c>
      <c r="C138" s="12" t="s">
        <v>111</v>
      </c>
      <c r="D138" s="84" t="s">
        <v>51</v>
      </c>
      <c r="E138" s="84">
        <v>1</v>
      </c>
      <c r="F138" s="84" t="s">
        <v>82</v>
      </c>
      <c r="G138" s="84">
        <v>1</v>
      </c>
      <c r="H138" s="84" t="s">
        <v>33</v>
      </c>
      <c r="I138" s="84"/>
      <c r="J138" s="84">
        <v>59</v>
      </c>
      <c r="K138" s="84">
        <v>22</v>
      </c>
      <c r="L138" s="84">
        <v>17</v>
      </c>
      <c r="M138" s="84" t="s">
        <v>33</v>
      </c>
      <c r="N138" s="3">
        <f t="shared" si="54"/>
        <v>9</v>
      </c>
      <c r="O138" s="9">
        <f t="shared" si="55"/>
        <v>9</v>
      </c>
      <c r="P138" s="4">
        <f t="shared" si="59"/>
        <v>1.4279999999999999</v>
      </c>
      <c r="Q138" s="11">
        <f t="shared" si="60"/>
        <v>15.866666666666665</v>
      </c>
      <c r="R138" s="10">
        <f t="shared" si="58"/>
        <v>4.3380480000000006</v>
      </c>
      <c r="S138" s="8"/>
    </row>
    <row r="139" spans="1:19">
      <c r="A139" s="84">
        <v>6</v>
      </c>
      <c r="B139" s="84" t="s">
        <v>113</v>
      </c>
      <c r="C139" s="12" t="s">
        <v>58</v>
      </c>
      <c r="D139" s="84" t="s">
        <v>51</v>
      </c>
      <c r="E139" s="84">
        <v>1</v>
      </c>
      <c r="F139" s="84" t="s">
        <v>82</v>
      </c>
      <c r="G139" s="84">
        <v>1</v>
      </c>
      <c r="H139" s="84" t="s">
        <v>53</v>
      </c>
      <c r="I139" s="84"/>
      <c r="J139" s="84">
        <v>62</v>
      </c>
      <c r="K139" s="84">
        <v>22</v>
      </c>
      <c r="L139" s="84">
        <v>21</v>
      </c>
      <c r="M139" s="84" t="s">
        <v>33</v>
      </c>
      <c r="N139" s="3">
        <f t="shared" si="54"/>
        <v>7.64</v>
      </c>
      <c r="O139" s="9">
        <f t="shared" si="55"/>
        <v>7.64</v>
      </c>
      <c r="P139" s="4">
        <f t="shared" si="59"/>
        <v>0.61199999999999999</v>
      </c>
      <c r="Q139" s="11">
        <f t="shared" si="60"/>
        <v>8.010471204188482</v>
      </c>
      <c r="R139" s="10">
        <f t="shared" si="58"/>
        <v>3.4328319999999999</v>
      </c>
      <c r="S139" s="8"/>
    </row>
    <row r="140" spans="1:19">
      <c r="A140" s="84">
        <v>7</v>
      </c>
      <c r="B140" s="84" t="s">
        <v>113</v>
      </c>
      <c r="C140" s="12" t="s">
        <v>99</v>
      </c>
      <c r="D140" s="84" t="s">
        <v>51</v>
      </c>
      <c r="E140" s="84">
        <v>1</v>
      </c>
      <c r="F140" s="84" t="s">
        <v>82</v>
      </c>
      <c r="G140" s="84">
        <v>1</v>
      </c>
      <c r="H140" s="84" t="s">
        <v>33</v>
      </c>
      <c r="I140" s="84"/>
      <c r="J140" s="84">
        <v>55</v>
      </c>
      <c r="K140" s="84">
        <v>22</v>
      </c>
      <c r="L140" s="84">
        <v>16</v>
      </c>
      <c r="M140" s="84" t="s">
        <v>33</v>
      </c>
      <c r="N140" s="3">
        <f t="shared" si="54"/>
        <v>10.62</v>
      </c>
      <c r="O140" s="9">
        <f t="shared" si="55"/>
        <v>10.62</v>
      </c>
      <c r="P140" s="4">
        <f t="shared" si="59"/>
        <v>1.6319999999999999</v>
      </c>
      <c r="Q140" s="11">
        <f t="shared" si="60"/>
        <v>15.36723163841808</v>
      </c>
      <c r="R140" s="10">
        <f t="shared" si="58"/>
        <v>5.096832</v>
      </c>
      <c r="S140" s="8"/>
    </row>
    <row r="141" spans="1:19">
      <c r="A141" s="101" t="s">
        <v>34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3"/>
      <c r="R141" s="10">
        <f>SUM(R134:R140)</f>
        <v>24.399232000000001</v>
      </c>
      <c r="S141" s="8"/>
    </row>
    <row r="142" spans="1:19" ht="15.75">
      <c r="A142" s="24" t="s">
        <v>44</v>
      </c>
      <c r="B142" s="2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6"/>
      <c r="S142" s="8"/>
    </row>
    <row r="143" spans="1:19" s="8" customFormat="1" ht="15.75">
      <c r="A143" s="24"/>
      <c r="B143" s="24" t="s">
        <v>114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6"/>
    </row>
    <row r="144" spans="1:19" s="8" customFormat="1" ht="15.75">
      <c r="A144" s="24"/>
      <c r="B144" s="24" t="s">
        <v>115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</row>
    <row r="145" spans="1:19" s="8" customFormat="1" ht="15.75">
      <c r="A145" s="24"/>
      <c r="B145" s="24" t="s">
        <v>116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6"/>
    </row>
    <row r="146" spans="1:19" s="8" customFormat="1" ht="15.75">
      <c r="A146" s="24"/>
      <c r="B146" s="24" t="s">
        <v>117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</row>
    <row r="147" spans="1:19" s="8" customFormat="1" ht="15.75">
      <c r="A147" s="24"/>
      <c r="B147" s="24" t="s">
        <v>118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</row>
    <row r="148" spans="1:19" s="8" customFormat="1" ht="15.75">
      <c r="A148" s="24"/>
      <c r="B148" s="24" t="s">
        <v>119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6"/>
    </row>
    <row r="149" spans="1:19" s="8" customFormat="1" ht="15.75">
      <c r="A149" s="24"/>
      <c r="B149" s="67" t="s">
        <v>120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6"/>
    </row>
    <row r="150" spans="1:19">
      <c r="A150" s="49" t="s">
        <v>46</v>
      </c>
      <c r="B150" s="49"/>
      <c r="C150" s="49"/>
      <c r="D150" s="49"/>
      <c r="E150" s="49"/>
      <c r="F150" s="49"/>
      <c r="G150" s="49"/>
      <c r="H150" s="49"/>
      <c r="I150" s="49"/>
      <c r="J150" s="15"/>
      <c r="K150" s="15"/>
      <c r="L150" s="15"/>
      <c r="M150" s="15"/>
      <c r="N150" s="15"/>
      <c r="O150" s="15"/>
      <c r="P150" s="15"/>
      <c r="Q150" s="15"/>
      <c r="R150" s="16"/>
      <c r="S150" s="8"/>
    </row>
    <row r="151" spans="1:19" s="8" customFormat="1">
      <c r="A151" s="49"/>
      <c r="B151" s="49"/>
      <c r="C151" s="49"/>
      <c r="D151" s="49"/>
      <c r="E151" s="49"/>
      <c r="F151" s="49"/>
      <c r="G151" s="49"/>
      <c r="H151" s="49"/>
      <c r="I151" s="49"/>
      <c r="J151" s="15"/>
      <c r="K151" s="15"/>
      <c r="L151" s="15"/>
      <c r="M151" s="15"/>
      <c r="N151" s="15"/>
      <c r="O151" s="15"/>
      <c r="P151" s="15"/>
      <c r="Q151" s="15"/>
      <c r="R151" s="16"/>
    </row>
    <row r="152" spans="1:19" ht="13.9" customHeight="1">
      <c r="A152" s="95" t="s">
        <v>121</v>
      </c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79"/>
      <c r="R152" s="8"/>
      <c r="S152" s="8"/>
    </row>
    <row r="153" spans="1:19" ht="15.6" customHeight="1">
      <c r="A153" s="104" t="s">
        <v>39</v>
      </c>
      <c r="B153" s="105"/>
      <c r="C153" s="105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79"/>
      <c r="R153" s="8"/>
      <c r="S153" s="8"/>
    </row>
    <row r="154" spans="1:19" ht="13.9" customHeight="1">
      <c r="A154" s="99" t="s">
        <v>56</v>
      </c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79"/>
      <c r="R154" s="8"/>
      <c r="S154" s="8"/>
    </row>
    <row r="155" spans="1:19" ht="60">
      <c r="A155" s="84">
        <v>1</v>
      </c>
      <c r="B155" s="84" t="s">
        <v>122</v>
      </c>
      <c r="C155" s="12" t="s">
        <v>123</v>
      </c>
      <c r="D155" s="84" t="s">
        <v>30</v>
      </c>
      <c r="E155" s="84">
        <v>4</v>
      </c>
      <c r="F155" s="84" t="s">
        <v>31</v>
      </c>
      <c r="G155" s="84" t="s">
        <v>32</v>
      </c>
      <c r="H155" s="84" t="s">
        <v>33</v>
      </c>
      <c r="I155" s="84"/>
      <c r="J155" s="84">
        <v>27</v>
      </c>
      <c r="K155" s="84">
        <v>36</v>
      </c>
      <c r="L155" s="84">
        <v>16</v>
      </c>
      <c r="M155" s="84" t="s">
        <v>33</v>
      </c>
      <c r="N155" s="3">
        <f t="shared" ref="N155:N160" si="61">(IF(F155="OŽ",IF(L155=1,550.8,IF(L155=2,426.38,IF(L155=3,342.14,IF(L155=4,181.44,IF(L155=5,168.48,IF(L155=6,155.52,IF(L155=7,148.5,IF(L155=8,144,0))))))))+IF(L155&lt;=8,0,IF(L155&lt;=16,137.7,IF(L155&lt;=24,108,IF(L155&lt;=32,80.1,IF(L155&lt;=36,52.2,0)))))-IF(L155&lt;=8,0,IF(L155&lt;=16,(L155-9)*2.754,IF(L155&lt;=24,(L155-17)* 2.754,IF(L155&lt;=32,(L155-25)* 2.754,IF(L155&lt;=36,(L155-33)*2.754,0))))),0)+IF(F155="PČ",IF(L155=1,449,IF(L155=2,314.6,IF(L155=3,238,IF(L155=4,172,IF(L155=5,159,IF(L155=6,145,IF(L155=7,132,IF(L155=8,119,0))))))))+IF(L155&lt;=8,0,IF(L155&lt;=16,88,IF(L155&lt;=24,55,IF(L155&lt;=32,22,0))))-IF(L155&lt;=8,0,IF(L155&lt;=16,(L155-9)*2.245,IF(L155&lt;=24,(L155-17)*2.245,IF(L155&lt;=32,(L155-25)*2.245,0)))),0)+IF(F155="PČneol",IF(L155=1,85,IF(L155=2,64.61,IF(L155=3,50.76,IF(L155=4,16.25,IF(L155=5,15,IF(L155=6,13.75,IF(L155=7,12.5,IF(L155=8,11.25,0))))))))+IF(L155&lt;=8,0,IF(L155&lt;=16,9,0))-IF(L155&lt;=8,0,IF(L155&lt;=16,(L155-9)*0.425,0)),0)+IF(F155="PŽ",IF(L155=1,85,IF(L155=2,59.5,IF(L155=3,45,IF(L155=4,32.5,IF(L155=5,30,IF(L155=6,27.5,IF(L155=7,25,IF(L155=8,22.5,0))))))))+IF(L155&lt;=8,0,IF(L155&lt;=16,19,IF(L155&lt;=24,13,IF(L155&lt;=32,8,0))))-IF(L155&lt;=8,0,IF(L155&lt;=16,(L155-9)*0.425,IF(L155&lt;=24,(L155-17)*0.425,IF(L155&lt;=32,(L155-25)*0.425,0)))),0)+IF(F155="EČ",IF(L155=1,204,IF(L155=2,156.24,IF(L155=3,123.84,IF(L155=4,72,IF(L155=5,66,IF(L155=6,60,IF(L155=7,54,IF(L155=8,48,0))))))))+IF(L155&lt;=8,0,IF(L155&lt;=16,40,IF(L155&lt;=24,25,0)))-IF(L155&lt;=8,0,IF(L155&lt;=16,(L155-9)*1.02,IF(L155&lt;=24,(L155-17)*1.02,0))),0)+IF(F155="EČneol",IF(L155=1,68,IF(L155=2,51.69,IF(L155=3,40.61,IF(L155=4,13,IF(L155=5,12,IF(L155=6,11,IF(L155=7,10,IF(L155=8,9,0)))))))))+IF(F155="EŽ",IF(L155=1,68,IF(L155=2,47.6,IF(L155=3,36,IF(L155=4,18,IF(L155=5,16.5,IF(L155=6,15,IF(L155=7,13.5,IF(L155=8,12,0))))))))+IF(L155&lt;=8,0,IF(L155&lt;=16,10,IF(L155&lt;=24,6,0)))-IF(L155&lt;=8,0,IF(L155&lt;=16,(L155-9)*0.34,IF(L155&lt;=24,(L155-17)*0.34,0))),0)+IF(F155="PT",IF(L155=1,68,IF(L155=2,52.08,IF(L155=3,41.28,IF(L155=4,24,IF(L155=5,22,IF(L155=6,20,IF(L155=7,18,IF(L155=8,16,0))))))))+IF(L155&lt;=8,0,IF(L155&lt;=16,13,IF(L155&lt;=24,9,IF(L155&lt;=32,4,0))))-IF(L155&lt;=8,0,IF(L155&lt;=16,(L155-9)*0.34,IF(L155&lt;=24,(L155-17)*0.34,IF(L155&lt;=32,(L155-25)*0.34,0)))),0)+IF(F155="JOŽ",IF(L155=1,85,IF(L155=2,59.5,IF(L155=3,45,IF(L155=4,32.5,IF(L155=5,30,IF(L155=6,27.5,IF(L155=7,25,IF(L155=8,22.5,0))))))))+IF(L155&lt;=8,0,IF(L155&lt;=16,19,IF(L155&lt;=24,13,0)))-IF(L155&lt;=8,0,IF(L155&lt;=16,(L155-9)*0.425,IF(L155&lt;=24,(L155-17)*0.425,0))),0)+IF(F155="JPČ",IF(L155=1,68,IF(L155=2,47.6,IF(L155=3,36,IF(L155=4,26,IF(L155=5,24,IF(L155=6,22,IF(L155=7,20,IF(L155=8,18,0))))))))+IF(L155&lt;=8,0,IF(L155&lt;=16,13,IF(L155&lt;=24,9,0)))-IF(L155&lt;=8,0,IF(L155&lt;=16,(L155-9)*0.34,IF(L155&lt;=24,(L155-17)*0.34,0))),0)+IF(F155="JEČ",IF(L155=1,34,IF(L155=2,26.04,IF(L155=3,20.6,IF(L155=4,12,IF(L155=5,11,IF(L155=6,10,IF(L155=7,9,IF(L155=8,8,0))))))))+IF(L155&lt;=8,0,IF(L155&lt;=16,6,0))-IF(L155&lt;=8,0,IF(L155&lt;=16,(L155-9)*0.17,0)),0)+IF(F155="JEOF",IF(L155=1,34,IF(L155=2,26.04,IF(L155=3,20.6,IF(L155=4,12,IF(L155=5,11,IF(L155=6,10,IF(L155=7,9,IF(L155=8,8,0))))))))+IF(L155&lt;=8,0,IF(L155&lt;=16,6,0))-IF(L155&lt;=8,0,IF(L155&lt;=16,(L155-9)*0.17,0)),0)+IF(F155="JnPČ",IF(L155=1,51,IF(L155=2,35.7,IF(L155=3,27,IF(L155=4,19.5,IF(L155=5,18,IF(L155=6,16.5,IF(L155=7,15,IF(L155=8,13.5,0))))))))+IF(L155&lt;=8,0,IF(L155&lt;=16,10,0))-IF(L155&lt;=8,0,IF(L155&lt;=16,(L155-9)*0.255,0)),0)+IF(F155="JnEČ",IF(L155=1,25.5,IF(L155=2,19.53,IF(L155=3,15.48,IF(L155=4,9,IF(L155=5,8.25,IF(L155=6,7.5,IF(L155=7,6.75,IF(L155=8,6,0))))))))+IF(L155&lt;=8,0,IF(L155&lt;=16,5,0))-IF(L155&lt;=8,0,IF(L155&lt;=16,(L155-9)*0.1275,0)),0)+IF(F155="JčPČ",IF(L155=1,21.25,IF(L155=2,14.5,IF(L155=3,11.5,IF(L155=4,7,IF(L155=5,6.5,IF(L155=6,6,IF(L155=7,5.5,IF(L155=8,5,0))))))))+IF(L155&lt;=8,0,IF(L155&lt;=16,4,0))-IF(L155&lt;=8,0,IF(L155&lt;=16,(L155-9)*0.10625,0)),0)+IF(F155="JčEČ",IF(L155=1,17,IF(L155=2,13.02,IF(L155=3,10.32,IF(L155=4,6,IF(L155=5,5.5,IF(L155=6,5,IF(L155=7,4.5,IF(L155=8,4,0))))))))+IF(L155&lt;=8,0,IF(L155&lt;=16,3,0))-IF(L155&lt;=8,0,IF(L155&lt;=16,(L155-9)*0.085,0)),0)+IF(F155="NEAK",IF(L155=1,11.48,IF(L155=2,8.79,IF(L155=3,6.97,IF(L155=4,4.05,IF(L155=5,3.71,IF(L155=6,3.38,IF(L155=7,3.04,IF(L155=8,2.7,0))))))))+IF(L155&lt;=8,0,IF(L155&lt;=16,2,IF(L155&lt;=24,1.3,0)))-IF(L155&lt;=8,0,IF(L155&lt;=16,(L155-9)*0.0574,IF(L155&lt;=24,(L155-17)*0.0574,0))),0))*IF(L155&lt;0,1,IF(OR(F155="PČ",F155="PŽ",F155="PT"),IF(J155&lt;32,J155/32,1),1))* IF(L155&lt;0,1,IF(OR(F155="EČ",F155="EŽ",F155="JOŽ",F155="JPČ",F155="NEAK"),IF(J155&lt;24,J155/24,1),1))*IF(L155&lt;0,1,IF(OR(F155="PČneol",F155="JEČ",F155="JEOF",F155="JnPČ",F155="JnEČ",F155="JčPČ",F155="JčEČ"),IF(J155&lt;16,J155/16,1),1))*IF(L155&lt;0,1,IF(F155="EČneol",IF(J155&lt;8,J155/8,1),1))</f>
        <v>60.990468749999998</v>
      </c>
      <c r="O155" s="9">
        <f t="shared" ref="O155:O160" si="62">IF(F155="OŽ",N155,IF(H155="Ne",IF(J155*0.3&lt;J155-L155,N155,0),IF(J155*0.1&lt;J155-L155,N155,0)))</f>
        <v>60.990468749999998</v>
      </c>
      <c r="P155" s="4">
        <f t="shared" ref="P155" si="63">IF(O155=0,0,IF(F155="OŽ",IF(L155&gt;35,0,IF(J155&gt;35,(36-L155)*1.836,((36-L155)-(36-J155))*1.836)),0)+IF(F155="PČ",IF(L155&gt;31,0,IF(J155&gt;31,(32-L155)*1.347,((32-L155)-(32-J155))*1.347)),0)+ IF(F155="PČneol",IF(L155&gt;15,0,IF(J155&gt;15,(16-L155)*0.255,((16-L155)-(16-J155))*0.255)),0)+IF(F155="PŽ",IF(L155&gt;31,0,IF(J155&gt;31,(32-L155)*0.255,((32-L155)-(32-J155))*0.255)),0)+IF(F155="EČ",IF(L155&gt;23,0,IF(J155&gt;23,(24-L155)*0.612,((24-L155)-(24-J155))*0.612)),0)+IF(F155="EČneol",IF(L155&gt;7,0,IF(J155&gt;7,(8-L155)*0.204,((8-L155)-(8-J155))*0.204)),0)+IF(F155="EŽ",IF(L155&gt;23,0,IF(J155&gt;23,(24-L155)*0.204,((24-L155)-(24-J155))*0.204)),0)+IF(F155="PT",IF(L155&gt;31,0,IF(J155&gt;31,(32-L155)*0.204,((32-L155)-(32-J155))*0.204)),0)+IF(F155="JOŽ",IF(L155&gt;23,0,IF(J155&gt;23,(24-L155)*0.255,((24-L155)-(24-J155))*0.255)),0)+IF(F155="JPČ",IF(L155&gt;23,0,IF(J155&gt;23,(24-L155)*0.204,((24-L155)-(24-J155))*0.204)),0)+IF(F155="JEČ",IF(L155&gt;15,0,IF(J155&gt;15,(16-L155)*0.102,((16-L155)-(16-J155))*0.102)),0)+IF(F155="JEOF",IF(L155&gt;15,0,IF(J155&gt;15,(16-L155)*0.102,((16-L155)-(16-J155))*0.102)),0)+IF(F155="JnPČ",IF(L155&gt;15,0,IF(J155&gt;15,(16-L155)*0.153,((16-L155)-(16-J155))*0.153)),0)+IF(F155="JnEČ",IF(L155&gt;15,0,IF(J155&gt;15,(16-L155)*0.0765,((16-L155)-(16-J155))*0.0765)),0)+IF(F155="JčPČ",IF(L155&gt;15,0,IF(J155&gt;15,(16-L155)*0.06375,((16-L155)-(16-J155))*0.06375)),0)+IF(F155="JčEČ",IF(L155&gt;15,0,IF(J155&gt;15,(16-L155)*0.051,((16-L155)-(16-J155))*0.051)),0)+IF(F155="NEAK",IF(L155&gt;23,0,IF(J155&gt;23,(24-L155)*0.03444,((24-L155)-(24-J155))*0.03444)),0))</f>
        <v>14.817</v>
      </c>
      <c r="Q155" s="11">
        <f t="shared" ref="Q155" si="64">IF(ISERROR(P155*100/N155),0,(P155*100/N155))</f>
        <v>24.293959865655239</v>
      </c>
      <c r="R155" s="10">
        <f t="shared" ref="R155:R160" si="65">IF(Q155&lt;=30,O155+P155,O155+O155*0.3)*IF(G155=1,0.4,IF(G155=2,0.75,IF(G155="1 (kas 4 m. 1 k. nerengiamos)",0.52,1)))*IF(D155="olimpinė",1,IF(M155="Ne",0.5,1))*IF(OR(A$5="Lietuvos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federacija"),IF(OR(J155&lt;8,K155&lt;16),0,1),1)*E155*IF(I155&lt;=1,1,1/I155)*IF(OR(A$5="Lietuvos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163.98671640000003</v>
      </c>
      <c r="S155" s="8"/>
    </row>
    <row r="156" spans="1:19" ht="60">
      <c r="A156" s="84">
        <v>2</v>
      </c>
      <c r="B156" s="84" t="s">
        <v>110</v>
      </c>
      <c r="C156" s="12" t="s">
        <v>58</v>
      </c>
      <c r="D156" s="84" t="s">
        <v>30</v>
      </c>
      <c r="E156" s="84">
        <v>1</v>
      </c>
      <c r="F156" s="84" t="s">
        <v>31</v>
      </c>
      <c r="G156" s="84" t="s">
        <v>32</v>
      </c>
      <c r="H156" s="84" t="s">
        <v>33</v>
      </c>
      <c r="I156" s="84"/>
      <c r="J156" s="84">
        <v>107</v>
      </c>
      <c r="K156" s="84">
        <v>36</v>
      </c>
      <c r="L156" s="84">
        <v>28</v>
      </c>
      <c r="M156" s="84" t="s">
        <v>33</v>
      </c>
      <c r="N156" s="3">
        <f t="shared" si="61"/>
        <v>15.265000000000001</v>
      </c>
      <c r="O156" s="9">
        <f t="shared" si="62"/>
        <v>15.265000000000001</v>
      </c>
      <c r="P156" s="4">
        <f t="shared" ref="P156:P160" si="66">IF(O156=0,0,IF(F156="OŽ",IF(L156&gt;35,0,IF(J156&gt;35,(36-L156)*1.836,((36-L156)-(36-J156))*1.836)),0)+IF(F156="PČ",IF(L156&gt;31,0,IF(J156&gt;31,(32-L156)*1.347,((32-L156)-(32-J156))*1.347)),0)+ IF(F156="PČneol",IF(L156&gt;15,0,IF(J156&gt;15,(16-L156)*0.255,((16-L156)-(16-J156))*0.255)),0)+IF(F156="PŽ",IF(L156&gt;31,0,IF(J156&gt;31,(32-L156)*0.255,((32-L156)-(32-J156))*0.255)),0)+IF(F156="EČ",IF(L156&gt;23,0,IF(J156&gt;23,(24-L156)*0.612,((24-L156)-(24-J156))*0.612)),0)+IF(F156="EČneol",IF(L156&gt;7,0,IF(J156&gt;7,(8-L156)*0.204,((8-L156)-(8-J156))*0.204)),0)+IF(F156="EŽ",IF(L156&gt;23,0,IF(J156&gt;23,(24-L156)*0.204,((24-L156)-(24-J156))*0.204)),0)+IF(F156="PT",IF(L156&gt;31,0,IF(J156&gt;31,(32-L156)*0.204,((32-L156)-(32-J156))*0.204)),0)+IF(F156="JOŽ",IF(L156&gt;23,0,IF(J156&gt;23,(24-L156)*0.255,((24-L156)-(24-J156))*0.255)),0)+IF(F156="JPČ",IF(L156&gt;23,0,IF(J156&gt;23,(24-L156)*0.204,((24-L156)-(24-J156))*0.204)),0)+IF(F156="JEČ",IF(L156&gt;15,0,IF(J156&gt;15,(16-L156)*0.102,((16-L156)-(16-J156))*0.102)),0)+IF(F156="JEOF",IF(L156&gt;15,0,IF(J156&gt;15,(16-L156)*0.102,((16-L156)-(16-J156))*0.102)),0)+IF(F156="JnPČ",IF(L156&gt;15,0,IF(J156&gt;15,(16-L156)*0.153,((16-L156)-(16-J156))*0.153)),0)+IF(F156="JnEČ",IF(L156&gt;15,0,IF(J156&gt;15,(16-L156)*0.0765,((16-L156)-(16-J156))*0.0765)),0)+IF(F156="JčPČ",IF(L156&gt;15,0,IF(J156&gt;15,(16-L156)*0.06375,((16-L156)-(16-J156))*0.06375)),0)+IF(F156="JčEČ",IF(L156&gt;15,0,IF(J156&gt;15,(16-L156)*0.051,((16-L156)-(16-J156))*0.051)),0)+IF(F156="NEAK",IF(L156&gt;23,0,IF(J156&gt;23,(24-L156)*0.03444,((24-L156)-(24-J156))*0.03444)),0))</f>
        <v>5.3879999999999999</v>
      </c>
      <c r="Q156" s="11">
        <f t="shared" ref="Q156:Q160" si="67">IF(ISERROR(P156*100/N156),0,(P156*100/N156))</f>
        <v>35.296429741238121</v>
      </c>
      <c r="R156" s="10">
        <f t="shared" si="65"/>
        <v>10.731905600000001</v>
      </c>
      <c r="S156" s="8"/>
    </row>
    <row r="157" spans="1:19" ht="60">
      <c r="A157" s="84">
        <v>3</v>
      </c>
      <c r="B157" s="84" t="s">
        <v>110</v>
      </c>
      <c r="C157" s="12" t="s">
        <v>99</v>
      </c>
      <c r="D157" s="84" t="s">
        <v>30</v>
      </c>
      <c r="E157" s="84">
        <v>1</v>
      </c>
      <c r="F157" s="84" t="s">
        <v>31</v>
      </c>
      <c r="G157" s="84" t="s">
        <v>32</v>
      </c>
      <c r="H157" s="84" t="s">
        <v>33</v>
      </c>
      <c r="I157" s="84"/>
      <c r="J157" s="84">
        <v>60</v>
      </c>
      <c r="K157" s="84">
        <v>36</v>
      </c>
      <c r="L157" s="84">
        <v>31</v>
      </c>
      <c r="M157" s="84" t="s">
        <v>53</v>
      </c>
      <c r="N157" s="3">
        <f t="shared" si="61"/>
        <v>8.5299999999999994</v>
      </c>
      <c r="O157" s="9">
        <f t="shared" si="62"/>
        <v>8.5299999999999994</v>
      </c>
      <c r="P157" s="4">
        <f t="shared" si="66"/>
        <v>1.347</v>
      </c>
      <c r="Q157" s="11">
        <f t="shared" si="67"/>
        <v>15.791324736225087</v>
      </c>
      <c r="R157" s="10">
        <f t="shared" si="65"/>
        <v>5.3414815999999998</v>
      </c>
      <c r="S157" s="8"/>
    </row>
    <row r="158" spans="1:19" ht="60">
      <c r="A158" s="84">
        <v>4</v>
      </c>
      <c r="B158" s="84" t="s">
        <v>41</v>
      </c>
      <c r="C158" s="12" t="s">
        <v>63</v>
      </c>
      <c r="D158" s="84" t="s">
        <v>30</v>
      </c>
      <c r="E158" s="84">
        <v>1</v>
      </c>
      <c r="F158" s="84" t="s">
        <v>31</v>
      </c>
      <c r="G158" s="84" t="s">
        <v>32</v>
      </c>
      <c r="H158" s="84" t="s">
        <v>33</v>
      </c>
      <c r="I158" s="84"/>
      <c r="J158" s="84">
        <v>105</v>
      </c>
      <c r="K158" s="84">
        <v>36</v>
      </c>
      <c r="L158" s="84">
        <v>30</v>
      </c>
      <c r="M158" s="84" t="s">
        <v>33</v>
      </c>
      <c r="N158" s="3">
        <f t="shared" si="61"/>
        <v>10.774999999999999</v>
      </c>
      <c r="O158" s="9">
        <f t="shared" si="62"/>
        <v>10.774999999999999</v>
      </c>
      <c r="P158" s="4">
        <f t="shared" si="66"/>
        <v>2.694</v>
      </c>
      <c r="Q158" s="11">
        <f t="shared" si="67"/>
        <v>25.002320185614849</v>
      </c>
      <c r="R158" s="10">
        <f t="shared" si="65"/>
        <v>7.284035199999999</v>
      </c>
      <c r="S158" s="8"/>
    </row>
    <row r="159" spans="1:19" ht="60">
      <c r="A159" s="84">
        <v>5</v>
      </c>
      <c r="B159" s="84" t="s">
        <v>124</v>
      </c>
      <c r="C159" s="12" t="s">
        <v>125</v>
      </c>
      <c r="D159" s="84" t="s">
        <v>51</v>
      </c>
      <c r="E159" s="84">
        <v>2</v>
      </c>
      <c r="F159" s="156" t="s">
        <v>52</v>
      </c>
      <c r="G159" s="84" t="s">
        <v>32</v>
      </c>
      <c r="H159" s="84" t="s">
        <v>33</v>
      </c>
      <c r="I159" s="84"/>
      <c r="J159" s="84">
        <v>30</v>
      </c>
      <c r="K159" s="84">
        <v>36</v>
      </c>
      <c r="L159" s="84">
        <v>24</v>
      </c>
      <c r="M159" s="84" t="s">
        <v>33</v>
      </c>
      <c r="N159" s="3">
        <f t="shared" si="61"/>
        <v>0</v>
      </c>
      <c r="O159" s="9">
        <f t="shared" si="62"/>
        <v>0</v>
      </c>
      <c r="P159" s="4">
        <f t="shared" si="66"/>
        <v>0</v>
      </c>
      <c r="Q159" s="11">
        <f t="shared" si="67"/>
        <v>0</v>
      </c>
      <c r="R159" s="10">
        <f t="shared" si="65"/>
        <v>0</v>
      </c>
      <c r="S159" s="8"/>
    </row>
    <row r="160" spans="1:19" ht="60">
      <c r="A160" s="84">
        <v>6</v>
      </c>
      <c r="B160" s="84" t="s">
        <v>126</v>
      </c>
      <c r="C160" s="12" t="s">
        <v>92</v>
      </c>
      <c r="D160" s="84" t="s">
        <v>30</v>
      </c>
      <c r="E160" s="84">
        <v>4</v>
      </c>
      <c r="F160" s="84" t="s">
        <v>31</v>
      </c>
      <c r="G160" s="84" t="s">
        <v>32</v>
      </c>
      <c r="H160" s="84" t="s">
        <v>33</v>
      </c>
      <c r="I160" s="84"/>
      <c r="J160" s="84">
        <v>27</v>
      </c>
      <c r="K160" s="84">
        <v>36</v>
      </c>
      <c r="L160" s="84">
        <v>24</v>
      </c>
      <c r="M160" s="84" t="s">
        <v>53</v>
      </c>
      <c r="N160" s="3">
        <f t="shared" si="61"/>
        <v>33.146718749999998</v>
      </c>
      <c r="O160" s="9">
        <f t="shared" si="62"/>
        <v>33.146718749999998</v>
      </c>
      <c r="P160" s="4">
        <f t="shared" si="66"/>
        <v>4.0410000000000004</v>
      </c>
      <c r="Q160" s="11">
        <f t="shared" si="67"/>
        <v>12.191251962156889</v>
      </c>
      <c r="R160" s="10">
        <f t="shared" si="65"/>
        <v>80.444473200000019</v>
      </c>
      <c r="S160" s="8"/>
    </row>
    <row r="161" spans="1:19" ht="13.9" customHeight="1">
      <c r="A161" s="101" t="s">
        <v>34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3"/>
      <c r="R161" s="10">
        <f>SUM(R155:R160)</f>
        <v>267.78861200000006</v>
      </c>
      <c r="S161" s="8"/>
    </row>
    <row r="162" spans="1:19" ht="15.75">
      <c r="A162" s="24" t="s">
        <v>44</v>
      </c>
      <c r="B162" s="2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6"/>
      <c r="S162" s="8"/>
    </row>
    <row r="163" spans="1:19" s="8" customFormat="1" ht="15.75">
      <c r="A163" s="24"/>
      <c r="B163" s="24" t="s">
        <v>127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</row>
    <row r="164" spans="1:19" s="8" customFormat="1" ht="15.75">
      <c r="A164" s="24"/>
      <c r="B164" s="24" t="s">
        <v>128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6"/>
    </row>
    <row r="165" spans="1:19" s="8" customFormat="1" ht="15.75">
      <c r="A165" s="24"/>
      <c r="B165" s="24" t="s">
        <v>129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6"/>
    </row>
    <row r="166" spans="1:19" s="8" customFormat="1" ht="15.75">
      <c r="A166" s="24"/>
      <c r="B166" s="24" t="s">
        <v>130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6"/>
    </row>
    <row r="167" spans="1:19" s="8" customFormat="1" ht="15.75">
      <c r="A167" s="24"/>
      <c r="B167" s="24" t="s">
        <v>131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</row>
    <row r="168" spans="1:19" s="8" customFormat="1" ht="15.75">
      <c r="A168" s="24"/>
      <c r="B168" s="67" t="s">
        <v>132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6"/>
    </row>
    <row r="169" spans="1:19">
      <c r="A169" s="49" t="s">
        <v>46</v>
      </c>
      <c r="B169" s="49"/>
      <c r="C169" s="49"/>
      <c r="D169" s="49"/>
      <c r="E169" s="49"/>
      <c r="F169" s="49"/>
      <c r="G169" s="49"/>
      <c r="H169" s="49"/>
      <c r="I169" s="49"/>
      <c r="J169" s="15"/>
      <c r="K169" s="15"/>
      <c r="L169" s="15"/>
      <c r="M169" s="15"/>
      <c r="N169" s="15"/>
      <c r="O169" s="15"/>
      <c r="P169" s="15"/>
      <c r="Q169" s="15"/>
      <c r="R169" s="16"/>
      <c r="S169" s="8"/>
    </row>
    <row r="170" spans="1:19" s="8" customFormat="1">
      <c r="A170" s="49"/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9">
      <c r="A171" s="95" t="s">
        <v>133</v>
      </c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79"/>
      <c r="R171" s="8"/>
      <c r="S171" s="8"/>
    </row>
    <row r="172" spans="1:19" ht="18">
      <c r="A172" s="104" t="s">
        <v>39</v>
      </c>
      <c r="B172" s="105"/>
      <c r="C172" s="105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79"/>
      <c r="R172" s="8"/>
      <c r="S172" s="8"/>
    </row>
    <row r="173" spans="1:19">
      <c r="A173" s="99" t="s">
        <v>56</v>
      </c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79"/>
      <c r="R173" s="8"/>
      <c r="S173" s="8"/>
    </row>
    <row r="174" spans="1:19" ht="60">
      <c r="A174" s="84">
        <v>1</v>
      </c>
      <c r="B174" s="84" t="s">
        <v>134</v>
      </c>
      <c r="C174" s="12" t="s">
        <v>123</v>
      </c>
      <c r="D174" s="84" t="s">
        <v>30</v>
      </c>
      <c r="E174" s="84">
        <v>4</v>
      </c>
      <c r="F174" s="84" t="s">
        <v>43</v>
      </c>
      <c r="G174" s="84">
        <v>1</v>
      </c>
      <c r="H174" s="84" t="s">
        <v>53</v>
      </c>
      <c r="I174" s="84"/>
      <c r="J174" s="84">
        <v>22</v>
      </c>
      <c r="K174" s="84">
        <v>34</v>
      </c>
      <c r="L174" s="84">
        <v>14</v>
      </c>
      <c r="M174" s="84" t="s">
        <v>33</v>
      </c>
      <c r="N174" s="3">
        <f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0,1,IF(OR(F174="PČ",F174="PŽ",F174="PT"),IF(J174&lt;32,J174/32,1),1))* IF(L174&lt;0,1,IF(OR(F174="EČ",F174="EŽ",F174="JOŽ",F174="JPČ",F174="NEAK"),IF(J174&lt;24,J174/24,1),1))*IF(L174&lt;0,1,IF(OR(F174="PČneol",F174="JEČ",F174="JEOF",F174="JnPČ",F174="JnEČ",F174="JčPČ",F174="JčEČ"),IF(J174&lt;16,J174/16,1),1))*IF(L174&lt;0,1,IF(F174="EČneol",IF(J174&lt;8,J174/8,1),1))</f>
        <v>31.991666666666664</v>
      </c>
      <c r="O174" s="9">
        <f t="shared" ref="O174:O175" si="68">IF(F174="OŽ",N174,IF(H174="Ne",IF(J174*0.3&lt;J174-L174,N174,0),IF(J174*0.1&lt;J174-L174,N174,0)))</f>
        <v>31.991666666666664</v>
      </c>
      <c r="P174" s="4">
        <f t="shared" ref="P174" si="69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4.8959999999999999</v>
      </c>
      <c r="Q174" s="11">
        <f t="shared" ref="Q174" si="70">IF(ISERROR(P174*100/N174),0,(P174*100/N174))</f>
        <v>15.303985412867934</v>
      </c>
      <c r="R174" s="10">
        <f t="shared" ref="R174:R175" si="71">IF(Q174&lt;=30,O174+P174,O174+O174*0.3)*IF(G174=1,0.4,IF(G174=2,0.75,IF(G174="1 (kas 4 m. 1 k. nerengiamos)",0.52,1)))*IF(D174="olimpinė",1,IF(M174="Ne",0.5,1))*IF(OR(A$5="Lietuvos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federacija"),IF(OR(J174&lt;8,K174&lt;16),0,1),1)*E174*IF(I174&lt;=1,1,1/I174)*IF(OR(A$5="Lietuvos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61.381077333333323</v>
      </c>
      <c r="S174" s="8"/>
    </row>
    <row r="175" spans="1:19">
      <c r="A175" s="84">
        <v>2</v>
      </c>
      <c r="B175" s="84" t="s">
        <v>110</v>
      </c>
      <c r="C175" s="12" t="s">
        <v>58</v>
      </c>
      <c r="D175" s="84" t="s">
        <v>30</v>
      </c>
      <c r="E175" s="84">
        <v>1</v>
      </c>
      <c r="F175" s="84" t="s">
        <v>43</v>
      </c>
      <c r="G175" s="84">
        <v>1</v>
      </c>
      <c r="H175" s="84" t="s">
        <v>53</v>
      </c>
      <c r="I175" s="84"/>
      <c r="J175" s="84">
        <v>122</v>
      </c>
      <c r="K175" s="84">
        <v>34</v>
      </c>
      <c r="L175" s="84">
        <v>4</v>
      </c>
      <c r="M175" s="84" t="s">
        <v>33</v>
      </c>
      <c r="N175" s="3">
        <f t="shared" ref="N175" si="72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72</v>
      </c>
      <c r="O175" s="9">
        <f t="shared" si="68"/>
        <v>72</v>
      </c>
      <c r="P175" s="4">
        <f t="shared" ref="P175" si="73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12.24</v>
      </c>
      <c r="Q175" s="11">
        <f t="shared" ref="Q175" si="74">IF(ISERROR(P175*100/N175),0,(P175*100/N175))</f>
        <v>17</v>
      </c>
      <c r="R175" s="10">
        <f t="shared" si="71"/>
        <v>35.043839999999996</v>
      </c>
      <c r="S175" s="8"/>
    </row>
    <row r="176" spans="1:19">
      <c r="A176" s="101" t="s">
        <v>34</v>
      </c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3"/>
      <c r="R176" s="10">
        <f>SUM(R174:R175)</f>
        <v>96.424917333333326</v>
      </c>
      <c r="S176" s="8"/>
    </row>
    <row r="177" spans="1:19" ht="15.75">
      <c r="A177" s="24" t="s">
        <v>44</v>
      </c>
      <c r="B177" s="2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6"/>
      <c r="S177" s="8"/>
    </row>
    <row r="178" spans="1:19" s="8" customFormat="1" ht="15.75">
      <c r="A178" s="24"/>
      <c r="B178" s="24" t="s">
        <v>135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6"/>
    </row>
    <row r="179" spans="1:19" s="8" customFormat="1" ht="15.75">
      <c r="A179" s="24"/>
      <c r="B179" s="67" t="s">
        <v>136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6"/>
    </row>
    <row r="180" spans="1:19">
      <c r="A180" s="49" t="s">
        <v>46</v>
      </c>
      <c r="B180" s="49"/>
      <c r="C180" s="49"/>
      <c r="D180" s="49"/>
      <c r="E180" s="49"/>
      <c r="F180" s="49"/>
      <c r="G180" s="49"/>
      <c r="H180" s="49"/>
      <c r="I180" s="49"/>
      <c r="J180" s="15"/>
      <c r="K180" s="15"/>
      <c r="L180" s="15"/>
      <c r="M180" s="15"/>
      <c r="N180" s="15"/>
      <c r="O180" s="15"/>
      <c r="P180" s="15"/>
      <c r="Q180" s="15"/>
      <c r="R180" s="16"/>
      <c r="S180" s="8"/>
    </row>
    <row r="181" spans="1:19" s="8" customFormat="1">
      <c r="A181" s="49"/>
      <c r="B181" s="49"/>
      <c r="C181" s="49"/>
      <c r="D181" s="49"/>
      <c r="E181" s="49"/>
      <c r="F181" s="49"/>
      <c r="G181" s="49"/>
      <c r="H181" s="49"/>
      <c r="I181" s="49"/>
      <c r="J181" s="15"/>
      <c r="K181" s="15"/>
      <c r="L181" s="15"/>
      <c r="M181" s="15"/>
      <c r="N181" s="15"/>
      <c r="O181" s="15"/>
      <c r="P181" s="15"/>
      <c r="Q181" s="15"/>
      <c r="R181" s="16"/>
    </row>
    <row r="182" spans="1:19">
      <c r="A182" s="99" t="s">
        <v>137</v>
      </c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79"/>
      <c r="R182" s="8"/>
      <c r="S182" s="8"/>
    </row>
    <row r="183" spans="1:19" ht="18">
      <c r="A183" s="104" t="s">
        <v>39</v>
      </c>
      <c r="B183" s="105"/>
      <c r="C183" s="105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79"/>
      <c r="R183" s="8"/>
      <c r="S183" s="8"/>
    </row>
    <row r="184" spans="1:19">
      <c r="A184" s="99" t="s">
        <v>56</v>
      </c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79"/>
      <c r="R184" s="8"/>
      <c r="S184" s="8"/>
    </row>
    <row r="185" spans="1:19" ht="60">
      <c r="A185" s="84">
        <v>1</v>
      </c>
      <c r="B185" s="84" t="s">
        <v>138</v>
      </c>
      <c r="C185" s="12" t="s">
        <v>92</v>
      </c>
      <c r="D185" s="84" t="s">
        <v>30</v>
      </c>
      <c r="E185" s="84">
        <v>4</v>
      </c>
      <c r="F185" s="156" t="s">
        <v>105</v>
      </c>
      <c r="G185" s="84">
        <v>1</v>
      </c>
      <c r="H185" s="84" t="s">
        <v>53</v>
      </c>
      <c r="I185" s="84"/>
      <c r="J185" s="84">
        <v>22</v>
      </c>
      <c r="K185" s="84">
        <v>34</v>
      </c>
      <c r="L185" s="84">
        <v>12</v>
      </c>
      <c r="M185" s="84" t="s">
        <v>33</v>
      </c>
      <c r="N185" s="3">
        <f t="shared" ref="N185" si="75">(IF(F185="OŽ",IF(L185=1,550.8,IF(L185=2,426.38,IF(L185=3,342.14,IF(L185=4,181.44,IF(L185=5,168.48,IF(L185=6,155.52,IF(L185=7,148.5,IF(L185=8,144,0))))))))+IF(L185&lt;=8,0,IF(L185&lt;=16,137.7,IF(L185&lt;=24,108,IF(L185&lt;=32,80.1,IF(L185&lt;=36,52.2,0)))))-IF(L185&lt;=8,0,IF(L185&lt;=16,(L185-9)*2.754,IF(L185&lt;=24,(L185-17)* 2.754,IF(L185&lt;=32,(L185-25)* 2.754,IF(L185&lt;=36,(L185-33)*2.754,0))))),0)+IF(F185="PČ",IF(L185=1,449,IF(L185=2,314.6,IF(L185=3,238,IF(L185=4,172,IF(L185=5,159,IF(L185=6,145,IF(L185=7,132,IF(L185=8,119,0))))))))+IF(L185&lt;=8,0,IF(L185&lt;=16,88,IF(L185&lt;=24,55,IF(L185&lt;=32,22,0))))-IF(L185&lt;=8,0,IF(L185&lt;=16,(L185-9)*2.245,IF(L185&lt;=24,(L185-17)*2.245,IF(L185&lt;=32,(L185-25)*2.245,0)))),0)+IF(F185="PČneol",IF(L185=1,85,IF(L185=2,64.61,IF(L185=3,50.76,IF(L185=4,16.25,IF(L185=5,15,IF(L185=6,13.75,IF(L185=7,12.5,IF(L185=8,11.25,0))))))))+IF(L185&lt;=8,0,IF(L185&lt;=16,9,0))-IF(L185&lt;=8,0,IF(L185&lt;=16,(L185-9)*0.425,0)),0)+IF(F185="PŽ",IF(L185=1,85,IF(L185=2,59.5,IF(L185=3,45,IF(L185=4,32.5,IF(L185=5,30,IF(L185=6,27.5,IF(L185=7,25,IF(L185=8,22.5,0))))))))+IF(L185&lt;=8,0,IF(L185&lt;=16,19,IF(L185&lt;=24,13,IF(L185&lt;=32,8,0))))-IF(L185&lt;=8,0,IF(L185&lt;=16,(L185-9)*0.425,IF(L185&lt;=24,(L185-17)*0.425,IF(L185&lt;=32,(L185-25)*0.425,0)))),0)+IF(F185="EČ",IF(L185=1,204,IF(L185=2,156.24,IF(L185=3,123.84,IF(L185=4,72,IF(L185=5,66,IF(L185=6,60,IF(L185=7,54,IF(L185=8,48,0))))))))+IF(L185&lt;=8,0,IF(L185&lt;=16,40,IF(L185&lt;=24,25,0)))-IF(L185&lt;=8,0,IF(L185&lt;=16,(L185-9)*1.02,IF(L185&lt;=24,(L185-17)*1.02,0))),0)+IF(F185="EČneol",IF(L185=1,68,IF(L185=2,51.69,IF(L185=3,40.61,IF(L185=4,13,IF(L185=5,12,IF(L185=6,11,IF(L185=7,10,IF(L185=8,9,0)))))))))+IF(F185="EŽ",IF(L185=1,68,IF(L185=2,47.6,IF(L185=3,36,IF(L185=4,18,IF(L185=5,16.5,IF(L185=6,15,IF(L185=7,13.5,IF(L185=8,12,0))))))))+IF(L185&lt;=8,0,IF(L185&lt;=16,10,IF(L185&lt;=24,6,0)))-IF(L185&lt;=8,0,IF(L185&lt;=16,(L185-9)*0.34,IF(L185&lt;=24,(L185-17)*0.34,0))),0)+IF(F185="PT",IF(L185=1,68,IF(L185=2,52.08,IF(L185=3,41.28,IF(L185=4,24,IF(L185=5,22,IF(L185=6,20,IF(L185=7,18,IF(L185=8,16,0))))))))+IF(L185&lt;=8,0,IF(L185&lt;=16,13,IF(L185&lt;=24,9,IF(L185&lt;=32,4,0))))-IF(L185&lt;=8,0,IF(L185&lt;=16,(L185-9)*0.34,IF(L185&lt;=24,(L185-17)*0.34,IF(L185&lt;=32,(L185-25)*0.34,0)))),0)+IF(F185="JOŽ",IF(L185=1,85,IF(L185=2,59.5,IF(L185=3,45,IF(L185=4,32.5,IF(L185=5,30,IF(L185=6,27.5,IF(L185=7,25,IF(L185=8,22.5,0))))))))+IF(L185&lt;=8,0,IF(L185&lt;=16,19,IF(L185&lt;=24,13,0)))-IF(L185&lt;=8,0,IF(L185&lt;=16,(L185-9)*0.425,IF(L185&lt;=24,(L185-17)*0.425,0))),0)+IF(F185="JPČ",IF(L185=1,68,IF(L185=2,47.6,IF(L185=3,36,IF(L185=4,26,IF(L185=5,24,IF(L185=6,22,IF(L185=7,20,IF(L185=8,18,0))))))))+IF(L185&lt;=8,0,IF(L185&lt;=16,13,IF(L185&lt;=24,9,0)))-IF(L185&lt;=8,0,IF(L185&lt;=16,(L185-9)*0.34,IF(L185&lt;=24,(L185-17)*0.34,0))),0)+IF(F185="JEČ",IF(L185=1,34,IF(L185=2,26.04,IF(L185=3,20.6,IF(L185=4,12,IF(L185=5,11,IF(L185=6,10,IF(L185=7,9,IF(L185=8,8,0))))))))+IF(L185&lt;=8,0,IF(L185&lt;=16,6,0))-IF(L185&lt;=8,0,IF(L185&lt;=16,(L185-9)*0.17,0)),0)+IF(F185="JEOF",IF(L185=1,34,IF(L185=2,26.04,IF(L185=3,20.6,IF(L185=4,12,IF(L185=5,11,IF(L185=6,10,IF(L185=7,9,IF(L185=8,8,0))))))))+IF(L185&lt;=8,0,IF(L185&lt;=16,6,0))-IF(L185&lt;=8,0,IF(L185&lt;=16,(L185-9)*0.17,0)),0)+IF(F185="JnPČ",IF(L185=1,51,IF(L185=2,35.7,IF(L185=3,27,IF(L185=4,19.5,IF(L185=5,18,IF(L185=6,16.5,IF(L185=7,15,IF(L185=8,13.5,0))))))))+IF(L185&lt;=8,0,IF(L185&lt;=16,10,0))-IF(L185&lt;=8,0,IF(L185&lt;=16,(L185-9)*0.255,0)),0)+IF(F185="JnEČ",IF(L185=1,25.5,IF(L185=2,19.53,IF(L185=3,15.48,IF(L185=4,9,IF(L185=5,8.25,IF(L185=6,7.5,IF(L185=7,6.75,IF(L185=8,6,0))))))))+IF(L185&lt;=8,0,IF(L185&lt;=16,5,0))-IF(L185&lt;=8,0,IF(L185&lt;=16,(L185-9)*0.1275,0)),0)+IF(F185="JčPČ",IF(L185=1,21.25,IF(L185=2,14.5,IF(L185=3,11.5,IF(L185=4,7,IF(L185=5,6.5,IF(L185=6,6,IF(L185=7,5.5,IF(L185=8,5,0))))))))+IF(L185&lt;=8,0,IF(L185&lt;=16,4,0))-IF(L185&lt;=8,0,IF(L185&lt;=16,(L185-9)*0.10625,0)),0)+IF(F185="JčEČ",IF(L185=1,17,IF(L185=2,13.02,IF(L185=3,10.32,IF(L185=4,6,IF(L185=5,5.5,IF(L185=6,5,IF(L185=7,4.5,IF(L185=8,4,0))))))))+IF(L185&lt;=8,0,IF(L185&lt;=16,3,0))-IF(L185&lt;=8,0,IF(L185&lt;=16,(L185-9)*0.085,0)),0)+IF(F185="NEAK",IF(L185=1,11.48,IF(L185=2,8.79,IF(L185=3,6.97,IF(L185=4,4.05,IF(L185=5,3.71,IF(L185=6,3.38,IF(L185=7,3.04,IF(L185=8,2.7,0))))))))+IF(L185&lt;=8,0,IF(L185&lt;=16,2,IF(L185&lt;=24,1.3,0)))-IF(L185&lt;=8,0,IF(L185&lt;=16,(L185-9)*0.0574,IF(L185&lt;=24,(L185-17)*0.0574,0))),0))*IF(L185&lt;0,1,IF(OR(F185="PČ",F185="PŽ",F185="PT"),IF(J185&lt;32,J185/32,1),1))* IF(L185&lt;0,1,IF(OR(F185="EČ",F185="EŽ",F185="JOŽ",F185="JPČ",F185="NEAK"),IF(J185&lt;24,J185/24,1),1))*IF(L185&lt;0,1,IF(OR(F185="PČneol",F185="JEČ",F185="JEOF",F185="JnPČ",F185="JnEČ",F185="JčPČ",F185="JčEČ"),IF(J185&lt;16,J185/16,1),1))*IF(L185&lt;0,1,IF(F185="EČneol",IF(J185&lt;8,J185/8,1),1))</f>
        <v>9.2349999999999994</v>
      </c>
      <c r="O185" s="9">
        <f t="shared" ref="O185" si="76">IF(F185="OŽ",N185,IF(H185="Ne",IF(J185*0.3&lt;J185-L185,N185,0),IF(J185*0.1&lt;J185-L185,N185,0)))</f>
        <v>9.2349999999999994</v>
      </c>
      <c r="P185" s="4">
        <f t="shared" ref="P185" si="77">IF(O185=0,0,IF(F185="OŽ",IF(L185&gt;35,0,IF(J185&gt;35,(36-L185)*1.836,((36-L185)-(36-J185))*1.836)),0)+IF(F185="PČ",IF(L185&gt;31,0,IF(J185&gt;31,(32-L185)*1.347,((32-L185)-(32-J185))*1.347)),0)+ IF(F185="PČneol",IF(L185&gt;15,0,IF(J185&gt;15,(16-L185)*0.255,((16-L185)-(16-J185))*0.255)),0)+IF(F185="PŽ",IF(L185&gt;31,0,IF(J185&gt;31,(32-L185)*0.255,((32-L185)-(32-J185))*0.255)),0)+IF(F185="EČ",IF(L185&gt;23,0,IF(J185&gt;23,(24-L185)*0.612,((24-L185)-(24-J185))*0.612)),0)+IF(F185="EČneol",IF(L185&gt;7,0,IF(J185&gt;7,(8-L185)*0.204,((8-L185)-(8-J185))*0.204)),0)+IF(F185="EŽ",IF(L185&gt;23,0,IF(J185&gt;23,(24-L185)*0.204,((24-L185)-(24-J185))*0.204)),0)+IF(F185="PT",IF(L185&gt;31,0,IF(J185&gt;31,(32-L185)*0.204,((32-L185)-(32-J185))*0.204)),0)+IF(F185="JOŽ",IF(L185&gt;23,0,IF(J185&gt;23,(24-L185)*0.255,((24-L185)-(24-J185))*0.255)),0)+IF(F185="JPČ",IF(L185&gt;23,0,IF(J185&gt;23,(24-L185)*0.204,((24-L185)-(24-J185))*0.204)),0)+IF(F185="JEČ",IF(L185&gt;15,0,IF(J185&gt;15,(16-L185)*0.102,((16-L185)-(16-J185))*0.102)),0)+IF(F185="JEOF",IF(L185&gt;15,0,IF(J185&gt;15,(16-L185)*0.102,((16-L185)-(16-J185))*0.102)),0)+IF(F185="JnPČ",IF(L185&gt;15,0,IF(J185&gt;15,(16-L185)*0.153,((16-L185)-(16-J185))*0.153)),0)+IF(F185="JnEČ",IF(L185&gt;15,0,IF(J185&gt;15,(16-L185)*0.0765,((16-L185)-(16-J185))*0.0765)),0)+IF(F185="JčPČ",IF(L185&gt;15,0,IF(J185&gt;15,(16-L185)*0.06375,((16-L185)-(16-J185))*0.06375)),0)+IF(F185="JčEČ",IF(L185&gt;15,0,IF(J185&gt;15,(16-L185)*0.051,((16-L185)-(16-J185))*0.051)),0)+IF(F185="NEAK",IF(L185&gt;23,0,IF(J185&gt;23,(24-L185)*0.03444,((24-L185)-(24-J185))*0.03444)),0))</f>
        <v>0.61199999999999999</v>
      </c>
      <c r="Q185" s="11">
        <f t="shared" ref="Q185" si="78">IF(ISERROR(P185*100/N185),0,(P185*100/N185))</f>
        <v>6.6269626421223604</v>
      </c>
      <c r="R185" s="10">
        <f t="shared" ref="R185" si="79">IF(Q185&lt;=30,O185+P185,O185+O185*0.3)*IF(G185=1,0.4,IF(G185=2,0.75,IF(G185="1 (kas 4 m. 1 k. nerengiamos)",0.52,1)))*IF(D185="olimpinė",1,IF(M185="Ne",0.5,1))*IF(OR(A$5="Lietuvos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federacija"),IF(OR(J185&lt;8,K185&lt;16),0,1),1)*E185*IF(I185&lt;=1,1,1/I185)*IF(OR(A$5="Lietuvos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16.385408000000002</v>
      </c>
      <c r="S185" s="8"/>
    </row>
    <row r="186" spans="1:19">
      <c r="A186" s="101" t="s">
        <v>34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3"/>
      <c r="R186" s="10">
        <f>SUM(R185:R185)</f>
        <v>16.385408000000002</v>
      </c>
      <c r="S186" s="8"/>
    </row>
    <row r="187" spans="1:19" ht="15.75">
      <c r="A187" s="24" t="s">
        <v>44</v>
      </c>
      <c r="B187" s="2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8"/>
    </row>
    <row r="188" spans="1:19" s="8" customFormat="1" ht="15.75">
      <c r="A188" s="24"/>
      <c r="B188" s="67" t="s">
        <v>139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9">
      <c r="A189" s="49" t="s">
        <v>46</v>
      </c>
      <c r="B189" s="49"/>
      <c r="C189" s="49"/>
      <c r="D189" s="49"/>
      <c r="E189" s="49"/>
      <c r="F189" s="49"/>
      <c r="G189" s="49"/>
      <c r="H189" s="49"/>
      <c r="I189" s="49"/>
      <c r="J189" s="15"/>
      <c r="K189" s="15"/>
      <c r="L189" s="15"/>
      <c r="M189" s="15"/>
      <c r="N189" s="15"/>
      <c r="O189" s="15"/>
      <c r="P189" s="15"/>
      <c r="Q189" s="15"/>
      <c r="R189" s="16"/>
      <c r="S189" s="8"/>
    </row>
    <row r="190" spans="1:19">
      <c r="A190" s="49"/>
      <c r="B190" s="49"/>
      <c r="C190" s="49"/>
      <c r="D190" s="49"/>
      <c r="E190" s="49"/>
      <c r="F190" s="49"/>
      <c r="G190" s="49"/>
      <c r="H190" s="49"/>
      <c r="I190" s="49"/>
      <c r="J190" s="15"/>
      <c r="K190" s="15"/>
      <c r="L190" s="15"/>
      <c r="M190" s="15"/>
      <c r="N190" s="15"/>
      <c r="O190" s="15"/>
      <c r="P190" s="15"/>
      <c r="Q190" s="15"/>
      <c r="R190" s="16"/>
      <c r="S190" s="8"/>
    </row>
    <row r="191" spans="1:19">
      <c r="A191" s="141" t="s">
        <v>140</v>
      </c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79"/>
      <c r="R191" s="8"/>
      <c r="S191" s="8"/>
    </row>
    <row r="192" spans="1:19" ht="18">
      <c r="A192" s="104" t="s">
        <v>39</v>
      </c>
      <c r="B192" s="105"/>
      <c r="C192" s="105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79"/>
      <c r="R192" s="8"/>
      <c r="S192" s="8"/>
    </row>
    <row r="193" spans="1:19">
      <c r="A193" s="99" t="s">
        <v>56</v>
      </c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79"/>
      <c r="R193" s="8"/>
      <c r="S193" s="8"/>
    </row>
    <row r="194" spans="1:19">
      <c r="A194" s="84">
        <v>1</v>
      </c>
      <c r="B194" s="84" t="s">
        <v>77</v>
      </c>
      <c r="C194" s="12" t="s">
        <v>58</v>
      </c>
      <c r="D194" s="84" t="s">
        <v>51</v>
      </c>
      <c r="E194" s="84">
        <v>1</v>
      </c>
      <c r="F194" s="84" t="s">
        <v>52</v>
      </c>
      <c r="G194" s="84">
        <v>1</v>
      </c>
      <c r="H194" s="84" t="s">
        <v>53</v>
      </c>
      <c r="I194" s="84"/>
      <c r="J194" s="84">
        <v>54</v>
      </c>
      <c r="K194" s="84">
        <v>21</v>
      </c>
      <c r="L194" s="84">
        <v>8</v>
      </c>
      <c r="M194" s="84" t="s">
        <v>53</v>
      </c>
      <c r="N194" s="3">
        <f t="shared" ref="N194:N196" si="80">(IF(F194="OŽ",IF(L194=1,550.8,IF(L194=2,426.38,IF(L194=3,342.14,IF(L194=4,181.44,IF(L194=5,168.48,IF(L194=6,155.52,IF(L194=7,148.5,IF(L194=8,144,0))))))))+IF(L194&lt;=8,0,IF(L194&lt;=16,137.7,IF(L194&lt;=24,108,IF(L194&lt;=32,80.1,IF(L194&lt;=36,52.2,0)))))-IF(L194&lt;=8,0,IF(L194&lt;=16,(L194-9)*2.754,IF(L194&lt;=24,(L194-17)* 2.754,IF(L194&lt;=32,(L194-25)* 2.754,IF(L194&lt;=36,(L194-33)*2.754,0))))),0)+IF(F194="PČ",IF(L194=1,449,IF(L194=2,314.6,IF(L194=3,238,IF(L194=4,172,IF(L194=5,159,IF(L194=6,145,IF(L194=7,132,IF(L194=8,119,0))))))))+IF(L194&lt;=8,0,IF(L194&lt;=16,88,IF(L194&lt;=24,55,IF(L194&lt;=32,22,0))))-IF(L194&lt;=8,0,IF(L194&lt;=16,(L194-9)*2.245,IF(L194&lt;=24,(L194-17)*2.245,IF(L194&lt;=32,(L194-25)*2.245,0)))),0)+IF(F194="PČneol",IF(L194=1,85,IF(L194=2,64.61,IF(L194=3,50.76,IF(L194=4,16.25,IF(L194=5,15,IF(L194=6,13.75,IF(L194=7,12.5,IF(L194=8,11.25,0))))))))+IF(L194&lt;=8,0,IF(L194&lt;=16,9,0))-IF(L194&lt;=8,0,IF(L194&lt;=16,(L194-9)*0.425,0)),0)+IF(F194="PŽ",IF(L194=1,85,IF(L194=2,59.5,IF(L194=3,45,IF(L194=4,32.5,IF(L194=5,30,IF(L194=6,27.5,IF(L194=7,25,IF(L194=8,22.5,0))))))))+IF(L194&lt;=8,0,IF(L194&lt;=16,19,IF(L194&lt;=24,13,IF(L194&lt;=32,8,0))))-IF(L194&lt;=8,0,IF(L194&lt;=16,(L194-9)*0.425,IF(L194&lt;=24,(L194-17)*0.425,IF(L194&lt;=32,(L194-25)*0.425,0)))),0)+IF(F194="EČ",IF(L194=1,204,IF(L194=2,156.24,IF(L194=3,123.84,IF(L194=4,72,IF(L194=5,66,IF(L194=6,60,IF(L194=7,54,IF(L194=8,48,0))))))))+IF(L194&lt;=8,0,IF(L194&lt;=16,40,IF(L194&lt;=24,25,0)))-IF(L194&lt;=8,0,IF(L194&lt;=16,(L194-9)*1.02,IF(L194&lt;=24,(L194-17)*1.02,0))),0)+IF(F194="EČneol",IF(L194=1,68,IF(L194=2,51.69,IF(L194=3,40.61,IF(L194=4,13,IF(L194=5,12,IF(L194=6,11,IF(L194=7,10,IF(L194=8,9,0)))))))))+IF(F194="EŽ",IF(L194=1,68,IF(L194=2,47.6,IF(L194=3,36,IF(L194=4,18,IF(L194=5,16.5,IF(L194=6,15,IF(L194=7,13.5,IF(L194=8,12,0))))))))+IF(L194&lt;=8,0,IF(L194&lt;=16,10,IF(L194&lt;=24,6,0)))-IF(L194&lt;=8,0,IF(L194&lt;=16,(L194-9)*0.34,IF(L194&lt;=24,(L194-17)*0.34,0))),0)+IF(F194="PT",IF(L194=1,68,IF(L194=2,52.08,IF(L194=3,41.28,IF(L194=4,24,IF(L194=5,22,IF(L194=6,20,IF(L194=7,18,IF(L194=8,16,0))))))))+IF(L194&lt;=8,0,IF(L194&lt;=16,13,IF(L194&lt;=24,9,IF(L194&lt;=32,4,0))))-IF(L194&lt;=8,0,IF(L194&lt;=16,(L194-9)*0.34,IF(L194&lt;=24,(L194-17)*0.34,IF(L194&lt;=32,(L194-25)*0.34,0)))),0)+IF(F194="JOŽ",IF(L194=1,85,IF(L194=2,59.5,IF(L194=3,45,IF(L194=4,32.5,IF(L194=5,30,IF(L194=6,27.5,IF(L194=7,25,IF(L194=8,22.5,0))))))))+IF(L194&lt;=8,0,IF(L194&lt;=16,19,IF(L194&lt;=24,13,0)))-IF(L194&lt;=8,0,IF(L194&lt;=16,(L194-9)*0.425,IF(L194&lt;=24,(L194-17)*0.425,0))),0)+IF(F194="JPČ",IF(L194=1,68,IF(L194=2,47.6,IF(L194=3,36,IF(L194=4,26,IF(L194=5,24,IF(L194=6,22,IF(L194=7,20,IF(L194=8,18,0))))))))+IF(L194&lt;=8,0,IF(L194&lt;=16,13,IF(L194&lt;=24,9,0)))-IF(L194&lt;=8,0,IF(L194&lt;=16,(L194-9)*0.34,IF(L194&lt;=24,(L194-17)*0.34,0))),0)+IF(F194="JEČ",IF(L194=1,34,IF(L194=2,26.04,IF(L194=3,20.6,IF(L194=4,12,IF(L194=5,11,IF(L194=6,10,IF(L194=7,9,IF(L194=8,8,0))))))))+IF(L194&lt;=8,0,IF(L194&lt;=16,6,0))-IF(L194&lt;=8,0,IF(L194&lt;=16,(L194-9)*0.17,0)),0)+IF(F194="JEOF",IF(L194=1,34,IF(L194=2,26.04,IF(L194=3,20.6,IF(L194=4,12,IF(L194=5,11,IF(L194=6,10,IF(L194=7,9,IF(L194=8,8,0))))))))+IF(L194&lt;=8,0,IF(L194&lt;=16,6,0))-IF(L194&lt;=8,0,IF(L194&lt;=16,(L194-9)*0.17,0)),0)+IF(F194="JnPČ",IF(L194=1,51,IF(L194=2,35.7,IF(L194=3,27,IF(L194=4,19.5,IF(L194=5,18,IF(L194=6,16.5,IF(L194=7,15,IF(L194=8,13.5,0))))))))+IF(L194&lt;=8,0,IF(L194&lt;=16,10,0))-IF(L194&lt;=8,0,IF(L194&lt;=16,(L194-9)*0.255,0)),0)+IF(F194="JnEČ",IF(L194=1,25.5,IF(L194=2,19.53,IF(L194=3,15.48,IF(L194=4,9,IF(L194=5,8.25,IF(L194=6,7.5,IF(L194=7,6.75,IF(L194=8,6,0))))))))+IF(L194&lt;=8,0,IF(L194&lt;=16,5,0))-IF(L194&lt;=8,0,IF(L194&lt;=16,(L194-9)*0.1275,0)),0)+IF(F194="JčPČ",IF(L194=1,21.25,IF(L194=2,14.5,IF(L194=3,11.5,IF(L194=4,7,IF(L194=5,6.5,IF(L194=6,6,IF(L194=7,5.5,IF(L194=8,5,0))))))))+IF(L194&lt;=8,0,IF(L194&lt;=16,4,0))-IF(L194&lt;=8,0,IF(L194&lt;=16,(L194-9)*0.10625,0)),0)+IF(F194="JčEČ",IF(L194=1,17,IF(L194=2,13.02,IF(L194=3,10.32,IF(L194=4,6,IF(L194=5,5.5,IF(L194=6,5,IF(L194=7,4.5,IF(L194=8,4,0))))))))+IF(L194&lt;=8,0,IF(L194&lt;=16,3,0))-IF(L194&lt;=8,0,IF(L194&lt;=16,(L194-9)*0.085,0)),0)+IF(F194="NEAK",IF(L194=1,11.48,IF(L194=2,8.79,IF(L194=3,6.97,IF(L194=4,4.05,IF(L194=5,3.71,IF(L194=6,3.38,IF(L194=7,3.04,IF(L194=8,2.7,0))))))))+IF(L194&lt;=8,0,IF(L194&lt;=16,2,IF(L194&lt;=24,1.3,0)))-IF(L194&lt;=8,0,IF(L194&lt;=16,(L194-9)*0.0574,IF(L194&lt;=24,(L194-17)*0.0574,0))),0))*IF(L194&lt;0,1,IF(OR(F194="PČ",F194="PŽ",F194="PT"),IF(J194&lt;32,J194/32,1),1))* IF(L194&lt;0,1,IF(OR(F194="EČ",F194="EŽ",F194="JOŽ",F194="JPČ",F194="NEAK"),IF(J194&lt;24,J194/24,1),1))*IF(L194&lt;0,1,IF(OR(F194="PČneol",F194="JEČ",F194="JEOF",F194="JnPČ",F194="JnEČ",F194="JčPČ",F194="JčEČ"),IF(J194&lt;16,J194/16,1),1))*IF(L194&lt;0,1,IF(F194="EČneol",IF(J194&lt;8,J194/8,1),1))</f>
        <v>11.25</v>
      </c>
      <c r="O194" s="9">
        <f t="shared" ref="O194:O196" si="81">IF(F194="OŽ",N194,IF(H194="Ne",IF(J194*0.3&lt;J194-L194,N194,0),IF(J194*0.1&lt;J194-L194,N194,0)))</f>
        <v>11.25</v>
      </c>
      <c r="P194" s="4">
        <f t="shared" ref="P194" si="82">IF(O194=0,0,IF(F194="OŽ",IF(L194&gt;35,0,IF(J194&gt;35,(36-L194)*1.836,((36-L194)-(36-J194))*1.836)),0)+IF(F194="PČ",IF(L194&gt;31,0,IF(J194&gt;31,(32-L194)*1.347,((32-L194)-(32-J194))*1.347)),0)+ IF(F194="PČneol",IF(L194&gt;15,0,IF(J194&gt;15,(16-L194)*0.255,((16-L194)-(16-J194))*0.255)),0)+IF(F194="PŽ",IF(L194&gt;31,0,IF(J194&gt;31,(32-L194)*0.255,((32-L194)-(32-J194))*0.255)),0)+IF(F194="EČ",IF(L194&gt;23,0,IF(J194&gt;23,(24-L194)*0.612,((24-L194)-(24-J194))*0.612)),0)+IF(F194="EČneol",IF(L194&gt;7,0,IF(J194&gt;7,(8-L194)*0.204,((8-L194)-(8-J194))*0.204)),0)+IF(F194="EŽ",IF(L194&gt;23,0,IF(J194&gt;23,(24-L194)*0.204,((24-L194)-(24-J194))*0.204)),0)+IF(F194="PT",IF(L194&gt;31,0,IF(J194&gt;31,(32-L194)*0.204,((32-L194)-(32-J194))*0.204)),0)+IF(F194="JOŽ",IF(L194&gt;23,0,IF(J194&gt;23,(24-L194)*0.255,((24-L194)-(24-J194))*0.255)),0)+IF(F194="JPČ",IF(L194&gt;23,0,IF(J194&gt;23,(24-L194)*0.204,((24-L194)-(24-J194))*0.204)),0)+IF(F194="JEČ",IF(L194&gt;15,0,IF(J194&gt;15,(16-L194)*0.102,((16-L194)-(16-J194))*0.102)),0)+IF(F194="JEOF",IF(L194&gt;15,0,IF(J194&gt;15,(16-L194)*0.102,((16-L194)-(16-J194))*0.102)),0)+IF(F194="JnPČ",IF(L194&gt;15,0,IF(J194&gt;15,(16-L194)*0.153,((16-L194)-(16-J194))*0.153)),0)+IF(F194="JnEČ",IF(L194&gt;15,0,IF(J194&gt;15,(16-L194)*0.0765,((16-L194)-(16-J194))*0.0765)),0)+IF(F194="JčPČ",IF(L194&gt;15,0,IF(J194&gt;15,(16-L194)*0.06375,((16-L194)-(16-J194))*0.06375)),0)+IF(F194="JčEČ",IF(L194&gt;15,0,IF(J194&gt;15,(16-L194)*0.051,((16-L194)-(16-J194))*0.051)),0)+IF(F194="NEAK",IF(L194&gt;23,0,IF(J194&gt;23,(24-L194)*0.03444,((24-L194)-(24-J194))*0.03444)),0))</f>
        <v>2.04</v>
      </c>
      <c r="Q194" s="11">
        <f t="shared" ref="Q194" si="83">IF(ISERROR(P194*100/N194),0,(P194*100/N194))</f>
        <v>18.133333333333333</v>
      </c>
      <c r="R194" s="10">
        <f t="shared" ref="R194:R196" si="84">IF(Q194&lt;=30,O194+P194,O194+O194*0.3)*IF(G194=1,0.4,IF(G194=2,0.75,IF(G194="1 (kas 4 m. 1 k. nerengiamos)",0.52,1)))*IF(D194="olimpinė",1,IF(M194="Ne",0.5,1))*IF(OR(A$5="Lietuvos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federacija"),IF(OR(J194&lt;8,K194&lt;16),0,1),1)*E194*IF(I194&lt;=1,1,1/I194)*IF(OR(A$5="Lietuvos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2.7643200000000001</v>
      </c>
      <c r="S194" s="8"/>
    </row>
    <row r="195" spans="1:19">
      <c r="A195" s="84">
        <v>2</v>
      </c>
      <c r="B195" s="84" t="s">
        <v>141</v>
      </c>
      <c r="C195" s="12" t="s">
        <v>58</v>
      </c>
      <c r="D195" s="84" t="s">
        <v>51</v>
      </c>
      <c r="E195" s="84">
        <v>1</v>
      </c>
      <c r="F195" s="84" t="s">
        <v>52</v>
      </c>
      <c r="G195" s="84">
        <v>1</v>
      </c>
      <c r="H195" s="84" t="s">
        <v>53</v>
      </c>
      <c r="I195" s="84"/>
      <c r="J195" s="84">
        <v>50</v>
      </c>
      <c r="K195" s="84">
        <v>21</v>
      </c>
      <c r="L195" s="84">
        <v>13</v>
      </c>
      <c r="M195" s="84" t="s">
        <v>33</v>
      </c>
      <c r="N195" s="3">
        <f t="shared" si="80"/>
        <v>7.3</v>
      </c>
      <c r="O195" s="9">
        <f t="shared" si="81"/>
        <v>7.3</v>
      </c>
      <c r="P195" s="4">
        <f t="shared" ref="P195:P196" si="85">IF(O195=0,0,IF(F195="OŽ",IF(L195&gt;35,0,IF(J195&gt;35,(36-L195)*1.836,((36-L195)-(36-J195))*1.836)),0)+IF(F195="PČ",IF(L195&gt;31,0,IF(J195&gt;31,(32-L195)*1.347,((32-L195)-(32-J195))*1.347)),0)+ IF(F195="PČneol",IF(L195&gt;15,0,IF(J195&gt;15,(16-L195)*0.255,((16-L195)-(16-J195))*0.255)),0)+IF(F195="PŽ",IF(L195&gt;31,0,IF(J195&gt;31,(32-L195)*0.255,((32-L195)-(32-J195))*0.255)),0)+IF(F195="EČ",IF(L195&gt;23,0,IF(J195&gt;23,(24-L195)*0.612,((24-L195)-(24-J195))*0.612)),0)+IF(F195="EČneol",IF(L195&gt;7,0,IF(J195&gt;7,(8-L195)*0.204,((8-L195)-(8-J195))*0.204)),0)+IF(F195="EŽ",IF(L195&gt;23,0,IF(J195&gt;23,(24-L195)*0.204,((24-L195)-(24-J195))*0.204)),0)+IF(F195="PT",IF(L195&gt;31,0,IF(J195&gt;31,(32-L195)*0.204,((32-L195)-(32-J195))*0.204)),0)+IF(F195="JOŽ",IF(L195&gt;23,0,IF(J195&gt;23,(24-L195)*0.255,((24-L195)-(24-J195))*0.255)),0)+IF(F195="JPČ",IF(L195&gt;23,0,IF(J195&gt;23,(24-L195)*0.204,((24-L195)-(24-J195))*0.204)),0)+IF(F195="JEČ",IF(L195&gt;15,0,IF(J195&gt;15,(16-L195)*0.102,((16-L195)-(16-J195))*0.102)),0)+IF(F195="JEOF",IF(L195&gt;15,0,IF(J195&gt;15,(16-L195)*0.102,((16-L195)-(16-J195))*0.102)),0)+IF(F195="JnPČ",IF(L195&gt;15,0,IF(J195&gt;15,(16-L195)*0.153,((16-L195)-(16-J195))*0.153)),0)+IF(F195="JnEČ",IF(L195&gt;15,0,IF(J195&gt;15,(16-L195)*0.0765,((16-L195)-(16-J195))*0.0765)),0)+IF(F195="JčPČ",IF(L195&gt;15,0,IF(J195&gt;15,(16-L195)*0.06375,((16-L195)-(16-J195))*0.06375)),0)+IF(F195="JčEČ",IF(L195&gt;15,0,IF(J195&gt;15,(16-L195)*0.051,((16-L195)-(16-J195))*0.051)),0)+IF(F195="NEAK",IF(L195&gt;23,0,IF(J195&gt;23,(24-L195)*0.03444,((24-L195)-(24-J195))*0.03444)),0))</f>
        <v>0.76500000000000001</v>
      </c>
      <c r="Q195" s="11">
        <f t="shared" ref="Q195:Q196" si="86">IF(ISERROR(P195*100/N195),0,(P195*100/N195))</f>
        <v>10.479452054794521</v>
      </c>
      <c r="R195" s="10">
        <f t="shared" si="84"/>
        <v>3.3550400000000002</v>
      </c>
      <c r="S195" s="8"/>
    </row>
    <row r="196" spans="1:19">
      <c r="A196" s="84">
        <v>3</v>
      </c>
      <c r="B196" s="84" t="s">
        <v>41</v>
      </c>
      <c r="C196" s="12" t="s">
        <v>99</v>
      </c>
      <c r="D196" s="84" t="s">
        <v>51</v>
      </c>
      <c r="E196" s="84">
        <v>1</v>
      </c>
      <c r="F196" s="84" t="s">
        <v>52</v>
      </c>
      <c r="G196" s="84">
        <v>1</v>
      </c>
      <c r="H196" s="84" t="s">
        <v>53</v>
      </c>
      <c r="I196" s="84"/>
      <c r="J196" s="84">
        <v>49</v>
      </c>
      <c r="K196" s="84">
        <v>21</v>
      </c>
      <c r="L196" s="84">
        <v>4</v>
      </c>
      <c r="M196" s="84" t="s">
        <v>33</v>
      </c>
      <c r="N196" s="3">
        <f t="shared" si="80"/>
        <v>16.25</v>
      </c>
      <c r="O196" s="9">
        <f t="shared" si="81"/>
        <v>16.25</v>
      </c>
      <c r="P196" s="4">
        <f t="shared" si="85"/>
        <v>3.06</v>
      </c>
      <c r="Q196" s="11">
        <f t="shared" si="86"/>
        <v>18.830769230769231</v>
      </c>
      <c r="R196" s="10">
        <f t="shared" si="84"/>
        <v>8.032960000000001</v>
      </c>
      <c r="S196" s="8"/>
    </row>
    <row r="197" spans="1:19">
      <c r="A197" s="101" t="s">
        <v>34</v>
      </c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3"/>
      <c r="R197" s="10">
        <f>SUM(R194:R196)</f>
        <v>14.152320000000001</v>
      </c>
      <c r="S197" s="8"/>
    </row>
    <row r="198" spans="1:19" ht="15.75">
      <c r="A198" s="24" t="s">
        <v>44</v>
      </c>
      <c r="B198" s="2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6"/>
      <c r="S198" s="8"/>
    </row>
    <row r="199" spans="1:19" s="8" customFormat="1" ht="15.75">
      <c r="A199" s="24"/>
      <c r="B199" s="24" t="s">
        <v>142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6"/>
    </row>
    <row r="200" spans="1:19" s="8" customFormat="1" ht="15.75">
      <c r="A200" s="24"/>
      <c r="B200" s="24" t="s">
        <v>143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6"/>
    </row>
    <row r="201" spans="1:19" s="8" customFormat="1" ht="15.75">
      <c r="A201" s="24"/>
      <c r="B201" s="67" t="s">
        <v>143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6"/>
    </row>
    <row r="202" spans="1:19">
      <c r="A202" s="49" t="s">
        <v>46</v>
      </c>
      <c r="B202" s="49"/>
      <c r="C202" s="49"/>
      <c r="D202" s="49"/>
      <c r="E202" s="49"/>
      <c r="F202" s="49"/>
      <c r="G202" s="49"/>
      <c r="H202" s="49"/>
      <c r="I202" s="49"/>
      <c r="J202" s="15"/>
      <c r="K202" s="15"/>
      <c r="L202" s="15"/>
      <c r="M202" s="15"/>
      <c r="N202" s="15"/>
      <c r="O202" s="15"/>
      <c r="P202" s="15"/>
      <c r="Q202" s="15"/>
      <c r="R202" s="16"/>
      <c r="S202" s="8"/>
    </row>
    <row r="203" spans="1:19">
      <c r="A203" s="49"/>
      <c r="B203" s="49"/>
      <c r="C203" s="49"/>
      <c r="D203" s="49"/>
      <c r="E203" s="49"/>
      <c r="F203" s="49"/>
      <c r="G203" s="49"/>
      <c r="H203" s="49"/>
      <c r="I203" s="49"/>
      <c r="J203" s="15"/>
      <c r="K203" s="15"/>
      <c r="L203" s="15"/>
      <c r="M203" s="15"/>
      <c r="N203" s="15"/>
      <c r="O203" s="15"/>
      <c r="P203" s="15"/>
      <c r="Q203" s="15"/>
      <c r="R203" s="16"/>
      <c r="S203" s="8"/>
    </row>
    <row r="204" spans="1:19">
      <c r="A204" s="135" t="s">
        <v>144</v>
      </c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7"/>
      <c r="R204" s="133">
        <f>SUM(R197+R186+R176+R161+R141+R124+R110+R97+R85+R76+R67+R54+R41+R30+R20)</f>
        <v>1550.0802685333335</v>
      </c>
      <c r="S204" s="8"/>
    </row>
    <row r="205" spans="1:19">
      <c r="A205" s="138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40"/>
      <c r="R205" s="134"/>
      <c r="S205" s="8"/>
    </row>
    <row r="206" spans="1:19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6"/>
      <c r="P206" s="6"/>
      <c r="Q206" s="6"/>
      <c r="R206" s="7"/>
      <c r="S206" s="8"/>
    </row>
    <row r="207" spans="1:19" ht="15.75">
      <c r="A207" s="122" t="s">
        <v>145</v>
      </c>
      <c r="B207" s="122"/>
      <c r="C207" s="122"/>
      <c r="D207" s="122"/>
      <c r="E207" s="122"/>
      <c r="F207" s="8"/>
      <c r="G207" s="8"/>
      <c r="H207" s="8"/>
      <c r="J207" s="8"/>
      <c r="L207" s="8"/>
      <c r="M207" s="8"/>
      <c r="R207" s="8"/>
      <c r="S207" s="8"/>
    </row>
    <row r="208" spans="1:19" ht="15.75">
      <c r="A208" s="82"/>
      <c r="B208" s="82"/>
      <c r="C208" s="82"/>
      <c r="D208" s="82"/>
      <c r="E208" s="82"/>
      <c r="F208" s="8"/>
      <c r="G208" s="8"/>
      <c r="H208" s="8"/>
      <c r="J208" s="8"/>
      <c r="L208" s="8"/>
      <c r="M208" s="8"/>
      <c r="R208" s="8"/>
      <c r="S208" s="8"/>
    </row>
    <row r="209" spans="1:19" ht="15.75">
      <c r="A209" s="82"/>
      <c r="B209" s="82"/>
      <c r="C209" s="82"/>
      <c r="D209" s="82"/>
      <c r="E209" s="82"/>
      <c r="F209" s="8"/>
      <c r="G209" s="8"/>
      <c r="H209" s="8"/>
      <c r="J209" s="8"/>
      <c r="L209" s="8"/>
      <c r="M209" s="8"/>
      <c r="R209" s="8"/>
      <c r="S209" s="8"/>
    </row>
    <row r="210" spans="1:19" ht="15.75">
      <c r="A210" s="82"/>
      <c r="B210" s="82"/>
      <c r="C210" s="82"/>
      <c r="D210" s="82"/>
      <c r="E210" s="82"/>
      <c r="F210" s="8"/>
      <c r="G210" s="8"/>
      <c r="H210" s="8"/>
      <c r="J210" s="8"/>
      <c r="L210" s="8"/>
      <c r="M210" s="8"/>
      <c r="R210" s="8"/>
      <c r="S210" s="8"/>
    </row>
    <row r="211" spans="1:19" ht="15.75">
      <c r="A211" s="24" t="s">
        <v>146</v>
      </c>
      <c r="B211"/>
      <c r="C211"/>
      <c r="D211"/>
      <c r="E211"/>
      <c r="F211" s="13"/>
      <c r="G211" s="13"/>
      <c r="H211" s="8"/>
      <c r="J211" s="8"/>
      <c r="L211" s="8"/>
      <c r="M211" s="8"/>
      <c r="R211" s="8"/>
      <c r="S211" s="8"/>
    </row>
    <row r="212" spans="1:19">
      <c r="A212"/>
      <c r="B212"/>
      <c r="C212"/>
      <c r="D212"/>
      <c r="E212"/>
      <c r="F212" s="13"/>
      <c r="G212" s="13"/>
      <c r="H212" s="8"/>
      <c r="J212" s="8"/>
      <c r="L212" s="8"/>
      <c r="M212" s="8"/>
      <c r="R212" s="8"/>
      <c r="S212" s="8"/>
    </row>
    <row r="213" spans="1:19" ht="15.75">
      <c r="A213" s="24" t="s">
        <v>147</v>
      </c>
      <c r="B213"/>
      <c r="C213"/>
      <c r="D213"/>
      <c r="E213"/>
      <c r="F213" s="13"/>
      <c r="G213" s="13"/>
      <c r="H213" s="8"/>
      <c r="J213" s="8"/>
      <c r="L213" s="8"/>
      <c r="M213" s="8"/>
      <c r="R213" s="8"/>
      <c r="S213" s="8"/>
    </row>
    <row r="214" spans="1:19" ht="15.75">
      <c r="A214" s="25" t="s">
        <v>148</v>
      </c>
      <c r="B214"/>
      <c r="C214"/>
      <c r="D214"/>
      <c r="E214"/>
      <c r="F214" s="13"/>
      <c r="G214" s="13"/>
      <c r="H214" s="8"/>
      <c r="J214" s="8"/>
      <c r="L214" s="8"/>
      <c r="M214" s="8"/>
      <c r="R214" s="8"/>
      <c r="S214" s="8"/>
    </row>
    <row r="215" spans="1:19">
      <c r="A215" s="25" t="s">
        <v>149</v>
      </c>
      <c r="B215"/>
      <c r="C215"/>
      <c r="D215"/>
      <c r="E215"/>
      <c r="F215" s="13"/>
      <c r="G215" s="13"/>
      <c r="H215" s="8"/>
      <c r="J215" s="8"/>
      <c r="L215" s="8"/>
      <c r="M215" s="8"/>
      <c r="R215" s="8"/>
      <c r="S215" s="8"/>
    </row>
    <row r="216" spans="1:19">
      <c r="A216" s="8"/>
      <c r="B216" s="8"/>
      <c r="C216" s="8"/>
      <c r="D216" s="8"/>
      <c r="E216" s="8"/>
      <c r="F216" s="8"/>
      <c r="G216" s="8"/>
      <c r="H216" s="8"/>
      <c r="J216" s="8"/>
      <c r="L216" s="8"/>
      <c r="M216" s="8"/>
      <c r="R216" s="8"/>
      <c r="S216" s="8"/>
    </row>
    <row r="217" spans="1:19">
      <c r="A217" s="8"/>
      <c r="B217" s="8"/>
      <c r="C217" s="8"/>
      <c r="D217" s="8"/>
      <c r="E217" s="8"/>
      <c r="F217" s="8"/>
      <c r="G217" s="8"/>
      <c r="H217" s="8"/>
      <c r="J217" s="8"/>
      <c r="L217" s="8"/>
      <c r="M217" s="8"/>
      <c r="R217" s="8"/>
      <c r="S217" s="8"/>
    </row>
    <row r="218" spans="1:19">
      <c r="A218" s="8"/>
      <c r="B218" s="8"/>
      <c r="C218" s="8"/>
      <c r="D218" s="8"/>
      <c r="E218" s="8"/>
      <c r="F218" s="8"/>
      <c r="G218" s="8"/>
      <c r="H218" s="8"/>
      <c r="J218" s="8"/>
      <c r="L218" s="8"/>
      <c r="M218" s="8"/>
      <c r="R218" s="8"/>
      <c r="S218" s="8"/>
    </row>
    <row r="219" spans="1:19">
      <c r="A219" s="8"/>
      <c r="B219" s="8"/>
      <c r="C219" s="8"/>
      <c r="D219" s="8"/>
      <c r="E219" s="8"/>
      <c r="F219" s="8"/>
      <c r="G219" s="8"/>
      <c r="H219" s="8"/>
      <c r="J219" s="8"/>
      <c r="L219" s="8"/>
      <c r="M219" s="8"/>
      <c r="R219" s="8"/>
      <c r="S219" s="8"/>
    </row>
    <row r="220" spans="1:19">
      <c r="A220" s="8"/>
      <c r="B220" s="8"/>
      <c r="C220" s="8"/>
      <c r="D220" s="8"/>
      <c r="E220" s="8"/>
      <c r="F220" s="8"/>
      <c r="G220" s="8"/>
      <c r="H220" s="8"/>
      <c r="J220" s="8"/>
      <c r="L220" s="8"/>
      <c r="M220" s="8"/>
      <c r="R220" s="8"/>
      <c r="S220" s="8"/>
    </row>
    <row r="221" spans="1:19">
      <c r="A221" s="8"/>
      <c r="B221" s="8"/>
      <c r="C221" s="8"/>
      <c r="D221" s="8"/>
      <c r="E221" s="8"/>
      <c r="F221" s="8"/>
      <c r="G221" s="8"/>
      <c r="H221" s="8"/>
      <c r="J221" s="8"/>
      <c r="L221" s="8"/>
      <c r="M221" s="8"/>
      <c r="R221" s="8"/>
      <c r="S221" s="8"/>
    </row>
    <row r="222" spans="1:19">
      <c r="A222" s="8"/>
      <c r="B222" s="8"/>
      <c r="C222" s="8"/>
      <c r="D222" s="8"/>
      <c r="E222" s="8"/>
      <c r="F222" s="8"/>
      <c r="G222" s="8"/>
      <c r="H222" s="8"/>
      <c r="J222" s="8"/>
      <c r="L222" s="8"/>
      <c r="M222" s="8"/>
      <c r="R222" s="8"/>
      <c r="S222" s="8"/>
    </row>
    <row r="223" spans="1:19">
      <c r="A223" s="8"/>
      <c r="B223" s="8"/>
      <c r="C223" s="8"/>
      <c r="D223" s="8"/>
      <c r="E223" s="8"/>
      <c r="F223" s="8"/>
      <c r="G223" s="8"/>
      <c r="H223" s="8"/>
      <c r="J223" s="8"/>
      <c r="L223" s="8"/>
      <c r="M223" s="8"/>
      <c r="R223" s="8"/>
      <c r="S223" s="8"/>
    </row>
    <row r="224" spans="1:19">
      <c r="A224" s="8"/>
      <c r="B224" s="8"/>
      <c r="C224" s="8"/>
      <c r="D224" s="8"/>
      <c r="E224" s="8"/>
      <c r="F224" s="8"/>
      <c r="G224" s="8"/>
      <c r="H224" s="8"/>
      <c r="J224" s="8"/>
      <c r="L224" s="8"/>
      <c r="M224" s="8"/>
      <c r="R224" s="8"/>
      <c r="S224" s="8"/>
    </row>
    <row r="225" spans="1:19">
      <c r="A225" s="8"/>
      <c r="B225" s="8"/>
      <c r="C225" s="8"/>
      <c r="D225" s="8"/>
      <c r="E225" s="8"/>
      <c r="F225" s="8"/>
      <c r="G225" s="8"/>
      <c r="H225" s="8"/>
      <c r="J225" s="8"/>
      <c r="L225" s="8"/>
      <c r="M225" s="8"/>
      <c r="R225" s="8"/>
      <c r="S225" s="8"/>
    </row>
    <row r="226" spans="1:19">
      <c r="A226" s="8"/>
      <c r="B226" s="8"/>
      <c r="C226" s="8"/>
      <c r="D226" s="8"/>
      <c r="E226" s="8"/>
      <c r="F226" s="8"/>
      <c r="G226" s="8"/>
      <c r="H226" s="8"/>
      <c r="J226" s="8"/>
      <c r="L226" s="8"/>
      <c r="M226" s="8"/>
      <c r="R226" s="8"/>
      <c r="S226" s="8"/>
    </row>
    <row r="227" spans="1:19">
      <c r="A227" s="8"/>
      <c r="B227" s="8"/>
      <c r="C227" s="8"/>
      <c r="D227" s="8"/>
      <c r="E227" s="8"/>
      <c r="F227" s="8"/>
      <c r="G227" s="8"/>
      <c r="H227" s="8"/>
      <c r="J227" s="8"/>
      <c r="L227" s="8"/>
      <c r="M227" s="8"/>
      <c r="R227" s="8"/>
      <c r="S227" s="8"/>
    </row>
    <row r="228" spans="1:19">
      <c r="A228" s="8"/>
      <c r="B228" s="8"/>
      <c r="C228" s="8"/>
      <c r="D228" s="8"/>
      <c r="E228" s="8"/>
      <c r="F228" s="8"/>
      <c r="G228" s="8"/>
      <c r="H228" s="8"/>
      <c r="J228" s="8"/>
      <c r="L228" s="8"/>
      <c r="M228" s="8"/>
      <c r="R228" s="8"/>
      <c r="S228" s="8"/>
    </row>
    <row r="229" spans="1:19">
      <c r="A229" s="8"/>
      <c r="B229" s="8"/>
      <c r="C229" s="8"/>
      <c r="D229" s="8"/>
      <c r="E229" s="8"/>
      <c r="F229" s="8"/>
      <c r="G229" s="8"/>
      <c r="H229" s="8"/>
      <c r="J229" s="8"/>
      <c r="L229" s="8"/>
      <c r="M229" s="8"/>
      <c r="R229" s="8"/>
      <c r="S229" s="8"/>
    </row>
    <row r="230" spans="1:19">
      <c r="A230" s="8"/>
      <c r="B230" s="8"/>
      <c r="C230" s="8"/>
      <c r="D230" s="8"/>
      <c r="E230" s="8"/>
      <c r="F230" s="8"/>
      <c r="G230" s="8"/>
      <c r="H230" s="8"/>
      <c r="J230" s="8"/>
      <c r="L230" s="8"/>
      <c r="M230" s="8"/>
      <c r="R230" s="8"/>
      <c r="S230" s="8"/>
    </row>
    <row r="231" spans="1:19">
      <c r="A231" s="8"/>
      <c r="B231" s="8"/>
      <c r="C231" s="8"/>
      <c r="D231" s="8"/>
      <c r="E231" s="8"/>
      <c r="F231" s="8"/>
      <c r="G231" s="8"/>
      <c r="H231" s="8"/>
      <c r="J231" s="8"/>
      <c r="L231" s="8"/>
      <c r="M231" s="8"/>
      <c r="R231" s="8"/>
      <c r="S231" s="8"/>
    </row>
    <row r="232" spans="1:19">
      <c r="A232" s="8"/>
      <c r="B232" s="8"/>
      <c r="C232" s="8"/>
      <c r="D232" s="8"/>
      <c r="E232" s="8"/>
      <c r="F232" s="8"/>
      <c r="G232" s="8"/>
      <c r="H232" s="8"/>
      <c r="J232" s="8"/>
      <c r="L232" s="8"/>
      <c r="M232" s="8"/>
      <c r="R232" s="8"/>
      <c r="S232" s="8"/>
    </row>
    <row r="233" spans="1:19">
      <c r="A233" s="8"/>
      <c r="B233" s="8"/>
      <c r="C233" s="8"/>
      <c r="D233" s="8"/>
      <c r="E233" s="8"/>
      <c r="F233" s="8"/>
      <c r="G233" s="8"/>
      <c r="H233" s="8"/>
      <c r="J233" s="8"/>
      <c r="L233" s="8"/>
      <c r="M233" s="8"/>
      <c r="R233" s="8"/>
      <c r="S233" s="8"/>
    </row>
    <row r="234" spans="1:19">
      <c r="A234" s="8"/>
      <c r="B234" s="8"/>
      <c r="C234" s="8"/>
      <c r="D234" s="8"/>
      <c r="E234" s="8"/>
      <c r="F234" s="8"/>
      <c r="G234" s="8"/>
      <c r="H234" s="8"/>
      <c r="J234" s="8"/>
      <c r="L234" s="8"/>
      <c r="M234" s="8"/>
      <c r="R234" s="8"/>
      <c r="S234" s="8"/>
    </row>
    <row r="235" spans="1:19">
      <c r="A235" s="8"/>
      <c r="B235" s="8"/>
      <c r="C235" s="8"/>
      <c r="D235" s="8"/>
      <c r="E235" s="8"/>
      <c r="F235" s="8"/>
      <c r="G235" s="8"/>
      <c r="H235" s="8"/>
      <c r="J235" s="8"/>
      <c r="L235" s="8"/>
      <c r="M235" s="8"/>
      <c r="R235" s="8"/>
      <c r="S235" s="8"/>
    </row>
    <row r="236" spans="1:19">
      <c r="A236" s="8"/>
      <c r="B236" s="8"/>
      <c r="C236" s="8"/>
      <c r="D236" s="8"/>
      <c r="E236" s="8"/>
      <c r="F236" s="8"/>
      <c r="G236" s="8"/>
      <c r="H236" s="8"/>
      <c r="J236" s="8"/>
      <c r="L236" s="8"/>
      <c r="M236" s="8"/>
      <c r="R236" s="8"/>
      <c r="S236" s="8"/>
    </row>
    <row r="237" spans="1:19">
      <c r="A237" s="8"/>
      <c r="B237" s="8"/>
      <c r="C237" s="8"/>
      <c r="D237" s="8"/>
      <c r="E237" s="8"/>
      <c r="F237" s="8"/>
      <c r="G237" s="8"/>
      <c r="H237" s="8"/>
      <c r="J237" s="8"/>
      <c r="L237" s="8"/>
      <c r="M237" s="8"/>
      <c r="R237" s="8"/>
      <c r="S237" s="8"/>
    </row>
    <row r="238" spans="1:19">
      <c r="A238" s="8"/>
      <c r="B238" s="8"/>
      <c r="C238" s="8"/>
      <c r="D238" s="8"/>
      <c r="E238" s="8"/>
      <c r="F238" s="8"/>
      <c r="G238" s="8"/>
      <c r="H238" s="8"/>
      <c r="J238" s="8"/>
      <c r="L238" s="8"/>
      <c r="M238" s="8"/>
      <c r="R238" s="8"/>
      <c r="S238" s="8"/>
    </row>
    <row r="239" spans="1:19">
      <c r="A239" s="8"/>
      <c r="B239" s="8"/>
      <c r="C239" s="8"/>
      <c r="D239" s="8"/>
      <c r="E239" s="8"/>
      <c r="F239" s="8"/>
      <c r="G239" s="8"/>
      <c r="H239" s="8"/>
      <c r="J239" s="8"/>
      <c r="L239" s="8"/>
      <c r="M239" s="8"/>
      <c r="R239" s="8"/>
      <c r="S239" s="8"/>
    </row>
    <row r="240" spans="1:19">
      <c r="A240" s="8"/>
      <c r="B240" s="8"/>
      <c r="C240" s="8"/>
      <c r="D240" s="8"/>
      <c r="E240" s="8"/>
      <c r="F240" s="8"/>
      <c r="G240" s="8"/>
      <c r="H240" s="8"/>
      <c r="J240" s="8"/>
      <c r="L240" s="8"/>
      <c r="M240" s="8"/>
      <c r="R240" s="8"/>
      <c r="S240" s="8"/>
    </row>
    <row r="241" spans="1:19">
      <c r="A241" s="8"/>
      <c r="B241" s="8"/>
      <c r="C241" s="8"/>
      <c r="D241" s="8"/>
      <c r="E241" s="8"/>
      <c r="F241" s="8"/>
      <c r="G241" s="8"/>
      <c r="H241" s="8"/>
      <c r="J241" s="8"/>
      <c r="L241" s="8"/>
      <c r="M241" s="8"/>
      <c r="R241" s="8"/>
      <c r="S241" s="8"/>
    </row>
    <row r="242" spans="1:19">
      <c r="A242" s="8"/>
      <c r="B242" s="8"/>
      <c r="C242" s="8"/>
      <c r="D242" s="8"/>
      <c r="E242" s="8"/>
      <c r="F242" s="8"/>
      <c r="G242" s="8"/>
      <c r="H242" s="8"/>
      <c r="J242" s="8"/>
      <c r="L242" s="8"/>
      <c r="M242" s="8"/>
      <c r="R242" s="8"/>
      <c r="S242" s="8"/>
    </row>
    <row r="243" spans="1:19">
      <c r="A243" s="8"/>
      <c r="B243" s="8"/>
      <c r="C243" s="8"/>
      <c r="D243" s="8"/>
      <c r="E243" s="8"/>
      <c r="F243" s="8"/>
      <c r="G243" s="8"/>
      <c r="H243" s="8"/>
      <c r="J243" s="8"/>
      <c r="L243" s="8"/>
      <c r="M243" s="8"/>
      <c r="R243" s="8"/>
      <c r="S243" s="8"/>
    </row>
    <row r="244" spans="1:19">
      <c r="A244" s="8"/>
      <c r="B244" s="8"/>
      <c r="C244" s="8"/>
      <c r="D244" s="8"/>
      <c r="E244" s="8"/>
      <c r="F244" s="8"/>
      <c r="G244" s="8"/>
      <c r="H244" s="8"/>
      <c r="J244" s="8"/>
      <c r="L244" s="8"/>
      <c r="M244" s="8"/>
      <c r="R244" s="8"/>
      <c r="S244" s="8"/>
    </row>
    <row r="245" spans="1:19">
      <c r="A245" s="8"/>
      <c r="B245" s="8"/>
      <c r="C245" s="8"/>
      <c r="D245" s="8"/>
      <c r="E245" s="8"/>
      <c r="F245" s="8"/>
      <c r="G245" s="8"/>
      <c r="H245" s="8"/>
      <c r="J245" s="8"/>
      <c r="L245" s="8"/>
      <c r="M245" s="8"/>
      <c r="R245" s="8"/>
      <c r="S245" s="8"/>
    </row>
    <row r="246" spans="1:19">
      <c r="A246" s="8"/>
      <c r="B246" s="8"/>
      <c r="C246" s="8"/>
      <c r="D246" s="8"/>
      <c r="E246" s="8"/>
      <c r="F246" s="8"/>
      <c r="G246" s="8"/>
      <c r="H246" s="8"/>
      <c r="J246" s="8"/>
      <c r="L246" s="8"/>
      <c r="M246" s="8"/>
      <c r="R246" s="8"/>
      <c r="S246" s="8"/>
    </row>
    <row r="247" spans="1:19">
      <c r="A247" s="8"/>
      <c r="B247" s="8"/>
      <c r="C247" s="8"/>
      <c r="D247" s="8"/>
      <c r="E247" s="8"/>
      <c r="F247" s="8"/>
      <c r="G247" s="8"/>
      <c r="H247" s="8"/>
      <c r="J247" s="8"/>
      <c r="L247" s="8"/>
      <c r="M247" s="8"/>
      <c r="R247" s="8"/>
      <c r="S247" s="8"/>
    </row>
    <row r="248" spans="1:19">
      <c r="A248" s="8"/>
      <c r="B248" s="8"/>
      <c r="C248" s="8"/>
      <c r="D248" s="8"/>
      <c r="E248" s="8"/>
      <c r="F248" s="8"/>
      <c r="G248" s="8"/>
      <c r="H248" s="8"/>
      <c r="J248" s="8"/>
      <c r="L248" s="8"/>
      <c r="M248" s="8"/>
      <c r="R248" s="8"/>
      <c r="S248" s="8"/>
    </row>
    <row r="249" spans="1:19">
      <c r="A249" s="8"/>
      <c r="B249" s="8"/>
      <c r="C249" s="8"/>
      <c r="D249" s="8"/>
      <c r="E249" s="8"/>
      <c r="F249" s="8"/>
      <c r="G249" s="8"/>
      <c r="H249" s="8"/>
      <c r="J249" s="8"/>
      <c r="L249" s="8"/>
      <c r="M249" s="8"/>
      <c r="R249" s="8"/>
      <c r="S249" s="8"/>
    </row>
    <row r="250" spans="1:19">
      <c r="A250" s="8"/>
      <c r="B250" s="8"/>
      <c r="C250" s="8"/>
      <c r="D250" s="8"/>
      <c r="E250" s="8"/>
      <c r="F250" s="8"/>
      <c r="G250" s="8"/>
      <c r="H250" s="8"/>
      <c r="J250" s="8"/>
      <c r="L250" s="8"/>
      <c r="M250" s="8"/>
      <c r="R250" s="8"/>
      <c r="S250" s="8"/>
    </row>
    <row r="251" spans="1:19">
      <c r="A251" s="8"/>
      <c r="B251" s="8"/>
      <c r="C251" s="8"/>
      <c r="D251" s="8"/>
      <c r="E251" s="8"/>
      <c r="F251" s="8"/>
      <c r="G251" s="8"/>
      <c r="H251" s="8"/>
      <c r="J251" s="8"/>
      <c r="L251" s="8"/>
      <c r="M251" s="8"/>
      <c r="R251" s="8"/>
      <c r="S251" s="8"/>
    </row>
    <row r="252" spans="1:19">
      <c r="A252" s="8"/>
      <c r="B252" s="8"/>
      <c r="C252" s="8"/>
      <c r="D252" s="8"/>
      <c r="E252" s="8"/>
      <c r="F252" s="8"/>
      <c r="G252" s="8"/>
      <c r="H252" s="8"/>
      <c r="J252" s="8"/>
      <c r="L252" s="8"/>
      <c r="M252" s="8"/>
      <c r="R252" s="8"/>
      <c r="S252" s="8"/>
    </row>
    <row r="253" spans="1:19">
      <c r="A253" s="8"/>
      <c r="B253" s="8"/>
      <c r="C253" s="8"/>
      <c r="D253" s="8"/>
      <c r="E253" s="8"/>
      <c r="F253" s="8"/>
      <c r="G253" s="8"/>
      <c r="H253" s="8"/>
      <c r="J253" s="8"/>
      <c r="L253" s="8"/>
      <c r="M253" s="8"/>
      <c r="R253" s="8"/>
      <c r="S253" s="8"/>
    </row>
    <row r="254" spans="1:19">
      <c r="A254" s="8"/>
      <c r="B254" s="8"/>
      <c r="C254" s="8"/>
      <c r="D254" s="8"/>
      <c r="E254" s="8"/>
      <c r="F254" s="8"/>
      <c r="G254" s="8"/>
      <c r="H254" s="8"/>
      <c r="J254" s="8"/>
      <c r="L254" s="8"/>
      <c r="M254" s="8"/>
      <c r="R254" s="8"/>
      <c r="S254" s="8"/>
    </row>
    <row r="255" spans="1:19">
      <c r="A255" s="8"/>
      <c r="B255" s="8"/>
      <c r="C255" s="8"/>
      <c r="D255" s="8"/>
      <c r="E255" s="8"/>
      <c r="F255" s="8"/>
      <c r="G255" s="8"/>
      <c r="H255" s="8"/>
      <c r="J255" s="8"/>
      <c r="L255" s="8"/>
      <c r="M255" s="8"/>
      <c r="R255" s="8"/>
      <c r="S255" s="8"/>
    </row>
    <row r="256" spans="1:19">
      <c r="A256" s="8"/>
      <c r="B256" s="8"/>
      <c r="C256" s="8"/>
      <c r="D256" s="8"/>
      <c r="E256" s="8"/>
      <c r="F256" s="8"/>
      <c r="G256" s="8"/>
      <c r="H256" s="8"/>
      <c r="J256" s="8"/>
      <c r="L256" s="8"/>
      <c r="M256" s="8"/>
      <c r="R256" s="8"/>
      <c r="S256" s="8"/>
    </row>
    <row r="257" spans="1:19">
      <c r="A257" s="8"/>
      <c r="B257" s="8"/>
      <c r="C257" s="8"/>
      <c r="D257" s="8"/>
      <c r="E257" s="8"/>
      <c r="F257" s="8"/>
      <c r="G257" s="8"/>
      <c r="H257" s="8"/>
      <c r="J257" s="8"/>
      <c r="L257" s="8"/>
      <c r="M257" s="8"/>
      <c r="R257" s="8"/>
      <c r="S257" s="8"/>
    </row>
    <row r="258" spans="1:19">
      <c r="A258" s="8"/>
      <c r="B258" s="8"/>
      <c r="C258" s="8"/>
      <c r="D258" s="8"/>
      <c r="E258" s="8"/>
      <c r="F258" s="8"/>
      <c r="G258" s="8"/>
      <c r="H258" s="8"/>
      <c r="J258" s="8"/>
      <c r="L258" s="8"/>
      <c r="M258" s="8"/>
      <c r="R258" s="8"/>
      <c r="S258" s="8"/>
    </row>
    <row r="259" spans="1:19">
      <c r="A259" s="8"/>
      <c r="B259" s="8"/>
      <c r="C259" s="8"/>
      <c r="D259" s="8"/>
      <c r="E259" s="8"/>
      <c r="F259" s="8"/>
      <c r="G259" s="8"/>
      <c r="H259" s="8"/>
      <c r="J259" s="8"/>
      <c r="L259" s="8"/>
      <c r="M259" s="8"/>
      <c r="R259" s="8"/>
      <c r="S259" s="8"/>
    </row>
    <row r="260" spans="1:19">
      <c r="A260" s="8"/>
      <c r="B260" s="8"/>
      <c r="C260" s="8"/>
      <c r="D260" s="8"/>
      <c r="E260" s="8"/>
      <c r="F260" s="8"/>
      <c r="G260" s="8"/>
      <c r="H260" s="8"/>
      <c r="J260" s="8"/>
      <c r="L260" s="8"/>
      <c r="M260" s="8"/>
      <c r="R260" s="8"/>
      <c r="S260" s="8"/>
    </row>
    <row r="261" spans="1:19">
      <c r="A261" s="8"/>
      <c r="B261" s="8"/>
      <c r="C261" s="8"/>
      <c r="D261" s="8"/>
      <c r="E261" s="8"/>
      <c r="F261" s="8"/>
      <c r="G261" s="8"/>
      <c r="H261" s="8"/>
      <c r="J261" s="8"/>
      <c r="L261" s="8"/>
      <c r="M261" s="8"/>
      <c r="R261" s="8"/>
      <c r="S261" s="8"/>
    </row>
    <row r="262" spans="1:19">
      <c r="A262" s="8"/>
      <c r="B262" s="8"/>
      <c r="C262" s="8"/>
      <c r="D262" s="8"/>
      <c r="E262" s="8"/>
      <c r="F262" s="8"/>
      <c r="G262" s="8"/>
      <c r="H262" s="8"/>
      <c r="J262" s="8"/>
      <c r="L262" s="8"/>
      <c r="M262" s="8"/>
      <c r="R262" s="8"/>
      <c r="S262" s="8"/>
    </row>
    <row r="263" spans="1:19">
      <c r="A263" s="8"/>
      <c r="B263" s="8"/>
      <c r="C263" s="8"/>
      <c r="D263" s="8"/>
      <c r="E263" s="8"/>
      <c r="F263" s="8"/>
      <c r="G263" s="8"/>
      <c r="H263" s="8"/>
      <c r="J263" s="8"/>
      <c r="L263" s="8"/>
      <c r="M263" s="8"/>
      <c r="R263" s="8"/>
      <c r="S263" s="8"/>
    </row>
    <row r="264" spans="1:19">
      <c r="A264" s="8"/>
      <c r="B264" s="8"/>
      <c r="C264" s="8"/>
      <c r="D264" s="8"/>
      <c r="E264" s="8"/>
      <c r="F264" s="8"/>
      <c r="G264" s="8"/>
      <c r="H264" s="8"/>
      <c r="J264" s="8"/>
      <c r="L264" s="8"/>
      <c r="M264" s="8"/>
      <c r="R264" s="8"/>
      <c r="S264" s="8"/>
    </row>
    <row r="265" spans="1:19">
      <c r="A265" s="8"/>
      <c r="B265" s="8"/>
      <c r="C265" s="8"/>
      <c r="D265" s="8"/>
      <c r="E265" s="8"/>
      <c r="F265" s="8"/>
      <c r="G265" s="8"/>
      <c r="H265" s="8"/>
      <c r="J265" s="8"/>
      <c r="L265" s="8"/>
      <c r="M265" s="8"/>
      <c r="R265" s="8"/>
      <c r="S265" s="8"/>
    </row>
    <row r="266" spans="1:19">
      <c r="A266" s="8"/>
      <c r="B266" s="8"/>
      <c r="C266" s="8"/>
      <c r="D266" s="8"/>
      <c r="E266" s="8"/>
      <c r="F266" s="8"/>
      <c r="G266" s="8"/>
      <c r="H266" s="8"/>
      <c r="J266" s="8"/>
      <c r="L266" s="8"/>
      <c r="M266" s="8"/>
      <c r="R266" s="8"/>
      <c r="S266" s="8"/>
    </row>
    <row r="267" spans="1:19">
      <c r="A267" s="8"/>
      <c r="B267" s="8"/>
      <c r="C267" s="8"/>
      <c r="D267" s="8"/>
      <c r="E267" s="8"/>
      <c r="F267" s="8"/>
      <c r="G267" s="8"/>
      <c r="H267" s="8"/>
      <c r="J267" s="8"/>
      <c r="L267" s="8"/>
      <c r="M267" s="8"/>
      <c r="R267" s="8"/>
      <c r="S267" s="8"/>
    </row>
    <row r="268" spans="1:19">
      <c r="A268" s="8"/>
      <c r="B268" s="8"/>
      <c r="C268" s="8"/>
      <c r="D268" s="8"/>
      <c r="E268" s="8"/>
      <c r="F268" s="8"/>
      <c r="G268" s="8"/>
      <c r="H268" s="8"/>
      <c r="J268" s="8"/>
      <c r="L268" s="8"/>
      <c r="M268" s="8"/>
      <c r="R268" s="8"/>
      <c r="S268" s="8"/>
    </row>
    <row r="269" spans="1:19">
      <c r="A269" s="8"/>
      <c r="B269" s="8"/>
      <c r="C269" s="8"/>
      <c r="D269" s="8"/>
      <c r="E269" s="8"/>
      <c r="F269" s="8"/>
      <c r="G269" s="8"/>
      <c r="H269" s="8"/>
      <c r="J269" s="8"/>
      <c r="L269" s="8"/>
      <c r="M269" s="8"/>
      <c r="R269" s="8"/>
      <c r="S269" s="8"/>
    </row>
    <row r="270" spans="1:19">
      <c r="A270" s="8"/>
      <c r="B270" s="8"/>
      <c r="C270" s="8"/>
      <c r="D270" s="8"/>
      <c r="E270" s="8"/>
      <c r="F270" s="8"/>
      <c r="G270" s="8"/>
      <c r="H270" s="8"/>
      <c r="J270" s="8"/>
      <c r="L270" s="8"/>
      <c r="M270" s="8"/>
      <c r="R270" s="8"/>
      <c r="S270" s="8"/>
    </row>
    <row r="271" spans="1:19">
      <c r="A271" s="8"/>
      <c r="B271" s="8"/>
      <c r="C271" s="8"/>
      <c r="D271" s="8"/>
      <c r="E271" s="8"/>
      <c r="F271" s="8"/>
      <c r="G271" s="8"/>
      <c r="H271" s="8"/>
      <c r="J271" s="8"/>
      <c r="L271" s="8"/>
      <c r="M271" s="8"/>
      <c r="R271" s="8"/>
      <c r="S271" s="8"/>
    </row>
    <row r="272" spans="1:19">
      <c r="A272" s="8"/>
      <c r="B272" s="8"/>
      <c r="C272" s="8"/>
      <c r="D272" s="8"/>
      <c r="E272" s="8"/>
      <c r="F272" s="8"/>
      <c r="G272" s="8"/>
      <c r="H272" s="8"/>
      <c r="J272" s="8"/>
      <c r="L272" s="8"/>
      <c r="M272" s="8"/>
      <c r="R272" s="8"/>
      <c r="S272" s="8"/>
    </row>
    <row r="273" spans="1:19">
      <c r="A273" s="8"/>
      <c r="B273" s="8"/>
      <c r="C273" s="8"/>
      <c r="D273" s="8"/>
      <c r="E273" s="8"/>
      <c r="F273" s="8"/>
      <c r="G273" s="8"/>
      <c r="H273" s="8"/>
      <c r="J273" s="8"/>
      <c r="L273" s="8"/>
      <c r="M273" s="8"/>
      <c r="R273" s="8"/>
      <c r="S273" s="8"/>
    </row>
    <row r="274" spans="1:19">
      <c r="A274" s="8"/>
      <c r="B274" s="8"/>
      <c r="C274" s="8"/>
      <c r="D274" s="8"/>
      <c r="E274" s="8"/>
      <c r="F274" s="8"/>
      <c r="G274" s="8"/>
      <c r="H274" s="8"/>
      <c r="J274" s="8"/>
      <c r="L274" s="8"/>
      <c r="M274" s="8"/>
      <c r="R274" s="8"/>
      <c r="S274" s="8"/>
    </row>
    <row r="275" spans="1:19">
      <c r="A275" s="8"/>
      <c r="B275" s="8"/>
      <c r="C275" s="8"/>
      <c r="D275" s="8"/>
      <c r="E275" s="8"/>
      <c r="F275" s="8"/>
      <c r="G275" s="8"/>
      <c r="H275" s="8"/>
      <c r="J275" s="8"/>
      <c r="L275" s="8"/>
      <c r="M275" s="8"/>
      <c r="R275" s="8"/>
      <c r="S275" s="8"/>
    </row>
    <row r="276" spans="1:19">
      <c r="A276" s="8"/>
      <c r="B276" s="8"/>
      <c r="C276" s="8"/>
      <c r="D276" s="8"/>
      <c r="E276" s="8"/>
      <c r="F276" s="8"/>
      <c r="G276" s="8"/>
      <c r="H276" s="8"/>
      <c r="J276" s="8"/>
      <c r="L276" s="8"/>
      <c r="M276" s="8"/>
      <c r="R276" s="8"/>
      <c r="S276" s="8"/>
    </row>
    <row r="277" spans="1:19">
      <c r="A277" s="8"/>
      <c r="B277" s="8"/>
      <c r="C277" s="8"/>
      <c r="D277" s="8"/>
      <c r="E277" s="8"/>
      <c r="F277" s="8"/>
      <c r="G277" s="8"/>
      <c r="H277" s="8"/>
      <c r="J277" s="8"/>
      <c r="L277" s="8"/>
      <c r="M277" s="8"/>
      <c r="R277" s="8"/>
      <c r="S277" s="8"/>
    </row>
    <row r="278" spans="1:19">
      <c r="A278" s="8"/>
      <c r="B278" s="8"/>
      <c r="C278" s="8"/>
      <c r="D278" s="8"/>
      <c r="E278" s="8"/>
      <c r="F278" s="8"/>
      <c r="G278" s="8"/>
      <c r="H278" s="8"/>
      <c r="J278" s="8"/>
      <c r="L278" s="8"/>
      <c r="M278" s="8"/>
      <c r="R278" s="8"/>
      <c r="S278" s="8"/>
    </row>
    <row r="279" spans="1:19">
      <c r="A279" s="8"/>
      <c r="B279" s="8"/>
      <c r="C279" s="8"/>
      <c r="D279" s="8"/>
      <c r="E279" s="8"/>
      <c r="F279" s="8"/>
      <c r="G279" s="8"/>
      <c r="H279" s="8"/>
      <c r="J279" s="8"/>
      <c r="L279" s="8"/>
      <c r="M279" s="8"/>
      <c r="R279" s="8"/>
      <c r="S279" s="8"/>
    </row>
    <row r="280" spans="1:19">
      <c r="A280" s="8"/>
      <c r="B280" s="8"/>
      <c r="C280" s="8"/>
      <c r="D280" s="8"/>
      <c r="E280" s="8"/>
      <c r="F280" s="8"/>
      <c r="G280" s="8"/>
      <c r="H280" s="8"/>
      <c r="J280" s="8"/>
      <c r="L280" s="8"/>
      <c r="M280" s="8"/>
      <c r="R280" s="8"/>
      <c r="S280" s="8"/>
    </row>
    <row r="281" spans="1:19">
      <c r="A281" s="8"/>
      <c r="B281" s="8"/>
      <c r="C281" s="8"/>
      <c r="D281" s="8"/>
      <c r="E281" s="8"/>
      <c r="F281" s="8"/>
      <c r="G281" s="8"/>
      <c r="H281" s="8"/>
      <c r="J281" s="8"/>
      <c r="L281" s="8"/>
      <c r="M281" s="8"/>
      <c r="R281" s="8"/>
      <c r="S281" s="8"/>
    </row>
    <row r="282" spans="1:19">
      <c r="A282" s="8"/>
      <c r="B282" s="8"/>
      <c r="C282" s="8"/>
      <c r="D282" s="8"/>
      <c r="E282" s="8"/>
      <c r="F282" s="8"/>
      <c r="G282" s="8"/>
      <c r="H282" s="8"/>
      <c r="J282" s="8"/>
      <c r="L282" s="8"/>
      <c r="M282" s="8"/>
      <c r="R282" s="8"/>
      <c r="S282" s="8"/>
    </row>
    <row r="283" spans="1:19">
      <c r="A283" s="8"/>
      <c r="B283" s="8"/>
      <c r="C283" s="8"/>
      <c r="D283" s="8"/>
      <c r="E283" s="8"/>
      <c r="F283" s="8"/>
      <c r="G283" s="8"/>
      <c r="H283" s="8"/>
      <c r="J283" s="8"/>
      <c r="L283" s="8"/>
      <c r="M283" s="8"/>
      <c r="R283" s="8"/>
      <c r="S283" s="8"/>
    </row>
    <row r="284" spans="1:19">
      <c r="A284" s="8"/>
      <c r="B284" s="8"/>
      <c r="C284" s="8"/>
      <c r="D284" s="8"/>
      <c r="E284" s="8"/>
      <c r="F284" s="8"/>
      <c r="G284" s="8"/>
      <c r="H284" s="8"/>
      <c r="J284" s="8"/>
      <c r="L284" s="8"/>
      <c r="M284" s="8"/>
      <c r="R284" s="8"/>
      <c r="S284" s="8"/>
    </row>
    <row r="285" spans="1:19">
      <c r="A285" s="8"/>
      <c r="B285" s="8"/>
      <c r="C285" s="8"/>
      <c r="D285" s="8"/>
      <c r="E285" s="8"/>
      <c r="F285" s="8"/>
      <c r="G285" s="8"/>
      <c r="H285" s="8"/>
      <c r="J285" s="8"/>
      <c r="L285" s="8"/>
      <c r="M285" s="8"/>
      <c r="R285" s="8"/>
      <c r="S285" s="8"/>
    </row>
    <row r="286" spans="1:19">
      <c r="A286" s="8"/>
      <c r="B286" s="8"/>
      <c r="C286" s="8"/>
      <c r="D286" s="8"/>
      <c r="E286" s="8"/>
      <c r="F286" s="8"/>
      <c r="G286" s="8"/>
      <c r="H286" s="8"/>
      <c r="J286" s="8"/>
      <c r="L286" s="8"/>
      <c r="M286" s="8"/>
      <c r="R286" s="8"/>
      <c r="S286" s="8"/>
    </row>
    <row r="287" spans="1:19">
      <c r="A287" s="8"/>
      <c r="B287" s="8"/>
      <c r="C287" s="8"/>
      <c r="D287" s="8"/>
      <c r="E287" s="8"/>
      <c r="F287" s="8"/>
      <c r="G287" s="8"/>
      <c r="H287" s="8"/>
      <c r="J287" s="8"/>
      <c r="L287" s="8"/>
      <c r="M287" s="8"/>
      <c r="R287" s="8"/>
      <c r="S287" s="8"/>
    </row>
    <row r="288" spans="1:19">
      <c r="A288" s="8"/>
      <c r="B288" s="8"/>
      <c r="C288" s="8"/>
      <c r="D288" s="8"/>
      <c r="E288" s="8"/>
      <c r="F288" s="8"/>
      <c r="G288" s="8"/>
      <c r="H288" s="8"/>
      <c r="J288" s="8"/>
      <c r="L288" s="8"/>
      <c r="M288" s="8"/>
      <c r="R288" s="8"/>
      <c r="S288" s="8"/>
    </row>
    <row r="289" spans="1:19">
      <c r="A289" s="8"/>
      <c r="B289" s="8"/>
      <c r="C289" s="8"/>
      <c r="D289" s="8"/>
      <c r="E289" s="8"/>
      <c r="F289" s="8"/>
      <c r="G289" s="8"/>
      <c r="H289" s="8"/>
      <c r="J289" s="8"/>
      <c r="L289" s="8"/>
      <c r="M289" s="8"/>
      <c r="R289" s="8"/>
      <c r="S289" s="8"/>
    </row>
    <row r="290" spans="1:19">
      <c r="A290" s="8"/>
      <c r="B290" s="8"/>
      <c r="C290" s="8"/>
      <c r="D290" s="8"/>
      <c r="E290" s="8"/>
      <c r="F290" s="8"/>
      <c r="G290" s="8"/>
      <c r="H290" s="8"/>
      <c r="J290" s="8"/>
      <c r="L290" s="8"/>
      <c r="M290" s="8"/>
      <c r="R290" s="8"/>
      <c r="S290" s="8"/>
    </row>
    <row r="291" spans="1:19">
      <c r="A291" s="8"/>
      <c r="B291" s="8"/>
      <c r="C291" s="8"/>
      <c r="D291" s="8"/>
      <c r="E291" s="8"/>
      <c r="F291" s="8"/>
      <c r="G291" s="8"/>
      <c r="H291" s="8"/>
      <c r="J291" s="8"/>
      <c r="L291" s="8"/>
      <c r="M291" s="8"/>
      <c r="R291" s="8"/>
      <c r="S291" s="8"/>
    </row>
    <row r="292" spans="1:19">
      <c r="A292" s="8"/>
      <c r="B292" s="8"/>
      <c r="C292" s="8"/>
      <c r="D292" s="8"/>
      <c r="E292" s="8"/>
      <c r="F292" s="8"/>
      <c r="G292" s="8"/>
      <c r="H292" s="8"/>
      <c r="J292" s="8"/>
      <c r="L292" s="8"/>
      <c r="M292" s="8"/>
      <c r="R292" s="8"/>
      <c r="S292" s="8"/>
    </row>
    <row r="293" spans="1:19">
      <c r="A293" s="8"/>
      <c r="B293" s="8"/>
      <c r="C293" s="8"/>
      <c r="D293" s="8"/>
      <c r="E293" s="8"/>
      <c r="F293" s="8"/>
      <c r="G293" s="8"/>
      <c r="H293" s="8"/>
      <c r="J293" s="8"/>
      <c r="L293" s="8"/>
      <c r="M293" s="8"/>
      <c r="R293" s="8"/>
      <c r="S293" s="8"/>
    </row>
    <row r="294" spans="1:19">
      <c r="A294" s="8"/>
      <c r="B294" s="8"/>
      <c r="C294" s="8"/>
      <c r="D294" s="8"/>
      <c r="E294" s="8"/>
      <c r="F294" s="8"/>
      <c r="G294" s="8"/>
      <c r="H294" s="8"/>
      <c r="J294" s="8"/>
      <c r="L294" s="8"/>
      <c r="M294" s="8"/>
      <c r="R294" s="8"/>
      <c r="S294" s="8"/>
    </row>
    <row r="295" spans="1:19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  <c r="S295" s="8"/>
    </row>
    <row r="296" spans="1:19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  <c r="S296" s="8"/>
    </row>
    <row r="297" spans="1:19">
      <c r="A297" s="8"/>
      <c r="B297" s="8"/>
      <c r="C297" s="8"/>
      <c r="D297" s="8"/>
      <c r="E297" s="8"/>
      <c r="F297" s="8"/>
      <c r="G297" s="8"/>
      <c r="H297" s="8"/>
      <c r="J297" s="8"/>
      <c r="L297" s="8"/>
      <c r="M297" s="8"/>
      <c r="R297" s="8"/>
      <c r="S297" s="8"/>
    </row>
    <row r="298" spans="1:19">
      <c r="A298" s="8"/>
      <c r="B298" s="8"/>
      <c r="C298" s="8"/>
      <c r="D298" s="8"/>
      <c r="E298" s="8"/>
      <c r="F298" s="8"/>
      <c r="G298" s="8"/>
      <c r="H298" s="8"/>
      <c r="J298" s="8"/>
      <c r="L298" s="8"/>
      <c r="M298" s="8"/>
      <c r="R298" s="8"/>
      <c r="S298" s="8"/>
    </row>
    <row r="299" spans="1:19">
      <c r="A299" s="8"/>
      <c r="B299" s="8"/>
      <c r="C299" s="8"/>
      <c r="D299" s="8"/>
      <c r="E299" s="8"/>
      <c r="F299" s="8"/>
      <c r="G299" s="8"/>
      <c r="H299" s="8"/>
      <c r="J299" s="8"/>
      <c r="L299" s="8"/>
      <c r="M299" s="8"/>
      <c r="R299" s="8"/>
      <c r="S299" s="8"/>
    </row>
    <row r="300" spans="1:19">
      <c r="A300" s="8"/>
      <c r="B300" s="8"/>
      <c r="C300" s="8"/>
      <c r="D300" s="8"/>
      <c r="E300" s="8"/>
      <c r="F300" s="8"/>
      <c r="G300" s="8"/>
      <c r="H300" s="8"/>
      <c r="J300" s="8"/>
      <c r="L300" s="8"/>
      <c r="M300" s="8"/>
      <c r="R300" s="8"/>
      <c r="S300" s="8"/>
    </row>
    <row r="301" spans="1:19">
      <c r="A301" s="8"/>
      <c r="B301" s="8"/>
      <c r="C301" s="8"/>
      <c r="D301" s="8"/>
      <c r="E301" s="8"/>
      <c r="F301" s="8"/>
      <c r="G301" s="8"/>
      <c r="H301" s="8"/>
      <c r="J301" s="8"/>
      <c r="L301" s="8"/>
      <c r="M301" s="8"/>
      <c r="R301" s="8"/>
      <c r="S301" s="8"/>
    </row>
    <row r="302" spans="1:19">
      <c r="A302" s="8"/>
      <c r="B302" s="8"/>
      <c r="C302" s="8"/>
      <c r="D302" s="8"/>
      <c r="E302" s="8"/>
      <c r="F302" s="8"/>
      <c r="G302" s="8"/>
      <c r="H302" s="8"/>
      <c r="J302" s="8"/>
      <c r="L302" s="8"/>
      <c r="M302" s="8"/>
      <c r="R302" s="8"/>
      <c r="S302" s="8"/>
    </row>
    <row r="303" spans="1:19">
      <c r="A303" s="8"/>
      <c r="B303" s="8"/>
      <c r="C303" s="8"/>
      <c r="D303" s="8"/>
      <c r="E303" s="8"/>
      <c r="F303" s="8"/>
      <c r="G303" s="8"/>
      <c r="H303" s="8"/>
      <c r="J303" s="8"/>
      <c r="L303" s="8"/>
      <c r="M303" s="8"/>
      <c r="R303" s="8"/>
      <c r="S303" s="8"/>
    </row>
    <row r="304" spans="1:19">
      <c r="A304" s="8"/>
      <c r="B304" s="8"/>
      <c r="C304" s="8"/>
      <c r="D304" s="8"/>
      <c r="E304" s="8"/>
      <c r="F304" s="8"/>
      <c r="G304" s="8"/>
      <c r="H304" s="8"/>
      <c r="J304" s="8"/>
      <c r="L304" s="8"/>
      <c r="M304" s="8"/>
      <c r="R304" s="8"/>
      <c r="S304" s="8"/>
    </row>
    <row r="305" spans="1:19">
      <c r="A305" s="8"/>
      <c r="B305" s="8"/>
      <c r="C305" s="8"/>
      <c r="D305" s="8"/>
      <c r="E305" s="8"/>
      <c r="F305" s="8"/>
      <c r="G305" s="8"/>
      <c r="H305" s="8"/>
      <c r="J305" s="8"/>
      <c r="L305" s="8"/>
      <c r="M305" s="8"/>
      <c r="R305" s="8"/>
      <c r="S305" s="8"/>
    </row>
    <row r="306" spans="1:19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</row>
    <row r="307" spans="1:19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</row>
    <row r="308" spans="1:19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</row>
    <row r="309" spans="1:19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</row>
    <row r="310" spans="1:19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</row>
    <row r="311" spans="1:19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</row>
    <row r="312" spans="1:19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</row>
    <row r="313" spans="1:19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</row>
    <row r="314" spans="1:19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</row>
    <row r="315" spans="1:19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</row>
    <row r="316" spans="1:19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</row>
    <row r="317" spans="1:19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</row>
    <row r="318" spans="1:19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</row>
    <row r="319" spans="1:19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</row>
    <row r="320" spans="1:19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</row>
    <row r="321" spans="1:19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</row>
    <row r="322" spans="1:19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</row>
    <row r="323" spans="1:19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</row>
    <row r="324" spans="1:19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</row>
    <row r="325" spans="1:19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</row>
    <row r="326" spans="1:19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</row>
    <row r="327" spans="1:19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</row>
    <row r="328" spans="1:19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</row>
    <row r="329" spans="1:19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</row>
    <row r="330" spans="1:19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</row>
    <row r="331" spans="1:19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</row>
    <row r="332" spans="1:19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</row>
    <row r="333" spans="1:19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</row>
    <row r="334" spans="1:19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</row>
    <row r="335" spans="1:19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</row>
    <row r="336" spans="1:19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</row>
    <row r="337" spans="1:19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</row>
    <row r="338" spans="1:19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</row>
    <row r="339" spans="1:19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</row>
    <row r="340" spans="1:19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</row>
    <row r="341" spans="1:19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</row>
    <row r="342" spans="1:19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</row>
    <row r="343" spans="1:19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</row>
    <row r="344" spans="1:19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</row>
    <row r="345" spans="1:19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</row>
    <row r="346" spans="1:19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</row>
    <row r="347" spans="1:19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</row>
    <row r="348" spans="1:19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</row>
    <row r="349" spans="1:19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</row>
    <row r="350" spans="1:19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</row>
    <row r="351" spans="1:19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</row>
    <row r="352" spans="1:19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</row>
    <row r="353" spans="1:19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</row>
    <row r="354" spans="1:19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</row>
    <row r="355" spans="1:19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</row>
    <row r="356" spans="1:19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</row>
    <row r="357" spans="1:19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</row>
    <row r="358" spans="1:19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</row>
    <row r="359" spans="1:19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</row>
    <row r="360" spans="1:19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</row>
    <row r="361" spans="1:19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</row>
    <row r="362" spans="1:19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</row>
    <row r="363" spans="1:19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</row>
    <row r="364" spans="1:19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</row>
    <row r="365" spans="1:19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</row>
    <row r="366" spans="1:19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</row>
    <row r="367" spans="1:19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</row>
    <row r="368" spans="1:19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</row>
    <row r="369" spans="1:19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</row>
    <row r="370" spans="1:19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</row>
    <row r="371" spans="1:19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</row>
    <row r="372" spans="1:19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</row>
    <row r="373" spans="1:19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</row>
    <row r="374" spans="1:19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</row>
    <row r="375" spans="1:19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</row>
    <row r="376" spans="1:19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</row>
    <row r="377" spans="1:19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</row>
    <row r="378" spans="1:19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</row>
    <row r="379" spans="1:19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</row>
    <row r="380" spans="1:19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</row>
    <row r="381" spans="1:19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</row>
    <row r="382" spans="1:19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</row>
    <row r="383" spans="1:19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</row>
    <row r="384" spans="1:19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</row>
    <row r="385" spans="1:19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</row>
    <row r="386" spans="1:19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</row>
    <row r="387" spans="1:19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</row>
    <row r="388" spans="1:19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</row>
    <row r="389" spans="1:19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  <row r="645" spans="1:19">
      <c r="A645" s="8"/>
      <c r="B645" s="8"/>
      <c r="C645" s="8"/>
      <c r="D645" s="8"/>
      <c r="E645" s="8"/>
      <c r="F645" s="8"/>
      <c r="G645" s="8"/>
      <c r="H645" s="8"/>
      <c r="J645" s="8"/>
      <c r="L645" s="8"/>
      <c r="M645" s="8"/>
      <c r="R645" s="8"/>
      <c r="S645" s="8"/>
    </row>
    <row r="646" spans="1:19">
      <c r="A646" s="8"/>
      <c r="B646" s="8"/>
      <c r="C646" s="8"/>
      <c r="D646" s="8"/>
      <c r="E646" s="8"/>
      <c r="F646" s="8"/>
      <c r="G646" s="8"/>
      <c r="H646" s="8"/>
      <c r="J646" s="8"/>
      <c r="L646" s="8"/>
      <c r="M646" s="8"/>
      <c r="R646" s="8"/>
      <c r="S646" s="8"/>
    </row>
    <row r="647" spans="1:19">
      <c r="A647" s="8"/>
      <c r="B647" s="8"/>
      <c r="C647" s="8"/>
      <c r="D647" s="8"/>
      <c r="E647" s="8"/>
      <c r="F647" s="8"/>
      <c r="G647" s="8"/>
      <c r="H647" s="8"/>
      <c r="J647" s="8"/>
      <c r="L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L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L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L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L651" s="8"/>
      <c r="M651" s="8"/>
      <c r="R651" s="8"/>
      <c r="S651" s="8"/>
    </row>
    <row r="652" spans="1:19">
      <c r="A652" s="8"/>
      <c r="B652" s="8"/>
      <c r="C652" s="8"/>
      <c r="D652" s="8"/>
      <c r="E652" s="8"/>
      <c r="F652" s="8"/>
      <c r="G652" s="8"/>
      <c r="H652" s="8"/>
      <c r="J652" s="8"/>
      <c r="L652" s="8"/>
      <c r="M652" s="8"/>
      <c r="R652" s="8"/>
      <c r="S652" s="8"/>
    </row>
    <row r="653" spans="1:19">
      <c r="A653" s="8"/>
      <c r="B653" s="8"/>
      <c r="C653" s="8"/>
      <c r="D653" s="8"/>
      <c r="E653" s="8"/>
      <c r="F653" s="8"/>
      <c r="G653" s="8"/>
      <c r="H653" s="8"/>
      <c r="J653" s="8"/>
      <c r="L653" s="8"/>
      <c r="M653" s="8"/>
      <c r="R653" s="8"/>
      <c r="S653" s="8"/>
    </row>
    <row r="654" spans="1:19">
      <c r="A654" s="8"/>
      <c r="B654" s="8"/>
      <c r="C654" s="8"/>
      <c r="D654" s="8"/>
      <c r="E654" s="8"/>
      <c r="F654" s="8"/>
      <c r="G654" s="8"/>
      <c r="H654" s="8"/>
      <c r="J654" s="8"/>
      <c r="L654" s="8"/>
      <c r="M654" s="8"/>
      <c r="R654" s="8"/>
      <c r="S654" s="8"/>
    </row>
    <row r="655" spans="1:19">
      <c r="A655" s="8"/>
      <c r="B655" s="8"/>
      <c r="C655" s="8"/>
      <c r="D655" s="8"/>
      <c r="E655" s="8"/>
      <c r="F655" s="8"/>
      <c r="G655" s="8"/>
      <c r="H655" s="8"/>
      <c r="J655" s="8"/>
      <c r="L655" s="8"/>
      <c r="M655" s="8"/>
      <c r="R655" s="8"/>
      <c r="S655" s="8"/>
    </row>
    <row r="656" spans="1:19">
      <c r="A656" s="8"/>
      <c r="B656" s="8"/>
      <c r="C656" s="8"/>
      <c r="D656" s="8"/>
      <c r="E656" s="8"/>
      <c r="F656" s="8"/>
      <c r="G656" s="8"/>
      <c r="H656" s="8"/>
      <c r="J656" s="8"/>
      <c r="L656" s="8"/>
      <c r="M656" s="8"/>
      <c r="R656" s="8"/>
      <c r="S656" s="8"/>
    </row>
    <row r="657" spans="1:19">
      <c r="A657" s="8"/>
      <c r="B657" s="8"/>
      <c r="C657" s="8"/>
      <c r="D657" s="8"/>
      <c r="E657" s="8"/>
      <c r="F657" s="8"/>
      <c r="G657" s="8"/>
      <c r="H657" s="8"/>
      <c r="J657" s="8"/>
      <c r="L657" s="8"/>
      <c r="M657" s="8"/>
      <c r="R657" s="8"/>
      <c r="S657" s="8"/>
    </row>
    <row r="658" spans="1:19">
      <c r="A658" s="8"/>
      <c r="B658" s="8"/>
      <c r="C658" s="8"/>
      <c r="D658" s="8"/>
      <c r="E658" s="8"/>
      <c r="F658" s="8"/>
      <c r="G658" s="8"/>
      <c r="H658" s="8"/>
      <c r="J658" s="8"/>
      <c r="L658" s="8"/>
      <c r="M658" s="8"/>
      <c r="R658" s="8"/>
      <c r="S658" s="8"/>
    </row>
    <row r="659" spans="1:19">
      <c r="A659" s="8"/>
      <c r="B659" s="8"/>
      <c r="C659" s="8"/>
      <c r="D659" s="8"/>
      <c r="E659" s="8"/>
      <c r="F659" s="8"/>
      <c r="G659" s="8"/>
      <c r="H659" s="8"/>
      <c r="J659" s="8"/>
      <c r="L659" s="8"/>
      <c r="M659" s="8"/>
      <c r="R659" s="8"/>
      <c r="S659" s="8"/>
    </row>
    <row r="660" spans="1:19">
      <c r="A660" s="8"/>
      <c r="B660" s="8"/>
      <c r="C660" s="8"/>
      <c r="D660" s="8"/>
      <c r="E660" s="8"/>
      <c r="F660" s="8"/>
      <c r="G660" s="8"/>
      <c r="H660" s="8"/>
      <c r="J660" s="8"/>
      <c r="L660" s="8"/>
      <c r="M660" s="8"/>
      <c r="R660" s="8"/>
      <c r="S660" s="8"/>
    </row>
    <row r="661" spans="1:19">
      <c r="A661" s="8"/>
      <c r="B661" s="8"/>
      <c r="C661" s="8"/>
      <c r="D661" s="8"/>
      <c r="E661" s="8"/>
      <c r="F661" s="8"/>
      <c r="G661" s="8"/>
      <c r="H661" s="8"/>
      <c r="J661" s="8"/>
      <c r="L661" s="8"/>
      <c r="M661" s="8"/>
      <c r="R661" s="8"/>
      <c r="S661" s="8"/>
    </row>
    <row r="662" spans="1:19">
      <c r="A662" s="8"/>
      <c r="B662" s="8"/>
      <c r="C662" s="8"/>
      <c r="D662" s="8"/>
      <c r="E662" s="8"/>
      <c r="F662" s="8"/>
      <c r="G662" s="8"/>
      <c r="H662" s="8"/>
      <c r="J662" s="8"/>
      <c r="L662" s="8"/>
      <c r="M662" s="8"/>
      <c r="R662" s="8"/>
      <c r="S662" s="8"/>
    </row>
    <row r="663" spans="1:19">
      <c r="A663" s="8"/>
      <c r="B663" s="8"/>
      <c r="C663" s="8"/>
      <c r="D663" s="8"/>
      <c r="E663" s="8"/>
      <c r="F663" s="8"/>
      <c r="G663" s="8"/>
      <c r="H663" s="8"/>
      <c r="J663" s="8"/>
      <c r="L663" s="8"/>
      <c r="M663" s="8"/>
      <c r="R663" s="8"/>
      <c r="S663" s="8"/>
    </row>
    <row r="664" spans="1:19">
      <c r="A664" s="8"/>
      <c r="B664" s="8"/>
      <c r="C664" s="8"/>
      <c r="D664" s="8"/>
      <c r="E664" s="8"/>
      <c r="F664" s="8"/>
      <c r="G664" s="8"/>
      <c r="H664" s="8"/>
      <c r="J664" s="8"/>
      <c r="L664" s="8"/>
      <c r="M664" s="8"/>
      <c r="R664" s="8"/>
      <c r="S664" s="8"/>
    </row>
    <row r="665" spans="1:19">
      <c r="A665" s="8"/>
      <c r="B665" s="8"/>
      <c r="C665" s="8"/>
      <c r="D665" s="8"/>
      <c r="E665" s="8"/>
      <c r="F665" s="8"/>
      <c r="G665" s="8"/>
      <c r="H665" s="8"/>
      <c r="J665" s="8"/>
      <c r="L665" s="8"/>
      <c r="M665" s="8"/>
      <c r="R665" s="8"/>
      <c r="S665" s="8"/>
    </row>
    <row r="666" spans="1:19">
      <c r="A666" s="8"/>
      <c r="B666" s="8"/>
      <c r="C666" s="8"/>
      <c r="D666" s="8"/>
      <c r="E666" s="8"/>
      <c r="F666" s="8"/>
      <c r="G666" s="8"/>
      <c r="H666" s="8"/>
      <c r="J666" s="8"/>
      <c r="L666" s="8"/>
      <c r="M666" s="8"/>
      <c r="R666" s="8"/>
      <c r="S666" s="8"/>
    </row>
    <row r="667" spans="1:19">
      <c r="A667" s="8"/>
      <c r="B667" s="8"/>
      <c r="C667" s="8"/>
      <c r="D667" s="8"/>
      <c r="E667" s="8"/>
      <c r="F667" s="8"/>
      <c r="G667" s="8"/>
      <c r="H667" s="8"/>
      <c r="J667" s="8"/>
      <c r="L667" s="8"/>
      <c r="M667" s="8"/>
      <c r="R667" s="8"/>
      <c r="S667" s="8"/>
    </row>
    <row r="668" spans="1:19">
      <c r="A668" s="8"/>
      <c r="B668" s="8"/>
      <c r="C668" s="8"/>
      <c r="D668" s="8"/>
      <c r="E668" s="8"/>
      <c r="F668" s="8"/>
      <c r="G668" s="8"/>
      <c r="H668" s="8"/>
      <c r="J668" s="8"/>
      <c r="L668" s="8"/>
      <c r="M668" s="8"/>
      <c r="R668" s="8"/>
      <c r="S668" s="8"/>
    </row>
    <row r="669" spans="1:19">
      <c r="A669" s="8"/>
      <c r="B669" s="8"/>
      <c r="C669" s="8"/>
      <c r="D669" s="8"/>
      <c r="E669" s="8"/>
      <c r="F669" s="8"/>
      <c r="G669" s="8"/>
      <c r="H669" s="8"/>
      <c r="J669" s="8"/>
      <c r="L669" s="8"/>
      <c r="M669" s="8"/>
      <c r="R669" s="8"/>
      <c r="S669" s="8"/>
    </row>
    <row r="670" spans="1:19">
      <c r="A670" s="8"/>
      <c r="B670" s="8"/>
      <c r="C670" s="8"/>
      <c r="D670" s="8"/>
      <c r="E670" s="8"/>
      <c r="F670" s="8"/>
      <c r="G670" s="8"/>
      <c r="H670" s="8"/>
      <c r="J670" s="8"/>
      <c r="L670" s="8"/>
      <c r="M670" s="8"/>
      <c r="R670" s="8"/>
      <c r="S670" s="8"/>
    </row>
    <row r="671" spans="1:19">
      <c r="A671" s="8"/>
      <c r="B671" s="8"/>
      <c r="C671" s="8"/>
      <c r="D671" s="8"/>
      <c r="E671" s="8"/>
      <c r="F671" s="8"/>
      <c r="G671" s="8"/>
      <c r="H671" s="8"/>
      <c r="J671" s="8"/>
      <c r="L671" s="8"/>
      <c r="M671" s="8"/>
      <c r="R671" s="8"/>
      <c r="S671" s="8"/>
    </row>
    <row r="672" spans="1:19">
      <c r="A672" s="8"/>
      <c r="B672" s="8"/>
      <c r="C672" s="8"/>
      <c r="D672" s="8"/>
      <c r="E672" s="8"/>
      <c r="F672" s="8"/>
      <c r="G672" s="8"/>
      <c r="H672" s="8"/>
      <c r="J672" s="8"/>
      <c r="L672" s="8"/>
      <c r="M672" s="8"/>
      <c r="R672" s="8"/>
      <c r="S672" s="8"/>
    </row>
    <row r="673" spans="1:19">
      <c r="A673" s="8"/>
      <c r="B673" s="8"/>
      <c r="C673" s="8"/>
      <c r="D673" s="8"/>
      <c r="E673" s="8"/>
      <c r="F673" s="8"/>
      <c r="G673" s="8"/>
      <c r="H673" s="8"/>
      <c r="J673" s="8"/>
      <c r="L673" s="8"/>
      <c r="M673" s="8"/>
      <c r="R673" s="8"/>
      <c r="S673" s="8"/>
    </row>
    <row r="674" spans="1:19">
      <c r="A674" s="8"/>
      <c r="B674" s="8"/>
      <c r="C674" s="8"/>
      <c r="D674" s="8"/>
      <c r="E674" s="8"/>
      <c r="F674" s="8"/>
      <c r="G674" s="8"/>
      <c r="H674" s="8"/>
      <c r="J674" s="8"/>
      <c r="L674" s="8"/>
      <c r="M674" s="8"/>
      <c r="R674" s="8"/>
      <c r="S674" s="8"/>
    </row>
    <row r="675" spans="1:19">
      <c r="A675" s="8"/>
      <c r="B675" s="8"/>
      <c r="C675" s="8"/>
      <c r="D675" s="8"/>
      <c r="E675" s="8"/>
      <c r="F675" s="8"/>
      <c r="G675" s="8"/>
      <c r="H675" s="8"/>
      <c r="J675" s="8"/>
      <c r="L675" s="8"/>
      <c r="M675" s="8"/>
      <c r="R675" s="8"/>
      <c r="S675" s="8"/>
    </row>
    <row r="676" spans="1:19">
      <c r="A676" s="8"/>
      <c r="B676" s="8"/>
      <c r="C676" s="8"/>
      <c r="D676" s="8"/>
      <c r="E676" s="8"/>
      <c r="F676" s="8"/>
      <c r="G676" s="8"/>
      <c r="H676" s="8"/>
      <c r="J676" s="8"/>
      <c r="L676" s="8"/>
      <c r="M676" s="8"/>
      <c r="R676" s="8"/>
      <c r="S676" s="8"/>
    </row>
  </sheetData>
  <mergeCells count="90">
    <mergeCell ref="A204:Q205"/>
    <mergeCell ref="A197:Q197"/>
    <mergeCell ref="A184:P184"/>
    <mergeCell ref="A186:Q186"/>
    <mergeCell ref="A191:P191"/>
    <mergeCell ref="A192:C192"/>
    <mergeCell ref="A193:P193"/>
    <mergeCell ref="A152:P152"/>
    <mergeCell ref="A153:C153"/>
    <mergeCell ref="A154:P154"/>
    <mergeCell ref="A161:Q161"/>
    <mergeCell ref="A171:P171"/>
    <mergeCell ref="A172:C172"/>
    <mergeCell ref="A173:P173"/>
    <mergeCell ref="A176:Q176"/>
    <mergeCell ref="A182:P182"/>
    <mergeCell ref="A183:C183"/>
    <mergeCell ref="A106:P106"/>
    <mergeCell ref="A110:Q110"/>
    <mergeCell ref="A117:P117"/>
    <mergeCell ref="A118:C118"/>
    <mergeCell ref="A119:P119"/>
    <mergeCell ref="A124:Q124"/>
    <mergeCell ref="A131:P131"/>
    <mergeCell ref="A132:C132"/>
    <mergeCell ref="A133:P133"/>
    <mergeCell ref="A141:Q141"/>
    <mergeCell ref="A80:P80"/>
    <mergeCell ref="A81:C81"/>
    <mergeCell ref="A82:P82"/>
    <mergeCell ref="A85:Q85"/>
    <mergeCell ref="A91:P91"/>
    <mergeCell ref="A92:C92"/>
    <mergeCell ref="A93:P93"/>
    <mergeCell ref="A97:Q97"/>
    <mergeCell ref="A104:P104"/>
    <mergeCell ref="A105:C105"/>
    <mergeCell ref="A207:E207"/>
    <mergeCell ref="B7:H7"/>
    <mergeCell ref="B8:D8"/>
    <mergeCell ref="A11:R1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204:R205"/>
    <mergeCell ref="A46:P46"/>
    <mergeCell ref="A20:Q20"/>
    <mergeCell ref="A67:Q67"/>
    <mergeCell ref="A72:P72"/>
    <mergeCell ref="A73:C73"/>
    <mergeCell ref="A74:P74"/>
    <mergeCell ref="A76:Q76"/>
    <mergeCell ref="A47:C47"/>
    <mergeCell ref="A48:P4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7:P17"/>
    <mergeCell ref="A26:P26"/>
    <mergeCell ref="B65:K65"/>
    <mergeCell ref="A18:J18"/>
    <mergeCell ref="B57:G57"/>
    <mergeCell ref="B58:G58"/>
    <mergeCell ref="B59:G59"/>
    <mergeCell ref="B60:G60"/>
    <mergeCell ref="A54:Q54"/>
    <mergeCell ref="A63:P63"/>
    <mergeCell ref="A64:C64"/>
    <mergeCell ref="A28:P28"/>
    <mergeCell ref="A30:Q30"/>
    <mergeCell ref="A37:P37"/>
    <mergeCell ref="A39:P39"/>
    <mergeCell ref="A41:Q41"/>
    <mergeCell ref="A27:C27"/>
    <mergeCell ref="A38:C38"/>
  </mergeCells>
  <phoneticPr fontId="0" type="noConversion"/>
  <dataValidations count="4">
    <dataValidation type="list" allowBlank="1" showInputMessage="1" showErrorMessage="1" sqref="D40 D29 D19 D49:D53 D66 D75 D83:D84 D94:D96 D107:D109 D134:D140 D155:D160 D174:D175 D185 D194:D196 D120:D123" xr:uid="{00000000-0002-0000-0000-000000000000}">
      <formula1>"olimpinė,neolimpinė"</formula1>
    </dataValidation>
    <dataValidation type="list" allowBlank="1" showInputMessage="1" showErrorMessage="1" sqref="M40 M29 H29 H40 M19 H19 M49:M53 H49:H53 M66 H66 M75 H75 M83:M84 H83:H84 M94:M96 H94:H96 M107:M109 M134:M140 H134:H140 M155:M160 H155:H160 M174:M175 H174:H175 M185 H185 M194:M196 H194:H196 H107:H109 H120:H123 M120:M123" xr:uid="{00000000-0002-0000-0000-000001000000}">
      <formula1>"Taip,Ne"</formula1>
    </dataValidation>
    <dataValidation type="list" allowBlank="1" showInputMessage="1" showErrorMessage="1" sqref="F19 F29 F40 F49:F53 F66 F75 F83:F84 F94:F96 F107:F109 F134:F140 F155:F160 F174:F175 F185 F194:F196 F120:F123" xr:uid="{00000000-0002-0000-0000-000002000000}">
      <formula1>"OŽ,PČ,PČneol,EČ,EČneol,JOŽ,JPČ,JEČ,JnPČ,JnEČ,NEAK"</formula1>
    </dataValidation>
    <dataValidation type="list" allowBlank="1" showInputMessage="1" showErrorMessage="1" sqref="G19 G29 G40 G49:G53 G66 G75 G83:G84 G94:G96 G134:G140 G155:G160 G174:G175 G185 G194:G196 G107:G109 G121:G123" xr:uid="{00000000-0002-0000-0000-000003000000}">
      <formula1>"1,1 (kas 4 m. 1 k. nerengiamos),2,4 arba 5"</formula1>
    </dataValidation>
  </dataValidations>
  <hyperlinks>
    <hyperlink ref="B7:H7" r:id="rId1" display=" Visorių g.8, LT-08300, Vilnius, 8 (5) 2796708, info@biathlonltu.com" xr:uid="{00000000-0004-0000-0000-000000000000}"/>
    <hyperlink ref="B58:G58" r:id="rId2" display=" https://ibu.blob.core.windows.net/docs/1718/BT/SWRL/OG__/SMMS/BT_C73E_1.0.pdf" xr:uid="{00000000-0004-0000-0000-000001000000}"/>
    <hyperlink ref="B87:F87" r:id="rId3" display="https://ibu.blob.core.windows.net/docs/1718/BT/JCEU/CH__/JMSP/BT_C73B_1.0.pdf;   " xr:uid="{00000000-0004-0000-0000-000002000000}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150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151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152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153</v>
      </c>
      <c r="AL4" s="51"/>
      <c r="AM4" s="51"/>
      <c r="AN4" s="51"/>
    </row>
    <row r="5" spans="1:41" ht="15.75">
      <c r="A5" s="146" t="s">
        <v>154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47" t="s">
        <v>8</v>
      </c>
      <c r="B7" s="149" t="s">
        <v>155</v>
      </c>
      <c r="C7" s="152" t="s">
        <v>156</v>
      </c>
      <c r="D7" s="154" t="s">
        <v>157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30" t="s">
        <v>13</v>
      </c>
      <c r="AO7" s="31"/>
    </row>
    <row r="8" spans="1:41">
      <c r="A8" s="148"/>
      <c r="B8" s="150"/>
      <c r="C8" s="153"/>
      <c r="D8" s="143" t="s">
        <v>158</v>
      </c>
      <c r="E8" s="143" t="s">
        <v>159</v>
      </c>
      <c r="F8" s="143" t="s">
        <v>160</v>
      </c>
      <c r="G8" s="143" t="s">
        <v>161</v>
      </c>
      <c r="H8" s="143" t="s">
        <v>162</v>
      </c>
      <c r="I8" s="143" t="s">
        <v>163</v>
      </c>
      <c r="J8" s="143" t="s">
        <v>164</v>
      </c>
      <c r="K8" s="143" t="s">
        <v>165</v>
      </c>
      <c r="L8" s="143" t="s">
        <v>166</v>
      </c>
      <c r="M8" s="143" t="s">
        <v>167</v>
      </c>
      <c r="N8" s="143" t="s">
        <v>168</v>
      </c>
      <c r="O8" s="143" t="s">
        <v>169</v>
      </c>
      <c r="P8" s="143" t="s">
        <v>170</v>
      </c>
      <c r="Q8" s="143" t="s">
        <v>171</v>
      </c>
      <c r="R8" s="143" t="s">
        <v>172</v>
      </c>
      <c r="S8" s="143" t="s">
        <v>173</v>
      </c>
      <c r="T8" s="143" t="s">
        <v>174</v>
      </c>
      <c r="U8" s="143" t="s">
        <v>175</v>
      </c>
      <c r="V8" s="143" t="s">
        <v>176</v>
      </c>
      <c r="W8" s="143" t="s">
        <v>177</v>
      </c>
      <c r="X8" s="143" t="s">
        <v>178</v>
      </c>
      <c r="Y8" s="143" t="s">
        <v>179</v>
      </c>
      <c r="Z8" s="143" t="s">
        <v>180</v>
      </c>
      <c r="AA8" s="143" t="s">
        <v>181</v>
      </c>
      <c r="AB8" s="143" t="s">
        <v>182</v>
      </c>
      <c r="AC8" s="143" t="s">
        <v>183</v>
      </c>
      <c r="AD8" s="143" t="s">
        <v>184</v>
      </c>
      <c r="AE8" s="143" t="s">
        <v>185</v>
      </c>
      <c r="AF8" s="143" t="s">
        <v>186</v>
      </c>
      <c r="AG8" s="143" t="s">
        <v>187</v>
      </c>
      <c r="AH8" s="143" t="s">
        <v>188</v>
      </c>
      <c r="AI8" s="143" t="s">
        <v>189</v>
      </c>
      <c r="AJ8" s="143" t="s">
        <v>190</v>
      </c>
      <c r="AK8" s="143" t="s">
        <v>191</v>
      </c>
      <c r="AL8" s="143" t="s">
        <v>192</v>
      </c>
      <c r="AM8" s="143" t="s">
        <v>193</v>
      </c>
      <c r="AN8" s="144" t="s">
        <v>194</v>
      </c>
    </row>
    <row r="9" spans="1:41">
      <c r="A9" s="148"/>
      <c r="B9" s="151"/>
      <c r="C9" s="15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5"/>
    </row>
    <row r="10" spans="1:41" s="55" customFormat="1">
      <c r="A10" s="52" t="s">
        <v>195</v>
      </c>
      <c r="B10" s="53" t="s">
        <v>59</v>
      </c>
      <c r="C10" s="35" t="s">
        <v>196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86" t="s">
        <v>197</v>
      </c>
      <c r="B11" s="44" t="s">
        <v>31</v>
      </c>
      <c r="C11" s="35" t="s">
        <v>198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199</v>
      </c>
      <c r="AK11" s="36" t="s">
        <v>199</v>
      </c>
      <c r="AL11" s="36" t="s">
        <v>199</v>
      </c>
      <c r="AM11" s="36" t="s">
        <v>199</v>
      </c>
      <c r="AN11" s="85">
        <f t="shared" ref="AN11:AN26" si="1">SUM(D11*0.3/100)</f>
        <v>1.347</v>
      </c>
    </row>
    <row r="12" spans="1:41">
      <c r="A12" s="86" t="s">
        <v>200</v>
      </c>
      <c r="B12" s="44" t="s">
        <v>43</v>
      </c>
      <c r="C12" s="35" t="s">
        <v>201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199</v>
      </c>
      <c r="AC12" s="36" t="s">
        <v>199</v>
      </c>
      <c r="AD12" s="36" t="s">
        <v>199</v>
      </c>
      <c r="AE12" s="36" t="s">
        <v>199</v>
      </c>
      <c r="AF12" s="36" t="s">
        <v>199</v>
      </c>
      <c r="AG12" s="36" t="s">
        <v>199</v>
      </c>
      <c r="AH12" s="36" t="s">
        <v>199</v>
      </c>
      <c r="AI12" s="36" t="s">
        <v>199</v>
      </c>
      <c r="AJ12" s="36" t="s">
        <v>199</v>
      </c>
      <c r="AK12" s="36" t="s">
        <v>199</v>
      </c>
      <c r="AL12" s="36" t="s">
        <v>199</v>
      </c>
      <c r="AM12" s="36" t="s">
        <v>199</v>
      </c>
      <c r="AN12" s="85">
        <f t="shared" si="1"/>
        <v>0.61199999999999999</v>
      </c>
    </row>
    <row r="13" spans="1:41" ht="84">
      <c r="A13" s="86" t="s">
        <v>202</v>
      </c>
      <c r="B13" s="44" t="s">
        <v>52</v>
      </c>
      <c r="C13" s="22" t="s">
        <v>203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199</v>
      </c>
      <c r="U13" s="36" t="s">
        <v>199</v>
      </c>
      <c r="V13" s="36" t="s">
        <v>199</v>
      </c>
      <c r="W13" s="36" t="s">
        <v>199</v>
      </c>
      <c r="X13" s="36" t="s">
        <v>199</v>
      </c>
      <c r="Y13" s="36" t="s">
        <v>199</v>
      </c>
      <c r="Z13" s="36" t="s">
        <v>199</v>
      </c>
      <c r="AA13" s="36" t="s">
        <v>199</v>
      </c>
      <c r="AB13" s="36" t="s">
        <v>199</v>
      </c>
      <c r="AC13" s="36" t="s">
        <v>199</v>
      </c>
      <c r="AD13" s="36" t="s">
        <v>199</v>
      </c>
      <c r="AE13" s="36" t="s">
        <v>199</v>
      </c>
      <c r="AF13" s="36" t="s">
        <v>199</v>
      </c>
      <c r="AG13" s="36" t="s">
        <v>199</v>
      </c>
      <c r="AH13" s="36" t="s">
        <v>199</v>
      </c>
      <c r="AI13" s="36" t="s">
        <v>199</v>
      </c>
      <c r="AJ13" s="36" t="s">
        <v>199</v>
      </c>
      <c r="AK13" s="36" t="s">
        <v>199</v>
      </c>
      <c r="AL13" s="36" t="s">
        <v>199</v>
      </c>
      <c r="AM13" s="36" t="s">
        <v>199</v>
      </c>
      <c r="AN13" s="85">
        <f t="shared" si="1"/>
        <v>0.255</v>
      </c>
    </row>
    <row r="14" spans="1:41" ht="36">
      <c r="A14" s="86" t="s">
        <v>204</v>
      </c>
      <c r="B14" s="44" t="s">
        <v>205</v>
      </c>
      <c r="C14" s="22" t="s">
        <v>206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199</v>
      </c>
      <c r="AK14" s="36" t="s">
        <v>199</v>
      </c>
      <c r="AL14" s="36" t="s">
        <v>199</v>
      </c>
      <c r="AM14" s="36" t="s">
        <v>199</v>
      </c>
      <c r="AN14" s="85">
        <f t="shared" si="1"/>
        <v>0.255</v>
      </c>
    </row>
    <row r="15" spans="1:41">
      <c r="A15" s="86" t="s">
        <v>207</v>
      </c>
      <c r="B15" s="44" t="s">
        <v>208</v>
      </c>
      <c r="C15" s="32" t="s">
        <v>209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199</v>
      </c>
      <c r="AC15" s="36" t="s">
        <v>199</v>
      </c>
      <c r="AD15" s="36" t="s">
        <v>199</v>
      </c>
      <c r="AE15" s="36" t="s">
        <v>199</v>
      </c>
      <c r="AF15" s="36" t="s">
        <v>199</v>
      </c>
      <c r="AG15" s="36" t="s">
        <v>199</v>
      </c>
      <c r="AH15" s="36" t="s">
        <v>199</v>
      </c>
      <c r="AI15" s="36" t="s">
        <v>199</v>
      </c>
      <c r="AJ15" s="36" t="s">
        <v>199</v>
      </c>
      <c r="AK15" s="36" t="s">
        <v>199</v>
      </c>
      <c r="AL15" s="36" t="s">
        <v>199</v>
      </c>
      <c r="AM15" s="36" t="s">
        <v>199</v>
      </c>
      <c r="AN15" s="85">
        <f t="shared" si="1"/>
        <v>0.255</v>
      </c>
    </row>
    <row r="16" spans="1:41" ht="84">
      <c r="A16" s="86" t="s">
        <v>210</v>
      </c>
      <c r="B16" s="44" t="s">
        <v>211</v>
      </c>
      <c r="C16" s="22" t="s">
        <v>212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199</v>
      </c>
      <c r="M16" s="37" t="s">
        <v>199</v>
      </c>
      <c r="N16" s="37" t="s">
        <v>199</v>
      </c>
      <c r="O16" s="37" t="s">
        <v>199</v>
      </c>
      <c r="P16" s="37" t="s">
        <v>199</v>
      </c>
      <c r="Q16" s="37" t="s">
        <v>199</v>
      </c>
      <c r="R16" s="37" t="s">
        <v>199</v>
      </c>
      <c r="S16" s="37" t="s">
        <v>199</v>
      </c>
      <c r="T16" s="37" t="s">
        <v>199</v>
      </c>
      <c r="U16" s="36" t="s">
        <v>199</v>
      </c>
      <c r="V16" s="36" t="s">
        <v>199</v>
      </c>
      <c r="W16" s="36" t="s">
        <v>199</v>
      </c>
      <c r="X16" s="36" t="s">
        <v>199</v>
      </c>
      <c r="Y16" s="36" t="s">
        <v>199</v>
      </c>
      <c r="Z16" s="36" t="s">
        <v>199</v>
      </c>
      <c r="AA16" s="36" t="s">
        <v>199</v>
      </c>
      <c r="AB16" s="36" t="s">
        <v>199</v>
      </c>
      <c r="AC16" s="36" t="s">
        <v>199</v>
      </c>
      <c r="AD16" s="36" t="s">
        <v>199</v>
      </c>
      <c r="AE16" s="36" t="s">
        <v>199</v>
      </c>
      <c r="AF16" s="36" t="s">
        <v>199</v>
      </c>
      <c r="AG16" s="36" t="s">
        <v>199</v>
      </c>
      <c r="AH16" s="36" t="s">
        <v>199</v>
      </c>
      <c r="AI16" s="36" t="s">
        <v>199</v>
      </c>
      <c r="AJ16" s="36" t="s">
        <v>199</v>
      </c>
      <c r="AK16" s="36" t="s">
        <v>199</v>
      </c>
      <c r="AL16" s="36" t="s">
        <v>199</v>
      </c>
      <c r="AM16" s="36" t="s">
        <v>199</v>
      </c>
      <c r="AN16" s="85">
        <f t="shared" si="1"/>
        <v>0.20399999999999999</v>
      </c>
    </row>
    <row r="17" spans="1:40">
      <c r="A17" s="86" t="s">
        <v>213</v>
      </c>
      <c r="B17" s="44" t="s">
        <v>214</v>
      </c>
      <c r="C17" s="32" t="s">
        <v>215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199</v>
      </c>
      <c r="AC17" s="36" t="s">
        <v>199</v>
      </c>
      <c r="AD17" s="36" t="s">
        <v>199</v>
      </c>
      <c r="AE17" s="36" t="s">
        <v>199</v>
      </c>
      <c r="AF17" s="36" t="s">
        <v>199</v>
      </c>
      <c r="AG17" s="36" t="s">
        <v>199</v>
      </c>
      <c r="AH17" s="36" t="s">
        <v>199</v>
      </c>
      <c r="AI17" s="36" t="s">
        <v>199</v>
      </c>
      <c r="AJ17" s="36" t="s">
        <v>199</v>
      </c>
      <c r="AK17" s="36" t="s">
        <v>199</v>
      </c>
      <c r="AL17" s="36" t="s">
        <v>199</v>
      </c>
      <c r="AM17" s="36" t="s">
        <v>199</v>
      </c>
      <c r="AN17" s="85">
        <f t="shared" si="1"/>
        <v>0.20399999999999999</v>
      </c>
    </row>
    <row r="18" spans="1:40" ht="24">
      <c r="A18" s="86" t="s">
        <v>216</v>
      </c>
      <c r="B18" s="44" t="s">
        <v>217</v>
      </c>
      <c r="C18" s="22" t="s">
        <v>218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199</v>
      </c>
      <c r="AK18" s="36" t="s">
        <v>199</v>
      </c>
      <c r="AL18" s="36" t="s">
        <v>199</v>
      </c>
      <c r="AM18" s="36" t="s">
        <v>199</v>
      </c>
      <c r="AN18" s="85">
        <f t="shared" si="1"/>
        <v>0.20399999999999999</v>
      </c>
    </row>
    <row r="19" spans="1:40">
      <c r="A19" s="86" t="s">
        <v>219</v>
      </c>
      <c r="B19" s="44" t="s">
        <v>82</v>
      </c>
      <c r="C19" s="32" t="s">
        <v>220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199</v>
      </c>
      <c r="AC19" s="36" t="s">
        <v>199</v>
      </c>
      <c r="AD19" s="36" t="s">
        <v>199</v>
      </c>
      <c r="AE19" s="36" t="s">
        <v>199</v>
      </c>
      <c r="AF19" s="36" t="s">
        <v>199</v>
      </c>
      <c r="AG19" s="36" t="s">
        <v>199</v>
      </c>
      <c r="AH19" s="36" t="s">
        <v>199</v>
      </c>
      <c r="AI19" s="36" t="s">
        <v>199</v>
      </c>
      <c r="AJ19" s="36" t="s">
        <v>199</v>
      </c>
      <c r="AK19" s="36" t="s">
        <v>199</v>
      </c>
      <c r="AL19" s="36" t="s">
        <v>199</v>
      </c>
      <c r="AM19" s="36" t="s">
        <v>199</v>
      </c>
      <c r="AN19" s="85">
        <f t="shared" si="1"/>
        <v>0.20399999999999999</v>
      </c>
    </row>
    <row r="20" spans="1:40">
      <c r="A20" s="86" t="s">
        <v>221</v>
      </c>
      <c r="B20" s="44" t="s">
        <v>105</v>
      </c>
      <c r="C20" s="32" t="s">
        <v>222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199</v>
      </c>
      <c r="U20" s="36" t="s">
        <v>199</v>
      </c>
      <c r="V20" s="36" t="s">
        <v>199</v>
      </c>
      <c r="W20" s="36" t="s">
        <v>199</v>
      </c>
      <c r="X20" s="36" t="s">
        <v>199</v>
      </c>
      <c r="Y20" s="36" t="s">
        <v>199</v>
      </c>
      <c r="Z20" s="36" t="s">
        <v>199</v>
      </c>
      <c r="AA20" s="36" t="s">
        <v>199</v>
      </c>
      <c r="AB20" s="36" t="s">
        <v>199</v>
      </c>
      <c r="AC20" s="36" t="s">
        <v>199</v>
      </c>
      <c r="AD20" s="36" t="s">
        <v>199</v>
      </c>
      <c r="AE20" s="36" t="s">
        <v>199</v>
      </c>
      <c r="AF20" s="36" t="s">
        <v>199</v>
      </c>
      <c r="AG20" s="36" t="s">
        <v>199</v>
      </c>
      <c r="AH20" s="36" t="s">
        <v>199</v>
      </c>
      <c r="AI20" s="36" t="s">
        <v>199</v>
      </c>
      <c r="AJ20" s="36" t="s">
        <v>199</v>
      </c>
      <c r="AK20" s="36" t="s">
        <v>199</v>
      </c>
      <c r="AL20" s="36" t="s">
        <v>199</v>
      </c>
      <c r="AM20" s="36" t="s">
        <v>199</v>
      </c>
      <c r="AN20" s="85">
        <f t="shared" si="1"/>
        <v>0.153</v>
      </c>
    </row>
    <row r="21" spans="1:40">
      <c r="A21" s="86" t="s">
        <v>223</v>
      </c>
      <c r="B21" s="44" t="s">
        <v>85</v>
      </c>
      <c r="C21" s="32" t="s">
        <v>224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199</v>
      </c>
      <c r="U21" s="36" t="s">
        <v>199</v>
      </c>
      <c r="V21" s="36" t="s">
        <v>199</v>
      </c>
      <c r="W21" s="36" t="s">
        <v>199</v>
      </c>
      <c r="X21" s="36" t="s">
        <v>199</v>
      </c>
      <c r="Y21" s="36" t="s">
        <v>199</v>
      </c>
      <c r="Z21" s="36" t="s">
        <v>199</v>
      </c>
      <c r="AA21" s="36" t="s">
        <v>199</v>
      </c>
      <c r="AB21" s="36" t="s">
        <v>199</v>
      </c>
      <c r="AC21" s="36" t="s">
        <v>199</v>
      </c>
      <c r="AD21" s="36" t="s">
        <v>199</v>
      </c>
      <c r="AE21" s="36" t="s">
        <v>199</v>
      </c>
      <c r="AF21" s="36" t="s">
        <v>199</v>
      </c>
      <c r="AG21" s="36" t="s">
        <v>199</v>
      </c>
      <c r="AH21" s="36" t="s">
        <v>199</v>
      </c>
      <c r="AI21" s="36" t="s">
        <v>199</v>
      </c>
      <c r="AJ21" s="36" t="s">
        <v>199</v>
      </c>
      <c r="AK21" s="36" t="s">
        <v>199</v>
      </c>
      <c r="AL21" s="36" t="s">
        <v>199</v>
      </c>
      <c r="AM21" s="36" t="s">
        <v>199</v>
      </c>
      <c r="AN21" s="85">
        <f t="shared" si="1"/>
        <v>0.10199999999999999</v>
      </c>
    </row>
    <row r="22" spans="1:40">
      <c r="A22" s="86" t="s">
        <v>225</v>
      </c>
      <c r="B22" s="44" t="s">
        <v>226</v>
      </c>
      <c r="C22" s="32" t="s">
        <v>227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199</v>
      </c>
      <c r="U22" s="36" t="s">
        <v>199</v>
      </c>
      <c r="V22" s="36" t="s">
        <v>199</v>
      </c>
      <c r="W22" s="36" t="s">
        <v>199</v>
      </c>
      <c r="X22" s="36" t="s">
        <v>199</v>
      </c>
      <c r="Y22" s="36" t="s">
        <v>199</v>
      </c>
      <c r="Z22" s="36" t="s">
        <v>199</v>
      </c>
      <c r="AA22" s="36" t="s">
        <v>199</v>
      </c>
      <c r="AB22" s="36" t="s">
        <v>199</v>
      </c>
      <c r="AC22" s="36" t="s">
        <v>199</v>
      </c>
      <c r="AD22" s="36" t="s">
        <v>199</v>
      </c>
      <c r="AE22" s="36" t="s">
        <v>199</v>
      </c>
      <c r="AF22" s="36" t="s">
        <v>199</v>
      </c>
      <c r="AG22" s="36" t="s">
        <v>199</v>
      </c>
      <c r="AH22" s="36" t="s">
        <v>199</v>
      </c>
      <c r="AI22" s="36" t="s">
        <v>199</v>
      </c>
      <c r="AJ22" s="36" t="s">
        <v>199</v>
      </c>
      <c r="AK22" s="36" t="s">
        <v>199</v>
      </c>
      <c r="AL22" s="36" t="s">
        <v>199</v>
      </c>
      <c r="AM22" s="36" t="s">
        <v>199</v>
      </c>
      <c r="AN22" s="85">
        <f t="shared" si="1"/>
        <v>0.10199999999999999</v>
      </c>
    </row>
    <row r="23" spans="1:40">
      <c r="A23" s="86" t="s">
        <v>228</v>
      </c>
      <c r="B23" s="44" t="s">
        <v>229</v>
      </c>
      <c r="C23" s="32" t="s">
        <v>230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199</v>
      </c>
      <c r="U23" s="36" t="s">
        <v>199</v>
      </c>
      <c r="V23" s="36" t="s">
        <v>199</v>
      </c>
      <c r="W23" s="36" t="s">
        <v>199</v>
      </c>
      <c r="X23" s="36" t="s">
        <v>199</v>
      </c>
      <c r="Y23" s="36" t="s">
        <v>199</v>
      </c>
      <c r="Z23" s="36" t="s">
        <v>199</v>
      </c>
      <c r="AA23" s="36" t="s">
        <v>199</v>
      </c>
      <c r="AB23" s="36" t="s">
        <v>199</v>
      </c>
      <c r="AC23" s="36" t="s">
        <v>199</v>
      </c>
      <c r="AD23" s="36" t="s">
        <v>199</v>
      </c>
      <c r="AE23" s="36" t="s">
        <v>199</v>
      </c>
      <c r="AF23" s="36" t="s">
        <v>199</v>
      </c>
      <c r="AG23" s="36" t="s">
        <v>199</v>
      </c>
      <c r="AH23" s="36" t="s">
        <v>199</v>
      </c>
      <c r="AI23" s="36" t="s">
        <v>199</v>
      </c>
      <c r="AJ23" s="36" t="s">
        <v>199</v>
      </c>
      <c r="AK23" s="36" t="s">
        <v>199</v>
      </c>
      <c r="AL23" s="36" t="s">
        <v>199</v>
      </c>
      <c r="AM23" s="36" t="s">
        <v>199</v>
      </c>
      <c r="AN23" s="85">
        <f t="shared" si="1"/>
        <v>7.6499999999999999E-2</v>
      </c>
    </row>
    <row r="24" spans="1:40">
      <c r="A24" s="86" t="s">
        <v>231</v>
      </c>
      <c r="B24" s="44" t="s">
        <v>232</v>
      </c>
      <c r="C24" s="32" t="s">
        <v>233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199</v>
      </c>
      <c r="U24" s="36" t="s">
        <v>199</v>
      </c>
      <c r="V24" s="36" t="s">
        <v>199</v>
      </c>
      <c r="W24" s="36" t="s">
        <v>199</v>
      </c>
      <c r="X24" s="36" t="s">
        <v>199</v>
      </c>
      <c r="Y24" s="36" t="s">
        <v>199</v>
      </c>
      <c r="Z24" s="36" t="s">
        <v>199</v>
      </c>
      <c r="AA24" s="36" t="s">
        <v>199</v>
      </c>
      <c r="AB24" s="36" t="s">
        <v>199</v>
      </c>
      <c r="AC24" s="36" t="s">
        <v>199</v>
      </c>
      <c r="AD24" s="36" t="s">
        <v>199</v>
      </c>
      <c r="AE24" s="36" t="s">
        <v>199</v>
      </c>
      <c r="AF24" s="36" t="s">
        <v>199</v>
      </c>
      <c r="AG24" s="36" t="s">
        <v>199</v>
      </c>
      <c r="AH24" s="36" t="s">
        <v>199</v>
      </c>
      <c r="AI24" s="36" t="s">
        <v>199</v>
      </c>
      <c r="AJ24" s="36" t="s">
        <v>199</v>
      </c>
      <c r="AK24" s="36" t="s">
        <v>199</v>
      </c>
      <c r="AL24" s="36" t="s">
        <v>199</v>
      </c>
      <c r="AM24" s="36" t="s">
        <v>199</v>
      </c>
      <c r="AN24" s="85">
        <f t="shared" si="1"/>
        <v>6.3750000000000001E-2</v>
      </c>
    </row>
    <row r="25" spans="1:40">
      <c r="A25" s="86" t="s">
        <v>234</v>
      </c>
      <c r="B25" s="44" t="s">
        <v>235</v>
      </c>
      <c r="C25" s="32" t="s">
        <v>236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199</v>
      </c>
      <c r="U25" s="36" t="s">
        <v>199</v>
      </c>
      <c r="V25" s="36" t="s">
        <v>199</v>
      </c>
      <c r="W25" s="36" t="s">
        <v>199</v>
      </c>
      <c r="X25" s="36" t="s">
        <v>199</v>
      </c>
      <c r="Y25" s="36" t="s">
        <v>199</v>
      </c>
      <c r="Z25" s="36" t="s">
        <v>199</v>
      </c>
      <c r="AA25" s="36" t="s">
        <v>199</v>
      </c>
      <c r="AB25" s="36" t="s">
        <v>199</v>
      </c>
      <c r="AC25" s="36" t="s">
        <v>199</v>
      </c>
      <c r="AD25" s="36" t="s">
        <v>199</v>
      </c>
      <c r="AE25" s="36" t="s">
        <v>199</v>
      </c>
      <c r="AF25" s="36" t="s">
        <v>199</v>
      </c>
      <c r="AG25" s="36" t="s">
        <v>199</v>
      </c>
      <c r="AH25" s="36" t="s">
        <v>199</v>
      </c>
      <c r="AI25" s="36" t="s">
        <v>199</v>
      </c>
      <c r="AJ25" s="36" t="s">
        <v>199</v>
      </c>
      <c r="AK25" s="36" t="s">
        <v>199</v>
      </c>
      <c r="AL25" s="36" t="s">
        <v>199</v>
      </c>
      <c r="AM25" s="36" t="s">
        <v>199</v>
      </c>
      <c r="AN25" s="85">
        <f t="shared" si="1"/>
        <v>5.0999999999999997E-2</v>
      </c>
    </row>
    <row r="26" spans="1:40" ht="24.75" thickBot="1">
      <c r="A26" s="39" t="s">
        <v>237</v>
      </c>
      <c r="B26" s="45" t="s">
        <v>238</v>
      </c>
      <c r="C26" s="23" t="s">
        <v>239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199</v>
      </c>
      <c r="AC26" s="42" t="s">
        <v>199</v>
      </c>
      <c r="AD26" s="42" t="s">
        <v>199</v>
      </c>
      <c r="AE26" s="42" t="s">
        <v>199</v>
      </c>
      <c r="AF26" s="42" t="s">
        <v>199</v>
      </c>
      <c r="AG26" s="42" t="s">
        <v>199</v>
      </c>
      <c r="AH26" s="42" t="s">
        <v>199</v>
      </c>
      <c r="AI26" s="42" t="s">
        <v>199</v>
      </c>
      <c r="AJ26" s="42" t="s">
        <v>199</v>
      </c>
      <c r="AK26" s="42" t="s">
        <v>199</v>
      </c>
      <c r="AL26" s="42" t="s">
        <v>199</v>
      </c>
      <c r="AM26" s="42" t="s">
        <v>199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240</v>
      </c>
    </row>
    <row r="2" spans="1:1" s="19" customFormat="1" ht="15" customHeight="1">
      <c r="A2" s="18" t="s">
        <v>241</v>
      </c>
    </row>
    <row r="3" spans="1:1" s="19" customFormat="1" ht="15" customHeight="1">
      <c r="A3" s="18" t="s">
        <v>242</v>
      </c>
    </row>
    <row r="4" spans="1:1" s="19" customFormat="1" ht="15" customHeight="1">
      <c r="A4" s="18" t="s">
        <v>243</v>
      </c>
    </row>
    <row r="5" spans="1:1" s="19" customFormat="1" ht="15" customHeight="1">
      <c r="A5" s="18" t="s">
        <v>244</v>
      </c>
    </row>
    <row r="6" spans="1:1" s="19" customFormat="1" ht="15" customHeight="1">
      <c r="A6" s="18" t="s">
        <v>245</v>
      </c>
    </row>
    <row r="7" spans="1:1" s="19" customFormat="1" ht="15" customHeight="1">
      <c r="A7" s="18" t="s">
        <v>246</v>
      </c>
    </row>
    <row r="8" spans="1:1" s="19" customFormat="1" ht="15" customHeight="1">
      <c r="A8" s="18" t="s">
        <v>247</v>
      </c>
    </row>
    <row r="9" spans="1:1" s="19" customFormat="1" ht="15" customHeight="1">
      <c r="A9" s="18" t="s">
        <v>248</v>
      </c>
    </row>
    <row r="10" spans="1:1" s="19" customFormat="1" ht="15" customHeight="1">
      <c r="A10" s="18" t="s">
        <v>2</v>
      </c>
    </row>
    <row r="11" spans="1:1" s="19" customFormat="1" ht="15" customHeight="1">
      <c r="A11" s="18" t="s">
        <v>249</v>
      </c>
    </row>
    <row r="12" spans="1:1" s="19" customFormat="1" ht="15" customHeight="1">
      <c r="A12" s="18" t="s">
        <v>250</v>
      </c>
    </row>
    <row r="13" spans="1:1" s="19" customFormat="1" ht="15" customHeight="1">
      <c r="A13" s="18" t="s">
        <v>251</v>
      </c>
    </row>
    <row r="14" spans="1:1" s="19" customFormat="1" ht="15" customHeight="1">
      <c r="A14" s="18" t="s">
        <v>252</v>
      </c>
    </row>
    <row r="15" spans="1:1" s="19" customFormat="1" ht="15" customHeight="1">
      <c r="A15" s="18" t="s">
        <v>253</v>
      </c>
    </row>
    <row r="16" spans="1:1" s="19" customFormat="1" ht="15" customHeight="1">
      <c r="A16" s="18" t="s">
        <v>254</v>
      </c>
    </row>
    <row r="17" spans="1:1" s="19" customFormat="1" ht="15" customHeight="1">
      <c r="A17" s="18" t="s">
        <v>255</v>
      </c>
    </row>
    <row r="18" spans="1:1" s="19" customFormat="1" ht="15" customHeight="1">
      <c r="A18" s="18" t="s">
        <v>256</v>
      </c>
    </row>
    <row r="19" spans="1:1" s="19" customFormat="1" ht="15" customHeight="1">
      <c r="A19" s="18" t="s">
        <v>257</v>
      </c>
    </row>
    <row r="20" spans="1:1" s="19" customFormat="1" ht="15" customHeight="1">
      <c r="A20" s="18" t="s">
        <v>258</v>
      </c>
    </row>
    <row r="21" spans="1:1" s="19" customFormat="1" ht="15" customHeight="1">
      <c r="A21" s="18" t="s">
        <v>259</v>
      </c>
    </row>
    <row r="22" spans="1:1" s="19" customFormat="1" ht="15" customHeight="1">
      <c r="A22" s="18" t="s">
        <v>260</v>
      </c>
    </row>
    <row r="23" spans="1:1" s="19" customFormat="1" ht="15" customHeight="1">
      <c r="A23" s="18" t="s">
        <v>261</v>
      </c>
    </row>
    <row r="24" spans="1:1" s="19" customFormat="1" ht="15" customHeight="1">
      <c r="A24" s="18" t="s">
        <v>262</v>
      </c>
    </row>
    <row r="25" spans="1:1" s="19" customFormat="1" ht="15" customHeight="1">
      <c r="A25" s="18" t="s">
        <v>263</v>
      </c>
    </row>
    <row r="26" spans="1:1" s="19" customFormat="1" ht="15" customHeight="1">
      <c r="A26" s="18" t="s">
        <v>264</v>
      </c>
    </row>
    <row r="27" spans="1:1" s="19" customFormat="1" ht="15" customHeight="1">
      <c r="A27" s="18" t="s">
        <v>265</v>
      </c>
    </row>
    <row r="28" spans="1:1" s="19" customFormat="1" ht="15" customHeight="1">
      <c r="A28" s="18" t="s">
        <v>266</v>
      </c>
    </row>
    <row r="29" spans="1:1" s="19" customFormat="1" ht="15" customHeight="1">
      <c r="A29" s="18" t="s">
        <v>267</v>
      </c>
    </row>
    <row r="30" spans="1:1" s="19" customFormat="1" ht="15" customHeight="1">
      <c r="A30" s="18" t="s">
        <v>268</v>
      </c>
    </row>
    <row r="31" spans="1:1" s="19" customFormat="1" ht="15" customHeight="1">
      <c r="A31" s="18" t="s">
        <v>269</v>
      </c>
    </row>
    <row r="32" spans="1:1" s="19" customFormat="1" ht="15" customHeight="1">
      <c r="A32" s="18" t="s">
        <v>270</v>
      </c>
    </row>
    <row r="33" spans="1:1" s="19" customFormat="1" ht="15" customHeight="1">
      <c r="A33" s="18" t="s">
        <v>271</v>
      </c>
    </row>
    <row r="34" spans="1:1" s="19" customFormat="1" ht="15" customHeight="1">
      <c r="A34" s="18" t="s">
        <v>272</v>
      </c>
    </row>
    <row r="35" spans="1:1" s="19" customFormat="1" ht="15" customHeight="1">
      <c r="A35" s="18" t="s">
        <v>273</v>
      </c>
    </row>
    <row r="36" spans="1:1" s="19" customFormat="1" ht="15" customHeight="1">
      <c r="A36" s="18" t="s">
        <v>274</v>
      </c>
    </row>
    <row r="37" spans="1:1" s="19" customFormat="1" ht="15" customHeight="1">
      <c r="A37" s="18" t="s">
        <v>275</v>
      </c>
    </row>
    <row r="38" spans="1:1" s="19" customFormat="1" ht="15" customHeight="1">
      <c r="A38" s="18" t="s">
        <v>276</v>
      </c>
    </row>
    <row r="39" spans="1:1" s="19" customFormat="1" ht="15" customHeight="1">
      <c r="A39" s="18" t="s">
        <v>277</v>
      </c>
    </row>
    <row r="40" spans="1:1" s="19" customFormat="1" ht="15" customHeight="1">
      <c r="A40" s="18" t="s">
        <v>278</v>
      </c>
    </row>
    <row r="41" spans="1:1" s="19" customFormat="1" ht="15" customHeight="1">
      <c r="A41" s="18" t="s">
        <v>279</v>
      </c>
    </row>
    <row r="42" spans="1:1" s="19" customFormat="1" ht="15" customHeight="1">
      <c r="A42" s="18" t="s">
        <v>280</v>
      </c>
    </row>
    <row r="43" spans="1:1" s="19" customFormat="1" ht="15" customHeight="1">
      <c r="A43" s="18" t="s">
        <v>281</v>
      </c>
    </row>
    <row r="44" spans="1:1" s="19" customFormat="1" ht="15" customHeight="1">
      <c r="A44" s="18" t="s">
        <v>282</v>
      </c>
    </row>
    <row r="45" spans="1:1" s="19" customFormat="1" ht="15" customHeight="1">
      <c r="A45" s="18" t="s">
        <v>283</v>
      </c>
    </row>
    <row r="46" spans="1:1" s="19" customFormat="1" ht="15" customHeight="1">
      <c r="A46" s="18" t="s">
        <v>284</v>
      </c>
    </row>
    <row r="47" spans="1:1" s="19" customFormat="1" ht="15" customHeight="1">
      <c r="A47" s="18" t="s">
        <v>285</v>
      </c>
    </row>
    <row r="48" spans="1:1" s="19" customFormat="1" ht="15" customHeight="1">
      <c r="A48" s="18" t="s">
        <v>286</v>
      </c>
    </row>
    <row r="49" spans="1:1" s="19" customFormat="1" ht="15" customHeight="1">
      <c r="A49" s="18" t="s">
        <v>287</v>
      </c>
    </row>
    <row r="50" spans="1:1" s="19" customFormat="1" ht="15" customHeight="1">
      <c r="A50" s="18" t="s">
        <v>288</v>
      </c>
    </row>
    <row r="51" spans="1:1" s="19" customFormat="1" ht="15" customHeight="1">
      <c r="A51" s="18" t="s">
        <v>289</v>
      </c>
    </row>
    <row r="52" spans="1:1" s="19" customFormat="1" ht="15" customHeight="1">
      <c r="A52" s="18" t="s">
        <v>290</v>
      </c>
    </row>
    <row r="53" spans="1:1" s="19" customFormat="1" ht="15" customHeight="1">
      <c r="A53" s="18" t="s">
        <v>291</v>
      </c>
    </row>
    <row r="54" spans="1:1" s="19" customFormat="1" ht="15" customHeight="1">
      <c r="A54" s="18" t="s">
        <v>292</v>
      </c>
    </row>
    <row r="55" spans="1:1" s="19" customFormat="1" ht="15" customHeight="1">
      <c r="A55" s="18" t="s">
        <v>293</v>
      </c>
    </row>
    <row r="56" spans="1:1" s="19" customFormat="1" ht="15" customHeight="1">
      <c r="A56" s="18" t="s">
        <v>294</v>
      </c>
    </row>
    <row r="57" spans="1:1" s="19" customFormat="1" ht="15" customHeight="1">
      <c r="A57" s="18" t="s">
        <v>295</v>
      </c>
    </row>
    <row r="58" spans="1:1" s="19" customFormat="1" ht="15" customHeight="1">
      <c r="A58" s="18" t="s">
        <v>296</v>
      </c>
    </row>
    <row r="59" spans="1:1" s="19" customFormat="1" ht="15" customHeight="1">
      <c r="A59" s="18" t="s">
        <v>297</v>
      </c>
    </row>
    <row r="60" spans="1:1" s="19" customFormat="1" ht="15" customHeight="1">
      <c r="A60" s="18" t="s">
        <v>298</v>
      </c>
    </row>
    <row r="61" spans="1:1" s="19" customFormat="1" ht="15" customHeight="1">
      <c r="A61" s="18" t="s">
        <v>299</v>
      </c>
    </row>
    <row r="62" spans="1:1" s="19" customFormat="1" ht="15" customHeight="1">
      <c r="A62" s="18" t="s">
        <v>300</v>
      </c>
    </row>
    <row r="63" spans="1:1" s="19" customFormat="1" ht="15" customHeight="1">
      <c r="A63" s="18" t="s">
        <v>301</v>
      </c>
    </row>
    <row r="64" spans="1:1" s="19" customFormat="1" ht="15" customHeight="1">
      <c r="A64" s="18" t="s">
        <v>302</v>
      </c>
    </row>
    <row r="65" spans="1:1" s="19" customFormat="1" ht="15" customHeight="1">
      <c r="A65" s="18" t="s">
        <v>303</v>
      </c>
    </row>
    <row r="66" spans="1:1" s="19" customFormat="1" ht="15" customHeight="1">
      <c r="A66" s="18" t="s">
        <v>304</v>
      </c>
    </row>
    <row r="67" spans="1:1" s="19" customFormat="1" ht="15" customHeight="1">
      <c r="A67" s="18" t="s">
        <v>305</v>
      </c>
    </row>
    <row r="68" spans="1:1" s="19" customFormat="1" ht="15" customHeight="1">
      <c r="A68" s="18" t="s">
        <v>306</v>
      </c>
    </row>
    <row r="69" spans="1:1" s="19" customFormat="1" ht="15" customHeight="1">
      <c r="A69" s="18" t="s">
        <v>307</v>
      </c>
    </row>
    <row r="70" spans="1:1" s="19" customFormat="1" ht="15" customHeight="1">
      <c r="A70" s="18" t="s">
        <v>308</v>
      </c>
    </row>
    <row r="71" spans="1:1" s="19" customFormat="1" ht="15" customHeight="1">
      <c r="A71" s="18" t="s">
        <v>309</v>
      </c>
    </row>
    <row r="72" spans="1:1" s="19" customFormat="1" ht="15" customHeight="1">
      <c r="A72" s="18" t="s">
        <v>310</v>
      </c>
    </row>
    <row r="73" spans="1:1" s="19" customFormat="1" ht="15" customHeight="1">
      <c r="A73" s="18" t="s">
        <v>311</v>
      </c>
    </row>
    <row r="74" spans="1:1" s="19" customFormat="1" ht="15" customHeight="1">
      <c r="A74" s="18" t="s">
        <v>312</v>
      </c>
    </row>
    <row r="75" spans="1:1" s="19" customFormat="1" ht="15" customHeight="1">
      <c r="A75" s="18" t="s">
        <v>313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6A606EFC-89AA-463F-BD6A-EC7D6E6C3DF9">true</needDetail>
    <Comments xmlns="6A606EFC-89AA-463F-BD6A-EC7D6E6C3DF9">Nėra dokumentų kad 2020 m. neįvyko vasaros PČ</Comments>
    <xd_ProgID xmlns="http://schemas.microsoft.com/sharepoint/v3" xsi:nil="true"/>
    <alreadyChecked xmlns="6A606EFC-89AA-463F-BD6A-EC7D6E6C3DF9">false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C68195C73BA594C8A109376034EAE28" ma:contentTypeVersion="" ma:contentTypeDescription="" ma:contentTypeScope="" ma:versionID="eb97cd762b3120b4230e353c07f92646">
  <xsd:schema xmlns:xsd="http://www.w3.org/2001/XMLSchema" xmlns:xs="http://www.w3.org/2001/XMLSchema" xmlns:p="http://schemas.microsoft.com/office/2006/metadata/properties" xmlns:ns1="http://schemas.microsoft.com/sharepoint/v3" xmlns:ns2="6A606EFC-89AA-463F-BD6A-EC7D6E6C3DF9" targetNamespace="http://schemas.microsoft.com/office/2006/metadata/properties" ma:root="true" ma:fieldsID="f03ff026002efaf08734de830d352f1c" ns1:_="" ns2:_="">
    <xsd:import namespace="http://schemas.microsoft.com/sharepoint/v3"/>
    <xsd:import namespace="6A606EFC-89AA-463F-BD6A-EC7D6E6C3DF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06EFC-89AA-463F-BD6A-EC7D6E6C3DF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6A606EFC-89AA-463F-BD6A-EC7D6E6C3DF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495C00-82DA-4B2E-B5DB-45CDBFEEA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606EFC-89AA-463F-BD6A-EC7D6E6C3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creator>Dell</dc:creator>
  <cp:lastModifiedBy>Monika</cp:lastModifiedBy>
  <cp:revision/>
  <dcterms:created xsi:type="dcterms:W3CDTF">2013-11-12T13:42:11Z</dcterms:created>
  <dcterms:modified xsi:type="dcterms:W3CDTF">2021-03-15T13:27:18Z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0x0101006CB92C11A11C4849B1A04E87CB5CBA3E00BC68195C73BA594C8A109376034EAE28</vt:lpwstr>
  </property>
</Properties>
</file>