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81029"/>
</workbook>
</file>

<file path=xl/calcChain.xml><?xml version="1.0" encoding="utf-8"?>
<calcChain xmlns="http://schemas.openxmlformats.org/spreadsheetml/2006/main">
  <c r="N37" i="2" l="1"/>
  <c r="O37" i="2"/>
  <c r="P37" i="2"/>
  <c r="Q37" i="2"/>
  <c r="R37" i="2"/>
  <c r="N36" i="2"/>
  <c r="O36" i="2"/>
  <c r="P36" i="2"/>
  <c r="Q36" i="2"/>
  <c r="R36" i="2"/>
  <c r="O35" i="2"/>
  <c r="P35" i="2"/>
  <c r="N35" i="2"/>
  <c r="N46" i="2"/>
  <c r="O46" i="2"/>
  <c r="P46" i="2"/>
  <c r="Q46" i="2"/>
  <c r="N51" i="2"/>
  <c r="O51" i="2"/>
  <c r="P51" i="2"/>
  <c r="Q51" i="2"/>
  <c r="R51" i="2"/>
  <c r="N50" i="2"/>
  <c r="O50" i="2"/>
  <c r="P50" i="2"/>
  <c r="Q50" i="2"/>
  <c r="R50" i="2"/>
  <c r="N49" i="2"/>
  <c r="O49" i="2"/>
  <c r="P49" i="2"/>
  <c r="Q49" i="2"/>
  <c r="R49" i="2"/>
  <c r="N48" i="2"/>
  <c r="O48" i="2"/>
  <c r="P48" i="2"/>
  <c r="Q48" i="2"/>
  <c r="R48" i="2"/>
  <c r="N47" i="2"/>
  <c r="O47" i="2"/>
  <c r="P47" i="2"/>
  <c r="Q47" i="2"/>
  <c r="R47" i="2"/>
  <c r="N150" i="2"/>
  <c r="N151" i="2"/>
  <c r="N152" i="2"/>
  <c r="N153" i="2"/>
  <c r="N154" i="2"/>
  <c r="N155" i="2"/>
  <c r="N109" i="2"/>
  <c r="N110" i="2"/>
  <c r="N111" i="2"/>
  <c r="N112" i="2"/>
  <c r="N113" i="2"/>
  <c r="N78" i="2"/>
  <c r="N79" i="2"/>
  <c r="N80" i="2"/>
  <c r="N81" i="2"/>
  <c r="N82" i="2"/>
  <c r="N83" i="2"/>
  <c r="N84" i="2"/>
  <c r="N85" i="2"/>
  <c r="N86" i="2"/>
  <c r="Q35" i="2"/>
  <c r="R35" i="2"/>
  <c r="R46" i="2"/>
  <c r="R52" i="2"/>
  <c r="N531" i="2"/>
  <c r="N523" i="2"/>
  <c r="N524" i="2"/>
  <c r="N525" i="2"/>
  <c r="N526" i="2"/>
  <c r="N527" i="2"/>
  <c r="N528" i="2"/>
  <c r="N529" i="2"/>
  <c r="N530" i="2"/>
  <c r="N522" i="2"/>
  <c r="N506" i="2"/>
  <c r="N507" i="2"/>
  <c r="N508" i="2"/>
  <c r="N509" i="2"/>
  <c r="N510" i="2"/>
  <c r="N511" i="2"/>
  <c r="N512" i="2"/>
  <c r="N513" i="2"/>
  <c r="N514" i="2"/>
  <c r="N505" i="2"/>
  <c r="N489" i="2"/>
  <c r="N490" i="2"/>
  <c r="N491" i="2"/>
  <c r="N492" i="2"/>
  <c r="N493" i="2"/>
  <c r="N494" i="2"/>
  <c r="N495" i="2"/>
  <c r="N496" i="2"/>
  <c r="N497" i="2"/>
  <c r="N488" i="2"/>
  <c r="N472" i="2"/>
  <c r="N473" i="2"/>
  <c r="N474" i="2"/>
  <c r="N475" i="2"/>
  <c r="N476" i="2"/>
  <c r="N477" i="2"/>
  <c r="N478" i="2"/>
  <c r="N479" i="2"/>
  <c r="N480" i="2"/>
  <c r="N471" i="2"/>
  <c r="N455" i="2"/>
  <c r="N456" i="2"/>
  <c r="N457" i="2"/>
  <c r="N458" i="2"/>
  <c r="N459" i="2"/>
  <c r="N460" i="2"/>
  <c r="N461" i="2"/>
  <c r="N462" i="2"/>
  <c r="N463" i="2"/>
  <c r="N454" i="2"/>
  <c r="N438" i="2"/>
  <c r="N439" i="2"/>
  <c r="N440" i="2"/>
  <c r="N441" i="2"/>
  <c r="N442" i="2"/>
  <c r="N443" i="2"/>
  <c r="N444" i="2"/>
  <c r="N445" i="2"/>
  <c r="N446" i="2"/>
  <c r="N437" i="2"/>
  <c r="N421" i="2"/>
  <c r="N422" i="2"/>
  <c r="N423" i="2"/>
  <c r="N424" i="2"/>
  <c r="N425" i="2"/>
  <c r="N426" i="2"/>
  <c r="N427" i="2"/>
  <c r="N428" i="2"/>
  <c r="N429" i="2"/>
  <c r="N420" i="2"/>
  <c r="N404" i="2"/>
  <c r="N405" i="2"/>
  <c r="N406" i="2"/>
  <c r="N407" i="2"/>
  <c r="N408" i="2"/>
  <c r="N409" i="2"/>
  <c r="N410" i="2"/>
  <c r="N411" i="2"/>
  <c r="N412" i="2"/>
  <c r="N403" i="2"/>
  <c r="N387" i="2"/>
  <c r="N388" i="2"/>
  <c r="N389" i="2"/>
  <c r="N390" i="2"/>
  <c r="N391" i="2"/>
  <c r="N392" i="2"/>
  <c r="N393" i="2"/>
  <c r="N394" i="2"/>
  <c r="N395" i="2"/>
  <c r="N386" i="2"/>
  <c r="N370" i="2"/>
  <c r="N371" i="2"/>
  <c r="N372" i="2"/>
  <c r="N373" i="2"/>
  <c r="N374" i="2"/>
  <c r="N375" i="2"/>
  <c r="N376" i="2"/>
  <c r="N377" i="2"/>
  <c r="N378" i="2"/>
  <c r="N369" i="2"/>
  <c r="N353" i="2"/>
  <c r="N354" i="2"/>
  <c r="N355" i="2"/>
  <c r="N356" i="2"/>
  <c r="N357" i="2"/>
  <c r="N358" i="2"/>
  <c r="N359" i="2"/>
  <c r="N360" i="2"/>
  <c r="N361" i="2"/>
  <c r="N352" i="2"/>
  <c r="N336" i="2"/>
  <c r="N337" i="2"/>
  <c r="N338" i="2"/>
  <c r="N339" i="2"/>
  <c r="N340" i="2"/>
  <c r="N341" i="2"/>
  <c r="N342" i="2"/>
  <c r="N343" i="2"/>
  <c r="N344" i="2"/>
  <c r="N335" i="2"/>
  <c r="N319" i="2"/>
  <c r="N320" i="2"/>
  <c r="N321" i="2"/>
  <c r="N322" i="2"/>
  <c r="N323" i="2"/>
  <c r="N324" i="2"/>
  <c r="N325" i="2"/>
  <c r="N326" i="2"/>
  <c r="N327" i="2"/>
  <c r="N318" i="2"/>
  <c r="N302" i="2"/>
  <c r="N303" i="2"/>
  <c r="N304" i="2"/>
  <c r="N305" i="2"/>
  <c r="N306" i="2"/>
  <c r="N307" i="2"/>
  <c r="N308" i="2"/>
  <c r="N309" i="2"/>
  <c r="N310" i="2"/>
  <c r="N301" i="2"/>
  <c r="N285" i="2"/>
  <c r="O285" i="2"/>
  <c r="P285" i="2"/>
  <c r="N286" i="2"/>
  <c r="O286" i="2"/>
  <c r="P286" i="2"/>
  <c r="Q286" i="2"/>
  <c r="R286" i="2"/>
  <c r="N287" i="2"/>
  <c r="O287" i="2"/>
  <c r="P287" i="2"/>
  <c r="Q287" i="2"/>
  <c r="R287" i="2"/>
  <c r="N288" i="2"/>
  <c r="O288" i="2"/>
  <c r="P288" i="2"/>
  <c r="N289" i="2"/>
  <c r="O289" i="2"/>
  <c r="P289" i="2"/>
  <c r="N290" i="2"/>
  <c r="O290" i="2"/>
  <c r="P290" i="2"/>
  <c r="Q290" i="2"/>
  <c r="R290" i="2"/>
  <c r="N291" i="2"/>
  <c r="O291" i="2"/>
  <c r="P291" i="2"/>
  <c r="Q291" i="2"/>
  <c r="R291" i="2"/>
  <c r="N292" i="2"/>
  <c r="O292" i="2"/>
  <c r="P292" i="2"/>
  <c r="N293" i="2"/>
  <c r="O293" i="2"/>
  <c r="P293" i="2"/>
  <c r="N284" i="2"/>
  <c r="O284" i="2"/>
  <c r="P284" i="2"/>
  <c r="Q284" i="2"/>
  <c r="R284" i="2"/>
  <c r="N270" i="2"/>
  <c r="N271" i="2"/>
  <c r="N272" i="2"/>
  <c r="N273" i="2"/>
  <c r="O273" i="2"/>
  <c r="P273" i="2"/>
  <c r="Q273" i="2"/>
  <c r="R273" i="2"/>
  <c r="N274" i="2"/>
  <c r="N275" i="2"/>
  <c r="N276" i="2"/>
  <c r="N269" i="2"/>
  <c r="O269" i="2"/>
  <c r="P269" i="2"/>
  <c r="N261" i="2"/>
  <c r="O261" i="2"/>
  <c r="P261" i="2"/>
  <c r="Q261" i="2"/>
  <c r="R261" i="2"/>
  <c r="N253" i="2"/>
  <c r="O253" i="2"/>
  <c r="P253" i="2"/>
  <c r="N244" i="2"/>
  <c r="O244" i="2"/>
  <c r="P244" i="2"/>
  <c r="N245" i="2"/>
  <c r="N243" i="2"/>
  <c r="O243" i="2"/>
  <c r="P243" i="2"/>
  <c r="Q243" i="2"/>
  <c r="R243" i="2"/>
  <c r="N233" i="2"/>
  <c r="N234" i="2"/>
  <c r="N235" i="2"/>
  <c r="N232" i="2"/>
  <c r="N221" i="2"/>
  <c r="N222" i="2"/>
  <c r="N223" i="2"/>
  <c r="N224" i="2"/>
  <c r="N225" i="2"/>
  <c r="N220" i="2"/>
  <c r="O220" i="2"/>
  <c r="P220" i="2"/>
  <c r="Q220" i="2"/>
  <c r="R220" i="2"/>
  <c r="N212" i="2"/>
  <c r="O212" i="2"/>
  <c r="P212" i="2"/>
  <c r="N202" i="2"/>
  <c r="O202" i="2"/>
  <c r="P202" i="2"/>
  <c r="N203" i="2"/>
  <c r="N204" i="2"/>
  <c r="O204" i="2"/>
  <c r="P204" i="2"/>
  <c r="Q204" i="2"/>
  <c r="R204" i="2"/>
  <c r="N201" i="2"/>
  <c r="N191" i="2"/>
  <c r="N192" i="2"/>
  <c r="N193" i="2"/>
  <c r="N190" i="2"/>
  <c r="O190" i="2"/>
  <c r="P190" i="2"/>
  <c r="N178" i="2"/>
  <c r="N179" i="2"/>
  <c r="O179" i="2"/>
  <c r="P179" i="2"/>
  <c r="Q179" i="2"/>
  <c r="R179" i="2"/>
  <c r="N180" i="2"/>
  <c r="O180" i="2"/>
  <c r="P180" i="2"/>
  <c r="Q180" i="2"/>
  <c r="R180" i="2"/>
  <c r="N181" i="2"/>
  <c r="N182" i="2"/>
  <c r="N177" i="2"/>
  <c r="N164" i="2"/>
  <c r="N165" i="2"/>
  <c r="N166" i="2"/>
  <c r="N167" i="2"/>
  <c r="O167" i="2"/>
  <c r="P167" i="2"/>
  <c r="Q167" i="2"/>
  <c r="R167" i="2"/>
  <c r="N168" i="2"/>
  <c r="N169" i="2"/>
  <c r="N163" i="2"/>
  <c r="O163" i="2"/>
  <c r="P163" i="2"/>
  <c r="N142" i="2"/>
  <c r="O142" i="2"/>
  <c r="P142" i="2"/>
  <c r="Q142" i="2"/>
  <c r="R142" i="2"/>
  <c r="N141" i="2"/>
  <c r="O141" i="2"/>
  <c r="P141" i="2"/>
  <c r="N132" i="2"/>
  <c r="O132" i="2"/>
  <c r="P132" i="2"/>
  <c r="N133" i="2"/>
  <c r="N131" i="2"/>
  <c r="O131" i="2"/>
  <c r="P131" i="2"/>
  <c r="Q131" i="2"/>
  <c r="R131" i="2"/>
  <c r="N122" i="2"/>
  <c r="O122" i="2"/>
  <c r="P122" i="2"/>
  <c r="Q122" i="2"/>
  <c r="R122" i="2"/>
  <c r="N123" i="2"/>
  <c r="O123" i="2"/>
  <c r="P123" i="2"/>
  <c r="Q123" i="2"/>
  <c r="R123" i="2"/>
  <c r="N121" i="2"/>
  <c r="N95" i="2"/>
  <c r="O95" i="2"/>
  <c r="P95" i="2"/>
  <c r="Q95" i="2"/>
  <c r="R95" i="2"/>
  <c r="N96" i="2"/>
  <c r="N97" i="2"/>
  <c r="N98" i="2"/>
  <c r="O98" i="2"/>
  <c r="P98" i="2"/>
  <c r="Q98" i="2"/>
  <c r="R98" i="2"/>
  <c r="N99" i="2"/>
  <c r="O99" i="2"/>
  <c r="P99" i="2"/>
  <c r="Q99" i="2"/>
  <c r="R99" i="2"/>
  <c r="N100" i="2"/>
  <c r="N101" i="2"/>
  <c r="N94" i="2"/>
  <c r="O94" i="2"/>
  <c r="P94" i="2"/>
  <c r="N62" i="2"/>
  <c r="O62" i="2"/>
  <c r="P62" i="2"/>
  <c r="Q62" i="2"/>
  <c r="R62" i="2"/>
  <c r="N63" i="2"/>
  <c r="N64" i="2"/>
  <c r="N65" i="2"/>
  <c r="O65" i="2"/>
  <c r="P65" i="2"/>
  <c r="Q65" i="2"/>
  <c r="R65" i="2"/>
  <c r="N66" i="2"/>
  <c r="O66" i="2"/>
  <c r="P66" i="2"/>
  <c r="Q66" i="2"/>
  <c r="R66" i="2"/>
  <c r="N67" i="2"/>
  <c r="N68" i="2"/>
  <c r="O68" i="2"/>
  <c r="P68" i="2"/>
  <c r="Q68" i="2"/>
  <c r="R68" i="2"/>
  <c r="N61" i="2"/>
  <c r="O61" i="2"/>
  <c r="P61" i="2"/>
  <c r="Q61" i="2"/>
  <c r="R61" i="2"/>
  <c r="N34" i="2"/>
  <c r="O34" i="2"/>
  <c r="P34" i="2"/>
  <c r="O531" i="2"/>
  <c r="P531" i="2"/>
  <c r="O523" i="2"/>
  <c r="P523" i="2"/>
  <c r="Q523" i="2"/>
  <c r="R523" i="2"/>
  <c r="O524" i="2"/>
  <c r="P524" i="2"/>
  <c r="Q524" i="2"/>
  <c r="R524" i="2"/>
  <c r="O525" i="2"/>
  <c r="P525" i="2"/>
  <c r="O526" i="2"/>
  <c r="P526" i="2"/>
  <c r="O527" i="2"/>
  <c r="P527" i="2"/>
  <c r="Q527" i="2"/>
  <c r="R527" i="2"/>
  <c r="O528" i="2"/>
  <c r="P528" i="2"/>
  <c r="Q528" i="2"/>
  <c r="R528" i="2"/>
  <c r="O529" i="2"/>
  <c r="P529" i="2"/>
  <c r="O530" i="2"/>
  <c r="P530" i="2"/>
  <c r="O522" i="2"/>
  <c r="P522" i="2"/>
  <c r="Q522" i="2"/>
  <c r="R522" i="2"/>
  <c r="O506" i="2"/>
  <c r="P506" i="2"/>
  <c r="Q506" i="2"/>
  <c r="R506" i="2"/>
  <c r="O507" i="2"/>
  <c r="P507" i="2"/>
  <c r="O508" i="2"/>
  <c r="P508" i="2"/>
  <c r="O509" i="2"/>
  <c r="P509" i="2"/>
  <c r="Q509" i="2"/>
  <c r="R509" i="2"/>
  <c r="O510" i="2"/>
  <c r="P510" i="2"/>
  <c r="Q510" i="2"/>
  <c r="R510" i="2"/>
  <c r="O511" i="2"/>
  <c r="P511" i="2"/>
  <c r="O512" i="2"/>
  <c r="P512" i="2"/>
  <c r="O513" i="2"/>
  <c r="P513" i="2"/>
  <c r="Q513" i="2"/>
  <c r="R513" i="2"/>
  <c r="O514" i="2"/>
  <c r="P514" i="2"/>
  <c r="Q514" i="2"/>
  <c r="R514" i="2"/>
  <c r="O505" i="2"/>
  <c r="P505" i="2"/>
  <c r="O489" i="2"/>
  <c r="P489" i="2"/>
  <c r="O490" i="2"/>
  <c r="P490" i="2"/>
  <c r="Q490" i="2"/>
  <c r="R490" i="2"/>
  <c r="O491" i="2"/>
  <c r="P491" i="2"/>
  <c r="Q491" i="2"/>
  <c r="R491" i="2"/>
  <c r="O492" i="2"/>
  <c r="P492" i="2"/>
  <c r="O493" i="2"/>
  <c r="P493" i="2"/>
  <c r="O494" i="2"/>
  <c r="P494" i="2"/>
  <c r="Q494" i="2"/>
  <c r="R494" i="2"/>
  <c r="O495" i="2"/>
  <c r="P495" i="2"/>
  <c r="Q495" i="2"/>
  <c r="R495" i="2"/>
  <c r="O496" i="2"/>
  <c r="P496" i="2"/>
  <c r="O497" i="2"/>
  <c r="P497" i="2"/>
  <c r="O488" i="2"/>
  <c r="P488" i="2"/>
  <c r="Q488" i="2"/>
  <c r="R488" i="2"/>
  <c r="O472" i="2"/>
  <c r="P472" i="2"/>
  <c r="Q472" i="2"/>
  <c r="R472" i="2"/>
  <c r="O473" i="2"/>
  <c r="P473" i="2"/>
  <c r="O474" i="2"/>
  <c r="P474" i="2"/>
  <c r="O475" i="2"/>
  <c r="P475" i="2"/>
  <c r="Q475" i="2"/>
  <c r="R475" i="2"/>
  <c r="O476" i="2"/>
  <c r="P476" i="2"/>
  <c r="Q476" i="2"/>
  <c r="R476" i="2"/>
  <c r="O477" i="2"/>
  <c r="P477" i="2"/>
  <c r="O478" i="2"/>
  <c r="P478" i="2"/>
  <c r="O479" i="2"/>
  <c r="P479" i="2"/>
  <c r="Q479" i="2"/>
  <c r="R479" i="2"/>
  <c r="O480" i="2"/>
  <c r="P480" i="2"/>
  <c r="Q480" i="2"/>
  <c r="R480" i="2"/>
  <c r="O471" i="2"/>
  <c r="P471" i="2"/>
  <c r="O455" i="2"/>
  <c r="P455" i="2"/>
  <c r="O456" i="2"/>
  <c r="P456" i="2"/>
  <c r="Q456" i="2"/>
  <c r="R456" i="2"/>
  <c r="O457" i="2"/>
  <c r="P457" i="2"/>
  <c r="Q457" i="2"/>
  <c r="R457" i="2"/>
  <c r="O458" i="2"/>
  <c r="P458" i="2"/>
  <c r="O459" i="2"/>
  <c r="P459" i="2"/>
  <c r="O460" i="2"/>
  <c r="P460" i="2"/>
  <c r="Q460" i="2"/>
  <c r="R460" i="2"/>
  <c r="O461" i="2"/>
  <c r="P461" i="2"/>
  <c r="Q461" i="2"/>
  <c r="R461" i="2"/>
  <c r="O462" i="2"/>
  <c r="P462" i="2"/>
  <c r="O463" i="2"/>
  <c r="P463" i="2"/>
  <c r="O454" i="2"/>
  <c r="P454" i="2"/>
  <c r="Q454" i="2"/>
  <c r="R454" i="2"/>
  <c r="O438" i="2"/>
  <c r="P438" i="2"/>
  <c r="O439" i="2"/>
  <c r="P439" i="2"/>
  <c r="O440" i="2"/>
  <c r="P440" i="2"/>
  <c r="O441" i="2"/>
  <c r="P441" i="2"/>
  <c r="Q441" i="2"/>
  <c r="R441" i="2"/>
  <c r="O442" i="2"/>
  <c r="P442" i="2"/>
  <c r="Q442" i="2"/>
  <c r="R442" i="2"/>
  <c r="O443" i="2"/>
  <c r="P443" i="2"/>
  <c r="O444" i="2"/>
  <c r="P444" i="2"/>
  <c r="O445" i="2"/>
  <c r="P445" i="2"/>
  <c r="Q445" i="2"/>
  <c r="R445" i="2"/>
  <c r="O446" i="2"/>
  <c r="P446" i="2"/>
  <c r="Q446" i="2"/>
  <c r="R446" i="2"/>
  <c r="O437" i="2"/>
  <c r="P437" i="2"/>
  <c r="O421" i="2"/>
  <c r="P421" i="2"/>
  <c r="O422" i="2"/>
  <c r="P422" i="2"/>
  <c r="Q422" i="2"/>
  <c r="R422" i="2"/>
  <c r="O423" i="2"/>
  <c r="P423" i="2"/>
  <c r="Q423" i="2"/>
  <c r="R423" i="2"/>
  <c r="O424" i="2"/>
  <c r="P424" i="2"/>
  <c r="O425" i="2"/>
  <c r="P425" i="2"/>
  <c r="O426" i="2"/>
  <c r="P426" i="2"/>
  <c r="Q426" i="2"/>
  <c r="R426" i="2"/>
  <c r="O427" i="2"/>
  <c r="P427" i="2"/>
  <c r="Q427" i="2"/>
  <c r="R427" i="2"/>
  <c r="O428" i="2"/>
  <c r="P428" i="2"/>
  <c r="O429" i="2"/>
  <c r="P429" i="2"/>
  <c r="O420" i="2"/>
  <c r="P420" i="2"/>
  <c r="Q420" i="2"/>
  <c r="R420" i="2"/>
  <c r="O404" i="2"/>
  <c r="P404" i="2"/>
  <c r="Q404" i="2"/>
  <c r="R404" i="2"/>
  <c r="O405" i="2"/>
  <c r="P405" i="2"/>
  <c r="O406" i="2"/>
  <c r="P406" i="2"/>
  <c r="O407" i="2"/>
  <c r="P407" i="2"/>
  <c r="Q407" i="2"/>
  <c r="R407" i="2"/>
  <c r="O408" i="2"/>
  <c r="P408" i="2"/>
  <c r="Q408" i="2"/>
  <c r="R408" i="2"/>
  <c r="O409" i="2"/>
  <c r="P409" i="2"/>
  <c r="O410" i="2"/>
  <c r="P410" i="2"/>
  <c r="O411" i="2"/>
  <c r="P411" i="2"/>
  <c r="Q411" i="2"/>
  <c r="R411" i="2"/>
  <c r="O412" i="2"/>
  <c r="P412" i="2"/>
  <c r="Q412" i="2"/>
  <c r="R412" i="2"/>
  <c r="O403" i="2"/>
  <c r="P403" i="2"/>
  <c r="O387" i="2"/>
  <c r="P387" i="2"/>
  <c r="O388" i="2"/>
  <c r="P388" i="2"/>
  <c r="Q388" i="2"/>
  <c r="R388" i="2"/>
  <c r="O389" i="2"/>
  <c r="P389" i="2"/>
  <c r="Q389" i="2"/>
  <c r="R389" i="2"/>
  <c r="O390" i="2"/>
  <c r="P390" i="2"/>
  <c r="O391" i="2"/>
  <c r="P391" i="2"/>
  <c r="O392" i="2"/>
  <c r="P392" i="2"/>
  <c r="Q392" i="2"/>
  <c r="R392" i="2"/>
  <c r="O393" i="2"/>
  <c r="P393" i="2"/>
  <c r="Q393" i="2"/>
  <c r="R393" i="2"/>
  <c r="O394" i="2"/>
  <c r="P394" i="2"/>
  <c r="O395" i="2"/>
  <c r="P395" i="2"/>
  <c r="O386" i="2"/>
  <c r="P386" i="2"/>
  <c r="Q386" i="2"/>
  <c r="R386" i="2"/>
  <c r="O370" i="2"/>
  <c r="P370" i="2"/>
  <c r="Q370" i="2"/>
  <c r="R370" i="2"/>
  <c r="O371" i="2"/>
  <c r="P371" i="2"/>
  <c r="O372" i="2"/>
  <c r="P372" i="2"/>
  <c r="O373" i="2"/>
  <c r="P373" i="2"/>
  <c r="Q373" i="2"/>
  <c r="R373" i="2"/>
  <c r="O374" i="2"/>
  <c r="P374" i="2"/>
  <c r="Q374" i="2"/>
  <c r="R374" i="2"/>
  <c r="O375" i="2"/>
  <c r="P375" i="2"/>
  <c r="O376" i="2"/>
  <c r="P376" i="2"/>
  <c r="O377" i="2"/>
  <c r="P377" i="2"/>
  <c r="Q377" i="2"/>
  <c r="R377" i="2"/>
  <c r="O378" i="2"/>
  <c r="P378" i="2"/>
  <c r="Q378" i="2"/>
  <c r="R378" i="2"/>
  <c r="O369" i="2"/>
  <c r="P369" i="2"/>
  <c r="O353" i="2"/>
  <c r="P353" i="2"/>
  <c r="O354" i="2"/>
  <c r="P354" i="2"/>
  <c r="Q354" i="2"/>
  <c r="R354" i="2"/>
  <c r="O355" i="2"/>
  <c r="P355" i="2"/>
  <c r="Q355" i="2"/>
  <c r="R355" i="2"/>
  <c r="O356" i="2"/>
  <c r="P356" i="2"/>
  <c r="O357" i="2"/>
  <c r="P357" i="2"/>
  <c r="O358" i="2"/>
  <c r="P358" i="2"/>
  <c r="Q358" i="2"/>
  <c r="R358" i="2"/>
  <c r="O359" i="2"/>
  <c r="P359" i="2"/>
  <c r="Q359" i="2"/>
  <c r="R359" i="2"/>
  <c r="O360" i="2"/>
  <c r="P360" i="2"/>
  <c r="O361" i="2"/>
  <c r="P361" i="2"/>
  <c r="O352" i="2"/>
  <c r="P352" i="2"/>
  <c r="Q352" i="2"/>
  <c r="R352" i="2"/>
  <c r="O336" i="2"/>
  <c r="P336" i="2"/>
  <c r="Q336" i="2"/>
  <c r="R336" i="2"/>
  <c r="O337" i="2"/>
  <c r="P337" i="2"/>
  <c r="O338" i="2"/>
  <c r="P338" i="2"/>
  <c r="O339" i="2"/>
  <c r="P339" i="2"/>
  <c r="Q339" i="2"/>
  <c r="R339" i="2"/>
  <c r="O340" i="2"/>
  <c r="P340" i="2"/>
  <c r="Q340" i="2"/>
  <c r="R340" i="2"/>
  <c r="O341" i="2"/>
  <c r="P341" i="2"/>
  <c r="O342" i="2"/>
  <c r="P342" i="2"/>
  <c r="O343" i="2"/>
  <c r="P343" i="2"/>
  <c r="Q343" i="2"/>
  <c r="R343" i="2"/>
  <c r="O344" i="2"/>
  <c r="P344" i="2"/>
  <c r="Q344" i="2"/>
  <c r="R344" i="2"/>
  <c r="O335" i="2"/>
  <c r="P335" i="2"/>
  <c r="O319" i="2"/>
  <c r="P319" i="2"/>
  <c r="O320" i="2"/>
  <c r="P320" i="2"/>
  <c r="Q320" i="2"/>
  <c r="R320" i="2"/>
  <c r="O321" i="2"/>
  <c r="P321" i="2"/>
  <c r="Q321" i="2"/>
  <c r="R321" i="2"/>
  <c r="O322" i="2"/>
  <c r="P322" i="2"/>
  <c r="O323" i="2"/>
  <c r="P323" i="2"/>
  <c r="O324" i="2"/>
  <c r="P324" i="2"/>
  <c r="Q324" i="2"/>
  <c r="R324" i="2"/>
  <c r="O325" i="2"/>
  <c r="P325" i="2"/>
  <c r="Q325" i="2"/>
  <c r="R325" i="2"/>
  <c r="O326" i="2"/>
  <c r="P326" i="2"/>
  <c r="O327" i="2"/>
  <c r="P327" i="2"/>
  <c r="O318" i="2"/>
  <c r="P318" i="2"/>
  <c r="Q318" i="2"/>
  <c r="R318" i="2"/>
  <c r="O302" i="2"/>
  <c r="P302" i="2"/>
  <c r="Q302" i="2"/>
  <c r="R302" i="2"/>
  <c r="O303" i="2"/>
  <c r="P303" i="2"/>
  <c r="O304" i="2"/>
  <c r="P304" i="2"/>
  <c r="O305" i="2"/>
  <c r="P305" i="2"/>
  <c r="Q305" i="2"/>
  <c r="R305" i="2"/>
  <c r="O306" i="2"/>
  <c r="P306" i="2"/>
  <c r="Q306" i="2"/>
  <c r="R306" i="2"/>
  <c r="O307" i="2"/>
  <c r="P307" i="2"/>
  <c r="O308" i="2"/>
  <c r="P308" i="2"/>
  <c r="O309" i="2"/>
  <c r="P309" i="2"/>
  <c r="Q309" i="2"/>
  <c r="R309" i="2"/>
  <c r="O310" i="2"/>
  <c r="P310" i="2"/>
  <c r="Q310" i="2"/>
  <c r="R310" i="2"/>
  <c r="O301" i="2"/>
  <c r="P301" i="2"/>
  <c r="O270" i="2"/>
  <c r="P270" i="2"/>
  <c r="O271" i="2"/>
  <c r="P271" i="2"/>
  <c r="O272" i="2"/>
  <c r="P272" i="2"/>
  <c r="O274" i="2"/>
  <c r="P274" i="2"/>
  <c r="Q274" i="2"/>
  <c r="R274" i="2"/>
  <c r="O275" i="2"/>
  <c r="P275" i="2"/>
  <c r="O276" i="2"/>
  <c r="P276" i="2"/>
  <c r="O245" i="2"/>
  <c r="P245" i="2"/>
  <c r="O233" i="2"/>
  <c r="P233" i="2"/>
  <c r="Q233" i="2"/>
  <c r="R233" i="2"/>
  <c r="O234" i="2"/>
  <c r="P234" i="2"/>
  <c r="O235" i="2"/>
  <c r="P235" i="2"/>
  <c r="O232" i="2"/>
  <c r="P232" i="2"/>
  <c r="O221" i="2"/>
  <c r="P221" i="2"/>
  <c r="O222" i="2"/>
  <c r="P222" i="2"/>
  <c r="O223" i="2"/>
  <c r="P223" i="2"/>
  <c r="O224" i="2"/>
  <c r="P224" i="2"/>
  <c r="O225" i="2"/>
  <c r="P225" i="2"/>
  <c r="O203" i="2"/>
  <c r="P203" i="2"/>
  <c r="Q203" i="2"/>
  <c r="R203" i="2"/>
  <c r="O201" i="2"/>
  <c r="P201" i="2"/>
  <c r="O191" i="2"/>
  <c r="P191" i="2"/>
  <c r="O192" i="2"/>
  <c r="P192" i="2"/>
  <c r="O193" i="2"/>
  <c r="P193" i="2"/>
  <c r="O178" i="2"/>
  <c r="P178" i="2"/>
  <c r="O181" i="2"/>
  <c r="P181" i="2"/>
  <c r="O182" i="2"/>
  <c r="P182" i="2"/>
  <c r="O177" i="2"/>
  <c r="P177" i="2"/>
  <c r="O164" i="2"/>
  <c r="P164" i="2"/>
  <c r="O165" i="2"/>
  <c r="P165" i="2"/>
  <c r="O166" i="2"/>
  <c r="P166" i="2"/>
  <c r="O168" i="2"/>
  <c r="P168" i="2"/>
  <c r="O169" i="2"/>
  <c r="P169" i="2"/>
  <c r="O151" i="2"/>
  <c r="P151" i="2"/>
  <c r="O152" i="2"/>
  <c r="P152" i="2"/>
  <c r="Q152" i="2"/>
  <c r="R152" i="2"/>
  <c r="O153" i="2"/>
  <c r="P153" i="2"/>
  <c r="Q153" i="2"/>
  <c r="R153" i="2"/>
  <c r="O154" i="2"/>
  <c r="P154" i="2"/>
  <c r="Q154" i="2"/>
  <c r="R154" i="2"/>
  <c r="O155" i="2"/>
  <c r="P155" i="2"/>
  <c r="O150" i="2"/>
  <c r="P150" i="2"/>
  <c r="Q150" i="2"/>
  <c r="R150" i="2"/>
  <c r="O133" i="2"/>
  <c r="P133" i="2"/>
  <c r="O121" i="2"/>
  <c r="P121" i="2"/>
  <c r="O110" i="2"/>
  <c r="P110" i="2"/>
  <c r="O111" i="2"/>
  <c r="P111" i="2"/>
  <c r="Q111" i="2"/>
  <c r="R111" i="2"/>
  <c r="O112" i="2"/>
  <c r="P112" i="2"/>
  <c r="Q112" i="2"/>
  <c r="R112" i="2"/>
  <c r="O113" i="2"/>
  <c r="P113" i="2"/>
  <c r="O109" i="2"/>
  <c r="P109" i="2"/>
  <c r="Q109" i="2"/>
  <c r="R109" i="2"/>
  <c r="O96" i="2"/>
  <c r="P96" i="2"/>
  <c r="O97" i="2"/>
  <c r="P97" i="2"/>
  <c r="O100" i="2"/>
  <c r="P100" i="2"/>
  <c r="O101" i="2"/>
  <c r="P101" i="2"/>
  <c r="O79" i="2"/>
  <c r="P79" i="2"/>
  <c r="Q79" i="2"/>
  <c r="R79" i="2"/>
  <c r="O80" i="2"/>
  <c r="P80" i="2"/>
  <c r="Q80" i="2"/>
  <c r="R80" i="2"/>
  <c r="O81" i="2"/>
  <c r="P81" i="2"/>
  <c r="Q81" i="2"/>
  <c r="R81" i="2"/>
  <c r="O82" i="2"/>
  <c r="P82" i="2"/>
  <c r="Q82" i="2"/>
  <c r="R82" i="2"/>
  <c r="O83" i="2"/>
  <c r="P83" i="2"/>
  <c r="O84" i="2"/>
  <c r="P84" i="2"/>
  <c r="Q84" i="2"/>
  <c r="R84" i="2"/>
  <c r="O85" i="2"/>
  <c r="P85" i="2"/>
  <c r="Q85" i="2"/>
  <c r="R85" i="2"/>
  <c r="O86" i="2"/>
  <c r="P86" i="2"/>
  <c r="Q86" i="2"/>
  <c r="R86" i="2"/>
  <c r="O78" i="2"/>
  <c r="P78" i="2"/>
  <c r="Q78" i="2"/>
  <c r="R78" i="2"/>
  <c r="O63" i="2"/>
  <c r="P63" i="2"/>
  <c r="O64" i="2"/>
  <c r="P64" i="2"/>
  <c r="O67" i="2"/>
  <c r="P67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Q270" i="2"/>
  <c r="R270" i="2"/>
  <c r="Q245" i="2"/>
  <c r="R245" i="2"/>
  <c r="Q191" i="2"/>
  <c r="R191" i="2"/>
  <c r="Q438" i="2"/>
  <c r="R438" i="2"/>
  <c r="Q201" i="2"/>
  <c r="R201" i="2"/>
  <c r="Q275" i="2"/>
  <c r="R275" i="2"/>
  <c r="Q360" i="2"/>
  <c r="R360" i="2"/>
  <c r="Q222" i="2"/>
  <c r="R222" i="2"/>
  <c r="Q223" i="2"/>
  <c r="R223" i="2"/>
  <c r="Q177" i="2"/>
  <c r="R177" i="2"/>
  <c r="Q168" i="2"/>
  <c r="R168" i="2"/>
  <c r="Q164" i="2"/>
  <c r="R164" i="2"/>
  <c r="Q193" i="2"/>
  <c r="R193" i="2"/>
  <c r="Q531" i="2"/>
  <c r="R531" i="2"/>
  <c r="Q319" i="2"/>
  <c r="R319" i="2"/>
  <c r="Q133" i="2"/>
  <c r="R133" i="2"/>
  <c r="Q192" i="2"/>
  <c r="R192" i="2"/>
  <c r="Q235" i="2"/>
  <c r="R235" i="2"/>
  <c r="Q276" i="2"/>
  <c r="R276" i="2"/>
  <c r="Q338" i="2"/>
  <c r="R338" i="2"/>
  <c r="Q395" i="2"/>
  <c r="R395" i="2"/>
  <c r="Q387" i="2"/>
  <c r="R387" i="2"/>
  <c r="Q410" i="2"/>
  <c r="R410" i="2"/>
  <c r="Q429" i="2"/>
  <c r="R429" i="2"/>
  <c r="Q425" i="2"/>
  <c r="R425" i="2"/>
  <c r="Q444" i="2"/>
  <c r="R444" i="2"/>
  <c r="Q512" i="2"/>
  <c r="R512" i="2"/>
  <c r="Q406" i="2"/>
  <c r="R406" i="2"/>
  <c r="Q272" i="2"/>
  <c r="R272" i="2"/>
  <c r="Q478" i="2"/>
  <c r="R478" i="2"/>
  <c r="Q101" i="2"/>
  <c r="R101" i="2"/>
  <c r="Q221" i="2"/>
  <c r="R221" i="2"/>
  <c r="Q178" i="2"/>
  <c r="R178" i="2"/>
  <c r="Q342" i="2"/>
  <c r="R342" i="2"/>
  <c r="Q391" i="2"/>
  <c r="R391" i="2"/>
  <c r="Q421" i="2"/>
  <c r="R421" i="2"/>
  <c r="Q225" i="2"/>
  <c r="R225" i="2"/>
  <c r="Q357" i="2"/>
  <c r="R357" i="2"/>
  <c r="Q474" i="2"/>
  <c r="R474" i="2"/>
  <c r="Q155" i="2"/>
  <c r="R155" i="2"/>
  <c r="Q202" i="2"/>
  <c r="R202" i="2"/>
  <c r="Q361" i="2"/>
  <c r="R361" i="2"/>
  <c r="Q353" i="2"/>
  <c r="R353" i="2"/>
  <c r="Q440" i="2"/>
  <c r="R440" i="2"/>
  <c r="Q463" i="2"/>
  <c r="R463" i="2"/>
  <c r="Q459" i="2"/>
  <c r="R459" i="2"/>
  <c r="Q455" i="2"/>
  <c r="R455" i="2"/>
  <c r="Q497" i="2"/>
  <c r="R497" i="2"/>
  <c r="Q493" i="2"/>
  <c r="R493" i="2"/>
  <c r="Q489" i="2"/>
  <c r="R489" i="2"/>
  <c r="Q508" i="2"/>
  <c r="R508" i="2"/>
  <c r="Q530" i="2"/>
  <c r="R530" i="2"/>
  <c r="Q526" i="2"/>
  <c r="R526" i="2"/>
  <c r="Q285" i="2"/>
  <c r="R285" i="2"/>
  <c r="Q323" i="2"/>
  <c r="R323" i="2"/>
  <c r="Q100" i="2"/>
  <c r="R100" i="2"/>
  <c r="Q113" i="2"/>
  <c r="R113" i="2"/>
  <c r="Q163" i="2"/>
  <c r="R163" i="2"/>
  <c r="Q212" i="2"/>
  <c r="R212" i="2"/>
  <c r="Q269" i="2"/>
  <c r="R269" i="2"/>
  <c r="Q288" i="2"/>
  <c r="R288" i="2"/>
  <c r="Q83" i="2"/>
  <c r="R83" i="2"/>
  <c r="R87" i="2"/>
  <c r="Q110" i="2"/>
  <c r="R110" i="2"/>
  <c r="Q151" i="2"/>
  <c r="R151" i="2"/>
  <c r="Q308" i="2"/>
  <c r="R308" i="2"/>
  <c r="Q289" i="2"/>
  <c r="R289" i="2"/>
  <c r="Q327" i="2"/>
  <c r="R327" i="2"/>
  <c r="Q132" i="2"/>
  <c r="R132" i="2"/>
  <c r="Q166" i="2"/>
  <c r="R166" i="2"/>
  <c r="Q304" i="2"/>
  <c r="R304" i="2"/>
  <c r="Q96" i="2"/>
  <c r="R96" i="2"/>
  <c r="Q141" i="2"/>
  <c r="R141" i="2"/>
  <c r="Q190" i="2"/>
  <c r="R190" i="2"/>
  <c r="Q335" i="2"/>
  <c r="R335" i="2"/>
  <c r="Q403" i="2"/>
  <c r="R403" i="2"/>
  <c r="Q428" i="2"/>
  <c r="R428" i="2"/>
  <c r="Q443" i="2"/>
  <c r="R443" i="2"/>
  <c r="Q492" i="2"/>
  <c r="R492" i="2"/>
  <c r="Q507" i="2"/>
  <c r="R507" i="2"/>
  <c r="Q529" i="2"/>
  <c r="R529" i="2"/>
  <c r="Q525" i="2"/>
  <c r="R525" i="2"/>
  <c r="Q97" i="2"/>
  <c r="R97" i="2"/>
  <c r="Q182" i="2"/>
  <c r="R182" i="2"/>
  <c r="Q244" i="2"/>
  <c r="R244" i="2"/>
  <c r="Q293" i="2"/>
  <c r="R293" i="2"/>
  <c r="Q376" i="2"/>
  <c r="R376" i="2"/>
  <c r="Q372" i="2"/>
  <c r="R372" i="2"/>
  <c r="Q121" i="2"/>
  <c r="R121" i="2"/>
  <c r="R124" i="2"/>
  <c r="Q165" i="2"/>
  <c r="R165" i="2"/>
  <c r="Q181" i="2"/>
  <c r="R181" i="2"/>
  <c r="Q224" i="2"/>
  <c r="R224" i="2"/>
  <c r="Q232" i="2"/>
  <c r="R232" i="2"/>
  <c r="Q234" i="2"/>
  <c r="R234" i="2"/>
  <c r="Q253" i="2"/>
  <c r="R253" i="2"/>
  <c r="Q271" i="2"/>
  <c r="R271" i="2"/>
  <c r="Q292" i="2"/>
  <c r="R292" i="2"/>
  <c r="Q307" i="2"/>
  <c r="R307" i="2"/>
  <c r="Q303" i="2"/>
  <c r="R303" i="2"/>
  <c r="Q94" i="2"/>
  <c r="R94" i="2"/>
  <c r="Q67" i="2"/>
  <c r="R67" i="2"/>
  <c r="Q63" i="2"/>
  <c r="R63" i="2"/>
  <c r="Q64" i="2"/>
  <c r="R64" i="2"/>
  <c r="Q169" i="2"/>
  <c r="R169" i="2"/>
  <c r="Q301" i="2"/>
  <c r="R301" i="2"/>
  <c r="Q505" i="2"/>
  <c r="R505" i="2"/>
  <c r="Q322" i="2"/>
  <c r="R322" i="2"/>
  <c r="Q371" i="2"/>
  <c r="R371" i="2"/>
  <c r="Q496" i="2"/>
  <c r="R496" i="2"/>
  <c r="Q326" i="2"/>
  <c r="R326" i="2"/>
  <c r="Q356" i="2"/>
  <c r="R356" i="2"/>
  <c r="Q409" i="2"/>
  <c r="R409" i="2"/>
  <c r="Q471" i="2"/>
  <c r="R471" i="2"/>
  <c r="Q337" i="2"/>
  <c r="R337" i="2"/>
  <c r="Q394" i="2"/>
  <c r="R394" i="2"/>
  <c r="Q424" i="2"/>
  <c r="R424" i="2"/>
  <c r="Q439" i="2"/>
  <c r="R439" i="2"/>
  <c r="Q473" i="2"/>
  <c r="R473" i="2"/>
  <c r="Q511" i="2"/>
  <c r="R511" i="2"/>
  <c r="Q341" i="2"/>
  <c r="R341" i="2"/>
  <c r="Q369" i="2"/>
  <c r="R369" i="2"/>
  <c r="Q458" i="2"/>
  <c r="R458" i="2"/>
  <c r="Q375" i="2"/>
  <c r="R375" i="2"/>
  <c r="Q390" i="2"/>
  <c r="R390" i="2"/>
  <c r="Q405" i="2"/>
  <c r="R405" i="2"/>
  <c r="Q437" i="2"/>
  <c r="R437" i="2"/>
  <c r="Q462" i="2"/>
  <c r="R462" i="2"/>
  <c r="Q477" i="2"/>
  <c r="R477" i="2"/>
  <c r="Q34" i="2"/>
  <c r="R34" i="2"/>
  <c r="R38" i="2"/>
  <c r="R254" i="2"/>
  <c r="R194" i="2"/>
  <c r="R362" i="2"/>
  <c r="R277" i="2"/>
  <c r="R262" i="2"/>
  <c r="R170" i="2"/>
  <c r="R532" i="2"/>
  <c r="R114" i="2"/>
  <c r="R294" i="2"/>
  <c r="R205" i="2"/>
  <c r="R143" i="2"/>
  <c r="R226" i="2"/>
  <c r="R134" i="2"/>
  <c r="R311" i="2"/>
  <c r="R156" i="2"/>
  <c r="R498" i="2"/>
  <c r="R102" i="2"/>
  <c r="R183" i="2"/>
  <c r="R430" i="2"/>
  <c r="R236" i="2"/>
  <c r="R464" i="2"/>
  <c r="R396" i="2"/>
  <c r="R328" i="2"/>
  <c r="R69" i="2"/>
  <c r="R246" i="2"/>
  <c r="R345" i="2"/>
  <c r="R379" i="2"/>
  <c r="R447" i="2"/>
  <c r="R481" i="2"/>
  <c r="R413" i="2"/>
  <c r="R213" i="2"/>
  <c r="R515" i="2"/>
  <c r="R536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  <charset val="186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  <charset val="186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<sst xmlns="http://schemas.openxmlformats.org/spreadsheetml/2006/main" count="1233" uniqueCount="302">
  <si>
    <t>2021    m.     Sausio 10  d.</t>
  </si>
  <si>
    <t>Pareiškėjas:</t>
  </si>
  <si>
    <t>Lietuvos fechtavimo federacija</t>
  </si>
  <si>
    <t xml:space="preserve">           (Pareiškėjo pavadinimas)</t>
  </si>
  <si>
    <t>Ukmergės g. 20, Vilnius, 8615 74 404, info@fechtavimas.lt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</si>
  <si>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</si>
  <si>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</si>
  <si>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</si>
  <si>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</si>
  <si>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</si>
  <si>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</si>
  <si>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</si>
  <si>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</si>
  <si>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</si>
  <si>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</si>
  <si>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</si>
  <si>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</si>
  <si>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</si>
  <si>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</si>
  <si>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</si>
  <si>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</si>
  <si>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</si>
  <si>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</si>
  <si>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</si>
  <si>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</si>
  <si>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</si>
  <si>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r>
      <t>2020 m. Europos zonininis atrankos turnyras į Olimpines žaidynes Tokyo 2020, Madridas, Ispanija</t>
    </r>
    <r>
      <rPr>
        <sz val="11"/>
        <color rgb="FFFF0000"/>
        <rFont val="Times New Roman"/>
        <family val="1"/>
        <charset val="186"/>
      </rPr>
      <t xml:space="preserve"> - atšauktas</t>
    </r>
  </si>
  <si>
    <t xml:space="preserve">(sporto renginio pavadinimas) </t>
  </si>
  <si>
    <r>
      <t>2020 m. Europos U23 čempionatas, Liberecas, Čekija</t>
    </r>
    <r>
      <rPr>
        <sz val="11"/>
        <color rgb="FFFF0000"/>
        <rFont val="Times New Roman"/>
        <family val="1"/>
        <charset val="186"/>
      </rPr>
      <t xml:space="preserve"> - atšauktas</t>
    </r>
  </si>
  <si>
    <r>
      <t>2020 m. Europos suausugiųjų čempionatas, Miskas, Baltarusija</t>
    </r>
    <r>
      <rPr>
        <sz val="11"/>
        <color rgb="FFFF0000"/>
        <rFont val="Times New Roman"/>
        <family val="1"/>
        <charset val="186"/>
      </rPr>
      <t xml:space="preserve"> - atšauktas</t>
    </r>
  </si>
  <si>
    <r>
      <t xml:space="preserve">2020 m. Jaunių ir jaunimo pasaulio čempionatas, Salt Lake City, Jungtinės Amerikos Valstijos </t>
    </r>
    <r>
      <rPr>
        <sz val="11"/>
        <color rgb="FFFF0000"/>
        <rFont val="Times New Roman"/>
        <family val="1"/>
        <charset val="186"/>
      </rPr>
      <t>- atšauktas</t>
    </r>
  </si>
  <si>
    <t>2020 m. Europos jaunimo čepionatas, Porec, Kroatija</t>
  </si>
  <si>
    <t>Leonardas Kalininas</t>
  </si>
  <si>
    <t>špaga</t>
  </si>
  <si>
    <t>olimpinė</t>
  </si>
  <si>
    <t>JEČ</t>
  </si>
  <si>
    <t>Ne</t>
  </si>
  <si>
    <t>Alan Rynkevič</t>
  </si>
  <si>
    <t>Lurdė Grabovskytė</t>
  </si>
  <si>
    <t>Ivona Stavickaja</t>
  </si>
  <si>
    <t>Iš viso:</t>
  </si>
  <si>
    <t xml:space="preserve">PRIDEDAMA. PRIDEDAMA. Merginų špaga: https://fie.org/competitions/2020/350?tab=results
Vaikinų špaga: https://fie.org/competitions/2020/350?tab=results
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</si>
  <si>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</si>
  <si>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2020 m. Europos jaunių čepionatas, Porec, Kroatija</t>
  </si>
  <si>
    <t>Demjan Filon</t>
  </si>
  <si>
    <t>JnEČ</t>
  </si>
  <si>
    <t>Makar Lozenko</t>
  </si>
  <si>
    <t>Matas Medišauskas</t>
  </si>
  <si>
    <t>Karina Prokopovič</t>
  </si>
  <si>
    <t>Aušrinė Šimkutė</t>
  </si>
  <si>
    <t>PRIDEDAMA. PRIDEDAMA. Merginų špaga: https://efc-prod.s3.amazonaws.com/documents/cro/nnc/omq/Results%20Kit%20Womens%20Epee%20Cadets%20.pdf 
Vaikinų špaga: https://efc-prod.s3.amazonaws.com/documents/cro/usx/yqm/Results%20Kit%20Mens%20Epee%20Cadets.pdf</t>
  </si>
  <si>
    <t>2019 m. Pasaulio suaugusiųjų čempionatas, Budapeštas, Vengrija</t>
  </si>
  <si>
    <t>Nuoroda į protokolą:</t>
  </si>
  <si>
    <t>Emilija Serapinaitė</t>
  </si>
  <si>
    <t>PČ</t>
  </si>
  <si>
    <t>1 (kas 4 m. 1 k. nerengiamos)</t>
  </si>
  <si>
    <t>Olivija Mašalo</t>
  </si>
  <si>
    <t>Paulina Bajorūnaitė</t>
  </si>
  <si>
    <t>Viktė Ažukaitė</t>
  </si>
  <si>
    <t>Tomas Makarovas</t>
  </si>
  <si>
    <t>Povilas Markevičius</t>
  </si>
  <si>
    <t>Arnas Salokas</t>
  </si>
  <si>
    <t>Artem Zanin</t>
  </si>
  <si>
    <t>kardas</t>
  </si>
  <si>
    <t>PRIDEDAMA. Moterų špaga: https://fie.org/competitions/2019/241; Vyrų špaga: https://fie.org/competitions/2019/242; Vyrų kardas: https://fie.org/competitions/2019/246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</si>
  <si>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</si>
  <si>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m. Europos suausugiųjų čempionatas, Diuseldorfas, Vokietija</t>
  </si>
  <si>
    <t>EČ</t>
  </si>
  <si>
    <t>Javgenij Stalmakov</t>
  </si>
  <si>
    <t>PRIDEDAMA. PRIDEDAMA. Moterų špaga: https://fie.org/competitions/2019/738; Vyrų špaga: https://fie.org/competitions/2019/739; Vyrų kardas: https://fie.org/competitions/2019/246;</t>
  </si>
  <si>
    <t>2019 m. Pasaulio jaunimo čempionatas, Torūnė, Lenkija</t>
  </si>
  <si>
    <t>JPČ</t>
  </si>
  <si>
    <t>Monika Rėkutė</t>
  </si>
  <si>
    <t>Rokas Jukna</t>
  </si>
  <si>
    <t>Vaikinų komanda (L. Kalininas, R. Jukna, A. Rynkevič)</t>
  </si>
  <si>
    <t>PRIDEDAMA. Merginų špaga: https://fie.org/competitions/2019/223; Vaikinų špaga: https://fie.org/competitions/2019/224; Vaikinų komandinė špaga: https://fie.org/competitions/2019/230</t>
  </si>
  <si>
    <t>2019 m. Pasaulio jaunių čempionatas, Torūnė, Lenkija</t>
  </si>
  <si>
    <t>JnPČ</t>
  </si>
  <si>
    <t>PRIDEDAMA. Merginų špaga: https://fie.org/competitions/2019/235; Vaikinų špaga: https://fie.org/competitions/2019/236;</t>
  </si>
  <si>
    <t>2019 m. Europos jaunimo čempionatas, Fodža, Italija</t>
  </si>
  <si>
    <t>PRIDEDAMA. Merginų špaga: https://fie.org/competitions/2019/349; Vaikinų špaga: https://fie.org/competitions/2019/350</t>
  </si>
  <si>
    <t>2019 m. Europos U23 jaunimo čempionatas, Plovdivas, Bulgarija</t>
  </si>
  <si>
    <t>PRIDEDAMA. Merginų špaga: https://efc-prod.s3.amazonaws.com/documents/bul/pjx/qig/ECH%20U23%20WE.pdf; Vaikinų špaga: https://efc-prod.s3.amazonaws.com/documents/bul/amb/phs/ECH%20U23%20ME.pdf</t>
  </si>
  <si>
    <t>2019 m. Europos jaunių čempionatas, Fodža, Italija</t>
  </si>
  <si>
    <t>PRIDEDAMA. Merginų špaga: https://efc-prod.s3.amazonaws.com/documents/ita/ncc/aic/Results%20Kit%20Cadet%20Women's%20Epee.pdf; Vaikinų špaga: https://efc-prod.s3.amazonaws.com/documents/ita/yoj/uki/Cadet%20Men's%20Epee%20Results.pdf</t>
  </si>
  <si>
    <t>2018 m. Pasaulio suaugusiųjų čempionatas, Usis, Kinija</t>
  </si>
  <si>
    <t>Viktor Salėtis</t>
  </si>
  <si>
    <t>Moterų komanda (O. Mašalo, V. Ažukaitė, P. Bajorūnaitė)</t>
  </si>
  <si>
    <t>PRIDEDAMA.Moterų špaga: http://fie.org/competitions/2018/241/results; Vyrų špaga: http://fie.org/competitions/2018/242/results; Moterų špaga komandinės: http://fie.org/competitions/2018/247/results</t>
  </si>
  <si>
    <t>2018 m. Europos suaugusiųjų čempionatas, Novi Sadas, Serbija</t>
  </si>
  <si>
    <t>Moterų komanda (V. Ažukaitė, E. Serapinaitė, O. Mašalo, P. Bajorūnaitė)</t>
  </si>
  <si>
    <t>PRIDEDAMA. Moterų špaga: https://efc-prod.s3.amazonaws.com/documents/srb/gtt/mbp/Results%20Kit%20WE.pdf; Vyrų špaga: https://efc-prod.s3.amazonaws.com/documents/srb/gpc/dnr/Results%20Kit%20ME.pdf; Vyrų kardas: https://efc-prod.s3.amazonaws.com/documents/srb/eil/zmf/Results%20Kit%20MS.pdf; Moterų špaga komandinės: https://efc-prod.s3.amazonaws.com/documents/srb/pyd/you/Results%20Kit%20WET.pdf</t>
  </si>
  <si>
    <t>2018 m. Pasaulio jaunimo čempionatas, Verona, Italija</t>
  </si>
  <si>
    <t>Patricija Ščetko</t>
  </si>
  <si>
    <t>Vaikinų komanda (R. Jukna, A. Salokas, L. Kalininas)</t>
  </si>
  <si>
    <t>PRIDEDAMA. Merginų špaga: http://fie.org/competitions/2018/223/results/rank; Vaikinų špaga: http://fie.org/competitions/2018/224/results/rank; Vaikinų špaga komandinės: http://fie.org/competitions/2018/230/results/rank</t>
  </si>
  <si>
    <t>2018 m. Pasaulio jaunių čempionatas, Verona, Italija</t>
  </si>
  <si>
    <t>Grėtė Bingelytė</t>
  </si>
  <si>
    <t>Aistė Seniutaitė</t>
  </si>
  <si>
    <t>Pijus Kemeklis</t>
  </si>
  <si>
    <t>PRIDEDAMA. Moterų špaga: http://fie.org/competitions/2018/235/results/rank; Vyrų špaga: http://fie.org/competitions/2018/236/results/rank</t>
  </si>
  <si>
    <t>2018 m. Europos jaunimo čempionatas, Sočis, Rusija</t>
  </si>
  <si>
    <t>PRIDEDAMA. Moterų špaga: https://efc-prod.s3.amazonaws.com/documents/rus/tvn/lce/Junior%20Women's%20Epee%20ind.pdf; Vyrų špaga: https://efc-prod.s3.amazonaws.com/documents/rus/jkl/jcd/Junior%20Men's%20Epee%20Ind.pdf</t>
  </si>
  <si>
    <t>2018 m. Europos jaunimo iki 23 m. čempionatas, Jerevenas, Armėnija</t>
  </si>
  <si>
    <t>PRIDEDAMA. Merginų špaga: https://efc-prod.s3.amazonaws.com/documents/arm/uvt/pqh/Results%20Kit%20-%20WE.pdf</t>
  </si>
  <si>
    <t>2017 m. Europos suaugusiųjų čempionatas, Tbilisis, Gruzija</t>
  </si>
  <si>
    <t>Akvilė Katkovaitė</t>
  </si>
  <si>
    <t>Tomas Krasikovas</t>
  </si>
  <si>
    <t>Vaidotas Petraitis</t>
  </si>
  <si>
    <t>Edgaras Dvariškis</t>
  </si>
  <si>
    <t>PRIDEDAMA. Moterų špaga: http://fie.org/competitions/2017/738/results/rank ; Vyrų špaga: http://fie.org/competitions/2017/739/results/rank</t>
  </si>
  <si>
    <t>2017 m. Pasaulio jaunimo čempionatas, Plovdivas, Bulgarija</t>
  </si>
  <si>
    <t>PRIDEDAMA. Moterų špaga: http://fie.org/competitions/2017/223/results/rank ; Vyrų špaga: http://fie.org/competitions/2017/224/results/rank</t>
  </si>
  <si>
    <t>2017 m. Europos jaunimo čempionatas, Plovdivas, Bulgarija</t>
  </si>
  <si>
    <t>Špaga</t>
  </si>
  <si>
    <t>PRIDEDAMA. Moterų špaga: http://fie.org/competitions/2017/349/results/rank ; Vyrų špaga: http://fie.org/competitions/2017/350/results/rank</t>
  </si>
  <si>
    <t>2017 m. Pasaulio jaunių čempionatas, Plovdivas, Bulgarija</t>
  </si>
  <si>
    <t>PRIDEDAMA. Vyrų špaga: http://fie.org/competitions/2017/236/results/rank</t>
  </si>
  <si>
    <t>2017 m. Europos jaunių čempionatas, Plovdivas, Bulgarija</t>
  </si>
  <si>
    <t xml:space="preserve">PRIDEDAMA. Vyrų špaga: https://efc-prod.s3.amazonaws.com/documents/bul/xxw/que/Cadet_Mens_Epee_Results_Kit.pdf </t>
  </si>
  <si>
    <t>2017 m. Pasaulio suaugusiųjų čempionatas, Leipcigas, Vokietija</t>
  </si>
  <si>
    <t>Rimantė Pacevičiūtė</t>
  </si>
  <si>
    <t>PRIDEDAMA. Moterų špaga http://fie.org/competitions/2017/241/results/rank ; Vyrų špaga http://fie.org/competitions/2017/242/results/rank</t>
  </si>
  <si>
    <t>2017 m. Europos jaunimo U23 fechtavimo čempionatas, Minskas, Baltarusija</t>
  </si>
  <si>
    <t>Loreta Michnovič</t>
  </si>
  <si>
    <t>Algirdas Fitkevičius</t>
  </si>
  <si>
    <t>Moterų komanda (Viktė Ažukaitė, Akvilė Katkovaitė, Olivija Mašalo, Loreta Michnovič)</t>
  </si>
  <si>
    <t>Vyrų komanda (Edgaras Dvariškis, Loenardas Kalininas, Algirdas Fitkevičius, Arnas Salokas)</t>
  </si>
  <si>
    <t>PRIDEDAMA. Moterų špaga: https://efc-prod.s3.amazonaws.com/documents/blr/wwk/ohb/EW_Detailed_results.pdf ; Vyrų špaga: https://efc-prod.s3.amazonaws.com/documents/blr/kjc/gbo/EM_Detailed_results.pdf ; Moterų špaga komandinės: https://efc-prod.s3.amazonaws.com/documents/blr/avb/rov/WET_complete_RESULTS.pdf ; Vyrų špaga komandinės: https://efc-prod.s3.amazonaws.com/documents/blr/syv/otz/EMT_complete_RESULTS.pdf</t>
  </si>
  <si>
    <t>201     m. ___________________________________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</si>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</sst>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left" vertical="center" wrapText="1" indent="1"/>
    </xf>
    <xf numFmtId="0" fontId="16" fillId="0" borderId="0" xfId="0" applyFont="1"/>
    <xf numFmtId="3" fontId="3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6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25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shrinkToFit="1"/>
    </xf>
    <xf numFmtId="2" fontId="5" fillId="6" borderId="2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3" fillId="6" borderId="0" xfId="0" applyFont="1" applyFill="1" applyBorder="1" applyAlignment="1">
      <alignment horizontal="right" vertical="center" wrapText="1"/>
    </xf>
    <xf numFmtId="2" fontId="6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23" fillId="4" borderId="5" xfId="0" applyNumberFormat="1" applyFont="1" applyFill="1" applyBorder="1" applyAlignment="1">
      <alignment horizontal="center" vertical="center" wrapText="1"/>
    </xf>
    <xf numFmtId="2" fontId="23" fillId="4" borderId="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19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548"/>
  <sheetViews>
    <sheetView tabSelected="1" topLeftCell="A499" zoomScale="75" zoomScaleNormal="75" workbookViewId="0">
      <selection activeCell="B24" sqref="B24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71"/>
      <c r="E1" s="71"/>
      <c r="F1" s="71"/>
      <c r="G1" s="71"/>
      <c r="H1" s="71"/>
      <c r="I1" s="71"/>
      <c r="J1" s="71"/>
      <c r="K1" s="71"/>
      <c r="L1" s="71"/>
      <c r="N1" s="2"/>
      <c r="O1" s="2"/>
      <c r="P1" s="2"/>
      <c r="Q1" s="2"/>
    </row>
    <row r="2" spans="1:18" s="8" customFormat="1" ht="15.75">
      <c r="B2" s="8" t="s">
        <v>0</v>
      </c>
      <c r="D2" s="71"/>
      <c r="E2" s="71"/>
      <c r="F2" s="71"/>
      <c r="G2" s="71"/>
      <c r="H2" s="71"/>
      <c r="I2" s="71"/>
      <c r="J2" s="71"/>
      <c r="K2" s="71"/>
      <c r="L2" s="7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8"/>
    </row>
    <row r="6" spans="1:18" ht="18.75">
      <c r="A6" s="116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8"/>
    </row>
    <row r="7" spans="1:18" s="8" customFormat="1" ht="15.75">
      <c r="A7" s="71"/>
      <c r="B7" s="93" t="s">
        <v>4</v>
      </c>
      <c r="C7" s="93"/>
      <c r="D7" s="93"/>
      <c r="E7" s="93"/>
      <c r="F7" s="93"/>
      <c r="G7" s="93"/>
      <c r="H7" s="93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71"/>
      <c r="B8" s="94" t="s">
        <v>5</v>
      </c>
      <c r="C8" s="94"/>
      <c r="D8" s="94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71"/>
      <c r="B9" s="48">
        <v>191699536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71"/>
      <c r="B10" s="70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5" t="s">
        <v>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9" t="s">
        <v>8</v>
      </c>
      <c r="B13" s="100" t="s">
        <v>9</v>
      </c>
      <c r="C13" s="100" t="s">
        <v>10</v>
      </c>
      <c r="D13" s="100" t="s">
        <v>11</v>
      </c>
      <c r="E13" s="101" t="s">
        <v>12</v>
      </c>
      <c r="F13" s="113"/>
      <c r="G13" s="114"/>
      <c r="H13" s="114"/>
      <c r="I13" s="114"/>
      <c r="J13" s="114"/>
      <c r="K13" s="114"/>
      <c r="L13" s="114"/>
      <c r="M13" s="114"/>
      <c r="N13" s="114"/>
      <c r="O13" s="115"/>
      <c r="P13" s="117" t="s">
        <v>13</v>
      </c>
      <c r="Q13" s="104" t="s">
        <v>14</v>
      </c>
      <c r="R13" s="96" t="s">
        <v>15</v>
      </c>
    </row>
    <row r="14" spans="1:18" s="8" customFormat="1" ht="45" customHeight="1">
      <c r="A14" s="99"/>
      <c r="B14" s="100"/>
      <c r="C14" s="100"/>
      <c r="D14" s="100"/>
      <c r="E14" s="103"/>
      <c r="F14" s="101" t="s">
        <v>16</v>
      </c>
      <c r="G14" s="101" t="s">
        <v>17</v>
      </c>
      <c r="H14" s="101" t="s">
        <v>18</v>
      </c>
      <c r="I14" s="119" t="s">
        <v>19</v>
      </c>
      <c r="J14" s="101" t="s">
        <v>20</v>
      </c>
      <c r="K14" s="101" t="s">
        <v>21</v>
      </c>
      <c r="L14" s="101" t="s">
        <v>22</v>
      </c>
      <c r="M14" s="101" t="s">
        <v>23</v>
      </c>
      <c r="N14" s="111" t="s">
        <v>24</v>
      </c>
      <c r="O14" s="111" t="s">
        <v>25</v>
      </c>
      <c r="P14" s="118"/>
      <c r="Q14" s="105"/>
      <c r="R14" s="97"/>
    </row>
    <row r="15" spans="1:18" s="8" customFormat="1" ht="76.150000000000006" customHeight="1">
      <c r="A15" s="99"/>
      <c r="B15" s="100"/>
      <c r="C15" s="100"/>
      <c r="D15" s="100"/>
      <c r="E15" s="102"/>
      <c r="F15" s="102"/>
      <c r="G15" s="102"/>
      <c r="H15" s="102"/>
      <c r="I15" s="120"/>
      <c r="J15" s="102"/>
      <c r="K15" s="102"/>
      <c r="L15" s="102"/>
      <c r="M15" s="102"/>
      <c r="N15" s="112"/>
      <c r="O15" s="112"/>
      <c r="P15" s="118"/>
      <c r="Q15" s="106"/>
      <c r="R15" s="9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s="8" customFormat="1" ht="5.4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</row>
    <row r="18" spans="1:19" s="8" customFormat="1" ht="5.45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</row>
    <row r="19" spans="1:19" s="8" customFormat="1" ht="20.25" customHeight="1">
      <c r="A19" s="76" t="s">
        <v>26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5"/>
      <c r="R19" s="16"/>
    </row>
    <row r="20" spans="1:19" s="8" customFormat="1" ht="18" customHeight="1">
      <c r="A20" s="122" t="s">
        <v>27</v>
      </c>
      <c r="B20" s="122"/>
      <c r="C20" s="122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15"/>
      <c r="R20" s="16"/>
    </row>
    <row r="21" spans="1:19" s="8" customFormat="1" ht="17.2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7.25" customHeight="1">
      <c r="A22" s="76" t="s">
        <v>28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5"/>
      <c r="R22" s="16"/>
    </row>
    <row r="23" spans="1:19" s="8" customFormat="1" ht="18" customHeight="1">
      <c r="A23" s="122" t="s">
        <v>27</v>
      </c>
      <c r="B23" s="122"/>
      <c r="C23" s="122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15"/>
      <c r="R23" s="16"/>
    </row>
    <row r="24" spans="1:19" s="8" customFormat="1" ht="18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8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</row>
    <row r="26" spans="1:19" s="8" customFormat="1" ht="17.25" customHeight="1">
      <c r="A26" s="76" t="s">
        <v>29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5"/>
      <c r="R26" s="16"/>
    </row>
    <row r="27" spans="1:19" s="8" customFormat="1" ht="17.25" customHeight="1">
      <c r="A27" s="122" t="s">
        <v>27</v>
      </c>
      <c r="B27" s="122"/>
      <c r="C27" s="122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15"/>
      <c r="R27" s="16"/>
    </row>
    <row r="28" spans="1:19" s="8" customFormat="1" ht="16.5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</row>
    <row r="29" spans="1:19" s="8" customFormat="1" ht="18" customHeight="1">
      <c r="A29" s="76" t="s">
        <v>30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5"/>
      <c r="R29" s="16"/>
    </row>
    <row r="30" spans="1:19" s="8" customFormat="1" ht="16.5" customHeight="1">
      <c r="A30" s="121" t="s">
        <v>27</v>
      </c>
      <c r="B30" s="122"/>
      <c r="C30" s="122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15"/>
      <c r="R30" s="16"/>
    </row>
    <row r="31" spans="1:19" s="8" customFormat="1" ht="19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>
      <c r="A32" s="76" t="s">
        <v>31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68"/>
      <c r="R32" s="8"/>
      <c r="S32" s="8"/>
    </row>
    <row r="33" spans="1:19" ht="16.899999999999999" customHeight="1">
      <c r="A33" s="78" t="s">
        <v>27</v>
      </c>
      <c r="B33" s="79"/>
      <c r="C33" s="7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68"/>
      <c r="R33" s="8"/>
      <c r="S33" s="8"/>
    </row>
    <row r="34" spans="1:19">
      <c r="A34" s="72">
        <v>1</v>
      </c>
      <c r="B34" s="72" t="s">
        <v>32</v>
      </c>
      <c r="C34" s="12" t="s">
        <v>33</v>
      </c>
      <c r="D34" s="72" t="s">
        <v>34</v>
      </c>
      <c r="E34" s="72">
        <v>1</v>
      </c>
      <c r="F34" s="72" t="s">
        <v>35</v>
      </c>
      <c r="G34" s="72">
        <v>1</v>
      </c>
      <c r="H34" s="72" t="s">
        <v>36</v>
      </c>
      <c r="I34" s="72"/>
      <c r="J34" s="57">
        <v>103</v>
      </c>
      <c r="K34" s="72"/>
      <c r="L34" s="72">
        <v>12</v>
      </c>
      <c r="M34" s="72"/>
      <c r="N34" s="3">
        <f>(IF(F34="OŽ",IF(L34=1,550.8,IF(L34=2,426.38,IF(L34=3,342.14,IF(L34=4,181.44,IF(L34=5,168.48,IF(L34=6,155.52,IF(L34=7,148.5,IF(L34=8,144,0))))))))+IF(L34&lt;=8,0,IF(L34&lt;=16,137.7,IF(L34&lt;=24,108,IF(L34&lt;=32,80.1,IF(L34&lt;=36,52.2,0)))))-IF(L34&lt;=8,0,IF(L34&lt;=16,(L34-9)*2.754,IF(L34&lt;=24,(L34-17)* 2.754,IF(L34&lt;=32,(L34-25)* 2.754,IF(L34&lt;=36,(L34-33)*2.754,0))))),0)+IF(F34="PČ",IF(L34=1,449,IF(L34=2,314.6,IF(L34=3,238,IF(L34=4,172,IF(L34=5,159,IF(L34=6,145,IF(L34=7,132,IF(L34=8,119,0))))))))+IF(L34&lt;=8,0,IF(L34&lt;=16,88,IF(L34&lt;=24,55,IF(L34&lt;=32,22,0))))-IF(L34&lt;=8,0,IF(L34&lt;=16,(L34-9)*2.245,IF(L34&lt;=24,(L34-17)*2.245,IF(L34&lt;=32,(L34-25)*2.245,0)))),0)+IF(F34="PČneol",IF(L34=1,85,IF(L34=2,64.61,IF(L34=3,50.76,IF(L34=4,16.25,IF(L34=5,15,IF(L34=6,13.75,IF(L34=7,12.5,IF(L34=8,11.25,0))))))))+IF(L34&lt;=8,0,IF(L34&lt;=16,9,0))-IF(L34&lt;=8,0,IF(L34&lt;=16,(L34-9)*0.425,0)),0)+IF(F34="PŽ",IF(L34=1,85,IF(L34=2,59.5,IF(L34=3,45,IF(L34=4,32.5,IF(L34=5,30,IF(L34=6,27.5,IF(L34=7,25,IF(L34=8,22.5,0))))))))+IF(L34&lt;=8,0,IF(L34&lt;=16,19,IF(L34&lt;=24,13,IF(L34&lt;=32,8,0))))-IF(L34&lt;=8,0,IF(L34&lt;=16,(L34-9)*0.425,IF(L34&lt;=24,(L34-17)*0.425,IF(L34&lt;=32,(L34-25)*0.425,0)))),0)+IF(F34="EČ",IF(L34=1,204,IF(L34=2,156.24,IF(L34=3,123.84,IF(L34=4,72,IF(L34=5,66,IF(L34=6,60,IF(L34=7,54,IF(L34=8,48,0))))))))+IF(L34&lt;=8,0,IF(L34&lt;=16,40,IF(L34&lt;=24,25,0)))-IF(L34&lt;=8,0,IF(L34&lt;=16,(L34-9)*1.02,IF(L34&lt;=24,(L34-17)*1.02,0))),0)+IF(F34="EČneol",IF(L34=1,68,IF(L34=2,51.69,IF(L34=3,40.61,IF(L34=4,13,IF(L34=5,12,IF(L34=6,11,IF(L34=7,10,IF(L34=8,9,0)))))))))+IF(F34="EŽ",IF(L34=1,68,IF(L34=2,47.6,IF(L34=3,36,IF(L34=4,18,IF(L34=5,16.5,IF(L34=6,15,IF(L34=7,13.5,IF(L34=8,12,0))))))))+IF(L34&lt;=8,0,IF(L34&lt;=16,10,IF(L34&lt;=24,6,0)))-IF(L34&lt;=8,0,IF(L34&lt;=16,(L34-9)*0.34,IF(L34&lt;=24,(L34-17)*0.34,0))),0)+IF(F34="PT",IF(L34=1,68,IF(L34=2,52.08,IF(L34=3,41.28,IF(L34=4,24,IF(L34=5,22,IF(L34=6,20,IF(L34=7,18,IF(L34=8,16,0))))))))+IF(L34&lt;=8,0,IF(L34&lt;=16,13,IF(L34&lt;=24,9,IF(L34&lt;=32,4,0))))-IF(L34&lt;=8,0,IF(L34&lt;=16,(L34-9)*0.34,IF(L34&lt;=24,(L34-17)*0.34,IF(L34&lt;=32,(L34-25)*0.34,0)))),0)+IF(F34="JOŽ",IF(L34=1,85,IF(L34=2,59.5,IF(L34=3,45,IF(L34=4,32.5,IF(L34=5,30,IF(L34=6,27.5,IF(L34=7,25,IF(L34=8,22.5,0))))))))+IF(L34&lt;=8,0,IF(L34&lt;=16,19,IF(L34&lt;=24,13,0)))-IF(L34&lt;=8,0,IF(L34&lt;=16,(L34-9)*0.425,IF(L34&lt;=24,(L34-17)*0.425,0))),0)+IF(F34="JPČ",IF(L34=1,68,IF(L34=2,47.6,IF(L34=3,36,IF(L34=4,26,IF(L34=5,24,IF(L34=6,22,IF(L34=7,20,IF(L34=8,18,0))))))))+IF(L34&lt;=8,0,IF(L34&lt;=16,13,IF(L34&lt;=24,9,0)))-IF(L34&lt;=8,0,IF(L34&lt;=16,(L34-9)*0.34,IF(L34&lt;=24,(L34-17)*0.34,0))),0)+IF(F34="JEČ",IF(L34=1,34,IF(L34=2,26.04,IF(L34=3,20.6,IF(L34=4,12,IF(L34=5,11,IF(L34=6,10,IF(L34=7,9,IF(L34=8,8,0))))))))+IF(L34&lt;=8,0,IF(L34&lt;=16,6,0))-IF(L34&lt;=8,0,IF(L34&lt;=16,(L34-9)*0.17,0)),0)+IF(F34="JEOF",IF(L34=1,34,IF(L34=2,26.04,IF(L34=3,20.6,IF(L34=4,12,IF(L34=5,11,IF(L34=6,10,IF(L34=7,9,IF(L34=8,8,0))))))))+IF(L34&lt;=8,0,IF(L34&lt;=16,6,0))-IF(L34&lt;=8,0,IF(L34&lt;=16,(L34-9)*0.17,0)),0)+IF(F34="JnPČ",IF(L34=1,51,IF(L34=2,35.7,IF(L34=3,27,IF(L34=4,19.5,IF(L34=5,18,IF(L34=6,16.5,IF(L34=7,15,IF(L34=8,13.5,0))))))))+IF(L34&lt;=8,0,IF(L34&lt;=16,10,0))-IF(L34&lt;=8,0,IF(L34&lt;=16,(L34-9)*0.255,0)),0)+IF(F34="JnEČ",IF(L34=1,25.5,IF(L34=2,19.53,IF(L34=3,15.48,IF(L34=4,9,IF(L34=5,8.25,IF(L34=6,7.5,IF(L34=7,6.75,IF(L34=8,6,0))))))))+IF(L34&lt;=8,0,IF(L34&lt;=16,5,0))-IF(L34&lt;=8,0,IF(L34&lt;=16,(L34-9)*0.1275,0)),0)+IF(F34="JčPČ",IF(L34=1,21.25,IF(L34=2,14.5,IF(L34=3,11.5,IF(L34=4,7,IF(L34=5,6.5,IF(L34=6,6,IF(L34=7,5.5,IF(L34=8,5,0))))))))+IF(L34&lt;=8,0,IF(L34&lt;=16,4,0))-IF(L34&lt;=8,0,IF(L34&lt;=16,(L34-9)*0.10625,0)),0)+IF(F34="JčEČ",IF(L34=1,17,IF(L34=2,13.02,IF(L34=3,10.32,IF(L34=4,6,IF(L34=5,5.5,IF(L34=6,5,IF(L34=7,4.5,IF(L34=8,4,0))))))))+IF(L34&lt;=8,0,IF(L34&lt;=16,3,0))-IF(L34&lt;=8,0,IF(L34&lt;=16,(L34-9)*0.085,0)),0)+IF(F34="NEAK",IF(L34=1,11.48,IF(L34=2,8.79,IF(L34=3,6.97,IF(L34=4,4.05,IF(L34=5,3.71,IF(L34=6,3.38,IF(L34=7,3.04,IF(L34=8,2.7,0))))))))+IF(L34&lt;=8,0,IF(L34&lt;=16,2,IF(L34&lt;=24,1.3,0)))-IF(L34&lt;=8,0,IF(L34&lt;=16,(L34-9)*0.0574,IF(L34&lt;=24,(L34-17)*0.0574,0))),0))*IF(L34&lt;0,1,IF(OR(F34="PČ",F34="PŽ",F34="PT"),IF(J34&lt;32,J34/32,1),1))* IF(L34&lt;0,1,IF(OR(F34="EČ",F34="EŽ",F34="JOŽ",F34="JPČ",F34="NEAK"),IF(J34&lt;24,J34/24,1),1))*IF(L34&lt;0,1,IF(OR(F34="PČneol",F34="JEČ",F34="JEOF",F34="JnPČ",F34="JnEČ",F34="JčPČ",F34="JčEČ"),IF(J34&lt;16,J34/16,1),1))*IF(L34&lt;0,1,IF(F34="EČneol",IF(J34&lt;8,J34/8,1),1))</f>
        <v>5.49</v>
      </c>
      <c r="O34" s="9">
        <f>IF(F34="OŽ",N34,IF(H34="Ne",IF(J34*0.3&lt;J34-L34,N34,0),IF(J34*0.1&lt;J34-L34,N34,0)))</f>
        <v>5.49</v>
      </c>
      <c r="P34" s="4">
        <f>IF(O34=0,0,IF(F34="OŽ",IF(L34&gt;35,0,IF(J34&gt;35,(36-L34)*1.836,((36-L34)-(36-J34))*1.836)),0)+IF(F34="PČ",IF(L34&gt;31,0,IF(J34&gt;31,(32-L34)*1.347,((32-L34)-(32-J34))*1.347)),0)+ IF(F34="PČneol",IF(L34&gt;15,0,IF(J34&gt;15,(16-L34)*0.255,((16-L34)-(16-J34))*0.255)),0)+IF(F34="PŽ",IF(L34&gt;31,0,IF(J34&gt;31,(32-L34)*0.255,((32-L34)-(32-J34))*0.255)),0)+IF(F34="EČ",IF(L34&gt;23,0,IF(J34&gt;23,(24-L34)*0.612,((24-L34)-(24-J34))*0.612)),0)+IF(F34="EČneol",IF(L34&gt;7,0,IF(J34&gt;7,(8-L34)*0.204,((8-L34)-(8-J34))*0.204)),0)+IF(F34="EŽ",IF(L34&gt;23,0,IF(J34&gt;23,(24-L34)*0.204,((24-L34)-(24-J34))*0.204)),0)+IF(F34="PT",IF(L34&gt;31,0,IF(J34&gt;31,(32-L34)*0.204,((32-L34)-(32-J34))*0.204)),0)+IF(F34="JOŽ",IF(L34&gt;23,0,IF(J34&gt;23,(24-L34)*0.255,((24-L34)-(24-J34))*0.255)),0)+IF(F34="JPČ",IF(L34&gt;23,0,IF(J34&gt;23,(24-L34)*0.204,((24-L34)-(24-J34))*0.204)),0)+IF(F34="JEČ",IF(L34&gt;15,0,IF(J34&gt;15,(16-L34)*0.102,((16-L34)-(16-J34))*0.102)),0)+IF(F34="JEOF",IF(L34&gt;15,0,IF(J34&gt;15,(16-L34)*0.102,((16-L34)-(16-J34))*0.102)),0)+IF(F34="JnPČ",IF(L34&gt;15,0,IF(J34&gt;15,(16-L34)*0.153,((16-L34)-(16-J34))*0.153)),0)+IF(F34="JnEČ",IF(L34&gt;15,0,IF(J34&gt;15,(16-L34)*0.0765,((16-L34)-(16-J34))*0.0765)),0)+IF(F34="JčPČ",IF(L34&gt;15,0,IF(J34&gt;15,(16-L34)*0.06375,((16-L34)-(16-J34))*0.06375)),0)+IF(F34="JčEČ",IF(L34&gt;15,0,IF(J34&gt;15,(16-L34)*0.051,((16-L34)-(16-J34))*0.051)),0)+IF(F34="NEAK",IF(L34&gt;23,0,IF(J34&gt;23,(24-L34)*0.03444,((24-L34)-(24-J34))*0.03444)),0))</f>
        <v>0.40799999999999997</v>
      </c>
      <c r="Q34" s="11">
        <f>IF(ISERROR(P34*100/N34),0,(P34*100/N34))</f>
        <v>7.4316939890710376</v>
      </c>
      <c r="R34" s="10">
        <f>IF(Q34&lt;=30,O34+P34,O34+O34*0.3)*IF(G34=1,0.4,IF(G34=2,0.75,IF(G34="1 (kas 4 m. 1 k. nerengiamos)",0.52,1)))*IF(D34="olimpinė",1,IF(M34="Ne",0.5,1))*IF(OR(A$5="Lietuvos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federacija"),IF(OR(J34&lt;8,K34&lt;16),0,1),1)*E34*IF(I34&lt;=1,1,1/I34)*IF(OR(A$5="Lietuvos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2.4063840000000005</v>
      </c>
      <c r="S34" s="20"/>
    </row>
    <row r="35" spans="1:19" s="8" customFormat="1">
      <c r="A35" s="72">
        <v>2</v>
      </c>
      <c r="B35" s="72" t="s">
        <v>37</v>
      </c>
      <c r="C35" s="12" t="s">
        <v>33</v>
      </c>
      <c r="D35" s="72" t="s">
        <v>34</v>
      </c>
      <c r="E35" s="72">
        <v>1</v>
      </c>
      <c r="F35" s="72" t="s">
        <v>35</v>
      </c>
      <c r="G35" s="72">
        <v>1</v>
      </c>
      <c r="H35" s="72" t="s">
        <v>36</v>
      </c>
      <c r="I35" s="72"/>
      <c r="J35" s="57">
        <v>103</v>
      </c>
      <c r="K35" s="72"/>
      <c r="L35" s="72">
        <v>96</v>
      </c>
      <c r="M35" s="72"/>
      <c r="N35" s="3">
        <f t="shared" ref="N35:N37" si="0">(IF(F35="OŽ",IF(L35=1,550.8,IF(L35=2,426.38,IF(L35=3,342.14,IF(L35=4,181.44,IF(L35=5,168.48,IF(L35=6,155.52,IF(L35=7,148.5,IF(L35=8,144,0))))))))+IF(L35&lt;=8,0,IF(L35&lt;=16,137.7,IF(L35&lt;=24,108,IF(L35&lt;=32,80.1,IF(L35&lt;=36,52.2,0)))))-IF(L35&lt;=8,0,IF(L35&lt;=16,(L35-9)*2.754,IF(L35&lt;=24,(L35-17)* 2.754,IF(L35&lt;=32,(L35-25)* 2.754,IF(L35&lt;=36,(L35-33)*2.754,0))))),0)+IF(F35="PČ",IF(L35=1,449,IF(L35=2,314.6,IF(L35=3,238,IF(L35=4,172,IF(L35=5,159,IF(L35=6,145,IF(L35=7,132,IF(L35=8,119,0))))))))+IF(L35&lt;=8,0,IF(L35&lt;=16,88,IF(L35&lt;=24,55,IF(L35&lt;=32,22,0))))-IF(L35&lt;=8,0,IF(L35&lt;=16,(L35-9)*2.245,IF(L35&lt;=24,(L35-17)*2.245,IF(L35&lt;=32,(L35-25)*2.245,0)))),0)+IF(F35="PČneol",IF(L35=1,85,IF(L35=2,64.61,IF(L35=3,50.76,IF(L35=4,16.25,IF(L35=5,15,IF(L35=6,13.75,IF(L35=7,12.5,IF(L35=8,11.25,0))))))))+IF(L35&lt;=8,0,IF(L35&lt;=16,9,0))-IF(L35&lt;=8,0,IF(L35&lt;=16,(L35-9)*0.425,0)),0)+IF(F35="PŽ",IF(L35=1,85,IF(L35=2,59.5,IF(L35=3,45,IF(L35=4,32.5,IF(L35=5,30,IF(L35=6,27.5,IF(L35=7,25,IF(L35=8,22.5,0))))))))+IF(L35&lt;=8,0,IF(L35&lt;=16,19,IF(L35&lt;=24,13,IF(L35&lt;=32,8,0))))-IF(L35&lt;=8,0,IF(L35&lt;=16,(L35-9)*0.425,IF(L35&lt;=24,(L35-17)*0.425,IF(L35&lt;=32,(L35-25)*0.425,0)))),0)+IF(F35="EČ",IF(L35=1,204,IF(L35=2,156.24,IF(L35=3,123.84,IF(L35=4,72,IF(L35=5,66,IF(L35=6,60,IF(L35=7,54,IF(L35=8,48,0))))))))+IF(L35&lt;=8,0,IF(L35&lt;=16,40,IF(L35&lt;=24,25,0)))-IF(L35&lt;=8,0,IF(L35&lt;=16,(L35-9)*1.02,IF(L35&lt;=24,(L35-17)*1.02,0))),0)+IF(F35="EČneol",IF(L35=1,68,IF(L35=2,51.69,IF(L35=3,40.61,IF(L35=4,13,IF(L35=5,12,IF(L35=6,11,IF(L35=7,10,IF(L35=8,9,0)))))))))+IF(F35="EŽ",IF(L35=1,68,IF(L35=2,47.6,IF(L35=3,36,IF(L35=4,18,IF(L35=5,16.5,IF(L35=6,15,IF(L35=7,13.5,IF(L35=8,12,0))))))))+IF(L35&lt;=8,0,IF(L35&lt;=16,10,IF(L35&lt;=24,6,0)))-IF(L35&lt;=8,0,IF(L35&lt;=16,(L35-9)*0.34,IF(L35&lt;=24,(L35-17)*0.34,0))),0)+IF(F35="PT",IF(L35=1,68,IF(L35=2,52.08,IF(L35=3,41.28,IF(L35=4,24,IF(L35=5,22,IF(L35=6,20,IF(L35=7,18,IF(L35=8,16,0))))))))+IF(L35&lt;=8,0,IF(L35&lt;=16,13,IF(L35&lt;=24,9,IF(L35&lt;=32,4,0))))-IF(L35&lt;=8,0,IF(L35&lt;=16,(L35-9)*0.34,IF(L35&lt;=24,(L35-17)*0.34,IF(L35&lt;=32,(L35-25)*0.34,0)))),0)+IF(F35="JOŽ",IF(L35=1,85,IF(L35=2,59.5,IF(L35=3,45,IF(L35=4,32.5,IF(L35=5,30,IF(L35=6,27.5,IF(L35=7,25,IF(L35=8,22.5,0))))))))+IF(L35&lt;=8,0,IF(L35&lt;=16,19,IF(L35&lt;=24,13,0)))-IF(L35&lt;=8,0,IF(L35&lt;=16,(L35-9)*0.425,IF(L35&lt;=24,(L35-17)*0.425,0))),0)+IF(F35="JPČ",IF(L35=1,68,IF(L35=2,47.6,IF(L35=3,36,IF(L35=4,26,IF(L35=5,24,IF(L35=6,22,IF(L35=7,20,IF(L35=8,18,0))))))))+IF(L35&lt;=8,0,IF(L35&lt;=16,13,IF(L35&lt;=24,9,0)))-IF(L35&lt;=8,0,IF(L35&lt;=16,(L35-9)*0.34,IF(L35&lt;=24,(L35-17)*0.34,0))),0)+IF(F35="JEČ",IF(L35=1,34,IF(L35=2,26.04,IF(L35=3,20.6,IF(L35=4,12,IF(L35=5,11,IF(L35=6,10,IF(L35=7,9,IF(L35=8,8,0))))))))+IF(L35&lt;=8,0,IF(L35&lt;=16,6,0))-IF(L35&lt;=8,0,IF(L35&lt;=16,(L35-9)*0.17,0)),0)+IF(F35="JEOF",IF(L35=1,34,IF(L35=2,26.04,IF(L35=3,20.6,IF(L35=4,12,IF(L35=5,11,IF(L35=6,10,IF(L35=7,9,IF(L35=8,8,0))))))))+IF(L35&lt;=8,0,IF(L35&lt;=16,6,0))-IF(L35&lt;=8,0,IF(L35&lt;=16,(L35-9)*0.17,0)),0)+IF(F35="JnPČ",IF(L35=1,51,IF(L35=2,35.7,IF(L35=3,27,IF(L35=4,19.5,IF(L35=5,18,IF(L35=6,16.5,IF(L35=7,15,IF(L35=8,13.5,0))))))))+IF(L35&lt;=8,0,IF(L35&lt;=16,10,0))-IF(L35&lt;=8,0,IF(L35&lt;=16,(L35-9)*0.255,0)),0)+IF(F35="JnEČ",IF(L35=1,25.5,IF(L35=2,19.53,IF(L35=3,15.48,IF(L35=4,9,IF(L35=5,8.25,IF(L35=6,7.5,IF(L35=7,6.75,IF(L35=8,6,0))))))))+IF(L35&lt;=8,0,IF(L35&lt;=16,5,0))-IF(L35&lt;=8,0,IF(L35&lt;=16,(L35-9)*0.1275,0)),0)+IF(F35="JčPČ",IF(L35=1,21.25,IF(L35=2,14.5,IF(L35=3,11.5,IF(L35=4,7,IF(L35=5,6.5,IF(L35=6,6,IF(L35=7,5.5,IF(L35=8,5,0))))))))+IF(L35&lt;=8,0,IF(L35&lt;=16,4,0))-IF(L35&lt;=8,0,IF(L35&lt;=16,(L35-9)*0.10625,0)),0)+IF(F35="JčEČ",IF(L35=1,17,IF(L35=2,13.02,IF(L35=3,10.32,IF(L35=4,6,IF(L35=5,5.5,IF(L35=6,5,IF(L35=7,4.5,IF(L35=8,4,0))))))))+IF(L35&lt;=8,0,IF(L35&lt;=16,3,0))-IF(L35&lt;=8,0,IF(L35&lt;=16,(L35-9)*0.085,0)),0)+IF(F35="NEAK",IF(L35=1,11.48,IF(L35=2,8.79,IF(L35=3,6.97,IF(L35=4,4.05,IF(L35=5,3.71,IF(L35=6,3.38,IF(L35=7,3.04,IF(L35=8,2.7,0))))))))+IF(L35&lt;=8,0,IF(L35&lt;=16,2,IF(L35&lt;=24,1.3,0)))-IF(L35&lt;=8,0,IF(L35&lt;=16,(L35-9)*0.0574,IF(L35&lt;=24,(L35-17)*0.0574,0))),0))*IF(L35&lt;0,1,IF(OR(F35="PČ",F35="PŽ",F35="PT"),IF(J35&lt;32,J35/32,1),1))* IF(L35&lt;0,1,IF(OR(F35="EČ",F35="EŽ",F35="JOŽ",F35="JPČ",F35="NEAK"),IF(J35&lt;24,J35/24,1),1))*IF(L35&lt;0,1,IF(OR(F35="PČneol",F35="JEČ",F35="JEOF",F35="JnPČ",F35="JnEČ",F35="JčPČ",F35="JčEČ"),IF(J35&lt;16,J35/16,1),1))*IF(L35&lt;0,1,IF(F35="EČneol",IF(J35&lt;8,J35/8,1),1))</f>
        <v>0</v>
      </c>
      <c r="O35" s="9">
        <f t="shared" ref="O35:O37" si="1">IF(F35="OŽ",N35,IF(H35="Ne",IF(J35*0.3&lt;J35-L35,N35,0),IF(J35*0.1&lt;J35-L35,N35,0)))</f>
        <v>0</v>
      </c>
      <c r="P35" s="58">
        <f t="shared" ref="P35:P37" si="2">IF(O35=0,0,IF(F35="OŽ",IF(L35&gt;35,0,IF(J35&gt;35,(36-L35)*1.836,((36-L35)-(36-J35))*1.836)),0)+IF(F35="PČ",IF(L35&gt;31,0,IF(J35&gt;31,(32-L35)*1.347,((32-L35)-(32-J35))*1.347)),0)+ IF(F35="PČneol",IF(L35&gt;15,0,IF(J35&gt;15,(16-L35)*0.255,((16-L35)-(16-J35))*0.255)),0)+IF(F35="PŽ",IF(L35&gt;31,0,IF(J35&gt;31,(32-L35)*0.255,((32-L35)-(32-J35))*0.255)),0)+IF(F35="EČ",IF(L35&gt;23,0,IF(J35&gt;23,(24-L35)*0.612,((24-L35)-(24-J35))*0.612)),0)+IF(F35="EČneol",IF(L35&gt;7,0,IF(J35&gt;7,(8-L35)*0.204,((8-L35)-(8-J35))*0.204)),0)+IF(F35="EŽ",IF(L35&gt;23,0,IF(J35&gt;23,(24-L35)*0.204,((24-L35)-(24-J35))*0.204)),0)+IF(F35="PT",IF(L35&gt;31,0,IF(J35&gt;31,(32-L35)*0.204,((32-L35)-(32-J35))*0.204)),0)+IF(F35="JOŽ",IF(L35&gt;23,0,IF(J35&gt;23,(24-L35)*0.255,((24-L35)-(24-J35))*0.255)),0)+IF(F35="JPČ",IF(L35&gt;23,0,IF(J35&gt;23,(24-L35)*0.204,((24-L35)-(24-J35))*0.204)),0)+IF(F35="JEČ",IF(L35&gt;15,0,IF(J35&gt;15,(16-L35)*0.102,((16-L35)-(16-J35))*0.102)),0)+IF(F35="JEOF",IF(L35&gt;15,0,IF(J35&gt;15,(16-L35)*0.102,((16-L35)-(16-J35))*0.102)),0)+IF(F35="JnPČ",IF(L35&gt;15,0,IF(J35&gt;15,(16-L35)*0.153,((16-L35)-(16-J35))*0.153)),0)+IF(F35="JnEČ",IF(L35&gt;15,0,IF(J35&gt;15,(16-L35)*0.0765,((16-L35)-(16-J35))*0.0765)),0)+IF(F35="JčPČ",IF(L35&gt;15,0,IF(J35&gt;15,(16-L35)*0.06375,((16-L35)-(16-J35))*0.06375)),0)+IF(F35="JčEČ",IF(L35&gt;15,0,IF(J35&gt;15,(16-L35)*0.051,((16-L35)-(16-J35))*0.051)),0)+IF(F35="NEAK",IF(L35&gt;23,0,IF(J35&gt;23,(24-L35)*0.03444,((24-L35)-(24-J35))*0.03444)),0))</f>
        <v>0</v>
      </c>
      <c r="Q35" s="11">
        <f t="shared" ref="Q35:Q37" si="3">IF(ISERROR(P35*100/N35),0,(P35*100/N35))</f>
        <v>0</v>
      </c>
      <c r="R35" s="10">
        <f t="shared" ref="R35:R37" si="4">IF(Q35&lt;=30,O35+P35,O35+O35*0.3)*IF(G35=1,0.4,IF(G35=2,0.75,IF(G35="1 (kas 4 m. 1 k. nerengiamos)",0.52,1)))*IF(D35="olimpinė",1,IF(M35="Ne",0.5,1))*IF(OR(A$5="Lietuvos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federacija"),IF(OR(J35&lt;8,K35&lt;16),0,1),1)*E35*IF(I35&lt;=1,1,1/I35)*IF(OR(A$5="Lietuvos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" s="20"/>
    </row>
    <row r="36" spans="1:19" s="8" customFormat="1">
      <c r="A36" s="72">
        <v>3</v>
      </c>
      <c r="B36" s="72" t="s">
        <v>38</v>
      </c>
      <c r="C36" s="12" t="s">
        <v>33</v>
      </c>
      <c r="D36" s="72" t="s">
        <v>34</v>
      </c>
      <c r="E36" s="72">
        <v>1</v>
      </c>
      <c r="F36" s="72" t="s">
        <v>35</v>
      </c>
      <c r="G36" s="72">
        <v>1</v>
      </c>
      <c r="H36" s="72" t="s">
        <v>36</v>
      </c>
      <c r="I36" s="72"/>
      <c r="J36" s="57">
        <v>90</v>
      </c>
      <c r="K36" s="72"/>
      <c r="L36" s="72">
        <v>56</v>
      </c>
      <c r="M36" s="72"/>
      <c r="N36" s="3">
        <f t="shared" si="0"/>
        <v>0</v>
      </c>
      <c r="O36" s="9">
        <f t="shared" si="1"/>
        <v>0</v>
      </c>
      <c r="P36" s="58">
        <f t="shared" si="2"/>
        <v>0</v>
      </c>
      <c r="Q36" s="11">
        <f t="shared" si="3"/>
        <v>0</v>
      </c>
      <c r="R36" s="10">
        <f t="shared" si="4"/>
        <v>0</v>
      </c>
      <c r="S36" s="20"/>
    </row>
    <row r="37" spans="1:19" s="8" customFormat="1">
      <c r="A37" s="72">
        <v>4</v>
      </c>
      <c r="B37" s="72" t="s">
        <v>39</v>
      </c>
      <c r="C37" s="12" t="s">
        <v>33</v>
      </c>
      <c r="D37" s="72" t="s">
        <v>34</v>
      </c>
      <c r="E37" s="72">
        <v>1</v>
      </c>
      <c r="F37" s="72" t="s">
        <v>35</v>
      </c>
      <c r="G37" s="72">
        <v>1</v>
      </c>
      <c r="H37" s="72" t="s">
        <v>36</v>
      </c>
      <c r="I37" s="72"/>
      <c r="J37" s="57">
        <v>90</v>
      </c>
      <c r="K37" s="72"/>
      <c r="L37" s="72">
        <v>84</v>
      </c>
      <c r="M37" s="72"/>
      <c r="N37" s="3">
        <f t="shared" si="0"/>
        <v>0</v>
      </c>
      <c r="O37" s="9">
        <f t="shared" si="1"/>
        <v>0</v>
      </c>
      <c r="P37" s="58">
        <f t="shared" si="2"/>
        <v>0</v>
      </c>
      <c r="Q37" s="11">
        <f t="shared" si="3"/>
        <v>0</v>
      </c>
      <c r="R37" s="10">
        <f t="shared" si="4"/>
        <v>0</v>
      </c>
      <c r="S37" s="20"/>
    </row>
    <row r="38" spans="1:19" s="8" customFormat="1" ht="15.75" customHeight="1">
      <c r="A38" s="89" t="s">
        <v>40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1"/>
      <c r="R38" s="10">
        <f>SUM(R34:R37)</f>
        <v>2.4063840000000005</v>
      </c>
    </row>
    <row r="39" spans="1:19" s="8" customFormat="1" ht="1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</row>
    <row r="40" spans="1:19" s="8" customFormat="1" ht="26.25" customHeight="1">
      <c r="A40" s="24" t="s">
        <v>41</v>
      </c>
      <c r="B40" s="2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</row>
    <row r="41" spans="1:19" s="8" customFormat="1" ht="15" customHeight="1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15"/>
      <c r="K41" s="15"/>
      <c r="L41" s="15"/>
      <c r="M41" s="15"/>
      <c r="N41" s="15"/>
      <c r="O41" s="15"/>
      <c r="P41" s="15"/>
      <c r="Q41" s="15"/>
      <c r="R41" s="16"/>
    </row>
    <row r="42" spans="1:19" s="8" customFormat="1" ht="15" customHeight="1">
      <c r="A42" s="49"/>
      <c r="B42" s="49"/>
      <c r="C42" s="49"/>
      <c r="D42" s="49"/>
      <c r="E42" s="49"/>
      <c r="F42" s="49"/>
      <c r="G42" s="49"/>
      <c r="H42" s="49"/>
      <c r="I42" s="49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6.75" customHeight="1">
      <c r="A43" s="49"/>
      <c r="B43" s="49"/>
      <c r="C43" s="49"/>
      <c r="D43" s="49"/>
      <c r="E43" s="49"/>
      <c r="F43" s="49"/>
      <c r="G43" s="49"/>
      <c r="H43" s="49"/>
      <c r="I43" s="49"/>
      <c r="J43" s="15"/>
      <c r="K43" s="15"/>
      <c r="L43" s="15"/>
      <c r="M43" s="15"/>
      <c r="N43" s="15"/>
      <c r="O43" s="15"/>
      <c r="P43" s="15"/>
      <c r="Q43" s="15"/>
      <c r="R43" s="16"/>
    </row>
    <row r="44" spans="1:19" s="8" customFormat="1" ht="15" customHeight="1">
      <c r="A44" s="76" t="s">
        <v>43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68"/>
    </row>
    <row r="45" spans="1:19" s="8" customFormat="1" ht="15" customHeight="1">
      <c r="A45" s="78" t="s">
        <v>27</v>
      </c>
      <c r="B45" s="79"/>
      <c r="C45" s="7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68"/>
    </row>
    <row r="46" spans="1:19" s="64" customFormat="1" ht="15" customHeight="1">
      <c r="A46" s="57">
        <v>1</v>
      </c>
      <c r="B46" s="57" t="s">
        <v>44</v>
      </c>
      <c r="C46" s="59" t="s">
        <v>33</v>
      </c>
      <c r="D46" s="57" t="s">
        <v>34</v>
      </c>
      <c r="E46" s="57">
        <v>1</v>
      </c>
      <c r="F46" s="57" t="s">
        <v>45</v>
      </c>
      <c r="G46" s="57">
        <v>1</v>
      </c>
      <c r="H46" s="57" t="s">
        <v>36</v>
      </c>
      <c r="I46" s="57"/>
      <c r="J46" s="57">
        <v>133</v>
      </c>
      <c r="K46" s="57"/>
      <c r="L46" s="57">
        <v>125</v>
      </c>
      <c r="M46" s="57"/>
      <c r="N46" s="60">
        <f t="shared" ref="N46" si="5">(IF(F46="OŽ",IF(L46=1,550.8,IF(L46=2,426.38,IF(L46=3,342.14,IF(L46=4,181.44,IF(L46=5,168.48,IF(L46=6,155.52,IF(L46=7,148.5,IF(L46=8,144,0))))))))+IF(L46&lt;=8,0,IF(L46&lt;=16,137.7,IF(L46&lt;=24,108,IF(L46&lt;=32,80.1,IF(L46&lt;=36,52.2,0)))))-IF(L46&lt;=8,0,IF(L46&lt;=16,(L46-9)*2.754,IF(L46&lt;=24,(L46-17)* 2.754,IF(L46&lt;=32,(L46-25)* 2.754,IF(L46&lt;=36,(L46-33)*2.754,0))))),0)+IF(F46="PČ",IF(L46=1,449,IF(L46=2,314.6,IF(L46=3,238,IF(L46=4,172,IF(L46=5,159,IF(L46=6,145,IF(L46=7,132,IF(L46=8,119,0))))))))+IF(L46&lt;=8,0,IF(L46&lt;=16,88,IF(L46&lt;=24,55,IF(L46&lt;=32,22,0))))-IF(L46&lt;=8,0,IF(L46&lt;=16,(L46-9)*2.245,IF(L46&lt;=24,(L46-17)*2.245,IF(L46&lt;=32,(L46-25)*2.245,0)))),0)+IF(F46="PČneol",IF(L46=1,85,IF(L46=2,64.61,IF(L46=3,50.76,IF(L46=4,16.25,IF(L46=5,15,IF(L46=6,13.75,IF(L46=7,12.5,IF(L46=8,11.25,0))))))))+IF(L46&lt;=8,0,IF(L46&lt;=16,9,0))-IF(L46&lt;=8,0,IF(L46&lt;=16,(L46-9)*0.425,0)),0)+IF(F46="PŽ",IF(L46=1,85,IF(L46=2,59.5,IF(L46=3,45,IF(L46=4,32.5,IF(L46=5,30,IF(L46=6,27.5,IF(L46=7,25,IF(L46=8,22.5,0))))))))+IF(L46&lt;=8,0,IF(L46&lt;=16,19,IF(L46&lt;=24,13,IF(L46&lt;=32,8,0))))-IF(L46&lt;=8,0,IF(L46&lt;=16,(L46-9)*0.425,IF(L46&lt;=24,(L46-17)*0.425,IF(L46&lt;=32,(L46-25)*0.425,0)))),0)+IF(F46="EČ",IF(L46=1,204,IF(L46=2,156.24,IF(L46=3,123.84,IF(L46=4,72,IF(L46=5,66,IF(L46=6,60,IF(L46=7,54,IF(L46=8,48,0))))))))+IF(L46&lt;=8,0,IF(L46&lt;=16,40,IF(L46&lt;=24,25,0)))-IF(L46&lt;=8,0,IF(L46&lt;=16,(L46-9)*1.02,IF(L46&lt;=24,(L46-17)*1.02,0))),0)+IF(F46="EČneol",IF(L46=1,68,IF(L46=2,51.69,IF(L46=3,40.61,IF(L46=4,13,IF(L46=5,12,IF(L46=6,11,IF(L46=7,10,IF(L46=8,9,0)))))))))+IF(F46="EŽ",IF(L46=1,68,IF(L46=2,47.6,IF(L46=3,36,IF(L46=4,18,IF(L46=5,16.5,IF(L46=6,15,IF(L46=7,13.5,IF(L46=8,12,0))))))))+IF(L46&lt;=8,0,IF(L46&lt;=16,10,IF(L46&lt;=24,6,0)))-IF(L46&lt;=8,0,IF(L46&lt;=16,(L46-9)*0.34,IF(L46&lt;=24,(L46-17)*0.34,0))),0)+IF(F46="PT",IF(L46=1,68,IF(L46=2,52.08,IF(L46=3,41.28,IF(L46=4,24,IF(L46=5,22,IF(L46=6,20,IF(L46=7,18,IF(L46=8,16,0))))))))+IF(L46&lt;=8,0,IF(L46&lt;=16,13,IF(L46&lt;=24,9,IF(L46&lt;=32,4,0))))-IF(L46&lt;=8,0,IF(L46&lt;=16,(L46-9)*0.34,IF(L46&lt;=24,(L46-17)*0.34,IF(L46&lt;=32,(L46-25)*0.34,0)))),0)+IF(F46="JOŽ",IF(L46=1,85,IF(L46=2,59.5,IF(L46=3,45,IF(L46=4,32.5,IF(L46=5,30,IF(L46=6,27.5,IF(L46=7,25,IF(L46=8,22.5,0))))))))+IF(L46&lt;=8,0,IF(L46&lt;=16,19,IF(L46&lt;=24,13,0)))-IF(L46&lt;=8,0,IF(L46&lt;=16,(L46-9)*0.425,IF(L46&lt;=24,(L46-17)*0.425,0))),0)+IF(F46="JPČ",IF(L46=1,68,IF(L46=2,47.6,IF(L46=3,36,IF(L46=4,26,IF(L46=5,24,IF(L46=6,22,IF(L46=7,20,IF(L46=8,18,0))))))))+IF(L46&lt;=8,0,IF(L46&lt;=16,13,IF(L46&lt;=24,9,0)))-IF(L46&lt;=8,0,IF(L46&lt;=16,(L46-9)*0.34,IF(L46&lt;=24,(L46-17)*0.34,0))),0)+IF(F46="JEČ",IF(L46=1,34,IF(L46=2,26.04,IF(L46=3,20.6,IF(L46=4,12,IF(L46=5,11,IF(L46=6,10,IF(L46=7,9,IF(L46=8,8,0))))))))+IF(L46&lt;=8,0,IF(L46&lt;=16,6,0))-IF(L46&lt;=8,0,IF(L46&lt;=16,(L46-9)*0.17,0)),0)+IF(F46="JEOF",IF(L46=1,34,IF(L46=2,26.04,IF(L46=3,20.6,IF(L46=4,12,IF(L46=5,11,IF(L46=6,10,IF(L46=7,9,IF(L46=8,8,0))))))))+IF(L46&lt;=8,0,IF(L46&lt;=16,6,0))-IF(L46&lt;=8,0,IF(L46&lt;=16,(L46-9)*0.17,0)),0)+IF(F46="JnPČ",IF(L46=1,51,IF(L46=2,35.7,IF(L46=3,27,IF(L46=4,19.5,IF(L46=5,18,IF(L46=6,16.5,IF(L46=7,15,IF(L46=8,13.5,0))))))))+IF(L46&lt;=8,0,IF(L46&lt;=16,10,0))-IF(L46&lt;=8,0,IF(L46&lt;=16,(L46-9)*0.255,0)),0)+IF(F46="JnEČ",IF(L46=1,25.5,IF(L46=2,19.53,IF(L46=3,15.48,IF(L46=4,9,IF(L46=5,8.25,IF(L46=6,7.5,IF(L46=7,6.75,IF(L46=8,6,0))))))))+IF(L46&lt;=8,0,IF(L46&lt;=16,5,0))-IF(L46&lt;=8,0,IF(L46&lt;=16,(L46-9)*0.1275,0)),0)+IF(F46="JčPČ",IF(L46=1,21.25,IF(L46=2,14.5,IF(L46=3,11.5,IF(L46=4,7,IF(L46=5,6.5,IF(L46=6,6,IF(L46=7,5.5,IF(L46=8,5,0))))))))+IF(L46&lt;=8,0,IF(L46&lt;=16,4,0))-IF(L46&lt;=8,0,IF(L46&lt;=16,(L46-9)*0.10625,0)),0)+IF(F46="JčEČ",IF(L46=1,17,IF(L46=2,13.02,IF(L46=3,10.32,IF(L46=4,6,IF(L46=5,5.5,IF(L46=6,5,IF(L46=7,4.5,IF(L46=8,4,0))))))))+IF(L46&lt;=8,0,IF(L46&lt;=16,3,0))-IF(L46&lt;=8,0,IF(L46&lt;=16,(L46-9)*0.085,0)),0)+IF(F46="NEAK",IF(L46=1,11.48,IF(L46=2,8.79,IF(L46=3,6.97,IF(L46=4,4.05,IF(L46=5,3.71,IF(L46=6,3.38,IF(L46=7,3.04,IF(L46=8,2.7,0))))))))+IF(L46&lt;=8,0,IF(L46&lt;=16,2,IF(L46&lt;=24,1.3,0)))-IF(L46&lt;=8,0,IF(L46&lt;=16,(L46-9)*0.0574,IF(L46&lt;=24,(L46-17)*0.0574,0))),0))*IF(L46&lt;0,1,IF(OR(F46="PČ",F46="PŽ",F46="PT"),IF(J46&lt;32,J46/32,1),1))* IF(L46&lt;0,1,IF(OR(F46="EČ",F46="EŽ",F46="JOŽ",F46="JPČ",F46="NEAK"),IF(J46&lt;24,J46/24,1),1))*IF(L46&lt;0,1,IF(OR(F46="PČneol",F46="JEČ",F46="JEOF",F46="JnPČ",F46="JnEČ",F46="JčPČ",F46="JčEČ"),IF(J46&lt;16,J46/16,1),1))*IF(L46&lt;0,1,IF(F46="EČneol",IF(J46&lt;8,J46/8,1),1))</f>
        <v>0</v>
      </c>
      <c r="O46" s="61">
        <f t="shared" ref="O46" si="6">IF(F46="OŽ",N46,IF(H46="Ne",IF(J46*0.3&lt;J46-L46,N46,0),IF(J46*0.1&lt;J46-L46,N46,0)))</f>
        <v>0</v>
      </c>
      <c r="P46" s="62">
        <f>IF(O46=0,0,IF(F46="OŽ",IF(L46&gt;35,0,IF(J46&gt;35,(36-L46)*1.836,((36-L46)-(36-J46))*1.836)),0)+IF(F46="PČ",IF(L46&gt;31,0,IF(J46&gt;31,(32-L46)*1.347,((32-L46)-(32-J46))*1.347)),0)+ IF(F46="PČneol",IF(L46&gt;15,0,IF(J46&gt;15,(16-L46)*0.255,((16-L46)-(16-J46))*0.255)),0)+IF(F46="PŽ",IF(L46&gt;31,0,IF(J46&gt;31,(32-L46)*0.255,((32-L46)-(32-J46))*0.255)),0)+IF(F46="EČ",IF(L46&gt;23,0,IF(J46&gt;23,(24-L46)*0.612,((24-L46)-(24-J46))*0.612)),0)+IF(F46="EČneol",IF(L46&gt;7,0,IF(J46&gt;7,(8-L46)*0.204,((8-L46)-(8-J46))*0.204)),0)+IF(F46="EŽ",IF(L46&gt;23,0,IF(J46&gt;23,(24-L46)*0.204,((24-L46)-(24-J46))*0.204)),0)+IF(F46="PT",IF(L46&gt;31,0,IF(J46&gt;31,(32-L46)*0.204,((32-L46)-(32-J46))*0.204)),0)+IF(F46="JOŽ",IF(L46&gt;23,0,IF(J46&gt;23,(24-L46)*0.255,((24-L46)-(24-J46))*0.255)),0)+IF(F46="JPČ",IF(L46&gt;23,0,IF(J46&gt;23,(24-L46)*0.204,((24-L46)-(24-J46))*0.204)),0)+IF(F46="JEČ",IF(L46&gt;15,0,IF(J46&gt;15,(16-L46)*0.102,((16-L46)-(16-J46))*0.102)),0)+IF(F46="JEOF",IF(L46&gt;15,0,IF(J46&gt;15,(16-L46)*0.102,((16-L46)-(16-J46))*0.102)),0)+IF(F46="JnPČ",IF(L46&gt;15,0,IF(J46&gt;15,(16-L46)*0.153,((16-L46)-(16-J46))*0.153)),0)+IF(F46="JnEČ",IF(L46&gt;15,0,IF(J46&gt;15,(16-L46)*0.0765,((16-L46)-(16-J46))*0.0765)),0)+IF(F46="JčPČ",IF(L46&gt;15,0,IF(J46&gt;15,(16-L46)*0.06375,((16-L46)-(16-J46))*0.06375)),0)+IF(F46="JčEČ",IF(L46&gt;15,0,IF(J46&gt;15,(16-L46)*0.051,((16-L46)-(16-J46))*0.051)),0)+IF(F46="NEAK",IF(L46&gt;23,0,IF(J46&gt;23,(24-L46)*0.03444,((24-L46)-(24-J46))*0.03444)),0))</f>
        <v>0</v>
      </c>
      <c r="Q46" s="11">
        <f t="shared" ref="Q46:Q51" si="7">IF(ISERROR(P46*100/N46),0,(P46*100/N46))</f>
        <v>0</v>
      </c>
      <c r="R46" s="63">
        <f>IF(Q46&lt;=30,O46+P46,O46+O46*0.3)*IF(G46=1,0.4,IF(G46=2,0.75,IF(G46="1 (kas 4 m. 1 k. nerengiamos)",0.52,1)))*IF(D46="olimpinė",1,IF(M46="Ne",0.5,1))*IF(OR(A$5="Lietuvos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federacija"),IF(OR(J46&lt;8,K46&lt;16),0,1),1)*E46*IF(I46&lt;=1,1,1/I46)*IF(OR(A$5="Lietuvos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7" spans="1:19" s="8" customFormat="1" ht="15" customHeight="1">
      <c r="A47" s="72">
        <v>2</v>
      </c>
      <c r="B47" s="72" t="s">
        <v>46</v>
      </c>
      <c r="C47" s="12" t="s">
        <v>33</v>
      </c>
      <c r="D47" s="72" t="s">
        <v>34</v>
      </c>
      <c r="E47" s="72">
        <v>1</v>
      </c>
      <c r="F47" s="72" t="s">
        <v>45</v>
      </c>
      <c r="G47" s="72">
        <v>1</v>
      </c>
      <c r="H47" s="72" t="s">
        <v>36</v>
      </c>
      <c r="I47" s="72"/>
      <c r="J47" s="57">
        <v>133</v>
      </c>
      <c r="K47" s="72"/>
      <c r="L47" s="72">
        <v>56</v>
      </c>
      <c r="M47" s="72"/>
      <c r="N47" s="3">
        <f t="shared" ref="N47:N51" si="8">(IF(F47="OŽ",IF(L47=1,550.8,IF(L47=2,426.38,IF(L47=3,342.14,IF(L47=4,181.44,IF(L47=5,168.48,IF(L47=6,155.52,IF(L47=7,148.5,IF(L47=8,144,0))))))))+IF(L47&lt;=8,0,IF(L47&lt;=16,137.7,IF(L47&lt;=24,108,IF(L47&lt;=32,80.1,IF(L47&lt;=36,52.2,0)))))-IF(L47&lt;=8,0,IF(L47&lt;=16,(L47-9)*2.754,IF(L47&lt;=24,(L47-17)* 2.754,IF(L47&lt;=32,(L47-25)* 2.754,IF(L47&lt;=36,(L47-33)*2.754,0))))),0)+IF(F47="PČ",IF(L47=1,449,IF(L47=2,314.6,IF(L47=3,238,IF(L47=4,172,IF(L47=5,159,IF(L47=6,145,IF(L47=7,132,IF(L47=8,119,0))))))))+IF(L47&lt;=8,0,IF(L47&lt;=16,88,IF(L47&lt;=24,55,IF(L47&lt;=32,22,0))))-IF(L47&lt;=8,0,IF(L47&lt;=16,(L47-9)*2.245,IF(L47&lt;=24,(L47-17)*2.245,IF(L47&lt;=32,(L47-25)*2.245,0)))),0)+IF(F47="PČneol",IF(L47=1,85,IF(L47=2,64.61,IF(L47=3,50.76,IF(L47=4,16.25,IF(L47=5,15,IF(L47=6,13.75,IF(L47=7,12.5,IF(L47=8,11.25,0))))))))+IF(L47&lt;=8,0,IF(L47&lt;=16,9,0))-IF(L47&lt;=8,0,IF(L47&lt;=16,(L47-9)*0.425,0)),0)+IF(F47="PŽ",IF(L47=1,85,IF(L47=2,59.5,IF(L47=3,45,IF(L47=4,32.5,IF(L47=5,30,IF(L47=6,27.5,IF(L47=7,25,IF(L47=8,22.5,0))))))))+IF(L47&lt;=8,0,IF(L47&lt;=16,19,IF(L47&lt;=24,13,IF(L47&lt;=32,8,0))))-IF(L47&lt;=8,0,IF(L47&lt;=16,(L47-9)*0.425,IF(L47&lt;=24,(L47-17)*0.425,IF(L47&lt;=32,(L47-25)*0.425,0)))),0)+IF(F47="EČ",IF(L47=1,204,IF(L47=2,156.24,IF(L47=3,123.84,IF(L47=4,72,IF(L47=5,66,IF(L47=6,60,IF(L47=7,54,IF(L47=8,48,0))))))))+IF(L47&lt;=8,0,IF(L47&lt;=16,40,IF(L47&lt;=24,25,0)))-IF(L47&lt;=8,0,IF(L47&lt;=16,(L47-9)*1.02,IF(L47&lt;=24,(L47-17)*1.02,0))),0)+IF(F47="EČneol",IF(L47=1,68,IF(L47=2,51.69,IF(L47=3,40.61,IF(L47=4,13,IF(L47=5,12,IF(L47=6,11,IF(L47=7,10,IF(L47=8,9,0)))))))))+IF(F47="EŽ",IF(L47=1,68,IF(L47=2,47.6,IF(L47=3,36,IF(L47=4,18,IF(L47=5,16.5,IF(L47=6,15,IF(L47=7,13.5,IF(L47=8,12,0))))))))+IF(L47&lt;=8,0,IF(L47&lt;=16,10,IF(L47&lt;=24,6,0)))-IF(L47&lt;=8,0,IF(L47&lt;=16,(L47-9)*0.34,IF(L47&lt;=24,(L47-17)*0.34,0))),0)+IF(F47="PT",IF(L47=1,68,IF(L47=2,52.08,IF(L47=3,41.28,IF(L47=4,24,IF(L47=5,22,IF(L47=6,20,IF(L47=7,18,IF(L47=8,16,0))))))))+IF(L47&lt;=8,0,IF(L47&lt;=16,13,IF(L47&lt;=24,9,IF(L47&lt;=32,4,0))))-IF(L47&lt;=8,0,IF(L47&lt;=16,(L47-9)*0.34,IF(L47&lt;=24,(L47-17)*0.34,IF(L47&lt;=32,(L47-25)*0.34,0)))),0)+IF(F47="JOŽ",IF(L47=1,85,IF(L47=2,59.5,IF(L47=3,45,IF(L47=4,32.5,IF(L47=5,30,IF(L47=6,27.5,IF(L47=7,25,IF(L47=8,22.5,0))))))))+IF(L47&lt;=8,0,IF(L47&lt;=16,19,IF(L47&lt;=24,13,0)))-IF(L47&lt;=8,0,IF(L47&lt;=16,(L47-9)*0.425,IF(L47&lt;=24,(L47-17)*0.425,0))),0)+IF(F47="JPČ",IF(L47=1,68,IF(L47=2,47.6,IF(L47=3,36,IF(L47=4,26,IF(L47=5,24,IF(L47=6,22,IF(L47=7,20,IF(L47=8,18,0))))))))+IF(L47&lt;=8,0,IF(L47&lt;=16,13,IF(L47&lt;=24,9,0)))-IF(L47&lt;=8,0,IF(L47&lt;=16,(L47-9)*0.34,IF(L47&lt;=24,(L47-17)*0.34,0))),0)+IF(F47="JEČ",IF(L47=1,34,IF(L47=2,26.04,IF(L47=3,20.6,IF(L47=4,12,IF(L47=5,11,IF(L47=6,10,IF(L47=7,9,IF(L47=8,8,0))))))))+IF(L47&lt;=8,0,IF(L47&lt;=16,6,0))-IF(L47&lt;=8,0,IF(L47&lt;=16,(L47-9)*0.17,0)),0)+IF(F47="JEOF",IF(L47=1,34,IF(L47=2,26.04,IF(L47=3,20.6,IF(L47=4,12,IF(L47=5,11,IF(L47=6,10,IF(L47=7,9,IF(L47=8,8,0))))))))+IF(L47&lt;=8,0,IF(L47&lt;=16,6,0))-IF(L47&lt;=8,0,IF(L47&lt;=16,(L47-9)*0.17,0)),0)+IF(F47="JnPČ",IF(L47=1,51,IF(L47=2,35.7,IF(L47=3,27,IF(L47=4,19.5,IF(L47=5,18,IF(L47=6,16.5,IF(L47=7,15,IF(L47=8,13.5,0))))))))+IF(L47&lt;=8,0,IF(L47&lt;=16,10,0))-IF(L47&lt;=8,0,IF(L47&lt;=16,(L47-9)*0.255,0)),0)+IF(F47="JnEČ",IF(L47=1,25.5,IF(L47=2,19.53,IF(L47=3,15.48,IF(L47=4,9,IF(L47=5,8.25,IF(L47=6,7.5,IF(L47=7,6.75,IF(L47=8,6,0))))))))+IF(L47&lt;=8,0,IF(L47&lt;=16,5,0))-IF(L47&lt;=8,0,IF(L47&lt;=16,(L47-9)*0.1275,0)),0)+IF(F47="JčPČ",IF(L47=1,21.25,IF(L47=2,14.5,IF(L47=3,11.5,IF(L47=4,7,IF(L47=5,6.5,IF(L47=6,6,IF(L47=7,5.5,IF(L47=8,5,0))))))))+IF(L47&lt;=8,0,IF(L47&lt;=16,4,0))-IF(L47&lt;=8,0,IF(L47&lt;=16,(L47-9)*0.10625,0)),0)+IF(F47="JčEČ",IF(L47=1,17,IF(L47=2,13.02,IF(L47=3,10.32,IF(L47=4,6,IF(L47=5,5.5,IF(L47=6,5,IF(L47=7,4.5,IF(L47=8,4,0))))))))+IF(L47&lt;=8,0,IF(L47&lt;=16,3,0))-IF(L47&lt;=8,0,IF(L47&lt;=16,(L47-9)*0.085,0)),0)+IF(F47="NEAK",IF(L47=1,11.48,IF(L47=2,8.79,IF(L47=3,6.97,IF(L47=4,4.05,IF(L47=5,3.71,IF(L47=6,3.38,IF(L47=7,3.04,IF(L47=8,2.7,0))))))))+IF(L47&lt;=8,0,IF(L47&lt;=16,2,IF(L47&lt;=24,1.3,0)))-IF(L47&lt;=8,0,IF(L47&lt;=16,(L47-9)*0.0574,IF(L47&lt;=24,(L47-17)*0.0574,0))),0))*IF(L47&lt;0,1,IF(OR(F47="PČ",F47="PŽ",F47="PT"),IF(J47&lt;32,J47/32,1),1))* IF(L47&lt;0,1,IF(OR(F47="EČ",F47="EŽ",F47="JOŽ",F47="JPČ",F47="NEAK"),IF(J47&lt;24,J47/24,1),1))*IF(L47&lt;0,1,IF(OR(F47="PČneol",F47="JEČ",F47="JEOF",F47="JnPČ",F47="JnEČ",F47="JčPČ",F47="JčEČ"),IF(J47&lt;16,J47/16,1),1))*IF(L47&lt;0,1,IF(F47="EČneol",IF(J47&lt;8,J47/8,1),1))</f>
        <v>0</v>
      </c>
      <c r="O47" s="9">
        <f t="shared" ref="O47:O51" si="9">IF(F47="OŽ",N47,IF(H47="Ne",IF(J47*0.3&lt;J47-L47,N47,0),IF(J47*0.1&lt;J47-L47,N47,0)))</f>
        <v>0</v>
      </c>
      <c r="P47" s="58">
        <f t="shared" ref="P47:P51" si="10">IF(O47=0,0,IF(F47="OŽ",IF(L47&gt;35,0,IF(J47&gt;35,(36-L47)*1.836,((36-L47)-(36-J47))*1.836)),0)+IF(F47="PČ",IF(L47&gt;31,0,IF(J47&gt;31,(32-L47)*1.347,((32-L47)-(32-J47))*1.347)),0)+ IF(F47="PČneol",IF(L47&gt;15,0,IF(J47&gt;15,(16-L47)*0.255,((16-L47)-(16-J47))*0.255)),0)+IF(F47="PŽ",IF(L47&gt;31,0,IF(J47&gt;31,(32-L47)*0.255,((32-L47)-(32-J47))*0.255)),0)+IF(F47="EČ",IF(L47&gt;23,0,IF(J47&gt;23,(24-L47)*0.612,((24-L47)-(24-J47))*0.612)),0)+IF(F47="EČneol",IF(L47&gt;7,0,IF(J47&gt;7,(8-L47)*0.204,((8-L47)-(8-J47))*0.204)),0)+IF(F47="EŽ",IF(L47&gt;23,0,IF(J47&gt;23,(24-L47)*0.204,((24-L47)-(24-J47))*0.204)),0)+IF(F47="PT",IF(L47&gt;31,0,IF(J47&gt;31,(32-L47)*0.204,((32-L47)-(32-J47))*0.204)),0)+IF(F47="JOŽ",IF(L47&gt;23,0,IF(J47&gt;23,(24-L47)*0.255,((24-L47)-(24-J47))*0.255)),0)+IF(F47="JPČ",IF(L47&gt;23,0,IF(J47&gt;23,(24-L47)*0.204,((24-L47)-(24-J47))*0.204)),0)+IF(F47="JEČ",IF(L47&gt;15,0,IF(J47&gt;15,(16-L47)*0.102,((16-L47)-(16-J47))*0.102)),0)+IF(F47="JEOF",IF(L47&gt;15,0,IF(J47&gt;15,(16-L47)*0.102,((16-L47)-(16-J47))*0.102)),0)+IF(F47="JnPČ",IF(L47&gt;15,0,IF(J47&gt;15,(16-L47)*0.153,((16-L47)-(16-J47))*0.153)),0)+IF(F47="JnEČ",IF(L47&gt;15,0,IF(J47&gt;15,(16-L47)*0.0765,((16-L47)-(16-J47))*0.0765)),0)+IF(F47="JčPČ",IF(L47&gt;15,0,IF(J47&gt;15,(16-L47)*0.06375,((16-L47)-(16-J47))*0.06375)),0)+IF(F47="JčEČ",IF(L47&gt;15,0,IF(J47&gt;15,(16-L47)*0.051,((16-L47)-(16-J47))*0.051)),0)+IF(F47="NEAK",IF(L47&gt;23,0,IF(J47&gt;23,(24-L47)*0.03444,((24-L47)-(24-J47))*0.03444)),0))</f>
        <v>0</v>
      </c>
      <c r="Q47" s="11">
        <f t="shared" si="7"/>
        <v>0</v>
      </c>
      <c r="R47" s="10">
        <f t="shared" ref="R47:R51" si="11">IF(Q47&lt;=30,O47+P47,O47+O47*0.3)*IF(G47=1,0.4,IF(G47=2,0.75,IF(G47="1 (kas 4 m. 1 k. nerengiamos)",0.52,1)))*IF(D47="olimpinė",1,IF(M47="Ne",0.5,1))*IF(OR(A$5="Lietuvos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federacija"),IF(OR(J47&lt;8,K47&lt;16),0,1),1)*E47*IF(I47&lt;=1,1,1/I47)*IF(OR(A$5="Lietuvos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" spans="1:19" s="8" customFormat="1" ht="15" customHeight="1">
      <c r="A48" s="72">
        <v>3</v>
      </c>
      <c r="B48" s="72" t="s">
        <v>47</v>
      </c>
      <c r="C48" s="12" t="s">
        <v>33</v>
      </c>
      <c r="D48" s="72" t="s">
        <v>34</v>
      </c>
      <c r="E48" s="72">
        <v>1</v>
      </c>
      <c r="F48" s="72" t="s">
        <v>45</v>
      </c>
      <c r="G48" s="72">
        <v>1</v>
      </c>
      <c r="H48" s="72" t="s">
        <v>36</v>
      </c>
      <c r="I48" s="72"/>
      <c r="J48" s="57">
        <v>133</v>
      </c>
      <c r="K48" s="72"/>
      <c r="L48" s="72">
        <v>116</v>
      </c>
      <c r="M48" s="72"/>
      <c r="N48" s="3">
        <f t="shared" si="8"/>
        <v>0</v>
      </c>
      <c r="O48" s="9">
        <f t="shared" si="9"/>
        <v>0</v>
      </c>
      <c r="P48" s="58">
        <f t="shared" si="10"/>
        <v>0</v>
      </c>
      <c r="Q48" s="11">
        <f t="shared" si="7"/>
        <v>0</v>
      </c>
      <c r="R48" s="10">
        <f t="shared" si="11"/>
        <v>0</v>
      </c>
    </row>
    <row r="49" spans="1:18" s="8" customFormat="1" ht="15" customHeight="1">
      <c r="A49" s="72">
        <v>4</v>
      </c>
      <c r="B49" s="72" t="s">
        <v>38</v>
      </c>
      <c r="C49" s="12" t="s">
        <v>33</v>
      </c>
      <c r="D49" s="72" t="s">
        <v>34</v>
      </c>
      <c r="E49" s="72">
        <v>1</v>
      </c>
      <c r="F49" s="72" t="s">
        <v>45</v>
      </c>
      <c r="G49" s="72">
        <v>1</v>
      </c>
      <c r="H49" s="72" t="s">
        <v>36</v>
      </c>
      <c r="I49" s="72"/>
      <c r="J49" s="57">
        <v>113</v>
      </c>
      <c r="K49" s="72"/>
      <c r="L49" s="72">
        <v>66</v>
      </c>
      <c r="M49" s="72"/>
      <c r="N49" s="3">
        <f t="shared" si="8"/>
        <v>0</v>
      </c>
      <c r="O49" s="9">
        <f t="shared" si="9"/>
        <v>0</v>
      </c>
      <c r="P49" s="58">
        <f t="shared" si="10"/>
        <v>0</v>
      </c>
      <c r="Q49" s="11">
        <f t="shared" si="7"/>
        <v>0</v>
      </c>
      <c r="R49" s="10">
        <f t="shared" si="11"/>
        <v>0</v>
      </c>
    </row>
    <row r="50" spans="1:18" s="8" customFormat="1" ht="15" customHeight="1">
      <c r="A50" s="72">
        <v>5</v>
      </c>
      <c r="B50" s="72" t="s">
        <v>48</v>
      </c>
      <c r="C50" s="12" t="s">
        <v>33</v>
      </c>
      <c r="D50" s="72" t="s">
        <v>34</v>
      </c>
      <c r="E50" s="72">
        <v>1</v>
      </c>
      <c r="F50" s="72" t="s">
        <v>45</v>
      </c>
      <c r="G50" s="72">
        <v>1</v>
      </c>
      <c r="H50" s="72" t="s">
        <v>36</v>
      </c>
      <c r="I50" s="72"/>
      <c r="J50" s="57">
        <v>113</v>
      </c>
      <c r="K50" s="72"/>
      <c r="L50" s="72">
        <v>95</v>
      </c>
      <c r="M50" s="72"/>
      <c r="N50" s="3">
        <f t="shared" si="8"/>
        <v>0</v>
      </c>
      <c r="O50" s="9">
        <f t="shared" si="9"/>
        <v>0</v>
      </c>
      <c r="P50" s="58">
        <f t="shared" si="10"/>
        <v>0</v>
      </c>
      <c r="Q50" s="11">
        <f t="shared" si="7"/>
        <v>0</v>
      </c>
      <c r="R50" s="10">
        <f t="shared" si="11"/>
        <v>0</v>
      </c>
    </row>
    <row r="51" spans="1:18" s="8" customFormat="1" ht="15" customHeight="1">
      <c r="A51" s="72">
        <v>6</v>
      </c>
      <c r="B51" s="72" t="s">
        <v>49</v>
      </c>
      <c r="C51" s="12" t="s">
        <v>33</v>
      </c>
      <c r="D51" s="72" t="s">
        <v>34</v>
      </c>
      <c r="E51" s="72">
        <v>1</v>
      </c>
      <c r="F51" s="72" t="s">
        <v>45</v>
      </c>
      <c r="G51" s="72">
        <v>1</v>
      </c>
      <c r="H51" s="72" t="s">
        <v>36</v>
      </c>
      <c r="I51" s="72"/>
      <c r="J51" s="57">
        <v>113</v>
      </c>
      <c r="K51" s="72"/>
      <c r="L51" s="72">
        <v>101</v>
      </c>
      <c r="M51" s="72"/>
      <c r="N51" s="3">
        <f t="shared" si="8"/>
        <v>0</v>
      </c>
      <c r="O51" s="9">
        <f t="shared" si="9"/>
        <v>0</v>
      </c>
      <c r="P51" s="58">
        <f t="shared" si="10"/>
        <v>0</v>
      </c>
      <c r="Q51" s="11">
        <f t="shared" si="7"/>
        <v>0</v>
      </c>
      <c r="R51" s="10">
        <f t="shared" si="11"/>
        <v>0</v>
      </c>
    </row>
    <row r="52" spans="1:18" s="8" customFormat="1" ht="15" customHeight="1">
      <c r="A52" s="89" t="s">
        <v>40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1"/>
      <c r="R52" s="10">
        <f>SUM(R46:R51)</f>
        <v>0</v>
      </c>
    </row>
    <row r="53" spans="1:18" s="8" customFormat="1" ht="1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64" customFormat="1" ht="15" customHeight="1">
      <c r="A54" s="65" t="s">
        <v>50</v>
      </c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7"/>
    </row>
    <row r="55" spans="1:18" s="8" customFormat="1" ht="12.75" customHeight="1">
      <c r="A55" s="49" t="s">
        <v>42</v>
      </c>
      <c r="B55" s="49"/>
      <c r="C55" s="49"/>
      <c r="D55" s="49"/>
      <c r="E55" s="49"/>
      <c r="F55" s="49"/>
      <c r="G55" s="49"/>
      <c r="H55" s="49"/>
      <c r="I55" s="49"/>
      <c r="J55" s="15"/>
      <c r="K55" s="15"/>
      <c r="L55" s="15"/>
      <c r="M55" s="15"/>
      <c r="N55" s="15"/>
      <c r="O55" s="15"/>
      <c r="P55" s="15"/>
      <c r="Q55" s="15"/>
      <c r="R55" s="16"/>
    </row>
    <row r="56" spans="1:18" s="8" customFormat="1" ht="15.75" customHeight="1">
      <c r="A56" s="49"/>
      <c r="B56" s="49"/>
      <c r="C56" s="49"/>
      <c r="D56" s="49"/>
      <c r="E56" s="49"/>
      <c r="F56" s="49"/>
      <c r="G56" s="49"/>
      <c r="H56" s="49"/>
      <c r="I56" s="49"/>
      <c r="J56" s="15"/>
      <c r="K56" s="15"/>
      <c r="L56" s="15"/>
      <c r="M56" s="15"/>
      <c r="N56" s="15"/>
      <c r="O56" s="15"/>
      <c r="P56" s="15"/>
      <c r="Q56" s="15"/>
      <c r="R56" s="16"/>
    </row>
    <row r="57" spans="1:18" s="8" customFormat="1" ht="4.5" customHeight="1">
      <c r="A57" s="49"/>
      <c r="B57" s="49"/>
      <c r="C57" s="49"/>
      <c r="D57" s="49"/>
      <c r="E57" s="49"/>
      <c r="F57" s="49"/>
      <c r="G57" s="49"/>
      <c r="H57" s="49"/>
      <c r="I57" s="49"/>
      <c r="J57" s="15"/>
      <c r="K57" s="15"/>
      <c r="L57" s="15"/>
      <c r="M57" s="15"/>
      <c r="N57" s="15"/>
      <c r="O57" s="15"/>
      <c r="P57" s="15"/>
      <c r="Q57" s="15"/>
      <c r="R57" s="16"/>
    </row>
    <row r="58" spans="1:18" s="8" customFormat="1" ht="16.5" customHeight="1">
      <c r="A58" s="76" t="s">
        <v>51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15"/>
      <c r="R58" s="16"/>
    </row>
    <row r="59" spans="1:18" s="8" customFormat="1" ht="16.899999999999999" customHeight="1">
      <c r="A59" s="78" t="s">
        <v>27</v>
      </c>
      <c r="B59" s="79"/>
      <c r="C59" s="79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68"/>
    </row>
    <row r="60" spans="1:18" s="8" customFormat="1">
      <c r="A60" s="76" t="s">
        <v>52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68"/>
    </row>
    <row r="61" spans="1:18" s="8" customFormat="1" ht="22.5">
      <c r="A61" s="72">
        <v>1</v>
      </c>
      <c r="B61" s="72" t="s">
        <v>53</v>
      </c>
      <c r="C61" s="12" t="s">
        <v>33</v>
      </c>
      <c r="D61" s="72" t="s">
        <v>34</v>
      </c>
      <c r="E61" s="72">
        <v>1</v>
      </c>
      <c r="F61" s="72" t="s">
        <v>54</v>
      </c>
      <c r="G61" s="56" t="s">
        <v>55</v>
      </c>
      <c r="H61" s="72" t="s">
        <v>36</v>
      </c>
      <c r="I61" s="72"/>
      <c r="J61" s="72">
        <v>189</v>
      </c>
      <c r="K61" s="72"/>
      <c r="L61" s="72">
        <v>85</v>
      </c>
      <c r="M61" s="72"/>
      <c r="N61" s="3">
        <f t="shared" ref="N61:N68" si="12">(IF(F61="OŽ",IF(L61=1,550.8,IF(L61=2,426.38,IF(L61=3,342.14,IF(L61=4,181.44,IF(L61=5,168.48,IF(L61=6,155.52,IF(L61=7,148.5,IF(L61=8,144,0))))))))+IF(L61&lt;=8,0,IF(L61&lt;=16,137.7,IF(L61&lt;=24,108,IF(L61&lt;=32,80.1,IF(L61&lt;=36,52.2,0)))))-IF(L61&lt;=8,0,IF(L61&lt;=16,(L61-9)*2.754,IF(L61&lt;=24,(L61-17)* 2.754,IF(L61&lt;=32,(L61-25)* 2.754,IF(L61&lt;=36,(L61-33)*2.754,0))))),0)+IF(F61="PČ",IF(L61=1,449,IF(L61=2,314.6,IF(L61=3,238,IF(L61=4,172,IF(L61=5,159,IF(L61=6,145,IF(L61=7,132,IF(L61=8,119,0))))))))+IF(L61&lt;=8,0,IF(L61&lt;=16,88,IF(L61&lt;=24,55,IF(L61&lt;=32,22,0))))-IF(L61&lt;=8,0,IF(L61&lt;=16,(L61-9)*2.245,IF(L61&lt;=24,(L61-17)*2.245,IF(L61&lt;=32,(L61-25)*2.245,0)))),0)+IF(F61="PČneol",IF(L61=1,85,IF(L61=2,64.61,IF(L61=3,50.76,IF(L61=4,16.25,IF(L61=5,15,IF(L61=6,13.75,IF(L61=7,12.5,IF(L61=8,11.25,0))))))))+IF(L61&lt;=8,0,IF(L61&lt;=16,9,0))-IF(L61&lt;=8,0,IF(L61&lt;=16,(L61-9)*0.425,0)),0)+IF(F61="PŽ",IF(L61=1,85,IF(L61=2,59.5,IF(L61=3,45,IF(L61=4,32.5,IF(L61=5,30,IF(L61=6,27.5,IF(L61=7,25,IF(L61=8,22.5,0))))))))+IF(L61&lt;=8,0,IF(L61&lt;=16,19,IF(L61&lt;=24,13,IF(L61&lt;=32,8,0))))-IF(L61&lt;=8,0,IF(L61&lt;=16,(L61-9)*0.425,IF(L61&lt;=24,(L61-17)*0.425,IF(L61&lt;=32,(L61-25)*0.425,0)))),0)+IF(F61="EČ",IF(L61=1,204,IF(L61=2,156.24,IF(L61=3,123.84,IF(L61=4,72,IF(L61=5,66,IF(L61=6,60,IF(L61=7,54,IF(L61=8,48,0))))))))+IF(L61&lt;=8,0,IF(L61&lt;=16,40,IF(L61&lt;=24,25,0)))-IF(L61&lt;=8,0,IF(L61&lt;=16,(L61-9)*1.02,IF(L61&lt;=24,(L61-17)*1.02,0))),0)+IF(F61="EČneol",IF(L61=1,68,IF(L61=2,51.69,IF(L61=3,40.61,IF(L61=4,13,IF(L61=5,12,IF(L61=6,11,IF(L61=7,10,IF(L61=8,9,0)))))))))+IF(F61="EŽ",IF(L61=1,68,IF(L61=2,47.6,IF(L61=3,36,IF(L61=4,18,IF(L61=5,16.5,IF(L61=6,15,IF(L61=7,13.5,IF(L61=8,12,0))))))))+IF(L61&lt;=8,0,IF(L61&lt;=16,10,IF(L61&lt;=24,6,0)))-IF(L61&lt;=8,0,IF(L61&lt;=16,(L61-9)*0.34,IF(L61&lt;=24,(L61-17)*0.34,0))),0)+IF(F61="PT",IF(L61=1,68,IF(L61=2,52.08,IF(L61=3,41.28,IF(L61=4,24,IF(L61=5,22,IF(L61=6,20,IF(L61=7,18,IF(L61=8,16,0))))))))+IF(L61&lt;=8,0,IF(L61&lt;=16,13,IF(L61&lt;=24,9,IF(L61&lt;=32,4,0))))-IF(L61&lt;=8,0,IF(L61&lt;=16,(L61-9)*0.34,IF(L61&lt;=24,(L61-17)*0.34,IF(L61&lt;=32,(L61-25)*0.34,0)))),0)+IF(F61="JOŽ",IF(L61=1,85,IF(L61=2,59.5,IF(L61=3,45,IF(L61=4,32.5,IF(L61=5,30,IF(L61=6,27.5,IF(L61=7,25,IF(L61=8,22.5,0))))))))+IF(L61&lt;=8,0,IF(L61&lt;=16,19,IF(L61&lt;=24,13,0)))-IF(L61&lt;=8,0,IF(L61&lt;=16,(L61-9)*0.425,IF(L61&lt;=24,(L61-17)*0.425,0))),0)+IF(F61="JPČ",IF(L61=1,68,IF(L61=2,47.6,IF(L61=3,36,IF(L61=4,26,IF(L61=5,24,IF(L61=6,22,IF(L61=7,20,IF(L61=8,18,0))))))))+IF(L61&lt;=8,0,IF(L61&lt;=16,13,IF(L61&lt;=24,9,0)))-IF(L61&lt;=8,0,IF(L61&lt;=16,(L61-9)*0.34,IF(L61&lt;=24,(L61-17)*0.34,0))),0)+IF(F61="JEČ",IF(L61=1,34,IF(L61=2,26.04,IF(L61=3,20.6,IF(L61=4,12,IF(L61=5,11,IF(L61=6,10,IF(L61=7,9,IF(L61=8,8,0))))))))+IF(L61&lt;=8,0,IF(L61&lt;=16,6,0))-IF(L61&lt;=8,0,IF(L61&lt;=16,(L61-9)*0.17,0)),0)+IF(F61="JEOF",IF(L61=1,34,IF(L61=2,26.04,IF(L61=3,20.6,IF(L61=4,12,IF(L61=5,11,IF(L61=6,10,IF(L61=7,9,IF(L61=8,8,0))))))))+IF(L61&lt;=8,0,IF(L61&lt;=16,6,0))-IF(L61&lt;=8,0,IF(L61&lt;=16,(L61-9)*0.17,0)),0)+IF(F61="JnPČ",IF(L61=1,51,IF(L61=2,35.7,IF(L61=3,27,IF(L61=4,19.5,IF(L61=5,18,IF(L61=6,16.5,IF(L61=7,15,IF(L61=8,13.5,0))))))))+IF(L61&lt;=8,0,IF(L61&lt;=16,10,0))-IF(L61&lt;=8,0,IF(L61&lt;=16,(L61-9)*0.255,0)),0)+IF(F61="JnEČ",IF(L61=1,25.5,IF(L61=2,19.53,IF(L61=3,15.48,IF(L61=4,9,IF(L61=5,8.25,IF(L61=6,7.5,IF(L61=7,6.75,IF(L61=8,6,0))))))))+IF(L61&lt;=8,0,IF(L61&lt;=16,5,0))-IF(L61&lt;=8,0,IF(L61&lt;=16,(L61-9)*0.1275,0)),0)+IF(F61="JčPČ",IF(L61=1,21.25,IF(L61=2,14.5,IF(L61=3,11.5,IF(L61=4,7,IF(L61=5,6.5,IF(L61=6,6,IF(L61=7,5.5,IF(L61=8,5,0))))))))+IF(L61&lt;=8,0,IF(L61&lt;=16,4,0))-IF(L61&lt;=8,0,IF(L61&lt;=16,(L61-9)*0.10625,0)),0)+IF(F61="JčEČ",IF(L61=1,17,IF(L61=2,13.02,IF(L61=3,10.32,IF(L61=4,6,IF(L61=5,5.5,IF(L61=6,5,IF(L61=7,4.5,IF(L61=8,4,0))))))))+IF(L61&lt;=8,0,IF(L61&lt;=16,3,0))-IF(L61&lt;=8,0,IF(L61&lt;=16,(L61-9)*0.085,0)),0)+IF(F61="NEAK",IF(L61=1,11.48,IF(L61=2,8.79,IF(L61=3,6.97,IF(L61=4,4.05,IF(L61=5,3.71,IF(L61=6,3.38,IF(L61=7,3.04,IF(L61=8,2.7,0))))))))+IF(L61&lt;=8,0,IF(L61&lt;=16,2,IF(L61&lt;=24,1.3,0)))-IF(L61&lt;=8,0,IF(L61&lt;=16,(L61-9)*0.0574,IF(L61&lt;=24,(L61-17)*0.0574,0))),0))*IF(L61&lt;0,1,IF(OR(F61="PČ",F61="PŽ",F61="PT"),IF(J61&lt;32,J61/32,1),1))* IF(L61&lt;0,1,IF(OR(F61="EČ",F61="EŽ",F61="JOŽ",F61="JPČ",F61="NEAK"),IF(J61&lt;24,J61/24,1),1))*IF(L61&lt;0,1,IF(OR(F61="PČneol",F61="JEČ",F61="JEOF",F61="JnPČ",F61="JnEČ",F61="JčPČ",F61="JčEČ"),IF(J61&lt;16,J61/16,1),1))*IF(L61&lt;0,1,IF(F61="EČneol",IF(J61&lt;8,J61/8,1),1))</f>
        <v>0</v>
      </c>
      <c r="O61" s="9">
        <f t="shared" ref="O61:O68" si="13">IF(F61="OŽ",N61,IF(H61="Ne",IF(J61*0.3&lt;J61-L61,N61,0),IF(J61*0.1&lt;J61-L61,N61,0)))</f>
        <v>0</v>
      </c>
      <c r="P61" s="4">
        <f>IF(O61=0,0,IF(F61="OŽ",IF(L61&gt;35,0,IF(J61&gt;35,(36-L61)*1.836,((36-L61)-(36-J61))*1.836)),0)+IF(F61="PČ",IF(L61&gt;31,0,IF(J61&gt;31,(32-L61)*1.347,((32-L61)-(32-J61))*1.347)),0)+ IF(F61="PČneol",IF(L61&gt;15,0,IF(J61&gt;15,(16-L61)*0.255,((16-L61)-(16-J61))*0.255)),0)+IF(F61="PŽ",IF(L61&gt;31,0,IF(J61&gt;31,(32-L61)*0.255,((32-L61)-(32-J61))*0.255)),0)+IF(F61="EČ",IF(L61&gt;23,0,IF(J61&gt;23,(24-L61)*0.612,((24-L61)-(24-J61))*0.612)),0)+IF(F61="EČneol",IF(L61&gt;7,0,IF(J61&gt;7,(8-L61)*0.204,((8-L61)-(8-J61))*0.204)),0)+IF(F61="EŽ",IF(L61&gt;23,0,IF(J61&gt;23,(24-L61)*0.204,((24-L61)-(24-J61))*0.204)),0)+IF(F61="PT",IF(L61&gt;31,0,IF(J61&gt;31,(32-L61)*0.204,((32-L61)-(32-J61))*0.204)),0)+IF(F61="JOŽ",IF(L61&gt;23,0,IF(J61&gt;23,(24-L61)*0.255,((24-L61)-(24-J61))*0.255)),0)+IF(F61="JPČ",IF(L61&gt;23,0,IF(J61&gt;23,(24-L61)*0.204,((24-L61)-(24-J61))*0.204)),0)+IF(F61="JEČ",IF(L61&gt;15,0,IF(J61&gt;15,(16-L61)*0.102,((16-L61)-(16-J61))*0.102)),0)+IF(F61="JEOF",IF(L61&gt;15,0,IF(J61&gt;15,(16-L61)*0.102,((16-L61)-(16-J61))*0.102)),0)+IF(F61="JnPČ",IF(L61&gt;15,0,IF(J61&gt;15,(16-L61)*0.153,((16-L61)-(16-J61))*0.153)),0)+IF(F61="JnEČ",IF(L61&gt;15,0,IF(J61&gt;15,(16-L61)*0.0765,((16-L61)-(16-J61))*0.0765)),0)+IF(F61="JčPČ",IF(L61&gt;15,0,IF(J61&gt;15,(16-L61)*0.06375,((16-L61)-(16-J61))*0.06375)),0)+IF(F61="JčEČ",IF(L61&gt;15,0,IF(J61&gt;15,(16-L61)*0.051,((16-L61)-(16-J61))*0.051)),0)+IF(F61="NEAK",IF(L61&gt;23,0,IF(J61&gt;23,(24-L61)*0.03444,((24-L61)-(24-J61))*0.03444)),0))</f>
        <v>0</v>
      </c>
      <c r="Q61" s="11">
        <f>IF(ISERROR(P61*100/N61),0,(P61*100/N61))</f>
        <v>0</v>
      </c>
      <c r="R61" s="10">
        <f t="shared" ref="R61:R68" si="14">IF(Q61&lt;=30,O61+P61,O61+O61*0.3)*IF(G61=1,0.4,IF(G61=2,0.75,IF(G61="1 (kas 4 m. 1 k. nerengiamos)",0.52,1)))*IF(D61="olimpinė",1,IF(M61="Ne",0.5,1))*IF(OR(A$5="Lietuvos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federacija"),IF(OR(J61&lt;8,K61&lt;16),0,1),1)*E61*IF(I61&lt;=1,1,1/I61)*IF(OR(A$5="Lietuvos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2" spans="1:18" s="8" customFormat="1" ht="22.5">
      <c r="A62" s="72">
        <v>2</v>
      </c>
      <c r="B62" s="72" t="s">
        <v>56</v>
      </c>
      <c r="C62" s="12" t="s">
        <v>33</v>
      </c>
      <c r="D62" s="72" t="s">
        <v>34</v>
      </c>
      <c r="E62" s="72">
        <v>1</v>
      </c>
      <c r="F62" s="72" t="s">
        <v>54</v>
      </c>
      <c r="G62" s="56" t="s">
        <v>55</v>
      </c>
      <c r="H62" s="72" t="s">
        <v>36</v>
      </c>
      <c r="I62" s="72"/>
      <c r="J62" s="72">
        <v>189</v>
      </c>
      <c r="K62" s="72"/>
      <c r="L62" s="72">
        <v>129</v>
      </c>
      <c r="M62" s="72"/>
      <c r="N62" s="3">
        <f t="shared" si="12"/>
        <v>0</v>
      </c>
      <c r="O62" s="9">
        <f t="shared" si="13"/>
        <v>0</v>
      </c>
      <c r="P62" s="4">
        <f t="shared" ref="P62:P68" si="15">IF(O62=0,0,IF(F62="OŽ",IF(L62&gt;35,0,IF(J62&gt;35,(36-L62)*1.836,((36-L62)-(36-J62))*1.836)),0)+IF(F62="PČ",IF(L62&gt;31,0,IF(J62&gt;31,(32-L62)*1.347,((32-L62)-(32-J62))*1.347)),0)+ IF(F62="PČneol",IF(L62&gt;15,0,IF(J62&gt;15,(16-L62)*0.255,((16-L62)-(16-J62))*0.255)),0)+IF(F62="PŽ",IF(L62&gt;31,0,IF(J62&gt;31,(32-L62)*0.255,((32-L62)-(32-J62))*0.255)),0)+IF(F62="EČ",IF(L62&gt;23,0,IF(J62&gt;23,(24-L62)*0.612,((24-L62)-(24-J62))*0.612)),0)+IF(F62="EČneol",IF(L62&gt;7,0,IF(J62&gt;7,(8-L62)*0.204,((8-L62)-(8-J62))*0.204)),0)+IF(F62="EŽ",IF(L62&gt;23,0,IF(J62&gt;23,(24-L62)*0.204,((24-L62)-(24-J62))*0.204)),0)+IF(F62="PT",IF(L62&gt;31,0,IF(J62&gt;31,(32-L62)*0.204,((32-L62)-(32-J62))*0.204)),0)+IF(F62="JOŽ",IF(L62&gt;23,0,IF(J62&gt;23,(24-L62)*0.255,((24-L62)-(24-J62))*0.255)),0)+IF(F62="JPČ",IF(L62&gt;23,0,IF(J62&gt;23,(24-L62)*0.204,((24-L62)-(24-J62))*0.204)),0)+IF(F62="JEČ",IF(L62&gt;15,0,IF(J62&gt;15,(16-L62)*0.102,((16-L62)-(16-J62))*0.102)),0)+IF(F62="JEOF",IF(L62&gt;15,0,IF(J62&gt;15,(16-L62)*0.102,((16-L62)-(16-J62))*0.102)),0)+IF(F62="JnPČ",IF(L62&gt;15,0,IF(J62&gt;15,(16-L62)*0.153,((16-L62)-(16-J62))*0.153)),0)+IF(F62="JnEČ",IF(L62&gt;15,0,IF(J62&gt;15,(16-L62)*0.0765,((16-L62)-(16-J62))*0.0765)),0)+IF(F62="JčPČ",IF(L62&gt;15,0,IF(J62&gt;15,(16-L62)*0.06375,((16-L62)-(16-J62))*0.06375)),0)+IF(F62="JčEČ",IF(L62&gt;15,0,IF(J62&gt;15,(16-L62)*0.051,((16-L62)-(16-J62))*0.051)),0)+IF(F62="NEAK",IF(L62&gt;23,0,IF(J62&gt;23,(24-L62)*0.03444,((24-L62)-(24-J62))*0.03444)),0))</f>
        <v>0</v>
      </c>
      <c r="Q62" s="11">
        <f t="shared" ref="Q62:Q68" si="16">IF(ISERROR(P62*100/N62),0,(P62*100/N62))</f>
        <v>0</v>
      </c>
      <c r="R62" s="10">
        <f t="shared" si="14"/>
        <v>0</v>
      </c>
    </row>
    <row r="63" spans="1:18" s="8" customFormat="1" ht="22.5">
      <c r="A63" s="72">
        <v>3</v>
      </c>
      <c r="B63" s="72" t="s">
        <v>57</v>
      </c>
      <c r="C63" s="12" t="s">
        <v>33</v>
      </c>
      <c r="D63" s="72" t="s">
        <v>34</v>
      </c>
      <c r="E63" s="72">
        <v>1</v>
      </c>
      <c r="F63" s="72" t="s">
        <v>54</v>
      </c>
      <c r="G63" s="56" t="s">
        <v>55</v>
      </c>
      <c r="H63" s="72" t="s">
        <v>36</v>
      </c>
      <c r="I63" s="72"/>
      <c r="J63" s="72">
        <v>189</v>
      </c>
      <c r="K63" s="72"/>
      <c r="L63" s="72">
        <v>143</v>
      </c>
      <c r="M63" s="72"/>
      <c r="N63" s="3">
        <f t="shared" si="12"/>
        <v>0</v>
      </c>
      <c r="O63" s="9">
        <f t="shared" si="13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 ht="22.5">
      <c r="A64" s="72">
        <v>4</v>
      </c>
      <c r="B64" s="72" t="s">
        <v>58</v>
      </c>
      <c r="C64" s="12" t="s">
        <v>33</v>
      </c>
      <c r="D64" s="72" t="s">
        <v>34</v>
      </c>
      <c r="E64" s="72">
        <v>1</v>
      </c>
      <c r="F64" s="72" t="s">
        <v>54</v>
      </c>
      <c r="G64" s="56" t="s">
        <v>55</v>
      </c>
      <c r="H64" s="72" t="s">
        <v>36</v>
      </c>
      <c r="I64" s="72"/>
      <c r="J64" s="72">
        <v>189</v>
      </c>
      <c r="K64" s="72"/>
      <c r="L64" s="72">
        <v>160</v>
      </c>
      <c r="M64" s="72"/>
      <c r="N64" s="3">
        <f t="shared" si="12"/>
        <v>0</v>
      </c>
      <c r="O64" s="9">
        <f t="shared" si="13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8" s="8" customFormat="1" ht="22.5">
      <c r="A65" s="72">
        <v>5</v>
      </c>
      <c r="B65" s="72" t="s">
        <v>59</v>
      </c>
      <c r="C65" s="12" t="s">
        <v>33</v>
      </c>
      <c r="D65" s="72" t="s">
        <v>34</v>
      </c>
      <c r="E65" s="72">
        <v>1</v>
      </c>
      <c r="F65" s="72" t="s">
        <v>54</v>
      </c>
      <c r="G65" s="56" t="s">
        <v>55</v>
      </c>
      <c r="H65" s="72" t="s">
        <v>36</v>
      </c>
      <c r="I65" s="72"/>
      <c r="J65" s="72">
        <v>224</v>
      </c>
      <c r="K65" s="72"/>
      <c r="L65" s="72">
        <v>119</v>
      </c>
      <c r="M65" s="72"/>
      <c r="N65" s="3">
        <f t="shared" si="12"/>
        <v>0</v>
      </c>
      <c r="O65" s="9">
        <f t="shared" si="13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8" s="8" customFormat="1" ht="22.5">
      <c r="A66" s="72">
        <v>6</v>
      </c>
      <c r="B66" s="72" t="s">
        <v>60</v>
      </c>
      <c r="C66" s="12" t="s">
        <v>33</v>
      </c>
      <c r="D66" s="72" t="s">
        <v>34</v>
      </c>
      <c r="E66" s="72">
        <v>1</v>
      </c>
      <c r="F66" s="72" t="s">
        <v>54</v>
      </c>
      <c r="G66" s="56" t="s">
        <v>55</v>
      </c>
      <c r="H66" s="72" t="s">
        <v>36</v>
      </c>
      <c r="I66" s="72"/>
      <c r="J66" s="72">
        <v>224</v>
      </c>
      <c r="K66" s="72"/>
      <c r="L66" s="72">
        <v>156</v>
      </c>
      <c r="M66" s="72"/>
      <c r="N66" s="3">
        <f t="shared" si="12"/>
        <v>0</v>
      </c>
      <c r="O66" s="9">
        <f t="shared" si="13"/>
        <v>0</v>
      </c>
      <c r="P66" s="4">
        <f t="shared" si="15"/>
        <v>0</v>
      </c>
      <c r="Q66" s="11">
        <f t="shared" si="16"/>
        <v>0</v>
      </c>
      <c r="R66" s="10">
        <f t="shared" si="14"/>
        <v>0</v>
      </c>
    </row>
    <row r="67" spans="1:18" s="8" customFormat="1" ht="22.5">
      <c r="A67" s="72">
        <v>7</v>
      </c>
      <c r="B67" s="72" t="s">
        <v>61</v>
      </c>
      <c r="C67" s="12" t="s">
        <v>33</v>
      </c>
      <c r="D67" s="72" t="s">
        <v>34</v>
      </c>
      <c r="E67" s="72">
        <v>1</v>
      </c>
      <c r="F67" s="72" t="s">
        <v>54</v>
      </c>
      <c r="G67" s="56" t="s">
        <v>55</v>
      </c>
      <c r="H67" s="72" t="s">
        <v>36</v>
      </c>
      <c r="I67" s="72"/>
      <c r="J67" s="72">
        <v>224</v>
      </c>
      <c r="K67" s="72"/>
      <c r="L67" s="72">
        <v>209</v>
      </c>
      <c r="M67" s="72"/>
      <c r="N67" s="3">
        <f t="shared" si="12"/>
        <v>0</v>
      </c>
      <c r="O67" s="9">
        <f t="shared" si="13"/>
        <v>0</v>
      </c>
      <c r="P67" s="4">
        <f t="shared" si="15"/>
        <v>0</v>
      </c>
      <c r="Q67" s="11">
        <f t="shared" si="16"/>
        <v>0</v>
      </c>
      <c r="R67" s="10">
        <f t="shared" si="14"/>
        <v>0</v>
      </c>
    </row>
    <row r="68" spans="1:18" s="8" customFormat="1" ht="22.5">
      <c r="A68" s="72">
        <v>8</v>
      </c>
      <c r="B68" s="72" t="s">
        <v>62</v>
      </c>
      <c r="C68" s="12" t="s">
        <v>63</v>
      </c>
      <c r="D68" s="72" t="s">
        <v>34</v>
      </c>
      <c r="E68" s="72">
        <v>1</v>
      </c>
      <c r="F68" s="72" t="s">
        <v>54</v>
      </c>
      <c r="G68" s="56" t="s">
        <v>55</v>
      </c>
      <c r="H68" s="72" t="s">
        <v>36</v>
      </c>
      <c r="I68" s="72"/>
      <c r="J68" s="72">
        <v>159</v>
      </c>
      <c r="K68" s="72"/>
      <c r="L68" s="72">
        <v>74</v>
      </c>
      <c r="M68" s="72"/>
      <c r="N68" s="3">
        <f t="shared" si="12"/>
        <v>0</v>
      </c>
      <c r="O68" s="9">
        <f t="shared" si="13"/>
        <v>0</v>
      </c>
      <c r="P68" s="4">
        <f t="shared" si="15"/>
        <v>0</v>
      </c>
      <c r="Q68" s="11">
        <f t="shared" si="16"/>
        <v>0</v>
      </c>
      <c r="R68" s="10">
        <f t="shared" si="14"/>
        <v>0</v>
      </c>
    </row>
    <row r="69" spans="1:18" s="8" customFormat="1" ht="15.75" customHeight="1">
      <c r="A69" s="89" t="s">
        <v>40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1"/>
      <c r="R69" s="10">
        <f>SUM(R61:R68)</f>
        <v>0</v>
      </c>
    </row>
    <row r="70" spans="1:18" s="8" customFormat="1" ht="15.75" customHeight="1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</row>
    <row r="71" spans="1:18" s="8" customFormat="1" ht="15.75" customHeight="1">
      <c r="A71" s="24" t="s">
        <v>64</v>
      </c>
      <c r="B71" s="2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</row>
    <row r="72" spans="1:18" s="8" customFormat="1" ht="15.75" customHeight="1">
      <c r="A72" s="49" t="s">
        <v>65</v>
      </c>
      <c r="B72" s="49"/>
      <c r="C72" s="49"/>
      <c r="D72" s="49"/>
      <c r="E72" s="49"/>
      <c r="F72" s="49"/>
      <c r="G72" s="49"/>
      <c r="H72" s="49"/>
      <c r="I72" s="49"/>
      <c r="J72" s="15"/>
      <c r="K72" s="15"/>
      <c r="L72" s="15"/>
      <c r="M72" s="15"/>
      <c r="N72" s="15"/>
      <c r="O72" s="15"/>
      <c r="P72" s="15"/>
      <c r="Q72" s="15"/>
      <c r="R72" s="16"/>
    </row>
    <row r="73" spans="1:18" s="8" customFormat="1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15"/>
      <c r="K73" s="15"/>
      <c r="L73" s="15"/>
      <c r="M73" s="15"/>
      <c r="N73" s="15"/>
      <c r="O73" s="15"/>
      <c r="P73" s="15"/>
      <c r="Q73" s="15"/>
      <c r="R73" s="16"/>
    </row>
    <row r="74" spans="1:18" s="8" customFormat="1" ht="5.45" customHeight="1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</row>
    <row r="75" spans="1:18" s="8" customFormat="1" ht="13.9" customHeight="1">
      <c r="A75" s="76" t="s">
        <v>66</v>
      </c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68"/>
    </row>
    <row r="76" spans="1:18" s="8" customFormat="1" ht="13.9" customHeight="1">
      <c r="A76" s="78" t="s">
        <v>27</v>
      </c>
      <c r="B76" s="79"/>
      <c r="C76" s="79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68"/>
    </row>
    <row r="77" spans="1:18" s="8" customFormat="1">
      <c r="A77" s="76" t="s">
        <v>52</v>
      </c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68"/>
    </row>
    <row r="78" spans="1:18" s="8" customFormat="1">
      <c r="A78" s="72">
        <v>1</v>
      </c>
      <c r="B78" s="72" t="s">
        <v>53</v>
      </c>
      <c r="C78" s="12" t="s">
        <v>33</v>
      </c>
      <c r="D78" s="72" t="s">
        <v>34</v>
      </c>
      <c r="E78" s="72">
        <v>1</v>
      </c>
      <c r="F78" s="72" t="s">
        <v>67</v>
      </c>
      <c r="G78" s="72">
        <v>1</v>
      </c>
      <c r="H78" s="72" t="s">
        <v>36</v>
      </c>
      <c r="I78" s="72"/>
      <c r="J78" s="72">
        <v>88</v>
      </c>
      <c r="K78" s="72"/>
      <c r="L78" s="72">
        <v>41</v>
      </c>
      <c r="M78" s="72"/>
      <c r="N78" s="3">
        <f t="shared" ref="N78:N86" si="17">(IF(F78="OŽ",IF(L78=1,550.8,IF(L78=2,426.38,IF(L78=3,342.14,IF(L78=4,181.44,IF(L78=5,168.48,IF(L78=6,155.52,IF(L78=7,148.5,IF(L78=8,144,0))))))))+IF(L78&lt;=8,0,IF(L78&lt;=16,137.7,IF(L78&lt;=24,108,IF(L78&lt;=32,80.1,IF(L78&lt;=36,52.2,0)))))-IF(L78&lt;=8,0,IF(L78&lt;=16,(L78-9)*2.754,IF(L78&lt;=24,(L78-17)* 2.754,IF(L78&lt;=32,(L78-25)* 2.754,IF(L78&lt;=36,(L78-33)*2.754,0))))),0)+IF(F78="PČ",IF(L78=1,449,IF(L78=2,314.6,IF(L78=3,238,IF(L78=4,172,IF(L78=5,159,IF(L78=6,145,IF(L78=7,132,IF(L78=8,119,0))))))))+IF(L78&lt;=8,0,IF(L78&lt;=16,88,IF(L78&lt;=24,55,IF(L78&lt;=32,22,0))))-IF(L78&lt;=8,0,IF(L78&lt;=16,(L78-9)*2.245,IF(L78&lt;=24,(L78-17)*2.245,IF(L78&lt;=32,(L78-25)*2.245,0)))),0)+IF(F78="PČneol",IF(L78=1,85,IF(L78=2,64.61,IF(L78=3,50.76,IF(L78=4,16.25,IF(L78=5,15,IF(L78=6,13.75,IF(L78=7,12.5,IF(L78=8,11.25,0))))))))+IF(L78&lt;=8,0,IF(L78&lt;=16,9,0))-IF(L78&lt;=8,0,IF(L78&lt;=16,(L78-9)*0.425,0)),0)+IF(F78="PŽ",IF(L78=1,85,IF(L78=2,59.5,IF(L78=3,45,IF(L78=4,32.5,IF(L78=5,30,IF(L78=6,27.5,IF(L78=7,25,IF(L78=8,22.5,0))))))))+IF(L78&lt;=8,0,IF(L78&lt;=16,19,IF(L78&lt;=24,13,IF(L78&lt;=32,8,0))))-IF(L78&lt;=8,0,IF(L78&lt;=16,(L78-9)*0.425,IF(L78&lt;=24,(L78-17)*0.425,IF(L78&lt;=32,(L78-25)*0.425,0)))),0)+IF(F78="EČ",IF(L78=1,204,IF(L78=2,156.24,IF(L78=3,123.84,IF(L78=4,72,IF(L78=5,66,IF(L78=6,60,IF(L78=7,54,IF(L78=8,48,0))))))))+IF(L78&lt;=8,0,IF(L78&lt;=16,40,IF(L78&lt;=24,25,0)))-IF(L78&lt;=8,0,IF(L78&lt;=16,(L78-9)*1.02,IF(L78&lt;=24,(L78-17)*1.02,0))),0)+IF(F78="EČneol",IF(L78=1,68,IF(L78=2,51.69,IF(L78=3,40.61,IF(L78=4,13,IF(L78=5,12,IF(L78=6,11,IF(L78=7,10,IF(L78=8,9,0)))))))))+IF(F78="EŽ",IF(L78=1,68,IF(L78=2,47.6,IF(L78=3,36,IF(L78=4,18,IF(L78=5,16.5,IF(L78=6,15,IF(L78=7,13.5,IF(L78=8,12,0))))))))+IF(L78&lt;=8,0,IF(L78&lt;=16,10,IF(L78&lt;=24,6,0)))-IF(L78&lt;=8,0,IF(L78&lt;=16,(L78-9)*0.34,IF(L78&lt;=24,(L78-17)*0.34,0))),0)+IF(F78="PT",IF(L78=1,68,IF(L78=2,52.08,IF(L78=3,41.28,IF(L78=4,24,IF(L78=5,22,IF(L78=6,20,IF(L78=7,18,IF(L78=8,16,0))))))))+IF(L78&lt;=8,0,IF(L78&lt;=16,13,IF(L78&lt;=24,9,IF(L78&lt;=32,4,0))))-IF(L78&lt;=8,0,IF(L78&lt;=16,(L78-9)*0.34,IF(L78&lt;=24,(L78-17)*0.34,IF(L78&lt;=32,(L78-25)*0.34,0)))),0)+IF(F78="JOŽ",IF(L78=1,85,IF(L78=2,59.5,IF(L78=3,45,IF(L78=4,32.5,IF(L78=5,30,IF(L78=6,27.5,IF(L78=7,25,IF(L78=8,22.5,0))))))))+IF(L78&lt;=8,0,IF(L78&lt;=16,19,IF(L78&lt;=24,13,0)))-IF(L78&lt;=8,0,IF(L78&lt;=16,(L78-9)*0.425,IF(L78&lt;=24,(L78-17)*0.425,0))),0)+IF(F78="JPČ",IF(L78=1,68,IF(L78=2,47.6,IF(L78=3,36,IF(L78=4,26,IF(L78=5,24,IF(L78=6,22,IF(L78=7,20,IF(L78=8,18,0))))))))+IF(L78&lt;=8,0,IF(L78&lt;=16,13,IF(L78&lt;=24,9,0)))-IF(L78&lt;=8,0,IF(L78&lt;=16,(L78-9)*0.34,IF(L78&lt;=24,(L78-17)*0.34,0))),0)+IF(F78="JEČ",IF(L78=1,34,IF(L78=2,26.04,IF(L78=3,20.6,IF(L78=4,12,IF(L78=5,11,IF(L78=6,10,IF(L78=7,9,IF(L78=8,8,0))))))))+IF(L78&lt;=8,0,IF(L78&lt;=16,6,0))-IF(L78&lt;=8,0,IF(L78&lt;=16,(L78-9)*0.17,0)),0)+IF(F78="JEOF",IF(L78=1,34,IF(L78=2,26.04,IF(L78=3,20.6,IF(L78=4,12,IF(L78=5,11,IF(L78=6,10,IF(L78=7,9,IF(L78=8,8,0))))))))+IF(L78&lt;=8,0,IF(L78&lt;=16,6,0))-IF(L78&lt;=8,0,IF(L78&lt;=16,(L78-9)*0.17,0)),0)+IF(F78="JnPČ",IF(L78=1,51,IF(L78=2,35.7,IF(L78=3,27,IF(L78=4,19.5,IF(L78=5,18,IF(L78=6,16.5,IF(L78=7,15,IF(L78=8,13.5,0))))))))+IF(L78&lt;=8,0,IF(L78&lt;=16,10,0))-IF(L78&lt;=8,0,IF(L78&lt;=16,(L78-9)*0.255,0)),0)+IF(F78="JnEČ",IF(L78=1,25.5,IF(L78=2,19.53,IF(L78=3,15.48,IF(L78=4,9,IF(L78=5,8.25,IF(L78=6,7.5,IF(L78=7,6.75,IF(L78=8,6,0))))))))+IF(L78&lt;=8,0,IF(L78&lt;=16,5,0))-IF(L78&lt;=8,0,IF(L78&lt;=16,(L78-9)*0.1275,0)),0)+IF(F78="JčPČ",IF(L78=1,21.25,IF(L78=2,14.5,IF(L78=3,11.5,IF(L78=4,7,IF(L78=5,6.5,IF(L78=6,6,IF(L78=7,5.5,IF(L78=8,5,0))))))))+IF(L78&lt;=8,0,IF(L78&lt;=16,4,0))-IF(L78&lt;=8,0,IF(L78&lt;=16,(L78-9)*0.10625,0)),0)+IF(F78="JčEČ",IF(L78=1,17,IF(L78=2,13.02,IF(L78=3,10.32,IF(L78=4,6,IF(L78=5,5.5,IF(L78=6,5,IF(L78=7,4.5,IF(L78=8,4,0))))))))+IF(L78&lt;=8,0,IF(L78&lt;=16,3,0))-IF(L78&lt;=8,0,IF(L78&lt;=16,(L78-9)*0.085,0)),0)+IF(F78="NEAK",IF(L78=1,11.48,IF(L78=2,8.79,IF(L78=3,6.97,IF(L78=4,4.05,IF(L78=5,3.71,IF(L78=6,3.38,IF(L78=7,3.04,IF(L78=8,2.7,0))))))))+IF(L78&lt;=8,0,IF(L78&lt;=16,2,IF(L78&lt;=24,1.3,0)))-IF(L78&lt;=8,0,IF(L78&lt;=16,(L78-9)*0.0574,IF(L78&lt;=24,(L78-17)*0.0574,0))),0))*IF(L78&lt;0,1,IF(OR(F78="PČ",F78="PŽ",F78="PT"),IF(J78&lt;32,J78/32,1),1))* IF(L78&lt;0,1,IF(OR(F78="EČ",F78="EŽ",F78="JOŽ",F78="JPČ",F78="NEAK"),IF(J78&lt;24,J78/24,1),1))*IF(L78&lt;0,1,IF(OR(F78="PČneol",F78="JEČ",F78="JEOF",F78="JnPČ",F78="JnEČ",F78="JčPČ",F78="JčEČ"),IF(J78&lt;16,J78/16,1),1))*IF(L78&lt;0,1,IF(F78="EČneol",IF(J78&lt;8,J78/8,1),1))</f>
        <v>0</v>
      </c>
      <c r="O78" s="9">
        <f t="shared" ref="O78:O86" si="18">IF(F78="OŽ",N78,IF(H78="Ne",IF(J78*0.3&lt;J78-L78,N78,0),IF(J78*0.1&lt;J78-L78,N78,0)))</f>
        <v>0</v>
      </c>
      <c r="P78" s="4">
        <f t="shared" ref="P78" si="19">IF(O78=0,0,IF(F78="OŽ",IF(L78&gt;35,0,IF(J78&gt;35,(36-L78)*1.836,((36-L78)-(36-J78))*1.836)),0)+IF(F78="PČ",IF(L78&gt;31,0,IF(J78&gt;31,(32-L78)*1.347,((32-L78)-(32-J78))*1.347)),0)+ IF(F78="PČneol",IF(L78&gt;15,0,IF(J78&gt;15,(16-L78)*0.255,((16-L78)-(16-J78))*0.255)),0)+IF(F78="PŽ",IF(L78&gt;31,0,IF(J78&gt;31,(32-L78)*0.255,((32-L78)-(32-J78))*0.255)),0)+IF(F78="EČ",IF(L78&gt;23,0,IF(J78&gt;23,(24-L78)*0.612,((24-L78)-(24-J78))*0.612)),0)+IF(F78="EČneol",IF(L78&gt;7,0,IF(J78&gt;7,(8-L78)*0.204,((8-L78)-(8-J78))*0.204)),0)+IF(F78="EŽ",IF(L78&gt;23,0,IF(J78&gt;23,(24-L78)*0.204,((24-L78)-(24-J78))*0.204)),0)+IF(F78="PT",IF(L78&gt;31,0,IF(J78&gt;31,(32-L78)*0.204,((32-L78)-(32-J78))*0.204)),0)+IF(F78="JOŽ",IF(L78&gt;23,0,IF(J78&gt;23,(24-L78)*0.255,((24-L78)-(24-J78))*0.255)),0)+IF(F78="JPČ",IF(L78&gt;23,0,IF(J78&gt;23,(24-L78)*0.204,((24-L78)-(24-J78))*0.204)),0)+IF(F78="JEČ",IF(L78&gt;15,0,IF(J78&gt;15,(16-L78)*0.102,((16-L78)-(16-J78))*0.102)),0)+IF(F78="JEOF",IF(L78&gt;15,0,IF(J78&gt;15,(16-L78)*0.102,((16-L78)-(16-J78))*0.102)),0)+IF(F78="JnPČ",IF(L78&gt;15,0,IF(J78&gt;15,(16-L78)*0.153,((16-L78)-(16-J78))*0.153)),0)+IF(F78="JnEČ",IF(L78&gt;15,0,IF(J78&gt;15,(16-L78)*0.0765,((16-L78)-(16-J78))*0.0765)),0)+IF(F78="JčPČ",IF(L78&gt;15,0,IF(J78&gt;15,(16-L78)*0.06375,((16-L78)-(16-J78))*0.06375)),0)+IF(F78="JčEČ",IF(L78&gt;15,0,IF(J78&gt;15,(16-L78)*0.051,((16-L78)-(16-J78))*0.051)),0)+IF(F78="NEAK",IF(L78&gt;23,0,IF(J78&gt;23,(24-L78)*0.03444,((24-L78)-(24-J78))*0.03444)),0))</f>
        <v>0</v>
      </c>
      <c r="Q78" s="11">
        <f t="shared" ref="Q78" si="20">IF(ISERROR(P78*100/N78),0,(P78*100/N78))</f>
        <v>0</v>
      </c>
      <c r="R78" s="10">
        <f t="shared" ref="R78:R86" si="21">IF(Q78&lt;=30,O78+P78,O78+O78*0.3)*IF(G78=1,0.4,IF(G78=2,0.75,IF(G78="1 (kas 4 m. 1 k. nerengiamos)",0.52,1)))*IF(D78="olimpinė",1,IF(M78="Ne",0.5,1))*IF(OR(A$5="Lietuvos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federacija"),IF(OR(J78&lt;8,K78&lt;16),0,1),1)*E78*IF(I78&lt;=1,1,1/I78)*IF(OR(A$5="Lietuvos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9" spans="1:18" s="8" customFormat="1">
      <c r="A79" s="72">
        <v>2</v>
      </c>
      <c r="B79" s="72" t="s">
        <v>58</v>
      </c>
      <c r="C79" s="12" t="s">
        <v>33</v>
      </c>
      <c r="D79" s="72" t="s">
        <v>34</v>
      </c>
      <c r="E79" s="72">
        <v>1</v>
      </c>
      <c r="F79" s="72" t="s">
        <v>67</v>
      </c>
      <c r="G79" s="72">
        <v>1</v>
      </c>
      <c r="H79" s="72" t="s">
        <v>36</v>
      </c>
      <c r="I79" s="72"/>
      <c r="J79" s="72">
        <v>88</v>
      </c>
      <c r="K79" s="72"/>
      <c r="L79" s="72">
        <v>64</v>
      </c>
      <c r="M79" s="72"/>
      <c r="N79" s="3">
        <f t="shared" si="17"/>
        <v>0</v>
      </c>
      <c r="O79" s="9">
        <f t="shared" si="18"/>
        <v>0</v>
      </c>
      <c r="P79" s="4">
        <f t="shared" ref="P79:P86" si="22">IF(O79=0,0,IF(F79="OŽ",IF(L79&gt;35,0,IF(J79&gt;35,(36-L79)*1.836,((36-L79)-(36-J79))*1.836)),0)+IF(F79="PČ",IF(L79&gt;31,0,IF(J79&gt;31,(32-L79)*1.347,((32-L79)-(32-J79))*1.347)),0)+ IF(F79="PČneol",IF(L79&gt;15,0,IF(J79&gt;15,(16-L79)*0.255,((16-L79)-(16-J79))*0.255)),0)+IF(F79="PŽ",IF(L79&gt;31,0,IF(J79&gt;31,(32-L79)*0.255,((32-L79)-(32-J79))*0.255)),0)+IF(F79="EČ",IF(L79&gt;23,0,IF(J79&gt;23,(24-L79)*0.612,((24-L79)-(24-J79))*0.612)),0)+IF(F79="EČneol",IF(L79&gt;7,0,IF(J79&gt;7,(8-L79)*0.204,((8-L79)-(8-J79))*0.204)),0)+IF(F79="EŽ",IF(L79&gt;23,0,IF(J79&gt;23,(24-L79)*0.204,((24-L79)-(24-J79))*0.204)),0)+IF(F79="PT",IF(L79&gt;31,0,IF(J79&gt;31,(32-L79)*0.204,((32-L79)-(32-J79))*0.204)),0)+IF(F79="JOŽ",IF(L79&gt;23,0,IF(J79&gt;23,(24-L79)*0.255,((24-L79)-(24-J79))*0.255)),0)+IF(F79="JPČ",IF(L79&gt;23,0,IF(J79&gt;23,(24-L79)*0.204,((24-L79)-(24-J79))*0.204)),0)+IF(F79="JEČ",IF(L79&gt;15,0,IF(J79&gt;15,(16-L79)*0.102,((16-L79)-(16-J79))*0.102)),0)+IF(F79="JEOF",IF(L79&gt;15,0,IF(J79&gt;15,(16-L79)*0.102,((16-L79)-(16-J79))*0.102)),0)+IF(F79="JnPČ",IF(L79&gt;15,0,IF(J79&gt;15,(16-L79)*0.153,((16-L79)-(16-J79))*0.153)),0)+IF(F79="JnEČ",IF(L79&gt;15,0,IF(J79&gt;15,(16-L79)*0.0765,((16-L79)-(16-J79))*0.0765)),0)+IF(F79="JčPČ",IF(L79&gt;15,0,IF(J79&gt;15,(16-L79)*0.06375,((16-L79)-(16-J79))*0.06375)),0)+IF(F79="JčEČ",IF(L79&gt;15,0,IF(J79&gt;15,(16-L79)*0.051,((16-L79)-(16-J79))*0.051)),0)+IF(F79="NEAK",IF(L79&gt;23,0,IF(J79&gt;23,(24-L79)*0.03444,((24-L79)-(24-J79))*0.03444)),0))</f>
        <v>0</v>
      </c>
      <c r="Q79" s="11">
        <f t="shared" ref="Q79:Q86" si="23">IF(ISERROR(P79*100/N79),0,(P79*100/N79))</f>
        <v>0</v>
      </c>
      <c r="R79" s="10">
        <f t="shared" si="21"/>
        <v>0</v>
      </c>
    </row>
    <row r="80" spans="1:18" s="8" customFormat="1">
      <c r="A80" s="72">
        <v>3</v>
      </c>
      <c r="B80" s="72" t="s">
        <v>57</v>
      </c>
      <c r="C80" s="12" t="s">
        <v>33</v>
      </c>
      <c r="D80" s="72" t="s">
        <v>34</v>
      </c>
      <c r="E80" s="72">
        <v>1</v>
      </c>
      <c r="F80" s="72" t="s">
        <v>67</v>
      </c>
      <c r="G80" s="72">
        <v>1</v>
      </c>
      <c r="H80" s="72" t="s">
        <v>36</v>
      </c>
      <c r="I80" s="72"/>
      <c r="J80" s="72">
        <v>88</v>
      </c>
      <c r="K80" s="72"/>
      <c r="L80" s="72">
        <v>71</v>
      </c>
      <c r="M80" s="72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</row>
    <row r="81" spans="1:19" s="8" customFormat="1">
      <c r="A81" s="72">
        <v>4</v>
      </c>
      <c r="B81" s="72" t="s">
        <v>56</v>
      </c>
      <c r="C81" s="12" t="s">
        <v>33</v>
      </c>
      <c r="D81" s="72" t="s">
        <v>34</v>
      </c>
      <c r="E81" s="72">
        <v>1</v>
      </c>
      <c r="F81" s="72" t="s">
        <v>67</v>
      </c>
      <c r="G81" s="72">
        <v>1</v>
      </c>
      <c r="H81" s="72" t="s">
        <v>36</v>
      </c>
      <c r="I81" s="72"/>
      <c r="J81" s="72">
        <v>88</v>
      </c>
      <c r="K81" s="72"/>
      <c r="L81" s="72">
        <v>84</v>
      </c>
      <c r="M81" s="72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</row>
    <row r="82" spans="1:19" s="8" customFormat="1">
      <c r="A82" s="72">
        <v>5</v>
      </c>
      <c r="B82" s="72" t="s">
        <v>59</v>
      </c>
      <c r="C82" s="12" t="s">
        <v>33</v>
      </c>
      <c r="D82" s="72" t="s">
        <v>34</v>
      </c>
      <c r="E82" s="72">
        <v>1</v>
      </c>
      <c r="F82" s="72" t="s">
        <v>67</v>
      </c>
      <c r="G82" s="72">
        <v>1</v>
      </c>
      <c r="H82" s="72" t="s">
        <v>36</v>
      </c>
      <c r="I82" s="72"/>
      <c r="J82" s="72">
        <v>97</v>
      </c>
      <c r="K82" s="72"/>
      <c r="L82" s="72">
        <v>59</v>
      </c>
      <c r="M82" s="72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</row>
    <row r="83" spans="1:19" s="8" customFormat="1">
      <c r="A83" s="72">
        <v>6</v>
      </c>
      <c r="B83" s="72" t="s">
        <v>61</v>
      </c>
      <c r="C83" s="12" t="s">
        <v>33</v>
      </c>
      <c r="D83" s="72" t="s">
        <v>34</v>
      </c>
      <c r="E83" s="72">
        <v>1</v>
      </c>
      <c r="F83" s="72" t="s">
        <v>67</v>
      </c>
      <c r="G83" s="72">
        <v>1</v>
      </c>
      <c r="H83" s="72" t="s">
        <v>36</v>
      </c>
      <c r="I83" s="72"/>
      <c r="J83" s="72">
        <v>97</v>
      </c>
      <c r="K83" s="72"/>
      <c r="L83" s="72">
        <v>76</v>
      </c>
      <c r="M83" s="72"/>
      <c r="N83" s="3">
        <f t="shared" si="17"/>
        <v>0</v>
      </c>
      <c r="O83" s="9">
        <f t="shared" si="18"/>
        <v>0</v>
      </c>
      <c r="P83" s="4">
        <f t="shared" si="22"/>
        <v>0</v>
      </c>
      <c r="Q83" s="11">
        <f t="shared" si="23"/>
        <v>0</v>
      </c>
      <c r="R83" s="10">
        <f t="shared" si="21"/>
        <v>0</v>
      </c>
    </row>
    <row r="84" spans="1:19" s="8" customFormat="1">
      <c r="A84" s="72">
        <v>7</v>
      </c>
      <c r="B84" s="72" t="s">
        <v>60</v>
      </c>
      <c r="C84" s="12" t="s">
        <v>33</v>
      </c>
      <c r="D84" s="72" t="s">
        <v>34</v>
      </c>
      <c r="E84" s="72">
        <v>1</v>
      </c>
      <c r="F84" s="72" t="s">
        <v>67</v>
      </c>
      <c r="G84" s="72">
        <v>1</v>
      </c>
      <c r="H84" s="72" t="s">
        <v>36</v>
      </c>
      <c r="I84" s="72"/>
      <c r="J84" s="72">
        <v>97</v>
      </c>
      <c r="K84" s="72"/>
      <c r="L84" s="72">
        <v>86</v>
      </c>
      <c r="M84" s="72"/>
      <c r="N84" s="3">
        <f t="shared" si="17"/>
        <v>0</v>
      </c>
      <c r="O84" s="9">
        <f t="shared" si="18"/>
        <v>0</v>
      </c>
      <c r="P84" s="4">
        <f t="shared" si="22"/>
        <v>0</v>
      </c>
      <c r="Q84" s="11">
        <f t="shared" si="23"/>
        <v>0</v>
      </c>
      <c r="R84" s="10">
        <f t="shared" si="21"/>
        <v>0</v>
      </c>
    </row>
    <row r="85" spans="1:19" s="8" customFormat="1">
      <c r="A85" s="72">
        <v>8</v>
      </c>
      <c r="B85" s="72" t="s">
        <v>68</v>
      </c>
      <c r="C85" s="12" t="s">
        <v>33</v>
      </c>
      <c r="D85" s="72" t="s">
        <v>34</v>
      </c>
      <c r="E85" s="72">
        <v>1</v>
      </c>
      <c r="F85" s="72" t="s">
        <v>67</v>
      </c>
      <c r="G85" s="72">
        <v>1</v>
      </c>
      <c r="H85" s="72" t="s">
        <v>36</v>
      </c>
      <c r="I85" s="72"/>
      <c r="J85" s="72">
        <v>97</v>
      </c>
      <c r="K85" s="72"/>
      <c r="L85" s="72">
        <v>92</v>
      </c>
      <c r="M85" s="72"/>
      <c r="N85" s="3">
        <f t="shared" si="17"/>
        <v>0</v>
      </c>
      <c r="O85" s="9">
        <f t="shared" si="18"/>
        <v>0</v>
      </c>
      <c r="P85" s="4">
        <f t="shared" si="22"/>
        <v>0</v>
      </c>
      <c r="Q85" s="11">
        <f t="shared" si="23"/>
        <v>0</v>
      </c>
      <c r="R85" s="10">
        <f t="shared" si="21"/>
        <v>0</v>
      </c>
    </row>
    <row r="86" spans="1:19" s="8" customFormat="1">
      <c r="A86" s="72">
        <v>9</v>
      </c>
      <c r="B86" s="72" t="s">
        <v>62</v>
      </c>
      <c r="C86" s="12" t="s">
        <v>63</v>
      </c>
      <c r="D86" s="72" t="s">
        <v>34</v>
      </c>
      <c r="E86" s="72">
        <v>1</v>
      </c>
      <c r="F86" s="72" t="s">
        <v>67</v>
      </c>
      <c r="G86" s="72">
        <v>1</v>
      </c>
      <c r="H86" s="72" t="s">
        <v>36</v>
      </c>
      <c r="I86" s="72"/>
      <c r="J86" s="72">
        <v>61</v>
      </c>
      <c r="K86" s="72"/>
      <c r="L86" s="72">
        <v>48</v>
      </c>
      <c r="M86" s="72"/>
      <c r="N86" s="3">
        <f t="shared" si="17"/>
        <v>0</v>
      </c>
      <c r="O86" s="9">
        <f t="shared" si="18"/>
        <v>0</v>
      </c>
      <c r="P86" s="4">
        <f t="shared" si="22"/>
        <v>0</v>
      </c>
      <c r="Q86" s="11">
        <f t="shared" si="23"/>
        <v>0</v>
      </c>
      <c r="R86" s="10">
        <f t="shared" si="21"/>
        <v>0</v>
      </c>
    </row>
    <row r="87" spans="1:19" s="8" customFormat="1" ht="15.75" customHeight="1">
      <c r="A87" s="80" t="s">
        <v>40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2"/>
      <c r="R87" s="10">
        <f>SUM(R78:R86)</f>
        <v>0</v>
      </c>
    </row>
    <row r="88" spans="1:19" s="8" customFormat="1" ht="15.75" customHeight="1">
      <c r="A88" s="24" t="s">
        <v>69</v>
      </c>
      <c r="B88" s="2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</row>
    <row r="89" spans="1:19" s="8" customFormat="1" ht="15.75" customHeight="1">
      <c r="A89" s="49" t="s">
        <v>65</v>
      </c>
      <c r="B89" s="49"/>
      <c r="C89" s="49"/>
      <c r="D89" s="49"/>
      <c r="E89" s="49"/>
      <c r="F89" s="49"/>
      <c r="G89" s="49"/>
      <c r="H89" s="49"/>
      <c r="I89" s="49"/>
      <c r="J89" s="15"/>
      <c r="K89" s="15"/>
      <c r="L89" s="15"/>
      <c r="M89" s="15"/>
      <c r="N89" s="15"/>
      <c r="O89" s="15"/>
      <c r="P89" s="15"/>
      <c r="Q89" s="15"/>
      <c r="R89" s="16"/>
    </row>
    <row r="90" spans="1:19" s="8" customFormat="1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15"/>
      <c r="K90" s="15"/>
      <c r="L90" s="15"/>
      <c r="M90" s="15"/>
      <c r="N90" s="15"/>
      <c r="O90" s="15"/>
      <c r="P90" s="15"/>
      <c r="Q90" s="15"/>
      <c r="R90" s="16"/>
    </row>
    <row r="91" spans="1:19" s="8" customFormat="1" ht="15.75" customHeight="1">
      <c r="A91" s="76" t="s">
        <v>70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68"/>
    </row>
    <row r="92" spans="1:19" ht="15.75" customHeight="1">
      <c r="A92" s="78" t="s">
        <v>27</v>
      </c>
      <c r="B92" s="79"/>
      <c r="C92" s="79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68"/>
      <c r="R92" s="8"/>
      <c r="S92" s="8"/>
    </row>
    <row r="93" spans="1:19" ht="15.75" customHeight="1">
      <c r="A93" s="76" t="s">
        <v>52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68"/>
      <c r="R93" s="8"/>
      <c r="S93" s="8"/>
    </row>
    <row r="94" spans="1:19" s="7" customFormat="1">
      <c r="A94" s="72">
        <v>1</v>
      </c>
      <c r="B94" s="72" t="s">
        <v>56</v>
      </c>
      <c r="C94" s="12" t="s">
        <v>33</v>
      </c>
      <c r="D94" s="72" t="s">
        <v>34</v>
      </c>
      <c r="E94" s="72">
        <v>1</v>
      </c>
      <c r="F94" s="72" t="s">
        <v>71</v>
      </c>
      <c r="G94" s="72">
        <v>1</v>
      </c>
      <c r="H94" s="72" t="s">
        <v>36</v>
      </c>
      <c r="I94" s="72"/>
      <c r="J94" s="72">
        <v>156</v>
      </c>
      <c r="K94" s="72"/>
      <c r="L94" s="72">
        <v>43</v>
      </c>
      <c r="M94" s="72"/>
      <c r="N94" s="3">
        <f t="shared" ref="N94:N101" si="24">(IF(F94="OŽ",IF(L94=1,550.8,IF(L94=2,426.38,IF(L94=3,342.14,IF(L94=4,181.44,IF(L94=5,168.48,IF(L94=6,155.52,IF(L94=7,148.5,IF(L94=8,144,0))))))))+IF(L94&lt;=8,0,IF(L94&lt;=16,137.7,IF(L94&lt;=24,108,IF(L94&lt;=32,80.1,IF(L94&lt;=36,52.2,0)))))-IF(L94&lt;=8,0,IF(L94&lt;=16,(L94-9)*2.754,IF(L94&lt;=24,(L94-17)* 2.754,IF(L94&lt;=32,(L94-25)* 2.754,IF(L94&lt;=36,(L94-33)*2.754,0))))),0)+IF(F94="PČ",IF(L94=1,449,IF(L94=2,314.6,IF(L94=3,238,IF(L94=4,172,IF(L94=5,159,IF(L94=6,145,IF(L94=7,132,IF(L94=8,119,0))))))))+IF(L94&lt;=8,0,IF(L94&lt;=16,88,IF(L94&lt;=24,55,IF(L94&lt;=32,22,0))))-IF(L94&lt;=8,0,IF(L94&lt;=16,(L94-9)*2.245,IF(L94&lt;=24,(L94-17)*2.245,IF(L94&lt;=32,(L94-25)*2.245,0)))),0)+IF(F94="PČneol",IF(L94=1,85,IF(L94=2,64.61,IF(L94=3,50.76,IF(L94=4,16.25,IF(L94=5,15,IF(L94=6,13.75,IF(L94=7,12.5,IF(L94=8,11.25,0))))))))+IF(L94&lt;=8,0,IF(L94&lt;=16,9,0))-IF(L94&lt;=8,0,IF(L94&lt;=16,(L94-9)*0.425,0)),0)+IF(F94="PŽ",IF(L94=1,85,IF(L94=2,59.5,IF(L94=3,45,IF(L94=4,32.5,IF(L94=5,30,IF(L94=6,27.5,IF(L94=7,25,IF(L94=8,22.5,0))))))))+IF(L94&lt;=8,0,IF(L94&lt;=16,19,IF(L94&lt;=24,13,IF(L94&lt;=32,8,0))))-IF(L94&lt;=8,0,IF(L94&lt;=16,(L94-9)*0.425,IF(L94&lt;=24,(L94-17)*0.425,IF(L94&lt;=32,(L94-25)*0.425,0)))),0)+IF(F94="EČ",IF(L94=1,204,IF(L94=2,156.24,IF(L94=3,123.84,IF(L94=4,72,IF(L94=5,66,IF(L94=6,60,IF(L94=7,54,IF(L94=8,48,0))))))))+IF(L94&lt;=8,0,IF(L94&lt;=16,40,IF(L94&lt;=24,25,0)))-IF(L94&lt;=8,0,IF(L94&lt;=16,(L94-9)*1.02,IF(L94&lt;=24,(L94-17)*1.02,0))),0)+IF(F94="EČneol",IF(L94=1,68,IF(L94=2,51.69,IF(L94=3,40.61,IF(L94=4,13,IF(L94=5,12,IF(L94=6,11,IF(L94=7,10,IF(L94=8,9,0)))))))))+IF(F94="EŽ",IF(L94=1,68,IF(L94=2,47.6,IF(L94=3,36,IF(L94=4,18,IF(L94=5,16.5,IF(L94=6,15,IF(L94=7,13.5,IF(L94=8,12,0))))))))+IF(L94&lt;=8,0,IF(L94&lt;=16,10,IF(L94&lt;=24,6,0)))-IF(L94&lt;=8,0,IF(L94&lt;=16,(L94-9)*0.34,IF(L94&lt;=24,(L94-17)*0.34,0))),0)+IF(F94="PT",IF(L94=1,68,IF(L94=2,52.08,IF(L94=3,41.28,IF(L94=4,24,IF(L94=5,22,IF(L94=6,20,IF(L94=7,18,IF(L94=8,16,0))))))))+IF(L94&lt;=8,0,IF(L94&lt;=16,13,IF(L94&lt;=24,9,IF(L94&lt;=32,4,0))))-IF(L94&lt;=8,0,IF(L94&lt;=16,(L94-9)*0.34,IF(L94&lt;=24,(L94-17)*0.34,IF(L94&lt;=32,(L94-25)*0.34,0)))),0)+IF(F94="JOŽ",IF(L94=1,85,IF(L94=2,59.5,IF(L94=3,45,IF(L94=4,32.5,IF(L94=5,30,IF(L94=6,27.5,IF(L94=7,25,IF(L94=8,22.5,0))))))))+IF(L94&lt;=8,0,IF(L94&lt;=16,19,IF(L94&lt;=24,13,0)))-IF(L94&lt;=8,0,IF(L94&lt;=16,(L94-9)*0.425,IF(L94&lt;=24,(L94-17)*0.425,0))),0)+IF(F94="JPČ",IF(L94=1,68,IF(L94=2,47.6,IF(L94=3,36,IF(L94=4,26,IF(L94=5,24,IF(L94=6,22,IF(L94=7,20,IF(L94=8,18,0))))))))+IF(L94&lt;=8,0,IF(L94&lt;=16,13,IF(L94&lt;=24,9,0)))-IF(L94&lt;=8,0,IF(L94&lt;=16,(L94-9)*0.34,IF(L94&lt;=24,(L94-17)*0.34,0))),0)+IF(F94="JEČ",IF(L94=1,34,IF(L94=2,26.04,IF(L94=3,20.6,IF(L94=4,12,IF(L94=5,11,IF(L94=6,10,IF(L94=7,9,IF(L94=8,8,0))))))))+IF(L94&lt;=8,0,IF(L94&lt;=16,6,0))-IF(L94&lt;=8,0,IF(L94&lt;=16,(L94-9)*0.17,0)),0)+IF(F94="JEOF",IF(L94=1,34,IF(L94=2,26.04,IF(L94=3,20.6,IF(L94=4,12,IF(L94=5,11,IF(L94=6,10,IF(L94=7,9,IF(L94=8,8,0))))))))+IF(L94&lt;=8,0,IF(L94&lt;=16,6,0))-IF(L94&lt;=8,0,IF(L94&lt;=16,(L94-9)*0.17,0)),0)+IF(F94="JnPČ",IF(L94=1,51,IF(L94=2,35.7,IF(L94=3,27,IF(L94=4,19.5,IF(L94=5,18,IF(L94=6,16.5,IF(L94=7,15,IF(L94=8,13.5,0))))))))+IF(L94&lt;=8,0,IF(L94&lt;=16,10,0))-IF(L94&lt;=8,0,IF(L94&lt;=16,(L94-9)*0.255,0)),0)+IF(F94="JnEČ",IF(L94=1,25.5,IF(L94=2,19.53,IF(L94=3,15.48,IF(L94=4,9,IF(L94=5,8.25,IF(L94=6,7.5,IF(L94=7,6.75,IF(L94=8,6,0))))))))+IF(L94&lt;=8,0,IF(L94&lt;=16,5,0))-IF(L94&lt;=8,0,IF(L94&lt;=16,(L94-9)*0.1275,0)),0)+IF(F94="JčPČ",IF(L94=1,21.25,IF(L94=2,14.5,IF(L94=3,11.5,IF(L94=4,7,IF(L94=5,6.5,IF(L94=6,6,IF(L94=7,5.5,IF(L94=8,5,0))))))))+IF(L94&lt;=8,0,IF(L94&lt;=16,4,0))-IF(L94&lt;=8,0,IF(L94&lt;=16,(L94-9)*0.10625,0)),0)+IF(F94="JčEČ",IF(L94=1,17,IF(L94=2,13.02,IF(L94=3,10.32,IF(L94=4,6,IF(L94=5,5.5,IF(L94=6,5,IF(L94=7,4.5,IF(L94=8,4,0))))))))+IF(L94&lt;=8,0,IF(L94&lt;=16,3,0))-IF(L94&lt;=8,0,IF(L94&lt;=16,(L94-9)*0.085,0)),0)+IF(F94="NEAK",IF(L94=1,11.48,IF(L94=2,8.79,IF(L94=3,6.97,IF(L94=4,4.05,IF(L94=5,3.71,IF(L94=6,3.38,IF(L94=7,3.04,IF(L94=8,2.7,0))))))))+IF(L94&lt;=8,0,IF(L94&lt;=16,2,IF(L94&lt;=24,1.3,0)))-IF(L94&lt;=8,0,IF(L94&lt;=16,(L94-9)*0.0574,IF(L94&lt;=24,(L94-17)*0.0574,0))),0))*IF(L94&lt;0,1,IF(OR(F94="PČ",F94="PŽ",F94="PT"),IF(J94&lt;32,J94/32,1),1))* IF(L94&lt;0,1,IF(OR(F94="EČ",F94="EŽ",F94="JOŽ",F94="JPČ",F94="NEAK"),IF(J94&lt;24,J94/24,1),1))*IF(L94&lt;0,1,IF(OR(F94="PČneol",F94="JEČ",F94="JEOF",F94="JnPČ",F94="JnEČ",F94="JčPČ",F94="JčEČ"),IF(J94&lt;16,J94/16,1),1))*IF(L94&lt;0,1,IF(F94="EČneol",IF(J94&lt;8,J94/8,1),1))</f>
        <v>0</v>
      </c>
      <c r="O94" s="9">
        <f t="shared" ref="O94:O101" si="25">IF(F94="OŽ",N94,IF(H94="Ne",IF(J94*0.3&lt;J94-L94,N94,0),IF(J94*0.1&lt;J94-L94,N94,0)))</f>
        <v>0</v>
      </c>
      <c r="P94" s="4">
        <f t="shared" ref="P94" si="26">IF(O94=0,0,IF(F94="OŽ",IF(L94&gt;35,0,IF(J94&gt;35,(36-L94)*1.836,((36-L94)-(36-J94))*1.836)),0)+IF(F94="PČ",IF(L94&gt;31,0,IF(J94&gt;31,(32-L94)*1.347,((32-L94)-(32-J94))*1.347)),0)+ IF(F94="PČneol",IF(L94&gt;15,0,IF(J94&gt;15,(16-L94)*0.255,((16-L94)-(16-J94))*0.255)),0)+IF(F94="PŽ",IF(L94&gt;31,0,IF(J94&gt;31,(32-L94)*0.255,((32-L94)-(32-J94))*0.255)),0)+IF(F94="EČ",IF(L94&gt;23,0,IF(J94&gt;23,(24-L94)*0.612,((24-L94)-(24-J94))*0.612)),0)+IF(F94="EČneol",IF(L94&gt;7,0,IF(J94&gt;7,(8-L94)*0.204,((8-L94)-(8-J94))*0.204)),0)+IF(F94="EŽ",IF(L94&gt;23,0,IF(J94&gt;23,(24-L94)*0.204,((24-L94)-(24-J94))*0.204)),0)+IF(F94="PT",IF(L94&gt;31,0,IF(J94&gt;31,(32-L94)*0.204,((32-L94)-(32-J94))*0.204)),0)+IF(F94="JOŽ",IF(L94&gt;23,0,IF(J94&gt;23,(24-L94)*0.255,((24-L94)-(24-J94))*0.255)),0)+IF(F94="JPČ",IF(L94&gt;23,0,IF(J94&gt;23,(24-L94)*0.204,((24-L94)-(24-J94))*0.204)),0)+IF(F94="JEČ",IF(L94&gt;15,0,IF(J94&gt;15,(16-L94)*0.102,((16-L94)-(16-J94))*0.102)),0)+IF(F94="JEOF",IF(L94&gt;15,0,IF(J94&gt;15,(16-L94)*0.102,((16-L94)-(16-J94))*0.102)),0)+IF(F94="JnPČ",IF(L94&gt;15,0,IF(J94&gt;15,(16-L94)*0.153,((16-L94)-(16-J94))*0.153)),0)+IF(F94="JnEČ",IF(L94&gt;15,0,IF(J94&gt;15,(16-L94)*0.0765,((16-L94)-(16-J94))*0.0765)),0)+IF(F94="JčPČ",IF(L94&gt;15,0,IF(J94&gt;15,(16-L94)*0.06375,((16-L94)-(16-J94))*0.06375)),0)+IF(F94="JčEČ",IF(L94&gt;15,0,IF(J94&gt;15,(16-L94)*0.051,((16-L94)-(16-J94))*0.051)),0)+IF(F94="NEAK",IF(L94&gt;23,0,IF(J94&gt;23,(24-L94)*0.03444,((24-L94)-(24-J94))*0.03444)),0))</f>
        <v>0</v>
      </c>
      <c r="Q94" s="11">
        <f t="shared" ref="Q94" si="27">IF(ISERROR(P94*100/N94),0,(P94*100/N94))</f>
        <v>0</v>
      </c>
      <c r="R94" s="10">
        <f t="shared" ref="R94:R101" si="28">IF(Q94&lt;=30,O94+P94,O94+O94*0.3)*IF(G94=1,0.4,IF(G94=2,0.75,IF(G94="1 (kas 4 m. 1 k. nerengiamos)",0.52,1)))*IF(D94="olimpinė",1,IF(M94="Ne",0.5,1))*IF(OR(A$5="Lietuvos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federacija"),IF(OR(J94&lt;8,K94&lt;16),0,1),1)*E94*IF(I94&lt;=1,1,1/I94)*IF(OR(A$5="Lietuvos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4" s="8"/>
    </row>
    <row r="95" spans="1:19">
      <c r="A95" s="72">
        <v>2</v>
      </c>
      <c r="B95" s="72" t="s">
        <v>39</v>
      </c>
      <c r="C95" s="12" t="s">
        <v>33</v>
      </c>
      <c r="D95" s="72" t="s">
        <v>34</v>
      </c>
      <c r="E95" s="72">
        <v>1</v>
      </c>
      <c r="F95" s="72" t="s">
        <v>71</v>
      </c>
      <c r="G95" s="72">
        <v>1</v>
      </c>
      <c r="H95" s="72" t="s">
        <v>36</v>
      </c>
      <c r="I95" s="72"/>
      <c r="J95" s="72">
        <v>156</v>
      </c>
      <c r="K95" s="72"/>
      <c r="L95" s="72">
        <v>108</v>
      </c>
      <c r="M95" s="72"/>
      <c r="N95" s="3">
        <f t="shared" si="24"/>
        <v>0</v>
      </c>
      <c r="O95" s="9">
        <f t="shared" si="25"/>
        <v>0</v>
      </c>
      <c r="P95" s="4">
        <f t="shared" ref="P95:P101" si="29">IF(O95=0,0,IF(F95="OŽ",IF(L95&gt;35,0,IF(J95&gt;35,(36-L95)*1.836,((36-L95)-(36-J95))*1.836)),0)+IF(F95="PČ",IF(L95&gt;31,0,IF(J95&gt;31,(32-L95)*1.347,((32-L95)-(32-J95))*1.347)),0)+ IF(F95="PČneol",IF(L95&gt;15,0,IF(J95&gt;15,(16-L95)*0.255,((16-L95)-(16-J95))*0.255)),0)+IF(F95="PŽ",IF(L95&gt;31,0,IF(J95&gt;31,(32-L95)*0.255,((32-L95)-(32-J95))*0.255)),0)+IF(F95="EČ",IF(L95&gt;23,0,IF(J95&gt;23,(24-L95)*0.612,((24-L95)-(24-J95))*0.612)),0)+IF(F95="EČneol",IF(L95&gt;7,0,IF(J95&gt;7,(8-L95)*0.204,((8-L95)-(8-J95))*0.204)),0)+IF(F95="EŽ",IF(L95&gt;23,0,IF(J95&gt;23,(24-L95)*0.204,((24-L95)-(24-J95))*0.204)),0)+IF(F95="PT",IF(L95&gt;31,0,IF(J95&gt;31,(32-L95)*0.204,((32-L95)-(32-J95))*0.204)),0)+IF(F95="JOŽ",IF(L95&gt;23,0,IF(J95&gt;23,(24-L95)*0.255,((24-L95)-(24-J95))*0.255)),0)+IF(F95="JPČ",IF(L95&gt;23,0,IF(J95&gt;23,(24-L95)*0.204,((24-L95)-(24-J95))*0.204)),0)+IF(F95="JEČ",IF(L95&gt;15,0,IF(J95&gt;15,(16-L95)*0.102,((16-L95)-(16-J95))*0.102)),0)+IF(F95="JEOF",IF(L95&gt;15,0,IF(J95&gt;15,(16-L95)*0.102,((16-L95)-(16-J95))*0.102)),0)+IF(F95="JnPČ",IF(L95&gt;15,0,IF(J95&gt;15,(16-L95)*0.153,((16-L95)-(16-J95))*0.153)),0)+IF(F95="JnEČ",IF(L95&gt;15,0,IF(J95&gt;15,(16-L95)*0.0765,((16-L95)-(16-J95))*0.0765)),0)+IF(F95="JčPČ",IF(L95&gt;15,0,IF(J95&gt;15,(16-L95)*0.06375,((16-L95)-(16-J95))*0.06375)),0)+IF(F95="JčEČ",IF(L95&gt;15,0,IF(J95&gt;15,(16-L95)*0.051,((16-L95)-(16-J95))*0.051)),0)+IF(F95="NEAK",IF(L95&gt;23,0,IF(J95&gt;23,(24-L95)*0.03444,((24-L95)-(24-J95))*0.03444)),0))</f>
        <v>0</v>
      </c>
      <c r="Q95" s="11">
        <f t="shared" ref="Q95:Q101" si="30">IF(ISERROR(P95*100/N95),0,(P95*100/N95))</f>
        <v>0</v>
      </c>
      <c r="R95" s="10">
        <f t="shared" si="28"/>
        <v>0</v>
      </c>
      <c r="S95" s="8"/>
    </row>
    <row r="96" spans="1:19" s="8" customFormat="1">
      <c r="A96" s="72">
        <v>3</v>
      </c>
      <c r="B96" s="72" t="s">
        <v>38</v>
      </c>
      <c r="C96" s="12" t="s">
        <v>33</v>
      </c>
      <c r="D96" s="72" t="s">
        <v>34</v>
      </c>
      <c r="E96" s="72">
        <v>1</v>
      </c>
      <c r="F96" s="72" t="s">
        <v>71</v>
      </c>
      <c r="G96" s="72">
        <v>1</v>
      </c>
      <c r="H96" s="72" t="s">
        <v>36</v>
      </c>
      <c r="I96" s="72"/>
      <c r="J96" s="72">
        <v>156</v>
      </c>
      <c r="K96" s="72"/>
      <c r="L96" s="72">
        <v>117</v>
      </c>
      <c r="M96" s="72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</row>
    <row r="97" spans="1:19" s="8" customFormat="1">
      <c r="A97" s="72">
        <v>4</v>
      </c>
      <c r="B97" s="72" t="s">
        <v>72</v>
      </c>
      <c r="C97" s="12" t="s">
        <v>33</v>
      </c>
      <c r="D97" s="72" t="s">
        <v>34</v>
      </c>
      <c r="E97" s="72">
        <v>1</v>
      </c>
      <c r="F97" s="72" t="s">
        <v>71</v>
      </c>
      <c r="G97" s="72">
        <v>1</v>
      </c>
      <c r="H97" s="72" t="s">
        <v>36</v>
      </c>
      <c r="I97" s="72"/>
      <c r="J97" s="72">
        <v>156</v>
      </c>
      <c r="K97" s="72"/>
      <c r="L97" s="72">
        <v>133</v>
      </c>
      <c r="M97" s="72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9" s="8" customFormat="1">
      <c r="A98" s="72">
        <v>5</v>
      </c>
      <c r="B98" s="72" t="s">
        <v>32</v>
      </c>
      <c r="C98" s="12" t="s">
        <v>33</v>
      </c>
      <c r="D98" s="72" t="s">
        <v>34</v>
      </c>
      <c r="E98" s="72">
        <v>1</v>
      </c>
      <c r="F98" s="72" t="s">
        <v>71</v>
      </c>
      <c r="G98" s="72">
        <v>1</v>
      </c>
      <c r="H98" s="72" t="s">
        <v>36</v>
      </c>
      <c r="I98" s="72"/>
      <c r="J98" s="72">
        <v>192</v>
      </c>
      <c r="K98" s="72"/>
      <c r="L98" s="72">
        <v>34</v>
      </c>
      <c r="M98" s="72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9">
      <c r="A99" s="72">
        <v>6</v>
      </c>
      <c r="B99" s="72" t="s">
        <v>73</v>
      </c>
      <c r="C99" s="12" t="s">
        <v>33</v>
      </c>
      <c r="D99" s="72" t="s">
        <v>34</v>
      </c>
      <c r="E99" s="72">
        <v>1</v>
      </c>
      <c r="F99" s="72" t="s">
        <v>71</v>
      </c>
      <c r="G99" s="72">
        <v>1</v>
      </c>
      <c r="H99" s="72" t="s">
        <v>36</v>
      </c>
      <c r="I99" s="72"/>
      <c r="J99" s="72">
        <v>192</v>
      </c>
      <c r="K99" s="72"/>
      <c r="L99" s="72">
        <v>116</v>
      </c>
      <c r="M99" s="72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  <c r="S99" s="8"/>
    </row>
    <row r="100" spans="1:19">
      <c r="A100" s="72">
        <v>7</v>
      </c>
      <c r="B100" s="72" t="s">
        <v>37</v>
      </c>
      <c r="C100" s="12" t="s">
        <v>33</v>
      </c>
      <c r="D100" s="72" t="s">
        <v>34</v>
      </c>
      <c r="E100" s="72">
        <v>1</v>
      </c>
      <c r="F100" s="72" t="s">
        <v>71</v>
      </c>
      <c r="G100" s="72">
        <v>1</v>
      </c>
      <c r="H100" s="72" t="s">
        <v>36</v>
      </c>
      <c r="I100" s="72"/>
      <c r="J100" s="72">
        <v>192</v>
      </c>
      <c r="K100" s="72"/>
      <c r="L100" s="72">
        <v>174</v>
      </c>
      <c r="M100" s="72"/>
      <c r="N100" s="3">
        <f t="shared" si="24"/>
        <v>0</v>
      </c>
      <c r="O100" s="9">
        <f t="shared" si="25"/>
        <v>0</v>
      </c>
      <c r="P100" s="4">
        <f t="shared" si="29"/>
        <v>0</v>
      </c>
      <c r="Q100" s="11">
        <f t="shared" si="30"/>
        <v>0</v>
      </c>
      <c r="R100" s="10">
        <f t="shared" si="28"/>
        <v>0</v>
      </c>
      <c r="S100" s="8"/>
    </row>
    <row r="101" spans="1:19" ht="45">
      <c r="A101" s="72">
        <v>8</v>
      </c>
      <c r="B101" s="72" t="s">
        <v>74</v>
      </c>
      <c r="C101" s="12" t="s">
        <v>33</v>
      </c>
      <c r="D101" s="72" t="s">
        <v>34</v>
      </c>
      <c r="E101" s="72">
        <v>3</v>
      </c>
      <c r="F101" s="72" t="s">
        <v>71</v>
      </c>
      <c r="G101" s="72">
        <v>1</v>
      </c>
      <c r="H101" s="72" t="s">
        <v>36</v>
      </c>
      <c r="I101" s="72"/>
      <c r="J101" s="72">
        <v>41</v>
      </c>
      <c r="K101" s="72"/>
      <c r="L101" s="72">
        <v>38</v>
      </c>
      <c r="M101" s="72"/>
      <c r="N101" s="3">
        <f t="shared" si="24"/>
        <v>0</v>
      </c>
      <c r="O101" s="9">
        <f t="shared" si="25"/>
        <v>0</v>
      </c>
      <c r="P101" s="4">
        <f t="shared" si="29"/>
        <v>0</v>
      </c>
      <c r="Q101" s="11">
        <f t="shared" si="30"/>
        <v>0</v>
      </c>
      <c r="R101" s="10">
        <f t="shared" si="28"/>
        <v>0</v>
      </c>
      <c r="S101" s="8"/>
    </row>
    <row r="102" spans="1:19">
      <c r="A102" s="89" t="s">
        <v>40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1"/>
      <c r="R102" s="10">
        <f>SUM(R94:R101)</f>
        <v>0</v>
      </c>
      <c r="S102" s="8"/>
    </row>
    <row r="103" spans="1:19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 ht="15.75">
      <c r="A104" s="24" t="s">
        <v>75</v>
      </c>
      <c r="B104" s="2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/>
      <c r="S104" s="8"/>
    </row>
    <row r="105" spans="1:19">
      <c r="A105" s="49" t="s">
        <v>65</v>
      </c>
      <c r="B105" s="49"/>
      <c r="C105" s="49"/>
      <c r="D105" s="49"/>
      <c r="E105" s="49"/>
      <c r="F105" s="49"/>
      <c r="G105" s="49"/>
      <c r="H105" s="49"/>
      <c r="I105" s="49"/>
      <c r="J105" s="15"/>
      <c r="K105" s="15"/>
      <c r="L105" s="15"/>
      <c r="M105" s="15"/>
      <c r="N105" s="15"/>
      <c r="O105" s="15"/>
      <c r="P105" s="15"/>
      <c r="Q105" s="15"/>
      <c r="R105" s="16"/>
      <c r="S105" s="8"/>
    </row>
    <row r="106" spans="1:19" s="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15"/>
      <c r="K106" s="15"/>
      <c r="L106" s="15"/>
      <c r="M106" s="15"/>
      <c r="N106" s="15"/>
      <c r="O106" s="15"/>
      <c r="P106" s="15"/>
      <c r="Q106" s="15"/>
      <c r="R106" s="16"/>
    </row>
    <row r="107" spans="1:19">
      <c r="A107" s="76" t="s">
        <v>76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68"/>
      <c r="R107" s="8"/>
      <c r="S107" s="8"/>
    </row>
    <row r="108" spans="1:19" ht="18">
      <c r="A108" s="78" t="s">
        <v>27</v>
      </c>
      <c r="B108" s="79"/>
      <c r="C108" s="79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68"/>
      <c r="R108" s="8"/>
      <c r="S108" s="8"/>
    </row>
    <row r="109" spans="1:19">
      <c r="A109" s="72">
        <v>1</v>
      </c>
      <c r="B109" s="72" t="s">
        <v>38</v>
      </c>
      <c r="C109" s="12" t="s">
        <v>33</v>
      </c>
      <c r="D109" s="72" t="s">
        <v>34</v>
      </c>
      <c r="E109" s="72">
        <v>1</v>
      </c>
      <c r="F109" s="72" t="s">
        <v>77</v>
      </c>
      <c r="G109" s="72">
        <v>1</v>
      </c>
      <c r="H109" s="72" t="s">
        <v>36</v>
      </c>
      <c r="I109" s="72"/>
      <c r="J109" s="72">
        <v>118</v>
      </c>
      <c r="K109" s="72"/>
      <c r="L109" s="72">
        <v>37</v>
      </c>
      <c r="M109" s="72"/>
      <c r="N109" s="3">
        <f t="shared" ref="N109:N113" si="31">(IF(F109="OŽ",IF(L109=1,550.8,IF(L109=2,426.38,IF(L109=3,342.14,IF(L109=4,181.44,IF(L109=5,168.48,IF(L109=6,155.52,IF(L109=7,148.5,IF(L109=8,144,0))))))))+IF(L109&lt;=8,0,IF(L109&lt;=16,137.7,IF(L109&lt;=24,108,IF(L109&lt;=32,80.1,IF(L109&lt;=36,52.2,0)))))-IF(L109&lt;=8,0,IF(L109&lt;=16,(L109-9)*2.754,IF(L109&lt;=24,(L109-17)* 2.754,IF(L109&lt;=32,(L109-25)* 2.754,IF(L109&lt;=36,(L109-33)*2.754,0))))),0)+IF(F109="PČ",IF(L109=1,449,IF(L109=2,314.6,IF(L109=3,238,IF(L109=4,172,IF(L109=5,159,IF(L109=6,145,IF(L109=7,132,IF(L109=8,119,0))))))))+IF(L109&lt;=8,0,IF(L109&lt;=16,88,IF(L109&lt;=24,55,IF(L109&lt;=32,22,0))))-IF(L109&lt;=8,0,IF(L109&lt;=16,(L109-9)*2.245,IF(L109&lt;=24,(L109-17)*2.245,IF(L109&lt;=32,(L109-25)*2.245,0)))),0)+IF(F109="PČneol",IF(L109=1,85,IF(L109=2,64.61,IF(L109=3,50.76,IF(L109=4,16.25,IF(L109=5,15,IF(L109=6,13.75,IF(L109=7,12.5,IF(L109=8,11.25,0))))))))+IF(L109&lt;=8,0,IF(L109&lt;=16,9,0))-IF(L109&lt;=8,0,IF(L109&lt;=16,(L109-9)*0.425,0)),0)+IF(F109="PŽ",IF(L109=1,85,IF(L109=2,59.5,IF(L109=3,45,IF(L109=4,32.5,IF(L109=5,30,IF(L109=6,27.5,IF(L109=7,25,IF(L109=8,22.5,0))))))))+IF(L109&lt;=8,0,IF(L109&lt;=16,19,IF(L109&lt;=24,13,IF(L109&lt;=32,8,0))))-IF(L109&lt;=8,0,IF(L109&lt;=16,(L109-9)*0.425,IF(L109&lt;=24,(L109-17)*0.425,IF(L109&lt;=32,(L109-25)*0.425,0)))),0)+IF(F109="EČ",IF(L109=1,204,IF(L109=2,156.24,IF(L109=3,123.84,IF(L109=4,72,IF(L109=5,66,IF(L109=6,60,IF(L109=7,54,IF(L109=8,48,0))))))))+IF(L109&lt;=8,0,IF(L109&lt;=16,40,IF(L109&lt;=24,25,0)))-IF(L109&lt;=8,0,IF(L109&lt;=16,(L109-9)*1.02,IF(L109&lt;=24,(L109-17)*1.02,0))),0)+IF(F109="EČneol",IF(L109=1,68,IF(L109=2,51.69,IF(L109=3,40.61,IF(L109=4,13,IF(L109=5,12,IF(L109=6,11,IF(L109=7,10,IF(L109=8,9,0)))))))))+IF(F109="EŽ",IF(L109=1,68,IF(L109=2,47.6,IF(L109=3,36,IF(L109=4,18,IF(L109=5,16.5,IF(L109=6,15,IF(L109=7,13.5,IF(L109=8,12,0))))))))+IF(L109&lt;=8,0,IF(L109&lt;=16,10,IF(L109&lt;=24,6,0)))-IF(L109&lt;=8,0,IF(L109&lt;=16,(L109-9)*0.34,IF(L109&lt;=24,(L109-17)*0.34,0))),0)+IF(F109="PT",IF(L109=1,68,IF(L109=2,52.08,IF(L109=3,41.28,IF(L109=4,24,IF(L109=5,22,IF(L109=6,20,IF(L109=7,18,IF(L109=8,16,0))))))))+IF(L109&lt;=8,0,IF(L109&lt;=16,13,IF(L109&lt;=24,9,IF(L109&lt;=32,4,0))))-IF(L109&lt;=8,0,IF(L109&lt;=16,(L109-9)*0.34,IF(L109&lt;=24,(L109-17)*0.34,IF(L109&lt;=32,(L109-25)*0.34,0)))),0)+IF(F109="JOŽ",IF(L109=1,85,IF(L109=2,59.5,IF(L109=3,45,IF(L109=4,32.5,IF(L109=5,30,IF(L109=6,27.5,IF(L109=7,25,IF(L109=8,22.5,0))))))))+IF(L109&lt;=8,0,IF(L109&lt;=16,19,IF(L109&lt;=24,13,0)))-IF(L109&lt;=8,0,IF(L109&lt;=16,(L109-9)*0.425,IF(L109&lt;=24,(L109-17)*0.425,0))),0)+IF(F109="JPČ",IF(L109=1,68,IF(L109=2,47.6,IF(L109=3,36,IF(L109=4,26,IF(L109=5,24,IF(L109=6,22,IF(L109=7,20,IF(L109=8,18,0))))))))+IF(L109&lt;=8,0,IF(L109&lt;=16,13,IF(L109&lt;=24,9,0)))-IF(L109&lt;=8,0,IF(L109&lt;=16,(L109-9)*0.34,IF(L109&lt;=24,(L109-17)*0.34,0))),0)+IF(F109="JEČ",IF(L109=1,34,IF(L109=2,26.04,IF(L109=3,20.6,IF(L109=4,12,IF(L109=5,11,IF(L109=6,10,IF(L109=7,9,IF(L109=8,8,0))))))))+IF(L109&lt;=8,0,IF(L109&lt;=16,6,0))-IF(L109&lt;=8,0,IF(L109&lt;=16,(L109-9)*0.17,0)),0)+IF(F109="JEOF",IF(L109=1,34,IF(L109=2,26.04,IF(L109=3,20.6,IF(L109=4,12,IF(L109=5,11,IF(L109=6,10,IF(L109=7,9,IF(L109=8,8,0))))))))+IF(L109&lt;=8,0,IF(L109&lt;=16,6,0))-IF(L109&lt;=8,0,IF(L109&lt;=16,(L109-9)*0.17,0)),0)+IF(F109="JnPČ",IF(L109=1,51,IF(L109=2,35.7,IF(L109=3,27,IF(L109=4,19.5,IF(L109=5,18,IF(L109=6,16.5,IF(L109=7,15,IF(L109=8,13.5,0))))))))+IF(L109&lt;=8,0,IF(L109&lt;=16,10,0))-IF(L109&lt;=8,0,IF(L109&lt;=16,(L109-9)*0.255,0)),0)+IF(F109="JnEČ",IF(L109=1,25.5,IF(L109=2,19.53,IF(L109=3,15.48,IF(L109=4,9,IF(L109=5,8.25,IF(L109=6,7.5,IF(L109=7,6.75,IF(L109=8,6,0))))))))+IF(L109&lt;=8,0,IF(L109&lt;=16,5,0))-IF(L109&lt;=8,0,IF(L109&lt;=16,(L109-9)*0.1275,0)),0)+IF(F109="JčPČ",IF(L109=1,21.25,IF(L109=2,14.5,IF(L109=3,11.5,IF(L109=4,7,IF(L109=5,6.5,IF(L109=6,6,IF(L109=7,5.5,IF(L109=8,5,0))))))))+IF(L109&lt;=8,0,IF(L109&lt;=16,4,0))-IF(L109&lt;=8,0,IF(L109&lt;=16,(L109-9)*0.10625,0)),0)+IF(F109="JčEČ",IF(L109=1,17,IF(L109=2,13.02,IF(L109=3,10.32,IF(L109=4,6,IF(L109=5,5.5,IF(L109=6,5,IF(L109=7,4.5,IF(L109=8,4,0))))))))+IF(L109&lt;=8,0,IF(L109&lt;=16,3,0))-IF(L109&lt;=8,0,IF(L109&lt;=16,(L109-9)*0.085,0)),0)+IF(F109="NEAK",IF(L109=1,11.48,IF(L109=2,8.79,IF(L109=3,6.97,IF(L109=4,4.05,IF(L109=5,3.71,IF(L109=6,3.38,IF(L109=7,3.04,IF(L109=8,2.7,0))))))))+IF(L109&lt;=8,0,IF(L109&lt;=16,2,IF(L109&lt;=24,1.3,0)))-IF(L109&lt;=8,0,IF(L109&lt;=16,(L109-9)*0.0574,IF(L109&lt;=24,(L109-17)*0.0574,0))),0))*IF(L109&lt;0,1,IF(OR(F109="PČ",F109="PŽ",F109="PT"),IF(J109&lt;32,J109/32,1),1))* IF(L109&lt;0,1,IF(OR(F109="EČ",F109="EŽ",F109="JOŽ",F109="JPČ",F109="NEAK"),IF(J109&lt;24,J109/24,1),1))*IF(L109&lt;0,1,IF(OR(F109="PČneol",F109="JEČ",F109="JEOF",F109="JnPČ",F109="JnEČ",F109="JčPČ",F109="JčEČ"),IF(J109&lt;16,J109/16,1),1))*IF(L109&lt;0,1,IF(F109="EČneol",IF(J109&lt;8,J109/8,1),1))</f>
        <v>0</v>
      </c>
      <c r="O109" s="9">
        <f t="shared" ref="O109:O113" si="32">IF(F109="OŽ",N109,IF(H109="Ne",IF(J109*0.3&lt;J109-L109,N109,0),IF(J109*0.1&lt;J109-L109,N109,0)))</f>
        <v>0</v>
      </c>
      <c r="P109" s="4">
        <f t="shared" ref="P109" si="33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0</v>
      </c>
      <c r="Q109" s="11">
        <f t="shared" ref="Q109" si="34">IF(ISERROR(P109*100/N109),0,(P109*100/N109))</f>
        <v>0</v>
      </c>
      <c r="R109" s="10">
        <f t="shared" ref="R109:R113" si="35">IF(Q109&lt;=30,O109+P109,O109+O109*0.3)*IF(G109=1,0.4,IF(G109=2,0.75,IF(G109="1 (kas 4 m. 1 k. nerengiamos)",0.52,1)))*IF(D109="olimpinė",1,IF(M109="Ne",0.5,1))*IF(OR(A$5="Lietuvos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federacija"),IF(OR(J109&lt;8,K109&lt;16),0,1),1)*E109*IF(I109&lt;=1,1,1/I109)*IF(OR(A$5="Lietuvos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9" s="8"/>
    </row>
    <row r="110" spans="1:19">
      <c r="A110" s="72">
        <v>2</v>
      </c>
      <c r="B110" s="72" t="s">
        <v>72</v>
      </c>
      <c r="C110" s="12" t="s">
        <v>33</v>
      </c>
      <c r="D110" s="72" t="s">
        <v>34</v>
      </c>
      <c r="E110" s="72">
        <v>1</v>
      </c>
      <c r="F110" s="72" t="s">
        <v>77</v>
      </c>
      <c r="G110" s="72">
        <v>1</v>
      </c>
      <c r="H110" s="72" t="s">
        <v>36</v>
      </c>
      <c r="I110" s="72"/>
      <c r="J110" s="72">
        <v>118</v>
      </c>
      <c r="K110" s="72"/>
      <c r="L110" s="72">
        <v>70</v>
      </c>
      <c r="M110" s="72"/>
      <c r="N110" s="3">
        <f t="shared" si="31"/>
        <v>0</v>
      </c>
      <c r="O110" s="9">
        <f t="shared" si="32"/>
        <v>0</v>
      </c>
      <c r="P110" s="4">
        <f t="shared" ref="P110:P113" si="36">IF(O110=0,0,IF(F110="OŽ",IF(L110&gt;35,0,IF(J110&gt;35,(36-L110)*1.836,((36-L110)-(36-J110))*1.836)),0)+IF(F110="PČ",IF(L110&gt;31,0,IF(J110&gt;31,(32-L110)*1.347,((32-L110)-(32-J110))*1.347)),0)+ IF(F110="PČneol",IF(L110&gt;15,0,IF(J110&gt;15,(16-L110)*0.255,((16-L110)-(16-J110))*0.255)),0)+IF(F110="PŽ",IF(L110&gt;31,0,IF(J110&gt;31,(32-L110)*0.255,((32-L110)-(32-J110))*0.255)),0)+IF(F110="EČ",IF(L110&gt;23,0,IF(J110&gt;23,(24-L110)*0.612,((24-L110)-(24-J110))*0.612)),0)+IF(F110="EČneol",IF(L110&gt;7,0,IF(J110&gt;7,(8-L110)*0.204,((8-L110)-(8-J110))*0.204)),0)+IF(F110="EŽ",IF(L110&gt;23,0,IF(J110&gt;23,(24-L110)*0.204,((24-L110)-(24-J110))*0.204)),0)+IF(F110="PT",IF(L110&gt;31,0,IF(J110&gt;31,(32-L110)*0.204,((32-L110)-(32-J110))*0.204)),0)+IF(F110="JOŽ",IF(L110&gt;23,0,IF(J110&gt;23,(24-L110)*0.255,((24-L110)-(24-J110))*0.255)),0)+IF(F110="JPČ",IF(L110&gt;23,0,IF(J110&gt;23,(24-L110)*0.204,((24-L110)-(24-J110))*0.204)),0)+IF(F110="JEČ",IF(L110&gt;15,0,IF(J110&gt;15,(16-L110)*0.102,((16-L110)-(16-J110))*0.102)),0)+IF(F110="JEOF",IF(L110&gt;15,0,IF(J110&gt;15,(16-L110)*0.102,((16-L110)-(16-J110))*0.102)),0)+IF(F110="JnPČ",IF(L110&gt;15,0,IF(J110&gt;15,(16-L110)*0.153,((16-L110)-(16-J110))*0.153)),0)+IF(F110="JnEČ",IF(L110&gt;15,0,IF(J110&gt;15,(16-L110)*0.0765,((16-L110)-(16-J110))*0.0765)),0)+IF(F110="JčPČ",IF(L110&gt;15,0,IF(J110&gt;15,(16-L110)*0.06375,((16-L110)-(16-J110))*0.06375)),0)+IF(F110="JčEČ",IF(L110&gt;15,0,IF(J110&gt;15,(16-L110)*0.051,((16-L110)-(16-J110))*0.051)),0)+IF(F110="NEAK",IF(L110&gt;23,0,IF(J110&gt;23,(24-L110)*0.03444,((24-L110)-(24-J110))*0.03444)),0))</f>
        <v>0</v>
      </c>
      <c r="Q110" s="11">
        <f t="shared" ref="Q110:Q113" si="37">IF(ISERROR(P110*100/N110),0,(P110*100/N110))</f>
        <v>0</v>
      </c>
      <c r="R110" s="10">
        <f t="shared" si="35"/>
        <v>0</v>
      </c>
      <c r="S110" s="7"/>
    </row>
    <row r="111" spans="1:19">
      <c r="A111" s="72">
        <v>3</v>
      </c>
      <c r="B111" s="72" t="s">
        <v>48</v>
      </c>
      <c r="C111" s="12" t="s">
        <v>33</v>
      </c>
      <c r="D111" s="72" t="s">
        <v>34</v>
      </c>
      <c r="E111" s="72">
        <v>1</v>
      </c>
      <c r="F111" s="72" t="s">
        <v>77</v>
      </c>
      <c r="G111" s="72">
        <v>1</v>
      </c>
      <c r="H111" s="72" t="s">
        <v>36</v>
      </c>
      <c r="I111" s="72"/>
      <c r="J111" s="72">
        <v>118</v>
      </c>
      <c r="K111" s="72"/>
      <c r="L111" s="72">
        <v>108</v>
      </c>
      <c r="M111" s="72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  <c r="S111" s="8"/>
    </row>
    <row r="112" spans="1:19">
      <c r="A112" s="72">
        <v>4</v>
      </c>
      <c r="B112" s="72" t="s">
        <v>44</v>
      </c>
      <c r="C112" s="12" t="s">
        <v>33</v>
      </c>
      <c r="D112" s="72" t="s">
        <v>34</v>
      </c>
      <c r="E112" s="72">
        <v>1</v>
      </c>
      <c r="F112" s="72" t="s">
        <v>77</v>
      </c>
      <c r="G112" s="72">
        <v>1</v>
      </c>
      <c r="H112" s="72" t="s">
        <v>36</v>
      </c>
      <c r="I112" s="72"/>
      <c r="J112" s="72">
        <v>143</v>
      </c>
      <c r="K112" s="72"/>
      <c r="L112" s="72">
        <v>114</v>
      </c>
      <c r="M112" s="72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  <c r="S112" s="8"/>
    </row>
    <row r="113" spans="1:19">
      <c r="A113" s="72">
        <v>5</v>
      </c>
      <c r="B113" s="72" t="s">
        <v>46</v>
      </c>
      <c r="C113" s="12" t="s">
        <v>33</v>
      </c>
      <c r="D113" s="72" t="s">
        <v>34</v>
      </c>
      <c r="E113" s="72">
        <v>1</v>
      </c>
      <c r="F113" s="72" t="s">
        <v>77</v>
      </c>
      <c r="G113" s="72">
        <v>1</v>
      </c>
      <c r="H113" s="72" t="s">
        <v>36</v>
      </c>
      <c r="I113" s="72"/>
      <c r="J113" s="72">
        <v>143</v>
      </c>
      <c r="K113" s="72"/>
      <c r="L113" s="72">
        <v>118</v>
      </c>
      <c r="M113" s="72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  <c r="S113" s="8"/>
    </row>
    <row r="114" spans="1:19">
      <c r="A114" s="89" t="s">
        <v>40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1"/>
      <c r="R114" s="10">
        <f>SUM(R109:R113)</f>
        <v>0</v>
      </c>
      <c r="S114" s="8"/>
    </row>
    <row r="115" spans="1:19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  <c r="S115" s="8"/>
    </row>
    <row r="116" spans="1:19" ht="15.75">
      <c r="A116" s="24" t="s">
        <v>78</v>
      </c>
      <c r="B116" s="2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8"/>
    </row>
    <row r="117" spans="1:19">
      <c r="A117" s="49" t="s">
        <v>65</v>
      </c>
      <c r="B117" s="49"/>
      <c r="C117" s="49"/>
      <c r="D117" s="49"/>
      <c r="E117" s="49"/>
      <c r="F117" s="49"/>
      <c r="G117" s="49"/>
      <c r="H117" s="49"/>
      <c r="I117" s="49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>
      <c r="A118" s="76" t="s">
        <v>79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68"/>
      <c r="R118" s="8"/>
      <c r="S118" s="8"/>
    </row>
    <row r="119" spans="1:19" ht="18">
      <c r="A119" s="78" t="s">
        <v>27</v>
      </c>
      <c r="B119" s="79"/>
      <c r="C119" s="79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68"/>
      <c r="R119" s="8"/>
      <c r="S119" s="8"/>
    </row>
    <row r="120" spans="1:19">
      <c r="A120" s="76" t="s">
        <v>52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68"/>
      <c r="R120" s="8"/>
      <c r="S120" s="8"/>
    </row>
    <row r="121" spans="1:19">
      <c r="A121" s="72">
        <v>1</v>
      </c>
      <c r="B121" s="72" t="s">
        <v>56</v>
      </c>
      <c r="C121" s="12" t="s">
        <v>33</v>
      </c>
      <c r="D121" s="72" t="s">
        <v>34</v>
      </c>
      <c r="E121" s="72">
        <v>1</v>
      </c>
      <c r="F121" s="72" t="s">
        <v>35</v>
      </c>
      <c r="G121" s="72">
        <v>1</v>
      </c>
      <c r="H121" s="72" t="s">
        <v>36</v>
      </c>
      <c r="I121" s="72"/>
      <c r="J121" s="72">
        <v>79</v>
      </c>
      <c r="K121" s="72"/>
      <c r="L121" s="72">
        <v>65</v>
      </c>
      <c r="M121" s="72"/>
      <c r="N121" s="3">
        <f t="shared" ref="N121:N123" si="38">(IF(F121="OŽ",IF(L121=1,550.8,IF(L121=2,426.38,IF(L121=3,342.14,IF(L121=4,181.44,IF(L121=5,168.48,IF(L121=6,155.52,IF(L121=7,148.5,IF(L121=8,144,0))))))))+IF(L121&lt;=8,0,IF(L121&lt;=16,137.7,IF(L121&lt;=24,108,IF(L121&lt;=32,80.1,IF(L121&lt;=36,52.2,0)))))-IF(L121&lt;=8,0,IF(L121&lt;=16,(L121-9)*2.754,IF(L121&lt;=24,(L121-17)* 2.754,IF(L121&lt;=32,(L121-25)* 2.754,IF(L121&lt;=36,(L121-33)*2.754,0))))),0)+IF(F121="PČ",IF(L121=1,449,IF(L121=2,314.6,IF(L121=3,238,IF(L121=4,172,IF(L121=5,159,IF(L121=6,145,IF(L121=7,132,IF(L121=8,119,0))))))))+IF(L121&lt;=8,0,IF(L121&lt;=16,88,IF(L121&lt;=24,55,IF(L121&lt;=32,22,0))))-IF(L121&lt;=8,0,IF(L121&lt;=16,(L121-9)*2.245,IF(L121&lt;=24,(L121-17)*2.245,IF(L121&lt;=32,(L121-25)*2.245,0)))),0)+IF(F121="PČneol",IF(L121=1,85,IF(L121=2,64.61,IF(L121=3,50.76,IF(L121=4,16.25,IF(L121=5,15,IF(L121=6,13.75,IF(L121=7,12.5,IF(L121=8,11.25,0))))))))+IF(L121&lt;=8,0,IF(L121&lt;=16,9,0))-IF(L121&lt;=8,0,IF(L121&lt;=16,(L121-9)*0.425,0)),0)+IF(F121="PŽ",IF(L121=1,85,IF(L121=2,59.5,IF(L121=3,45,IF(L121=4,32.5,IF(L121=5,30,IF(L121=6,27.5,IF(L121=7,25,IF(L121=8,22.5,0))))))))+IF(L121&lt;=8,0,IF(L121&lt;=16,19,IF(L121&lt;=24,13,IF(L121&lt;=32,8,0))))-IF(L121&lt;=8,0,IF(L121&lt;=16,(L121-9)*0.425,IF(L121&lt;=24,(L121-17)*0.425,IF(L121&lt;=32,(L121-25)*0.425,0)))),0)+IF(F121="EČ",IF(L121=1,204,IF(L121=2,156.24,IF(L121=3,123.84,IF(L121=4,72,IF(L121=5,66,IF(L121=6,60,IF(L121=7,54,IF(L121=8,48,0))))))))+IF(L121&lt;=8,0,IF(L121&lt;=16,40,IF(L121&lt;=24,25,0)))-IF(L121&lt;=8,0,IF(L121&lt;=16,(L121-9)*1.02,IF(L121&lt;=24,(L121-17)*1.02,0))),0)+IF(F121="EČneol",IF(L121=1,68,IF(L121=2,51.69,IF(L121=3,40.61,IF(L121=4,13,IF(L121=5,12,IF(L121=6,11,IF(L121=7,10,IF(L121=8,9,0)))))))))+IF(F121="EŽ",IF(L121=1,68,IF(L121=2,47.6,IF(L121=3,36,IF(L121=4,18,IF(L121=5,16.5,IF(L121=6,15,IF(L121=7,13.5,IF(L121=8,12,0))))))))+IF(L121&lt;=8,0,IF(L121&lt;=16,10,IF(L121&lt;=24,6,0)))-IF(L121&lt;=8,0,IF(L121&lt;=16,(L121-9)*0.34,IF(L121&lt;=24,(L121-17)*0.34,0))),0)+IF(F121="PT",IF(L121=1,68,IF(L121=2,52.08,IF(L121=3,41.28,IF(L121=4,24,IF(L121=5,22,IF(L121=6,20,IF(L121=7,18,IF(L121=8,16,0))))))))+IF(L121&lt;=8,0,IF(L121&lt;=16,13,IF(L121&lt;=24,9,IF(L121&lt;=32,4,0))))-IF(L121&lt;=8,0,IF(L121&lt;=16,(L121-9)*0.34,IF(L121&lt;=24,(L121-17)*0.34,IF(L121&lt;=32,(L121-25)*0.34,0)))),0)+IF(F121="JOŽ",IF(L121=1,85,IF(L121=2,59.5,IF(L121=3,45,IF(L121=4,32.5,IF(L121=5,30,IF(L121=6,27.5,IF(L121=7,25,IF(L121=8,22.5,0))))))))+IF(L121&lt;=8,0,IF(L121&lt;=16,19,IF(L121&lt;=24,13,0)))-IF(L121&lt;=8,0,IF(L121&lt;=16,(L121-9)*0.425,IF(L121&lt;=24,(L121-17)*0.425,0))),0)+IF(F121="JPČ",IF(L121=1,68,IF(L121=2,47.6,IF(L121=3,36,IF(L121=4,26,IF(L121=5,24,IF(L121=6,22,IF(L121=7,20,IF(L121=8,18,0))))))))+IF(L121&lt;=8,0,IF(L121&lt;=16,13,IF(L121&lt;=24,9,0)))-IF(L121&lt;=8,0,IF(L121&lt;=16,(L121-9)*0.34,IF(L121&lt;=24,(L121-17)*0.34,0))),0)+IF(F121="JEČ",IF(L121=1,34,IF(L121=2,26.04,IF(L121=3,20.6,IF(L121=4,12,IF(L121=5,11,IF(L121=6,10,IF(L121=7,9,IF(L121=8,8,0))))))))+IF(L121&lt;=8,0,IF(L121&lt;=16,6,0))-IF(L121&lt;=8,0,IF(L121&lt;=16,(L121-9)*0.17,0)),0)+IF(F121="JEOF",IF(L121=1,34,IF(L121=2,26.04,IF(L121=3,20.6,IF(L121=4,12,IF(L121=5,11,IF(L121=6,10,IF(L121=7,9,IF(L121=8,8,0))))))))+IF(L121&lt;=8,0,IF(L121&lt;=16,6,0))-IF(L121&lt;=8,0,IF(L121&lt;=16,(L121-9)*0.17,0)),0)+IF(F121="JnPČ",IF(L121=1,51,IF(L121=2,35.7,IF(L121=3,27,IF(L121=4,19.5,IF(L121=5,18,IF(L121=6,16.5,IF(L121=7,15,IF(L121=8,13.5,0))))))))+IF(L121&lt;=8,0,IF(L121&lt;=16,10,0))-IF(L121&lt;=8,0,IF(L121&lt;=16,(L121-9)*0.255,0)),0)+IF(F121="JnEČ",IF(L121=1,25.5,IF(L121=2,19.53,IF(L121=3,15.48,IF(L121=4,9,IF(L121=5,8.25,IF(L121=6,7.5,IF(L121=7,6.75,IF(L121=8,6,0))))))))+IF(L121&lt;=8,0,IF(L121&lt;=16,5,0))-IF(L121&lt;=8,0,IF(L121&lt;=16,(L121-9)*0.1275,0)),0)+IF(F121="JčPČ",IF(L121=1,21.25,IF(L121=2,14.5,IF(L121=3,11.5,IF(L121=4,7,IF(L121=5,6.5,IF(L121=6,6,IF(L121=7,5.5,IF(L121=8,5,0))))))))+IF(L121&lt;=8,0,IF(L121&lt;=16,4,0))-IF(L121&lt;=8,0,IF(L121&lt;=16,(L121-9)*0.10625,0)),0)+IF(F121="JčEČ",IF(L121=1,17,IF(L121=2,13.02,IF(L121=3,10.32,IF(L121=4,6,IF(L121=5,5.5,IF(L121=6,5,IF(L121=7,4.5,IF(L121=8,4,0))))))))+IF(L121&lt;=8,0,IF(L121&lt;=16,3,0))-IF(L121&lt;=8,0,IF(L121&lt;=16,(L121-9)*0.085,0)),0)+IF(F121="NEAK",IF(L121=1,11.48,IF(L121=2,8.79,IF(L121=3,6.97,IF(L121=4,4.05,IF(L121=5,3.71,IF(L121=6,3.38,IF(L121=7,3.04,IF(L121=8,2.7,0))))))))+IF(L121&lt;=8,0,IF(L121&lt;=16,2,IF(L121&lt;=24,1.3,0)))-IF(L121&lt;=8,0,IF(L121&lt;=16,(L121-9)*0.0574,IF(L121&lt;=24,(L121-17)*0.0574,0))),0))*IF(L121&lt;0,1,IF(OR(F121="PČ",F121="PŽ",F121="PT"),IF(J121&lt;32,J121/32,1),1))* IF(L121&lt;0,1,IF(OR(F121="EČ",F121="EŽ",F121="JOŽ",F121="JPČ",F121="NEAK"),IF(J121&lt;24,J121/24,1),1))*IF(L121&lt;0,1,IF(OR(F121="PČneol",F121="JEČ",F121="JEOF",F121="JnPČ",F121="JnEČ",F121="JčPČ",F121="JčEČ"),IF(J121&lt;16,J121/16,1),1))*IF(L121&lt;0,1,IF(F121="EČneol",IF(J121&lt;8,J121/8,1),1))</f>
        <v>0</v>
      </c>
      <c r="O121" s="9">
        <f t="shared" ref="O121:O123" si="39">IF(F121="OŽ",N121,IF(H121="Ne",IF(J121*0.3&lt;J121-L121,N121,0),IF(J121*0.1&lt;J121-L121,N121,0)))</f>
        <v>0</v>
      </c>
      <c r="P121" s="4">
        <f t="shared" ref="P121" si="40">IF(O121=0,0,IF(F121="OŽ",IF(L121&gt;35,0,IF(J121&gt;35,(36-L121)*1.836,((36-L121)-(36-J121))*1.836)),0)+IF(F121="PČ",IF(L121&gt;31,0,IF(J121&gt;31,(32-L121)*1.347,((32-L121)-(32-J121))*1.347)),0)+ IF(F121="PČneol",IF(L121&gt;15,0,IF(J121&gt;15,(16-L121)*0.255,((16-L121)-(16-J121))*0.255)),0)+IF(F121="PŽ",IF(L121&gt;31,0,IF(J121&gt;31,(32-L121)*0.255,((32-L121)-(32-J121))*0.255)),0)+IF(F121="EČ",IF(L121&gt;23,0,IF(J121&gt;23,(24-L121)*0.612,((24-L121)-(24-J121))*0.612)),0)+IF(F121="EČneol",IF(L121&gt;7,0,IF(J121&gt;7,(8-L121)*0.204,((8-L121)-(8-J121))*0.204)),0)+IF(F121="EŽ",IF(L121&gt;23,0,IF(J121&gt;23,(24-L121)*0.204,((24-L121)-(24-J121))*0.204)),0)+IF(F121="PT",IF(L121&gt;31,0,IF(J121&gt;31,(32-L121)*0.204,((32-L121)-(32-J121))*0.204)),0)+IF(F121="JOŽ",IF(L121&gt;23,0,IF(J121&gt;23,(24-L121)*0.255,((24-L121)-(24-J121))*0.255)),0)+IF(F121="JPČ",IF(L121&gt;23,0,IF(J121&gt;23,(24-L121)*0.204,((24-L121)-(24-J121))*0.204)),0)+IF(F121="JEČ",IF(L121&gt;15,0,IF(J121&gt;15,(16-L121)*0.102,((16-L121)-(16-J121))*0.102)),0)+IF(F121="JEOF",IF(L121&gt;15,0,IF(J121&gt;15,(16-L121)*0.102,((16-L121)-(16-J121))*0.102)),0)+IF(F121="JnPČ",IF(L121&gt;15,0,IF(J121&gt;15,(16-L121)*0.153,((16-L121)-(16-J121))*0.153)),0)+IF(F121="JnEČ",IF(L121&gt;15,0,IF(J121&gt;15,(16-L121)*0.0765,((16-L121)-(16-J121))*0.0765)),0)+IF(F121="JčPČ",IF(L121&gt;15,0,IF(J121&gt;15,(16-L121)*0.06375,((16-L121)-(16-J121))*0.06375)),0)+IF(F121="JčEČ",IF(L121&gt;15,0,IF(J121&gt;15,(16-L121)*0.051,((16-L121)-(16-J121))*0.051)),0)+IF(F121="NEAK",IF(L121&gt;23,0,IF(J121&gt;23,(24-L121)*0.03444,((24-L121)-(24-J121))*0.03444)),0))</f>
        <v>0</v>
      </c>
      <c r="Q121" s="11">
        <f t="shared" ref="Q121" si="41">IF(ISERROR(P121*100/N121),0,(P121*100/N121))</f>
        <v>0</v>
      </c>
      <c r="R121" s="10">
        <f t="shared" ref="R121:R123" si="42">IF(Q121&lt;=30,O121+P121,O121+O121*0.3)*IF(G121=1,0.4,IF(G121=2,0.75,IF(G121="1 (kas 4 m. 1 k. nerengiamos)",0.52,1)))*IF(D121="olimpinė",1,IF(M121="Ne",0.5,1))*IF(OR(A$5="Lietuvos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federacija"),IF(OR(J121&lt;8,K121&lt;16),0,1),1)*E121*IF(I121&lt;=1,1,1/I121)*IF(OR(A$5="Lietuvos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1" s="8"/>
    </row>
    <row r="122" spans="1:19">
      <c r="A122" s="72">
        <v>2</v>
      </c>
      <c r="B122" s="72" t="s">
        <v>32</v>
      </c>
      <c r="C122" s="12" t="s">
        <v>33</v>
      </c>
      <c r="D122" s="72" t="s">
        <v>34</v>
      </c>
      <c r="E122" s="72">
        <v>1</v>
      </c>
      <c r="F122" s="72" t="s">
        <v>35</v>
      </c>
      <c r="G122" s="72">
        <v>1</v>
      </c>
      <c r="H122" s="72" t="s">
        <v>36</v>
      </c>
      <c r="I122" s="72"/>
      <c r="J122" s="72">
        <v>100</v>
      </c>
      <c r="K122" s="72"/>
      <c r="L122" s="72">
        <v>55</v>
      </c>
      <c r="M122" s="72"/>
      <c r="N122" s="3">
        <f t="shared" si="38"/>
        <v>0</v>
      </c>
      <c r="O122" s="9">
        <f t="shared" si="39"/>
        <v>0</v>
      </c>
      <c r="P122" s="4">
        <f t="shared" ref="P122:P123" si="43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0</v>
      </c>
      <c r="Q122" s="11">
        <f t="shared" ref="Q122:Q123" si="44">IF(ISERROR(P122*100/N122),0,(P122*100/N122))</f>
        <v>0</v>
      </c>
      <c r="R122" s="10">
        <f t="shared" si="42"/>
        <v>0</v>
      </c>
      <c r="S122" s="8"/>
    </row>
    <row r="123" spans="1:19">
      <c r="A123" s="72">
        <v>3</v>
      </c>
      <c r="B123" s="72" t="s">
        <v>73</v>
      </c>
      <c r="C123" s="12" t="s">
        <v>33</v>
      </c>
      <c r="D123" s="72" t="s">
        <v>34</v>
      </c>
      <c r="E123" s="72">
        <v>1</v>
      </c>
      <c r="F123" s="72" t="s">
        <v>35</v>
      </c>
      <c r="G123" s="72">
        <v>1</v>
      </c>
      <c r="H123" s="72" t="s">
        <v>36</v>
      </c>
      <c r="I123" s="72"/>
      <c r="J123" s="72">
        <v>100</v>
      </c>
      <c r="K123" s="72"/>
      <c r="L123" s="72">
        <v>56</v>
      </c>
      <c r="M123" s="72"/>
      <c r="N123" s="3">
        <f t="shared" si="38"/>
        <v>0</v>
      </c>
      <c r="O123" s="9">
        <f t="shared" si="39"/>
        <v>0</v>
      </c>
      <c r="P123" s="4">
        <f t="shared" si="43"/>
        <v>0</v>
      </c>
      <c r="Q123" s="11">
        <f t="shared" si="44"/>
        <v>0</v>
      </c>
      <c r="R123" s="10">
        <f t="shared" si="42"/>
        <v>0</v>
      </c>
      <c r="S123" s="8"/>
    </row>
    <row r="124" spans="1:19" ht="15" customHeight="1">
      <c r="A124" s="80" t="s">
        <v>40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2"/>
      <c r="R124" s="10">
        <f>SUM(R121:R123)</f>
        <v>0</v>
      </c>
      <c r="S124" s="8"/>
    </row>
    <row r="125" spans="1:19" ht="15.75">
      <c r="A125" s="24" t="s">
        <v>80</v>
      </c>
      <c r="B125" s="2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8"/>
    </row>
    <row r="126" spans="1:19">
      <c r="A126" s="49" t="s">
        <v>65</v>
      </c>
      <c r="B126" s="49"/>
      <c r="C126" s="49"/>
      <c r="D126" s="49"/>
      <c r="E126" s="49"/>
      <c r="F126" s="49"/>
      <c r="G126" s="49"/>
      <c r="H126" s="49"/>
      <c r="I126" s="49"/>
      <c r="J126" s="15"/>
      <c r="K126" s="15"/>
      <c r="L126" s="15"/>
      <c r="M126" s="15"/>
      <c r="N126" s="15"/>
      <c r="O126" s="15"/>
      <c r="P126" s="15"/>
      <c r="Q126" s="15"/>
      <c r="R126" s="16"/>
      <c r="S126" s="8"/>
    </row>
    <row r="127" spans="1:19" s="8" customFormat="1">
      <c r="A127" s="49"/>
      <c r="B127" s="49"/>
      <c r="C127" s="49"/>
      <c r="D127" s="49"/>
      <c r="E127" s="49"/>
      <c r="F127" s="49"/>
      <c r="G127" s="49"/>
      <c r="H127" s="49"/>
      <c r="I127" s="49"/>
      <c r="J127" s="15"/>
      <c r="K127" s="15"/>
      <c r="L127" s="15"/>
      <c r="M127" s="15"/>
      <c r="N127" s="15"/>
      <c r="O127" s="15"/>
      <c r="P127" s="15"/>
      <c r="Q127" s="15"/>
      <c r="R127" s="16"/>
    </row>
    <row r="128" spans="1:19">
      <c r="A128" s="76" t="s">
        <v>81</v>
      </c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68"/>
      <c r="R128" s="8"/>
      <c r="S128" s="8"/>
    </row>
    <row r="129" spans="1:18" ht="18">
      <c r="A129" s="78" t="s">
        <v>27</v>
      </c>
      <c r="B129" s="79"/>
      <c r="C129" s="79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68"/>
      <c r="R129" s="8"/>
    </row>
    <row r="130" spans="1:18">
      <c r="A130" s="76" t="s">
        <v>52</v>
      </c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68"/>
      <c r="R130" s="8"/>
    </row>
    <row r="131" spans="1:18">
      <c r="A131" s="72">
        <v>1</v>
      </c>
      <c r="B131" s="72" t="s">
        <v>58</v>
      </c>
      <c r="C131" s="12" t="s">
        <v>33</v>
      </c>
      <c r="D131" s="72" t="s">
        <v>34</v>
      </c>
      <c r="E131" s="72">
        <v>1</v>
      </c>
      <c r="F131" s="72" t="s">
        <v>35</v>
      </c>
      <c r="G131" s="72">
        <v>1</v>
      </c>
      <c r="H131" s="72" t="s">
        <v>36</v>
      </c>
      <c r="I131" s="72"/>
      <c r="J131" s="72">
        <v>72</v>
      </c>
      <c r="K131" s="72"/>
      <c r="L131" s="72">
        <v>28</v>
      </c>
      <c r="M131" s="72"/>
      <c r="N131" s="3">
        <f t="shared" ref="N131:N133" si="45">(IF(F131="OŽ",IF(L131=1,550.8,IF(L131=2,426.38,IF(L131=3,342.14,IF(L131=4,181.44,IF(L131=5,168.48,IF(L131=6,155.52,IF(L131=7,148.5,IF(L131=8,144,0))))))))+IF(L131&lt;=8,0,IF(L131&lt;=16,137.7,IF(L131&lt;=24,108,IF(L131&lt;=32,80.1,IF(L131&lt;=36,52.2,0)))))-IF(L131&lt;=8,0,IF(L131&lt;=16,(L131-9)*2.754,IF(L131&lt;=24,(L131-17)* 2.754,IF(L131&lt;=32,(L131-25)* 2.754,IF(L131&lt;=36,(L131-33)*2.754,0))))),0)+IF(F131="PČ",IF(L131=1,449,IF(L131=2,314.6,IF(L131=3,238,IF(L131=4,172,IF(L131=5,159,IF(L131=6,145,IF(L131=7,132,IF(L131=8,119,0))))))))+IF(L131&lt;=8,0,IF(L131&lt;=16,88,IF(L131&lt;=24,55,IF(L131&lt;=32,22,0))))-IF(L131&lt;=8,0,IF(L131&lt;=16,(L131-9)*2.245,IF(L131&lt;=24,(L131-17)*2.245,IF(L131&lt;=32,(L131-25)*2.245,0)))),0)+IF(F131="PČneol",IF(L131=1,85,IF(L131=2,64.61,IF(L131=3,50.76,IF(L131=4,16.25,IF(L131=5,15,IF(L131=6,13.75,IF(L131=7,12.5,IF(L131=8,11.25,0))))))))+IF(L131&lt;=8,0,IF(L131&lt;=16,9,0))-IF(L131&lt;=8,0,IF(L131&lt;=16,(L131-9)*0.425,0)),0)+IF(F131="PŽ",IF(L131=1,85,IF(L131=2,59.5,IF(L131=3,45,IF(L131=4,32.5,IF(L131=5,30,IF(L131=6,27.5,IF(L131=7,25,IF(L131=8,22.5,0))))))))+IF(L131&lt;=8,0,IF(L131&lt;=16,19,IF(L131&lt;=24,13,IF(L131&lt;=32,8,0))))-IF(L131&lt;=8,0,IF(L131&lt;=16,(L131-9)*0.425,IF(L131&lt;=24,(L131-17)*0.425,IF(L131&lt;=32,(L131-25)*0.425,0)))),0)+IF(F131="EČ",IF(L131=1,204,IF(L131=2,156.24,IF(L131=3,123.84,IF(L131=4,72,IF(L131=5,66,IF(L131=6,60,IF(L131=7,54,IF(L131=8,48,0))))))))+IF(L131&lt;=8,0,IF(L131&lt;=16,40,IF(L131&lt;=24,25,0)))-IF(L131&lt;=8,0,IF(L131&lt;=16,(L131-9)*1.02,IF(L131&lt;=24,(L131-17)*1.02,0))),0)+IF(F131="EČneol",IF(L131=1,68,IF(L131=2,51.69,IF(L131=3,40.61,IF(L131=4,13,IF(L131=5,12,IF(L131=6,11,IF(L131=7,10,IF(L131=8,9,0)))))))))+IF(F131="EŽ",IF(L131=1,68,IF(L131=2,47.6,IF(L131=3,36,IF(L131=4,18,IF(L131=5,16.5,IF(L131=6,15,IF(L131=7,13.5,IF(L131=8,12,0))))))))+IF(L131&lt;=8,0,IF(L131&lt;=16,10,IF(L131&lt;=24,6,0)))-IF(L131&lt;=8,0,IF(L131&lt;=16,(L131-9)*0.34,IF(L131&lt;=24,(L131-17)*0.34,0))),0)+IF(F131="PT",IF(L131=1,68,IF(L131=2,52.08,IF(L131=3,41.28,IF(L131=4,24,IF(L131=5,22,IF(L131=6,20,IF(L131=7,18,IF(L131=8,16,0))))))))+IF(L131&lt;=8,0,IF(L131&lt;=16,13,IF(L131&lt;=24,9,IF(L131&lt;=32,4,0))))-IF(L131&lt;=8,0,IF(L131&lt;=16,(L131-9)*0.34,IF(L131&lt;=24,(L131-17)*0.34,IF(L131&lt;=32,(L131-25)*0.34,0)))),0)+IF(F131="JOŽ",IF(L131=1,85,IF(L131=2,59.5,IF(L131=3,45,IF(L131=4,32.5,IF(L131=5,30,IF(L131=6,27.5,IF(L131=7,25,IF(L131=8,22.5,0))))))))+IF(L131&lt;=8,0,IF(L131&lt;=16,19,IF(L131&lt;=24,13,0)))-IF(L131&lt;=8,0,IF(L131&lt;=16,(L131-9)*0.425,IF(L131&lt;=24,(L131-17)*0.425,0))),0)+IF(F131="JPČ",IF(L131=1,68,IF(L131=2,47.6,IF(L131=3,36,IF(L131=4,26,IF(L131=5,24,IF(L131=6,22,IF(L131=7,20,IF(L131=8,18,0))))))))+IF(L131&lt;=8,0,IF(L131&lt;=16,13,IF(L131&lt;=24,9,0)))-IF(L131&lt;=8,0,IF(L131&lt;=16,(L131-9)*0.34,IF(L131&lt;=24,(L131-17)*0.34,0))),0)+IF(F131="JEČ",IF(L131=1,34,IF(L131=2,26.04,IF(L131=3,20.6,IF(L131=4,12,IF(L131=5,11,IF(L131=6,10,IF(L131=7,9,IF(L131=8,8,0))))))))+IF(L131&lt;=8,0,IF(L131&lt;=16,6,0))-IF(L131&lt;=8,0,IF(L131&lt;=16,(L131-9)*0.17,0)),0)+IF(F131="JEOF",IF(L131=1,34,IF(L131=2,26.04,IF(L131=3,20.6,IF(L131=4,12,IF(L131=5,11,IF(L131=6,10,IF(L131=7,9,IF(L131=8,8,0))))))))+IF(L131&lt;=8,0,IF(L131&lt;=16,6,0))-IF(L131&lt;=8,0,IF(L131&lt;=16,(L131-9)*0.17,0)),0)+IF(F131="JnPČ",IF(L131=1,51,IF(L131=2,35.7,IF(L131=3,27,IF(L131=4,19.5,IF(L131=5,18,IF(L131=6,16.5,IF(L131=7,15,IF(L131=8,13.5,0))))))))+IF(L131&lt;=8,0,IF(L131&lt;=16,10,0))-IF(L131&lt;=8,0,IF(L131&lt;=16,(L131-9)*0.255,0)),0)+IF(F131="JnEČ",IF(L131=1,25.5,IF(L131=2,19.53,IF(L131=3,15.48,IF(L131=4,9,IF(L131=5,8.25,IF(L131=6,7.5,IF(L131=7,6.75,IF(L131=8,6,0))))))))+IF(L131&lt;=8,0,IF(L131&lt;=16,5,0))-IF(L131&lt;=8,0,IF(L131&lt;=16,(L131-9)*0.1275,0)),0)+IF(F131="JčPČ",IF(L131=1,21.25,IF(L131=2,14.5,IF(L131=3,11.5,IF(L131=4,7,IF(L131=5,6.5,IF(L131=6,6,IF(L131=7,5.5,IF(L131=8,5,0))))))))+IF(L131&lt;=8,0,IF(L131&lt;=16,4,0))-IF(L131&lt;=8,0,IF(L131&lt;=16,(L131-9)*0.10625,0)),0)+IF(F131="JčEČ",IF(L131=1,17,IF(L131=2,13.02,IF(L131=3,10.32,IF(L131=4,6,IF(L131=5,5.5,IF(L131=6,5,IF(L131=7,4.5,IF(L131=8,4,0))))))))+IF(L131&lt;=8,0,IF(L131&lt;=16,3,0))-IF(L131&lt;=8,0,IF(L131&lt;=16,(L131-9)*0.085,0)),0)+IF(F131="NEAK",IF(L131=1,11.48,IF(L131=2,8.79,IF(L131=3,6.97,IF(L131=4,4.05,IF(L131=5,3.71,IF(L131=6,3.38,IF(L131=7,3.04,IF(L131=8,2.7,0))))))))+IF(L131&lt;=8,0,IF(L131&lt;=16,2,IF(L131&lt;=24,1.3,0)))-IF(L131&lt;=8,0,IF(L131&lt;=16,(L131-9)*0.0574,IF(L131&lt;=24,(L131-17)*0.0574,0))),0))*IF(L131&lt;0,1,IF(OR(F131="PČ",F131="PŽ",F131="PT"),IF(J131&lt;32,J131/32,1),1))* IF(L131&lt;0,1,IF(OR(F131="EČ",F131="EŽ",F131="JOŽ",F131="JPČ",F131="NEAK"),IF(J131&lt;24,J131/24,1),1))*IF(L131&lt;0,1,IF(OR(F131="PČneol",F131="JEČ",F131="JEOF",F131="JnPČ",F131="JnEČ",F131="JčPČ",F131="JčEČ"),IF(J131&lt;16,J131/16,1),1))*IF(L131&lt;0,1,IF(F131="EČneol",IF(J131&lt;8,J131/8,1),1))</f>
        <v>0</v>
      </c>
      <c r="O131" s="9">
        <f t="shared" ref="O131:O133" si="46">IF(F131="OŽ",N131,IF(H131="Ne",IF(J131*0.3&lt;J131-L131,N131,0),IF(J131*0.1&lt;J131-L131,N131,0)))</f>
        <v>0</v>
      </c>
      <c r="P131" s="4">
        <f t="shared" ref="P131" si="47">IF(O131=0,0,IF(F131="OŽ",IF(L131&gt;35,0,IF(J131&gt;35,(36-L131)*1.836,((36-L131)-(36-J131))*1.836)),0)+IF(F131="PČ",IF(L131&gt;31,0,IF(J131&gt;31,(32-L131)*1.347,((32-L131)-(32-J131))*1.347)),0)+ IF(F131="PČneol",IF(L131&gt;15,0,IF(J131&gt;15,(16-L131)*0.255,((16-L131)-(16-J131))*0.255)),0)+IF(F131="PŽ",IF(L131&gt;31,0,IF(J131&gt;31,(32-L131)*0.255,((32-L131)-(32-J131))*0.255)),0)+IF(F131="EČ",IF(L131&gt;23,0,IF(J131&gt;23,(24-L131)*0.612,((24-L131)-(24-J131))*0.612)),0)+IF(F131="EČneol",IF(L131&gt;7,0,IF(J131&gt;7,(8-L131)*0.204,((8-L131)-(8-J131))*0.204)),0)+IF(F131="EŽ",IF(L131&gt;23,0,IF(J131&gt;23,(24-L131)*0.204,((24-L131)-(24-J131))*0.204)),0)+IF(F131="PT",IF(L131&gt;31,0,IF(J131&gt;31,(32-L131)*0.204,((32-L131)-(32-J131))*0.204)),0)+IF(F131="JOŽ",IF(L131&gt;23,0,IF(J131&gt;23,(24-L131)*0.255,((24-L131)-(24-J131))*0.255)),0)+IF(F131="JPČ",IF(L131&gt;23,0,IF(J131&gt;23,(24-L131)*0.204,((24-L131)-(24-J131))*0.204)),0)+IF(F131="JEČ",IF(L131&gt;15,0,IF(J131&gt;15,(16-L131)*0.102,((16-L131)-(16-J131))*0.102)),0)+IF(F131="JEOF",IF(L131&gt;15,0,IF(J131&gt;15,(16-L131)*0.102,((16-L131)-(16-J131))*0.102)),0)+IF(F131="JnPČ",IF(L131&gt;15,0,IF(J131&gt;15,(16-L131)*0.153,((16-L131)-(16-J131))*0.153)),0)+IF(F131="JnEČ",IF(L131&gt;15,0,IF(J131&gt;15,(16-L131)*0.0765,((16-L131)-(16-J131))*0.0765)),0)+IF(F131="JčPČ",IF(L131&gt;15,0,IF(J131&gt;15,(16-L131)*0.06375,((16-L131)-(16-J131))*0.06375)),0)+IF(F131="JčEČ",IF(L131&gt;15,0,IF(J131&gt;15,(16-L131)*0.051,((16-L131)-(16-J131))*0.051)),0)+IF(F131="NEAK",IF(L131&gt;23,0,IF(J131&gt;23,(24-L131)*0.03444,((24-L131)-(24-J131))*0.03444)),0))</f>
        <v>0</v>
      </c>
      <c r="Q131" s="11">
        <f t="shared" ref="Q131" si="48">IF(ISERROR(P131*100/N131),0,(P131*100/N131))</f>
        <v>0</v>
      </c>
      <c r="R131" s="10">
        <f t="shared" ref="R131:R133" si="49">IF(Q131&lt;=30,O131+P131,O131+O131*0.3)*IF(G131=1,0.4,IF(G131=2,0.75,IF(G131="1 (kas 4 m. 1 k. nerengiamos)",0.52,1)))*IF(D131="olimpinė",1,IF(M131="Ne",0.5,1))*IF(OR(A$5="Lietuvos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federacija"),IF(OR(J131&lt;8,K131&lt;16),0,1),1)*E131*IF(I131&lt;=1,1,1/I131)*IF(OR(A$5="Lietuvos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32" spans="1:18">
      <c r="A132" s="72">
        <v>2</v>
      </c>
      <c r="B132" s="72" t="s">
        <v>61</v>
      </c>
      <c r="C132" s="12" t="s">
        <v>33</v>
      </c>
      <c r="D132" s="72" t="s">
        <v>34</v>
      </c>
      <c r="E132" s="72">
        <v>1</v>
      </c>
      <c r="F132" s="72" t="s">
        <v>35</v>
      </c>
      <c r="G132" s="72">
        <v>1</v>
      </c>
      <c r="H132" s="72" t="s">
        <v>36</v>
      </c>
      <c r="I132" s="72"/>
      <c r="J132" s="72">
        <v>83</v>
      </c>
      <c r="K132" s="72"/>
      <c r="L132" s="72">
        <v>16</v>
      </c>
      <c r="M132" s="72"/>
      <c r="N132" s="3">
        <f t="shared" si="45"/>
        <v>4.8099999999999996</v>
      </c>
      <c r="O132" s="9">
        <f t="shared" si="46"/>
        <v>4.8099999999999996</v>
      </c>
      <c r="P132" s="4">
        <f t="shared" ref="P132:P133" si="50">IF(O132=0,0,IF(F132="OŽ",IF(L132&gt;35,0,IF(J132&gt;35,(36-L132)*1.836,((36-L132)-(36-J132))*1.836)),0)+IF(F132="PČ",IF(L132&gt;31,0,IF(J132&gt;31,(32-L132)*1.347,((32-L132)-(32-J132))*1.347)),0)+ IF(F132="PČneol",IF(L132&gt;15,0,IF(J132&gt;15,(16-L132)*0.255,((16-L132)-(16-J132))*0.255)),0)+IF(F132="PŽ",IF(L132&gt;31,0,IF(J132&gt;31,(32-L132)*0.255,((32-L132)-(32-J132))*0.255)),0)+IF(F132="EČ",IF(L132&gt;23,0,IF(J132&gt;23,(24-L132)*0.612,((24-L132)-(24-J132))*0.612)),0)+IF(F132="EČneol",IF(L132&gt;7,0,IF(J132&gt;7,(8-L132)*0.204,((8-L132)-(8-J132))*0.204)),0)+IF(F132="EŽ",IF(L132&gt;23,0,IF(J132&gt;23,(24-L132)*0.204,((24-L132)-(24-J132))*0.204)),0)+IF(F132="PT",IF(L132&gt;31,0,IF(J132&gt;31,(32-L132)*0.204,((32-L132)-(32-J132))*0.204)),0)+IF(F132="JOŽ",IF(L132&gt;23,0,IF(J132&gt;23,(24-L132)*0.255,((24-L132)-(24-J132))*0.255)),0)+IF(F132="JPČ",IF(L132&gt;23,0,IF(J132&gt;23,(24-L132)*0.204,((24-L132)-(24-J132))*0.204)),0)+IF(F132="JEČ",IF(L132&gt;15,0,IF(J132&gt;15,(16-L132)*0.102,((16-L132)-(16-J132))*0.102)),0)+IF(F132="JEOF",IF(L132&gt;15,0,IF(J132&gt;15,(16-L132)*0.102,((16-L132)-(16-J132))*0.102)),0)+IF(F132="JnPČ",IF(L132&gt;15,0,IF(J132&gt;15,(16-L132)*0.153,((16-L132)-(16-J132))*0.153)),0)+IF(F132="JnEČ",IF(L132&gt;15,0,IF(J132&gt;15,(16-L132)*0.0765,((16-L132)-(16-J132))*0.0765)),0)+IF(F132="JčPČ",IF(L132&gt;15,0,IF(J132&gt;15,(16-L132)*0.06375,((16-L132)-(16-J132))*0.06375)),0)+IF(F132="JčEČ",IF(L132&gt;15,0,IF(J132&gt;15,(16-L132)*0.051,((16-L132)-(16-J132))*0.051)),0)+IF(F132="NEAK",IF(L132&gt;23,0,IF(J132&gt;23,(24-L132)*0.03444,((24-L132)-(24-J132))*0.03444)),0))</f>
        <v>0</v>
      </c>
      <c r="Q132" s="11">
        <f t="shared" ref="Q132:Q133" si="51">IF(ISERROR(P132*100/N132),0,(P132*100/N132))</f>
        <v>0</v>
      </c>
      <c r="R132" s="10">
        <f t="shared" si="49"/>
        <v>1.96248</v>
      </c>
    </row>
    <row r="133" spans="1:18">
      <c r="A133" s="72">
        <v>3</v>
      </c>
      <c r="B133" s="72" t="s">
        <v>60</v>
      </c>
      <c r="C133" s="12" t="s">
        <v>33</v>
      </c>
      <c r="D133" s="72" t="s">
        <v>34</v>
      </c>
      <c r="E133" s="72">
        <v>1</v>
      </c>
      <c r="F133" s="72" t="s">
        <v>35</v>
      </c>
      <c r="G133" s="72">
        <v>1</v>
      </c>
      <c r="H133" s="72" t="s">
        <v>36</v>
      </c>
      <c r="I133" s="72"/>
      <c r="J133" s="72">
        <v>83</v>
      </c>
      <c r="K133" s="72"/>
      <c r="L133" s="72">
        <v>77</v>
      </c>
      <c r="M133" s="72"/>
      <c r="N133" s="3">
        <f t="shared" si="45"/>
        <v>0</v>
      </c>
      <c r="O133" s="9">
        <f t="shared" si="46"/>
        <v>0</v>
      </c>
      <c r="P133" s="4">
        <f t="shared" si="50"/>
        <v>0</v>
      </c>
      <c r="Q133" s="11">
        <f t="shared" si="51"/>
        <v>0</v>
      </c>
      <c r="R133" s="10">
        <f t="shared" si="49"/>
        <v>0</v>
      </c>
    </row>
    <row r="134" spans="1:18">
      <c r="A134" s="80" t="s">
        <v>40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2"/>
      <c r="R134" s="10">
        <f>SUM(R131:R133)</f>
        <v>1.96248</v>
      </c>
    </row>
    <row r="135" spans="1:18" ht="15.75">
      <c r="A135" s="24" t="s">
        <v>82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65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76" t="s">
        <v>83</v>
      </c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68"/>
      <c r="R138" s="8"/>
    </row>
    <row r="139" spans="1:18" ht="18">
      <c r="A139" s="78" t="s">
        <v>27</v>
      </c>
      <c r="B139" s="79"/>
      <c r="C139" s="7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68"/>
      <c r="R139" s="8"/>
    </row>
    <row r="140" spans="1:18">
      <c r="A140" s="76" t="s">
        <v>52</v>
      </c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68"/>
      <c r="R140" s="8"/>
    </row>
    <row r="141" spans="1:18">
      <c r="A141" s="72">
        <v>1</v>
      </c>
      <c r="B141" s="72" t="s">
        <v>38</v>
      </c>
      <c r="C141" s="12" t="s">
        <v>33</v>
      </c>
      <c r="D141" s="72" t="s">
        <v>34</v>
      </c>
      <c r="E141" s="72">
        <v>1</v>
      </c>
      <c r="F141" s="72" t="s">
        <v>45</v>
      </c>
      <c r="G141" s="72">
        <v>1</v>
      </c>
      <c r="H141" s="72" t="s">
        <v>36</v>
      </c>
      <c r="I141" s="72"/>
      <c r="J141" s="72">
        <v>100</v>
      </c>
      <c r="K141" s="72"/>
      <c r="L141" s="72">
        <v>69</v>
      </c>
      <c r="M141" s="72"/>
      <c r="N141" s="3">
        <f t="shared" ref="N141:N142" si="52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42" si="53">IF(F141="OŽ",N141,IF(H141="Ne",IF(J141*0.3&lt;J141-L141,N141,0),IF(J141*0.1&lt;J141-L141,N141,0)))</f>
        <v>0</v>
      </c>
      <c r="P141" s="4">
        <f t="shared" ref="P141" si="54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55">IF(ISERROR(P141*100/N141),0,(P141*100/N141))</f>
        <v>0</v>
      </c>
      <c r="R141" s="10">
        <f t="shared" ref="R141:R142" si="56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72">
        <v>2</v>
      </c>
      <c r="B142" s="72" t="s">
        <v>37</v>
      </c>
      <c r="C142" s="12" t="s">
        <v>33</v>
      </c>
      <c r="D142" s="72" t="s">
        <v>34</v>
      </c>
      <c r="E142" s="72">
        <v>1</v>
      </c>
      <c r="F142" s="72" t="s">
        <v>45</v>
      </c>
      <c r="G142" s="72">
        <v>1</v>
      </c>
      <c r="H142" s="72" t="s">
        <v>36</v>
      </c>
      <c r="I142" s="72"/>
      <c r="J142" s="72">
        <v>104</v>
      </c>
      <c r="K142" s="72"/>
      <c r="L142" s="72">
        <v>71</v>
      </c>
      <c r="M142" s="72"/>
      <c r="N142" s="3">
        <f t="shared" si="52"/>
        <v>0</v>
      </c>
      <c r="O142" s="9">
        <f t="shared" si="53"/>
        <v>0</v>
      </c>
      <c r="P142" s="4">
        <f t="shared" ref="P142" si="57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" si="58">IF(ISERROR(P142*100/N142),0,(P142*100/N142))</f>
        <v>0</v>
      </c>
      <c r="R142" s="10">
        <f t="shared" si="56"/>
        <v>0</v>
      </c>
    </row>
    <row r="143" spans="1:18">
      <c r="A143" s="80" t="s">
        <v>40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2"/>
      <c r="R143" s="10">
        <f>SUM(R141:R142)</f>
        <v>0</v>
      </c>
    </row>
    <row r="144" spans="1:18" ht="15.75">
      <c r="A144" s="24" t="s">
        <v>84</v>
      </c>
      <c r="B144" s="2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</row>
    <row r="145" spans="1:18">
      <c r="A145" s="49" t="s">
        <v>65</v>
      </c>
      <c r="B145" s="49"/>
      <c r="C145" s="49"/>
      <c r="D145" s="49"/>
      <c r="E145" s="49"/>
      <c r="F145" s="49"/>
      <c r="G145" s="49"/>
      <c r="H145" s="49"/>
      <c r="I145" s="49"/>
      <c r="J145" s="15"/>
      <c r="K145" s="15"/>
      <c r="L145" s="15"/>
      <c r="M145" s="15"/>
      <c r="N145" s="15"/>
      <c r="O145" s="15"/>
      <c r="P145" s="15"/>
      <c r="Q145" s="15"/>
      <c r="R145" s="16"/>
    </row>
    <row r="146" spans="1:18" s="8" customFormat="1">
      <c r="A146" s="49"/>
      <c r="B146" s="49"/>
      <c r="C146" s="49"/>
      <c r="D146" s="49"/>
      <c r="E146" s="49"/>
      <c r="F146" s="49"/>
      <c r="G146" s="49"/>
      <c r="H146" s="49"/>
      <c r="I146" s="49"/>
      <c r="J146" s="15"/>
      <c r="K146" s="15"/>
      <c r="L146" s="15"/>
      <c r="M146" s="15"/>
      <c r="N146" s="15"/>
      <c r="O146" s="15"/>
      <c r="P146" s="15"/>
      <c r="Q146" s="15"/>
      <c r="R146" s="16"/>
    </row>
    <row r="147" spans="1:18">
      <c r="A147" s="76" t="s">
        <v>85</v>
      </c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68"/>
      <c r="R147" s="8"/>
    </row>
    <row r="148" spans="1:18" ht="18">
      <c r="A148" s="78" t="s">
        <v>27</v>
      </c>
      <c r="B148" s="79"/>
      <c r="C148" s="79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68"/>
      <c r="R148" s="8"/>
    </row>
    <row r="149" spans="1:18">
      <c r="A149" s="76" t="s">
        <v>52</v>
      </c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68"/>
      <c r="R149" s="8"/>
    </row>
    <row r="150" spans="1:18" ht="22.5">
      <c r="A150" s="72">
        <v>1</v>
      </c>
      <c r="B150" s="72" t="s">
        <v>56</v>
      </c>
      <c r="C150" s="12" t="s">
        <v>33</v>
      </c>
      <c r="D150" s="72" t="s">
        <v>34</v>
      </c>
      <c r="E150" s="72">
        <v>1</v>
      </c>
      <c r="F150" s="72" t="s">
        <v>54</v>
      </c>
      <c r="G150" s="56" t="s">
        <v>55</v>
      </c>
      <c r="H150" s="72" t="s">
        <v>36</v>
      </c>
      <c r="I150" s="72"/>
      <c r="J150" s="72">
        <v>116</v>
      </c>
      <c r="K150" s="72"/>
      <c r="L150" s="72">
        <v>40</v>
      </c>
      <c r="M150" s="72"/>
      <c r="N150" s="3">
        <f t="shared" ref="N150:N155" si="59">(IF(F150="OŽ",IF(L150=1,550.8,IF(L150=2,426.38,IF(L150=3,342.14,IF(L150=4,181.44,IF(L150=5,168.48,IF(L150=6,155.52,IF(L150=7,148.5,IF(L150=8,144,0))))))))+IF(L150&lt;=8,0,IF(L150&lt;=16,137.7,IF(L150&lt;=24,108,IF(L150&lt;=32,80.1,IF(L150&lt;=36,52.2,0)))))-IF(L150&lt;=8,0,IF(L150&lt;=16,(L150-9)*2.754,IF(L150&lt;=24,(L150-17)* 2.754,IF(L150&lt;=32,(L150-25)* 2.754,IF(L150&lt;=36,(L150-33)*2.754,0))))),0)+IF(F150="PČ",IF(L150=1,449,IF(L150=2,314.6,IF(L150=3,238,IF(L150=4,172,IF(L150=5,159,IF(L150=6,145,IF(L150=7,132,IF(L150=8,119,0))))))))+IF(L150&lt;=8,0,IF(L150&lt;=16,88,IF(L150&lt;=24,55,IF(L150&lt;=32,22,0))))-IF(L150&lt;=8,0,IF(L150&lt;=16,(L150-9)*2.245,IF(L150&lt;=24,(L150-17)*2.245,IF(L150&lt;=32,(L150-25)*2.245,0)))),0)+IF(F150="PČneol",IF(L150=1,85,IF(L150=2,64.61,IF(L150=3,50.76,IF(L150=4,16.25,IF(L150=5,15,IF(L150=6,13.75,IF(L150=7,12.5,IF(L150=8,11.25,0))))))))+IF(L150&lt;=8,0,IF(L150&lt;=16,9,0))-IF(L150&lt;=8,0,IF(L150&lt;=16,(L150-9)*0.425,0)),0)+IF(F150="PŽ",IF(L150=1,85,IF(L150=2,59.5,IF(L150=3,45,IF(L150=4,32.5,IF(L150=5,30,IF(L150=6,27.5,IF(L150=7,25,IF(L150=8,22.5,0))))))))+IF(L150&lt;=8,0,IF(L150&lt;=16,19,IF(L150&lt;=24,13,IF(L150&lt;=32,8,0))))-IF(L150&lt;=8,0,IF(L150&lt;=16,(L150-9)*0.425,IF(L150&lt;=24,(L150-17)*0.425,IF(L150&lt;=32,(L150-25)*0.425,0)))),0)+IF(F150="EČ",IF(L150=1,204,IF(L150=2,156.24,IF(L150=3,123.84,IF(L150=4,72,IF(L150=5,66,IF(L150=6,60,IF(L150=7,54,IF(L150=8,48,0))))))))+IF(L150&lt;=8,0,IF(L150&lt;=16,40,IF(L150&lt;=24,25,0)))-IF(L150&lt;=8,0,IF(L150&lt;=16,(L150-9)*1.02,IF(L150&lt;=24,(L150-17)*1.02,0))),0)+IF(F150="EČneol",IF(L150=1,68,IF(L150=2,51.69,IF(L150=3,40.61,IF(L150=4,13,IF(L150=5,12,IF(L150=6,11,IF(L150=7,10,IF(L150=8,9,0)))))))))+IF(F150="EŽ",IF(L150=1,68,IF(L150=2,47.6,IF(L150=3,36,IF(L150=4,18,IF(L150=5,16.5,IF(L150=6,15,IF(L150=7,13.5,IF(L150=8,12,0))))))))+IF(L150&lt;=8,0,IF(L150&lt;=16,10,IF(L150&lt;=24,6,0)))-IF(L150&lt;=8,0,IF(L150&lt;=16,(L150-9)*0.34,IF(L150&lt;=24,(L150-17)*0.34,0))),0)+IF(F150="PT",IF(L150=1,68,IF(L150=2,52.08,IF(L150=3,41.28,IF(L150=4,24,IF(L150=5,22,IF(L150=6,20,IF(L150=7,18,IF(L150=8,16,0))))))))+IF(L150&lt;=8,0,IF(L150&lt;=16,13,IF(L150&lt;=24,9,IF(L150&lt;=32,4,0))))-IF(L150&lt;=8,0,IF(L150&lt;=16,(L150-9)*0.34,IF(L150&lt;=24,(L150-17)*0.34,IF(L150&lt;=32,(L150-25)*0.34,0)))),0)+IF(F150="JOŽ",IF(L150=1,85,IF(L150=2,59.5,IF(L150=3,45,IF(L150=4,32.5,IF(L150=5,30,IF(L150=6,27.5,IF(L150=7,25,IF(L150=8,22.5,0))))))))+IF(L150&lt;=8,0,IF(L150&lt;=16,19,IF(L150&lt;=24,13,0)))-IF(L150&lt;=8,0,IF(L150&lt;=16,(L150-9)*0.425,IF(L150&lt;=24,(L150-17)*0.425,0))),0)+IF(F150="JPČ",IF(L150=1,68,IF(L150=2,47.6,IF(L150=3,36,IF(L150=4,26,IF(L150=5,24,IF(L150=6,22,IF(L150=7,20,IF(L150=8,18,0))))))))+IF(L150&lt;=8,0,IF(L150&lt;=16,13,IF(L150&lt;=24,9,0)))-IF(L150&lt;=8,0,IF(L150&lt;=16,(L150-9)*0.34,IF(L150&lt;=24,(L150-17)*0.34,0))),0)+IF(F150="JEČ",IF(L150=1,34,IF(L150=2,26.04,IF(L150=3,20.6,IF(L150=4,12,IF(L150=5,11,IF(L150=6,10,IF(L150=7,9,IF(L150=8,8,0))))))))+IF(L150&lt;=8,0,IF(L150&lt;=16,6,0))-IF(L150&lt;=8,0,IF(L150&lt;=16,(L150-9)*0.17,0)),0)+IF(F150="JEOF",IF(L150=1,34,IF(L150=2,26.04,IF(L150=3,20.6,IF(L150=4,12,IF(L150=5,11,IF(L150=6,10,IF(L150=7,9,IF(L150=8,8,0))))))))+IF(L150&lt;=8,0,IF(L150&lt;=16,6,0))-IF(L150&lt;=8,0,IF(L150&lt;=16,(L150-9)*0.17,0)),0)+IF(F150="JnPČ",IF(L150=1,51,IF(L150=2,35.7,IF(L150=3,27,IF(L150=4,19.5,IF(L150=5,18,IF(L150=6,16.5,IF(L150=7,15,IF(L150=8,13.5,0))))))))+IF(L150&lt;=8,0,IF(L150&lt;=16,10,0))-IF(L150&lt;=8,0,IF(L150&lt;=16,(L150-9)*0.255,0)),0)+IF(F150="JnEČ",IF(L150=1,25.5,IF(L150=2,19.53,IF(L150=3,15.48,IF(L150=4,9,IF(L150=5,8.25,IF(L150=6,7.5,IF(L150=7,6.75,IF(L150=8,6,0))))))))+IF(L150&lt;=8,0,IF(L150&lt;=16,5,0))-IF(L150&lt;=8,0,IF(L150&lt;=16,(L150-9)*0.1275,0)),0)+IF(F150="JčPČ",IF(L150=1,21.25,IF(L150=2,14.5,IF(L150=3,11.5,IF(L150=4,7,IF(L150=5,6.5,IF(L150=6,6,IF(L150=7,5.5,IF(L150=8,5,0))))))))+IF(L150&lt;=8,0,IF(L150&lt;=16,4,0))-IF(L150&lt;=8,0,IF(L150&lt;=16,(L150-9)*0.10625,0)),0)+IF(F150="JčEČ",IF(L150=1,17,IF(L150=2,13.02,IF(L150=3,10.32,IF(L150=4,6,IF(L150=5,5.5,IF(L150=6,5,IF(L150=7,4.5,IF(L150=8,4,0))))))))+IF(L150&lt;=8,0,IF(L150&lt;=16,3,0))-IF(L150&lt;=8,0,IF(L150&lt;=16,(L150-9)*0.085,0)),0)+IF(F150="NEAK",IF(L150=1,11.48,IF(L150=2,8.79,IF(L150=3,6.97,IF(L150=4,4.05,IF(L150=5,3.71,IF(L150=6,3.38,IF(L150=7,3.04,IF(L150=8,2.7,0))))))))+IF(L150&lt;=8,0,IF(L150&lt;=16,2,IF(L150&lt;=24,1.3,0)))-IF(L150&lt;=8,0,IF(L150&lt;=16,(L150-9)*0.0574,IF(L150&lt;=24,(L150-17)*0.0574,0))),0))*IF(L150&lt;0,1,IF(OR(F150="PČ",F150="PŽ",F150="PT"),IF(J150&lt;32,J150/32,1),1))* IF(L150&lt;0,1,IF(OR(F150="EČ",F150="EŽ",F150="JOŽ",F150="JPČ",F150="NEAK"),IF(J150&lt;24,J150/24,1),1))*IF(L150&lt;0,1,IF(OR(F150="PČneol",F150="JEČ",F150="JEOF",F150="JnPČ",F150="JnEČ",F150="JčPČ",F150="JčEČ"),IF(J150&lt;16,J150/16,1),1))*IF(L150&lt;0,1,IF(F150="EČneol",IF(J150&lt;8,J150/8,1),1))</f>
        <v>0</v>
      </c>
      <c r="O150" s="9">
        <f t="shared" ref="O150:O155" si="60">IF(F150="OŽ",N150,IF(H150="Ne",IF(J150*0.3&lt;J150-L150,N150,0),IF(J150*0.1&lt;J150-L150,N150,0)))</f>
        <v>0</v>
      </c>
      <c r="P150" s="4">
        <f t="shared" ref="P150" si="61">IF(O150=0,0,IF(F150="OŽ",IF(L150&gt;35,0,IF(J150&gt;35,(36-L150)*1.836,((36-L150)-(36-J150))*1.836)),0)+IF(F150="PČ",IF(L150&gt;31,0,IF(J150&gt;31,(32-L150)*1.347,((32-L150)-(32-J150))*1.347)),0)+ IF(F150="PČneol",IF(L150&gt;15,0,IF(J150&gt;15,(16-L150)*0.255,((16-L150)-(16-J150))*0.255)),0)+IF(F150="PŽ",IF(L150&gt;31,0,IF(J150&gt;31,(32-L150)*0.255,((32-L150)-(32-J150))*0.255)),0)+IF(F150="EČ",IF(L150&gt;23,0,IF(J150&gt;23,(24-L150)*0.612,((24-L150)-(24-J150))*0.612)),0)+IF(F150="EČneol",IF(L150&gt;7,0,IF(J150&gt;7,(8-L150)*0.204,((8-L150)-(8-J150))*0.204)),0)+IF(F150="EŽ",IF(L150&gt;23,0,IF(J150&gt;23,(24-L150)*0.204,((24-L150)-(24-J150))*0.204)),0)+IF(F150="PT",IF(L150&gt;31,0,IF(J150&gt;31,(32-L150)*0.204,((32-L150)-(32-J150))*0.204)),0)+IF(F150="JOŽ",IF(L150&gt;23,0,IF(J150&gt;23,(24-L150)*0.255,((24-L150)-(24-J150))*0.255)),0)+IF(F150="JPČ",IF(L150&gt;23,0,IF(J150&gt;23,(24-L150)*0.204,((24-L150)-(24-J150))*0.204)),0)+IF(F150="JEČ",IF(L150&gt;15,0,IF(J150&gt;15,(16-L150)*0.102,((16-L150)-(16-J150))*0.102)),0)+IF(F150="JEOF",IF(L150&gt;15,0,IF(J150&gt;15,(16-L150)*0.102,((16-L150)-(16-J150))*0.102)),0)+IF(F150="JnPČ",IF(L150&gt;15,0,IF(J150&gt;15,(16-L150)*0.153,((16-L150)-(16-J150))*0.153)),0)+IF(F150="JnEČ",IF(L150&gt;15,0,IF(J150&gt;15,(16-L150)*0.0765,((16-L150)-(16-J150))*0.0765)),0)+IF(F150="JčPČ",IF(L150&gt;15,0,IF(J150&gt;15,(16-L150)*0.06375,((16-L150)-(16-J150))*0.06375)),0)+IF(F150="JčEČ",IF(L150&gt;15,0,IF(J150&gt;15,(16-L150)*0.051,((16-L150)-(16-J150))*0.051)),0)+IF(F150="NEAK",IF(L150&gt;23,0,IF(J150&gt;23,(24-L150)*0.03444,((24-L150)-(24-J150))*0.03444)),0))</f>
        <v>0</v>
      </c>
      <c r="Q150" s="11">
        <f t="shared" ref="Q150" si="62">IF(ISERROR(P150*100/N150),0,(P150*100/N150))</f>
        <v>0</v>
      </c>
      <c r="R150" s="10">
        <f t="shared" ref="R150:R155" si="63">IF(Q150&lt;=30,O150+P150,O150+O150*0.3)*IF(G150=1,0.4,IF(G150=2,0.75,IF(G150="1 (kas 4 m. 1 k. nerengiamos)",0.52,1)))*IF(D150="olimpinė",1,IF(M150="Ne",0.5,1))*IF(OR(A$5="Lietuvos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federacija"),IF(OR(J150&lt;8,K150&lt;16),0,1),1)*E150*IF(I150&lt;=1,1,1/I150)*IF(OR(A$5="Lietuvos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1" spans="1:18" ht="22.5">
      <c r="A151" s="72">
        <v>2</v>
      </c>
      <c r="B151" s="72" t="s">
        <v>58</v>
      </c>
      <c r="C151" s="12" t="s">
        <v>33</v>
      </c>
      <c r="D151" s="72" t="s">
        <v>34</v>
      </c>
      <c r="E151" s="72">
        <v>1</v>
      </c>
      <c r="F151" s="72" t="s">
        <v>54</v>
      </c>
      <c r="G151" s="56" t="s">
        <v>55</v>
      </c>
      <c r="H151" s="72" t="s">
        <v>36</v>
      </c>
      <c r="I151" s="72"/>
      <c r="J151" s="72">
        <v>116</v>
      </c>
      <c r="K151" s="72"/>
      <c r="L151" s="72">
        <v>66</v>
      </c>
      <c r="M151" s="72"/>
      <c r="N151" s="3">
        <f t="shared" si="59"/>
        <v>0</v>
      </c>
      <c r="O151" s="9">
        <f t="shared" si="60"/>
        <v>0</v>
      </c>
      <c r="P151" s="4">
        <f t="shared" ref="P151:P155" si="64">IF(O151=0,0,IF(F151="OŽ",IF(L151&gt;35,0,IF(J151&gt;35,(36-L151)*1.836,((36-L151)-(36-J151))*1.836)),0)+IF(F151="PČ",IF(L151&gt;31,0,IF(J151&gt;31,(32-L151)*1.347,((32-L151)-(32-J151))*1.347)),0)+ IF(F151="PČneol",IF(L151&gt;15,0,IF(J151&gt;15,(16-L151)*0.255,((16-L151)-(16-J151))*0.255)),0)+IF(F151="PŽ",IF(L151&gt;31,0,IF(J151&gt;31,(32-L151)*0.255,((32-L151)-(32-J151))*0.255)),0)+IF(F151="EČ",IF(L151&gt;23,0,IF(J151&gt;23,(24-L151)*0.612,((24-L151)-(24-J151))*0.612)),0)+IF(F151="EČneol",IF(L151&gt;7,0,IF(J151&gt;7,(8-L151)*0.204,((8-L151)-(8-J151))*0.204)),0)+IF(F151="EŽ",IF(L151&gt;23,0,IF(J151&gt;23,(24-L151)*0.204,((24-L151)-(24-J151))*0.204)),0)+IF(F151="PT",IF(L151&gt;31,0,IF(J151&gt;31,(32-L151)*0.204,((32-L151)-(32-J151))*0.204)),0)+IF(F151="JOŽ",IF(L151&gt;23,0,IF(J151&gt;23,(24-L151)*0.255,((24-L151)-(24-J151))*0.255)),0)+IF(F151="JPČ",IF(L151&gt;23,0,IF(J151&gt;23,(24-L151)*0.204,((24-L151)-(24-J151))*0.204)),0)+IF(F151="JEČ",IF(L151&gt;15,0,IF(J151&gt;15,(16-L151)*0.102,((16-L151)-(16-J151))*0.102)),0)+IF(F151="JEOF",IF(L151&gt;15,0,IF(J151&gt;15,(16-L151)*0.102,((16-L151)-(16-J151))*0.102)),0)+IF(F151="JnPČ",IF(L151&gt;15,0,IF(J151&gt;15,(16-L151)*0.153,((16-L151)-(16-J151))*0.153)),0)+IF(F151="JnEČ",IF(L151&gt;15,0,IF(J151&gt;15,(16-L151)*0.0765,((16-L151)-(16-J151))*0.0765)),0)+IF(F151="JčPČ",IF(L151&gt;15,0,IF(J151&gt;15,(16-L151)*0.06375,((16-L151)-(16-J151))*0.06375)),0)+IF(F151="JčEČ",IF(L151&gt;15,0,IF(J151&gt;15,(16-L151)*0.051,((16-L151)-(16-J151))*0.051)),0)+IF(F151="NEAK",IF(L151&gt;23,0,IF(J151&gt;23,(24-L151)*0.03444,((24-L151)-(24-J151))*0.03444)),0))</f>
        <v>0</v>
      </c>
      <c r="Q151" s="11">
        <f t="shared" ref="Q151:Q155" si="65">IF(ISERROR(P151*100/N151),0,(P151*100/N151))</f>
        <v>0</v>
      </c>
      <c r="R151" s="10">
        <f t="shared" si="63"/>
        <v>0</v>
      </c>
    </row>
    <row r="152" spans="1:18" ht="22.5">
      <c r="A152" s="72">
        <v>3</v>
      </c>
      <c r="B152" s="72" t="s">
        <v>57</v>
      </c>
      <c r="C152" s="12" t="s">
        <v>33</v>
      </c>
      <c r="D152" s="72" t="s">
        <v>34</v>
      </c>
      <c r="E152" s="72">
        <v>1</v>
      </c>
      <c r="F152" s="72" t="s">
        <v>54</v>
      </c>
      <c r="G152" s="56" t="s">
        <v>55</v>
      </c>
      <c r="H152" s="72" t="s">
        <v>36</v>
      </c>
      <c r="I152" s="72"/>
      <c r="J152" s="72">
        <v>116</v>
      </c>
      <c r="K152" s="72"/>
      <c r="L152" s="72">
        <v>86</v>
      </c>
      <c r="M152" s="72"/>
      <c r="N152" s="3">
        <f t="shared" si="59"/>
        <v>0</v>
      </c>
      <c r="O152" s="9">
        <f t="shared" si="60"/>
        <v>0</v>
      </c>
      <c r="P152" s="4">
        <f t="shared" si="64"/>
        <v>0</v>
      </c>
      <c r="Q152" s="11">
        <f t="shared" si="65"/>
        <v>0</v>
      </c>
      <c r="R152" s="10">
        <f t="shared" si="63"/>
        <v>0</v>
      </c>
    </row>
    <row r="153" spans="1:18" ht="22.5">
      <c r="A153" s="72">
        <v>4</v>
      </c>
      <c r="B153" s="72" t="s">
        <v>68</v>
      </c>
      <c r="C153" s="12" t="s">
        <v>33</v>
      </c>
      <c r="D153" s="72" t="s">
        <v>34</v>
      </c>
      <c r="E153" s="72">
        <v>1</v>
      </c>
      <c r="F153" s="72" t="s">
        <v>54</v>
      </c>
      <c r="G153" s="56" t="s">
        <v>55</v>
      </c>
      <c r="H153" s="72" t="s">
        <v>36</v>
      </c>
      <c r="I153" s="72"/>
      <c r="J153" s="72">
        <v>170</v>
      </c>
      <c r="K153" s="72"/>
      <c r="L153" s="72">
        <v>129</v>
      </c>
      <c r="M153" s="72"/>
      <c r="N153" s="3">
        <f t="shared" si="59"/>
        <v>0</v>
      </c>
      <c r="O153" s="9">
        <f t="shared" si="60"/>
        <v>0</v>
      </c>
      <c r="P153" s="4">
        <f t="shared" si="64"/>
        <v>0</v>
      </c>
      <c r="Q153" s="11">
        <f t="shared" si="65"/>
        <v>0</v>
      </c>
      <c r="R153" s="10">
        <f t="shared" si="63"/>
        <v>0</v>
      </c>
    </row>
    <row r="154" spans="1:18" ht="22.5">
      <c r="A154" s="72">
        <v>5</v>
      </c>
      <c r="B154" s="72" t="s">
        <v>86</v>
      </c>
      <c r="C154" s="12" t="s">
        <v>33</v>
      </c>
      <c r="D154" s="72" t="s">
        <v>34</v>
      </c>
      <c r="E154" s="72">
        <v>1</v>
      </c>
      <c r="F154" s="72" t="s">
        <v>54</v>
      </c>
      <c r="G154" s="56" t="s">
        <v>55</v>
      </c>
      <c r="H154" s="72" t="s">
        <v>36</v>
      </c>
      <c r="I154" s="72"/>
      <c r="J154" s="72">
        <v>170</v>
      </c>
      <c r="K154" s="72"/>
      <c r="L154" s="72">
        <v>154</v>
      </c>
      <c r="M154" s="72"/>
      <c r="N154" s="3">
        <f t="shared" si="59"/>
        <v>0</v>
      </c>
      <c r="O154" s="9">
        <f t="shared" si="60"/>
        <v>0</v>
      </c>
      <c r="P154" s="4">
        <f t="shared" si="64"/>
        <v>0</v>
      </c>
      <c r="Q154" s="11">
        <f t="shared" si="65"/>
        <v>0</v>
      </c>
      <c r="R154" s="10">
        <f t="shared" si="63"/>
        <v>0</v>
      </c>
    </row>
    <row r="155" spans="1:18" ht="45">
      <c r="A155" s="72">
        <v>6</v>
      </c>
      <c r="B155" s="72" t="s">
        <v>87</v>
      </c>
      <c r="C155" s="12" t="s">
        <v>33</v>
      </c>
      <c r="D155" s="72" t="s">
        <v>34</v>
      </c>
      <c r="E155" s="72">
        <v>3</v>
      </c>
      <c r="F155" s="72" t="s">
        <v>54</v>
      </c>
      <c r="G155" s="56" t="s">
        <v>55</v>
      </c>
      <c r="H155" s="72" t="s">
        <v>36</v>
      </c>
      <c r="I155" s="72"/>
      <c r="J155" s="72">
        <v>24</v>
      </c>
      <c r="K155" s="72"/>
      <c r="L155" s="72">
        <v>24</v>
      </c>
      <c r="M155" s="72"/>
      <c r="N155" s="3">
        <f t="shared" si="59"/>
        <v>29.463749999999997</v>
      </c>
      <c r="O155" s="9">
        <f t="shared" si="60"/>
        <v>0</v>
      </c>
      <c r="P155" s="4">
        <f t="shared" si="64"/>
        <v>0</v>
      </c>
      <c r="Q155" s="11">
        <f t="shared" si="65"/>
        <v>0</v>
      </c>
      <c r="R155" s="10">
        <f t="shared" si="63"/>
        <v>0</v>
      </c>
    </row>
    <row r="156" spans="1:18">
      <c r="A156" s="80" t="s">
        <v>40</v>
      </c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2"/>
      <c r="R156" s="10">
        <f>SUM(R150:R155)</f>
        <v>0</v>
      </c>
    </row>
    <row r="157" spans="1:18" ht="15.75">
      <c r="A157" s="24" t="s">
        <v>88</v>
      </c>
      <c r="B157" s="2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"/>
    </row>
    <row r="158" spans="1:18">
      <c r="A158" s="49" t="s">
        <v>65</v>
      </c>
      <c r="B158" s="49"/>
      <c r="C158" s="49"/>
      <c r="D158" s="49"/>
      <c r="E158" s="49"/>
      <c r="F158" s="49"/>
      <c r="G158" s="49"/>
      <c r="H158" s="49"/>
      <c r="I158" s="49"/>
      <c r="J158" s="15"/>
      <c r="K158" s="15"/>
      <c r="L158" s="15"/>
      <c r="M158" s="15"/>
      <c r="N158" s="15"/>
      <c r="O158" s="15"/>
      <c r="P158" s="15"/>
      <c r="Q158" s="15"/>
      <c r="R158" s="16"/>
    </row>
    <row r="159" spans="1:18" s="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18">
      <c r="A160" s="76" t="s">
        <v>89</v>
      </c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68"/>
      <c r="R160" s="8"/>
    </row>
    <row r="161" spans="1:18" ht="18">
      <c r="A161" s="78" t="s">
        <v>27</v>
      </c>
      <c r="B161" s="79"/>
      <c r="C161" s="79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68"/>
      <c r="R161" s="8"/>
    </row>
    <row r="162" spans="1:18">
      <c r="A162" s="76" t="s">
        <v>52</v>
      </c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68"/>
      <c r="R162" s="8"/>
    </row>
    <row r="163" spans="1:18">
      <c r="A163" s="72">
        <v>1</v>
      </c>
      <c r="B163" s="72" t="s">
        <v>58</v>
      </c>
      <c r="C163" s="12" t="s">
        <v>33</v>
      </c>
      <c r="D163" s="72" t="s">
        <v>34</v>
      </c>
      <c r="E163" s="72">
        <v>1</v>
      </c>
      <c r="F163" s="72" t="s">
        <v>67</v>
      </c>
      <c r="G163" s="72">
        <v>1</v>
      </c>
      <c r="H163" s="72" t="s">
        <v>36</v>
      </c>
      <c r="I163" s="72"/>
      <c r="J163" s="72">
        <v>84</v>
      </c>
      <c r="K163" s="72"/>
      <c r="L163" s="72">
        <v>57</v>
      </c>
      <c r="M163" s="72"/>
      <c r="N163" s="3">
        <f t="shared" ref="N163:N169" si="66"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0</v>
      </c>
      <c r="O163" s="9">
        <f t="shared" ref="O163:O169" si="67">IF(F163="OŽ",N163,IF(H163="Ne",IF(J163*0.3&lt;J163-L163,N163,0),IF(J163*0.1&lt;J163-L163,N163,0)))</f>
        <v>0</v>
      </c>
      <c r="P163" s="4">
        <f t="shared" ref="P163" si="68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0</v>
      </c>
      <c r="Q163" s="11">
        <f t="shared" ref="Q163" si="69">IF(ISERROR(P163*100/N163),0,(P163*100/N163))</f>
        <v>0</v>
      </c>
      <c r="R163" s="10">
        <f t="shared" ref="R163:R169" si="70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4" spans="1:18">
      <c r="A164" s="72">
        <v>2</v>
      </c>
      <c r="B164" s="72" t="s">
        <v>53</v>
      </c>
      <c r="C164" s="12" t="s">
        <v>33</v>
      </c>
      <c r="D164" s="72" t="s">
        <v>34</v>
      </c>
      <c r="E164" s="72">
        <v>1</v>
      </c>
      <c r="F164" s="72" t="s">
        <v>67</v>
      </c>
      <c r="G164" s="72">
        <v>1</v>
      </c>
      <c r="H164" s="72" t="s">
        <v>36</v>
      </c>
      <c r="I164" s="72"/>
      <c r="J164" s="72">
        <v>84</v>
      </c>
      <c r="K164" s="72"/>
      <c r="L164" s="72">
        <v>77</v>
      </c>
      <c r="M164" s="72"/>
      <c r="N164" s="3">
        <f t="shared" si="66"/>
        <v>0</v>
      </c>
      <c r="O164" s="9">
        <f t="shared" si="67"/>
        <v>0</v>
      </c>
      <c r="P164" s="4">
        <f t="shared" ref="P164:P169" si="71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0</v>
      </c>
      <c r="Q164" s="11">
        <f t="shared" ref="Q164:Q169" si="72">IF(ISERROR(P164*100/N164),0,(P164*100/N164))</f>
        <v>0</v>
      </c>
      <c r="R164" s="10">
        <f t="shared" si="70"/>
        <v>0</v>
      </c>
    </row>
    <row r="165" spans="1:18">
      <c r="A165" s="72">
        <v>3</v>
      </c>
      <c r="B165" s="72" t="s">
        <v>56</v>
      </c>
      <c r="C165" s="12" t="s">
        <v>33</v>
      </c>
      <c r="D165" s="72" t="s">
        <v>34</v>
      </c>
      <c r="E165" s="72">
        <v>1</v>
      </c>
      <c r="F165" s="72" t="s">
        <v>67</v>
      </c>
      <c r="G165" s="72">
        <v>1</v>
      </c>
      <c r="H165" s="72" t="s">
        <v>36</v>
      </c>
      <c r="I165" s="72"/>
      <c r="J165" s="72">
        <v>84</v>
      </c>
      <c r="K165" s="72"/>
      <c r="L165" s="72">
        <v>80</v>
      </c>
      <c r="M165" s="72"/>
      <c r="N165" s="3">
        <f t="shared" si="66"/>
        <v>0</v>
      </c>
      <c r="O165" s="9">
        <f t="shared" si="67"/>
        <v>0</v>
      </c>
      <c r="P165" s="4">
        <f t="shared" si="71"/>
        <v>0</v>
      </c>
      <c r="Q165" s="11">
        <f t="shared" si="72"/>
        <v>0</v>
      </c>
      <c r="R165" s="10">
        <f t="shared" si="70"/>
        <v>0</v>
      </c>
    </row>
    <row r="166" spans="1:18">
      <c r="A166" s="72">
        <v>4</v>
      </c>
      <c r="B166" s="72" t="s">
        <v>57</v>
      </c>
      <c r="C166" s="12" t="s">
        <v>33</v>
      </c>
      <c r="D166" s="72" t="s">
        <v>34</v>
      </c>
      <c r="E166" s="72">
        <v>1</v>
      </c>
      <c r="F166" s="72" t="s">
        <v>67</v>
      </c>
      <c r="G166" s="72">
        <v>1</v>
      </c>
      <c r="H166" s="72" t="s">
        <v>36</v>
      </c>
      <c r="I166" s="72"/>
      <c r="J166" s="72">
        <v>84</v>
      </c>
      <c r="K166" s="72"/>
      <c r="L166" s="72">
        <v>81</v>
      </c>
      <c r="M166" s="72"/>
      <c r="N166" s="3">
        <f t="shared" si="66"/>
        <v>0</v>
      </c>
      <c r="O166" s="9">
        <f t="shared" si="67"/>
        <v>0</v>
      </c>
      <c r="P166" s="4">
        <f t="shared" si="71"/>
        <v>0</v>
      </c>
      <c r="Q166" s="11">
        <f t="shared" si="72"/>
        <v>0</v>
      </c>
      <c r="R166" s="10">
        <f t="shared" si="70"/>
        <v>0</v>
      </c>
    </row>
    <row r="167" spans="1:18">
      <c r="A167" s="72">
        <v>5</v>
      </c>
      <c r="B167" s="72" t="s">
        <v>59</v>
      </c>
      <c r="C167" s="12" t="s">
        <v>33</v>
      </c>
      <c r="D167" s="72" t="s">
        <v>34</v>
      </c>
      <c r="E167" s="72">
        <v>1</v>
      </c>
      <c r="F167" s="72" t="s">
        <v>67</v>
      </c>
      <c r="G167" s="72">
        <v>1</v>
      </c>
      <c r="H167" s="72" t="s">
        <v>36</v>
      </c>
      <c r="I167" s="72"/>
      <c r="J167" s="72">
        <v>104</v>
      </c>
      <c r="K167" s="72"/>
      <c r="L167" s="72">
        <v>71</v>
      </c>
      <c r="M167" s="72"/>
      <c r="N167" s="3">
        <f t="shared" si="66"/>
        <v>0</v>
      </c>
      <c r="O167" s="9">
        <f t="shared" si="67"/>
        <v>0</v>
      </c>
      <c r="P167" s="4">
        <f t="shared" si="71"/>
        <v>0</v>
      </c>
      <c r="Q167" s="11">
        <f t="shared" si="72"/>
        <v>0</v>
      </c>
      <c r="R167" s="10">
        <f t="shared" si="70"/>
        <v>0</v>
      </c>
    </row>
    <row r="168" spans="1:18">
      <c r="A168" s="72">
        <v>6</v>
      </c>
      <c r="B168" s="72" t="s">
        <v>62</v>
      </c>
      <c r="C168" s="12" t="s">
        <v>63</v>
      </c>
      <c r="D168" s="72" t="s">
        <v>34</v>
      </c>
      <c r="E168" s="72">
        <v>1</v>
      </c>
      <c r="F168" s="72" t="s">
        <v>67</v>
      </c>
      <c r="G168" s="72">
        <v>1</v>
      </c>
      <c r="H168" s="72" t="s">
        <v>36</v>
      </c>
      <c r="I168" s="72"/>
      <c r="J168" s="72">
        <v>60</v>
      </c>
      <c r="K168" s="72"/>
      <c r="L168" s="72">
        <v>44</v>
      </c>
      <c r="M168" s="72"/>
      <c r="N168" s="3">
        <f t="shared" si="66"/>
        <v>0</v>
      </c>
      <c r="O168" s="9">
        <f t="shared" si="67"/>
        <v>0</v>
      </c>
      <c r="P168" s="4">
        <f t="shared" si="71"/>
        <v>0</v>
      </c>
      <c r="Q168" s="11">
        <f t="shared" si="72"/>
        <v>0</v>
      </c>
      <c r="R168" s="10">
        <f t="shared" si="70"/>
        <v>0</v>
      </c>
    </row>
    <row r="169" spans="1:18" ht="45">
      <c r="A169" s="72">
        <v>7</v>
      </c>
      <c r="B169" s="72" t="s">
        <v>90</v>
      </c>
      <c r="C169" s="12" t="s">
        <v>33</v>
      </c>
      <c r="D169" s="72" t="s">
        <v>34</v>
      </c>
      <c r="E169" s="72">
        <v>4</v>
      </c>
      <c r="F169" s="72" t="s">
        <v>67</v>
      </c>
      <c r="G169" s="72">
        <v>1</v>
      </c>
      <c r="H169" s="72" t="s">
        <v>36</v>
      </c>
      <c r="I169" s="72"/>
      <c r="J169" s="72">
        <v>17</v>
      </c>
      <c r="K169" s="72"/>
      <c r="L169" s="72">
        <v>17</v>
      </c>
      <c r="M169" s="72"/>
      <c r="N169" s="3">
        <f t="shared" si="66"/>
        <v>17.708333333333336</v>
      </c>
      <c r="O169" s="9">
        <f t="shared" si="67"/>
        <v>0</v>
      </c>
      <c r="P169" s="4">
        <f t="shared" si="71"/>
        <v>0</v>
      </c>
      <c r="Q169" s="11">
        <f t="shared" si="72"/>
        <v>0</v>
      </c>
      <c r="R169" s="10">
        <f t="shared" si="70"/>
        <v>0</v>
      </c>
    </row>
    <row r="170" spans="1:18">
      <c r="A170" s="80" t="s">
        <v>40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2"/>
      <c r="R170" s="10">
        <f>SUM(R163:R169)</f>
        <v>0</v>
      </c>
    </row>
    <row r="171" spans="1:18" ht="15.75">
      <c r="A171" s="24" t="s">
        <v>91</v>
      </c>
      <c r="B171" s="2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49" t="s">
        <v>65</v>
      </c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8" s="8" customFormat="1">
      <c r="A173" s="49"/>
      <c r="B173" s="49"/>
      <c r="C173" s="49"/>
      <c r="D173" s="49"/>
      <c r="E173" s="49"/>
      <c r="F173" s="49"/>
      <c r="G173" s="49"/>
      <c r="H173" s="49"/>
      <c r="I173" s="49"/>
      <c r="J173" s="15"/>
      <c r="K173" s="15"/>
      <c r="L173" s="15"/>
      <c r="M173" s="15"/>
      <c r="N173" s="15"/>
      <c r="O173" s="15"/>
      <c r="P173" s="15"/>
      <c r="Q173" s="15"/>
      <c r="R173" s="16"/>
    </row>
    <row r="174" spans="1:18">
      <c r="A174" s="76" t="s">
        <v>92</v>
      </c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68"/>
      <c r="R174" s="8"/>
    </row>
    <row r="175" spans="1:18" ht="18">
      <c r="A175" s="78" t="s">
        <v>27</v>
      </c>
      <c r="B175" s="79"/>
      <c r="C175" s="79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68"/>
      <c r="R175" s="8"/>
    </row>
    <row r="176" spans="1:18">
      <c r="A176" s="76" t="s">
        <v>52</v>
      </c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68"/>
      <c r="R176" s="8"/>
    </row>
    <row r="177" spans="1:18">
      <c r="A177" s="72">
        <v>1</v>
      </c>
      <c r="B177" s="72" t="s">
        <v>56</v>
      </c>
      <c r="C177" s="12" t="s">
        <v>33</v>
      </c>
      <c r="D177" s="72" t="s">
        <v>34</v>
      </c>
      <c r="E177" s="72">
        <v>1</v>
      </c>
      <c r="F177" s="72" t="s">
        <v>71</v>
      </c>
      <c r="G177" s="72">
        <v>1</v>
      </c>
      <c r="H177" s="72" t="s">
        <v>36</v>
      </c>
      <c r="I177" s="72"/>
      <c r="J177" s="72">
        <v>169</v>
      </c>
      <c r="K177" s="72"/>
      <c r="L177" s="72">
        <v>127</v>
      </c>
      <c r="M177" s="72"/>
      <c r="N177" s="3">
        <f t="shared" ref="N177:N182" si="73">(IF(F177="OŽ",IF(L177=1,550.8,IF(L177=2,426.38,IF(L177=3,342.14,IF(L177=4,181.44,IF(L177=5,168.48,IF(L177=6,155.52,IF(L177=7,148.5,IF(L177=8,144,0))))))))+IF(L177&lt;=8,0,IF(L177&lt;=16,137.7,IF(L177&lt;=24,108,IF(L177&lt;=32,80.1,IF(L177&lt;=36,52.2,0)))))-IF(L177&lt;=8,0,IF(L177&lt;=16,(L177-9)*2.754,IF(L177&lt;=24,(L177-17)* 2.754,IF(L177&lt;=32,(L177-25)* 2.754,IF(L177&lt;=36,(L177-33)*2.754,0))))),0)+IF(F177="PČ",IF(L177=1,449,IF(L177=2,314.6,IF(L177=3,238,IF(L177=4,172,IF(L177=5,159,IF(L177=6,145,IF(L177=7,132,IF(L177=8,119,0))))))))+IF(L177&lt;=8,0,IF(L177&lt;=16,88,IF(L177&lt;=24,55,IF(L177&lt;=32,22,0))))-IF(L177&lt;=8,0,IF(L177&lt;=16,(L177-9)*2.245,IF(L177&lt;=24,(L177-17)*2.245,IF(L177&lt;=32,(L177-25)*2.245,0)))),0)+IF(F177="PČneol",IF(L177=1,85,IF(L177=2,64.61,IF(L177=3,50.76,IF(L177=4,16.25,IF(L177=5,15,IF(L177=6,13.75,IF(L177=7,12.5,IF(L177=8,11.25,0))))))))+IF(L177&lt;=8,0,IF(L177&lt;=16,9,0))-IF(L177&lt;=8,0,IF(L177&lt;=16,(L177-9)*0.425,0)),0)+IF(F177="PŽ",IF(L177=1,85,IF(L177=2,59.5,IF(L177=3,45,IF(L177=4,32.5,IF(L177=5,30,IF(L177=6,27.5,IF(L177=7,25,IF(L177=8,22.5,0))))))))+IF(L177&lt;=8,0,IF(L177&lt;=16,19,IF(L177&lt;=24,13,IF(L177&lt;=32,8,0))))-IF(L177&lt;=8,0,IF(L177&lt;=16,(L177-9)*0.425,IF(L177&lt;=24,(L177-17)*0.425,IF(L177&lt;=32,(L177-25)*0.425,0)))),0)+IF(F177="EČ",IF(L177=1,204,IF(L177=2,156.24,IF(L177=3,123.84,IF(L177=4,72,IF(L177=5,66,IF(L177=6,60,IF(L177=7,54,IF(L177=8,48,0))))))))+IF(L177&lt;=8,0,IF(L177&lt;=16,40,IF(L177&lt;=24,25,0)))-IF(L177&lt;=8,0,IF(L177&lt;=16,(L177-9)*1.02,IF(L177&lt;=24,(L177-17)*1.02,0))),0)+IF(F177="EČneol",IF(L177=1,68,IF(L177=2,51.69,IF(L177=3,40.61,IF(L177=4,13,IF(L177=5,12,IF(L177=6,11,IF(L177=7,10,IF(L177=8,9,0)))))))))+IF(F177="EŽ",IF(L177=1,68,IF(L177=2,47.6,IF(L177=3,36,IF(L177=4,18,IF(L177=5,16.5,IF(L177=6,15,IF(L177=7,13.5,IF(L177=8,12,0))))))))+IF(L177&lt;=8,0,IF(L177&lt;=16,10,IF(L177&lt;=24,6,0)))-IF(L177&lt;=8,0,IF(L177&lt;=16,(L177-9)*0.34,IF(L177&lt;=24,(L177-17)*0.34,0))),0)+IF(F177="PT",IF(L177=1,68,IF(L177=2,52.08,IF(L177=3,41.28,IF(L177=4,24,IF(L177=5,22,IF(L177=6,20,IF(L177=7,18,IF(L177=8,16,0))))))))+IF(L177&lt;=8,0,IF(L177&lt;=16,13,IF(L177&lt;=24,9,IF(L177&lt;=32,4,0))))-IF(L177&lt;=8,0,IF(L177&lt;=16,(L177-9)*0.34,IF(L177&lt;=24,(L177-17)*0.34,IF(L177&lt;=32,(L177-25)*0.34,0)))),0)+IF(F177="JOŽ",IF(L177=1,85,IF(L177=2,59.5,IF(L177=3,45,IF(L177=4,32.5,IF(L177=5,30,IF(L177=6,27.5,IF(L177=7,25,IF(L177=8,22.5,0))))))))+IF(L177&lt;=8,0,IF(L177&lt;=16,19,IF(L177&lt;=24,13,0)))-IF(L177&lt;=8,0,IF(L177&lt;=16,(L177-9)*0.425,IF(L177&lt;=24,(L177-17)*0.425,0))),0)+IF(F177="JPČ",IF(L177=1,68,IF(L177=2,47.6,IF(L177=3,36,IF(L177=4,26,IF(L177=5,24,IF(L177=6,22,IF(L177=7,20,IF(L177=8,18,0))))))))+IF(L177&lt;=8,0,IF(L177&lt;=16,13,IF(L177&lt;=24,9,0)))-IF(L177&lt;=8,0,IF(L177&lt;=16,(L177-9)*0.34,IF(L177&lt;=24,(L177-17)*0.34,0))),0)+IF(F177="JEČ",IF(L177=1,34,IF(L177=2,26.04,IF(L177=3,20.6,IF(L177=4,12,IF(L177=5,11,IF(L177=6,10,IF(L177=7,9,IF(L177=8,8,0))))))))+IF(L177&lt;=8,0,IF(L177&lt;=16,6,0))-IF(L177&lt;=8,0,IF(L177&lt;=16,(L177-9)*0.17,0)),0)+IF(F177="JEOF",IF(L177=1,34,IF(L177=2,26.04,IF(L177=3,20.6,IF(L177=4,12,IF(L177=5,11,IF(L177=6,10,IF(L177=7,9,IF(L177=8,8,0))))))))+IF(L177&lt;=8,0,IF(L177&lt;=16,6,0))-IF(L177&lt;=8,0,IF(L177&lt;=16,(L177-9)*0.17,0)),0)+IF(F177="JnPČ",IF(L177=1,51,IF(L177=2,35.7,IF(L177=3,27,IF(L177=4,19.5,IF(L177=5,18,IF(L177=6,16.5,IF(L177=7,15,IF(L177=8,13.5,0))))))))+IF(L177&lt;=8,0,IF(L177&lt;=16,10,0))-IF(L177&lt;=8,0,IF(L177&lt;=16,(L177-9)*0.255,0)),0)+IF(F177="JnEČ",IF(L177=1,25.5,IF(L177=2,19.53,IF(L177=3,15.48,IF(L177=4,9,IF(L177=5,8.25,IF(L177=6,7.5,IF(L177=7,6.75,IF(L177=8,6,0))))))))+IF(L177&lt;=8,0,IF(L177&lt;=16,5,0))-IF(L177&lt;=8,0,IF(L177&lt;=16,(L177-9)*0.1275,0)),0)+IF(F177="JčPČ",IF(L177=1,21.25,IF(L177=2,14.5,IF(L177=3,11.5,IF(L177=4,7,IF(L177=5,6.5,IF(L177=6,6,IF(L177=7,5.5,IF(L177=8,5,0))))))))+IF(L177&lt;=8,0,IF(L177&lt;=16,4,0))-IF(L177&lt;=8,0,IF(L177&lt;=16,(L177-9)*0.10625,0)),0)+IF(F177="JčEČ",IF(L177=1,17,IF(L177=2,13.02,IF(L177=3,10.32,IF(L177=4,6,IF(L177=5,5.5,IF(L177=6,5,IF(L177=7,4.5,IF(L177=8,4,0))))))))+IF(L177&lt;=8,0,IF(L177&lt;=16,3,0))-IF(L177&lt;=8,0,IF(L177&lt;=16,(L177-9)*0.085,0)),0)+IF(F177="NEAK",IF(L177=1,11.48,IF(L177=2,8.79,IF(L177=3,6.97,IF(L177=4,4.05,IF(L177=5,3.71,IF(L177=6,3.38,IF(L177=7,3.04,IF(L177=8,2.7,0))))))))+IF(L177&lt;=8,0,IF(L177&lt;=16,2,IF(L177&lt;=24,1.3,0)))-IF(L177&lt;=8,0,IF(L177&lt;=16,(L177-9)*0.0574,IF(L177&lt;=24,(L177-17)*0.0574,0))),0))*IF(L177&lt;0,1,IF(OR(F177="PČ",F177="PŽ",F177="PT"),IF(J177&lt;32,J177/32,1),1))* IF(L177&lt;0,1,IF(OR(F177="EČ",F177="EŽ",F177="JOŽ",F177="JPČ",F177="NEAK"),IF(J177&lt;24,J177/24,1),1))*IF(L177&lt;0,1,IF(OR(F177="PČneol",F177="JEČ",F177="JEOF",F177="JnPČ",F177="JnEČ",F177="JčPČ",F177="JčEČ"),IF(J177&lt;16,J177/16,1),1))*IF(L177&lt;0,1,IF(F177="EČneol",IF(J177&lt;8,J177/8,1),1))</f>
        <v>0</v>
      </c>
      <c r="O177" s="9">
        <f t="shared" ref="O177:O182" si="74">IF(F177="OŽ",N177,IF(H177="Ne",IF(J177*0.3&lt;J177-L177,N177,0),IF(J177*0.1&lt;J177-L177,N177,0)))</f>
        <v>0</v>
      </c>
      <c r="P177" s="4">
        <f t="shared" ref="P177" si="75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1">
        <f t="shared" ref="Q177" si="76">IF(ISERROR(P177*100/N177),0,(P177*100/N177))</f>
        <v>0</v>
      </c>
      <c r="R177" s="10">
        <f t="shared" ref="R177:R182" si="77">IF(Q177&lt;=30,O177+P177,O177+O177*0.3)*IF(G177=1,0.4,IF(G177=2,0.75,IF(G177="1 (kas 4 m. 1 k. nerengiamos)",0.52,1)))*IF(D177="olimpinė",1,IF(M177="Ne",0.5,1))*IF(OR(A$5="Lietuvos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federacija"),IF(OR(J177&lt;8,K177&lt;16),0,1),1)*E177*IF(I177&lt;=1,1,1/I177)*IF(OR(A$5="Lietuvos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8" spans="1:18">
      <c r="A178" s="72">
        <v>2</v>
      </c>
      <c r="B178" s="72" t="s">
        <v>93</v>
      </c>
      <c r="C178" s="12" t="s">
        <v>33</v>
      </c>
      <c r="D178" s="72" t="s">
        <v>34</v>
      </c>
      <c r="E178" s="72">
        <v>1</v>
      </c>
      <c r="F178" s="72" t="s">
        <v>71</v>
      </c>
      <c r="G178" s="72">
        <v>1</v>
      </c>
      <c r="H178" s="72" t="s">
        <v>36</v>
      </c>
      <c r="I178" s="72"/>
      <c r="J178" s="72">
        <v>169</v>
      </c>
      <c r="K178" s="72"/>
      <c r="L178" s="72">
        <v>150</v>
      </c>
      <c r="M178" s="72"/>
      <c r="N178" s="3">
        <f t="shared" si="73"/>
        <v>0</v>
      </c>
      <c r="O178" s="9">
        <f t="shared" si="74"/>
        <v>0</v>
      </c>
      <c r="P178" s="4">
        <f t="shared" ref="P178:P182" si="78">IF(O178=0,0,IF(F178="OŽ",IF(L178&gt;35,0,IF(J178&gt;35,(36-L178)*1.836,((36-L178)-(36-J178))*1.836)),0)+IF(F178="PČ",IF(L178&gt;31,0,IF(J178&gt;31,(32-L178)*1.347,((32-L178)-(32-J178))*1.347)),0)+ IF(F178="PČneol",IF(L178&gt;15,0,IF(J178&gt;15,(16-L178)*0.255,((16-L178)-(16-J178))*0.255)),0)+IF(F178="PŽ",IF(L178&gt;31,0,IF(J178&gt;31,(32-L178)*0.255,((32-L178)-(32-J178))*0.255)),0)+IF(F178="EČ",IF(L178&gt;23,0,IF(J178&gt;23,(24-L178)*0.612,((24-L178)-(24-J178))*0.612)),0)+IF(F178="EČneol",IF(L178&gt;7,0,IF(J178&gt;7,(8-L178)*0.204,((8-L178)-(8-J178))*0.204)),0)+IF(F178="EŽ",IF(L178&gt;23,0,IF(J178&gt;23,(24-L178)*0.204,((24-L178)-(24-J178))*0.204)),0)+IF(F178="PT",IF(L178&gt;31,0,IF(J178&gt;31,(32-L178)*0.204,((32-L178)-(32-J178))*0.204)),0)+IF(F178="JOŽ",IF(L178&gt;23,0,IF(J178&gt;23,(24-L178)*0.255,((24-L178)-(24-J178))*0.255)),0)+IF(F178="JPČ",IF(L178&gt;23,0,IF(J178&gt;23,(24-L178)*0.204,((24-L178)-(24-J178))*0.204)),0)+IF(F178="JEČ",IF(L178&gt;15,0,IF(J178&gt;15,(16-L178)*0.102,((16-L178)-(16-J178))*0.102)),0)+IF(F178="JEOF",IF(L178&gt;15,0,IF(J178&gt;15,(16-L178)*0.102,((16-L178)-(16-J178))*0.102)),0)+IF(F178="JnPČ",IF(L178&gt;15,0,IF(J178&gt;15,(16-L178)*0.153,((16-L178)-(16-J178))*0.153)),0)+IF(F178="JnEČ",IF(L178&gt;15,0,IF(J178&gt;15,(16-L178)*0.0765,((16-L178)-(16-J178))*0.0765)),0)+IF(F178="JčPČ",IF(L178&gt;15,0,IF(J178&gt;15,(16-L178)*0.06375,((16-L178)-(16-J178))*0.06375)),0)+IF(F178="JčEČ",IF(L178&gt;15,0,IF(J178&gt;15,(16-L178)*0.051,((16-L178)-(16-J178))*0.051)),0)+IF(F178="NEAK",IF(L178&gt;23,0,IF(J178&gt;23,(24-L178)*0.03444,((24-L178)-(24-J178))*0.03444)),0))</f>
        <v>0</v>
      </c>
      <c r="Q178" s="11">
        <f t="shared" ref="Q178:Q182" si="79">IF(ISERROR(P178*100/N178),0,(P178*100/N178))</f>
        <v>0</v>
      </c>
      <c r="R178" s="10">
        <f t="shared" si="77"/>
        <v>0</v>
      </c>
    </row>
    <row r="179" spans="1:18">
      <c r="A179" s="72">
        <v>3</v>
      </c>
      <c r="B179" s="72" t="s">
        <v>73</v>
      </c>
      <c r="C179" s="12" t="s">
        <v>33</v>
      </c>
      <c r="D179" s="72" t="s">
        <v>34</v>
      </c>
      <c r="E179" s="72">
        <v>1</v>
      </c>
      <c r="F179" s="72" t="s">
        <v>71</v>
      </c>
      <c r="G179" s="72">
        <v>1</v>
      </c>
      <c r="H179" s="72" t="s">
        <v>36</v>
      </c>
      <c r="I179" s="72"/>
      <c r="J179" s="72">
        <v>200</v>
      </c>
      <c r="K179" s="72"/>
      <c r="L179" s="72">
        <v>76</v>
      </c>
      <c r="M179" s="72"/>
      <c r="N179" s="3">
        <f t="shared" si="73"/>
        <v>0</v>
      </c>
      <c r="O179" s="9">
        <f t="shared" si="74"/>
        <v>0</v>
      </c>
      <c r="P179" s="4">
        <f t="shared" si="78"/>
        <v>0</v>
      </c>
      <c r="Q179" s="11">
        <f t="shared" si="79"/>
        <v>0</v>
      </c>
      <c r="R179" s="10">
        <f t="shared" si="77"/>
        <v>0</v>
      </c>
    </row>
    <row r="180" spans="1:18">
      <c r="A180" s="72">
        <v>4</v>
      </c>
      <c r="B180" s="72" t="s">
        <v>61</v>
      </c>
      <c r="C180" s="12" t="s">
        <v>33</v>
      </c>
      <c r="D180" s="72" t="s">
        <v>34</v>
      </c>
      <c r="E180" s="72">
        <v>1</v>
      </c>
      <c r="F180" s="72" t="s">
        <v>71</v>
      </c>
      <c r="G180" s="72">
        <v>1</v>
      </c>
      <c r="H180" s="72" t="s">
        <v>36</v>
      </c>
      <c r="I180" s="72"/>
      <c r="J180" s="72">
        <v>200</v>
      </c>
      <c r="K180" s="72"/>
      <c r="L180" s="72">
        <v>105</v>
      </c>
      <c r="M180" s="72"/>
      <c r="N180" s="3">
        <f t="shared" si="73"/>
        <v>0</v>
      </c>
      <c r="O180" s="9">
        <f t="shared" si="74"/>
        <v>0</v>
      </c>
      <c r="P180" s="4">
        <f t="shared" si="78"/>
        <v>0</v>
      </c>
      <c r="Q180" s="11">
        <f t="shared" si="79"/>
        <v>0</v>
      </c>
      <c r="R180" s="10">
        <f t="shared" si="77"/>
        <v>0</v>
      </c>
    </row>
    <row r="181" spans="1:18">
      <c r="A181" s="72">
        <v>5</v>
      </c>
      <c r="B181" s="72" t="s">
        <v>32</v>
      </c>
      <c r="C181" s="12" t="s">
        <v>33</v>
      </c>
      <c r="D181" s="72" t="s">
        <v>34</v>
      </c>
      <c r="E181" s="72">
        <v>1</v>
      </c>
      <c r="F181" s="72" t="s">
        <v>71</v>
      </c>
      <c r="G181" s="72">
        <v>1</v>
      </c>
      <c r="H181" s="72" t="s">
        <v>36</v>
      </c>
      <c r="I181" s="72"/>
      <c r="J181" s="72">
        <v>200</v>
      </c>
      <c r="K181" s="72"/>
      <c r="L181" s="72">
        <v>149</v>
      </c>
      <c r="M181" s="72"/>
      <c r="N181" s="3">
        <f t="shared" si="73"/>
        <v>0</v>
      </c>
      <c r="O181" s="9">
        <f t="shared" si="74"/>
        <v>0</v>
      </c>
      <c r="P181" s="4">
        <f t="shared" si="78"/>
        <v>0</v>
      </c>
      <c r="Q181" s="11">
        <f t="shared" si="79"/>
        <v>0</v>
      </c>
      <c r="R181" s="10">
        <f t="shared" si="77"/>
        <v>0</v>
      </c>
    </row>
    <row r="182" spans="1:18" ht="30">
      <c r="A182" s="72">
        <v>6</v>
      </c>
      <c r="B182" s="72" t="s">
        <v>94</v>
      </c>
      <c r="C182" s="12" t="s">
        <v>33</v>
      </c>
      <c r="D182" s="72" t="s">
        <v>34</v>
      </c>
      <c r="E182" s="72">
        <v>3</v>
      </c>
      <c r="F182" s="72" t="s">
        <v>71</v>
      </c>
      <c r="G182" s="72">
        <v>1</v>
      </c>
      <c r="H182" s="72" t="s">
        <v>36</v>
      </c>
      <c r="I182" s="72"/>
      <c r="J182" s="72">
        <v>42</v>
      </c>
      <c r="K182" s="72"/>
      <c r="L182" s="72">
        <v>32</v>
      </c>
      <c r="M182" s="72"/>
      <c r="N182" s="3">
        <f t="shared" si="73"/>
        <v>0</v>
      </c>
      <c r="O182" s="9">
        <f t="shared" si="74"/>
        <v>0</v>
      </c>
      <c r="P182" s="4">
        <f t="shared" si="78"/>
        <v>0</v>
      </c>
      <c r="Q182" s="11">
        <f t="shared" si="79"/>
        <v>0</v>
      </c>
      <c r="R182" s="10">
        <f t="shared" si="77"/>
        <v>0</v>
      </c>
    </row>
    <row r="183" spans="1:18">
      <c r="A183" s="80" t="s">
        <v>40</v>
      </c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2"/>
      <c r="R183" s="10">
        <f>SUM(R177:R182)</f>
        <v>0</v>
      </c>
    </row>
    <row r="184" spans="1:18" ht="15.75">
      <c r="A184" s="24" t="s">
        <v>95</v>
      </c>
      <c r="B184" s="2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6"/>
    </row>
    <row r="185" spans="1:18">
      <c r="A185" s="49" t="s">
        <v>65</v>
      </c>
      <c r="B185" s="49"/>
      <c r="C185" s="49"/>
      <c r="D185" s="49"/>
      <c r="E185" s="49"/>
      <c r="F185" s="49"/>
      <c r="G185" s="49"/>
      <c r="H185" s="49"/>
      <c r="I185" s="49"/>
      <c r="J185" s="15"/>
      <c r="K185" s="15"/>
      <c r="L185" s="15"/>
      <c r="M185" s="15"/>
      <c r="N185" s="15"/>
      <c r="O185" s="15"/>
      <c r="P185" s="15"/>
      <c r="Q185" s="15"/>
      <c r="R185" s="16"/>
    </row>
    <row r="186" spans="1:18" s="8" customFormat="1">
      <c r="A186" s="49"/>
      <c r="B186" s="49"/>
      <c r="C186" s="49"/>
      <c r="D186" s="49"/>
      <c r="E186" s="49"/>
      <c r="F186" s="49"/>
      <c r="G186" s="49"/>
      <c r="H186" s="49"/>
      <c r="I186" s="49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 ht="13.9" customHeight="1">
      <c r="A187" s="76" t="s">
        <v>96</v>
      </c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68"/>
      <c r="R187" s="8"/>
    </row>
    <row r="188" spans="1:18" ht="15.6" customHeight="1">
      <c r="A188" s="78" t="s">
        <v>27</v>
      </c>
      <c r="B188" s="79"/>
      <c r="C188" s="79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68"/>
      <c r="R188" s="8"/>
    </row>
    <row r="189" spans="1:18" ht="13.9" customHeight="1">
      <c r="A189" s="76" t="s">
        <v>52</v>
      </c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68"/>
      <c r="R189" s="8"/>
    </row>
    <row r="190" spans="1:18">
      <c r="A190" s="72">
        <v>1</v>
      </c>
      <c r="B190" s="72" t="s">
        <v>93</v>
      </c>
      <c r="C190" s="12" t="s">
        <v>33</v>
      </c>
      <c r="D190" s="72" t="s">
        <v>34</v>
      </c>
      <c r="E190" s="72">
        <v>1</v>
      </c>
      <c r="F190" s="72" t="s">
        <v>77</v>
      </c>
      <c r="G190" s="72">
        <v>1</v>
      </c>
      <c r="H190" s="72" t="s">
        <v>36</v>
      </c>
      <c r="I190" s="72"/>
      <c r="J190" s="72">
        <v>125</v>
      </c>
      <c r="K190" s="72"/>
      <c r="L190" s="72">
        <v>61</v>
      </c>
      <c r="M190" s="72"/>
      <c r="N190" s="3">
        <f t="shared" ref="N190:N193" si="80">(IF(F190="OŽ",IF(L190=1,550.8,IF(L190=2,426.38,IF(L190=3,342.14,IF(L190=4,181.44,IF(L190=5,168.48,IF(L190=6,155.52,IF(L190=7,148.5,IF(L190=8,144,0))))))))+IF(L190&lt;=8,0,IF(L190&lt;=16,137.7,IF(L190&lt;=24,108,IF(L190&lt;=32,80.1,IF(L190&lt;=36,52.2,0)))))-IF(L190&lt;=8,0,IF(L190&lt;=16,(L190-9)*2.754,IF(L190&lt;=24,(L190-17)* 2.754,IF(L190&lt;=32,(L190-25)* 2.754,IF(L190&lt;=36,(L190-33)*2.754,0))))),0)+IF(F190="PČ",IF(L190=1,449,IF(L190=2,314.6,IF(L190=3,238,IF(L190=4,172,IF(L190=5,159,IF(L190=6,145,IF(L190=7,132,IF(L190=8,119,0))))))))+IF(L190&lt;=8,0,IF(L190&lt;=16,88,IF(L190&lt;=24,55,IF(L190&lt;=32,22,0))))-IF(L190&lt;=8,0,IF(L190&lt;=16,(L190-9)*2.245,IF(L190&lt;=24,(L190-17)*2.245,IF(L190&lt;=32,(L190-25)*2.245,0)))),0)+IF(F190="PČneol",IF(L190=1,85,IF(L190=2,64.61,IF(L190=3,50.76,IF(L190=4,16.25,IF(L190=5,15,IF(L190=6,13.75,IF(L190=7,12.5,IF(L190=8,11.25,0))))))))+IF(L190&lt;=8,0,IF(L190&lt;=16,9,0))-IF(L190&lt;=8,0,IF(L190&lt;=16,(L190-9)*0.425,0)),0)+IF(F190="PŽ",IF(L190=1,85,IF(L190=2,59.5,IF(L190=3,45,IF(L190=4,32.5,IF(L190=5,30,IF(L190=6,27.5,IF(L190=7,25,IF(L190=8,22.5,0))))))))+IF(L190&lt;=8,0,IF(L190&lt;=16,19,IF(L190&lt;=24,13,IF(L190&lt;=32,8,0))))-IF(L190&lt;=8,0,IF(L190&lt;=16,(L190-9)*0.425,IF(L190&lt;=24,(L190-17)*0.425,IF(L190&lt;=32,(L190-25)*0.425,0)))),0)+IF(F190="EČ",IF(L190=1,204,IF(L190=2,156.24,IF(L190=3,123.84,IF(L190=4,72,IF(L190=5,66,IF(L190=6,60,IF(L190=7,54,IF(L190=8,48,0))))))))+IF(L190&lt;=8,0,IF(L190&lt;=16,40,IF(L190&lt;=24,25,0)))-IF(L190&lt;=8,0,IF(L190&lt;=16,(L190-9)*1.02,IF(L190&lt;=24,(L190-17)*1.02,0))),0)+IF(F190="EČneol",IF(L190=1,68,IF(L190=2,51.69,IF(L190=3,40.61,IF(L190=4,13,IF(L190=5,12,IF(L190=6,11,IF(L190=7,10,IF(L190=8,9,0)))))))))+IF(F190="EŽ",IF(L190=1,68,IF(L190=2,47.6,IF(L190=3,36,IF(L190=4,18,IF(L190=5,16.5,IF(L190=6,15,IF(L190=7,13.5,IF(L190=8,12,0))))))))+IF(L190&lt;=8,0,IF(L190&lt;=16,10,IF(L190&lt;=24,6,0)))-IF(L190&lt;=8,0,IF(L190&lt;=16,(L190-9)*0.34,IF(L190&lt;=24,(L190-17)*0.34,0))),0)+IF(F190="PT",IF(L190=1,68,IF(L190=2,52.08,IF(L190=3,41.28,IF(L190=4,24,IF(L190=5,22,IF(L190=6,20,IF(L190=7,18,IF(L190=8,16,0))))))))+IF(L190&lt;=8,0,IF(L190&lt;=16,13,IF(L190&lt;=24,9,IF(L190&lt;=32,4,0))))-IF(L190&lt;=8,0,IF(L190&lt;=16,(L190-9)*0.34,IF(L190&lt;=24,(L190-17)*0.34,IF(L190&lt;=32,(L190-25)*0.34,0)))),0)+IF(F190="JOŽ",IF(L190=1,85,IF(L190=2,59.5,IF(L190=3,45,IF(L190=4,32.5,IF(L190=5,30,IF(L190=6,27.5,IF(L190=7,25,IF(L190=8,22.5,0))))))))+IF(L190&lt;=8,0,IF(L190&lt;=16,19,IF(L190&lt;=24,13,0)))-IF(L190&lt;=8,0,IF(L190&lt;=16,(L190-9)*0.425,IF(L190&lt;=24,(L190-17)*0.425,0))),0)+IF(F190="JPČ",IF(L190=1,68,IF(L190=2,47.6,IF(L190=3,36,IF(L190=4,26,IF(L190=5,24,IF(L190=6,22,IF(L190=7,20,IF(L190=8,18,0))))))))+IF(L190&lt;=8,0,IF(L190&lt;=16,13,IF(L190&lt;=24,9,0)))-IF(L190&lt;=8,0,IF(L190&lt;=16,(L190-9)*0.34,IF(L190&lt;=24,(L190-17)*0.34,0))),0)+IF(F190="JEČ",IF(L190=1,34,IF(L190=2,26.04,IF(L190=3,20.6,IF(L190=4,12,IF(L190=5,11,IF(L190=6,10,IF(L190=7,9,IF(L190=8,8,0))))))))+IF(L190&lt;=8,0,IF(L190&lt;=16,6,0))-IF(L190&lt;=8,0,IF(L190&lt;=16,(L190-9)*0.17,0)),0)+IF(F190="JEOF",IF(L190=1,34,IF(L190=2,26.04,IF(L190=3,20.6,IF(L190=4,12,IF(L190=5,11,IF(L190=6,10,IF(L190=7,9,IF(L190=8,8,0))))))))+IF(L190&lt;=8,0,IF(L190&lt;=16,6,0))-IF(L190&lt;=8,0,IF(L190&lt;=16,(L190-9)*0.17,0)),0)+IF(F190="JnPČ",IF(L190=1,51,IF(L190=2,35.7,IF(L190=3,27,IF(L190=4,19.5,IF(L190=5,18,IF(L190=6,16.5,IF(L190=7,15,IF(L190=8,13.5,0))))))))+IF(L190&lt;=8,0,IF(L190&lt;=16,10,0))-IF(L190&lt;=8,0,IF(L190&lt;=16,(L190-9)*0.255,0)),0)+IF(F190="JnEČ",IF(L190=1,25.5,IF(L190=2,19.53,IF(L190=3,15.48,IF(L190=4,9,IF(L190=5,8.25,IF(L190=6,7.5,IF(L190=7,6.75,IF(L190=8,6,0))))))))+IF(L190&lt;=8,0,IF(L190&lt;=16,5,0))-IF(L190&lt;=8,0,IF(L190&lt;=16,(L190-9)*0.1275,0)),0)+IF(F190="JčPČ",IF(L190=1,21.25,IF(L190=2,14.5,IF(L190=3,11.5,IF(L190=4,7,IF(L190=5,6.5,IF(L190=6,6,IF(L190=7,5.5,IF(L190=8,5,0))))))))+IF(L190&lt;=8,0,IF(L190&lt;=16,4,0))-IF(L190&lt;=8,0,IF(L190&lt;=16,(L190-9)*0.10625,0)),0)+IF(F190="JčEČ",IF(L190=1,17,IF(L190=2,13.02,IF(L190=3,10.32,IF(L190=4,6,IF(L190=5,5.5,IF(L190=6,5,IF(L190=7,4.5,IF(L190=8,4,0))))))))+IF(L190&lt;=8,0,IF(L190&lt;=16,3,0))-IF(L190&lt;=8,0,IF(L190&lt;=16,(L190-9)*0.085,0)),0)+IF(F190="NEAK",IF(L190=1,11.48,IF(L190=2,8.79,IF(L190=3,6.97,IF(L190=4,4.05,IF(L190=5,3.71,IF(L190=6,3.38,IF(L190=7,3.04,IF(L190=8,2.7,0))))))))+IF(L190&lt;=8,0,IF(L190&lt;=16,2,IF(L190&lt;=24,1.3,0)))-IF(L190&lt;=8,0,IF(L190&lt;=16,(L190-9)*0.0574,IF(L190&lt;=24,(L190-17)*0.0574,0))),0))*IF(L190&lt;0,1,IF(OR(F190="PČ",F190="PŽ",F190="PT"),IF(J190&lt;32,J190/32,1),1))* IF(L190&lt;0,1,IF(OR(F190="EČ",F190="EŽ",F190="JOŽ",F190="JPČ",F190="NEAK"),IF(J190&lt;24,J190/24,1),1))*IF(L190&lt;0,1,IF(OR(F190="PČneol",F190="JEČ",F190="JEOF",F190="JnPČ",F190="JnEČ",F190="JčPČ",F190="JčEČ"),IF(J190&lt;16,J190/16,1),1))*IF(L190&lt;0,1,IF(F190="EČneol",IF(J190&lt;8,J190/8,1),1))</f>
        <v>0</v>
      </c>
      <c r="O190" s="9">
        <f t="shared" ref="O190:O193" si="81">IF(F190="OŽ",N190,IF(H190="Ne",IF(J190*0.3&lt;J190-L190,N190,0),IF(J190*0.1&lt;J190-L190,N190,0)))</f>
        <v>0</v>
      </c>
      <c r="P190" s="4">
        <f t="shared" ref="P190" si="82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0</v>
      </c>
      <c r="Q190" s="11">
        <f t="shared" ref="Q190" si="83">IF(ISERROR(P190*100/N190),0,(P190*100/N190))</f>
        <v>0</v>
      </c>
      <c r="R190" s="10">
        <f t="shared" ref="R190:R193" si="84">IF(Q190&lt;=30,O190+P190,O190+O190*0.3)*IF(G190=1,0.4,IF(G190=2,0.75,IF(G190="1 (kas 4 m. 1 k. nerengiamos)",0.52,1)))*IF(D190="olimpinė",1,IF(M190="Ne",0.5,1))*IF(OR(A$5="Lietuvos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federacija"),IF(OR(J190&lt;8,K190&lt;16),0,1),1)*E190*IF(I190&lt;=1,1,1/I190)*IF(OR(A$5="Lietuvos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1" spans="1:18">
      <c r="A191" s="72">
        <v>2</v>
      </c>
      <c r="B191" s="72" t="s">
        <v>97</v>
      </c>
      <c r="C191" s="12" t="s">
        <v>33</v>
      </c>
      <c r="D191" s="72" t="s">
        <v>34</v>
      </c>
      <c r="E191" s="72">
        <v>1</v>
      </c>
      <c r="F191" s="72" t="s">
        <v>77</v>
      </c>
      <c r="G191" s="72">
        <v>1</v>
      </c>
      <c r="H191" s="72" t="s">
        <v>36</v>
      </c>
      <c r="I191" s="72"/>
      <c r="J191" s="72">
        <v>125</v>
      </c>
      <c r="K191" s="72"/>
      <c r="L191" s="72">
        <v>121</v>
      </c>
      <c r="M191" s="72"/>
      <c r="N191" s="3">
        <f t="shared" si="80"/>
        <v>0</v>
      </c>
      <c r="O191" s="9">
        <f t="shared" si="81"/>
        <v>0</v>
      </c>
      <c r="P191" s="4">
        <f t="shared" ref="P191:P193" si="85">IF(O191=0,0,IF(F191="OŽ",IF(L191&gt;35,0,IF(J191&gt;35,(36-L191)*1.836,((36-L191)-(36-J191))*1.836)),0)+IF(F191="PČ",IF(L191&gt;31,0,IF(J191&gt;31,(32-L191)*1.347,((32-L191)-(32-J191))*1.347)),0)+ IF(F191="PČneol",IF(L191&gt;15,0,IF(J191&gt;15,(16-L191)*0.255,((16-L191)-(16-J191))*0.255)),0)+IF(F191="PŽ",IF(L191&gt;31,0,IF(J191&gt;31,(32-L191)*0.255,((32-L191)-(32-J191))*0.255)),0)+IF(F191="EČ",IF(L191&gt;23,0,IF(J191&gt;23,(24-L191)*0.612,((24-L191)-(24-J191))*0.612)),0)+IF(F191="EČneol",IF(L191&gt;7,0,IF(J191&gt;7,(8-L191)*0.204,((8-L191)-(8-J191))*0.204)),0)+IF(F191="EŽ",IF(L191&gt;23,0,IF(J191&gt;23,(24-L191)*0.204,((24-L191)-(24-J191))*0.204)),0)+IF(F191="PT",IF(L191&gt;31,0,IF(J191&gt;31,(32-L191)*0.204,((32-L191)-(32-J191))*0.204)),0)+IF(F191="JOŽ",IF(L191&gt;23,0,IF(J191&gt;23,(24-L191)*0.255,((24-L191)-(24-J191))*0.255)),0)+IF(F191="JPČ",IF(L191&gt;23,0,IF(J191&gt;23,(24-L191)*0.204,((24-L191)-(24-J191))*0.204)),0)+IF(F191="JEČ",IF(L191&gt;15,0,IF(J191&gt;15,(16-L191)*0.102,((16-L191)-(16-J191))*0.102)),0)+IF(F191="JEOF",IF(L191&gt;15,0,IF(J191&gt;15,(16-L191)*0.102,((16-L191)-(16-J191))*0.102)),0)+IF(F191="JnPČ",IF(L191&gt;15,0,IF(J191&gt;15,(16-L191)*0.153,((16-L191)-(16-J191))*0.153)),0)+IF(F191="JnEČ",IF(L191&gt;15,0,IF(J191&gt;15,(16-L191)*0.0765,((16-L191)-(16-J191))*0.0765)),0)+IF(F191="JčPČ",IF(L191&gt;15,0,IF(J191&gt;15,(16-L191)*0.06375,((16-L191)-(16-J191))*0.06375)),0)+IF(F191="JčEČ",IF(L191&gt;15,0,IF(J191&gt;15,(16-L191)*0.051,((16-L191)-(16-J191))*0.051)),0)+IF(F191="NEAK",IF(L191&gt;23,0,IF(J191&gt;23,(24-L191)*0.03444,((24-L191)-(24-J191))*0.03444)),0))</f>
        <v>0</v>
      </c>
      <c r="Q191" s="11">
        <f t="shared" ref="Q191:Q193" si="86">IF(ISERROR(P191*100/N191),0,(P191*100/N191))</f>
        <v>0</v>
      </c>
      <c r="R191" s="10">
        <f t="shared" si="84"/>
        <v>0</v>
      </c>
    </row>
    <row r="192" spans="1:18">
      <c r="A192" s="72">
        <v>3</v>
      </c>
      <c r="B192" s="72" t="s">
        <v>98</v>
      </c>
      <c r="C192" s="12" t="s">
        <v>33</v>
      </c>
      <c r="D192" s="72" t="s">
        <v>34</v>
      </c>
      <c r="E192" s="72">
        <v>1</v>
      </c>
      <c r="F192" s="72" t="s">
        <v>77</v>
      </c>
      <c r="G192" s="72">
        <v>1</v>
      </c>
      <c r="H192" s="72" t="s">
        <v>36</v>
      </c>
      <c r="I192" s="72"/>
      <c r="J192" s="72">
        <v>125</v>
      </c>
      <c r="K192" s="72"/>
      <c r="L192" s="72">
        <v>124</v>
      </c>
      <c r="M192" s="72"/>
      <c r="N192" s="3">
        <f t="shared" si="80"/>
        <v>0</v>
      </c>
      <c r="O192" s="9">
        <f t="shared" si="81"/>
        <v>0</v>
      </c>
      <c r="P192" s="4">
        <f t="shared" si="85"/>
        <v>0</v>
      </c>
      <c r="Q192" s="11">
        <f t="shared" si="86"/>
        <v>0</v>
      </c>
      <c r="R192" s="10">
        <f t="shared" si="84"/>
        <v>0</v>
      </c>
    </row>
    <row r="193" spans="1:18">
      <c r="A193" s="72">
        <v>4</v>
      </c>
      <c r="B193" s="72" t="s">
        <v>99</v>
      </c>
      <c r="C193" s="12" t="s">
        <v>33</v>
      </c>
      <c r="D193" s="72" t="s">
        <v>34</v>
      </c>
      <c r="E193" s="72">
        <v>1</v>
      </c>
      <c r="F193" s="72" t="s">
        <v>77</v>
      </c>
      <c r="G193" s="72">
        <v>1</v>
      </c>
      <c r="H193" s="72" t="s">
        <v>36</v>
      </c>
      <c r="I193" s="72"/>
      <c r="J193" s="72">
        <v>151</v>
      </c>
      <c r="K193" s="72"/>
      <c r="L193" s="72">
        <v>151</v>
      </c>
      <c r="M193" s="72"/>
      <c r="N193" s="3">
        <f t="shared" si="80"/>
        <v>0</v>
      </c>
      <c r="O193" s="9">
        <f t="shared" si="81"/>
        <v>0</v>
      </c>
      <c r="P193" s="4">
        <f t="shared" si="85"/>
        <v>0</v>
      </c>
      <c r="Q193" s="11">
        <f t="shared" si="86"/>
        <v>0</v>
      </c>
      <c r="R193" s="10">
        <f t="shared" si="84"/>
        <v>0</v>
      </c>
    </row>
    <row r="194" spans="1:18" ht="13.9" customHeight="1">
      <c r="A194" s="80" t="s">
        <v>40</v>
      </c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2"/>
      <c r="R194" s="10">
        <f>SUM(R190:R193)</f>
        <v>0</v>
      </c>
    </row>
    <row r="195" spans="1:18" ht="15.75">
      <c r="A195" s="24" t="s">
        <v>100</v>
      </c>
      <c r="B195" s="2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6"/>
    </row>
    <row r="196" spans="1:18">
      <c r="A196" s="49" t="s">
        <v>65</v>
      </c>
      <c r="B196" s="49"/>
      <c r="C196" s="49"/>
      <c r="D196" s="49"/>
      <c r="E196" s="49"/>
      <c r="F196" s="49"/>
      <c r="G196" s="49"/>
      <c r="H196" s="49"/>
      <c r="I196" s="49"/>
      <c r="J196" s="15"/>
      <c r="K196" s="15"/>
      <c r="L196" s="15"/>
      <c r="M196" s="15"/>
      <c r="N196" s="15"/>
      <c r="O196" s="15"/>
      <c r="P196" s="15"/>
      <c r="Q196" s="15"/>
      <c r="R196" s="16"/>
    </row>
    <row r="197" spans="1:18" s="8" customFormat="1">
      <c r="A197" s="49"/>
      <c r="B197" s="49"/>
      <c r="C197" s="49"/>
      <c r="D197" s="49"/>
      <c r="E197" s="49"/>
      <c r="F197" s="49"/>
      <c r="G197" s="49"/>
      <c r="H197" s="49"/>
      <c r="I197" s="49"/>
      <c r="J197" s="15"/>
      <c r="K197" s="15"/>
      <c r="L197" s="15"/>
      <c r="M197" s="15"/>
      <c r="N197" s="15"/>
      <c r="O197" s="15"/>
      <c r="P197" s="15"/>
      <c r="Q197" s="15"/>
      <c r="R197" s="16"/>
    </row>
    <row r="198" spans="1:18">
      <c r="A198" s="76" t="s">
        <v>101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68"/>
      <c r="R198" s="8"/>
    </row>
    <row r="199" spans="1:18" ht="18">
      <c r="A199" s="78" t="s">
        <v>27</v>
      </c>
      <c r="B199" s="79"/>
      <c r="C199" s="79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68"/>
      <c r="R199" s="8"/>
    </row>
    <row r="200" spans="1:18">
      <c r="A200" s="76" t="s">
        <v>52</v>
      </c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68"/>
      <c r="R200" s="8"/>
    </row>
    <row r="201" spans="1:18">
      <c r="A201" s="72">
        <v>1</v>
      </c>
      <c r="B201" s="72" t="s">
        <v>56</v>
      </c>
      <c r="C201" s="12" t="s">
        <v>33</v>
      </c>
      <c r="D201" s="72" t="s">
        <v>34</v>
      </c>
      <c r="E201" s="72">
        <v>1</v>
      </c>
      <c r="F201" s="72" t="s">
        <v>35</v>
      </c>
      <c r="G201" s="72">
        <v>1</v>
      </c>
      <c r="H201" s="72" t="s">
        <v>36</v>
      </c>
      <c r="I201" s="72"/>
      <c r="J201" s="72">
        <v>89</v>
      </c>
      <c r="K201" s="72"/>
      <c r="L201" s="72">
        <v>70</v>
      </c>
      <c r="M201" s="72"/>
      <c r="N201" s="3">
        <f>(IF(F201="OŽ",IF(L201=1,550.8,IF(L201=2,426.38,IF(L201=3,342.14,IF(L201=4,181.44,IF(L201=5,168.48,IF(L201=6,155.52,IF(L201=7,148.5,IF(L201=8,144,0))))))))+IF(L201&lt;=8,0,IF(L201&lt;=16,137.7,IF(L201&lt;=24,108,IF(L201&lt;=32,80.1,IF(L201&lt;=36,52.2,0)))))-IF(L201&lt;=8,0,IF(L201&lt;=16,(L201-9)*2.754,IF(L201&lt;=24,(L201-17)* 2.754,IF(L201&lt;=32,(L201-25)* 2.754,IF(L201&lt;=36,(L201-33)*2.754,0))))),0)+IF(F201="PČ",IF(L201=1,449,IF(L201=2,314.6,IF(L201=3,238,IF(L201=4,172,IF(L201=5,159,IF(L201=6,145,IF(L201=7,132,IF(L201=8,119,0))))))))+IF(L201&lt;=8,0,IF(L201&lt;=16,88,IF(L201&lt;=24,55,IF(L201&lt;=32,22,0))))-IF(L201&lt;=8,0,IF(L201&lt;=16,(L201-9)*2.245,IF(L201&lt;=24,(L201-17)*2.245,IF(L201&lt;=32,(L201-25)*2.245,0)))),0)+IF(F201="PČneol",IF(L201=1,85,IF(L201=2,64.61,IF(L201=3,50.76,IF(L201=4,16.25,IF(L201=5,15,IF(L201=6,13.75,IF(L201=7,12.5,IF(L201=8,11.25,0))))))))+IF(L201&lt;=8,0,IF(L201&lt;=16,9,0))-IF(L201&lt;=8,0,IF(L201&lt;=16,(L201-9)*0.425,0)),0)+IF(F201="PŽ",IF(L201=1,85,IF(L201=2,59.5,IF(L201=3,45,IF(L201=4,32.5,IF(L201=5,30,IF(L201=6,27.5,IF(L201=7,25,IF(L201=8,22.5,0))))))))+IF(L201&lt;=8,0,IF(L201&lt;=16,19,IF(L201&lt;=24,13,IF(L201&lt;=32,8,0))))-IF(L201&lt;=8,0,IF(L201&lt;=16,(L201-9)*0.425,IF(L201&lt;=24,(L201-17)*0.425,IF(L201&lt;=32,(L201-25)*0.425,0)))),0)+IF(F201="EČ",IF(L201=1,204,IF(L201=2,156.24,IF(L201=3,123.84,IF(L201=4,72,IF(L201=5,66,IF(L201=6,60,IF(L201=7,54,IF(L201=8,48,0))))))))+IF(L201&lt;=8,0,IF(L201&lt;=16,40,IF(L201&lt;=24,25,0)))-IF(L201&lt;=8,0,IF(L201&lt;=16,(L201-9)*1.02,IF(L201&lt;=24,(L201-17)*1.02,0))),0)+IF(F201="EČneol",IF(L201=1,68,IF(L201=2,51.69,IF(L201=3,40.61,IF(L201=4,13,IF(L201=5,12,IF(L201=6,11,IF(L201=7,10,IF(L201=8,9,0)))))))))+IF(F201="EŽ",IF(L201=1,68,IF(L201=2,47.6,IF(L201=3,36,IF(L201=4,18,IF(L201=5,16.5,IF(L201=6,15,IF(L201=7,13.5,IF(L201=8,12,0))))))))+IF(L201&lt;=8,0,IF(L201&lt;=16,10,IF(L201&lt;=24,6,0)))-IF(L201&lt;=8,0,IF(L201&lt;=16,(L201-9)*0.34,IF(L201&lt;=24,(L201-17)*0.34,0))),0)+IF(F201="PT",IF(L201=1,68,IF(L201=2,52.08,IF(L201=3,41.28,IF(L201=4,24,IF(L201=5,22,IF(L201=6,20,IF(L201=7,18,IF(L201=8,16,0))))))))+IF(L201&lt;=8,0,IF(L201&lt;=16,13,IF(L201&lt;=24,9,IF(L201&lt;=32,4,0))))-IF(L201&lt;=8,0,IF(L201&lt;=16,(L201-9)*0.34,IF(L201&lt;=24,(L201-17)*0.34,IF(L201&lt;=32,(L201-25)*0.34,0)))),0)+IF(F201="JOŽ",IF(L201=1,85,IF(L201=2,59.5,IF(L201=3,45,IF(L201=4,32.5,IF(L201=5,30,IF(L201=6,27.5,IF(L201=7,25,IF(L201=8,22.5,0))))))))+IF(L201&lt;=8,0,IF(L201&lt;=16,19,IF(L201&lt;=24,13,0)))-IF(L201&lt;=8,0,IF(L201&lt;=16,(L201-9)*0.425,IF(L201&lt;=24,(L201-17)*0.425,0))),0)+IF(F201="JPČ",IF(L201=1,68,IF(L201=2,47.6,IF(L201=3,36,IF(L201=4,26,IF(L201=5,24,IF(L201=6,22,IF(L201=7,20,IF(L201=8,18,0))))))))+IF(L201&lt;=8,0,IF(L201&lt;=16,13,IF(L201&lt;=24,9,0)))-IF(L201&lt;=8,0,IF(L201&lt;=16,(L201-9)*0.34,IF(L201&lt;=24,(L201-17)*0.34,0))),0)+IF(F201="JEČ",IF(L201=1,34,IF(L201=2,26.04,IF(L201=3,20.6,IF(L201=4,12,IF(L201=5,11,IF(L201=6,10,IF(L201=7,9,IF(L201=8,8,0))))))))+IF(L201&lt;=8,0,IF(L201&lt;=16,6,0))-IF(L201&lt;=8,0,IF(L201&lt;=16,(L201-9)*0.17,0)),0)+IF(F201="JEOF",IF(L201=1,34,IF(L201=2,26.04,IF(L201=3,20.6,IF(L201=4,12,IF(L201=5,11,IF(L201=6,10,IF(L201=7,9,IF(L201=8,8,0))))))))+IF(L201&lt;=8,0,IF(L201&lt;=16,6,0))-IF(L201&lt;=8,0,IF(L201&lt;=16,(L201-9)*0.17,0)),0)+IF(F201="JnPČ",IF(L201=1,51,IF(L201=2,35.7,IF(L201=3,27,IF(L201=4,19.5,IF(L201=5,18,IF(L201=6,16.5,IF(L201=7,15,IF(L201=8,13.5,0))))))))+IF(L201&lt;=8,0,IF(L201&lt;=16,10,0))-IF(L201&lt;=8,0,IF(L201&lt;=16,(L201-9)*0.255,0)),0)+IF(F201="JnEČ",IF(L201=1,25.5,IF(L201=2,19.53,IF(L201=3,15.48,IF(L201=4,9,IF(L201=5,8.25,IF(L201=6,7.5,IF(L201=7,6.75,IF(L201=8,6,0))))))))+IF(L201&lt;=8,0,IF(L201&lt;=16,5,0))-IF(L201&lt;=8,0,IF(L201&lt;=16,(L201-9)*0.1275,0)),0)+IF(F201="JčPČ",IF(L201=1,21.25,IF(L201=2,14.5,IF(L201=3,11.5,IF(L201=4,7,IF(L201=5,6.5,IF(L201=6,6,IF(L201=7,5.5,IF(L201=8,5,0))))))))+IF(L201&lt;=8,0,IF(L201&lt;=16,4,0))-IF(L201&lt;=8,0,IF(L201&lt;=16,(L201-9)*0.10625,0)),0)+IF(F201="JčEČ",IF(L201=1,17,IF(L201=2,13.02,IF(L201=3,10.32,IF(L201=4,6,IF(L201=5,5.5,IF(L201=6,5,IF(L201=7,4.5,IF(L201=8,4,0))))))))+IF(L201&lt;=8,0,IF(L201&lt;=16,3,0))-IF(L201&lt;=8,0,IF(L201&lt;=16,(L201-9)*0.085,0)),0)+IF(F201="NEAK",IF(L201=1,11.48,IF(L201=2,8.79,IF(L201=3,6.97,IF(L201=4,4.05,IF(L201=5,3.71,IF(L201=6,3.38,IF(L201=7,3.04,IF(L201=8,2.7,0))))))))+IF(L201&lt;=8,0,IF(L201&lt;=16,2,IF(L201&lt;=24,1.3,0)))-IF(L201&lt;=8,0,IF(L201&lt;=16,(L201-9)*0.0574,IF(L201&lt;=24,(L201-17)*0.0574,0))),0))*IF(L201&lt;0,1,IF(OR(F201="PČ",F201="PŽ",F201="PT"),IF(J201&lt;32,J201/32,1),1))* IF(L201&lt;0,1,IF(OR(F201="EČ",F201="EŽ",F201="JOŽ",F201="JPČ",F201="NEAK"),IF(J201&lt;24,J201/24,1),1))*IF(L201&lt;0,1,IF(OR(F201="PČneol",F201="JEČ",F201="JEOF",F201="JnPČ",F201="JnEČ",F201="JčPČ",F201="JčEČ"),IF(J201&lt;16,J201/16,1),1))*IF(L201&lt;0,1,IF(F201="EČneol",IF(J201&lt;8,J201/8,1),1))</f>
        <v>0</v>
      </c>
      <c r="O201" s="9">
        <f t="shared" ref="O201:O204" si="87">IF(F201="OŽ",N201,IF(H201="Ne",IF(J201*0.3&lt;J201-L201,N201,0),IF(J201*0.1&lt;J201-L201,N201,0)))</f>
        <v>0</v>
      </c>
      <c r="P201" s="4">
        <f t="shared" ref="P201" si="88">IF(O201=0,0,IF(F201="OŽ",IF(L201&gt;35,0,IF(J201&gt;35,(36-L201)*1.836,((36-L201)-(36-J201))*1.836)),0)+IF(F201="PČ",IF(L201&gt;31,0,IF(J201&gt;31,(32-L201)*1.347,((32-L201)-(32-J201))*1.347)),0)+ IF(F201="PČneol",IF(L201&gt;15,0,IF(J201&gt;15,(16-L201)*0.255,((16-L201)-(16-J201))*0.255)),0)+IF(F201="PŽ",IF(L201&gt;31,0,IF(J201&gt;31,(32-L201)*0.255,((32-L201)-(32-J201))*0.255)),0)+IF(F201="EČ",IF(L201&gt;23,0,IF(J201&gt;23,(24-L201)*0.612,((24-L201)-(24-J201))*0.612)),0)+IF(F201="EČneol",IF(L201&gt;7,0,IF(J201&gt;7,(8-L201)*0.204,((8-L201)-(8-J201))*0.204)),0)+IF(F201="EŽ",IF(L201&gt;23,0,IF(J201&gt;23,(24-L201)*0.204,((24-L201)-(24-J201))*0.204)),0)+IF(F201="PT",IF(L201&gt;31,0,IF(J201&gt;31,(32-L201)*0.204,((32-L201)-(32-J201))*0.204)),0)+IF(F201="JOŽ",IF(L201&gt;23,0,IF(J201&gt;23,(24-L201)*0.255,((24-L201)-(24-J201))*0.255)),0)+IF(F201="JPČ",IF(L201&gt;23,0,IF(J201&gt;23,(24-L201)*0.204,((24-L201)-(24-J201))*0.204)),0)+IF(F201="JEČ",IF(L201&gt;15,0,IF(J201&gt;15,(16-L201)*0.102,((16-L201)-(16-J201))*0.102)),0)+IF(F201="JEOF",IF(L201&gt;15,0,IF(J201&gt;15,(16-L201)*0.102,((16-L201)-(16-J201))*0.102)),0)+IF(F201="JnPČ",IF(L201&gt;15,0,IF(J201&gt;15,(16-L201)*0.153,((16-L201)-(16-J201))*0.153)),0)+IF(F201="JnEČ",IF(L201&gt;15,0,IF(J201&gt;15,(16-L201)*0.0765,((16-L201)-(16-J201))*0.0765)),0)+IF(F201="JčPČ",IF(L201&gt;15,0,IF(J201&gt;15,(16-L201)*0.06375,((16-L201)-(16-J201))*0.06375)),0)+IF(F201="JčEČ",IF(L201&gt;15,0,IF(J201&gt;15,(16-L201)*0.051,((16-L201)-(16-J201))*0.051)),0)+IF(F201="NEAK",IF(L201&gt;23,0,IF(J201&gt;23,(24-L201)*0.03444,((24-L201)-(24-J201))*0.03444)),0))</f>
        <v>0</v>
      </c>
      <c r="Q201" s="11">
        <f t="shared" ref="Q201" si="89">IF(ISERROR(P201*100/N201),0,(P201*100/N201))</f>
        <v>0</v>
      </c>
      <c r="R201" s="10">
        <f t="shared" ref="R201:R204" si="90">IF(Q201&lt;=30,O201+P201,O201+O201*0.3)*IF(G201=1,0.4,IF(G201=2,0.75,IF(G201="1 (kas 4 m. 1 k. nerengiamos)",0.52,1)))*IF(D201="olimpinė",1,IF(M201="Ne",0.5,1))*IF(OR(A$5="Lietuvos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federacija"),IF(OR(J201&lt;8,K201&lt;16),0,1),1)*E201*IF(I201&lt;=1,1,1/I201)*IF(OR(A$5="Lietuvos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02" spans="1:18">
      <c r="A202" s="72">
        <v>2</v>
      </c>
      <c r="B202" s="72" t="s">
        <v>61</v>
      </c>
      <c r="C202" s="12" t="s">
        <v>33</v>
      </c>
      <c r="D202" s="72" t="s">
        <v>34</v>
      </c>
      <c r="E202" s="72">
        <v>1</v>
      </c>
      <c r="F202" s="72" t="s">
        <v>35</v>
      </c>
      <c r="G202" s="72">
        <v>1</v>
      </c>
      <c r="H202" s="72" t="s">
        <v>36</v>
      </c>
      <c r="I202" s="72"/>
      <c r="J202" s="72">
        <v>91</v>
      </c>
      <c r="K202" s="72"/>
      <c r="L202" s="72">
        <v>33</v>
      </c>
      <c r="M202" s="72"/>
      <c r="N202" s="3">
        <f t="shared" ref="N202:N204" si="91">(IF(F202="OŽ",IF(L202=1,550.8,IF(L202=2,426.38,IF(L202=3,342.14,IF(L202=4,181.44,IF(L202=5,168.48,IF(L202=6,155.52,IF(L202=7,148.5,IF(L202=8,144,0))))))))+IF(L202&lt;=8,0,IF(L202&lt;=16,137.7,IF(L202&lt;=24,108,IF(L202&lt;=32,80.1,IF(L202&lt;=36,52.2,0)))))-IF(L202&lt;=8,0,IF(L202&lt;=16,(L202-9)*2.754,IF(L202&lt;=24,(L202-17)* 2.754,IF(L202&lt;=32,(L202-25)* 2.754,IF(L202&lt;=36,(L202-33)*2.754,0))))),0)+IF(F202="PČ",IF(L202=1,449,IF(L202=2,314.6,IF(L202=3,238,IF(L202=4,172,IF(L202=5,159,IF(L202=6,145,IF(L202=7,132,IF(L202=8,119,0))))))))+IF(L202&lt;=8,0,IF(L202&lt;=16,88,IF(L202&lt;=24,55,IF(L202&lt;=32,22,0))))-IF(L202&lt;=8,0,IF(L202&lt;=16,(L202-9)*2.245,IF(L202&lt;=24,(L202-17)*2.245,IF(L202&lt;=32,(L202-25)*2.245,0)))),0)+IF(F202="PČneol",IF(L202=1,85,IF(L202=2,64.61,IF(L202=3,50.76,IF(L202=4,16.25,IF(L202=5,15,IF(L202=6,13.75,IF(L202=7,12.5,IF(L202=8,11.25,0))))))))+IF(L202&lt;=8,0,IF(L202&lt;=16,9,0))-IF(L202&lt;=8,0,IF(L202&lt;=16,(L202-9)*0.425,0)),0)+IF(F202="PŽ",IF(L202=1,85,IF(L202=2,59.5,IF(L202=3,45,IF(L202=4,32.5,IF(L202=5,30,IF(L202=6,27.5,IF(L202=7,25,IF(L202=8,22.5,0))))))))+IF(L202&lt;=8,0,IF(L202&lt;=16,19,IF(L202&lt;=24,13,IF(L202&lt;=32,8,0))))-IF(L202&lt;=8,0,IF(L202&lt;=16,(L202-9)*0.425,IF(L202&lt;=24,(L202-17)*0.425,IF(L202&lt;=32,(L202-25)*0.425,0)))),0)+IF(F202="EČ",IF(L202=1,204,IF(L202=2,156.24,IF(L202=3,123.84,IF(L202=4,72,IF(L202=5,66,IF(L202=6,60,IF(L202=7,54,IF(L202=8,48,0))))))))+IF(L202&lt;=8,0,IF(L202&lt;=16,40,IF(L202&lt;=24,25,0)))-IF(L202&lt;=8,0,IF(L202&lt;=16,(L202-9)*1.02,IF(L202&lt;=24,(L202-17)*1.02,0))),0)+IF(F202="EČneol",IF(L202=1,68,IF(L202=2,51.69,IF(L202=3,40.61,IF(L202=4,13,IF(L202=5,12,IF(L202=6,11,IF(L202=7,10,IF(L202=8,9,0)))))))))+IF(F202="EŽ",IF(L202=1,68,IF(L202=2,47.6,IF(L202=3,36,IF(L202=4,18,IF(L202=5,16.5,IF(L202=6,15,IF(L202=7,13.5,IF(L202=8,12,0))))))))+IF(L202&lt;=8,0,IF(L202&lt;=16,10,IF(L202&lt;=24,6,0)))-IF(L202&lt;=8,0,IF(L202&lt;=16,(L202-9)*0.34,IF(L202&lt;=24,(L202-17)*0.34,0))),0)+IF(F202="PT",IF(L202=1,68,IF(L202=2,52.08,IF(L202=3,41.28,IF(L202=4,24,IF(L202=5,22,IF(L202=6,20,IF(L202=7,18,IF(L202=8,16,0))))))))+IF(L202&lt;=8,0,IF(L202&lt;=16,13,IF(L202&lt;=24,9,IF(L202&lt;=32,4,0))))-IF(L202&lt;=8,0,IF(L202&lt;=16,(L202-9)*0.34,IF(L202&lt;=24,(L202-17)*0.34,IF(L202&lt;=32,(L202-25)*0.34,0)))),0)+IF(F202="JOŽ",IF(L202=1,85,IF(L202=2,59.5,IF(L202=3,45,IF(L202=4,32.5,IF(L202=5,30,IF(L202=6,27.5,IF(L202=7,25,IF(L202=8,22.5,0))))))))+IF(L202&lt;=8,0,IF(L202&lt;=16,19,IF(L202&lt;=24,13,0)))-IF(L202&lt;=8,0,IF(L202&lt;=16,(L202-9)*0.425,IF(L202&lt;=24,(L202-17)*0.425,0))),0)+IF(F202="JPČ",IF(L202=1,68,IF(L202=2,47.6,IF(L202=3,36,IF(L202=4,26,IF(L202=5,24,IF(L202=6,22,IF(L202=7,20,IF(L202=8,18,0))))))))+IF(L202&lt;=8,0,IF(L202&lt;=16,13,IF(L202&lt;=24,9,0)))-IF(L202&lt;=8,0,IF(L202&lt;=16,(L202-9)*0.34,IF(L202&lt;=24,(L202-17)*0.34,0))),0)+IF(F202="JEČ",IF(L202=1,34,IF(L202=2,26.04,IF(L202=3,20.6,IF(L202=4,12,IF(L202=5,11,IF(L202=6,10,IF(L202=7,9,IF(L202=8,8,0))))))))+IF(L202&lt;=8,0,IF(L202&lt;=16,6,0))-IF(L202&lt;=8,0,IF(L202&lt;=16,(L202-9)*0.17,0)),0)+IF(F202="JEOF",IF(L202=1,34,IF(L202=2,26.04,IF(L202=3,20.6,IF(L202=4,12,IF(L202=5,11,IF(L202=6,10,IF(L202=7,9,IF(L202=8,8,0))))))))+IF(L202&lt;=8,0,IF(L202&lt;=16,6,0))-IF(L202&lt;=8,0,IF(L202&lt;=16,(L202-9)*0.17,0)),0)+IF(F202="JnPČ",IF(L202=1,51,IF(L202=2,35.7,IF(L202=3,27,IF(L202=4,19.5,IF(L202=5,18,IF(L202=6,16.5,IF(L202=7,15,IF(L202=8,13.5,0))))))))+IF(L202&lt;=8,0,IF(L202&lt;=16,10,0))-IF(L202&lt;=8,0,IF(L202&lt;=16,(L202-9)*0.255,0)),0)+IF(F202="JnEČ",IF(L202=1,25.5,IF(L202=2,19.53,IF(L202=3,15.48,IF(L202=4,9,IF(L202=5,8.25,IF(L202=6,7.5,IF(L202=7,6.75,IF(L202=8,6,0))))))))+IF(L202&lt;=8,0,IF(L202&lt;=16,5,0))-IF(L202&lt;=8,0,IF(L202&lt;=16,(L202-9)*0.1275,0)),0)+IF(F202="JčPČ",IF(L202=1,21.25,IF(L202=2,14.5,IF(L202=3,11.5,IF(L202=4,7,IF(L202=5,6.5,IF(L202=6,6,IF(L202=7,5.5,IF(L202=8,5,0))))))))+IF(L202&lt;=8,0,IF(L202&lt;=16,4,0))-IF(L202&lt;=8,0,IF(L202&lt;=16,(L202-9)*0.10625,0)),0)+IF(F202="JčEČ",IF(L202=1,17,IF(L202=2,13.02,IF(L202=3,10.32,IF(L202=4,6,IF(L202=5,5.5,IF(L202=6,5,IF(L202=7,4.5,IF(L202=8,4,0))))))))+IF(L202&lt;=8,0,IF(L202&lt;=16,3,0))-IF(L202&lt;=8,0,IF(L202&lt;=16,(L202-9)*0.085,0)),0)+IF(F202="NEAK",IF(L202=1,11.48,IF(L202=2,8.79,IF(L202=3,6.97,IF(L202=4,4.05,IF(L202=5,3.71,IF(L202=6,3.38,IF(L202=7,3.04,IF(L202=8,2.7,0))))))))+IF(L202&lt;=8,0,IF(L202&lt;=16,2,IF(L202&lt;=24,1.3,0)))-IF(L202&lt;=8,0,IF(L202&lt;=16,(L202-9)*0.0574,IF(L202&lt;=24,(L202-17)*0.0574,0))),0))*IF(L202&lt;0,1,IF(OR(F202="PČ",F202="PŽ",F202="PT"),IF(J202&lt;32,J202/32,1),1))* IF(L202&lt;0,1,IF(OR(F202="EČ",F202="EŽ",F202="JOŽ",F202="JPČ",F202="NEAK"),IF(J202&lt;24,J202/24,1),1))*IF(L202&lt;0,1,IF(OR(F202="PČneol",F202="JEČ",F202="JEOF",F202="JnPČ",F202="JnEČ",F202="JčPČ",F202="JčEČ"),IF(J202&lt;16,J202/16,1),1))*IF(L202&lt;0,1,IF(F202="EČneol",IF(J202&lt;8,J202/8,1),1))</f>
        <v>0</v>
      </c>
      <c r="O202" s="9">
        <f t="shared" si="87"/>
        <v>0</v>
      </c>
      <c r="P202" s="4">
        <f t="shared" ref="P202:P204" si="92">IF(O202=0,0,IF(F202="OŽ",IF(L202&gt;35,0,IF(J202&gt;35,(36-L202)*1.836,((36-L202)-(36-J202))*1.836)),0)+IF(F202="PČ",IF(L202&gt;31,0,IF(J202&gt;31,(32-L202)*1.347,((32-L202)-(32-J202))*1.347)),0)+ IF(F202="PČneol",IF(L202&gt;15,0,IF(J202&gt;15,(16-L202)*0.255,((16-L202)-(16-J202))*0.255)),0)+IF(F202="PŽ",IF(L202&gt;31,0,IF(J202&gt;31,(32-L202)*0.255,((32-L202)-(32-J202))*0.255)),0)+IF(F202="EČ",IF(L202&gt;23,0,IF(J202&gt;23,(24-L202)*0.612,((24-L202)-(24-J202))*0.612)),0)+IF(F202="EČneol",IF(L202&gt;7,0,IF(J202&gt;7,(8-L202)*0.204,((8-L202)-(8-J202))*0.204)),0)+IF(F202="EŽ",IF(L202&gt;23,0,IF(J202&gt;23,(24-L202)*0.204,((24-L202)-(24-J202))*0.204)),0)+IF(F202="PT",IF(L202&gt;31,0,IF(J202&gt;31,(32-L202)*0.204,((32-L202)-(32-J202))*0.204)),0)+IF(F202="JOŽ",IF(L202&gt;23,0,IF(J202&gt;23,(24-L202)*0.255,((24-L202)-(24-J202))*0.255)),0)+IF(F202="JPČ",IF(L202&gt;23,0,IF(J202&gt;23,(24-L202)*0.204,((24-L202)-(24-J202))*0.204)),0)+IF(F202="JEČ",IF(L202&gt;15,0,IF(J202&gt;15,(16-L202)*0.102,((16-L202)-(16-J202))*0.102)),0)+IF(F202="JEOF",IF(L202&gt;15,0,IF(J202&gt;15,(16-L202)*0.102,((16-L202)-(16-J202))*0.102)),0)+IF(F202="JnPČ",IF(L202&gt;15,0,IF(J202&gt;15,(16-L202)*0.153,((16-L202)-(16-J202))*0.153)),0)+IF(F202="JnEČ",IF(L202&gt;15,0,IF(J202&gt;15,(16-L202)*0.0765,((16-L202)-(16-J202))*0.0765)),0)+IF(F202="JčPČ",IF(L202&gt;15,0,IF(J202&gt;15,(16-L202)*0.06375,((16-L202)-(16-J202))*0.06375)),0)+IF(F202="JčEČ",IF(L202&gt;15,0,IF(J202&gt;15,(16-L202)*0.051,((16-L202)-(16-J202))*0.051)),0)+IF(F202="NEAK",IF(L202&gt;23,0,IF(J202&gt;23,(24-L202)*0.03444,((24-L202)-(24-J202))*0.03444)),0))</f>
        <v>0</v>
      </c>
      <c r="Q202" s="11">
        <f t="shared" ref="Q202:Q204" si="93">IF(ISERROR(P202*100/N202),0,(P202*100/N202))</f>
        <v>0</v>
      </c>
      <c r="R202" s="10">
        <f t="shared" si="90"/>
        <v>0</v>
      </c>
    </row>
    <row r="203" spans="1:18">
      <c r="A203" s="72">
        <v>3</v>
      </c>
      <c r="B203" s="72" t="s">
        <v>32</v>
      </c>
      <c r="C203" s="12" t="s">
        <v>33</v>
      </c>
      <c r="D203" s="72" t="s">
        <v>34</v>
      </c>
      <c r="E203" s="72">
        <v>1</v>
      </c>
      <c r="F203" s="72" t="s">
        <v>35</v>
      </c>
      <c r="G203" s="72">
        <v>1</v>
      </c>
      <c r="H203" s="72" t="s">
        <v>36</v>
      </c>
      <c r="I203" s="72"/>
      <c r="J203" s="72">
        <v>91</v>
      </c>
      <c r="K203" s="72"/>
      <c r="L203" s="72">
        <v>39</v>
      </c>
      <c r="M203" s="72"/>
      <c r="N203" s="3">
        <f t="shared" si="91"/>
        <v>0</v>
      </c>
      <c r="O203" s="9">
        <f t="shared" si="87"/>
        <v>0</v>
      </c>
      <c r="P203" s="4">
        <f t="shared" si="92"/>
        <v>0</v>
      </c>
      <c r="Q203" s="11">
        <f t="shared" si="93"/>
        <v>0</v>
      </c>
      <c r="R203" s="10">
        <f t="shared" si="90"/>
        <v>0</v>
      </c>
    </row>
    <row r="204" spans="1:18">
      <c r="A204" s="72">
        <v>4</v>
      </c>
      <c r="B204" s="72" t="s">
        <v>73</v>
      </c>
      <c r="C204" s="12" t="s">
        <v>33</v>
      </c>
      <c r="D204" s="72" t="s">
        <v>34</v>
      </c>
      <c r="E204" s="72">
        <v>1</v>
      </c>
      <c r="F204" s="72" t="s">
        <v>35</v>
      </c>
      <c r="G204" s="72">
        <v>1</v>
      </c>
      <c r="H204" s="72" t="s">
        <v>36</v>
      </c>
      <c r="I204" s="72"/>
      <c r="J204" s="72">
        <v>91</v>
      </c>
      <c r="K204" s="72"/>
      <c r="L204" s="72">
        <v>58</v>
      </c>
      <c r="M204" s="72"/>
      <c r="N204" s="3">
        <f t="shared" si="91"/>
        <v>0</v>
      </c>
      <c r="O204" s="9">
        <f t="shared" si="87"/>
        <v>0</v>
      </c>
      <c r="P204" s="4">
        <f t="shared" si="92"/>
        <v>0</v>
      </c>
      <c r="Q204" s="11">
        <f t="shared" si="93"/>
        <v>0</v>
      </c>
      <c r="R204" s="10">
        <f t="shared" si="90"/>
        <v>0</v>
      </c>
    </row>
    <row r="205" spans="1:18">
      <c r="A205" s="80" t="s">
        <v>40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2"/>
      <c r="R205" s="10">
        <f>SUM(R201:R204)</f>
        <v>0</v>
      </c>
    </row>
    <row r="206" spans="1:18" ht="15.75">
      <c r="A206" s="24" t="s">
        <v>102</v>
      </c>
      <c r="B206" s="2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6"/>
    </row>
    <row r="207" spans="1:18">
      <c r="A207" s="49" t="s">
        <v>65</v>
      </c>
      <c r="B207" s="49"/>
      <c r="C207" s="49"/>
      <c r="D207" s="49"/>
      <c r="E207" s="49"/>
      <c r="F207" s="49"/>
      <c r="G207" s="49"/>
      <c r="H207" s="49"/>
      <c r="I207" s="49"/>
      <c r="J207" s="15"/>
      <c r="K207" s="15"/>
      <c r="L207" s="15"/>
      <c r="M207" s="15"/>
      <c r="N207" s="15"/>
      <c r="O207" s="15"/>
      <c r="P207" s="15"/>
      <c r="Q207" s="15"/>
      <c r="R207" s="16"/>
    </row>
    <row r="208" spans="1:18" s="8" customFormat="1">
      <c r="A208" s="49"/>
      <c r="B208" s="49"/>
      <c r="C208" s="49"/>
      <c r="D208" s="49"/>
      <c r="E208" s="49"/>
      <c r="F208" s="49"/>
      <c r="G208" s="49"/>
      <c r="H208" s="49"/>
      <c r="I208" s="49"/>
      <c r="J208" s="15"/>
      <c r="K208" s="15"/>
      <c r="L208" s="15"/>
      <c r="M208" s="15"/>
      <c r="N208" s="15"/>
      <c r="O208" s="15"/>
      <c r="P208" s="15"/>
      <c r="Q208" s="15"/>
      <c r="R208" s="16"/>
    </row>
    <row r="209" spans="1:18">
      <c r="A209" s="76" t="s">
        <v>103</v>
      </c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68"/>
      <c r="R209" s="8"/>
    </row>
    <row r="210" spans="1:18" ht="18">
      <c r="A210" s="78" t="s">
        <v>27</v>
      </c>
      <c r="B210" s="79"/>
      <c r="C210" s="79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68"/>
      <c r="R210" s="8"/>
    </row>
    <row r="211" spans="1:18">
      <c r="A211" s="76" t="s">
        <v>52</v>
      </c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68"/>
      <c r="R211" s="8"/>
    </row>
    <row r="212" spans="1:18">
      <c r="A212" s="72">
        <v>1</v>
      </c>
      <c r="B212" s="72" t="s">
        <v>58</v>
      </c>
      <c r="C212" s="12" t="s">
        <v>33</v>
      </c>
      <c r="D212" s="72" t="s">
        <v>34</v>
      </c>
      <c r="E212" s="72">
        <v>1</v>
      </c>
      <c r="F212" s="72" t="s">
        <v>35</v>
      </c>
      <c r="G212" s="72">
        <v>1</v>
      </c>
      <c r="H212" s="72" t="s">
        <v>36</v>
      </c>
      <c r="I212" s="72"/>
      <c r="J212" s="72">
        <v>58</v>
      </c>
      <c r="K212" s="72"/>
      <c r="L212" s="72">
        <v>29</v>
      </c>
      <c r="M212" s="72"/>
      <c r="N212" s="3">
        <f t="shared" ref="N212" si="94">(IF(F212="OŽ",IF(L212=1,550.8,IF(L212=2,426.38,IF(L212=3,342.14,IF(L212=4,181.44,IF(L212=5,168.48,IF(L212=6,155.52,IF(L212=7,148.5,IF(L212=8,144,0))))))))+IF(L212&lt;=8,0,IF(L212&lt;=16,137.7,IF(L212&lt;=24,108,IF(L212&lt;=32,80.1,IF(L212&lt;=36,52.2,0)))))-IF(L212&lt;=8,0,IF(L212&lt;=16,(L212-9)*2.754,IF(L212&lt;=24,(L212-17)* 2.754,IF(L212&lt;=32,(L212-25)* 2.754,IF(L212&lt;=36,(L212-33)*2.754,0))))),0)+IF(F212="PČ",IF(L212=1,449,IF(L212=2,314.6,IF(L212=3,238,IF(L212=4,172,IF(L212=5,159,IF(L212=6,145,IF(L212=7,132,IF(L212=8,119,0))))))))+IF(L212&lt;=8,0,IF(L212&lt;=16,88,IF(L212&lt;=24,55,IF(L212&lt;=32,22,0))))-IF(L212&lt;=8,0,IF(L212&lt;=16,(L212-9)*2.245,IF(L212&lt;=24,(L212-17)*2.245,IF(L212&lt;=32,(L212-25)*2.245,0)))),0)+IF(F212="PČneol",IF(L212=1,85,IF(L212=2,64.61,IF(L212=3,50.76,IF(L212=4,16.25,IF(L212=5,15,IF(L212=6,13.75,IF(L212=7,12.5,IF(L212=8,11.25,0))))))))+IF(L212&lt;=8,0,IF(L212&lt;=16,9,0))-IF(L212&lt;=8,0,IF(L212&lt;=16,(L212-9)*0.425,0)),0)+IF(F212="PŽ",IF(L212=1,85,IF(L212=2,59.5,IF(L212=3,45,IF(L212=4,32.5,IF(L212=5,30,IF(L212=6,27.5,IF(L212=7,25,IF(L212=8,22.5,0))))))))+IF(L212&lt;=8,0,IF(L212&lt;=16,19,IF(L212&lt;=24,13,IF(L212&lt;=32,8,0))))-IF(L212&lt;=8,0,IF(L212&lt;=16,(L212-9)*0.425,IF(L212&lt;=24,(L212-17)*0.425,IF(L212&lt;=32,(L212-25)*0.425,0)))),0)+IF(F212="EČ",IF(L212=1,204,IF(L212=2,156.24,IF(L212=3,123.84,IF(L212=4,72,IF(L212=5,66,IF(L212=6,60,IF(L212=7,54,IF(L212=8,48,0))))))))+IF(L212&lt;=8,0,IF(L212&lt;=16,40,IF(L212&lt;=24,25,0)))-IF(L212&lt;=8,0,IF(L212&lt;=16,(L212-9)*1.02,IF(L212&lt;=24,(L212-17)*1.02,0))),0)+IF(F212="EČneol",IF(L212=1,68,IF(L212=2,51.69,IF(L212=3,40.61,IF(L212=4,13,IF(L212=5,12,IF(L212=6,11,IF(L212=7,10,IF(L212=8,9,0)))))))))+IF(F212="EŽ",IF(L212=1,68,IF(L212=2,47.6,IF(L212=3,36,IF(L212=4,18,IF(L212=5,16.5,IF(L212=6,15,IF(L212=7,13.5,IF(L212=8,12,0))))))))+IF(L212&lt;=8,0,IF(L212&lt;=16,10,IF(L212&lt;=24,6,0)))-IF(L212&lt;=8,0,IF(L212&lt;=16,(L212-9)*0.34,IF(L212&lt;=24,(L212-17)*0.34,0))),0)+IF(F212="PT",IF(L212=1,68,IF(L212=2,52.08,IF(L212=3,41.28,IF(L212=4,24,IF(L212=5,22,IF(L212=6,20,IF(L212=7,18,IF(L212=8,16,0))))))))+IF(L212&lt;=8,0,IF(L212&lt;=16,13,IF(L212&lt;=24,9,IF(L212&lt;=32,4,0))))-IF(L212&lt;=8,0,IF(L212&lt;=16,(L212-9)*0.34,IF(L212&lt;=24,(L212-17)*0.34,IF(L212&lt;=32,(L212-25)*0.34,0)))),0)+IF(F212="JOŽ",IF(L212=1,85,IF(L212=2,59.5,IF(L212=3,45,IF(L212=4,32.5,IF(L212=5,30,IF(L212=6,27.5,IF(L212=7,25,IF(L212=8,22.5,0))))))))+IF(L212&lt;=8,0,IF(L212&lt;=16,19,IF(L212&lt;=24,13,0)))-IF(L212&lt;=8,0,IF(L212&lt;=16,(L212-9)*0.425,IF(L212&lt;=24,(L212-17)*0.425,0))),0)+IF(F212="JPČ",IF(L212=1,68,IF(L212=2,47.6,IF(L212=3,36,IF(L212=4,26,IF(L212=5,24,IF(L212=6,22,IF(L212=7,20,IF(L212=8,18,0))))))))+IF(L212&lt;=8,0,IF(L212&lt;=16,13,IF(L212&lt;=24,9,0)))-IF(L212&lt;=8,0,IF(L212&lt;=16,(L212-9)*0.34,IF(L212&lt;=24,(L212-17)*0.34,0))),0)+IF(F212="JEČ",IF(L212=1,34,IF(L212=2,26.04,IF(L212=3,20.6,IF(L212=4,12,IF(L212=5,11,IF(L212=6,10,IF(L212=7,9,IF(L212=8,8,0))))))))+IF(L212&lt;=8,0,IF(L212&lt;=16,6,0))-IF(L212&lt;=8,0,IF(L212&lt;=16,(L212-9)*0.17,0)),0)+IF(F212="JEOF",IF(L212=1,34,IF(L212=2,26.04,IF(L212=3,20.6,IF(L212=4,12,IF(L212=5,11,IF(L212=6,10,IF(L212=7,9,IF(L212=8,8,0))))))))+IF(L212&lt;=8,0,IF(L212&lt;=16,6,0))-IF(L212&lt;=8,0,IF(L212&lt;=16,(L212-9)*0.17,0)),0)+IF(F212="JnPČ",IF(L212=1,51,IF(L212=2,35.7,IF(L212=3,27,IF(L212=4,19.5,IF(L212=5,18,IF(L212=6,16.5,IF(L212=7,15,IF(L212=8,13.5,0))))))))+IF(L212&lt;=8,0,IF(L212&lt;=16,10,0))-IF(L212&lt;=8,0,IF(L212&lt;=16,(L212-9)*0.255,0)),0)+IF(F212="JnEČ",IF(L212=1,25.5,IF(L212=2,19.53,IF(L212=3,15.48,IF(L212=4,9,IF(L212=5,8.25,IF(L212=6,7.5,IF(L212=7,6.75,IF(L212=8,6,0))))))))+IF(L212&lt;=8,0,IF(L212&lt;=16,5,0))-IF(L212&lt;=8,0,IF(L212&lt;=16,(L212-9)*0.1275,0)),0)+IF(F212="JčPČ",IF(L212=1,21.25,IF(L212=2,14.5,IF(L212=3,11.5,IF(L212=4,7,IF(L212=5,6.5,IF(L212=6,6,IF(L212=7,5.5,IF(L212=8,5,0))))))))+IF(L212&lt;=8,0,IF(L212&lt;=16,4,0))-IF(L212&lt;=8,0,IF(L212&lt;=16,(L212-9)*0.10625,0)),0)+IF(F212="JčEČ",IF(L212=1,17,IF(L212=2,13.02,IF(L212=3,10.32,IF(L212=4,6,IF(L212=5,5.5,IF(L212=6,5,IF(L212=7,4.5,IF(L212=8,4,0))))))))+IF(L212&lt;=8,0,IF(L212&lt;=16,3,0))-IF(L212&lt;=8,0,IF(L212&lt;=16,(L212-9)*0.085,0)),0)+IF(F212="NEAK",IF(L212=1,11.48,IF(L212=2,8.79,IF(L212=3,6.97,IF(L212=4,4.05,IF(L212=5,3.71,IF(L212=6,3.38,IF(L212=7,3.04,IF(L212=8,2.7,0))))))))+IF(L212&lt;=8,0,IF(L212&lt;=16,2,IF(L212&lt;=24,1.3,0)))-IF(L212&lt;=8,0,IF(L212&lt;=16,(L212-9)*0.0574,IF(L212&lt;=24,(L212-17)*0.0574,0))),0))*IF(L212&lt;0,1,IF(OR(F212="PČ",F212="PŽ",F212="PT"),IF(J212&lt;32,J212/32,1),1))* IF(L212&lt;0,1,IF(OR(F212="EČ",F212="EŽ",F212="JOŽ",F212="JPČ",F212="NEAK"),IF(J212&lt;24,J212/24,1),1))*IF(L212&lt;0,1,IF(OR(F212="PČneol",F212="JEČ",F212="JEOF",F212="JnPČ",F212="JnEČ",F212="JčPČ",F212="JčEČ"),IF(J212&lt;16,J212/16,1),1))*IF(L212&lt;0,1,IF(F212="EČneol",IF(J212&lt;8,J212/8,1),1))</f>
        <v>0</v>
      </c>
      <c r="O212" s="9">
        <f t="shared" ref="O212" si="95">IF(F212="OŽ",N212,IF(H212="Ne",IF(J212*0.3&lt;J212-L212,N212,0),IF(J212*0.1&lt;J212-L212,N212,0)))</f>
        <v>0</v>
      </c>
      <c r="P212" s="4">
        <f t="shared" ref="P212" si="96">IF(O212=0,0,IF(F212="OŽ",IF(L212&gt;35,0,IF(J212&gt;35,(36-L212)*1.836,((36-L212)-(36-J212))*1.836)),0)+IF(F212="PČ",IF(L212&gt;31,0,IF(J212&gt;31,(32-L212)*1.347,((32-L212)-(32-J212))*1.347)),0)+ IF(F212="PČneol",IF(L212&gt;15,0,IF(J212&gt;15,(16-L212)*0.255,((16-L212)-(16-J212))*0.255)),0)+IF(F212="PŽ",IF(L212&gt;31,0,IF(J212&gt;31,(32-L212)*0.255,((32-L212)-(32-J212))*0.255)),0)+IF(F212="EČ",IF(L212&gt;23,0,IF(J212&gt;23,(24-L212)*0.612,((24-L212)-(24-J212))*0.612)),0)+IF(F212="EČneol",IF(L212&gt;7,0,IF(J212&gt;7,(8-L212)*0.204,((8-L212)-(8-J212))*0.204)),0)+IF(F212="EŽ",IF(L212&gt;23,0,IF(J212&gt;23,(24-L212)*0.204,((24-L212)-(24-J212))*0.204)),0)+IF(F212="PT",IF(L212&gt;31,0,IF(J212&gt;31,(32-L212)*0.204,((32-L212)-(32-J212))*0.204)),0)+IF(F212="JOŽ",IF(L212&gt;23,0,IF(J212&gt;23,(24-L212)*0.255,((24-L212)-(24-J212))*0.255)),0)+IF(F212="JPČ",IF(L212&gt;23,0,IF(J212&gt;23,(24-L212)*0.204,((24-L212)-(24-J212))*0.204)),0)+IF(F212="JEČ",IF(L212&gt;15,0,IF(J212&gt;15,(16-L212)*0.102,((16-L212)-(16-J212))*0.102)),0)+IF(F212="JEOF",IF(L212&gt;15,0,IF(J212&gt;15,(16-L212)*0.102,((16-L212)-(16-J212))*0.102)),0)+IF(F212="JnPČ",IF(L212&gt;15,0,IF(J212&gt;15,(16-L212)*0.153,((16-L212)-(16-J212))*0.153)),0)+IF(F212="JnEČ",IF(L212&gt;15,0,IF(J212&gt;15,(16-L212)*0.0765,((16-L212)-(16-J212))*0.0765)),0)+IF(F212="JčPČ",IF(L212&gt;15,0,IF(J212&gt;15,(16-L212)*0.06375,((16-L212)-(16-J212))*0.06375)),0)+IF(F212="JčEČ",IF(L212&gt;15,0,IF(J212&gt;15,(16-L212)*0.051,((16-L212)-(16-J212))*0.051)),0)+IF(F212="NEAK",IF(L212&gt;23,0,IF(J212&gt;23,(24-L212)*0.03444,((24-L212)-(24-J212))*0.03444)),0))</f>
        <v>0</v>
      </c>
      <c r="Q212" s="11">
        <f t="shared" ref="Q212" si="97">IF(ISERROR(P212*100/N212),0,(P212*100/N212))</f>
        <v>0</v>
      </c>
      <c r="R212" s="10">
        <f t="shared" ref="R212" si="98">IF(Q212&lt;=30,O212+P212,O212+O212*0.3)*IF(G212=1,0.4,IF(G212=2,0.75,IF(G212="1 (kas 4 m. 1 k. nerengiamos)",0.52,1)))*IF(D212="olimpinė",1,IF(M212="Ne",0.5,1))*IF(OR(A$5="Lietuvos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federacija"),IF(OR(J212&lt;8,K212&lt;16),0,1),1)*E212*IF(I212&lt;=1,1,1/I212)*IF(OR(A$5="Lietuvos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3" spans="1:18">
      <c r="A213" s="80" t="s">
        <v>40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2"/>
      <c r="R213" s="10">
        <f>SUM(R212:R212)</f>
        <v>0</v>
      </c>
    </row>
    <row r="214" spans="1:18" ht="15.75">
      <c r="A214" s="24" t="s">
        <v>104</v>
      </c>
      <c r="B214" s="2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6"/>
    </row>
    <row r="215" spans="1:18">
      <c r="A215" s="49" t="s">
        <v>65</v>
      </c>
      <c r="B215" s="49"/>
      <c r="C215" s="49"/>
      <c r="D215" s="49"/>
      <c r="E215" s="49"/>
      <c r="F215" s="49"/>
      <c r="G215" s="49"/>
      <c r="H215" s="49"/>
      <c r="I215" s="49"/>
      <c r="J215" s="15"/>
      <c r="K215" s="15"/>
      <c r="L215" s="15"/>
      <c r="M215" s="15"/>
      <c r="N215" s="15"/>
      <c r="O215" s="15"/>
      <c r="P215" s="15"/>
      <c r="Q215" s="15"/>
      <c r="R215" s="16"/>
    </row>
    <row r="216" spans="1:18">
      <c r="A216" s="49"/>
      <c r="B216" s="49"/>
      <c r="C216" s="49"/>
      <c r="D216" s="49"/>
      <c r="E216" s="49"/>
      <c r="F216" s="49"/>
      <c r="G216" s="49"/>
      <c r="H216" s="49"/>
      <c r="I216" s="49"/>
      <c r="J216" s="15"/>
      <c r="K216" s="15"/>
      <c r="L216" s="15"/>
      <c r="M216" s="15"/>
      <c r="N216" s="15"/>
      <c r="O216" s="15"/>
      <c r="P216" s="15"/>
      <c r="Q216" s="15"/>
      <c r="R216" s="16"/>
    </row>
    <row r="217" spans="1:18">
      <c r="A217" s="76" t="s">
        <v>105</v>
      </c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68"/>
      <c r="R217" s="8"/>
    </row>
    <row r="218" spans="1:18" ht="18">
      <c r="A218" s="78" t="s">
        <v>27</v>
      </c>
      <c r="B218" s="79"/>
      <c r="C218" s="79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68"/>
      <c r="R218" s="8"/>
    </row>
    <row r="219" spans="1:18">
      <c r="A219" s="76" t="s">
        <v>52</v>
      </c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68"/>
      <c r="R219" s="8"/>
    </row>
    <row r="220" spans="1:18">
      <c r="A220" s="72">
        <v>1</v>
      </c>
      <c r="B220" s="72" t="s">
        <v>58</v>
      </c>
      <c r="C220" s="12" t="s">
        <v>33</v>
      </c>
      <c r="D220" s="72" t="s">
        <v>34</v>
      </c>
      <c r="E220" s="72">
        <v>1</v>
      </c>
      <c r="F220" s="72" t="s">
        <v>67</v>
      </c>
      <c r="G220" s="72">
        <v>1</v>
      </c>
      <c r="H220" s="72" t="s">
        <v>36</v>
      </c>
      <c r="I220" s="72"/>
      <c r="J220" s="72">
        <v>75</v>
      </c>
      <c r="K220" s="72"/>
      <c r="L220" s="72">
        <v>38</v>
      </c>
      <c r="M220" s="72"/>
      <c r="N220" s="3">
        <f t="shared" ref="N220:N225" si="99">(IF(F220="OŽ",IF(L220=1,550.8,IF(L220=2,426.38,IF(L220=3,342.14,IF(L220=4,181.44,IF(L220=5,168.48,IF(L220=6,155.52,IF(L220=7,148.5,IF(L220=8,144,0))))))))+IF(L220&lt;=8,0,IF(L220&lt;=16,137.7,IF(L220&lt;=24,108,IF(L220&lt;=32,80.1,IF(L220&lt;=36,52.2,0)))))-IF(L220&lt;=8,0,IF(L220&lt;=16,(L220-9)*2.754,IF(L220&lt;=24,(L220-17)* 2.754,IF(L220&lt;=32,(L220-25)* 2.754,IF(L220&lt;=36,(L220-33)*2.754,0))))),0)+IF(F220="PČ",IF(L220=1,449,IF(L220=2,314.6,IF(L220=3,238,IF(L220=4,172,IF(L220=5,159,IF(L220=6,145,IF(L220=7,132,IF(L220=8,119,0))))))))+IF(L220&lt;=8,0,IF(L220&lt;=16,88,IF(L220&lt;=24,55,IF(L220&lt;=32,22,0))))-IF(L220&lt;=8,0,IF(L220&lt;=16,(L220-9)*2.245,IF(L220&lt;=24,(L220-17)*2.245,IF(L220&lt;=32,(L220-25)*2.245,0)))),0)+IF(F220="PČneol",IF(L220=1,85,IF(L220=2,64.61,IF(L220=3,50.76,IF(L220=4,16.25,IF(L220=5,15,IF(L220=6,13.75,IF(L220=7,12.5,IF(L220=8,11.25,0))))))))+IF(L220&lt;=8,0,IF(L220&lt;=16,9,0))-IF(L220&lt;=8,0,IF(L220&lt;=16,(L220-9)*0.425,0)),0)+IF(F220="PŽ",IF(L220=1,85,IF(L220=2,59.5,IF(L220=3,45,IF(L220=4,32.5,IF(L220=5,30,IF(L220=6,27.5,IF(L220=7,25,IF(L220=8,22.5,0))))))))+IF(L220&lt;=8,0,IF(L220&lt;=16,19,IF(L220&lt;=24,13,IF(L220&lt;=32,8,0))))-IF(L220&lt;=8,0,IF(L220&lt;=16,(L220-9)*0.425,IF(L220&lt;=24,(L220-17)*0.425,IF(L220&lt;=32,(L220-25)*0.425,0)))),0)+IF(F220="EČ",IF(L220=1,204,IF(L220=2,156.24,IF(L220=3,123.84,IF(L220=4,72,IF(L220=5,66,IF(L220=6,60,IF(L220=7,54,IF(L220=8,48,0))))))))+IF(L220&lt;=8,0,IF(L220&lt;=16,40,IF(L220&lt;=24,25,0)))-IF(L220&lt;=8,0,IF(L220&lt;=16,(L220-9)*1.02,IF(L220&lt;=24,(L220-17)*1.02,0))),0)+IF(F220="EČneol",IF(L220=1,68,IF(L220=2,51.69,IF(L220=3,40.61,IF(L220=4,13,IF(L220=5,12,IF(L220=6,11,IF(L220=7,10,IF(L220=8,9,0)))))))))+IF(F220="EŽ",IF(L220=1,68,IF(L220=2,47.6,IF(L220=3,36,IF(L220=4,18,IF(L220=5,16.5,IF(L220=6,15,IF(L220=7,13.5,IF(L220=8,12,0))))))))+IF(L220&lt;=8,0,IF(L220&lt;=16,10,IF(L220&lt;=24,6,0)))-IF(L220&lt;=8,0,IF(L220&lt;=16,(L220-9)*0.34,IF(L220&lt;=24,(L220-17)*0.34,0))),0)+IF(F220="PT",IF(L220=1,68,IF(L220=2,52.08,IF(L220=3,41.28,IF(L220=4,24,IF(L220=5,22,IF(L220=6,20,IF(L220=7,18,IF(L220=8,16,0))))))))+IF(L220&lt;=8,0,IF(L220&lt;=16,13,IF(L220&lt;=24,9,IF(L220&lt;=32,4,0))))-IF(L220&lt;=8,0,IF(L220&lt;=16,(L220-9)*0.34,IF(L220&lt;=24,(L220-17)*0.34,IF(L220&lt;=32,(L220-25)*0.34,0)))),0)+IF(F220="JOŽ",IF(L220=1,85,IF(L220=2,59.5,IF(L220=3,45,IF(L220=4,32.5,IF(L220=5,30,IF(L220=6,27.5,IF(L220=7,25,IF(L220=8,22.5,0))))))))+IF(L220&lt;=8,0,IF(L220&lt;=16,19,IF(L220&lt;=24,13,0)))-IF(L220&lt;=8,0,IF(L220&lt;=16,(L220-9)*0.425,IF(L220&lt;=24,(L220-17)*0.425,0))),0)+IF(F220="JPČ",IF(L220=1,68,IF(L220=2,47.6,IF(L220=3,36,IF(L220=4,26,IF(L220=5,24,IF(L220=6,22,IF(L220=7,20,IF(L220=8,18,0))))))))+IF(L220&lt;=8,0,IF(L220&lt;=16,13,IF(L220&lt;=24,9,0)))-IF(L220&lt;=8,0,IF(L220&lt;=16,(L220-9)*0.34,IF(L220&lt;=24,(L220-17)*0.34,0))),0)+IF(F220="JEČ",IF(L220=1,34,IF(L220=2,26.04,IF(L220=3,20.6,IF(L220=4,12,IF(L220=5,11,IF(L220=6,10,IF(L220=7,9,IF(L220=8,8,0))))))))+IF(L220&lt;=8,0,IF(L220&lt;=16,6,0))-IF(L220&lt;=8,0,IF(L220&lt;=16,(L220-9)*0.17,0)),0)+IF(F220="JEOF",IF(L220=1,34,IF(L220=2,26.04,IF(L220=3,20.6,IF(L220=4,12,IF(L220=5,11,IF(L220=6,10,IF(L220=7,9,IF(L220=8,8,0))))))))+IF(L220&lt;=8,0,IF(L220&lt;=16,6,0))-IF(L220&lt;=8,0,IF(L220&lt;=16,(L220-9)*0.17,0)),0)+IF(F220="JnPČ",IF(L220=1,51,IF(L220=2,35.7,IF(L220=3,27,IF(L220=4,19.5,IF(L220=5,18,IF(L220=6,16.5,IF(L220=7,15,IF(L220=8,13.5,0))))))))+IF(L220&lt;=8,0,IF(L220&lt;=16,10,0))-IF(L220&lt;=8,0,IF(L220&lt;=16,(L220-9)*0.255,0)),0)+IF(F220="JnEČ",IF(L220=1,25.5,IF(L220=2,19.53,IF(L220=3,15.48,IF(L220=4,9,IF(L220=5,8.25,IF(L220=6,7.5,IF(L220=7,6.75,IF(L220=8,6,0))))))))+IF(L220&lt;=8,0,IF(L220&lt;=16,5,0))-IF(L220&lt;=8,0,IF(L220&lt;=16,(L220-9)*0.1275,0)),0)+IF(F220="JčPČ",IF(L220=1,21.25,IF(L220=2,14.5,IF(L220=3,11.5,IF(L220=4,7,IF(L220=5,6.5,IF(L220=6,6,IF(L220=7,5.5,IF(L220=8,5,0))))))))+IF(L220&lt;=8,0,IF(L220&lt;=16,4,0))-IF(L220&lt;=8,0,IF(L220&lt;=16,(L220-9)*0.10625,0)),0)+IF(F220="JčEČ",IF(L220=1,17,IF(L220=2,13.02,IF(L220=3,10.32,IF(L220=4,6,IF(L220=5,5.5,IF(L220=6,5,IF(L220=7,4.5,IF(L220=8,4,0))))))))+IF(L220&lt;=8,0,IF(L220&lt;=16,3,0))-IF(L220&lt;=8,0,IF(L220&lt;=16,(L220-9)*0.085,0)),0)+IF(F220="NEAK",IF(L220=1,11.48,IF(L220=2,8.79,IF(L220=3,6.97,IF(L220=4,4.05,IF(L220=5,3.71,IF(L220=6,3.38,IF(L220=7,3.04,IF(L220=8,2.7,0))))))))+IF(L220&lt;=8,0,IF(L220&lt;=16,2,IF(L220&lt;=24,1.3,0)))-IF(L220&lt;=8,0,IF(L220&lt;=16,(L220-9)*0.0574,IF(L220&lt;=24,(L220-17)*0.0574,0))),0))*IF(L220&lt;0,1,IF(OR(F220="PČ",F220="PŽ",F220="PT"),IF(J220&lt;32,J220/32,1),1))* IF(L220&lt;0,1,IF(OR(F220="EČ",F220="EŽ",F220="JOŽ",F220="JPČ",F220="NEAK"),IF(J220&lt;24,J220/24,1),1))*IF(L220&lt;0,1,IF(OR(F220="PČneol",F220="JEČ",F220="JEOF",F220="JnPČ",F220="JnEČ",F220="JčPČ",F220="JčEČ"),IF(J220&lt;16,J220/16,1),1))*IF(L220&lt;0,1,IF(F220="EČneol",IF(J220&lt;8,J220/8,1),1))</f>
        <v>0</v>
      </c>
      <c r="O220" s="9">
        <f t="shared" ref="O220:O225" si="100">IF(F220="OŽ",N220,IF(H220="Ne",IF(J220*0.3&lt;J220-L220,N220,0),IF(J220*0.1&lt;J220-L220,N220,0)))</f>
        <v>0</v>
      </c>
      <c r="P220" s="4">
        <f t="shared" ref="P220" si="101">IF(O220=0,0,IF(F220="OŽ",IF(L220&gt;35,0,IF(J220&gt;35,(36-L220)*1.836,((36-L220)-(36-J220))*1.836)),0)+IF(F220="PČ",IF(L220&gt;31,0,IF(J220&gt;31,(32-L220)*1.347,((32-L220)-(32-J220))*1.347)),0)+ IF(F220="PČneol",IF(L220&gt;15,0,IF(J220&gt;15,(16-L220)*0.255,((16-L220)-(16-J220))*0.255)),0)+IF(F220="PŽ",IF(L220&gt;31,0,IF(J220&gt;31,(32-L220)*0.255,((32-L220)-(32-J220))*0.255)),0)+IF(F220="EČ",IF(L220&gt;23,0,IF(J220&gt;23,(24-L220)*0.612,((24-L220)-(24-J220))*0.612)),0)+IF(F220="EČneol",IF(L220&gt;7,0,IF(J220&gt;7,(8-L220)*0.204,((8-L220)-(8-J220))*0.204)),0)+IF(F220="EŽ",IF(L220&gt;23,0,IF(J220&gt;23,(24-L220)*0.204,((24-L220)-(24-J220))*0.204)),0)+IF(F220="PT",IF(L220&gt;31,0,IF(J220&gt;31,(32-L220)*0.204,((32-L220)-(32-J220))*0.204)),0)+IF(F220="JOŽ",IF(L220&gt;23,0,IF(J220&gt;23,(24-L220)*0.255,((24-L220)-(24-J220))*0.255)),0)+IF(F220="JPČ",IF(L220&gt;23,0,IF(J220&gt;23,(24-L220)*0.204,((24-L220)-(24-J220))*0.204)),0)+IF(F220="JEČ",IF(L220&gt;15,0,IF(J220&gt;15,(16-L220)*0.102,((16-L220)-(16-J220))*0.102)),0)+IF(F220="JEOF",IF(L220&gt;15,0,IF(J220&gt;15,(16-L220)*0.102,((16-L220)-(16-J220))*0.102)),0)+IF(F220="JnPČ",IF(L220&gt;15,0,IF(J220&gt;15,(16-L220)*0.153,((16-L220)-(16-J220))*0.153)),0)+IF(F220="JnEČ",IF(L220&gt;15,0,IF(J220&gt;15,(16-L220)*0.0765,((16-L220)-(16-J220))*0.0765)),0)+IF(F220="JčPČ",IF(L220&gt;15,0,IF(J220&gt;15,(16-L220)*0.06375,((16-L220)-(16-J220))*0.06375)),0)+IF(F220="JčEČ",IF(L220&gt;15,0,IF(J220&gt;15,(16-L220)*0.051,((16-L220)-(16-J220))*0.051)),0)+IF(F220="NEAK",IF(L220&gt;23,0,IF(J220&gt;23,(24-L220)*0.03444,((24-L220)-(24-J220))*0.03444)),0))</f>
        <v>0</v>
      </c>
      <c r="Q220" s="11">
        <f t="shared" ref="Q220" si="102">IF(ISERROR(P220*100/N220),0,(P220*100/N220))</f>
        <v>0</v>
      </c>
      <c r="R220" s="10">
        <f t="shared" ref="R220:R225" si="103">IF(Q220&lt;=30,O220+P220,O220+O220*0.3)*IF(G220=1,0.4,IF(G220=2,0.75,IF(G220="1 (kas 4 m. 1 k. nerengiamos)",0.52,1)))*IF(D220="olimpinė",1,IF(M220="Ne",0.5,1))*IF(OR(A$5="Lietuvos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federacija"),IF(OR(J220&lt;8,K220&lt;16),0,1),1)*E220*IF(I220&lt;=1,1,1/I220)*IF(OR(A$5="Lietuvos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1" spans="1:18">
      <c r="A221" s="72">
        <v>2</v>
      </c>
      <c r="B221" s="72" t="s">
        <v>57</v>
      </c>
      <c r="C221" s="12" t="s">
        <v>33</v>
      </c>
      <c r="D221" s="72" t="s">
        <v>34</v>
      </c>
      <c r="E221" s="72">
        <v>1</v>
      </c>
      <c r="F221" s="72" t="s">
        <v>67</v>
      </c>
      <c r="G221" s="72">
        <v>1</v>
      </c>
      <c r="H221" s="72" t="s">
        <v>36</v>
      </c>
      <c r="I221" s="72"/>
      <c r="J221" s="72">
        <v>75</v>
      </c>
      <c r="K221" s="72"/>
      <c r="L221" s="72">
        <v>66</v>
      </c>
      <c r="M221" s="72"/>
      <c r="N221" s="3">
        <f t="shared" si="99"/>
        <v>0</v>
      </c>
      <c r="O221" s="9">
        <f t="shared" si="100"/>
        <v>0</v>
      </c>
      <c r="P221" s="4">
        <f t="shared" ref="P221:P225" si="104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0</v>
      </c>
      <c r="Q221" s="11">
        <f t="shared" ref="Q221:Q225" si="105">IF(ISERROR(P221*100/N221),0,(P221*100/N221))</f>
        <v>0</v>
      </c>
      <c r="R221" s="10">
        <f t="shared" si="103"/>
        <v>0</v>
      </c>
    </row>
    <row r="222" spans="1:18">
      <c r="A222" s="72">
        <v>3</v>
      </c>
      <c r="B222" s="72" t="s">
        <v>106</v>
      </c>
      <c r="C222" s="12" t="s">
        <v>33</v>
      </c>
      <c r="D222" s="72" t="s">
        <v>34</v>
      </c>
      <c r="E222" s="72">
        <v>1</v>
      </c>
      <c r="F222" s="72" t="s">
        <v>67</v>
      </c>
      <c r="G222" s="72">
        <v>1</v>
      </c>
      <c r="H222" s="72" t="s">
        <v>36</v>
      </c>
      <c r="I222" s="72"/>
      <c r="J222" s="72">
        <v>75</v>
      </c>
      <c r="K222" s="72"/>
      <c r="L222" s="72">
        <v>74</v>
      </c>
      <c r="M222" s="72"/>
      <c r="N222" s="3">
        <f t="shared" si="99"/>
        <v>0</v>
      </c>
      <c r="O222" s="9">
        <f t="shared" si="100"/>
        <v>0</v>
      </c>
      <c r="P222" s="4">
        <f t="shared" si="104"/>
        <v>0</v>
      </c>
      <c r="Q222" s="11">
        <f t="shared" si="105"/>
        <v>0</v>
      </c>
      <c r="R222" s="10">
        <f t="shared" si="103"/>
        <v>0</v>
      </c>
    </row>
    <row r="223" spans="1:18">
      <c r="A223" s="72">
        <v>4</v>
      </c>
      <c r="B223" s="72" t="s">
        <v>107</v>
      </c>
      <c r="C223" s="12" t="s">
        <v>33</v>
      </c>
      <c r="D223" s="72" t="s">
        <v>34</v>
      </c>
      <c r="E223" s="72">
        <v>1</v>
      </c>
      <c r="F223" s="72" t="s">
        <v>67</v>
      </c>
      <c r="G223" s="72">
        <v>1</v>
      </c>
      <c r="H223" s="72" t="s">
        <v>36</v>
      </c>
      <c r="I223" s="72"/>
      <c r="J223" s="72">
        <v>96</v>
      </c>
      <c r="K223" s="72"/>
      <c r="L223" s="72">
        <v>69</v>
      </c>
      <c r="M223" s="72"/>
      <c r="N223" s="3">
        <f t="shared" si="99"/>
        <v>0</v>
      </c>
      <c r="O223" s="9">
        <f t="shared" si="100"/>
        <v>0</v>
      </c>
      <c r="P223" s="4">
        <f t="shared" si="104"/>
        <v>0</v>
      </c>
      <c r="Q223" s="11">
        <f t="shared" si="105"/>
        <v>0</v>
      </c>
      <c r="R223" s="10">
        <f t="shared" si="103"/>
        <v>0</v>
      </c>
    </row>
    <row r="224" spans="1:18">
      <c r="A224" s="72">
        <v>5</v>
      </c>
      <c r="B224" s="72" t="s">
        <v>108</v>
      </c>
      <c r="C224" s="12" t="s">
        <v>33</v>
      </c>
      <c r="D224" s="72" t="s">
        <v>34</v>
      </c>
      <c r="E224" s="72">
        <v>1</v>
      </c>
      <c r="F224" s="72" t="s">
        <v>67</v>
      </c>
      <c r="G224" s="72">
        <v>1</v>
      </c>
      <c r="H224" s="72" t="s">
        <v>36</v>
      </c>
      <c r="I224" s="72"/>
      <c r="J224" s="72">
        <v>96</v>
      </c>
      <c r="K224" s="72"/>
      <c r="L224" s="72">
        <v>70</v>
      </c>
      <c r="M224" s="72"/>
      <c r="N224" s="3">
        <f t="shared" si="99"/>
        <v>0</v>
      </c>
      <c r="O224" s="9">
        <f t="shared" si="100"/>
        <v>0</v>
      </c>
      <c r="P224" s="4">
        <f t="shared" si="104"/>
        <v>0</v>
      </c>
      <c r="Q224" s="11">
        <f t="shared" si="105"/>
        <v>0</v>
      </c>
      <c r="R224" s="10">
        <f t="shared" si="103"/>
        <v>0</v>
      </c>
    </row>
    <row r="225" spans="1:18">
      <c r="A225" s="72">
        <v>6</v>
      </c>
      <c r="B225" s="72" t="s">
        <v>109</v>
      </c>
      <c r="C225" s="12" t="s">
        <v>33</v>
      </c>
      <c r="D225" s="72" t="s">
        <v>34</v>
      </c>
      <c r="E225" s="72">
        <v>1</v>
      </c>
      <c r="F225" s="72" t="s">
        <v>67</v>
      </c>
      <c r="G225" s="72">
        <v>1</v>
      </c>
      <c r="H225" s="72" t="s">
        <v>36</v>
      </c>
      <c r="I225" s="72"/>
      <c r="J225" s="72">
        <v>96</v>
      </c>
      <c r="K225" s="72"/>
      <c r="L225" s="72">
        <v>85</v>
      </c>
      <c r="M225" s="72"/>
      <c r="N225" s="3">
        <f t="shared" si="99"/>
        <v>0</v>
      </c>
      <c r="O225" s="9">
        <f t="shared" si="100"/>
        <v>0</v>
      </c>
      <c r="P225" s="4">
        <f t="shared" si="104"/>
        <v>0</v>
      </c>
      <c r="Q225" s="11">
        <f t="shared" si="105"/>
        <v>0</v>
      </c>
      <c r="R225" s="10">
        <f t="shared" si="103"/>
        <v>0</v>
      </c>
    </row>
    <row r="226" spans="1:18">
      <c r="A226" s="80" t="s">
        <v>40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2"/>
      <c r="R226" s="10">
        <f>SUM(R220:R225)</f>
        <v>0</v>
      </c>
    </row>
    <row r="227" spans="1:18" ht="15.75">
      <c r="A227" s="24" t="s">
        <v>110</v>
      </c>
      <c r="B227" s="2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6"/>
    </row>
    <row r="228" spans="1:18">
      <c r="A228" s="49" t="s">
        <v>65</v>
      </c>
      <c r="B228" s="49"/>
      <c r="C228" s="49"/>
      <c r="D228" s="49"/>
      <c r="E228" s="49"/>
      <c r="F228" s="49"/>
      <c r="G228" s="49"/>
      <c r="H228" s="49"/>
      <c r="I228" s="49"/>
      <c r="J228" s="15"/>
      <c r="K228" s="15"/>
      <c r="L228" s="15"/>
      <c r="M228" s="15"/>
      <c r="N228" s="15"/>
      <c r="O228" s="15"/>
      <c r="P228" s="15"/>
      <c r="Q228" s="15"/>
      <c r="R228" s="16"/>
    </row>
    <row r="229" spans="1:18">
      <c r="A229" s="76" t="s">
        <v>111</v>
      </c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68"/>
      <c r="R229" s="8"/>
    </row>
    <row r="230" spans="1:18" ht="18">
      <c r="A230" s="78" t="s">
        <v>27</v>
      </c>
      <c r="B230" s="79"/>
      <c r="C230" s="79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68"/>
      <c r="R230" s="8"/>
    </row>
    <row r="231" spans="1:18">
      <c r="A231" s="76" t="s">
        <v>52</v>
      </c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68"/>
      <c r="R231" s="8"/>
    </row>
    <row r="232" spans="1:18">
      <c r="A232" s="72">
        <v>1</v>
      </c>
      <c r="B232" s="72" t="s">
        <v>56</v>
      </c>
      <c r="C232" s="12" t="s">
        <v>33</v>
      </c>
      <c r="D232" s="72" t="s">
        <v>34</v>
      </c>
      <c r="E232" s="72">
        <v>1</v>
      </c>
      <c r="F232" s="72" t="s">
        <v>71</v>
      </c>
      <c r="G232" s="72">
        <v>1</v>
      </c>
      <c r="H232" s="72" t="s">
        <v>36</v>
      </c>
      <c r="I232" s="72"/>
      <c r="J232" s="72">
        <v>154</v>
      </c>
      <c r="K232" s="72"/>
      <c r="L232" s="72">
        <v>121</v>
      </c>
      <c r="M232" s="72"/>
      <c r="N232" s="3">
        <f t="shared" ref="N232:N235" si="106">(IF(F232="OŽ",IF(L232=1,550.8,IF(L232=2,426.38,IF(L232=3,342.14,IF(L232=4,181.44,IF(L232=5,168.48,IF(L232=6,155.52,IF(L232=7,148.5,IF(L232=8,144,0))))))))+IF(L232&lt;=8,0,IF(L232&lt;=16,137.7,IF(L232&lt;=24,108,IF(L232&lt;=32,80.1,IF(L232&lt;=36,52.2,0)))))-IF(L232&lt;=8,0,IF(L232&lt;=16,(L232-9)*2.754,IF(L232&lt;=24,(L232-17)* 2.754,IF(L232&lt;=32,(L232-25)* 2.754,IF(L232&lt;=36,(L232-33)*2.754,0))))),0)+IF(F232="PČ",IF(L232=1,449,IF(L232=2,314.6,IF(L232=3,238,IF(L232=4,172,IF(L232=5,159,IF(L232=6,145,IF(L232=7,132,IF(L232=8,119,0))))))))+IF(L232&lt;=8,0,IF(L232&lt;=16,88,IF(L232&lt;=24,55,IF(L232&lt;=32,22,0))))-IF(L232&lt;=8,0,IF(L232&lt;=16,(L232-9)*2.245,IF(L232&lt;=24,(L232-17)*2.245,IF(L232&lt;=32,(L232-25)*2.245,0)))),0)+IF(F232="PČneol",IF(L232=1,85,IF(L232=2,64.61,IF(L232=3,50.76,IF(L232=4,16.25,IF(L232=5,15,IF(L232=6,13.75,IF(L232=7,12.5,IF(L232=8,11.25,0))))))))+IF(L232&lt;=8,0,IF(L232&lt;=16,9,0))-IF(L232&lt;=8,0,IF(L232&lt;=16,(L232-9)*0.425,0)),0)+IF(F232="PŽ",IF(L232=1,85,IF(L232=2,59.5,IF(L232=3,45,IF(L232=4,32.5,IF(L232=5,30,IF(L232=6,27.5,IF(L232=7,25,IF(L232=8,22.5,0))))))))+IF(L232&lt;=8,0,IF(L232&lt;=16,19,IF(L232&lt;=24,13,IF(L232&lt;=32,8,0))))-IF(L232&lt;=8,0,IF(L232&lt;=16,(L232-9)*0.425,IF(L232&lt;=24,(L232-17)*0.425,IF(L232&lt;=32,(L232-25)*0.425,0)))),0)+IF(F232="EČ",IF(L232=1,204,IF(L232=2,156.24,IF(L232=3,123.84,IF(L232=4,72,IF(L232=5,66,IF(L232=6,60,IF(L232=7,54,IF(L232=8,48,0))))))))+IF(L232&lt;=8,0,IF(L232&lt;=16,40,IF(L232&lt;=24,25,0)))-IF(L232&lt;=8,0,IF(L232&lt;=16,(L232-9)*1.02,IF(L232&lt;=24,(L232-17)*1.02,0))),0)+IF(F232="EČneol",IF(L232=1,68,IF(L232=2,51.69,IF(L232=3,40.61,IF(L232=4,13,IF(L232=5,12,IF(L232=6,11,IF(L232=7,10,IF(L232=8,9,0)))))))))+IF(F232="EŽ",IF(L232=1,68,IF(L232=2,47.6,IF(L232=3,36,IF(L232=4,18,IF(L232=5,16.5,IF(L232=6,15,IF(L232=7,13.5,IF(L232=8,12,0))))))))+IF(L232&lt;=8,0,IF(L232&lt;=16,10,IF(L232&lt;=24,6,0)))-IF(L232&lt;=8,0,IF(L232&lt;=16,(L232-9)*0.34,IF(L232&lt;=24,(L232-17)*0.34,0))),0)+IF(F232="PT",IF(L232=1,68,IF(L232=2,52.08,IF(L232=3,41.28,IF(L232=4,24,IF(L232=5,22,IF(L232=6,20,IF(L232=7,18,IF(L232=8,16,0))))))))+IF(L232&lt;=8,0,IF(L232&lt;=16,13,IF(L232&lt;=24,9,IF(L232&lt;=32,4,0))))-IF(L232&lt;=8,0,IF(L232&lt;=16,(L232-9)*0.34,IF(L232&lt;=24,(L232-17)*0.34,IF(L232&lt;=32,(L232-25)*0.34,0)))),0)+IF(F232="JOŽ",IF(L232=1,85,IF(L232=2,59.5,IF(L232=3,45,IF(L232=4,32.5,IF(L232=5,30,IF(L232=6,27.5,IF(L232=7,25,IF(L232=8,22.5,0))))))))+IF(L232&lt;=8,0,IF(L232&lt;=16,19,IF(L232&lt;=24,13,0)))-IF(L232&lt;=8,0,IF(L232&lt;=16,(L232-9)*0.425,IF(L232&lt;=24,(L232-17)*0.425,0))),0)+IF(F232="JPČ",IF(L232=1,68,IF(L232=2,47.6,IF(L232=3,36,IF(L232=4,26,IF(L232=5,24,IF(L232=6,22,IF(L232=7,20,IF(L232=8,18,0))))))))+IF(L232&lt;=8,0,IF(L232&lt;=16,13,IF(L232&lt;=24,9,0)))-IF(L232&lt;=8,0,IF(L232&lt;=16,(L232-9)*0.34,IF(L232&lt;=24,(L232-17)*0.34,0))),0)+IF(F232="JEČ",IF(L232=1,34,IF(L232=2,26.04,IF(L232=3,20.6,IF(L232=4,12,IF(L232=5,11,IF(L232=6,10,IF(L232=7,9,IF(L232=8,8,0))))))))+IF(L232&lt;=8,0,IF(L232&lt;=16,6,0))-IF(L232&lt;=8,0,IF(L232&lt;=16,(L232-9)*0.17,0)),0)+IF(F232="JEOF",IF(L232=1,34,IF(L232=2,26.04,IF(L232=3,20.6,IF(L232=4,12,IF(L232=5,11,IF(L232=6,10,IF(L232=7,9,IF(L232=8,8,0))))))))+IF(L232&lt;=8,0,IF(L232&lt;=16,6,0))-IF(L232&lt;=8,0,IF(L232&lt;=16,(L232-9)*0.17,0)),0)+IF(F232="JnPČ",IF(L232=1,51,IF(L232=2,35.7,IF(L232=3,27,IF(L232=4,19.5,IF(L232=5,18,IF(L232=6,16.5,IF(L232=7,15,IF(L232=8,13.5,0))))))))+IF(L232&lt;=8,0,IF(L232&lt;=16,10,0))-IF(L232&lt;=8,0,IF(L232&lt;=16,(L232-9)*0.255,0)),0)+IF(F232="JnEČ",IF(L232=1,25.5,IF(L232=2,19.53,IF(L232=3,15.48,IF(L232=4,9,IF(L232=5,8.25,IF(L232=6,7.5,IF(L232=7,6.75,IF(L232=8,6,0))))))))+IF(L232&lt;=8,0,IF(L232&lt;=16,5,0))-IF(L232&lt;=8,0,IF(L232&lt;=16,(L232-9)*0.1275,0)),0)+IF(F232="JčPČ",IF(L232=1,21.25,IF(L232=2,14.5,IF(L232=3,11.5,IF(L232=4,7,IF(L232=5,6.5,IF(L232=6,6,IF(L232=7,5.5,IF(L232=8,5,0))))))))+IF(L232&lt;=8,0,IF(L232&lt;=16,4,0))-IF(L232&lt;=8,0,IF(L232&lt;=16,(L232-9)*0.10625,0)),0)+IF(F232="JčEČ",IF(L232=1,17,IF(L232=2,13.02,IF(L232=3,10.32,IF(L232=4,6,IF(L232=5,5.5,IF(L232=6,5,IF(L232=7,4.5,IF(L232=8,4,0))))))))+IF(L232&lt;=8,0,IF(L232&lt;=16,3,0))-IF(L232&lt;=8,0,IF(L232&lt;=16,(L232-9)*0.085,0)),0)+IF(F232="NEAK",IF(L232=1,11.48,IF(L232=2,8.79,IF(L232=3,6.97,IF(L232=4,4.05,IF(L232=5,3.71,IF(L232=6,3.38,IF(L232=7,3.04,IF(L232=8,2.7,0))))))))+IF(L232&lt;=8,0,IF(L232&lt;=16,2,IF(L232&lt;=24,1.3,0)))-IF(L232&lt;=8,0,IF(L232&lt;=16,(L232-9)*0.0574,IF(L232&lt;=24,(L232-17)*0.0574,0))),0))*IF(L232&lt;0,1,IF(OR(F232="PČ",F232="PŽ",F232="PT"),IF(J232&lt;32,J232/32,1),1))* IF(L232&lt;0,1,IF(OR(F232="EČ",F232="EŽ",F232="JOŽ",F232="JPČ",F232="NEAK"),IF(J232&lt;24,J232/24,1),1))*IF(L232&lt;0,1,IF(OR(F232="PČneol",F232="JEČ",F232="JEOF",F232="JnPČ",F232="JnEČ",F232="JčPČ",F232="JčEČ"),IF(J232&lt;16,J232/16,1),1))*IF(L232&lt;0,1,IF(F232="EČneol",IF(J232&lt;8,J232/8,1),1))</f>
        <v>0</v>
      </c>
      <c r="O232" s="9">
        <f t="shared" ref="O232:O235" si="107">IF(F232="OŽ",N232,IF(H232="Ne",IF(J232*0.3&lt;J232-L232,N232,0),IF(J232*0.1&lt;J232-L232,N232,0)))</f>
        <v>0</v>
      </c>
      <c r="P232" s="4">
        <f t="shared" ref="P232" si="108">IF(O232=0,0,IF(F232="OŽ",IF(L232&gt;35,0,IF(J232&gt;35,(36-L232)*1.836,((36-L232)-(36-J232))*1.836)),0)+IF(F232="PČ",IF(L232&gt;31,0,IF(J232&gt;31,(32-L232)*1.347,((32-L232)-(32-J232))*1.347)),0)+ IF(F232="PČneol",IF(L232&gt;15,0,IF(J232&gt;15,(16-L232)*0.255,((16-L232)-(16-J232))*0.255)),0)+IF(F232="PŽ",IF(L232&gt;31,0,IF(J232&gt;31,(32-L232)*0.255,((32-L232)-(32-J232))*0.255)),0)+IF(F232="EČ",IF(L232&gt;23,0,IF(J232&gt;23,(24-L232)*0.612,((24-L232)-(24-J232))*0.612)),0)+IF(F232="EČneol",IF(L232&gt;7,0,IF(J232&gt;7,(8-L232)*0.204,((8-L232)-(8-J232))*0.204)),0)+IF(F232="EŽ",IF(L232&gt;23,0,IF(J232&gt;23,(24-L232)*0.204,((24-L232)-(24-J232))*0.204)),0)+IF(F232="PT",IF(L232&gt;31,0,IF(J232&gt;31,(32-L232)*0.204,((32-L232)-(32-J232))*0.204)),0)+IF(F232="JOŽ",IF(L232&gt;23,0,IF(J232&gt;23,(24-L232)*0.255,((24-L232)-(24-J232))*0.255)),0)+IF(F232="JPČ",IF(L232&gt;23,0,IF(J232&gt;23,(24-L232)*0.204,((24-L232)-(24-J232))*0.204)),0)+IF(F232="JEČ",IF(L232&gt;15,0,IF(J232&gt;15,(16-L232)*0.102,((16-L232)-(16-J232))*0.102)),0)+IF(F232="JEOF",IF(L232&gt;15,0,IF(J232&gt;15,(16-L232)*0.102,((16-L232)-(16-J232))*0.102)),0)+IF(F232="JnPČ",IF(L232&gt;15,0,IF(J232&gt;15,(16-L232)*0.153,((16-L232)-(16-J232))*0.153)),0)+IF(F232="JnEČ",IF(L232&gt;15,0,IF(J232&gt;15,(16-L232)*0.0765,((16-L232)-(16-J232))*0.0765)),0)+IF(F232="JčPČ",IF(L232&gt;15,0,IF(J232&gt;15,(16-L232)*0.06375,((16-L232)-(16-J232))*0.06375)),0)+IF(F232="JčEČ",IF(L232&gt;15,0,IF(J232&gt;15,(16-L232)*0.051,((16-L232)-(16-J232))*0.051)),0)+IF(F232="NEAK",IF(L232&gt;23,0,IF(J232&gt;23,(24-L232)*0.03444,((24-L232)-(24-J232))*0.03444)),0))</f>
        <v>0</v>
      </c>
      <c r="Q232" s="11">
        <f t="shared" ref="Q232" si="109">IF(ISERROR(P232*100/N232),0,(P232*100/N232))</f>
        <v>0</v>
      </c>
      <c r="R232" s="10">
        <f t="shared" ref="R232:R235" si="110">IF(Q232&lt;=30,O232+P232,O232+O232*0.3)*IF(G232=1,0.4,IF(G232=2,0.75,IF(G232="1 (kas 4 m. 1 k. nerengiamos)",0.52,1)))*IF(D232="olimpinė",1,IF(M232="Ne",0.5,1))*IF(OR(A$5="Lietuvos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federacija"),IF(OR(J232&lt;8,K232&lt;16),0,1),1)*E232*IF(I232&lt;=1,1,1/I232)*IF(OR(A$5="Lietuvos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33" spans="1:18">
      <c r="A233" s="72">
        <v>2</v>
      </c>
      <c r="B233" s="72" t="s">
        <v>32</v>
      </c>
      <c r="C233" s="12" t="s">
        <v>33</v>
      </c>
      <c r="D233" s="72" t="s">
        <v>34</v>
      </c>
      <c r="E233" s="72">
        <v>1</v>
      </c>
      <c r="F233" s="72" t="s">
        <v>71</v>
      </c>
      <c r="G233" s="72">
        <v>1</v>
      </c>
      <c r="H233" s="72" t="s">
        <v>36</v>
      </c>
      <c r="I233" s="72"/>
      <c r="J233" s="72">
        <v>193</v>
      </c>
      <c r="K233" s="72"/>
      <c r="L233" s="72">
        <v>111</v>
      </c>
      <c r="M233" s="72"/>
      <c r="N233" s="3">
        <f t="shared" si="106"/>
        <v>0</v>
      </c>
      <c r="O233" s="9">
        <f t="shared" si="107"/>
        <v>0</v>
      </c>
      <c r="P233" s="4">
        <f t="shared" ref="P233:P235" si="111">IF(O233=0,0,IF(F233="OŽ",IF(L233&gt;35,0,IF(J233&gt;35,(36-L233)*1.836,((36-L233)-(36-J233))*1.836)),0)+IF(F233="PČ",IF(L233&gt;31,0,IF(J233&gt;31,(32-L233)*1.347,((32-L233)-(32-J233))*1.347)),0)+ IF(F233="PČneol",IF(L233&gt;15,0,IF(J233&gt;15,(16-L233)*0.255,((16-L233)-(16-J233))*0.255)),0)+IF(F233="PŽ",IF(L233&gt;31,0,IF(J233&gt;31,(32-L233)*0.255,((32-L233)-(32-J233))*0.255)),0)+IF(F233="EČ",IF(L233&gt;23,0,IF(J233&gt;23,(24-L233)*0.612,((24-L233)-(24-J233))*0.612)),0)+IF(F233="EČneol",IF(L233&gt;7,0,IF(J233&gt;7,(8-L233)*0.204,((8-L233)-(8-J233))*0.204)),0)+IF(F233="EŽ",IF(L233&gt;23,0,IF(J233&gt;23,(24-L233)*0.204,((24-L233)-(24-J233))*0.204)),0)+IF(F233="PT",IF(L233&gt;31,0,IF(J233&gt;31,(32-L233)*0.204,((32-L233)-(32-J233))*0.204)),0)+IF(F233="JOŽ",IF(L233&gt;23,0,IF(J233&gt;23,(24-L233)*0.255,((24-L233)-(24-J233))*0.255)),0)+IF(F233="JPČ",IF(L233&gt;23,0,IF(J233&gt;23,(24-L233)*0.204,((24-L233)-(24-J233))*0.204)),0)+IF(F233="JEČ",IF(L233&gt;15,0,IF(J233&gt;15,(16-L233)*0.102,((16-L233)-(16-J233))*0.102)),0)+IF(F233="JEOF",IF(L233&gt;15,0,IF(J233&gt;15,(16-L233)*0.102,((16-L233)-(16-J233))*0.102)),0)+IF(F233="JnPČ",IF(L233&gt;15,0,IF(J233&gt;15,(16-L233)*0.153,((16-L233)-(16-J233))*0.153)),0)+IF(F233="JnEČ",IF(L233&gt;15,0,IF(J233&gt;15,(16-L233)*0.0765,((16-L233)-(16-J233))*0.0765)),0)+IF(F233="JčPČ",IF(L233&gt;15,0,IF(J233&gt;15,(16-L233)*0.06375,((16-L233)-(16-J233))*0.06375)),0)+IF(F233="JčEČ",IF(L233&gt;15,0,IF(J233&gt;15,(16-L233)*0.051,((16-L233)-(16-J233))*0.051)),0)+IF(F233="NEAK",IF(L233&gt;23,0,IF(J233&gt;23,(24-L233)*0.03444,((24-L233)-(24-J233))*0.03444)),0))</f>
        <v>0</v>
      </c>
      <c r="Q233" s="11">
        <f t="shared" ref="Q233:Q235" si="112">IF(ISERROR(P233*100/N233),0,(P233*100/N233))</f>
        <v>0</v>
      </c>
      <c r="R233" s="10">
        <f t="shared" si="110"/>
        <v>0</v>
      </c>
    </row>
    <row r="234" spans="1:18">
      <c r="A234" s="72">
        <v>3</v>
      </c>
      <c r="B234" s="72" t="s">
        <v>61</v>
      </c>
      <c r="C234" s="12" t="s">
        <v>33</v>
      </c>
      <c r="D234" s="72" t="s">
        <v>34</v>
      </c>
      <c r="E234" s="72">
        <v>1</v>
      </c>
      <c r="F234" s="72" t="s">
        <v>71</v>
      </c>
      <c r="G234" s="72">
        <v>1</v>
      </c>
      <c r="H234" s="72" t="s">
        <v>36</v>
      </c>
      <c r="I234" s="72"/>
      <c r="J234" s="72">
        <v>193</v>
      </c>
      <c r="K234" s="72"/>
      <c r="L234" s="72">
        <v>161</v>
      </c>
      <c r="M234" s="72"/>
      <c r="N234" s="3">
        <f t="shared" si="106"/>
        <v>0</v>
      </c>
      <c r="O234" s="9">
        <f t="shared" si="107"/>
        <v>0</v>
      </c>
      <c r="P234" s="4">
        <f t="shared" si="111"/>
        <v>0</v>
      </c>
      <c r="Q234" s="11">
        <f t="shared" si="112"/>
        <v>0</v>
      </c>
      <c r="R234" s="10">
        <f t="shared" si="110"/>
        <v>0</v>
      </c>
    </row>
    <row r="235" spans="1:18">
      <c r="A235" s="72">
        <v>4</v>
      </c>
      <c r="B235" s="72" t="s">
        <v>73</v>
      </c>
      <c r="C235" s="12" t="s">
        <v>33</v>
      </c>
      <c r="D235" s="72" t="s">
        <v>34</v>
      </c>
      <c r="E235" s="72">
        <v>1</v>
      </c>
      <c r="F235" s="72" t="s">
        <v>71</v>
      </c>
      <c r="G235" s="72">
        <v>1</v>
      </c>
      <c r="H235" s="72" t="s">
        <v>36</v>
      </c>
      <c r="I235" s="72"/>
      <c r="J235" s="72">
        <v>193</v>
      </c>
      <c r="K235" s="72"/>
      <c r="L235" s="72">
        <v>171</v>
      </c>
      <c r="M235" s="72"/>
      <c r="N235" s="3">
        <f t="shared" si="106"/>
        <v>0</v>
      </c>
      <c r="O235" s="9">
        <f t="shared" si="107"/>
        <v>0</v>
      </c>
      <c r="P235" s="4">
        <f t="shared" si="111"/>
        <v>0</v>
      </c>
      <c r="Q235" s="11">
        <f t="shared" si="112"/>
        <v>0</v>
      </c>
      <c r="R235" s="10">
        <f t="shared" si="110"/>
        <v>0</v>
      </c>
    </row>
    <row r="236" spans="1:18">
      <c r="A236" s="80" t="s">
        <v>40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2"/>
      <c r="R236" s="10">
        <f>SUM(R232:R235)</f>
        <v>0</v>
      </c>
    </row>
    <row r="237" spans="1:18" ht="15.75">
      <c r="A237" s="24" t="s">
        <v>112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65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76" t="s">
        <v>113</v>
      </c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68"/>
      <c r="R240" s="8"/>
    </row>
    <row r="241" spans="1:18" ht="15.6" customHeight="1">
      <c r="A241" s="78" t="s">
        <v>27</v>
      </c>
      <c r="B241" s="79"/>
      <c r="C241" s="7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68"/>
      <c r="R241" s="8"/>
    </row>
    <row r="242" spans="1:18" ht="17.45" customHeight="1">
      <c r="A242" s="76" t="s">
        <v>52</v>
      </c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68"/>
      <c r="R242" s="8"/>
    </row>
    <row r="243" spans="1:18">
      <c r="A243" s="72">
        <v>1</v>
      </c>
      <c r="B243" s="72" t="s">
        <v>56</v>
      </c>
      <c r="C243" s="12" t="s">
        <v>114</v>
      </c>
      <c r="D243" s="72" t="s">
        <v>34</v>
      </c>
      <c r="E243" s="72">
        <v>1</v>
      </c>
      <c r="F243" s="72" t="s">
        <v>35</v>
      </c>
      <c r="G243" s="72">
        <v>1</v>
      </c>
      <c r="H243" s="72" t="s">
        <v>36</v>
      </c>
      <c r="I243" s="72"/>
      <c r="J243" s="72">
        <v>87</v>
      </c>
      <c r="K243" s="72"/>
      <c r="L243" s="72">
        <v>53</v>
      </c>
      <c r="M243" s="72"/>
      <c r="N243" s="3">
        <f t="shared" ref="N243:N245" si="113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45" si="114">IF(F243="OŽ",N243,IF(H243="Ne",IF(J243*0.3&lt;J243-L243,N243,0),IF(J243*0.1&lt;J243-L243,N243,0)))</f>
        <v>0</v>
      </c>
      <c r="P243" s="4">
        <f t="shared" ref="P243" si="115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116">IF(ISERROR(P243*100/N243),0,(P243*100/N243))</f>
        <v>0</v>
      </c>
      <c r="R243" s="10">
        <f t="shared" ref="R243:R245" si="117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72">
        <v>2</v>
      </c>
      <c r="B244" s="72" t="s">
        <v>73</v>
      </c>
      <c r="C244" s="12" t="s">
        <v>114</v>
      </c>
      <c r="D244" s="72" t="s">
        <v>34</v>
      </c>
      <c r="E244" s="72">
        <v>1</v>
      </c>
      <c r="F244" s="72" t="s">
        <v>35</v>
      </c>
      <c r="G244" s="72">
        <v>1</v>
      </c>
      <c r="H244" s="72" t="s">
        <v>36</v>
      </c>
      <c r="I244" s="72"/>
      <c r="J244" s="72">
        <v>106</v>
      </c>
      <c r="K244" s="72"/>
      <c r="L244" s="72">
        <v>70</v>
      </c>
      <c r="M244" s="72"/>
      <c r="N244" s="3">
        <f t="shared" si="113"/>
        <v>0</v>
      </c>
      <c r="O244" s="9">
        <f t="shared" si="114"/>
        <v>0</v>
      </c>
      <c r="P244" s="4">
        <f t="shared" ref="P244:P245" si="118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45" si="119">IF(ISERROR(P244*100/N244),0,(P244*100/N244))</f>
        <v>0</v>
      </c>
      <c r="R244" s="10">
        <f t="shared" si="117"/>
        <v>0</v>
      </c>
    </row>
    <row r="245" spans="1:18">
      <c r="A245" s="72">
        <v>3</v>
      </c>
      <c r="B245" s="72" t="s">
        <v>61</v>
      </c>
      <c r="C245" s="12" t="s">
        <v>114</v>
      </c>
      <c r="D245" s="72" t="s">
        <v>34</v>
      </c>
      <c r="E245" s="72">
        <v>1</v>
      </c>
      <c r="F245" s="72" t="s">
        <v>35</v>
      </c>
      <c r="G245" s="72">
        <v>1</v>
      </c>
      <c r="H245" s="72" t="s">
        <v>36</v>
      </c>
      <c r="I245" s="72"/>
      <c r="J245" s="72">
        <v>106</v>
      </c>
      <c r="K245" s="72"/>
      <c r="L245" s="72">
        <v>83</v>
      </c>
      <c r="M245" s="72"/>
      <c r="N245" s="3">
        <f t="shared" si="113"/>
        <v>0</v>
      </c>
      <c r="O245" s="9">
        <f t="shared" si="114"/>
        <v>0</v>
      </c>
      <c r="P245" s="4">
        <f t="shared" si="118"/>
        <v>0</v>
      </c>
      <c r="Q245" s="11">
        <f t="shared" si="119"/>
        <v>0</v>
      </c>
      <c r="R245" s="10">
        <f t="shared" si="117"/>
        <v>0</v>
      </c>
    </row>
    <row r="246" spans="1:18">
      <c r="A246" s="80" t="s">
        <v>40</v>
      </c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2"/>
      <c r="R246" s="10">
        <f>SUM(R243:R245)</f>
        <v>0</v>
      </c>
    </row>
    <row r="247" spans="1:18" ht="15.75">
      <c r="A247" s="24" t="s">
        <v>115</v>
      </c>
      <c r="B247" s="2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8">
      <c r="A248" s="49" t="s">
        <v>65</v>
      </c>
      <c r="B248" s="49"/>
      <c r="C248" s="49"/>
      <c r="D248" s="49"/>
      <c r="E248" s="49"/>
      <c r="F248" s="49"/>
      <c r="G248" s="49"/>
      <c r="H248" s="49"/>
      <c r="I248" s="49"/>
      <c r="J248" s="15"/>
      <c r="K248" s="15"/>
      <c r="L248" s="15"/>
      <c r="M248" s="15"/>
      <c r="N248" s="15"/>
      <c r="O248" s="15"/>
      <c r="P248" s="15"/>
      <c r="Q248" s="15"/>
      <c r="R248" s="16"/>
    </row>
    <row r="249" spans="1:18" s="8" customFormat="1">
      <c r="A249" s="49"/>
      <c r="B249" s="49"/>
      <c r="C249" s="49"/>
      <c r="D249" s="49"/>
      <c r="E249" s="49"/>
      <c r="F249" s="49"/>
      <c r="G249" s="49"/>
      <c r="H249" s="49"/>
      <c r="I249" s="49"/>
      <c r="J249" s="15"/>
      <c r="K249" s="15"/>
      <c r="L249" s="15"/>
      <c r="M249" s="15"/>
      <c r="N249" s="15"/>
      <c r="O249" s="15"/>
      <c r="P249" s="15"/>
      <c r="Q249" s="15"/>
      <c r="R249" s="16"/>
    </row>
    <row r="250" spans="1:18">
      <c r="A250" s="76" t="s">
        <v>116</v>
      </c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68"/>
      <c r="R250" s="8"/>
    </row>
    <row r="251" spans="1:18" ht="18">
      <c r="A251" s="78" t="s">
        <v>27</v>
      </c>
      <c r="B251" s="79"/>
      <c r="C251" s="79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68"/>
      <c r="R251" s="8"/>
    </row>
    <row r="252" spans="1:18">
      <c r="A252" s="76" t="s">
        <v>52</v>
      </c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68"/>
      <c r="R252" s="8"/>
    </row>
    <row r="253" spans="1:18">
      <c r="A253" s="72">
        <v>1</v>
      </c>
      <c r="B253" s="72" t="s">
        <v>32</v>
      </c>
      <c r="C253" s="12" t="s">
        <v>114</v>
      </c>
      <c r="D253" s="72" t="s">
        <v>34</v>
      </c>
      <c r="E253" s="72">
        <v>1</v>
      </c>
      <c r="F253" s="72" t="s">
        <v>77</v>
      </c>
      <c r="G253" s="72">
        <v>1</v>
      </c>
      <c r="H253" s="72" t="s">
        <v>36</v>
      </c>
      <c r="I253" s="72"/>
      <c r="J253" s="72">
        <v>132</v>
      </c>
      <c r="K253" s="72"/>
      <c r="L253" s="72">
        <v>42</v>
      </c>
      <c r="M253" s="72"/>
      <c r="N253" s="3">
        <f t="shared" ref="N253" si="120">(IF(F253="OŽ",IF(L253=1,550.8,IF(L253=2,426.38,IF(L253=3,342.14,IF(L253=4,181.44,IF(L253=5,168.48,IF(L253=6,155.52,IF(L253=7,148.5,IF(L253=8,144,0))))))))+IF(L253&lt;=8,0,IF(L253&lt;=16,137.7,IF(L253&lt;=24,108,IF(L253&lt;=32,80.1,IF(L253&lt;=36,52.2,0)))))-IF(L253&lt;=8,0,IF(L253&lt;=16,(L253-9)*2.754,IF(L253&lt;=24,(L253-17)* 2.754,IF(L253&lt;=32,(L253-25)* 2.754,IF(L253&lt;=36,(L253-33)*2.754,0))))),0)+IF(F253="PČ",IF(L253=1,449,IF(L253=2,314.6,IF(L253=3,238,IF(L253=4,172,IF(L253=5,159,IF(L253=6,145,IF(L253=7,132,IF(L253=8,119,0))))))))+IF(L253&lt;=8,0,IF(L253&lt;=16,88,IF(L253&lt;=24,55,IF(L253&lt;=32,22,0))))-IF(L253&lt;=8,0,IF(L253&lt;=16,(L253-9)*2.245,IF(L253&lt;=24,(L253-17)*2.245,IF(L253&lt;=32,(L253-25)*2.245,0)))),0)+IF(F253="PČneol",IF(L253=1,85,IF(L253=2,64.61,IF(L253=3,50.76,IF(L253=4,16.25,IF(L253=5,15,IF(L253=6,13.75,IF(L253=7,12.5,IF(L253=8,11.25,0))))))))+IF(L253&lt;=8,0,IF(L253&lt;=16,9,0))-IF(L253&lt;=8,0,IF(L253&lt;=16,(L253-9)*0.425,0)),0)+IF(F253="PŽ",IF(L253=1,85,IF(L253=2,59.5,IF(L253=3,45,IF(L253=4,32.5,IF(L253=5,30,IF(L253=6,27.5,IF(L253=7,25,IF(L253=8,22.5,0))))))))+IF(L253&lt;=8,0,IF(L253&lt;=16,19,IF(L253&lt;=24,13,IF(L253&lt;=32,8,0))))-IF(L253&lt;=8,0,IF(L253&lt;=16,(L253-9)*0.425,IF(L253&lt;=24,(L253-17)*0.425,IF(L253&lt;=32,(L253-25)*0.425,0)))),0)+IF(F253="EČ",IF(L253=1,204,IF(L253=2,156.24,IF(L253=3,123.84,IF(L253=4,72,IF(L253=5,66,IF(L253=6,60,IF(L253=7,54,IF(L253=8,48,0))))))))+IF(L253&lt;=8,0,IF(L253&lt;=16,40,IF(L253&lt;=24,25,0)))-IF(L253&lt;=8,0,IF(L253&lt;=16,(L253-9)*1.02,IF(L253&lt;=24,(L253-17)*1.02,0))),0)+IF(F253="EČneol",IF(L253=1,68,IF(L253=2,51.69,IF(L253=3,40.61,IF(L253=4,13,IF(L253=5,12,IF(L253=6,11,IF(L253=7,10,IF(L253=8,9,0)))))))))+IF(F253="EŽ",IF(L253=1,68,IF(L253=2,47.6,IF(L253=3,36,IF(L253=4,18,IF(L253=5,16.5,IF(L253=6,15,IF(L253=7,13.5,IF(L253=8,12,0))))))))+IF(L253&lt;=8,0,IF(L253&lt;=16,10,IF(L253&lt;=24,6,0)))-IF(L253&lt;=8,0,IF(L253&lt;=16,(L253-9)*0.34,IF(L253&lt;=24,(L253-17)*0.34,0))),0)+IF(F253="PT",IF(L253=1,68,IF(L253=2,52.08,IF(L253=3,41.28,IF(L253=4,24,IF(L253=5,22,IF(L253=6,20,IF(L253=7,18,IF(L253=8,16,0))))))))+IF(L253&lt;=8,0,IF(L253&lt;=16,13,IF(L253&lt;=24,9,IF(L253&lt;=32,4,0))))-IF(L253&lt;=8,0,IF(L253&lt;=16,(L253-9)*0.34,IF(L253&lt;=24,(L253-17)*0.34,IF(L253&lt;=32,(L253-25)*0.34,0)))),0)+IF(F253="JOŽ",IF(L253=1,85,IF(L253=2,59.5,IF(L253=3,45,IF(L253=4,32.5,IF(L253=5,30,IF(L253=6,27.5,IF(L253=7,25,IF(L253=8,22.5,0))))))))+IF(L253&lt;=8,0,IF(L253&lt;=16,19,IF(L253&lt;=24,13,0)))-IF(L253&lt;=8,0,IF(L253&lt;=16,(L253-9)*0.425,IF(L253&lt;=24,(L253-17)*0.425,0))),0)+IF(F253="JPČ",IF(L253=1,68,IF(L253=2,47.6,IF(L253=3,36,IF(L253=4,26,IF(L253=5,24,IF(L253=6,22,IF(L253=7,20,IF(L253=8,18,0))))))))+IF(L253&lt;=8,0,IF(L253&lt;=16,13,IF(L253&lt;=24,9,0)))-IF(L253&lt;=8,0,IF(L253&lt;=16,(L253-9)*0.34,IF(L253&lt;=24,(L253-17)*0.34,0))),0)+IF(F253="JEČ",IF(L253=1,34,IF(L253=2,26.04,IF(L253=3,20.6,IF(L253=4,12,IF(L253=5,11,IF(L253=6,10,IF(L253=7,9,IF(L253=8,8,0))))))))+IF(L253&lt;=8,0,IF(L253&lt;=16,6,0))-IF(L253&lt;=8,0,IF(L253&lt;=16,(L253-9)*0.17,0)),0)+IF(F253="JEOF",IF(L253=1,34,IF(L253=2,26.04,IF(L253=3,20.6,IF(L253=4,12,IF(L253=5,11,IF(L253=6,10,IF(L253=7,9,IF(L253=8,8,0))))))))+IF(L253&lt;=8,0,IF(L253&lt;=16,6,0))-IF(L253&lt;=8,0,IF(L253&lt;=16,(L253-9)*0.17,0)),0)+IF(F253="JnPČ",IF(L253=1,51,IF(L253=2,35.7,IF(L253=3,27,IF(L253=4,19.5,IF(L253=5,18,IF(L253=6,16.5,IF(L253=7,15,IF(L253=8,13.5,0))))))))+IF(L253&lt;=8,0,IF(L253&lt;=16,10,0))-IF(L253&lt;=8,0,IF(L253&lt;=16,(L253-9)*0.255,0)),0)+IF(F253="JnEČ",IF(L253=1,25.5,IF(L253=2,19.53,IF(L253=3,15.48,IF(L253=4,9,IF(L253=5,8.25,IF(L253=6,7.5,IF(L253=7,6.75,IF(L253=8,6,0))))))))+IF(L253&lt;=8,0,IF(L253&lt;=16,5,0))-IF(L253&lt;=8,0,IF(L253&lt;=16,(L253-9)*0.1275,0)),0)+IF(F253="JčPČ",IF(L253=1,21.25,IF(L253=2,14.5,IF(L253=3,11.5,IF(L253=4,7,IF(L253=5,6.5,IF(L253=6,6,IF(L253=7,5.5,IF(L253=8,5,0))))))))+IF(L253&lt;=8,0,IF(L253&lt;=16,4,0))-IF(L253&lt;=8,0,IF(L253&lt;=16,(L253-9)*0.10625,0)),0)+IF(F253="JčEČ",IF(L253=1,17,IF(L253=2,13.02,IF(L253=3,10.32,IF(L253=4,6,IF(L253=5,5.5,IF(L253=6,5,IF(L253=7,4.5,IF(L253=8,4,0))))))))+IF(L253&lt;=8,0,IF(L253&lt;=16,3,0))-IF(L253&lt;=8,0,IF(L253&lt;=16,(L253-9)*0.085,0)),0)+IF(F253="NEAK",IF(L253=1,11.48,IF(L253=2,8.79,IF(L253=3,6.97,IF(L253=4,4.05,IF(L253=5,3.71,IF(L253=6,3.38,IF(L253=7,3.04,IF(L253=8,2.7,0))))))))+IF(L253&lt;=8,0,IF(L253&lt;=16,2,IF(L253&lt;=24,1.3,0)))-IF(L253&lt;=8,0,IF(L253&lt;=16,(L253-9)*0.0574,IF(L253&lt;=24,(L253-17)*0.0574,0))),0))*IF(L253&lt;0,1,IF(OR(F253="PČ",F253="PŽ",F253="PT"),IF(J253&lt;32,J253/32,1),1))* IF(L253&lt;0,1,IF(OR(F253="EČ",F253="EŽ",F253="JOŽ",F253="JPČ",F253="NEAK"),IF(J253&lt;24,J253/24,1),1))*IF(L253&lt;0,1,IF(OR(F253="PČneol",F253="JEČ",F253="JEOF",F253="JnPČ",F253="JnEČ",F253="JčPČ",F253="JčEČ"),IF(J253&lt;16,J253/16,1),1))*IF(L253&lt;0,1,IF(F253="EČneol",IF(J253&lt;8,J253/8,1),1))</f>
        <v>0</v>
      </c>
      <c r="O253" s="9">
        <f t="shared" ref="O253" si="121">IF(F253="OŽ",N253,IF(H253="Ne",IF(J253*0.3&lt;J253-L253,N253,0),IF(J253*0.1&lt;J253-L253,N253,0)))</f>
        <v>0</v>
      </c>
      <c r="P253" s="4">
        <f t="shared" ref="P253" si="122">IF(O253=0,0,IF(F253="OŽ",IF(L253&gt;35,0,IF(J253&gt;35,(36-L253)*1.836,((36-L253)-(36-J253))*1.836)),0)+IF(F253="PČ",IF(L253&gt;31,0,IF(J253&gt;31,(32-L253)*1.347,((32-L253)-(32-J253))*1.347)),0)+ IF(F253="PČneol",IF(L253&gt;15,0,IF(J253&gt;15,(16-L253)*0.255,((16-L253)-(16-J253))*0.255)),0)+IF(F253="PŽ",IF(L253&gt;31,0,IF(J253&gt;31,(32-L253)*0.255,((32-L253)-(32-J253))*0.255)),0)+IF(F253="EČ",IF(L253&gt;23,0,IF(J253&gt;23,(24-L253)*0.612,((24-L253)-(24-J253))*0.612)),0)+IF(F253="EČneol",IF(L253&gt;7,0,IF(J253&gt;7,(8-L253)*0.204,((8-L253)-(8-J253))*0.204)),0)+IF(F253="EŽ",IF(L253&gt;23,0,IF(J253&gt;23,(24-L253)*0.204,((24-L253)-(24-J253))*0.204)),0)+IF(F253="PT",IF(L253&gt;31,0,IF(J253&gt;31,(32-L253)*0.204,((32-L253)-(32-J253))*0.204)),0)+IF(F253="JOŽ",IF(L253&gt;23,0,IF(J253&gt;23,(24-L253)*0.255,((24-L253)-(24-J253))*0.255)),0)+IF(F253="JPČ",IF(L253&gt;23,0,IF(J253&gt;23,(24-L253)*0.204,((24-L253)-(24-J253))*0.204)),0)+IF(F253="JEČ",IF(L253&gt;15,0,IF(J253&gt;15,(16-L253)*0.102,((16-L253)-(16-J253))*0.102)),0)+IF(F253="JEOF",IF(L253&gt;15,0,IF(J253&gt;15,(16-L253)*0.102,((16-L253)-(16-J253))*0.102)),0)+IF(F253="JnPČ",IF(L253&gt;15,0,IF(J253&gt;15,(16-L253)*0.153,((16-L253)-(16-J253))*0.153)),0)+IF(F253="JnEČ",IF(L253&gt;15,0,IF(J253&gt;15,(16-L253)*0.0765,((16-L253)-(16-J253))*0.0765)),0)+IF(F253="JčPČ",IF(L253&gt;15,0,IF(J253&gt;15,(16-L253)*0.06375,((16-L253)-(16-J253))*0.06375)),0)+IF(F253="JčEČ",IF(L253&gt;15,0,IF(J253&gt;15,(16-L253)*0.051,((16-L253)-(16-J253))*0.051)),0)+IF(F253="NEAK",IF(L253&gt;23,0,IF(J253&gt;23,(24-L253)*0.03444,((24-L253)-(24-J253))*0.03444)),0))</f>
        <v>0</v>
      </c>
      <c r="Q253" s="11">
        <f t="shared" ref="Q253" si="123">IF(ISERROR(P253*100/N253),0,(P253*100/N253))</f>
        <v>0</v>
      </c>
      <c r="R253" s="10">
        <f t="shared" ref="R253" si="124">IF(Q253&lt;=30,O253+P253,O253+O253*0.3)*IF(G253=1,0.4,IF(G253=2,0.75,IF(G253="1 (kas 4 m. 1 k. nerengiamos)",0.52,1)))*IF(D253="olimpinė",1,IF(M253="Ne",0.5,1))*IF(OR(A$5="Lietuvos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federacija"),IF(OR(J253&lt;8,K253&lt;16),0,1),1)*E253*IF(I253&lt;=1,1,1/I253)*IF(OR(A$5="Lietuvos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54" spans="1:18">
      <c r="A254" s="80" t="s">
        <v>40</v>
      </c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2"/>
      <c r="R254" s="10">
        <f>SUM(R253:R253)</f>
        <v>0</v>
      </c>
    </row>
    <row r="255" spans="1:18" ht="15.75">
      <c r="A255" s="24" t="s">
        <v>117</v>
      </c>
      <c r="B255" s="2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 t="s">
        <v>65</v>
      </c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 s="8" customFormat="1">
      <c r="A257" s="49"/>
      <c r="B257" s="49"/>
      <c r="C257" s="49"/>
      <c r="D257" s="49"/>
      <c r="E257" s="49"/>
      <c r="F257" s="49"/>
      <c r="G257" s="49"/>
      <c r="H257" s="49"/>
      <c r="I257" s="49"/>
      <c r="J257" s="15"/>
      <c r="K257" s="15"/>
      <c r="L257" s="15"/>
      <c r="M257" s="15"/>
      <c r="N257" s="15"/>
      <c r="O257" s="15"/>
      <c r="P257" s="15"/>
      <c r="Q257" s="15"/>
      <c r="R257" s="16"/>
    </row>
    <row r="258" spans="1:18">
      <c r="A258" s="76" t="s">
        <v>118</v>
      </c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68"/>
      <c r="R258" s="8"/>
    </row>
    <row r="259" spans="1:18" ht="18">
      <c r="A259" s="78" t="s">
        <v>27</v>
      </c>
      <c r="B259" s="79"/>
      <c r="C259" s="79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68"/>
      <c r="R259" s="8"/>
    </row>
    <row r="260" spans="1:18">
      <c r="A260" s="76" t="s">
        <v>52</v>
      </c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68"/>
      <c r="R260" s="8"/>
    </row>
    <row r="261" spans="1:18">
      <c r="A261" s="72">
        <v>1</v>
      </c>
      <c r="B261" s="72" t="s">
        <v>32</v>
      </c>
      <c r="C261" s="12" t="s">
        <v>114</v>
      </c>
      <c r="D261" s="72" t="s">
        <v>34</v>
      </c>
      <c r="E261" s="72">
        <v>1</v>
      </c>
      <c r="F261" s="72" t="s">
        <v>45</v>
      </c>
      <c r="G261" s="72">
        <v>1</v>
      </c>
      <c r="H261" s="72" t="s">
        <v>36</v>
      </c>
      <c r="I261" s="72"/>
      <c r="J261" s="72">
        <v>110</v>
      </c>
      <c r="K261" s="72"/>
      <c r="L261" s="72">
        <v>18</v>
      </c>
      <c r="M261" s="72"/>
      <c r="N261" s="3">
        <f t="shared" ref="N261" si="125">(IF(F261="OŽ",IF(L261=1,550.8,IF(L261=2,426.38,IF(L261=3,342.14,IF(L261=4,181.44,IF(L261=5,168.48,IF(L261=6,155.52,IF(L261=7,148.5,IF(L261=8,144,0))))))))+IF(L261&lt;=8,0,IF(L261&lt;=16,137.7,IF(L261&lt;=24,108,IF(L261&lt;=32,80.1,IF(L261&lt;=36,52.2,0)))))-IF(L261&lt;=8,0,IF(L261&lt;=16,(L261-9)*2.754,IF(L261&lt;=24,(L261-17)* 2.754,IF(L261&lt;=32,(L261-25)* 2.754,IF(L261&lt;=36,(L261-33)*2.754,0))))),0)+IF(F261="PČ",IF(L261=1,449,IF(L261=2,314.6,IF(L261=3,238,IF(L261=4,172,IF(L261=5,159,IF(L261=6,145,IF(L261=7,132,IF(L261=8,119,0))))))))+IF(L261&lt;=8,0,IF(L261&lt;=16,88,IF(L261&lt;=24,55,IF(L261&lt;=32,22,0))))-IF(L261&lt;=8,0,IF(L261&lt;=16,(L261-9)*2.245,IF(L261&lt;=24,(L261-17)*2.245,IF(L261&lt;=32,(L261-25)*2.245,0)))),0)+IF(F261="PČneol",IF(L261=1,85,IF(L261=2,64.61,IF(L261=3,50.76,IF(L261=4,16.25,IF(L261=5,15,IF(L261=6,13.75,IF(L261=7,12.5,IF(L261=8,11.25,0))))))))+IF(L261&lt;=8,0,IF(L261&lt;=16,9,0))-IF(L261&lt;=8,0,IF(L261&lt;=16,(L261-9)*0.425,0)),0)+IF(F261="PŽ",IF(L261=1,85,IF(L261=2,59.5,IF(L261=3,45,IF(L261=4,32.5,IF(L261=5,30,IF(L261=6,27.5,IF(L261=7,25,IF(L261=8,22.5,0))))))))+IF(L261&lt;=8,0,IF(L261&lt;=16,19,IF(L261&lt;=24,13,IF(L261&lt;=32,8,0))))-IF(L261&lt;=8,0,IF(L261&lt;=16,(L261-9)*0.425,IF(L261&lt;=24,(L261-17)*0.425,IF(L261&lt;=32,(L261-25)*0.425,0)))),0)+IF(F261="EČ",IF(L261=1,204,IF(L261=2,156.24,IF(L261=3,123.84,IF(L261=4,72,IF(L261=5,66,IF(L261=6,60,IF(L261=7,54,IF(L261=8,48,0))))))))+IF(L261&lt;=8,0,IF(L261&lt;=16,40,IF(L261&lt;=24,25,0)))-IF(L261&lt;=8,0,IF(L261&lt;=16,(L261-9)*1.02,IF(L261&lt;=24,(L261-17)*1.02,0))),0)+IF(F261="EČneol",IF(L261=1,68,IF(L261=2,51.69,IF(L261=3,40.61,IF(L261=4,13,IF(L261=5,12,IF(L261=6,11,IF(L261=7,10,IF(L261=8,9,0)))))))))+IF(F261="EŽ",IF(L261=1,68,IF(L261=2,47.6,IF(L261=3,36,IF(L261=4,18,IF(L261=5,16.5,IF(L261=6,15,IF(L261=7,13.5,IF(L261=8,12,0))))))))+IF(L261&lt;=8,0,IF(L261&lt;=16,10,IF(L261&lt;=24,6,0)))-IF(L261&lt;=8,0,IF(L261&lt;=16,(L261-9)*0.34,IF(L261&lt;=24,(L261-17)*0.34,0))),0)+IF(F261="PT",IF(L261=1,68,IF(L261=2,52.08,IF(L261=3,41.28,IF(L261=4,24,IF(L261=5,22,IF(L261=6,20,IF(L261=7,18,IF(L261=8,16,0))))))))+IF(L261&lt;=8,0,IF(L261&lt;=16,13,IF(L261&lt;=24,9,IF(L261&lt;=32,4,0))))-IF(L261&lt;=8,0,IF(L261&lt;=16,(L261-9)*0.34,IF(L261&lt;=24,(L261-17)*0.34,IF(L261&lt;=32,(L261-25)*0.34,0)))),0)+IF(F261="JOŽ",IF(L261=1,85,IF(L261=2,59.5,IF(L261=3,45,IF(L261=4,32.5,IF(L261=5,30,IF(L261=6,27.5,IF(L261=7,25,IF(L261=8,22.5,0))))))))+IF(L261&lt;=8,0,IF(L261&lt;=16,19,IF(L261&lt;=24,13,0)))-IF(L261&lt;=8,0,IF(L261&lt;=16,(L261-9)*0.425,IF(L261&lt;=24,(L261-17)*0.425,0))),0)+IF(F261="JPČ",IF(L261=1,68,IF(L261=2,47.6,IF(L261=3,36,IF(L261=4,26,IF(L261=5,24,IF(L261=6,22,IF(L261=7,20,IF(L261=8,18,0))))))))+IF(L261&lt;=8,0,IF(L261&lt;=16,13,IF(L261&lt;=24,9,0)))-IF(L261&lt;=8,0,IF(L261&lt;=16,(L261-9)*0.34,IF(L261&lt;=24,(L261-17)*0.34,0))),0)+IF(F261="JEČ",IF(L261=1,34,IF(L261=2,26.04,IF(L261=3,20.6,IF(L261=4,12,IF(L261=5,11,IF(L261=6,10,IF(L261=7,9,IF(L261=8,8,0))))))))+IF(L261&lt;=8,0,IF(L261&lt;=16,6,0))-IF(L261&lt;=8,0,IF(L261&lt;=16,(L261-9)*0.17,0)),0)+IF(F261="JEOF",IF(L261=1,34,IF(L261=2,26.04,IF(L261=3,20.6,IF(L261=4,12,IF(L261=5,11,IF(L261=6,10,IF(L261=7,9,IF(L261=8,8,0))))))))+IF(L261&lt;=8,0,IF(L261&lt;=16,6,0))-IF(L261&lt;=8,0,IF(L261&lt;=16,(L261-9)*0.17,0)),0)+IF(F261="JnPČ",IF(L261=1,51,IF(L261=2,35.7,IF(L261=3,27,IF(L261=4,19.5,IF(L261=5,18,IF(L261=6,16.5,IF(L261=7,15,IF(L261=8,13.5,0))))))))+IF(L261&lt;=8,0,IF(L261&lt;=16,10,0))-IF(L261&lt;=8,0,IF(L261&lt;=16,(L261-9)*0.255,0)),0)+IF(F261="JnEČ",IF(L261=1,25.5,IF(L261=2,19.53,IF(L261=3,15.48,IF(L261=4,9,IF(L261=5,8.25,IF(L261=6,7.5,IF(L261=7,6.75,IF(L261=8,6,0))))))))+IF(L261&lt;=8,0,IF(L261&lt;=16,5,0))-IF(L261&lt;=8,0,IF(L261&lt;=16,(L261-9)*0.1275,0)),0)+IF(F261="JčPČ",IF(L261=1,21.25,IF(L261=2,14.5,IF(L261=3,11.5,IF(L261=4,7,IF(L261=5,6.5,IF(L261=6,6,IF(L261=7,5.5,IF(L261=8,5,0))))))))+IF(L261&lt;=8,0,IF(L261&lt;=16,4,0))-IF(L261&lt;=8,0,IF(L261&lt;=16,(L261-9)*0.10625,0)),0)+IF(F261="JčEČ",IF(L261=1,17,IF(L261=2,13.02,IF(L261=3,10.32,IF(L261=4,6,IF(L261=5,5.5,IF(L261=6,5,IF(L261=7,4.5,IF(L261=8,4,0))))))))+IF(L261&lt;=8,0,IF(L261&lt;=16,3,0))-IF(L261&lt;=8,0,IF(L261&lt;=16,(L261-9)*0.085,0)),0)+IF(F261="NEAK",IF(L261=1,11.48,IF(L261=2,8.79,IF(L261=3,6.97,IF(L261=4,4.05,IF(L261=5,3.71,IF(L261=6,3.38,IF(L261=7,3.04,IF(L261=8,2.7,0))))))))+IF(L261&lt;=8,0,IF(L261&lt;=16,2,IF(L261&lt;=24,1.3,0)))-IF(L261&lt;=8,0,IF(L261&lt;=16,(L261-9)*0.0574,IF(L261&lt;=24,(L261-17)*0.0574,0))),0))*IF(L261&lt;0,1,IF(OR(F261="PČ",F261="PŽ",F261="PT"),IF(J261&lt;32,J261/32,1),1))* IF(L261&lt;0,1,IF(OR(F261="EČ",F261="EŽ",F261="JOŽ",F261="JPČ",F261="NEAK"),IF(J261&lt;24,J261/24,1),1))*IF(L261&lt;0,1,IF(OR(F261="PČneol",F261="JEČ",F261="JEOF",F261="JnPČ",F261="JnEČ",F261="JčPČ",F261="JčEČ"),IF(J261&lt;16,J261/16,1),1))*IF(L261&lt;0,1,IF(F261="EČneol",IF(J261&lt;8,J261/8,1),1))</f>
        <v>0</v>
      </c>
      <c r="O261" s="9">
        <f t="shared" ref="O261" si="126">IF(F261="OŽ",N261,IF(H261="Ne",IF(J261*0.3&lt;J261-L261,N261,0),IF(J261*0.1&lt;J261-L261,N261,0)))</f>
        <v>0</v>
      </c>
      <c r="P261" s="4">
        <f t="shared" ref="P261" si="127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" si="128">IF(ISERROR(P261*100/N261),0,(P261*100/N261))</f>
        <v>0</v>
      </c>
      <c r="R261" s="10">
        <f t="shared" ref="R261" si="129">IF(Q261&lt;=30,O261+P261,O261+O261*0.3)*IF(G261=1,0.4,IF(G261=2,0.75,IF(G261="1 (kas 4 m. 1 k. nerengiamos)",0.52,1)))*IF(D261="olimpinė",1,IF(M261="Ne",0.5,1))*IF(OR(A$5="Lietuvos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federacija"),IF(OR(J261&lt;8,K261&lt;16),0,1),1)*E261*IF(I261&lt;=1,1,1/I261)*IF(OR(A$5="Lietuvos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2" spans="1:18">
      <c r="A262" s="80" t="s">
        <v>40</v>
      </c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2"/>
      <c r="R262" s="10">
        <f>SUM(R261:R261)</f>
        <v>0</v>
      </c>
    </row>
    <row r="263" spans="1:18" ht="15.75">
      <c r="A263" s="24" t="s">
        <v>119</v>
      </c>
      <c r="B263" s="2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6"/>
    </row>
    <row r="264" spans="1:18">
      <c r="A264" s="49" t="s">
        <v>65</v>
      </c>
      <c r="B264" s="49"/>
      <c r="C264" s="49"/>
      <c r="D264" s="49"/>
      <c r="E264" s="49"/>
      <c r="F264" s="49"/>
      <c r="G264" s="49"/>
      <c r="H264" s="49"/>
      <c r="I264" s="49"/>
      <c r="J264" s="15"/>
      <c r="K264" s="15"/>
      <c r="L264" s="15"/>
      <c r="M264" s="15"/>
      <c r="N264" s="15"/>
      <c r="O264" s="15"/>
      <c r="P264" s="15"/>
      <c r="Q264" s="15"/>
      <c r="R264" s="16"/>
    </row>
    <row r="265" spans="1:18" s="8" customFormat="1">
      <c r="A265" s="49"/>
      <c r="B265" s="49"/>
      <c r="C265" s="49"/>
      <c r="D265" s="49"/>
      <c r="E265" s="49"/>
      <c r="F265" s="49"/>
      <c r="G265" s="49"/>
      <c r="H265" s="49"/>
      <c r="I265" s="49"/>
      <c r="J265" s="15"/>
      <c r="K265" s="15"/>
      <c r="L265" s="15"/>
      <c r="M265" s="15"/>
      <c r="N265" s="15"/>
      <c r="O265" s="15"/>
      <c r="P265" s="15"/>
      <c r="Q265" s="15"/>
      <c r="R265" s="16"/>
    </row>
    <row r="266" spans="1:18">
      <c r="A266" s="76" t="s">
        <v>120</v>
      </c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68"/>
      <c r="R266" s="8"/>
    </row>
    <row r="267" spans="1:18" ht="18">
      <c r="A267" s="78" t="s">
        <v>27</v>
      </c>
      <c r="B267" s="79"/>
      <c r="C267" s="79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68"/>
      <c r="R267" s="8"/>
    </row>
    <row r="268" spans="1:18">
      <c r="A268" s="76" t="s">
        <v>52</v>
      </c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68"/>
      <c r="R268" s="8"/>
    </row>
    <row r="269" spans="1:18" ht="22.5">
      <c r="A269" s="72">
        <v>1</v>
      </c>
      <c r="B269" s="72" t="s">
        <v>56</v>
      </c>
      <c r="C269" s="12" t="s">
        <v>33</v>
      </c>
      <c r="D269" s="72" t="s">
        <v>34</v>
      </c>
      <c r="E269" s="72">
        <v>1</v>
      </c>
      <c r="F269" s="72" t="s">
        <v>54</v>
      </c>
      <c r="G269" s="56" t="s">
        <v>55</v>
      </c>
      <c r="H269" s="72" t="s">
        <v>36</v>
      </c>
      <c r="I269" s="72"/>
      <c r="J269" s="72">
        <v>136</v>
      </c>
      <c r="K269" s="72"/>
      <c r="L269" s="72">
        <v>91</v>
      </c>
      <c r="M269" s="72"/>
      <c r="N269" s="3">
        <f t="shared" ref="N269:N276" si="130">(IF(F269="OŽ",IF(L269=1,550.8,IF(L269=2,426.38,IF(L269=3,342.14,IF(L269=4,181.44,IF(L269=5,168.48,IF(L269=6,155.52,IF(L269=7,148.5,IF(L269=8,144,0))))))))+IF(L269&lt;=8,0,IF(L269&lt;=16,137.7,IF(L269&lt;=24,108,IF(L269&lt;=32,80.1,IF(L269&lt;=36,52.2,0)))))-IF(L269&lt;=8,0,IF(L269&lt;=16,(L269-9)*2.754,IF(L269&lt;=24,(L269-17)* 2.754,IF(L269&lt;=32,(L269-25)* 2.754,IF(L269&lt;=36,(L269-33)*2.754,0))))),0)+IF(F269="PČ",IF(L269=1,449,IF(L269=2,314.6,IF(L269=3,238,IF(L269=4,172,IF(L269=5,159,IF(L269=6,145,IF(L269=7,132,IF(L269=8,119,0))))))))+IF(L269&lt;=8,0,IF(L269&lt;=16,88,IF(L269&lt;=24,55,IF(L269&lt;=32,22,0))))-IF(L269&lt;=8,0,IF(L269&lt;=16,(L269-9)*2.245,IF(L269&lt;=24,(L269-17)*2.245,IF(L269&lt;=32,(L269-25)*2.245,0)))),0)+IF(F269="PČneol",IF(L269=1,85,IF(L269=2,64.61,IF(L269=3,50.76,IF(L269=4,16.25,IF(L269=5,15,IF(L269=6,13.75,IF(L269=7,12.5,IF(L269=8,11.25,0))))))))+IF(L269&lt;=8,0,IF(L269&lt;=16,9,0))-IF(L269&lt;=8,0,IF(L269&lt;=16,(L269-9)*0.425,0)),0)+IF(F269="PŽ",IF(L269=1,85,IF(L269=2,59.5,IF(L269=3,45,IF(L269=4,32.5,IF(L269=5,30,IF(L269=6,27.5,IF(L269=7,25,IF(L269=8,22.5,0))))))))+IF(L269&lt;=8,0,IF(L269&lt;=16,19,IF(L269&lt;=24,13,IF(L269&lt;=32,8,0))))-IF(L269&lt;=8,0,IF(L269&lt;=16,(L269-9)*0.425,IF(L269&lt;=24,(L269-17)*0.425,IF(L269&lt;=32,(L269-25)*0.425,0)))),0)+IF(F269="EČ",IF(L269=1,204,IF(L269=2,156.24,IF(L269=3,123.84,IF(L269=4,72,IF(L269=5,66,IF(L269=6,60,IF(L269=7,54,IF(L269=8,48,0))))))))+IF(L269&lt;=8,0,IF(L269&lt;=16,40,IF(L269&lt;=24,25,0)))-IF(L269&lt;=8,0,IF(L269&lt;=16,(L269-9)*1.02,IF(L269&lt;=24,(L269-17)*1.02,0))),0)+IF(F269="EČneol",IF(L269=1,68,IF(L269=2,51.69,IF(L269=3,40.61,IF(L269=4,13,IF(L269=5,12,IF(L269=6,11,IF(L269=7,10,IF(L269=8,9,0)))))))))+IF(F269="EŽ",IF(L269=1,68,IF(L269=2,47.6,IF(L269=3,36,IF(L269=4,18,IF(L269=5,16.5,IF(L269=6,15,IF(L269=7,13.5,IF(L269=8,12,0))))))))+IF(L269&lt;=8,0,IF(L269&lt;=16,10,IF(L269&lt;=24,6,0)))-IF(L269&lt;=8,0,IF(L269&lt;=16,(L269-9)*0.34,IF(L269&lt;=24,(L269-17)*0.34,0))),0)+IF(F269="PT",IF(L269=1,68,IF(L269=2,52.08,IF(L269=3,41.28,IF(L269=4,24,IF(L269=5,22,IF(L269=6,20,IF(L269=7,18,IF(L269=8,16,0))))))))+IF(L269&lt;=8,0,IF(L269&lt;=16,13,IF(L269&lt;=24,9,IF(L269&lt;=32,4,0))))-IF(L269&lt;=8,0,IF(L269&lt;=16,(L269-9)*0.34,IF(L269&lt;=24,(L269-17)*0.34,IF(L269&lt;=32,(L269-25)*0.34,0)))),0)+IF(F269="JOŽ",IF(L269=1,85,IF(L269=2,59.5,IF(L269=3,45,IF(L269=4,32.5,IF(L269=5,30,IF(L269=6,27.5,IF(L269=7,25,IF(L269=8,22.5,0))))))))+IF(L269&lt;=8,0,IF(L269&lt;=16,19,IF(L269&lt;=24,13,0)))-IF(L269&lt;=8,0,IF(L269&lt;=16,(L269-9)*0.425,IF(L269&lt;=24,(L269-17)*0.425,0))),0)+IF(F269="JPČ",IF(L269=1,68,IF(L269=2,47.6,IF(L269=3,36,IF(L269=4,26,IF(L269=5,24,IF(L269=6,22,IF(L269=7,20,IF(L269=8,18,0))))))))+IF(L269&lt;=8,0,IF(L269&lt;=16,13,IF(L269&lt;=24,9,0)))-IF(L269&lt;=8,0,IF(L269&lt;=16,(L269-9)*0.34,IF(L269&lt;=24,(L269-17)*0.34,0))),0)+IF(F269="JEČ",IF(L269=1,34,IF(L269=2,26.04,IF(L269=3,20.6,IF(L269=4,12,IF(L269=5,11,IF(L269=6,10,IF(L269=7,9,IF(L269=8,8,0))))))))+IF(L269&lt;=8,0,IF(L269&lt;=16,6,0))-IF(L269&lt;=8,0,IF(L269&lt;=16,(L269-9)*0.17,0)),0)+IF(F269="JEOF",IF(L269=1,34,IF(L269=2,26.04,IF(L269=3,20.6,IF(L269=4,12,IF(L269=5,11,IF(L269=6,10,IF(L269=7,9,IF(L269=8,8,0))))))))+IF(L269&lt;=8,0,IF(L269&lt;=16,6,0))-IF(L269&lt;=8,0,IF(L269&lt;=16,(L269-9)*0.17,0)),0)+IF(F269="JnPČ",IF(L269=1,51,IF(L269=2,35.7,IF(L269=3,27,IF(L269=4,19.5,IF(L269=5,18,IF(L269=6,16.5,IF(L269=7,15,IF(L269=8,13.5,0))))))))+IF(L269&lt;=8,0,IF(L269&lt;=16,10,0))-IF(L269&lt;=8,0,IF(L269&lt;=16,(L269-9)*0.255,0)),0)+IF(F269="JnEČ",IF(L269=1,25.5,IF(L269=2,19.53,IF(L269=3,15.48,IF(L269=4,9,IF(L269=5,8.25,IF(L269=6,7.5,IF(L269=7,6.75,IF(L269=8,6,0))))))))+IF(L269&lt;=8,0,IF(L269&lt;=16,5,0))-IF(L269&lt;=8,0,IF(L269&lt;=16,(L269-9)*0.1275,0)),0)+IF(F269="JčPČ",IF(L269=1,21.25,IF(L269=2,14.5,IF(L269=3,11.5,IF(L269=4,7,IF(L269=5,6.5,IF(L269=6,6,IF(L269=7,5.5,IF(L269=8,5,0))))))))+IF(L269&lt;=8,0,IF(L269&lt;=16,4,0))-IF(L269&lt;=8,0,IF(L269&lt;=16,(L269-9)*0.10625,0)),0)+IF(F269="JčEČ",IF(L269=1,17,IF(L269=2,13.02,IF(L269=3,10.32,IF(L269=4,6,IF(L269=5,5.5,IF(L269=6,5,IF(L269=7,4.5,IF(L269=8,4,0))))))))+IF(L269&lt;=8,0,IF(L269&lt;=16,3,0))-IF(L269&lt;=8,0,IF(L269&lt;=16,(L269-9)*0.085,0)),0)+IF(F269="NEAK",IF(L269=1,11.48,IF(L269=2,8.79,IF(L269=3,6.97,IF(L269=4,4.05,IF(L269=5,3.71,IF(L269=6,3.38,IF(L269=7,3.04,IF(L269=8,2.7,0))))))))+IF(L269&lt;=8,0,IF(L269&lt;=16,2,IF(L269&lt;=24,1.3,0)))-IF(L269&lt;=8,0,IF(L269&lt;=16,(L269-9)*0.0574,IF(L269&lt;=24,(L269-17)*0.0574,0))),0))*IF(L269&lt;0,1,IF(OR(F269="PČ",F269="PŽ",F269="PT"),IF(J269&lt;32,J269/32,1),1))* IF(L269&lt;0,1,IF(OR(F269="EČ",F269="EŽ",F269="JOŽ",F269="JPČ",F269="NEAK"),IF(J269&lt;24,J269/24,1),1))*IF(L269&lt;0,1,IF(OR(F269="PČneol",F269="JEČ",F269="JEOF",F269="JnPČ",F269="JnEČ",F269="JčPČ",F269="JčEČ"),IF(J269&lt;16,J269/16,1),1))*IF(L269&lt;0,1,IF(F269="EČneol",IF(J269&lt;8,J269/8,1),1))</f>
        <v>0</v>
      </c>
      <c r="O269" s="9">
        <f t="shared" ref="O269:O276" si="131">IF(F269="OŽ",N269,IF(H269="Ne",IF(J269*0.3&lt;J269-L269,N269,0),IF(J269*0.1&lt;J269-L269,N269,0)))</f>
        <v>0</v>
      </c>
      <c r="P269" s="4">
        <f t="shared" ref="P269" si="132">IF(O269=0,0,IF(F269="OŽ",IF(L269&gt;35,0,IF(J269&gt;35,(36-L269)*1.836,((36-L269)-(36-J269))*1.836)),0)+IF(F269="PČ",IF(L269&gt;31,0,IF(J269&gt;31,(32-L269)*1.347,((32-L269)-(32-J269))*1.347)),0)+ IF(F269="PČneol",IF(L269&gt;15,0,IF(J269&gt;15,(16-L269)*0.255,((16-L269)-(16-J269))*0.255)),0)+IF(F269="PŽ",IF(L269&gt;31,0,IF(J269&gt;31,(32-L269)*0.255,((32-L269)-(32-J269))*0.255)),0)+IF(F269="EČ",IF(L269&gt;23,0,IF(J269&gt;23,(24-L269)*0.612,((24-L269)-(24-J269))*0.612)),0)+IF(F269="EČneol",IF(L269&gt;7,0,IF(J269&gt;7,(8-L269)*0.204,((8-L269)-(8-J269))*0.204)),0)+IF(F269="EŽ",IF(L269&gt;23,0,IF(J269&gt;23,(24-L269)*0.204,((24-L269)-(24-J269))*0.204)),0)+IF(F269="PT",IF(L269&gt;31,0,IF(J269&gt;31,(32-L269)*0.204,((32-L269)-(32-J269))*0.204)),0)+IF(F269="JOŽ",IF(L269&gt;23,0,IF(J269&gt;23,(24-L269)*0.255,((24-L269)-(24-J269))*0.255)),0)+IF(F269="JPČ",IF(L269&gt;23,0,IF(J269&gt;23,(24-L269)*0.204,((24-L269)-(24-J269))*0.204)),0)+IF(F269="JEČ",IF(L269&gt;15,0,IF(J269&gt;15,(16-L269)*0.102,((16-L269)-(16-J269))*0.102)),0)+IF(F269="JEOF",IF(L269&gt;15,0,IF(J269&gt;15,(16-L269)*0.102,((16-L269)-(16-J269))*0.102)),0)+IF(F269="JnPČ",IF(L269&gt;15,0,IF(J269&gt;15,(16-L269)*0.153,((16-L269)-(16-J269))*0.153)),0)+IF(F269="JnEČ",IF(L269&gt;15,0,IF(J269&gt;15,(16-L269)*0.0765,((16-L269)-(16-J269))*0.0765)),0)+IF(F269="JčPČ",IF(L269&gt;15,0,IF(J269&gt;15,(16-L269)*0.06375,((16-L269)-(16-J269))*0.06375)),0)+IF(F269="JčEČ",IF(L269&gt;15,0,IF(J269&gt;15,(16-L269)*0.051,((16-L269)-(16-J269))*0.051)),0)+IF(F269="NEAK",IF(L269&gt;23,0,IF(J269&gt;23,(24-L269)*0.03444,((24-L269)-(24-J269))*0.03444)),0))</f>
        <v>0</v>
      </c>
      <c r="Q269" s="11">
        <f t="shared" ref="Q269" si="133">IF(ISERROR(P269*100/N269),0,(P269*100/N269))</f>
        <v>0</v>
      </c>
      <c r="R269" s="10">
        <f t="shared" ref="R269:R276" si="134">IF(Q269&lt;=30,O269+P269,O269+O269*0.3)*IF(G269=1,0.4,IF(G269=2,0.75,IF(G269="1 (kas 4 m. 1 k. nerengiamos)",0.52,1)))*IF(D269="olimpinė",1,IF(M269="Ne",0.5,1))*IF(OR(A$5="Lietuvos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federacija"),IF(OR(J269&lt;8,K269&lt;16),0,1),1)*E269*IF(I269&lt;=1,1,1/I269)*IF(OR(A$5="Lietuvos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0" spans="1:18" ht="22.5">
      <c r="A270" s="72">
        <v>2</v>
      </c>
      <c r="B270" s="72" t="s">
        <v>58</v>
      </c>
      <c r="C270" s="12" t="s">
        <v>33</v>
      </c>
      <c r="D270" s="72" t="s">
        <v>34</v>
      </c>
      <c r="E270" s="72">
        <v>1</v>
      </c>
      <c r="F270" s="72" t="s">
        <v>54</v>
      </c>
      <c r="G270" s="56" t="s">
        <v>55</v>
      </c>
      <c r="H270" s="72" t="s">
        <v>36</v>
      </c>
      <c r="I270" s="72"/>
      <c r="J270" s="72">
        <v>136</v>
      </c>
      <c r="K270" s="72"/>
      <c r="L270" s="72">
        <v>107</v>
      </c>
      <c r="M270" s="72"/>
      <c r="N270" s="3">
        <f t="shared" si="130"/>
        <v>0</v>
      </c>
      <c r="O270" s="9">
        <f t="shared" si="131"/>
        <v>0</v>
      </c>
      <c r="P270" s="4">
        <f t="shared" ref="P270:P276" si="135">IF(O270=0,0,IF(F270="OŽ",IF(L270&gt;35,0,IF(J270&gt;35,(36-L270)*1.836,((36-L270)-(36-J270))*1.836)),0)+IF(F270="PČ",IF(L270&gt;31,0,IF(J270&gt;31,(32-L270)*1.347,((32-L270)-(32-J270))*1.347)),0)+ IF(F270="PČneol",IF(L270&gt;15,0,IF(J270&gt;15,(16-L270)*0.255,((16-L270)-(16-J270))*0.255)),0)+IF(F270="PŽ",IF(L270&gt;31,0,IF(J270&gt;31,(32-L270)*0.255,((32-L270)-(32-J270))*0.255)),0)+IF(F270="EČ",IF(L270&gt;23,0,IF(J270&gt;23,(24-L270)*0.612,((24-L270)-(24-J270))*0.612)),0)+IF(F270="EČneol",IF(L270&gt;7,0,IF(J270&gt;7,(8-L270)*0.204,((8-L270)-(8-J270))*0.204)),0)+IF(F270="EŽ",IF(L270&gt;23,0,IF(J270&gt;23,(24-L270)*0.204,((24-L270)-(24-J270))*0.204)),0)+IF(F270="PT",IF(L270&gt;31,0,IF(J270&gt;31,(32-L270)*0.204,((32-L270)-(32-J270))*0.204)),0)+IF(F270="JOŽ",IF(L270&gt;23,0,IF(J270&gt;23,(24-L270)*0.255,((24-L270)-(24-J270))*0.255)),0)+IF(F270="JPČ",IF(L270&gt;23,0,IF(J270&gt;23,(24-L270)*0.204,((24-L270)-(24-J270))*0.204)),0)+IF(F270="JEČ",IF(L270&gt;15,0,IF(J270&gt;15,(16-L270)*0.102,((16-L270)-(16-J270))*0.102)),0)+IF(F270="JEOF",IF(L270&gt;15,0,IF(J270&gt;15,(16-L270)*0.102,((16-L270)-(16-J270))*0.102)),0)+IF(F270="JnPČ",IF(L270&gt;15,0,IF(J270&gt;15,(16-L270)*0.153,((16-L270)-(16-J270))*0.153)),0)+IF(F270="JnEČ",IF(L270&gt;15,0,IF(J270&gt;15,(16-L270)*0.0765,((16-L270)-(16-J270))*0.0765)),0)+IF(F270="JčPČ",IF(L270&gt;15,0,IF(J270&gt;15,(16-L270)*0.06375,((16-L270)-(16-J270))*0.06375)),0)+IF(F270="JčEČ",IF(L270&gt;15,0,IF(J270&gt;15,(16-L270)*0.051,((16-L270)-(16-J270))*0.051)),0)+IF(F270="NEAK",IF(L270&gt;23,0,IF(J270&gt;23,(24-L270)*0.03444,((24-L270)-(24-J270))*0.03444)),0))</f>
        <v>0</v>
      </c>
      <c r="Q270" s="11">
        <f t="shared" ref="Q270:Q276" si="136">IF(ISERROR(P270*100/N270),0,(P270*100/N270))</f>
        <v>0</v>
      </c>
      <c r="R270" s="10">
        <f t="shared" si="134"/>
        <v>0</v>
      </c>
    </row>
    <row r="271" spans="1:18" ht="22.5">
      <c r="A271" s="72">
        <v>3</v>
      </c>
      <c r="B271" s="72" t="s">
        <v>121</v>
      </c>
      <c r="C271" s="12" t="s">
        <v>33</v>
      </c>
      <c r="D271" s="72" t="s">
        <v>34</v>
      </c>
      <c r="E271" s="72">
        <v>1</v>
      </c>
      <c r="F271" s="72" t="s">
        <v>54</v>
      </c>
      <c r="G271" s="56" t="s">
        <v>55</v>
      </c>
      <c r="H271" s="72" t="s">
        <v>36</v>
      </c>
      <c r="I271" s="72"/>
      <c r="J271" s="72">
        <v>136</v>
      </c>
      <c r="K271" s="72"/>
      <c r="L271" s="72">
        <v>108</v>
      </c>
      <c r="M271" s="72"/>
      <c r="N271" s="3">
        <f t="shared" si="130"/>
        <v>0</v>
      </c>
      <c r="O271" s="9">
        <f t="shared" si="131"/>
        <v>0</v>
      </c>
      <c r="P271" s="4">
        <f t="shared" si="135"/>
        <v>0</v>
      </c>
      <c r="Q271" s="11">
        <f t="shared" si="136"/>
        <v>0</v>
      </c>
      <c r="R271" s="10">
        <f t="shared" si="134"/>
        <v>0</v>
      </c>
    </row>
    <row r="272" spans="1:18" ht="22.5">
      <c r="A272" s="72">
        <v>4</v>
      </c>
      <c r="B272" s="72" t="s">
        <v>57</v>
      </c>
      <c r="C272" s="12" t="s">
        <v>33</v>
      </c>
      <c r="D272" s="72" t="s">
        <v>34</v>
      </c>
      <c r="E272" s="72">
        <v>1</v>
      </c>
      <c r="F272" s="72" t="s">
        <v>54</v>
      </c>
      <c r="G272" s="56" t="s">
        <v>55</v>
      </c>
      <c r="H272" s="72" t="s">
        <v>36</v>
      </c>
      <c r="I272" s="72"/>
      <c r="J272" s="72">
        <v>136</v>
      </c>
      <c r="K272" s="72"/>
      <c r="L272" s="72">
        <v>110</v>
      </c>
      <c r="M272" s="72"/>
      <c r="N272" s="3">
        <f t="shared" si="130"/>
        <v>0</v>
      </c>
      <c r="O272" s="9">
        <f t="shared" si="131"/>
        <v>0</v>
      </c>
      <c r="P272" s="4">
        <f t="shared" si="135"/>
        <v>0</v>
      </c>
      <c r="Q272" s="11">
        <f t="shared" si="136"/>
        <v>0</v>
      </c>
      <c r="R272" s="10">
        <f t="shared" si="134"/>
        <v>0</v>
      </c>
    </row>
    <row r="273" spans="1:18" ht="22.5">
      <c r="A273" s="72">
        <v>5</v>
      </c>
      <c r="B273" s="72" t="s">
        <v>59</v>
      </c>
      <c r="C273" s="12" t="s">
        <v>33</v>
      </c>
      <c r="D273" s="72" t="s">
        <v>34</v>
      </c>
      <c r="E273" s="72">
        <v>1</v>
      </c>
      <c r="F273" s="72" t="s">
        <v>54</v>
      </c>
      <c r="G273" s="56" t="s">
        <v>55</v>
      </c>
      <c r="H273" s="72" t="s">
        <v>36</v>
      </c>
      <c r="I273" s="72"/>
      <c r="J273" s="72">
        <v>210</v>
      </c>
      <c r="K273" s="72"/>
      <c r="L273" s="72">
        <v>87</v>
      </c>
      <c r="M273" s="72"/>
      <c r="N273" s="3">
        <f t="shared" si="130"/>
        <v>0</v>
      </c>
      <c r="O273" s="9">
        <f t="shared" si="131"/>
        <v>0</v>
      </c>
      <c r="P273" s="4">
        <f t="shared" si="135"/>
        <v>0</v>
      </c>
      <c r="Q273" s="11">
        <f t="shared" si="136"/>
        <v>0</v>
      </c>
      <c r="R273" s="10">
        <f t="shared" si="134"/>
        <v>0</v>
      </c>
    </row>
    <row r="274" spans="1:18" ht="22.5">
      <c r="A274" s="72">
        <v>6</v>
      </c>
      <c r="B274" s="72" t="s">
        <v>107</v>
      </c>
      <c r="C274" s="12" t="s">
        <v>33</v>
      </c>
      <c r="D274" s="72" t="s">
        <v>34</v>
      </c>
      <c r="E274" s="72">
        <v>1</v>
      </c>
      <c r="F274" s="72" t="s">
        <v>54</v>
      </c>
      <c r="G274" s="56" t="s">
        <v>55</v>
      </c>
      <c r="H274" s="72" t="s">
        <v>36</v>
      </c>
      <c r="I274" s="72"/>
      <c r="J274" s="72">
        <v>210</v>
      </c>
      <c r="K274" s="72"/>
      <c r="L274" s="72">
        <v>100</v>
      </c>
      <c r="M274" s="72"/>
      <c r="N274" s="3">
        <f t="shared" si="130"/>
        <v>0</v>
      </c>
      <c r="O274" s="9">
        <f t="shared" si="131"/>
        <v>0</v>
      </c>
      <c r="P274" s="4">
        <f t="shared" si="135"/>
        <v>0</v>
      </c>
      <c r="Q274" s="11">
        <f t="shared" si="136"/>
        <v>0</v>
      </c>
      <c r="R274" s="10">
        <f t="shared" si="134"/>
        <v>0</v>
      </c>
    </row>
    <row r="275" spans="1:18" ht="22.5">
      <c r="A275" s="72">
        <v>7</v>
      </c>
      <c r="B275" s="72" t="s">
        <v>68</v>
      </c>
      <c r="C275" s="12" t="s">
        <v>33</v>
      </c>
      <c r="D275" s="72" t="s">
        <v>34</v>
      </c>
      <c r="E275" s="72">
        <v>1</v>
      </c>
      <c r="F275" s="72" t="s">
        <v>54</v>
      </c>
      <c r="G275" s="56" t="s">
        <v>55</v>
      </c>
      <c r="H275" s="72" t="s">
        <v>36</v>
      </c>
      <c r="I275" s="72"/>
      <c r="J275" s="72">
        <v>210</v>
      </c>
      <c r="K275" s="72"/>
      <c r="L275" s="72">
        <v>149</v>
      </c>
      <c r="M275" s="72"/>
      <c r="N275" s="3">
        <f t="shared" si="130"/>
        <v>0</v>
      </c>
      <c r="O275" s="9">
        <f t="shared" si="131"/>
        <v>0</v>
      </c>
      <c r="P275" s="4">
        <f t="shared" si="135"/>
        <v>0</v>
      </c>
      <c r="Q275" s="11">
        <f t="shared" si="136"/>
        <v>0</v>
      </c>
      <c r="R275" s="10">
        <f t="shared" si="134"/>
        <v>0</v>
      </c>
    </row>
    <row r="276" spans="1:18" ht="22.5">
      <c r="A276" s="72">
        <v>8</v>
      </c>
      <c r="B276" s="72" t="s">
        <v>109</v>
      </c>
      <c r="C276" s="12" t="s">
        <v>33</v>
      </c>
      <c r="D276" s="72" t="s">
        <v>34</v>
      </c>
      <c r="E276" s="72">
        <v>1</v>
      </c>
      <c r="F276" s="72" t="s">
        <v>54</v>
      </c>
      <c r="G276" s="56" t="s">
        <v>55</v>
      </c>
      <c r="H276" s="72" t="s">
        <v>36</v>
      </c>
      <c r="I276" s="72"/>
      <c r="J276" s="72">
        <v>210</v>
      </c>
      <c r="K276" s="72"/>
      <c r="L276" s="72">
        <v>177</v>
      </c>
      <c r="M276" s="72"/>
      <c r="N276" s="3">
        <f t="shared" si="130"/>
        <v>0</v>
      </c>
      <c r="O276" s="9">
        <f t="shared" si="131"/>
        <v>0</v>
      </c>
      <c r="P276" s="4">
        <f t="shared" si="135"/>
        <v>0</v>
      </c>
      <c r="Q276" s="11">
        <f t="shared" si="136"/>
        <v>0</v>
      </c>
      <c r="R276" s="10">
        <f t="shared" si="134"/>
        <v>0</v>
      </c>
    </row>
    <row r="277" spans="1:18">
      <c r="A277" s="80" t="s">
        <v>40</v>
      </c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2"/>
      <c r="R277" s="10">
        <f>SUM(R269:R276)</f>
        <v>0</v>
      </c>
    </row>
    <row r="278" spans="1:18" ht="15.75">
      <c r="A278" s="24" t="s">
        <v>122</v>
      </c>
      <c r="B278" s="2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6"/>
    </row>
    <row r="279" spans="1:18">
      <c r="A279" s="49" t="s">
        <v>65</v>
      </c>
      <c r="B279" s="49"/>
      <c r="C279" s="49"/>
      <c r="D279" s="49"/>
      <c r="E279" s="49"/>
      <c r="F279" s="49"/>
      <c r="G279" s="49"/>
      <c r="H279" s="49"/>
      <c r="I279" s="49"/>
      <c r="J279" s="15"/>
      <c r="K279" s="15"/>
      <c r="L279" s="15"/>
      <c r="M279" s="15"/>
      <c r="N279" s="15"/>
      <c r="O279" s="15"/>
      <c r="P279" s="15"/>
      <c r="Q279" s="15"/>
      <c r="R279" s="16"/>
    </row>
    <row r="280" spans="1:18" s="8" customFormat="1">
      <c r="A280" s="49"/>
      <c r="B280" s="49"/>
      <c r="C280" s="49"/>
      <c r="D280" s="49"/>
      <c r="E280" s="49"/>
      <c r="F280" s="49"/>
      <c r="G280" s="49"/>
      <c r="H280" s="49"/>
      <c r="I280" s="49"/>
      <c r="J280" s="15"/>
      <c r="K280" s="15"/>
      <c r="L280" s="15"/>
      <c r="M280" s="15"/>
      <c r="N280" s="15"/>
      <c r="O280" s="15"/>
      <c r="P280" s="15"/>
      <c r="Q280" s="15"/>
      <c r="R280" s="16"/>
    </row>
    <row r="281" spans="1:18">
      <c r="A281" s="76" t="s">
        <v>123</v>
      </c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68"/>
      <c r="R281" s="8"/>
    </row>
    <row r="282" spans="1:18" ht="18">
      <c r="A282" s="78" t="s">
        <v>27</v>
      </c>
      <c r="B282" s="79"/>
      <c r="C282" s="79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68"/>
      <c r="R282" s="8"/>
    </row>
    <row r="283" spans="1:18">
      <c r="A283" s="76" t="s">
        <v>52</v>
      </c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68"/>
      <c r="R283" s="8"/>
    </row>
    <row r="284" spans="1:18">
      <c r="A284" s="72">
        <v>1</v>
      </c>
      <c r="B284" s="72" t="s">
        <v>56</v>
      </c>
      <c r="C284" s="12" t="s">
        <v>114</v>
      </c>
      <c r="D284" s="72" t="s">
        <v>34</v>
      </c>
      <c r="E284" s="72">
        <v>1</v>
      </c>
      <c r="F284" s="72" t="s">
        <v>35</v>
      </c>
      <c r="G284" s="72">
        <v>1</v>
      </c>
      <c r="H284" s="72" t="s">
        <v>36</v>
      </c>
      <c r="I284" s="72"/>
      <c r="J284" s="72">
        <v>63</v>
      </c>
      <c r="K284" s="72"/>
      <c r="L284" s="72">
        <v>38</v>
      </c>
      <c r="M284" s="72"/>
      <c r="N284" s="3">
        <f t="shared" ref="N284:N293" si="137">(IF(F284="OŽ",IF(L284=1,550.8,IF(L284=2,426.38,IF(L284=3,342.14,IF(L284=4,181.44,IF(L284=5,168.48,IF(L284=6,155.52,IF(L284=7,148.5,IF(L284=8,144,0))))))))+IF(L284&lt;=8,0,IF(L284&lt;=16,137.7,IF(L284&lt;=24,108,IF(L284&lt;=32,80.1,IF(L284&lt;=36,52.2,0)))))-IF(L284&lt;=8,0,IF(L284&lt;=16,(L284-9)*2.754,IF(L284&lt;=24,(L284-17)* 2.754,IF(L284&lt;=32,(L284-25)* 2.754,IF(L284&lt;=36,(L284-33)*2.754,0))))),0)+IF(F284="PČ",IF(L284=1,449,IF(L284=2,314.6,IF(L284=3,238,IF(L284=4,172,IF(L284=5,159,IF(L284=6,145,IF(L284=7,132,IF(L284=8,119,0))))))))+IF(L284&lt;=8,0,IF(L284&lt;=16,88,IF(L284&lt;=24,55,IF(L284&lt;=32,22,0))))-IF(L284&lt;=8,0,IF(L284&lt;=16,(L284-9)*2.245,IF(L284&lt;=24,(L284-17)*2.245,IF(L284&lt;=32,(L284-25)*2.245,0)))),0)+IF(F284="PČneol",IF(L284=1,85,IF(L284=2,64.61,IF(L284=3,50.76,IF(L284=4,16.25,IF(L284=5,15,IF(L284=6,13.75,IF(L284=7,12.5,IF(L284=8,11.25,0))))))))+IF(L284&lt;=8,0,IF(L284&lt;=16,9,0))-IF(L284&lt;=8,0,IF(L284&lt;=16,(L284-9)*0.425,0)),0)+IF(F284="PŽ",IF(L284=1,85,IF(L284=2,59.5,IF(L284=3,45,IF(L284=4,32.5,IF(L284=5,30,IF(L284=6,27.5,IF(L284=7,25,IF(L284=8,22.5,0))))))))+IF(L284&lt;=8,0,IF(L284&lt;=16,19,IF(L284&lt;=24,13,IF(L284&lt;=32,8,0))))-IF(L284&lt;=8,0,IF(L284&lt;=16,(L284-9)*0.425,IF(L284&lt;=24,(L284-17)*0.425,IF(L284&lt;=32,(L284-25)*0.425,0)))),0)+IF(F284="EČ",IF(L284=1,204,IF(L284=2,156.24,IF(L284=3,123.84,IF(L284=4,72,IF(L284=5,66,IF(L284=6,60,IF(L284=7,54,IF(L284=8,48,0))))))))+IF(L284&lt;=8,0,IF(L284&lt;=16,40,IF(L284&lt;=24,25,0)))-IF(L284&lt;=8,0,IF(L284&lt;=16,(L284-9)*1.02,IF(L284&lt;=24,(L284-17)*1.02,0))),0)+IF(F284="EČneol",IF(L284=1,68,IF(L284=2,51.69,IF(L284=3,40.61,IF(L284=4,13,IF(L284=5,12,IF(L284=6,11,IF(L284=7,10,IF(L284=8,9,0)))))))))+IF(F284="EŽ",IF(L284=1,68,IF(L284=2,47.6,IF(L284=3,36,IF(L284=4,18,IF(L284=5,16.5,IF(L284=6,15,IF(L284=7,13.5,IF(L284=8,12,0))))))))+IF(L284&lt;=8,0,IF(L284&lt;=16,10,IF(L284&lt;=24,6,0)))-IF(L284&lt;=8,0,IF(L284&lt;=16,(L284-9)*0.34,IF(L284&lt;=24,(L284-17)*0.34,0))),0)+IF(F284="PT",IF(L284=1,68,IF(L284=2,52.08,IF(L284=3,41.28,IF(L284=4,24,IF(L284=5,22,IF(L284=6,20,IF(L284=7,18,IF(L284=8,16,0))))))))+IF(L284&lt;=8,0,IF(L284&lt;=16,13,IF(L284&lt;=24,9,IF(L284&lt;=32,4,0))))-IF(L284&lt;=8,0,IF(L284&lt;=16,(L284-9)*0.34,IF(L284&lt;=24,(L284-17)*0.34,IF(L284&lt;=32,(L284-25)*0.34,0)))),0)+IF(F284="JOŽ",IF(L284=1,85,IF(L284=2,59.5,IF(L284=3,45,IF(L284=4,32.5,IF(L284=5,30,IF(L284=6,27.5,IF(L284=7,25,IF(L284=8,22.5,0))))))))+IF(L284&lt;=8,0,IF(L284&lt;=16,19,IF(L284&lt;=24,13,0)))-IF(L284&lt;=8,0,IF(L284&lt;=16,(L284-9)*0.425,IF(L284&lt;=24,(L284-17)*0.425,0))),0)+IF(F284="JPČ",IF(L284=1,68,IF(L284=2,47.6,IF(L284=3,36,IF(L284=4,26,IF(L284=5,24,IF(L284=6,22,IF(L284=7,20,IF(L284=8,18,0))))))))+IF(L284&lt;=8,0,IF(L284&lt;=16,13,IF(L284&lt;=24,9,0)))-IF(L284&lt;=8,0,IF(L284&lt;=16,(L284-9)*0.34,IF(L284&lt;=24,(L284-17)*0.34,0))),0)+IF(F284="JEČ",IF(L284=1,34,IF(L284=2,26.04,IF(L284=3,20.6,IF(L284=4,12,IF(L284=5,11,IF(L284=6,10,IF(L284=7,9,IF(L284=8,8,0))))))))+IF(L284&lt;=8,0,IF(L284&lt;=16,6,0))-IF(L284&lt;=8,0,IF(L284&lt;=16,(L284-9)*0.17,0)),0)+IF(F284="JEOF",IF(L284=1,34,IF(L284=2,26.04,IF(L284=3,20.6,IF(L284=4,12,IF(L284=5,11,IF(L284=6,10,IF(L284=7,9,IF(L284=8,8,0))))))))+IF(L284&lt;=8,0,IF(L284&lt;=16,6,0))-IF(L284&lt;=8,0,IF(L284&lt;=16,(L284-9)*0.17,0)),0)+IF(F284="JnPČ",IF(L284=1,51,IF(L284=2,35.7,IF(L284=3,27,IF(L284=4,19.5,IF(L284=5,18,IF(L284=6,16.5,IF(L284=7,15,IF(L284=8,13.5,0))))))))+IF(L284&lt;=8,0,IF(L284&lt;=16,10,0))-IF(L284&lt;=8,0,IF(L284&lt;=16,(L284-9)*0.255,0)),0)+IF(F284="JnEČ",IF(L284=1,25.5,IF(L284=2,19.53,IF(L284=3,15.48,IF(L284=4,9,IF(L284=5,8.25,IF(L284=6,7.5,IF(L284=7,6.75,IF(L284=8,6,0))))))))+IF(L284&lt;=8,0,IF(L284&lt;=16,5,0))-IF(L284&lt;=8,0,IF(L284&lt;=16,(L284-9)*0.1275,0)),0)+IF(F284="JčPČ",IF(L284=1,21.25,IF(L284=2,14.5,IF(L284=3,11.5,IF(L284=4,7,IF(L284=5,6.5,IF(L284=6,6,IF(L284=7,5.5,IF(L284=8,5,0))))))))+IF(L284&lt;=8,0,IF(L284&lt;=16,4,0))-IF(L284&lt;=8,0,IF(L284&lt;=16,(L284-9)*0.10625,0)),0)+IF(F284="JčEČ",IF(L284=1,17,IF(L284=2,13.02,IF(L284=3,10.32,IF(L284=4,6,IF(L284=5,5.5,IF(L284=6,5,IF(L284=7,4.5,IF(L284=8,4,0))))))))+IF(L284&lt;=8,0,IF(L284&lt;=16,3,0))-IF(L284&lt;=8,0,IF(L284&lt;=16,(L284-9)*0.085,0)),0)+IF(F284="NEAK",IF(L284=1,11.48,IF(L284=2,8.79,IF(L284=3,6.97,IF(L284=4,4.05,IF(L284=5,3.71,IF(L284=6,3.38,IF(L284=7,3.04,IF(L284=8,2.7,0))))))))+IF(L284&lt;=8,0,IF(L284&lt;=16,2,IF(L284&lt;=24,1.3,0)))-IF(L284&lt;=8,0,IF(L284&lt;=16,(L284-9)*0.0574,IF(L284&lt;=24,(L284-17)*0.0574,0))),0))*IF(L284&lt;0,1,IF(OR(F284="PČ",F284="PŽ",F284="PT"),IF(J284&lt;32,J284/32,1),1))* IF(L284&lt;0,1,IF(OR(F284="EČ",F284="EŽ",F284="JOŽ",F284="JPČ",F284="NEAK"),IF(J284&lt;24,J284/24,1),1))*IF(L284&lt;0,1,IF(OR(F284="PČneol",F284="JEČ",F284="JEOF",F284="JnPČ",F284="JnEČ",F284="JčPČ",F284="JčEČ"),IF(J284&lt;16,J284/16,1),1))*IF(L284&lt;0,1,IF(F284="EČneol",IF(J284&lt;8,J284/8,1),1))</f>
        <v>0</v>
      </c>
      <c r="O284" s="9">
        <f t="shared" ref="O284:O293" si="138">IF(F284="OŽ",N284,IF(H284="Ne",IF(J284*0.3&lt;J284-L284,N284,0),IF(J284*0.1&lt;J284-L284,N284,0)))</f>
        <v>0</v>
      </c>
      <c r="P284" s="4">
        <f t="shared" ref="P284" si="139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0</v>
      </c>
      <c r="Q284" s="11">
        <f t="shared" ref="Q284" si="140">IF(ISERROR(P284*100/N284),0,(P284*100/N284))</f>
        <v>0</v>
      </c>
      <c r="R284" s="10">
        <f t="shared" ref="R284:R293" si="141">IF(Q284&lt;=30,O284+P284,O284+O284*0.3)*IF(G284=1,0.4,IF(G284=2,0.75,IF(G284="1 (kas 4 m. 1 k. nerengiamos)",0.52,1)))*IF(D284="olimpinė",1,IF(M284="Ne",0.5,1))*IF(OR(A$5="Lietuvos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federacija"),IF(OR(J284&lt;8,K284&lt;16),0,1),1)*E284*IF(I284&lt;=1,1,1/I284)*IF(OR(A$5="Lietuvos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85" spans="1:18">
      <c r="A285" s="72">
        <v>2</v>
      </c>
      <c r="B285" s="72" t="s">
        <v>58</v>
      </c>
      <c r="C285" s="12" t="s">
        <v>114</v>
      </c>
      <c r="D285" s="72" t="s">
        <v>34</v>
      </c>
      <c r="E285" s="72">
        <v>1</v>
      </c>
      <c r="F285" s="72" t="s">
        <v>35</v>
      </c>
      <c r="G285" s="72">
        <v>1</v>
      </c>
      <c r="H285" s="72" t="s">
        <v>36</v>
      </c>
      <c r="I285" s="72"/>
      <c r="J285" s="72">
        <v>63</v>
      </c>
      <c r="K285" s="72"/>
      <c r="L285" s="72">
        <v>45</v>
      </c>
      <c r="M285" s="72"/>
      <c r="N285" s="3">
        <f t="shared" si="137"/>
        <v>0</v>
      </c>
      <c r="O285" s="9">
        <f t="shared" si="138"/>
        <v>0</v>
      </c>
      <c r="P285" s="4">
        <f t="shared" ref="P285:P293" si="142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0</v>
      </c>
      <c r="Q285" s="11">
        <f t="shared" ref="Q285:Q293" si="143">IF(ISERROR(P285*100/N285),0,(P285*100/N285))</f>
        <v>0</v>
      </c>
      <c r="R285" s="10">
        <f t="shared" si="141"/>
        <v>0</v>
      </c>
    </row>
    <row r="286" spans="1:18">
      <c r="A286" s="72">
        <v>3</v>
      </c>
      <c r="B286" s="72" t="s">
        <v>124</v>
      </c>
      <c r="C286" s="12" t="s">
        <v>114</v>
      </c>
      <c r="D286" s="72" t="s">
        <v>34</v>
      </c>
      <c r="E286" s="72">
        <v>1</v>
      </c>
      <c r="F286" s="72" t="s">
        <v>35</v>
      </c>
      <c r="G286" s="72">
        <v>1</v>
      </c>
      <c r="H286" s="72" t="s">
        <v>36</v>
      </c>
      <c r="I286" s="72"/>
      <c r="J286" s="72">
        <v>63</v>
      </c>
      <c r="K286" s="72"/>
      <c r="L286" s="72">
        <v>59</v>
      </c>
      <c r="M286" s="72"/>
      <c r="N286" s="3">
        <f t="shared" si="137"/>
        <v>0</v>
      </c>
      <c r="O286" s="9">
        <f t="shared" si="138"/>
        <v>0</v>
      </c>
      <c r="P286" s="4">
        <f t="shared" si="142"/>
        <v>0</v>
      </c>
      <c r="Q286" s="11">
        <f t="shared" si="143"/>
        <v>0</v>
      </c>
      <c r="R286" s="10">
        <f t="shared" si="141"/>
        <v>0</v>
      </c>
    </row>
    <row r="287" spans="1:18">
      <c r="A287" s="72">
        <v>4</v>
      </c>
      <c r="B287" s="72" t="s">
        <v>106</v>
      </c>
      <c r="C287" s="12" t="s">
        <v>114</v>
      </c>
      <c r="D287" s="72" t="s">
        <v>34</v>
      </c>
      <c r="E287" s="72">
        <v>1</v>
      </c>
      <c r="F287" s="72" t="s">
        <v>35</v>
      </c>
      <c r="G287" s="72">
        <v>1</v>
      </c>
      <c r="H287" s="72" t="s">
        <v>36</v>
      </c>
      <c r="I287" s="72"/>
      <c r="J287" s="72">
        <v>63</v>
      </c>
      <c r="K287" s="72"/>
      <c r="L287" s="72">
        <v>62</v>
      </c>
      <c r="M287" s="72"/>
      <c r="N287" s="3">
        <f t="shared" si="137"/>
        <v>0</v>
      </c>
      <c r="O287" s="9">
        <f t="shared" si="138"/>
        <v>0</v>
      </c>
      <c r="P287" s="4">
        <f t="shared" si="142"/>
        <v>0</v>
      </c>
      <c r="Q287" s="11">
        <f t="shared" si="143"/>
        <v>0</v>
      </c>
      <c r="R287" s="10">
        <f t="shared" si="141"/>
        <v>0</v>
      </c>
    </row>
    <row r="288" spans="1:18">
      <c r="A288" s="72">
        <v>5</v>
      </c>
      <c r="B288" s="72" t="s">
        <v>109</v>
      </c>
      <c r="C288" s="12" t="s">
        <v>114</v>
      </c>
      <c r="D288" s="72" t="s">
        <v>34</v>
      </c>
      <c r="E288" s="72">
        <v>1</v>
      </c>
      <c r="F288" s="72" t="s">
        <v>35</v>
      </c>
      <c r="G288" s="72">
        <v>1</v>
      </c>
      <c r="H288" s="72" t="s">
        <v>36</v>
      </c>
      <c r="I288" s="72"/>
      <c r="J288" s="72">
        <v>77</v>
      </c>
      <c r="K288" s="72"/>
      <c r="L288" s="72">
        <v>62</v>
      </c>
      <c r="M288" s="72"/>
      <c r="N288" s="3">
        <f t="shared" si="137"/>
        <v>0</v>
      </c>
      <c r="O288" s="9">
        <f t="shared" si="138"/>
        <v>0</v>
      </c>
      <c r="P288" s="4">
        <f t="shared" si="142"/>
        <v>0</v>
      </c>
      <c r="Q288" s="11">
        <f t="shared" si="143"/>
        <v>0</v>
      </c>
      <c r="R288" s="10">
        <f t="shared" si="141"/>
        <v>0</v>
      </c>
    </row>
    <row r="289" spans="1:18">
      <c r="A289" s="72">
        <v>6</v>
      </c>
      <c r="B289" s="72" t="s">
        <v>32</v>
      </c>
      <c r="C289" s="12" t="s">
        <v>114</v>
      </c>
      <c r="D289" s="72" t="s">
        <v>34</v>
      </c>
      <c r="E289" s="72">
        <v>1</v>
      </c>
      <c r="F289" s="72" t="s">
        <v>35</v>
      </c>
      <c r="G289" s="72">
        <v>1</v>
      </c>
      <c r="H289" s="72" t="s">
        <v>36</v>
      </c>
      <c r="I289" s="72"/>
      <c r="J289" s="72">
        <v>77</v>
      </c>
      <c r="K289" s="72"/>
      <c r="L289" s="72">
        <v>68</v>
      </c>
      <c r="M289" s="72"/>
      <c r="N289" s="3">
        <f t="shared" si="137"/>
        <v>0</v>
      </c>
      <c r="O289" s="9">
        <f t="shared" si="138"/>
        <v>0</v>
      </c>
      <c r="P289" s="4">
        <f t="shared" si="142"/>
        <v>0</v>
      </c>
      <c r="Q289" s="11">
        <f t="shared" si="143"/>
        <v>0</v>
      </c>
      <c r="R289" s="10">
        <f t="shared" si="141"/>
        <v>0</v>
      </c>
    </row>
    <row r="290" spans="1:18">
      <c r="A290" s="72">
        <v>7</v>
      </c>
      <c r="B290" s="72" t="s">
        <v>61</v>
      </c>
      <c r="C290" s="12" t="s">
        <v>114</v>
      </c>
      <c r="D290" s="72" t="s">
        <v>34</v>
      </c>
      <c r="E290" s="72">
        <v>1</v>
      </c>
      <c r="F290" s="72" t="s">
        <v>35</v>
      </c>
      <c r="G290" s="72">
        <v>1</v>
      </c>
      <c r="H290" s="72" t="s">
        <v>36</v>
      </c>
      <c r="I290" s="72"/>
      <c r="J290" s="72">
        <v>77</v>
      </c>
      <c r="K290" s="72"/>
      <c r="L290" s="72">
        <v>69</v>
      </c>
      <c r="M290" s="72"/>
      <c r="N290" s="3">
        <f t="shared" si="137"/>
        <v>0</v>
      </c>
      <c r="O290" s="9">
        <f t="shared" si="138"/>
        <v>0</v>
      </c>
      <c r="P290" s="4">
        <f t="shared" si="142"/>
        <v>0</v>
      </c>
      <c r="Q290" s="11">
        <f t="shared" si="143"/>
        <v>0</v>
      </c>
      <c r="R290" s="10">
        <f t="shared" si="141"/>
        <v>0</v>
      </c>
    </row>
    <row r="291" spans="1:18">
      <c r="A291" s="72">
        <v>8</v>
      </c>
      <c r="B291" s="72" t="s">
        <v>125</v>
      </c>
      <c r="C291" s="12" t="s">
        <v>114</v>
      </c>
      <c r="D291" s="72" t="s">
        <v>34</v>
      </c>
      <c r="E291" s="72">
        <v>1</v>
      </c>
      <c r="F291" s="72" t="s">
        <v>35</v>
      </c>
      <c r="G291" s="72">
        <v>1</v>
      </c>
      <c r="H291" s="72" t="s">
        <v>36</v>
      </c>
      <c r="I291" s="72"/>
      <c r="J291" s="72">
        <v>77</v>
      </c>
      <c r="K291" s="72"/>
      <c r="L291" s="72">
        <v>71</v>
      </c>
      <c r="M291" s="72"/>
      <c r="N291" s="3">
        <f t="shared" si="137"/>
        <v>0</v>
      </c>
      <c r="O291" s="9">
        <f t="shared" si="138"/>
        <v>0</v>
      </c>
      <c r="P291" s="4">
        <f t="shared" si="142"/>
        <v>0</v>
      </c>
      <c r="Q291" s="11">
        <f t="shared" si="143"/>
        <v>0</v>
      </c>
      <c r="R291" s="10">
        <f t="shared" si="141"/>
        <v>0</v>
      </c>
    </row>
    <row r="292" spans="1:18" ht="60">
      <c r="A292" s="72">
        <v>9</v>
      </c>
      <c r="B292" s="72" t="s">
        <v>126</v>
      </c>
      <c r="C292" s="12" t="s">
        <v>114</v>
      </c>
      <c r="D292" s="72" t="s">
        <v>34</v>
      </c>
      <c r="E292" s="72">
        <v>4</v>
      </c>
      <c r="F292" s="72" t="s">
        <v>35</v>
      </c>
      <c r="G292" s="72">
        <v>1</v>
      </c>
      <c r="H292" s="72" t="s">
        <v>36</v>
      </c>
      <c r="I292" s="72"/>
      <c r="J292" s="72">
        <v>14</v>
      </c>
      <c r="K292" s="72"/>
      <c r="L292" s="72">
        <v>14</v>
      </c>
      <c r="M292" s="72"/>
      <c r="N292" s="3">
        <f t="shared" si="137"/>
        <v>4.5062500000000005</v>
      </c>
      <c r="O292" s="9">
        <f t="shared" si="138"/>
        <v>0</v>
      </c>
      <c r="P292" s="4">
        <f t="shared" si="142"/>
        <v>0</v>
      </c>
      <c r="Q292" s="11">
        <f t="shared" si="143"/>
        <v>0</v>
      </c>
      <c r="R292" s="10">
        <f t="shared" si="141"/>
        <v>0</v>
      </c>
    </row>
    <row r="293" spans="1:18" ht="60">
      <c r="A293" s="72">
        <v>10</v>
      </c>
      <c r="B293" s="72" t="s">
        <v>127</v>
      </c>
      <c r="C293" s="12" t="s">
        <v>114</v>
      </c>
      <c r="D293" s="72" t="s">
        <v>34</v>
      </c>
      <c r="E293" s="72">
        <v>4</v>
      </c>
      <c r="F293" s="72" t="s">
        <v>35</v>
      </c>
      <c r="G293" s="72">
        <v>1</v>
      </c>
      <c r="H293" s="72" t="s">
        <v>36</v>
      </c>
      <c r="I293" s="72"/>
      <c r="J293" s="72">
        <v>16</v>
      </c>
      <c r="K293" s="72"/>
      <c r="L293" s="72">
        <v>16</v>
      </c>
      <c r="M293" s="72"/>
      <c r="N293" s="3">
        <f t="shared" si="137"/>
        <v>4.8099999999999996</v>
      </c>
      <c r="O293" s="9">
        <f t="shared" si="138"/>
        <v>0</v>
      </c>
      <c r="P293" s="4">
        <f t="shared" si="142"/>
        <v>0</v>
      </c>
      <c r="Q293" s="11">
        <f t="shared" si="143"/>
        <v>0</v>
      </c>
      <c r="R293" s="10">
        <f t="shared" si="141"/>
        <v>0</v>
      </c>
    </row>
    <row r="294" spans="1:18">
      <c r="A294" s="80" t="s">
        <v>40</v>
      </c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2"/>
      <c r="R294" s="10">
        <f>SUM(R284:R293)</f>
        <v>0</v>
      </c>
    </row>
    <row r="295" spans="1:18" ht="15.75">
      <c r="A295" s="24" t="s">
        <v>128</v>
      </c>
      <c r="B295" s="2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6"/>
    </row>
    <row r="296" spans="1:18">
      <c r="A296" s="49" t="s">
        <v>65</v>
      </c>
      <c r="B296" s="49"/>
      <c r="C296" s="49"/>
      <c r="D296" s="49"/>
      <c r="E296" s="49"/>
      <c r="F296" s="49"/>
      <c r="G296" s="49"/>
      <c r="H296" s="49"/>
      <c r="I296" s="49"/>
      <c r="J296" s="15"/>
      <c r="K296" s="15"/>
      <c r="L296" s="15"/>
      <c r="M296" s="15"/>
      <c r="N296" s="15"/>
      <c r="O296" s="15"/>
      <c r="P296" s="15"/>
      <c r="Q296" s="15"/>
      <c r="R296" s="16"/>
    </row>
    <row r="297" spans="1:18" s="8" customFormat="1">
      <c r="A297" s="49"/>
      <c r="B297" s="49"/>
      <c r="C297" s="49"/>
      <c r="D297" s="49"/>
      <c r="E297" s="49"/>
      <c r="F297" s="49"/>
      <c r="G297" s="49"/>
      <c r="H297" s="49"/>
      <c r="I297" s="49"/>
      <c r="J297" s="15"/>
      <c r="K297" s="15"/>
      <c r="L297" s="15"/>
      <c r="M297" s="15"/>
      <c r="N297" s="15"/>
      <c r="O297" s="15"/>
      <c r="P297" s="15"/>
      <c r="Q297" s="15"/>
      <c r="R297" s="16"/>
    </row>
    <row r="298" spans="1:18" ht="13.9" customHeight="1">
      <c r="A298" s="76" t="s">
        <v>129</v>
      </c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68"/>
      <c r="R298" s="8"/>
    </row>
    <row r="299" spans="1:18" ht="16.899999999999999" customHeight="1">
      <c r="A299" s="78" t="s">
        <v>27</v>
      </c>
      <c r="B299" s="79"/>
      <c r="C299" s="79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68"/>
      <c r="R299" s="8"/>
    </row>
    <row r="300" spans="1:18" ht="15.6" customHeight="1">
      <c r="A300" s="76" t="s">
        <v>52</v>
      </c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68"/>
      <c r="R300" s="8"/>
    </row>
    <row r="301" spans="1:18" ht="13.9" customHeight="1">
      <c r="A301" s="72">
        <v>1</v>
      </c>
      <c r="B301" s="72"/>
      <c r="C301" s="1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3">
        <f t="shared" ref="N301:N310" si="144">(IF(F301="OŽ",IF(L301=1,550.8,IF(L301=2,426.38,IF(L301=3,342.14,IF(L301=4,181.44,IF(L301=5,168.48,IF(L301=6,155.52,IF(L301=7,148.5,IF(L301=8,144,0))))))))+IF(L301&lt;=8,0,IF(L301&lt;=16,137.7,IF(L301&lt;=24,108,IF(L301&lt;=32,80.1,IF(L301&lt;=36,52.2,0)))))-IF(L301&lt;=8,0,IF(L301&lt;=16,(L301-9)*2.754,IF(L301&lt;=24,(L301-17)* 2.754,IF(L301&lt;=32,(L301-25)* 2.754,IF(L301&lt;=36,(L301-33)*2.754,0))))),0)+IF(F301="PČ",IF(L301=1,449,IF(L301=2,314.6,IF(L301=3,238,IF(L301=4,172,IF(L301=5,159,IF(L301=6,145,IF(L301=7,132,IF(L301=8,119,0))))))))+IF(L301&lt;=8,0,IF(L301&lt;=16,88,IF(L301&lt;=24,55,IF(L301&lt;=32,22,0))))-IF(L301&lt;=8,0,IF(L301&lt;=16,(L301-9)*2.245,IF(L301&lt;=24,(L301-17)*2.245,IF(L301&lt;=32,(L301-25)*2.245,0)))),0)+IF(F301="PČneol",IF(L301=1,85,IF(L301=2,64.61,IF(L301=3,50.76,IF(L301=4,16.25,IF(L301=5,15,IF(L301=6,13.75,IF(L301=7,12.5,IF(L301=8,11.25,0))))))))+IF(L301&lt;=8,0,IF(L301&lt;=16,9,0))-IF(L301&lt;=8,0,IF(L301&lt;=16,(L301-9)*0.425,0)),0)+IF(F301="PŽ",IF(L301=1,85,IF(L301=2,59.5,IF(L301=3,45,IF(L301=4,32.5,IF(L301=5,30,IF(L301=6,27.5,IF(L301=7,25,IF(L301=8,22.5,0))))))))+IF(L301&lt;=8,0,IF(L301&lt;=16,19,IF(L301&lt;=24,13,IF(L301&lt;=32,8,0))))-IF(L301&lt;=8,0,IF(L301&lt;=16,(L301-9)*0.425,IF(L301&lt;=24,(L301-17)*0.425,IF(L301&lt;=32,(L301-25)*0.425,0)))),0)+IF(F301="EČ",IF(L301=1,204,IF(L301=2,156.24,IF(L301=3,123.84,IF(L301=4,72,IF(L301=5,66,IF(L301=6,60,IF(L301=7,54,IF(L301=8,48,0))))))))+IF(L301&lt;=8,0,IF(L301&lt;=16,40,IF(L301&lt;=24,25,0)))-IF(L301&lt;=8,0,IF(L301&lt;=16,(L301-9)*1.02,IF(L301&lt;=24,(L301-17)*1.02,0))),0)+IF(F301="EČneol",IF(L301=1,68,IF(L301=2,51.69,IF(L301=3,40.61,IF(L301=4,13,IF(L301=5,12,IF(L301=6,11,IF(L301=7,10,IF(L301=8,9,0)))))))))+IF(F301="EŽ",IF(L301=1,68,IF(L301=2,47.6,IF(L301=3,36,IF(L301=4,18,IF(L301=5,16.5,IF(L301=6,15,IF(L301=7,13.5,IF(L301=8,12,0))))))))+IF(L301&lt;=8,0,IF(L301&lt;=16,10,IF(L301&lt;=24,6,0)))-IF(L301&lt;=8,0,IF(L301&lt;=16,(L301-9)*0.34,IF(L301&lt;=24,(L301-17)*0.34,0))),0)+IF(F301="PT",IF(L301=1,68,IF(L301=2,52.08,IF(L301=3,41.28,IF(L301=4,24,IF(L301=5,22,IF(L301=6,20,IF(L301=7,18,IF(L301=8,16,0))))))))+IF(L301&lt;=8,0,IF(L301&lt;=16,13,IF(L301&lt;=24,9,IF(L301&lt;=32,4,0))))-IF(L301&lt;=8,0,IF(L301&lt;=16,(L301-9)*0.34,IF(L301&lt;=24,(L301-17)*0.34,IF(L301&lt;=32,(L301-25)*0.34,0)))),0)+IF(F301="JOŽ",IF(L301=1,85,IF(L301=2,59.5,IF(L301=3,45,IF(L301=4,32.5,IF(L301=5,30,IF(L301=6,27.5,IF(L301=7,25,IF(L301=8,22.5,0))))))))+IF(L301&lt;=8,0,IF(L301&lt;=16,19,IF(L301&lt;=24,13,0)))-IF(L301&lt;=8,0,IF(L301&lt;=16,(L301-9)*0.425,IF(L301&lt;=24,(L301-17)*0.425,0))),0)+IF(F301="JPČ",IF(L301=1,68,IF(L301=2,47.6,IF(L301=3,36,IF(L301=4,26,IF(L301=5,24,IF(L301=6,22,IF(L301=7,20,IF(L301=8,18,0))))))))+IF(L301&lt;=8,0,IF(L301&lt;=16,13,IF(L301&lt;=24,9,0)))-IF(L301&lt;=8,0,IF(L301&lt;=16,(L301-9)*0.34,IF(L301&lt;=24,(L301-17)*0.34,0))),0)+IF(F301="JEČ",IF(L301=1,34,IF(L301=2,26.04,IF(L301=3,20.6,IF(L301=4,12,IF(L301=5,11,IF(L301=6,10,IF(L301=7,9,IF(L301=8,8,0))))))))+IF(L301&lt;=8,0,IF(L301&lt;=16,6,0))-IF(L301&lt;=8,0,IF(L301&lt;=16,(L301-9)*0.17,0)),0)+IF(F301="JEOF",IF(L301=1,34,IF(L301=2,26.04,IF(L301=3,20.6,IF(L301=4,12,IF(L301=5,11,IF(L301=6,10,IF(L301=7,9,IF(L301=8,8,0))))))))+IF(L301&lt;=8,0,IF(L301&lt;=16,6,0))-IF(L301&lt;=8,0,IF(L301&lt;=16,(L301-9)*0.17,0)),0)+IF(F301="JnPČ",IF(L301=1,51,IF(L301=2,35.7,IF(L301=3,27,IF(L301=4,19.5,IF(L301=5,18,IF(L301=6,16.5,IF(L301=7,15,IF(L301=8,13.5,0))))))))+IF(L301&lt;=8,0,IF(L301&lt;=16,10,0))-IF(L301&lt;=8,0,IF(L301&lt;=16,(L301-9)*0.255,0)),0)+IF(F301="JnEČ",IF(L301=1,25.5,IF(L301=2,19.53,IF(L301=3,15.48,IF(L301=4,9,IF(L301=5,8.25,IF(L301=6,7.5,IF(L301=7,6.75,IF(L301=8,6,0))))))))+IF(L301&lt;=8,0,IF(L301&lt;=16,5,0))-IF(L301&lt;=8,0,IF(L301&lt;=16,(L301-9)*0.1275,0)),0)+IF(F301="JčPČ",IF(L301=1,21.25,IF(L301=2,14.5,IF(L301=3,11.5,IF(L301=4,7,IF(L301=5,6.5,IF(L301=6,6,IF(L301=7,5.5,IF(L301=8,5,0))))))))+IF(L301&lt;=8,0,IF(L301&lt;=16,4,0))-IF(L301&lt;=8,0,IF(L301&lt;=16,(L301-9)*0.10625,0)),0)+IF(F301="JčEČ",IF(L301=1,17,IF(L301=2,13.02,IF(L301=3,10.32,IF(L301=4,6,IF(L301=5,5.5,IF(L301=6,5,IF(L301=7,4.5,IF(L301=8,4,0))))))))+IF(L301&lt;=8,0,IF(L301&lt;=16,3,0))-IF(L301&lt;=8,0,IF(L301&lt;=16,(L301-9)*0.085,0)),0)+IF(F301="NEAK",IF(L301=1,11.48,IF(L301=2,8.79,IF(L301=3,6.97,IF(L301=4,4.05,IF(L301=5,3.71,IF(L301=6,3.38,IF(L301=7,3.04,IF(L301=8,2.7,0))))))))+IF(L301&lt;=8,0,IF(L301&lt;=16,2,IF(L301&lt;=24,1.3,0)))-IF(L301&lt;=8,0,IF(L301&lt;=16,(L301-9)*0.0574,IF(L301&lt;=24,(L301-17)*0.0574,0))),0))*IF(L301&lt;0,1,IF(OR(F301="PČ",F301="PŽ",F301="PT"),IF(J301&lt;32,J301/32,1),1))* IF(L301&lt;0,1,IF(OR(F301="EČ",F301="EŽ",F301="JOŽ",F301="JPČ",F301="NEAK"),IF(J301&lt;24,J301/24,1),1))*IF(L301&lt;0,1,IF(OR(F301="PČneol",F301="JEČ",F301="JEOF",F301="JnPČ",F301="JnEČ",F301="JčPČ",F301="JčEČ"),IF(J301&lt;16,J301/16,1),1))*IF(L301&lt;0,1,IF(F301="EČneol",IF(J301&lt;8,J301/8,1),1))</f>
        <v>0</v>
      </c>
      <c r="O301" s="9">
        <f t="shared" ref="O301:O310" si="145">IF(F301="OŽ",N301,IF(H301="Ne",IF(J301*0.3&lt;J301-L301,N301,0),IF(J301*0.1&lt;J301-L301,N301,0)))</f>
        <v>0</v>
      </c>
      <c r="P301" s="4">
        <f t="shared" ref="P301" si="146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0</v>
      </c>
      <c r="Q301" s="11">
        <f t="shared" ref="Q301" si="147">IF(ISERROR(P301*100/N301),0,(P301*100/N301))</f>
        <v>0</v>
      </c>
      <c r="R301" s="10">
        <f t="shared" ref="R301:R310" si="148">IF(Q301&lt;=30,O301+P301,O301+O301*0.3)*IF(G301=1,0.4,IF(G301=2,0.75,IF(G301="1 (kas 4 m. 1 k. nerengiamos)",0.52,1)))*IF(D301="olimpinė",1,IF(M301="Ne",0.5,1))*IF(OR(A$5="Lietuvos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federacija"),IF(OR(J301&lt;8,K301&lt;16),0,1),1)*E301*IF(I301&lt;=1,1,1/I301)*IF(OR(A$5="Lietuvos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02" spans="1:18">
      <c r="A302" s="72">
        <v>2</v>
      </c>
      <c r="B302" s="72"/>
      <c r="C302" s="1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3">
        <f t="shared" si="144"/>
        <v>0</v>
      </c>
      <c r="O302" s="9">
        <f t="shared" si="145"/>
        <v>0</v>
      </c>
      <c r="P302" s="4">
        <f t="shared" ref="P302:P310" si="149">IF(O302=0,0,IF(F302="OŽ",IF(L302&gt;35,0,IF(J302&gt;35,(36-L302)*1.836,((36-L302)-(36-J302))*1.836)),0)+IF(F302="PČ",IF(L302&gt;31,0,IF(J302&gt;31,(32-L302)*1.347,((32-L302)-(32-J302))*1.347)),0)+ IF(F302="PČneol",IF(L302&gt;15,0,IF(J302&gt;15,(16-L302)*0.255,((16-L302)-(16-J302))*0.255)),0)+IF(F302="PŽ",IF(L302&gt;31,0,IF(J302&gt;31,(32-L302)*0.255,((32-L302)-(32-J302))*0.255)),0)+IF(F302="EČ",IF(L302&gt;23,0,IF(J302&gt;23,(24-L302)*0.612,((24-L302)-(24-J302))*0.612)),0)+IF(F302="EČneol",IF(L302&gt;7,0,IF(J302&gt;7,(8-L302)*0.204,((8-L302)-(8-J302))*0.204)),0)+IF(F302="EŽ",IF(L302&gt;23,0,IF(J302&gt;23,(24-L302)*0.204,((24-L302)-(24-J302))*0.204)),0)+IF(F302="PT",IF(L302&gt;31,0,IF(J302&gt;31,(32-L302)*0.204,((32-L302)-(32-J302))*0.204)),0)+IF(F302="JOŽ",IF(L302&gt;23,0,IF(J302&gt;23,(24-L302)*0.255,((24-L302)-(24-J302))*0.255)),0)+IF(F302="JPČ",IF(L302&gt;23,0,IF(J302&gt;23,(24-L302)*0.204,((24-L302)-(24-J302))*0.204)),0)+IF(F302="JEČ",IF(L302&gt;15,0,IF(J302&gt;15,(16-L302)*0.102,((16-L302)-(16-J302))*0.102)),0)+IF(F302="JEOF",IF(L302&gt;15,0,IF(J302&gt;15,(16-L302)*0.102,((16-L302)-(16-J302))*0.102)),0)+IF(F302="JnPČ",IF(L302&gt;15,0,IF(J302&gt;15,(16-L302)*0.153,((16-L302)-(16-J302))*0.153)),0)+IF(F302="JnEČ",IF(L302&gt;15,0,IF(J302&gt;15,(16-L302)*0.0765,((16-L302)-(16-J302))*0.0765)),0)+IF(F302="JčPČ",IF(L302&gt;15,0,IF(J302&gt;15,(16-L302)*0.06375,((16-L302)-(16-J302))*0.06375)),0)+IF(F302="JčEČ",IF(L302&gt;15,0,IF(J302&gt;15,(16-L302)*0.051,((16-L302)-(16-J302))*0.051)),0)+IF(F302="NEAK",IF(L302&gt;23,0,IF(J302&gt;23,(24-L302)*0.03444,((24-L302)-(24-J302))*0.03444)),0))</f>
        <v>0</v>
      </c>
      <c r="Q302" s="11">
        <f t="shared" ref="Q302:Q310" si="150">IF(ISERROR(P302*100/N302),0,(P302*100/N302))</f>
        <v>0</v>
      </c>
      <c r="R302" s="10">
        <f t="shared" si="148"/>
        <v>0</v>
      </c>
    </row>
    <row r="303" spans="1:18">
      <c r="A303" s="72">
        <v>3</v>
      </c>
      <c r="B303" s="72"/>
      <c r="C303" s="1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3">
        <f t="shared" si="144"/>
        <v>0</v>
      </c>
      <c r="O303" s="9">
        <f t="shared" si="145"/>
        <v>0</v>
      </c>
      <c r="P303" s="4">
        <f t="shared" si="149"/>
        <v>0</v>
      </c>
      <c r="Q303" s="11">
        <f t="shared" si="150"/>
        <v>0</v>
      </c>
      <c r="R303" s="10">
        <f t="shared" si="148"/>
        <v>0</v>
      </c>
    </row>
    <row r="304" spans="1:18">
      <c r="A304" s="72">
        <v>4</v>
      </c>
      <c r="B304" s="72"/>
      <c r="C304" s="1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3">
        <f t="shared" si="144"/>
        <v>0</v>
      </c>
      <c r="O304" s="9">
        <f t="shared" si="145"/>
        <v>0</v>
      </c>
      <c r="P304" s="4">
        <f t="shared" si="149"/>
        <v>0</v>
      </c>
      <c r="Q304" s="11">
        <f t="shared" si="150"/>
        <v>0</v>
      </c>
      <c r="R304" s="10">
        <f t="shared" si="148"/>
        <v>0</v>
      </c>
    </row>
    <row r="305" spans="1:18">
      <c r="A305" s="72">
        <v>5</v>
      </c>
      <c r="B305" s="72"/>
      <c r="C305" s="1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3">
        <f t="shared" si="144"/>
        <v>0</v>
      </c>
      <c r="O305" s="9">
        <f t="shared" si="145"/>
        <v>0</v>
      </c>
      <c r="P305" s="4">
        <f t="shared" si="149"/>
        <v>0</v>
      </c>
      <c r="Q305" s="11">
        <f t="shared" si="150"/>
        <v>0</v>
      </c>
      <c r="R305" s="10">
        <f t="shared" si="148"/>
        <v>0</v>
      </c>
    </row>
    <row r="306" spans="1:18">
      <c r="A306" s="72">
        <v>6</v>
      </c>
      <c r="B306" s="72"/>
      <c r="C306" s="1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3">
        <f t="shared" si="144"/>
        <v>0</v>
      </c>
      <c r="O306" s="9">
        <f t="shared" si="145"/>
        <v>0</v>
      </c>
      <c r="P306" s="4">
        <f t="shared" si="149"/>
        <v>0</v>
      </c>
      <c r="Q306" s="11">
        <f t="shared" si="150"/>
        <v>0</v>
      </c>
      <c r="R306" s="10">
        <f t="shared" si="148"/>
        <v>0</v>
      </c>
    </row>
    <row r="307" spans="1:18">
      <c r="A307" s="72">
        <v>7</v>
      </c>
      <c r="B307" s="72"/>
      <c r="C307" s="1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3">
        <f t="shared" si="144"/>
        <v>0</v>
      </c>
      <c r="O307" s="9">
        <f t="shared" si="145"/>
        <v>0</v>
      </c>
      <c r="P307" s="4">
        <f t="shared" si="149"/>
        <v>0</v>
      </c>
      <c r="Q307" s="11">
        <f t="shared" si="150"/>
        <v>0</v>
      </c>
      <c r="R307" s="10">
        <f t="shared" si="148"/>
        <v>0</v>
      </c>
    </row>
    <row r="308" spans="1:18">
      <c r="A308" s="72">
        <v>8</v>
      </c>
      <c r="B308" s="72"/>
      <c r="C308" s="1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3">
        <f t="shared" si="144"/>
        <v>0</v>
      </c>
      <c r="O308" s="9">
        <f t="shared" si="145"/>
        <v>0</v>
      </c>
      <c r="P308" s="4">
        <f t="shared" si="149"/>
        <v>0</v>
      </c>
      <c r="Q308" s="11">
        <f t="shared" si="150"/>
        <v>0</v>
      </c>
      <c r="R308" s="10">
        <f t="shared" si="148"/>
        <v>0</v>
      </c>
    </row>
    <row r="309" spans="1:18">
      <c r="A309" s="72">
        <v>9</v>
      </c>
      <c r="B309" s="72"/>
      <c r="C309" s="1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3">
        <f t="shared" si="144"/>
        <v>0</v>
      </c>
      <c r="O309" s="9">
        <f t="shared" si="145"/>
        <v>0</v>
      </c>
      <c r="P309" s="4">
        <f t="shared" si="149"/>
        <v>0</v>
      </c>
      <c r="Q309" s="11">
        <f t="shared" si="150"/>
        <v>0</v>
      </c>
      <c r="R309" s="10">
        <f t="shared" si="148"/>
        <v>0</v>
      </c>
    </row>
    <row r="310" spans="1:18">
      <c r="A310" s="72">
        <v>10</v>
      </c>
      <c r="B310" s="72"/>
      <c r="C310" s="1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3">
        <f t="shared" si="144"/>
        <v>0</v>
      </c>
      <c r="O310" s="9">
        <f t="shared" si="145"/>
        <v>0</v>
      </c>
      <c r="P310" s="4">
        <f t="shared" si="149"/>
        <v>0</v>
      </c>
      <c r="Q310" s="11">
        <f t="shared" si="150"/>
        <v>0</v>
      </c>
      <c r="R310" s="10">
        <f t="shared" si="148"/>
        <v>0</v>
      </c>
    </row>
    <row r="311" spans="1:18" ht="13.9" customHeight="1">
      <c r="A311" s="80" t="s">
        <v>40</v>
      </c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2"/>
      <c r="R311" s="10">
        <f>SUM(R301:R310)</f>
        <v>0</v>
      </c>
    </row>
    <row r="312" spans="1:18" ht="15.75">
      <c r="A312" s="24" t="s">
        <v>130</v>
      </c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</row>
    <row r="313" spans="1:18">
      <c r="A313" s="49" t="s">
        <v>65</v>
      </c>
      <c r="B313" s="49"/>
      <c r="C313" s="49"/>
      <c r="D313" s="49"/>
      <c r="E313" s="49"/>
      <c r="F313" s="49"/>
      <c r="G313" s="49"/>
      <c r="H313" s="49"/>
      <c r="I313" s="49"/>
      <c r="J313" s="15"/>
      <c r="K313" s="15"/>
      <c r="L313" s="15"/>
      <c r="M313" s="15"/>
      <c r="N313" s="15"/>
      <c r="O313" s="15"/>
      <c r="P313" s="15"/>
      <c r="Q313" s="15"/>
      <c r="R313" s="16"/>
    </row>
    <row r="314" spans="1:18">
      <c r="A314" s="49"/>
      <c r="B314" s="49"/>
      <c r="C314" s="49"/>
      <c r="D314" s="49"/>
      <c r="E314" s="49"/>
      <c r="F314" s="49"/>
      <c r="G314" s="49"/>
      <c r="H314" s="49"/>
      <c r="I314" s="49"/>
      <c r="J314" s="15"/>
      <c r="K314" s="15"/>
      <c r="L314" s="15"/>
      <c r="M314" s="15"/>
      <c r="N314" s="15"/>
      <c r="O314" s="15"/>
      <c r="P314" s="15"/>
      <c r="Q314" s="15"/>
      <c r="R314" s="16"/>
    </row>
    <row r="315" spans="1:18">
      <c r="A315" s="76" t="s">
        <v>129</v>
      </c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68"/>
      <c r="R315" s="8"/>
    </row>
    <row r="316" spans="1:18" ht="18">
      <c r="A316" s="78" t="s">
        <v>27</v>
      </c>
      <c r="B316" s="79"/>
      <c r="C316" s="79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68"/>
      <c r="R316" s="8"/>
    </row>
    <row r="317" spans="1:18">
      <c r="A317" s="76" t="s">
        <v>52</v>
      </c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68"/>
      <c r="R317" s="8"/>
    </row>
    <row r="318" spans="1:18">
      <c r="A318" s="72">
        <v>1</v>
      </c>
      <c r="B318" s="72"/>
      <c r="C318" s="1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3">
        <f t="shared" ref="N318:N327" si="151">(IF(F318="OŽ",IF(L318=1,550.8,IF(L318=2,426.38,IF(L318=3,342.14,IF(L318=4,181.44,IF(L318=5,168.48,IF(L318=6,155.52,IF(L318=7,148.5,IF(L318=8,144,0))))))))+IF(L318&lt;=8,0,IF(L318&lt;=16,137.7,IF(L318&lt;=24,108,IF(L318&lt;=32,80.1,IF(L318&lt;=36,52.2,0)))))-IF(L318&lt;=8,0,IF(L318&lt;=16,(L318-9)*2.754,IF(L318&lt;=24,(L318-17)* 2.754,IF(L318&lt;=32,(L318-25)* 2.754,IF(L318&lt;=36,(L318-33)*2.754,0))))),0)+IF(F318="PČ",IF(L318=1,449,IF(L318=2,314.6,IF(L318=3,238,IF(L318=4,172,IF(L318=5,159,IF(L318=6,145,IF(L318=7,132,IF(L318=8,119,0))))))))+IF(L318&lt;=8,0,IF(L318&lt;=16,88,IF(L318&lt;=24,55,IF(L318&lt;=32,22,0))))-IF(L318&lt;=8,0,IF(L318&lt;=16,(L318-9)*2.245,IF(L318&lt;=24,(L318-17)*2.245,IF(L318&lt;=32,(L318-25)*2.245,0)))),0)+IF(F318="PČneol",IF(L318=1,85,IF(L318=2,64.61,IF(L318=3,50.76,IF(L318=4,16.25,IF(L318=5,15,IF(L318=6,13.75,IF(L318=7,12.5,IF(L318=8,11.25,0))))))))+IF(L318&lt;=8,0,IF(L318&lt;=16,9,0))-IF(L318&lt;=8,0,IF(L318&lt;=16,(L318-9)*0.425,0)),0)+IF(F318="PŽ",IF(L318=1,85,IF(L318=2,59.5,IF(L318=3,45,IF(L318=4,32.5,IF(L318=5,30,IF(L318=6,27.5,IF(L318=7,25,IF(L318=8,22.5,0))))))))+IF(L318&lt;=8,0,IF(L318&lt;=16,19,IF(L318&lt;=24,13,IF(L318&lt;=32,8,0))))-IF(L318&lt;=8,0,IF(L318&lt;=16,(L318-9)*0.425,IF(L318&lt;=24,(L318-17)*0.425,IF(L318&lt;=32,(L318-25)*0.425,0)))),0)+IF(F318="EČ",IF(L318=1,204,IF(L318=2,156.24,IF(L318=3,123.84,IF(L318=4,72,IF(L318=5,66,IF(L318=6,60,IF(L318=7,54,IF(L318=8,48,0))))))))+IF(L318&lt;=8,0,IF(L318&lt;=16,40,IF(L318&lt;=24,25,0)))-IF(L318&lt;=8,0,IF(L318&lt;=16,(L318-9)*1.02,IF(L318&lt;=24,(L318-17)*1.02,0))),0)+IF(F318="EČneol",IF(L318=1,68,IF(L318=2,51.69,IF(L318=3,40.61,IF(L318=4,13,IF(L318=5,12,IF(L318=6,11,IF(L318=7,10,IF(L318=8,9,0)))))))))+IF(F318="EŽ",IF(L318=1,68,IF(L318=2,47.6,IF(L318=3,36,IF(L318=4,18,IF(L318=5,16.5,IF(L318=6,15,IF(L318=7,13.5,IF(L318=8,12,0))))))))+IF(L318&lt;=8,0,IF(L318&lt;=16,10,IF(L318&lt;=24,6,0)))-IF(L318&lt;=8,0,IF(L318&lt;=16,(L318-9)*0.34,IF(L318&lt;=24,(L318-17)*0.34,0))),0)+IF(F318="PT",IF(L318=1,68,IF(L318=2,52.08,IF(L318=3,41.28,IF(L318=4,24,IF(L318=5,22,IF(L318=6,20,IF(L318=7,18,IF(L318=8,16,0))))))))+IF(L318&lt;=8,0,IF(L318&lt;=16,13,IF(L318&lt;=24,9,IF(L318&lt;=32,4,0))))-IF(L318&lt;=8,0,IF(L318&lt;=16,(L318-9)*0.34,IF(L318&lt;=24,(L318-17)*0.34,IF(L318&lt;=32,(L318-25)*0.34,0)))),0)+IF(F318="JOŽ",IF(L318=1,85,IF(L318=2,59.5,IF(L318=3,45,IF(L318=4,32.5,IF(L318=5,30,IF(L318=6,27.5,IF(L318=7,25,IF(L318=8,22.5,0))))))))+IF(L318&lt;=8,0,IF(L318&lt;=16,19,IF(L318&lt;=24,13,0)))-IF(L318&lt;=8,0,IF(L318&lt;=16,(L318-9)*0.425,IF(L318&lt;=24,(L318-17)*0.425,0))),0)+IF(F318="JPČ",IF(L318=1,68,IF(L318=2,47.6,IF(L318=3,36,IF(L318=4,26,IF(L318=5,24,IF(L318=6,22,IF(L318=7,20,IF(L318=8,18,0))))))))+IF(L318&lt;=8,0,IF(L318&lt;=16,13,IF(L318&lt;=24,9,0)))-IF(L318&lt;=8,0,IF(L318&lt;=16,(L318-9)*0.34,IF(L318&lt;=24,(L318-17)*0.34,0))),0)+IF(F318="JEČ",IF(L318=1,34,IF(L318=2,26.04,IF(L318=3,20.6,IF(L318=4,12,IF(L318=5,11,IF(L318=6,10,IF(L318=7,9,IF(L318=8,8,0))))))))+IF(L318&lt;=8,0,IF(L318&lt;=16,6,0))-IF(L318&lt;=8,0,IF(L318&lt;=16,(L318-9)*0.17,0)),0)+IF(F318="JEOF",IF(L318=1,34,IF(L318=2,26.04,IF(L318=3,20.6,IF(L318=4,12,IF(L318=5,11,IF(L318=6,10,IF(L318=7,9,IF(L318=8,8,0))))))))+IF(L318&lt;=8,0,IF(L318&lt;=16,6,0))-IF(L318&lt;=8,0,IF(L318&lt;=16,(L318-9)*0.17,0)),0)+IF(F318="JnPČ",IF(L318=1,51,IF(L318=2,35.7,IF(L318=3,27,IF(L318=4,19.5,IF(L318=5,18,IF(L318=6,16.5,IF(L318=7,15,IF(L318=8,13.5,0))))))))+IF(L318&lt;=8,0,IF(L318&lt;=16,10,0))-IF(L318&lt;=8,0,IF(L318&lt;=16,(L318-9)*0.255,0)),0)+IF(F318="JnEČ",IF(L318=1,25.5,IF(L318=2,19.53,IF(L318=3,15.48,IF(L318=4,9,IF(L318=5,8.25,IF(L318=6,7.5,IF(L318=7,6.75,IF(L318=8,6,0))))))))+IF(L318&lt;=8,0,IF(L318&lt;=16,5,0))-IF(L318&lt;=8,0,IF(L318&lt;=16,(L318-9)*0.1275,0)),0)+IF(F318="JčPČ",IF(L318=1,21.25,IF(L318=2,14.5,IF(L318=3,11.5,IF(L318=4,7,IF(L318=5,6.5,IF(L318=6,6,IF(L318=7,5.5,IF(L318=8,5,0))))))))+IF(L318&lt;=8,0,IF(L318&lt;=16,4,0))-IF(L318&lt;=8,0,IF(L318&lt;=16,(L318-9)*0.10625,0)),0)+IF(F318="JčEČ",IF(L318=1,17,IF(L318=2,13.02,IF(L318=3,10.32,IF(L318=4,6,IF(L318=5,5.5,IF(L318=6,5,IF(L318=7,4.5,IF(L318=8,4,0))))))))+IF(L318&lt;=8,0,IF(L318&lt;=16,3,0))-IF(L318&lt;=8,0,IF(L318&lt;=16,(L318-9)*0.085,0)),0)+IF(F318="NEAK",IF(L318=1,11.48,IF(L318=2,8.79,IF(L318=3,6.97,IF(L318=4,4.05,IF(L318=5,3.71,IF(L318=6,3.38,IF(L318=7,3.04,IF(L318=8,2.7,0))))))))+IF(L318&lt;=8,0,IF(L318&lt;=16,2,IF(L318&lt;=24,1.3,0)))-IF(L318&lt;=8,0,IF(L318&lt;=16,(L318-9)*0.0574,IF(L318&lt;=24,(L318-17)*0.0574,0))),0))*IF(L318&lt;0,1,IF(OR(F318="PČ",F318="PŽ",F318="PT"),IF(J318&lt;32,J318/32,1),1))* IF(L318&lt;0,1,IF(OR(F318="EČ",F318="EŽ",F318="JOŽ",F318="JPČ",F318="NEAK"),IF(J318&lt;24,J318/24,1),1))*IF(L318&lt;0,1,IF(OR(F318="PČneol",F318="JEČ",F318="JEOF",F318="JnPČ",F318="JnEČ",F318="JčPČ",F318="JčEČ"),IF(J318&lt;16,J318/16,1),1))*IF(L318&lt;0,1,IF(F318="EČneol",IF(J318&lt;8,J318/8,1),1))</f>
        <v>0</v>
      </c>
      <c r="O318" s="9">
        <f t="shared" ref="O318:O327" si="152">IF(F318="OŽ",N318,IF(H318="Ne",IF(J318*0.3&lt;J318-L318,N318,0),IF(J318*0.1&lt;J318-L318,N318,0)))</f>
        <v>0</v>
      </c>
      <c r="P318" s="4">
        <f t="shared" ref="P318" si="153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</v>
      </c>
      <c r="Q318" s="11">
        <f t="shared" ref="Q318" si="154">IF(ISERROR(P318*100/N318),0,(P318*100/N318))</f>
        <v>0</v>
      </c>
      <c r="R318" s="10">
        <f t="shared" ref="R318:R327" si="155">IF(Q318&lt;=30,O318+P318,O318+O318*0.3)*IF(G318=1,0.4,IF(G318=2,0.75,IF(G318="1 (kas 4 m. 1 k. nerengiamos)",0.52,1)))*IF(D318="olimpinė",1,IF(M318="Ne",0.5,1))*IF(OR(A$5="Lietuvos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federacija"),IF(OR(J318&lt;8,K318&lt;16),0,1),1)*E318*IF(I318&lt;=1,1,1/I318)*IF(OR(A$5="Lietuvos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9" spans="1:18">
      <c r="A319" s="72">
        <v>2</v>
      </c>
      <c r="B319" s="72"/>
      <c r="C319" s="1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3">
        <f t="shared" si="151"/>
        <v>0</v>
      </c>
      <c r="O319" s="9">
        <f t="shared" si="152"/>
        <v>0</v>
      </c>
      <c r="P319" s="4">
        <f t="shared" ref="P319:P327" si="156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:Q327" si="157">IF(ISERROR(P319*100/N319),0,(P319*100/N319))</f>
        <v>0</v>
      </c>
      <c r="R319" s="10">
        <f t="shared" si="155"/>
        <v>0</v>
      </c>
    </row>
    <row r="320" spans="1:18">
      <c r="A320" s="72">
        <v>3</v>
      </c>
      <c r="B320" s="72"/>
      <c r="C320" s="1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3">
        <f t="shared" si="151"/>
        <v>0</v>
      </c>
      <c r="O320" s="9">
        <f t="shared" si="152"/>
        <v>0</v>
      </c>
      <c r="P320" s="4">
        <f t="shared" si="156"/>
        <v>0</v>
      </c>
      <c r="Q320" s="11">
        <f t="shared" si="157"/>
        <v>0</v>
      </c>
      <c r="R320" s="10">
        <f t="shared" si="155"/>
        <v>0</v>
      </c>
    </row>
    <row r="321" spans="1:18">
      <c r="A321" s="72">
        <v>4</v>
      </c>
      <c r="B321" s="72"/>
      <c r="C321" s="1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3">
        <f t="shared" si="151"/>
        <v>0</v>
      </c>
      <c r="O321" s="9">
        <f t="shared" si="152"/>
        <v>0</v>
      </c>
      <c r="P321" s="4">
        <f t="shared" si="156"/>
        <v>0</v>
      </c>
      <c r="Q321" s="11">
        <f t="shared" si="157"/>
        <v>0</v>
      </c>
      <c r="R321" s="10">
        <f t="shared" si="155"/>
        <v>0</v>
      </c>
    </row>
    <row r="322" spans="1:18">
      <c r="A322" s="72">
        <v>5</v>
      </c>
      <c r="B322" s="72"/>
      <c r="C322" s="1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3">
        <f t="shared" si="151"/>
        <v>0</v>
      </c>
      <c r="O322" s="9">
        <f t="shared" si="152"/>
        <v>0</v>
      </c>
      <c r="P322" s="4">
        <f t="shared" si="156"/>
        <v>0</v>
      </c>
      <c r="Q322" s="11">
        <f t="shared" si="157"/>
        <v>0</v>
      </c>
      <c r="R322" s="10">
        <f t="shared" si="155"/>
        <v>0</v>
      </c>
    </row>
    <row r="323" spans="1:18">
      <c r="A323" s="72">
        <v>6</v>
      </c>
      <c r="B323" s="72"/>
      <c r="C323" s="1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3">
        <f t="shared" si="151"/>
        <v>0</v>
      </c>
      <c r="O323" s="9">
        <f t="shared" si="152"/>
        <v>0</v>
      </c>
      <c r="P323" s="4">
        <f t="shared" si="156"/>
        <v>0</v>
      </c>
      <c r="Q323" s="11">
        <f t="shared" si="157"/>
        <v>0</v>
      </c>
      <c r="R323" s="10">
        <f t="shared" si="155"/>
        <v>0</v>
      </c>
    </row>
    <row r="324" spans="1:18">
      <c r="A324" s="72">
        <v>7</v>
      </c>
      <c r="B324" s="72"/>
      <c r="C324" s="1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3">
        <f t="shared" si="151"/>
        <v>0</v>
      </c>
      <c r="O324" s="9">
        <f t="shared" si="152"/>
        <v>0</v>
      </c>
      <c r="P324" s="4">
        <f t="shared" si="156"/>
        <v>0</v>
      </c>
      <c r="Q324" s="11">
        <f t="shared" si="157"/>
        <v>0</v>
      </c>
      <c r="R324" s="10">
        <f t="shared" si="155"/>
        <v>0</v>
      </c>
    </row>
    <row r="325" spans="1:18">
      <c r="A325" s="72">
        <v>8</v>
      </c>
      <c r="B325" s="72"/>
      <c r="C325" s="1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3">
        <f t="shared" si="151"/>
        <v>0</v>
      </c>
      <c r="O325" s="9">
        <f t="shared" si="152"/>
        <v>0</v>
      </c>
      <c r="P325" s="4">
        <f t="shared" si="156"/>
        <v>0</v>
      </c>
      <c r="Q325" s="11">
        <f t="shared" si="157"/>
        <v>0</v>
      </c>
      <c r="R325" s="10">
        <f t="shared" si="155"/>
        <v>0</v>
      </c>
    </row>
    <row r="326" spans="1:18">
      <c r="A326" s="72">
        <v>9</v>
      </c>
      <c r="B326" s="72"/>
      <c r="C326" s="1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3">
        <f t="shared" si="151"/>
        <v>0</v>
      </c>
      <c r="O326" s="9">
        <f t="shared" si="152"/>
        <v>0</v>
      </c>
      <c r="P326" s="4">
        <f t="shared" si="156"/>
        <v>0</v>
      </c>
      <c r="Q326" s="11">
        <f t="shared" si="157"/>
        <v>0</v>
      </c>
      <c r="R326" s="10">
        <f t="shared" si="155"/>
        <v>0</v>
      </c>
    </row>
    <row r="327" spans="1:18">
      <c r="A327" s="72">
        <v>10</v>
      </c>
      <c r="B327" s="72"/>
      <c r="C327" s="1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3">
        <f t="shared" si="151"/>
        <v>0</v>
      </c>
      <c r="O327" s="9">
        <f t="shared" si="152"/>
        <v>0</v>
      </c>
      <c r="P327" s="4">
        <f t="shared" si="156"/>
        <v>0</v>
      </c>
      <c r="Q327" s="11">
        <f t="shared" si="157"/>
        <v>0</v>
      </c>
      <c r="R327" s="10">
        <f t="shared" si="155"/>
        <v>0</v>
      </c>
    </row>
    <row r="328" spans="1:18">
      <c r="A328" s="80" t="s">
        <v>40</v>
      </c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2"/>
      <c r="R328" s="10">
        <f>SUM(R318:R327)</f>
        <v>0</v>
      </c>
    </row>
    <row r="329" spans="1:18" ht="15.75">
      <c r="A329" s="24" t="s">
        <v>130</v>
      </c>
      <c r="B329" s="2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6"/>
    </row>
    <row r="330" spans="1:18">
      <c r="A330" s="49" t="s">
        <v>65</v>
      </c>
      <c r="B330" s="49"/>
      <c r="C330" s="49"/>
      <c r="D330" s="49"/>
      <c r="E330" s="49"/>
      <c r="F330" s="49"/>
      <c r="G330" s="49"/>
      <c r="H330" s="49"/>
      <c r="I330" s="49"/>
      <c r="J330" s="15"/>
      <c r="K330" s="15"/>
      <c r="L330" s="15"/>
      <c r="M330" s="15"/>
      <c r="N330" s="15"/>
      <c r="O330" s="15"/>
      <c r="P330" s="15"/>
      <c r="Q330" s="15"/>
      <c r="R330" s="16"/>
    </row>
    <row r="331" spans="1:18" s="8" customFormat="1">
      <c r="A331" s="49"/>
      <c r="B331" s="49"/>
      <c r="C331" s="49"/>
      <c r="D331" s="49"/>
      <c r="E331" s="49"/>
      <c r="F331" s="49"/>
      <c r="G331" s="49"/>
      <c r="H331" s="49"/>
      <c r="I331" s="49"/>
      <c r="J331" s="15"/>
      <c r="K331" s="15"/>
      <c r="L331" s="15"/>
      <c r="M331" s="15"/>
      <c r="N331" s="15"/>
      <c r="O331" s="15"/>
      <c r="P331" s="15"/>
      <c r="Q331" s="15"/>
      <c r="R331" s="16"/>
    </row>
    <row r="332" spans="1:18">
      <c r="A332" s="76" t="s">
        <v>129</v>
      </c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68"/>
      <c r="R332" s="8"/>
    </row>
    <row r="333" spans="1:18" ht="18">
      <c r="A333" s="78" t="s">
        <v>27</v>
      </c>
      <c r="B333" s="79"/>
      <c r="C333" s="79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68"/>
      <c r="R333" s="8"/>
    </row>
    <row r="334" spans="1:18">
      <c r="A334" s="76" t="s">
        <v>52</v>
      </c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68"/>
      <c r="R334" s="8"/>
    </row>
    <row r="335" spans="1:18">
      <c r="A335" s="72">
        <v>1</v>
      </c>
      <c r="B335" s="72"/>
      <c r="C335" s="1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3">
        <f t="shared" ref="N335:N344" si="158">(IF(F335="OŽ",IF(L335=1,550.8,IF(L335=2,426.38,IF(L335=3,342.14,IF(L335=4,181.44,IF(L335=5,168.48,IF(L335=6,155.52,IF(L335=7,148.5,IF(L335=8,144,0))))))))+IF(L335&lt;=8,0,IF(L335&lt;=16,137.7,IF(L335&lt;=24,108,IF(L335&lt;=32,80.1,IF(L335&lt;=36,52.2,0)))))-IF(L335&lt;=8,0,IF(L335&lt;=16,(L335-9)*2.754,IF(L335&lt;=24,(L335-17)* 2.754,IF(L335&lt;=32,(L335-25)* 2.754,IF(L335&lt;=36,(L335-33)*2.754,0))))),0)+IF(F335="PČ",IF(L335=1,449,IF(L335=2,314.6,IF(L335=3,238,IF(L335=4,172,IF(L335=5,159,IF(L335=6,145,IF(L335=7,132,IF(L335=8,119,0))))))))+IF(L335&lt;=8,0,IF(L335&lt;=16,88,IF(L335&lt;=24,55,IF(L335&lt;=32,22,0))))-IF(L335&lt;=8,0,IF(L335&lt;=16,(L335-9)*2.245,IF(L335&lt;=24,(L335-17)*2.245,IF(L335&lt;=32,(L335-25)*2.245,0)))),0)+IF(F335="PČneol",IF(L335=1,85,IF(L335=2,64.61,IF(L335=3,50.76,IF(L335=4,16.25,IF(L335=5,15,IF(L335=6,13.75,IF(L335=7,12.5,IF(L335=8,11.25,0))))))))+IF(L335&lt;=8,0,IF(L335&lt;=16,9,0))-IF(L335&lt;=8,0,IF(L335&lt;=16,(L335-9)*0.425,0)),0)+IF(F335="PŽ",IF(L335=1,85,IF(L335=2,59.5,IF(L335=3,45,IF(L335=4,32.5,IF(L335=5,30,IF(L335=6,27.5,IF(L335=7,25,IF(L335=8,22.5,0))))))))+IF(L335&lt;=8,0,IF(L335&lt;=16,19,IF(L335&lt;=24,13,IF(L335&lt;=32,8,0))))-IF(L335&lt;=8,0,IF(L335&lt;=16,(L335-9)*0.425,IF(L335&lt;=24,(L335-17)*0.425,IF(L335&lt;=32,(L335-25)*0.425,0)))),0)+IF(F335="EČ",IF(L335=1,204,IF(L335=2,156.24,IF(L335=3,123.84,IF(L335=4,72,IF(L335=5,66,IF(L335=6,60,IF(L335=7,54,IF(L335=8,48,0))))))))+IF(L335&lt;=8,0,IF(L335&lt;=16,40,IF(L335&lt;=24,25,0)))-IF(L335&lt;=8,0,IF(L335&lt;=16,(L335-9)*1.02,IF(L335&lt;=24,(L335-17)*1.02,0))),0)+IF(F335="EČneol",IF(L335=1,68,IF(L335=2,51.69,IF(L335=3,40.61,IF(L335=4,13,IF(L335=5,12,IF(L335=6,11,IF(L335=7,10,IF(L335=8,9,0)))))))))+IF(F335="EŽ",IF(L335=1,68,IF(L335=2,47.6,IF(L335=3,36,IF(L335=4,18,IF(L335=5,16.5,IF(L335=6,15,IF(L335=7,13.5,IF(L335=8,12,0))))))))+IF(L335&lt;=8,0,IF(L335&lt;=16,10,IF(L335&lt;=24,6,0)))-IF(L335&lt;=8,0,IF(L335&lt;=16,(L335-9)*0.34,IF(L335&lt;=24,(L335-17)*0.34,0))),0)+IF(F335="PT",IF(L335=1,68,IF(L335=2,52.08,IF(L335=3,41.28,IF(L335=4,24,IF(L335=5,22,IF(L335=6,20,IF(L335=7,18,IF(L335=8,16,0))))))))+IF(L335&lt;=8,0,IF(L335&lt;=16,13,IF(L335&lt;=24,9,IF(L335&lt;=32,4,0))))-IF(L335&lt;=8,0,IF(L335&lt;=16,(L335-9)*0.34,IF(L335&lt;=24,(L335-17)*0.34,IF(L335&lt;=32,(L335-25)*0.34,0)))),0)+IF(F335="JOŽ",IF(L335=1,85,IF(L335=2,59.5,IF(L335=3,45,IF(L335=4,32.5,IF(L335=5,30,IF(L335=6,27.5,IF(L335=7,25,IF(L335=8,22.5,0))))))))+IF(L335&lt;=8,0,IF(L335&lt;=16,19,IF(L335&lt;=24,13,0)))-IF(L335&lt;=8,0,IF(L335&lt;=16,(L335-9)*0.425,IF(L335&lt;=24,(L335-17)*0.425,0))),0)+IF(F335="JPČ",IF(L335=1,68,IF(L335=2,47.6,IF(L335=3,36,IF(L335=4,26,IF(L335=5,24,IF(L335=6,22,IF(L335=7,20,IF(L335=8,18,0))))))))+IF(L335&lt;=8,0,IF(L335&lt;=16,13,IF(L335&lt;=24,9,0)))-IF(L335&lt;=8,0,IF(L335&lt;=16,(L335-9)*0.34,IF(L335&lt;=24,(L335-17)*0.34,0))),0)+IF(F335="JEČ",IF(L335=1,34,IF(L335=2,26.04,IF(L335=3,20.6,IF(L335=4,12,IF(L335=5,11,IF(L335=6,10,IF(L335=7,9,IF(L335=8,8,0))))))))+IF(L335&lt;=8,0,IF(L335&lt;=16,6,0))-IF(L335&lt;=8,0,IF(L335&lt;=16,(L335-9)*0.17,0)),0)+IF(F335="JEOF",IF(L335=1,34,IF(L335=2,26.04,IF(L335=3,20.6,IF(L335=4,12,IF(L335=5,11,IF(L335=6,10,IF(L335=7,9,IF(L335=8,8,0))))))))+IF(L335&lt;=8,0,IF(L335&lt;=16,6,0))-IF(L335&lt;=8,0,IF(L335&lt;=16,(L335-9)*0.17,0)),0)+IF(F335="JnPČ",IF(L335=1,51,IF(L335=2,35.7,IF(L335=3,27,IF(L335=4,19.5,IF(L335=5,18,IF(L335=6,16.5,IF(L335=7,15,IF(L335=8,13.5,0))))))))+IF(L335&lt;=8,0,IF(L335&lt;=16,10,0))-IF(L335&lt;=8,0,IF(L335&lt;=16,(L335-9)*0.255,0)),0)+IF(F335="JnEČ",IF(L335=1,25.5,IF(L335=2,19.53,IF(L335=3,15.48,IF(L335=4,9,IF(L335=5,8.25,IF(L335=6,7.5,IF(L335=7,6.75,IF(L335=8,6,0))))))))+IF(L335&lt;=8,0,IF(L335&lt;=16,5,0))-IF(L335&lt;=8,0,IF(L335&lt;=16,(L335-9)*0.1275,0)),0)+IF(F335="JčPČ",IF(L335=1,21.25,IF(L335=2,14.5,IF(L335=3,11.5,IF(L335=4,7,IF(L335=5,6.5,IF(L335=6,6,IF(L335=7,5.5,IF(L335=8,5,0))))))))+IF(L335&lt;=8,0,IF(L335&lt;=16,4,0))-IF(L335&lt;=8,0,IF(L335&lt;=16,(L335-9)*0.10625,0)),0)+IF(F335="JčEČ",IF(L335=1,17,IF(L335=2,13.02,IF(L335=3,10.32,IF(L335=4,6,IF(L335=5,5.5,IF(L335=6,5,IF(L335=7,4.5,IF(L335=8,4,0))))))))+IF(L335&lt;=8,0,IF(L335&lt;=16,3,0))-IF(L335&lt;=8,0,IF(L335&lt;=16,(L335-9)*0.085,0)),0)+IF(F335="NEAK",IF(L335=1,11.48,IF(L335=2,8.79,IF(L335=3,6.97,IF(L335=4,4.05,IF(L335=5,3.71,IF(L335=6,3.38,IF(L335=7,3.04,IF(L335=8,2.7,0))))))))+IF(L335&lt;=8,0,IF(L335&lt;=16,2,IF(L335&lt;=24,1.3,0)))-IF(L335&lt;=8,0,IF(L335&lt;=16,(L335-9)*0.0574,IF(L335&lt;=24,(L335-17)*0.0574,0))),0))*IF(L335&lt;0,1,IF(OR(F335="PČ",F335="PŽ",F335="PT"),IF(J335&lt;32,J335/32,1),1))* IF(L335&lt;0,1,IF(OR(F335="EČ",F335="EŽ",F335="JOŽ",F335="JPČ",F335="NEAK"),IF(J335&lt;24,J335/24,1),1))*IF(L335&lt;0,1,IF(OR(F335="PČneol",F335="JEČ",F335="JEOF",F335="JnPČ",F335="JnEČ",F335="JčPČ",F335="JčEČ"),IF(J335&lt;16,J335/16,1),1))*IF(L335&lt;0,1,IF(F335="EČneol",IF(J335&lt;8,J335/8,1),1))</f>
        <v>0</v>
      </c>
      <c r="O335" s="9">
        <f t="shared" ref="O335:O344" si="159">IF(F335="OŽ",N335,IF(H335="Ne",IF(J335*0.3&lt;J335-L335,N335,0),IF(J335*0.1&lt;J335-L335,N335,0)))</f>
        <v>0</v>
      </c>
      <c r="P335" s="4">
        <f t="shared" ref="P335" si="160">IF(O335=0,0,IF(F335="OŽ",IF(L335&gt;35,0,IF(J335&gt;35,(36-L335)*1.836,((36-L335)-(36-J335))*1.836)),0)+IF(F335="PČ",IF(L335&gt;31,0,IF(J335&gt;31,(32-L335)*1.347,((32-L335)-(32-J335))*1.347)),0)+ IF(F335="PČneol",IF(L335&gt;15,0,IF(J335&gt;15,(16-L335)*0.255,((16-L335)-(16-J335))*0.255)),0)+IF(F335="PŽ",IF(L335&gt;31,0,IF(J335&gt;31,(32-L335)*0.255,((32-L335)-(32-J335))*0.255)),0)+IF(F335="EČ",IF(L335&gt;23,0,IF(J335&gt;23,(24-L335)*0.612,((24-L335)-(24-J335))*0.612)),0)+IF(F335="EČneol",IF(L335&gt;7,0,IF(J335&gt;7,(8-L335)*0.204,((8-L335)-(8-J335))*0.204)),0)+IF(F335="EŽ",IF(L335&gt;23,0,IF(J335&gt;23,(24-L335)*0.204,((24-L335)-(24-J335))*0.204)),0)+IF(F335="PT",IF(L335&gt;31,0,IF(J335&gt;31,(32-L335)*0.204,((32-L335)-(32-J335))*0.204)),0)+IF(F335="JOŽ",IF(L335&gt;23,0,IF(J335&gt;23,(24-L335)*0.255,((24-L335)-(24-J335))*0.255)),0)+IF(F335="JPČ",IF(L335&gt;23,0,IF(J335&gt;23,(24-L335)*0.204,((24-L335)-(24-J335))*0.204)),0)+IF(F335="JEČ",IF(L335&gt;15,0,IF(J335&gt;15,(16-L335)*0.102,((16-L335)-(16-J335))*0.102)),0)+IF(F335="JEOF",IF(L335&gt;15,0,IF(J335&gt;15,(16-L335)*0.102,((16-L335)-(16-J335))*0.102)),0)+IF(F335="JnPČ",IF(L335&gt;15,0,IF(J335&gt;15,(16-L335)*0.153,((16-L335)-(16-J335))*0.153)),0)+IF(F335="JnEČ",IF(L335&gt;15,0,IF(J335&gt;15,(16-L335)*0.0765,((16-L335)-(16-J335))*0.0765)),0)+IF(F335="JčPČ",IF(L335&gt;15,0,IF(J335&gt;15,(16-L335)*0.06375,((16-L335)-(16-J335))*0.06375)),0)+IF(F335="JčEČ",IF(L335&gt;15,0,IF(J335&gt;15,(16-L335)*0.051,((16-L335)-(16-J335))*0.051)),0)+IF(F335="NEAK",IF(L335&gt;23,0,IF(J335&gt;23,(24-L335)*0.03444,((24-L335)-(24-J335))*0.03444)),0))</f>
        <v>0</v>
      </c>
      <c r="Q335" s="11">
        <f t="shared" ref="Q335" si="161">IF(ISERROR(P335*100/N335),0,(P335*100/N335))</f>
        <v>0</v>
      </c>
      <c r="R335" s="10">
        <f t="shared" ref="R335:R344" si="162">IF(Q335&lt;=30,O335+P335,O335+O335*0.3)*IF(G335=1,0.4,IF(G335=2,0.75,IF(G335="1 (kas 4 m. 1 k. nerengiamos)",0.52,1)))*IF(D335="olimpinė",1,IF(M335="Ne",0.5,1))*IF(OR(A$5="Lietuvos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federacija"),IF(OR(J335&lt;8,K335&lt;16),0,1),1)*E335*IF(I335&lt;=1,1,1/I335)*IF(OR(A$5="Lietuvos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36" spans="1:18">
      <c r="A336" s="72">
        <v>2</v>
      </c>
      <c r="B336" s="72"/>
      <c r="C336" s="1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3">
        <f t="shared" si="158"/>
        <v>0</v>
      </c>
      <c r="O336" s="9">
        <f t="shared" si="159"/>
        <v>0</v>
      </c>
      <c r="P336" s="4">
        <f t="shared" ref="P336:P344" si="163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0</v>
      </c>
      <c r="Q336" s="11">
        <f t="shared" ref="Q336:Q344" si="164">IF(ISERROR(P336*100/N336),0,(P336*100/N336))</f>
        <v>0</v>
      </c>
      <c r="R336" s="10">
        <f t="shared" si="162"/>
        <v>0</v>
      </c>
    </row>
    <row r="337" spans="1:18">
      <c r="A337" s="72">
        <v>3</v>
      </c>
      <c r="B337" s="72"/>
      <c r="C337" s="1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3">
        <f t="shared" si="158"/>
        <v>0</v>
      </c>
      <c r="O337" s="9">
        <f t="shared" si="159"/>
        <v>0</v>
      </c>
      <c r="P337" s="4">
        <f t="shared" si="163"/>
        <v>0</v>
      </c>
      <c r="Q337" s="11">
        <f t="shared" si="164"/>
        <v>0</v>
      </c>
      <c r="R337" s="10">
        <f t="shared" si="162"/>
        <v>0</v>
      </c>
    </row>
    <row r="338" spans="1:18">
      <c r="A338" s="72">
        <v>4</v>
      </c>
      <c r="B338" s="72"/>
      <c r="C338" s="1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3">
        <f t="shared" si="158"/>
        <v>0</v>
      </c>
      <c r="O338" s="9">
        <f t="shared" si="159"/>
        <v>0</v>
      </c>
      <c r="P338" s="4">
        <f t="shared" si="163"/>
        <v>0</v>
      </c>
      <c r="Q338" s="11">
        <f t="shared" si="164"/>
        <v>0</v>
      </c>
      <c r="R338" s="10">
        <f t="shared" si="162"/>
        <v>0</v>
      </c>
    </row>
    <row r="339" spans="1:18">
      <c r="A339" s="72">
        <v>5</v>
      </c>
      <c r="B339" s="72"/>
      <c r="C339" s="1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3">
        <f t="shared" si="158"/>
        <v>0</v>
      </c>
      <c r="O339" s="9">
        <f t="shared" si="159"/>
        <v>0</v>
      </c>
      <c r="P339" s="4">
        <f t="shared" si="163"/>
        <v>0</v>
      </c>
      <c r="Q339" s="11">
        <f t="shared" si="164"/>
        <v>0</v>
      </c>
      <c r="R339" s="10">
        <f t="shared" si="162"/>
        <v>0</v>
      </c>
    </row>
    <row r="340" spans="1:18">
      <c r="A340" s="72">
        <v>6</v>
      </c>
      <c r="B340" s="72"/>
      <c r="C340" s="1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3">
        <f t="shared" si="158"/>
        <v>0</v>
      </c>
      <c r="O340" s="9">
        <f t="shared" si="159"/>
        <v>0</v>
      </c>
      <c r="P340" s="4">
        <f t="shared" si="163"/>
        <v>0</v>
      </c>
      <c r="Q340" s="11">
        <f t="shared" si="164"/>
        <v>0</v>
      </c>
      <c r="R340" s="10">
        <f t="shared" si="162"/>
        <v>0</v>
      </c>
    </row>
    <row r="341" spans="1:18">
      <c r="A341" s="72">
        <v>7</v>
      </c>
      <c r="B341" s="72"/>
      <c r="C341" s="1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3">
        <f t="shared" si="158"/>
        <v>0</v>
      </c>
      <c r="O341" s="9">
        <f t="shared" si="159"/>
        <v>0</v>
      </c>
      <c r="P341" s="4">
        <f t="shared" si="163"/>
        <v>0</v>
      </c>
      <c r="Q341" s="11">
        <f t="shared" si="164"/>
        <v>0</v>
      </c>
      <c r="R341" s="10">
        <f t="shared" si="162"/>
        <v>0</v>
      </c>
    </row>
    <row r="342" spans="1:18">
      <c r="A342" s="72">
        <v>8</v>
      </c>
      <c r="B342" s="72"/>
      <c r="C342" s="1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3">
        <f t="shared" si="158"/>
        <v>0</v>
      </c>
      <c r="O342" s="9">
        <f t="shared" si="159"/>
        <v>0</v>
      </c>
      <c r="P342" s="4">
        <f t="shared" si="163"/>
        <v>0</v>
      </c>
      <c r="Q342" s="11">
        <f t="shared" si="164"/>
        <v>0</v>
      </c>
      <c r="R342" s="10">
        <f t="shared" si="162"/>
        <v>0</v>
      </c>
    </row>
    <row r="343" spans="1:18">
      <c r="A343" s="72">
        <v>9</v>
      </c>
      <c r="B343" s="72"/>
      <c r="C343" s="1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3">
        <f t="shared" si="158"/>
        <v>0</v>
      </c>
      <c r="O343" s="9">
        <f t="shared" si="159"/>
        <v>0</v>
      </c>
      <c r="P343" s="4">
        <f t="shared" si="163"/>
        <v>0</v>
      </c>
      <c r="Q343" s="11">
        <f t="shared" si="164"/>
        <v>0</v>
      </c>
      <c r="R343" s="10">
        <f t="shared" si="162"/>
        <v>0</v>
      </c>
    </row>
    <row r="344" spans="1:18">
      <c r="A344" s="72">
        <v>10</v>
      </c>
      <c r="B344" s="72"/>
      <c r="C344" s="1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3">
        <f t="shared" si="158"/>
        <v>0</v>
      </c>
      <c r="O344" s="9">
        <f t="shared" si="159"/>
        <v>0</v>
      </c>
      <c r="P344" s="4">
        <f t="shared" si="163"/>
        <v>0</v>
      </c>
      <c r="Q344" s="11">
        <f t="shared" si="164"/>
        <v>0</v>
      </c>
      <c r="R344" s="10">
        <f t="shared" si="162"/>
        <v>0</v>
      </c>
    </row>
    <row r="345" spans="1:18">
      <c r="A345" s="80" t="s">
        <v>40</v>
      </c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2"/>
      <c r="R345" s="10">
        <f>SUM(R335:R344)</f>
        <v>0</v>
      </c>
    </row>
    <row r="346" spans="1:18" ht="15.75">
      <c r="A346" s="24" t="s">
        <v>130</v>
      </c>
      <c r="B346" s="2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6"/>
    </row>
    <row r="347" spans="1:18">
      <c r="A347" s="49" t="s">
        <v>65</v>
      </c>
      <c r="B347" s="49"/>
      <c r="C347" s="49"/>
      <c r="D347" s="49"/>
      <c r="E347" s="49"/>
      <c r="F347" s="49"/>
      <c r="G347" s="49"/>
      <c r="H347" s="49"/>
      <c r="I347" s="49"/>
      <c r="J347" s="15"/>
      <c r="K347" s="15"/>
      <c r="L347" s="15"/>
      <c r="M347" s="15"/>
      <c r="N347" s="15"/>
      <c r="O347" s="15"/>
      <c r="P347" s="15"/>
      <c r="Q347" s="15"/>
      <c r="R347" s="16"/>
    </row>
    <row r="348" spans="1:18" s="8" customFormat="1">
      <c r="A348" s="49"/>
      <c r="B348" s="49"/>
      <c r="C348" s="49"/>
      <c r="D348" s="49"/>
      <c r="E348" s="49"/>
      <c r="F348" s="49"/>
      <c r="G348" s="49"/>
      <c r="H348" s="49"/>
      <c r="I348" s="49"/>
      <c r="J348" s="15"/>
      <c r="K348" s="15"/>
      <c r="L348" s="15"/>
      <c r="M348" s="15"/>
      <c r="N348" s="15"/>
      <c r="O348" s="15"/>
      <c r="P348" s="15"/>
      <c r="Q348" s="15"/>
      <c r="R348" s="16"/>
    </row>
    <row r="349" spans="1:18">
      <c r="A349" s="76" t="s">
        <v>129</v>
      </c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68"/>
      <c r="R349" s="8"/>
    </row>
    <row r="350" spans="1:18" ht="18">
      <c r="A350" s="78" t="s">
        <v>27</v>
      </c>
      <c r="B350" s="79"/>
      <c r="C350" s="79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68"/>
      <c r="R350" s="8"/>
    </row>
    <row r="351" spans="1:18">
      <c r="A351" s="76" t="s">
        <v>52</v>
      </c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68"/>
      <c r="R351" s="8"/>
    </row>
    <row r="352" spans="1:18">
      <c r="A352" s="72">
        <v>1</v>
      </c>
      <c r="B352" s="72"/>
      <c r="C352" s="1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3">
        <f t="shared" ref="N352:N361" si="165">(IF(F352="OŽ",IF(L352=1,550.8,IF(L352=2,426.38,IF(L352=3,342.14,IF(L352=4,181.44,IF(L352=5,168.48,IF(L352=6,155.52,IF(L352=7,148.5,IF(L352=8,144,0))))))))+IF(L352&lt;=8,0,IF(L352&lt;=16,137.7,IF(L352&lt;=24,108,IF(L352&lt;=32,80.1,IF(L352&lt;=36,52.2,0)))))-IF(L352&lt;=8,0,IF(L352&lt;=16,(L352-9)*2.754,IF(L352&lt;=24,(L352-17)* 2.754,IF(L352&lt;=32,(L352-25)* 2.754,IF(L352&lt;=36,(L352-33)*2.754,0))))),0)+IF(F352="PČ",IF(L352=1,449,IF(L352=2,314.6,IF(L352=3,238,IF(L352=4,172,IF(L352=5,159,IF(L352=6,145,IF(L352=7,132,IF(L352=8,119,0))))))))+IF(L352&lt;=8,0,IF(L352&lt;=16,88,IF(L352&lt;=24,55,IF(L352&lt;=32,22,0))))-IF(L352&lt;=8,0,IF(L352&lt;=16,(L352-9)*2.245,IF(L352&lt;=24,(L352-17)*2.245,IF(L352&lt;=32,(L352-25)*2.245,0)))),0)+IF(F352="PČneol",IF(L352=1,85,IF(L352=2,64.61,IF(L352=3,50.76,IF(L352=4,16.25,IF(L352=5,15,IF(L352=6,13.75,IF(L352=7,12.5,IF(L352=8,11.25,0))))))))+IF(L352&lt;=8,0,IF(L352&lt;=16,9,0))-IF(L352&lt;=8,0,IF(L352&lt;=16,(L352-9)*0.425,0)),0)+IF(F352="PŽ",IF(L352=1,85,IF(L352=2,59.5,IF(L352=3,45,IF(L352=4,32.5,IF(L352=5,30,IF(L352=6,27.5,IF(L352=7,25,IF(L352=8,22.5,0))))))))+IF(L352&lt;=8,0,IF(L352&lt;=16,19,IF(L352&lt;=24,13,IF(L352&lt;=32,8,0))))-IF(L352&lt;=8,0,IF(L352&lt;=16,(L352-9)*0.425,IF(L352&lt;=24,(L352-17)*0.425,IF(L352&lt;=32,(L352-25)*0.425,0)))),0)+IF(F352="EČ",IF(L352=1,204,IF(L352=2,156.24,IF(L352=3,123.84,IF(L352=4,72,IF(L352=5,66,IF(L352=6,60,IF(L352=7,54,IF(L352=8,48,0))))))))+IF(L352&lt;=8,0,IF(L352&lt;=16,40,IF(L352&lt;=24,25,0)))-IF(L352&lt;=8,0,IF(L352&lt;=16,(L352-9)*1.02,IF(L352&lt;=24,(L352-17)*1.02,0))),0)+IF(F352="EČneol",IF(L352=1,68,IF(L352=2,51.69,IF(L352=3,40.61,IF(L352=4,13,IF(L352=5,12,IF(L352=6,11,IF(L352=7,10,IF(L352=8,9,0)))))))))+IF(F352="EŽ",IF(L352=1,68,IF(L352=2,47.6,IF(L352=3,36,IF(L352=4,18,IF(L352=5,16.5,IF(L352=6,15,IF(L352=7,13.5,IF(L352=8,12,0))))))))+IF(L352&lt;=8,0,IF(L352&lt;=16,10,IF(L352&lt;=24,6,0)))-IF(L352&lt;=8,0,IF(L352&lt;=16,(L352-9)*0.34,IF(L352&lt;=24,(L352-17)*0.34,0))),0)+IF(F352="PT",IF(L352=1,68,IF(L352=2,52.08,IF(L352=3,41.28,IF(L352=4,24,IF(L352=5,22,IF(L352=6,20,IF(L352=7,18,IF(L352=8,16,0))))))))+IF(L352&lt;=8,0,IF(L352&lt;=16,13,IF(L352&lt;=24,9,IF(L352&lt;=32,4,0))))-IF(L352&lt;=8,0,IF(L352&lt;=16,(L352-9)*0.34,IF(L352&lt;=24,(L352-17)*0.34,IF(L352&lt;=32,(L352-25)*0.34,0)))),0)+IF(F352="JOŽ",IF(L352=1,85,IF(L352=2,59.5,IF(L352=3,45,IF(L352=4,32.5,IF(L352=5,30,IF(L352=6,27.5,IF(L352=7,25,IF(L352=8,22.5,0))))))))+IF(L352&lt;=8,0,IF(L352&lt;=16,19,IF(L352&lt;=24,13,0)))-IF(L352&lt;=8,0,IF(L352&lt;=16,(L352-9)*0.425,IF(L352&lt;=24,(L352-17)*0.425,0))),0)+IF(F352="JPČ",IF(L352=1,68,IF(L352=2,47.6,IF(L352=3,36,IF(L352=4,26,IF(L352=5,24,IF(L352=6,22,IF(L352=7,20,IF(L352=8,18,0))))))))+IF(L352&lt;=8,0,IF(L352&lt;=16,13,IF(L352&lt;=24,9,0)))-IF(L352&lt;=8,0,IF(L352&lt;=16,(L352-9)*0.34,IF(L352&lt;=24,(L352-17)*0.34,0))),0)+IF(F352="JEČ",IF(L352=1,34,IF(L352=2,26.04,IF(L352=3,20.6,IF(L352=4,12,IF(L352=5,11,IF(L352=6,10,IF(L352=7,9,IF(L352=8,8,0))))))))+IF(L352&lt;=8,0,IF(L352&lt;=16,6,0))-IF(L352&lt;=8,0,IF(L352&lt;=16,(L352-9)*0.17,0)),0)+IF(F352="JEOF",IF(L352=1,34,IF(L352=2,26.04,IF(L352=3,20.6,IF(L352=4,12,IF(L352=5,11,IF(L352=6,10,IF(L352=7,9,IF(L352=8,8,0))))))))+IF(L352&lt;=8,0,IF(L352&lt;=16,6,0))-IF(L352&lt;=8,0,IF(L352&lt;=16,(L352-9)*0.17,0)),0)+IF(F352="JnPČ",IF(L352=1,51,IF(L352=2,35.7,IF(L352=3,27,IF(L352=4,19.5,IF(L352=5,18,IF(L352=6,16.5,IF(L352=7,15,IF(L352=8,13.5,0))))))))+IF(L352&lt;=8,0,IF(L352&lt;=16,10,0))-IF(L352&lt;=8,0,IF(L352&lt;=16,(L352-9)*0.255,0)),0)+IF(F352="JnEČ",IF(L352=1,25.5,IF(L352=2,19.53,IF(L352=3,15.48,IF(L352=4,9,IF(L352=5,8.25,IF(L352=6,7.5,IF(L352=7,6.75,IF(L352=8,6,0))))))))+IF(L352&lt;=8,0,IF(L352&lt;=16,5,0))-IF(L352&lt;=8,0,IF(L352&lt;=16,(L352-9)*0.1275,0)),0)+IF(F352="JčPČ",IF(L352=1,21.25,IF(L352=2,14.5,IF(L352=3,11.5,IF(L352=4,7,IF(L352=5,6.5,IF(L352=6,6,IF(L352=7,5.5,IF(L352=8,5,0))))))))+IF(L352&lt;=8,0,IF(L352&lt;=16,4,0))-IF(L352&lt;=8,0,IF(L352&lt;=16,(L352-9)*0.10625,0)),0)+IF(F352="JčEČ",IF(L352=1,17,IF(L352=2,13.02,IF(L352=3,10.32,IF(L352=4,6,IF(L352=5,5.5,IF(L352=6,5,IF(L352=7,4.5,IF(L352=8,4,0))))))))+IF(L352&lt;=8,0,IF(L352&lt;=16,3,0))-IF(L352&lt;=8,0,IF(L352&lt;=16,(L352-9)*0.085,0)),0)+IF(F352="NEAK",IF(L352=1,11.48,IF(L352=2,8.79,IF(L352=3,6.97,IF(L352=4,4.05,IF(L352=5,3.71,IF(L352=6,3.38,IF(L352=7,3.04,IF(L352=8,2.7,0))))))))+IF(L352&lt;=8,0,IF(L352&lt;=16,2,IF(L352&lt;=24,1.3,0)))-IF(L352&lt;=8,0,IF(L352&lt;=16,(L352-9)*0.0574,IF(L352&lt;=24,(L352-17)*0.0574,0))),0))*IF(L352&lt;0,1,IF(OR(F352="PČ",F352="PŽ",F352="PT"),IF(J352&lt;32,J352/32,1),1))* IF(L352&lt;0,1,IF(OR(F352="EČ",F352="EŽ",F352="JOŽ",F352="JPČ",F352="NEAK"),IF(J352&lt;24,J352/24,1),1))*IF(L352&lt;0,1,IF(OR(F352="PČneol",F352="JEČ",F352="JEOF",F352="JnPČ",F352="JnEČ",F352="JčPČ",F352="JčEČ"),IF(J352&lt;16,J352/16,1),1))*IF(L352&lt;0,1,IF(F352="EČneol",IF(J352&lt;8,J352/8,1),1))</f>
        <v>0</v>
      </c>
      <c r="O352" s="9">
        <f t="shared" ref="O352:O361" si="166">IF(F352="OŽ",N352,IF(H352="Ne",IF(J352*0.3&lt;J352-L352,N352,0),IF(J352*0.1&lt;J352-L352,N352,0)))</f>
        <v>0</v>
      </c>
      <c r="P352" s="4">
        <f t="shared" ref="P352" si="167">IF(O352=0,0,IF(F352="OŽ",IF(L352&gt;35,0,IF(J352&gt;35,(36-L352)*1.836,((36-L352)-(36-J352))*1.836)),0)+IF(F352="PČ",IF(L352&gt;31,0,IF(J352&gt;31,(32-L352)*1.347,((32-L352)-(32-J352))*1.347)),0)+ IF(F352="PČneol",IF(L352&gt;15,0,IF(J352&gt;15,(16-L352)*0.255,((16-L352)-(16-J352))*0.255)),0)+IF(F352="PŽ",IF(L352&gt;31,0,IF(J352&gt;31,(32-L352)*0.255,((32-L352)-(32-J352))*0.255)),0)+IF(F352="EČ",IF(L352&gt;23,0,IF(J352&gt;23,(24-L352)*0.612,((24-L352)-(24-J352))*0.612)),0)+IF(F352="EČneol",IF(L352&gt;7,0,IF(J352&gt;7,(8-L352)*0.204,((8-L352)-(8-J352))*0.204)),0)+IF(F352="EŽ",IF(L352&gt;23,0,IF(J352&gt;23,(24-L352)*0.204,((24-L352)-(24-J352))*0.204)),0)+IF(F352="PT",IF(L352&gt;31,0,IF(J352&gt;31,(32-L352)*0.204,((32-L352)-(32-J352))*0.204)),0)+IF(F352="JOŽ",IF(L352&gt;23,0,IF(J352&gt;23,(24-L352)*0.255,((24-L352)-(24-J352))*0.255)),0)+IF(F352="JPČ",IF(L352&gt;23,0,IF(J352&gt;23,(24-L352)*0.204,((24-L352)-(24-J352))*0.204)),0)+IF(F352="JEČ",IF(L352&gt;15,0,IF(J352&gt;15,(16-L352)*0.102,((16-L352)-(16-J352))*0.102)),0)+IF(F352="JEOF",IF(L352&gt;15,0,IF(J352&gt;15,(16-L352)*0.102,((16-L352)-(16-J352))*0.102)),0)+IF(F352="JnPČ",IF(L352&gt;15,0,IF(J352&gt;15,(16-L352)*0.153,((16-L352)-(16-J352))*0.153)),0)+IF(F352="JnEČ",IF(L352&gt;15,0,IF(J352&gt;15,(16-L352)*0.0765,((16-L352)-(16-J352))*0.0765)),0)+IF(F352="JčPČ",IF(L352&gt;15,0,IF(J352&gt;15,(16-L352)*0.06375,((16-L352)-(16-J352))*0.06375)),0)+IF(F352="JčEČ",IF(L352&gt;15,0,IF(J352&gt;15,(16-L352)*0.051,((16-L352)-(16-J352))*0.051)),0)+IF(F352="NEAK",IF(L352&gt;23,0,IF(J352&gt;23,(24-L352)*0.03444,((24-L352)-(24-J352))*0.03444)),0))</f>
        <v>0</v>
      </c>
      <c r="Q352" s="11">
        <f t="shared" ref="Q352" si="168">IF(ISERROR(P352*100/N352),0,(P352*100/N352))</f>
        <v>0</v>
      </c>
      <c r="R352" s="10">
        <f t="shared" ref="R352:R361" si="169">IF(Q352&lt;=30,O352+P352,O352+O352*0.3)*IF(G352=1,0.4,IF(G352=2,0.75,IF(G352="1 (kas 4 m. 1 k. nerengiamos)",0.52,1)))*IF(D352="olimpinė",1,IF(M352="Ne",0.5,1))*IF(OR(A$5="Lietuvos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federacija"),IF(OR(J352&lt;8,K352&lt;16),0,1),1)*E352*IF(I352&lt;=1,1,1/I352)*IF(OR(A$5="Lietuvos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53" spans="1:18">
      <c r="A353" s="72">
        <v>2</v>
      </c>
      <c r="B353" s="72"/>
      <c r="C353" s="1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3">
        <f t="shared" si="165"/>
        <v>0</v>
      </c>
      <c r="O353" s="9">
        <f t="shared" si="166"/>
        <v>0</v>
      </c>
      <c r="P353" s="4">
        <f t="shared" ref="P353:P361" si="170">IF(O353=0,0,IF(F353="OŽ",IF(L353&gt;35,0,IF(J353&gt;35,(36-L353)*1.836,((36-L353)-(36-J353))*1.836)),0)+IF(F353="PČ",IF(L353&gt;31,0,IF(J353&gt;31,(32-L353)*1.347,((32-L353)-(32-J353))*1.347)),0)+ IF(F353="PČneol",IF(L353&gt;15,0,IF(J353&gt;15,(16-L353)*0.255,((16-L353)-(16-J353))*0.255)),0)+IF(F353="PŽ",IF(L353&gt;31,0,IF(J353&gt;31,(32-L353)*0.255,((32-L353)-(32-J353))*0.255)),0)+IF(F353="EČ",IF(L353&gt;23,0,IF(J353&gt;23,(24-L353)*0.612,((24-L353)-(24-J353))*0.612)),0)+IF(F353="EČneol",IF(L353&gt;7,0,IF(J353&gt;7,(8-L353)*0.204,((8-L353)-(8-J353))*0.204)),0)+IF(F353="EŽ",IF(L353&gt;23,0,IF(J353&gt;23,(24-L353)*0.204,((24-L353)-(24-J353))*0.204)),0)+IF(F353="PT",IF(L353&gt;31,0,IF(J353&gt;31,(32-L353)*0.204,((32-L353)-(32-J353))*0.204)),0)+IF(F353="JOŽ",IF(L353&gt;23,0,IF(J353&gt;23,(24-L353)*0.255,((24-L353)-(24-J353))*0.255)),0)+IF(F353="JPČ",IF(L353&gt;23,0,IF(J353&gt;23,(24-L353)*0.204,((24-L353)-(24-J353))*0.204)),0)+IF(F353="JEČ",IF(L353&gt;15,0,IF(J353&gt;15,(16-L353)*0.102,((16-L353)-(16-J353))*0.102)),0)+IF(F353="JEOF",IF(L353&gt;15,0,IF(J353&gt;15,(16-L353)*0.102,((16-L353)-(16-J353))*0.102)),0)+IF(F353="JnPČ",IF(L353&gt;15,0,IF(J353&gt;15,(16-L353)*0.153,((16-L353)-(16-J353))*0.153)),0)+IF(F353="JnEČ",IF(L353&gt;15,0,IF(J353&gt;15,(16-L353)*0.0765,((16-L353)-(16-J353))*0.0765)),0)+IF(F353="JčPČ",IF(L353&gt;15,0,IF(J353&gt;15,(16-L353)*0.06375,((16-L353)-(16-J353))*0.06375)),0)+IF(F353="JčEČ",IF(L353&gt;15,0,IF(J353&gt;15,(16-L353)*0.051,((16-L353)-(16-J353))*0.051)),0)+IF(F353="NEAK",IF(L353&gt;23,0,IF(J353&gt;23,(24-L353)*0.03444,((24-L353)-(24-J353))*0.03444)),0))</f>
        <v>0</v>
      </c>
      <c r="Q353" s="11">
        <f t="shared" ref="Q353:Q361" si="171">IF(ISERROR(P353*100/N353),0,(P353*100/N353))</f>
        <v>0</v>
      </c>
      <c r="R353" s="10">
        <f t="shared" si="169"/>
        <v>0</v>
      </c>
    </row>
    <row r="354" spans="1:18">
      <c r="A354" s="72">
        <v>3</v>
      </c>
      <c r="B354" s="72"/>
      <c r="C354" s="1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3">
        <f t="shared" si="165"/>
        <v>0</v>
      </c>
      <c r="O354" s="9">
        <f t="shared" si="166"/>
        <v>0</v>
      </c>
      <c r="P354" s="4">
        <f t="shared" si="170"/>
        <v>0</v>
      </c>
      <c r="Q354" s="11">
        <f t="shared" si="171"/>
        <v>0</v>
      </c>
      <c r="R354" s="10">
        <f t="shared" si="169"/>
        <v>0</v>
      </c>
    </row>
    <row r="355" spans="1:18">
      <c r="A355" s="72">
        <v>4</v>
      </c>
      <c r="B355" s="72"/>
      <c r="C355" s="1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3">
        <f t="shared" si="165"/>
        <v>0</v>
      </c>
      <c r="O355" s="9">
        <f t="shared" si="166"/>
        <v>0</v>
      </c>
      <c r="P355" s="4">
        <f t="shared" si="170"/>
        <v>0</v>
      </c>
      <c r="Q355" s="11">
        <f t="shared" si="171"/>
        <v>0</v>
      </c>
      <c r="R355" s="10">
        <f t="shared" si="169"/>
        <v>0</v>
      </c>
    </row>
    <row r="356" spans="1:18">
      <c r="A356" s="72">
        <v>5</v>
      </c>
      <c r="B356" s="72"/>
      <c r="C356" s="1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3">
        <f t="shared" si="165"/>
        <v>0</v>
      </c>
      <c r="O356" s="9">
        <f t="shared" si="166"/>
        <v>0</v>
      </c>
      <c r="P356" s="4">
        <f t="shared" si="170"/>
        <v>0</v>
      </c>
      <c r="Q356" s="11">
        <f t="shared" si="171"/>
        <v>0</v>
      </c>
      <c r="R356" s="10">
        <f t="shared" si="169"/>
        <v>0</v>
      </c>
    </row>
    <row r="357" spans="1:18">
      <c r="A357" s="72">
        <v>6</v>
      </c>
      <c r="B357" s="72"/>
      <c r="C357" s="1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3">
        <f t="shared" si="165"/>
        <v>0</v>
      </c>
      <c r="O357" s="9">
        <f t="shared" si="166"/>
        <v>0</v>
      </c>
      <c r="P357" s="4">
        <f t="shared" si="170"/>
        <v>0</v>
      </c>
      <c r="Q357" s="11">
        <f t="shared" si="171"/>
        <v>0</v>
      </c>
      <c r="R357" s="10">
        <f t="shared" si="169"/>
        <v>0</v>
      </c>
    </row>
    <row r="358" spans="1:18">
      <c r="A358" s="72">
        <v>7</v>
      </c>
      <c r="B358" s="72"/>
      <c r="C358" s="1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3">
        <f t="shared" si="165"/>
        <v>0</v>
      </c>
      <c r="O358" s="9">
        <f t="shared" si="166"/>
        <v>0</v>
      </c>
      <c r="P358" s="4">
        <f t="shared" si="170"/>
        <v>0</v>
      </c>
      <c r="Q358" s="11">
        <f t="shared" si="171"/>
        <v>0</v>
      </c>
      <c r="R358" s="10">
        <f t="shared" si="169"/>
        <v>0</v>
      </c>
    </row>
    <row r="359" spans="1:18">
      <c r="A359" s="72">
        <v>8</v>
      </c>
      <c r="B359" s="72"/>
      <c r="C359" s="1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3">
        <f t="shared" si="165"/>
        <v>0</v>
      </c>
      <c r="O359" s="9">
        <f t="shared" si="166"/>
        <v>0</v>
      </c>
      <c r="P359" s="4">
        <f t="shared" si="170"/>
        <v>0</v>
      </c>
      <c r="Q359" s="11">
        <f t="shared" si="171"/>
        <v>0</v>
      </c>
      <c r="R359" s="10">
        <f t="shared" si="169"/>
        <v>0</v>
      </c>
    </row>
    <row r="360" spans="1:18">
      <c r="A360" s="72">
        <v>9</v>
      </c>
      <c r="B360" s="72"/>
      <c r="C360" s="1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3">
        <f t="shared" si="165"/>
        <v>0</v>
      </c>
      <c r="O360" s="9">
        <f t="shared" si="166"/>
        <v>0</v>
      </c>
      <c r="P360" s="4">
        <f t="shared" si="170"/>
        <v>0</v>
      </c>
      <c r="Q360" s="11">
        <f t="shared" si="171"/>
        <v>0</v>
      </c>
      <c r="R360" s="10">
        <f t="shared" si="169"/>
        <v>0</v>
      </c>
    </row>
    <row r="361" spans="1:18">
      <c r="A361" s="72">
        <v>10</v>
      </c>
      <c r="B361" s="72"/>
      <c r="C361" s="1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3">
        <f t="shared" si="165"/>
        <v>0</v>
      </c>
      <c r="O361" s="9">
        <f t="shared" si="166"/>
        <v>0</v>
      </c>
      <c r="P361" s="4">
        <f t="shared" si="170"/>
        <v>0</v>
      </c>
      <c r="Q361" s="11">
        <f t="shared" si="171"/>
        <v>0</v>
      </c>
      <c r="R361" s="10">
        <f t="shared" si="169"/>
        <v>0</v>
      </c>
    </row>
    <row r="362" spans="1:18">
      <c r="A362" s="80" t="s">
        <v>40</v>
      </c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2"/>
      <c r="R362" s="10">
        <f>SUM(R352:R361)</f>
        <v>0</v>
      </c>
    </row>
    <row r="363" spans="1:18" ht="15.75">
      <c r="A363" s="24" t="s">
        <v>130</v>
      </c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6"/>
    </row>
    <row r="364" spans="1:18">
      <c r="A364" s="49" t="s">
        <v>65</v>
      </c>
      <c r="B364" s="49"/>
      <c r="C364" s="49"/>
      <c r="D364" s="49"/>
      <c r="E364" s="49"/>
      <c r="F364" s="49"/>
      <c r="G364" s="49"/>
      <c r="H364" s="49"/>
      <c r="I364" s="49"/>
      <c r="J364" s="15"/>
      <c r="K364" s="15"/>
      <c r="L364" s="15"/>
      <c r="M364" s="15"/>
      <c r="N364" s="15"/>
      <c r="O364" s="15"/>
      <c r="P364" s="15"/>
      <c r="Q364" s="15"/>
      <c r="R364" s="16"/>
    </row>
    <row r="365" spans="1:18" s="8" customFormat="1">
      <c r="A365" s="49"/>
      <c r="B365" s="49"/>
      <c r="C365" s="49"/>
      <c r="D365" s="49"/>
      <c r="E365" s="49"/>
      <c r="F365" s="49"/>
      <c r="G365" s="49"/>
      <c r="H365" s="49"/>
      <c r="I365" s="49"/>
      <c r="J365" s="15"/>
      <c r="K365" s="15"/>
      <c r="L365" s="15"/>
      <c r="M365" s="15"/>
      <c r="N365" s="15"/>
      <c r="O365" s="15"/>
      <c r="P365" s="15"/>
      <c r="Q365" s="15"/>
      <c r="R365" s="16"/>
    </row>
    <row r="366" spans="1:18">
      <c r="A366" s="76" t="s">
        <v>129</v>
      </c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68"/>
      <c r="R366" s="8"/>
    </row>
    <row r="367" spans="1:18" ht="18">
      <c r="A367" s="78" t="s">
        <v>27</v>
      </c>
      <c r="B367" s="79"/>
      <c r="C367" s="79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68"/>
      <c r="R367" s="8"/>
    </row>
    <row r="368" spans="1:18">
      <c r="A368" s="76" t="s">
        <v>52</v>
      </c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68"/>
      <c r="R368" s="8"/>
    </row>
    <row r="369" spans="1:18">
      <c r="A369" s="72">
        <v>1</v>
      </c>
      <c r="B369" s="72"/>
      <c r="C369" s="1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3">
        <f t="shared" ref="N369:N378" si="172">(IF(F369="OŽ",IF(L369=1,550.8,IF(L369=2,426.38,IF(L369=3,342.14,IF(L369=4,181.44,IF(L369=5,168.48,IF(L369=6,155.52,IF(L369=7,148.5,IF(L369=8,144,0))))))))+IF(L369&lt;=8,0,IF(L369&lt;=16,137.7,IF(L369&lt;=24,108,IF(L369&lt;=32,80.1,IF(L369&lt;=36,52.2,0)))))-IF(L369&lt;=8,0,IF(L369&lt;=16,(L369-9)*2.754,IF(L369&lt;=24,(L369-17)* 2.754,IF(L369&lt;=32,(L369-25)* 2.754,IF(L369&lt;=36,(L369-33)*2.754,0))))),0)+IF(F369="PČ",IF(L369=1,449,IF(L369=2,314.6,IF(L369=3,238,IF(L369=4,172,IF(L369=5,159,IF(L369=6,145,IF(L369=7,132,IF(L369=8,119,0))))))))+IF(L369&lt;=8,0,IF(L369&lt;=16,88,IF(L369&lt;=24,55,IF(L369&lt;=32,22,0))))-IF(L369&lt;=8,0,IF(L369&lt;=16,(L369-9)*2.245,IF(L369&lt;=24,(L369-17)*2.245,IF(L369&lt;=32,(L369-25)*2.245,0)))),0)+IF(F369="PČneol",IF(L369=1,85,IF(L369=2,64.61,IF(L369=3,50.76,IF(L369=4,16.25,IF(L369=5,15,IF(L369=6,13.75,IF(L369=7,12.5,IF(L369=8,11.25,0))))))))+IF(L369&lt;=8,0,IF(L369&lt;=16,9,0))-IF(L369&lt;=8,0,IF(L369&lt;=16,(L369-9)*0.425,0)),0)+IF(F369="PŽ",IF(L369=1,85,IF(L369=2,59.5,IF(L369=3,45,IF(L369=4,32.5,IF(L369=5,30,IF(L369=6,27.5,IF(L369=7,25,IF(L369=8,22.5,0))))))))+IF(L369&lt;=8,0,IF(L369&lt;=16,19,IF(L369&lt;=24,13,IF(L369&lt;=32,8,0))))-IF(L369&lt;=8,0,IF(L369&lt;=16,(L369-9)*0.425,IF(L369&lt;=24,(L369-17)*0.425,IF(L369&lt;=32,(L369-25)*0.425,0)))),0)+IF(F369="EČ",IF(L369=1,204,IF(L369=2,156.24,IF(L369=3,123.84,IF(L369=4,72,IF(L369=5,66,IF(L369=6,60,IF(L369=7,54,IF(L369=8,48,0))))))))+IF(L369&lt;=8,0,IF(L369&lt;=16,40,IF(L369&lt;=24,25,0)))-IF(L369&lt;=8,0,IF(L369&lt;=16,(L369-9)*1.02,IF(L369&lt;=24,(L369-17)*1.02,0))),0)+IF(F369="EČneol",IF(L369=1,68,IF(L369=2,51.69,IF(L369=3,40.61,IF(L369=4,13,IF(L369=5,12,IF(L369=6,11,IF(L369=7,10,IF(L369=8,9,0)))))))))+IF(F369="EŽ",IF(L369=1,68,IF(L369=2,47.6,IF(L369=3,36,IF(L369=4,18,IF(L369=5,16.5,IF(L369=6,15,IF(L369=7,13.5,IF(L369=8,12,0))))))))+IF(L369&lt;=8,0,IF(L369&lt;=16,10,IF(L369&lt;=24,6,0)))-IF(L369&lt;=8,0,IF(L369&lt;=16,(L369-9)*0.34,IF(L369&lt;=24,(L369-17)*0.34,0))),0)+IF(F369="PT",IF(L369=1,68,IF(L369=2,52.08,IF(L369=3,41.28,IF(L369=4,24,IF(L369=5,22,IF(L369=6,20,IF(L369=7,18,IF(L369=8,16,0))))))))+IF(L369&lt;=8,0,IF(L369&lt;=16,13,IF(L369&lt;=24,9,IF(L369&lt;=32,4,0))))-IF(L369&lt;=8,0,IF(L369&lt;=16,(L369-9)*0.34,IF(L369&lt;=24,(L369-17)*0.34,IF(L369&lt;=32,(L369-25)*0.34,0)))),0)+IF(F369="JOŽ",IF(L369=1,85,IF(L369=2,59.5,IF(L369=3,45,IF(L369=4,32.5,IF(L369=5,30,IF(L369=6,27.5,IF(L369=7,25,IF(L369=8,22.5,0))))))))+IF(L369&lt;=8,0,IF(L369&lt;=16,19,IF(L369&lt;=24,13,0)))-IF(L369&lt;=8,0,IF(L369&lt;=16,(L369-9)*0.425,IF(L369&lt;=24,(L369-17)*0.425,0))),0)+IF(F369="JPČ",IF(L369=1,68,IF(L369=2,47.6,IF(L369=3,36,IF(L369=4,26,IF(L369=5,24,IF(L369=6,22,IF(L369=7,20,IF(L369=8,18,0))))))))+IF(L369&lt;=8,0,IF(L369&lt;=16,13,IF(L369&lt;=24,9,0)))-IF(L369&lt;=8,0,IF(L369&lt;=16,(L369-9)*0.34,IF(L369&lt;=24,(L369-17)*0.34,0))),0)+IF(F369="JEČ",IF(L369=1,34,IF(L369=2,26.04,IF(L369=3,20.6,IF(L369=4,12,IF(L369=5,11,IF(L369=6,10,IF(L369=7,9,IF(L369=8,8,0))))))))+IF(L369&lt;=8,0,IF(L369&lt;=16,6,0))-IF(L369&lt;=8,0,IF(L369&lt;=16,(L369-9)*0.17,0)),0)+IF(F369="JEOF",IF(L369=1,34,IF(L369=2,26.04,IF(L369=3,20.6,IF(L369=4,12,IF(L369=5,11,IF(L369=6,10,IF(L369=7,9,IF(L369=8,8,0))))))))+IF(L369&lt;=8,0,IF(L369&lt;=16,6,0))-IF(L369&lt;=8,0,IF(L369&lt;=16,(L369-9)*0.17,0)),0)+IF(F369="JnPČ",IF(L369=1,51,IF(L369=2,35.7,IF(L369=3,27,IF(L369=4,19.5,IF(L369=5,18,IF(L369=6,16.5,IF(L369=7,15,IF(L369=8,13.5,0))))))))+IF(L369&lt;=8,0,IF(L369&lt;=16,10,0))-IF(L369&lt;=8,0,IF(L369&lt;=16,(L369-9)*0.255,0)),0)+IF(F369="JnEČ",IF(L369=1,25.5,IF(L369=2,19.53,IF(L369=3,15.48,IF(L369=4,9,IF(L369=5,8.25,IF(L369=6,7.5,IF(L369=7,6.75,IF(L369=8,6,0))))))))+IF(L369&lt;=8,0,IF(L369&lt;=16,5,0))-IF(L369&lt;=8,0,IF(L369&lt;=16,(L369-9)*0.1275,0)),0)+IF(F369="JčPČ",IF(L369=1,21.25,IF(L369=2,14.5,IF(L369=3,11.5,IF(L369=4,7,IF(L369=5,6.5,IF(L369=6,6,IF(L369=7,5.5,IF(L369=8,5,0))))))))+IF(L369&lt;=8,0,IF(L369&lt;=16,4,0))-IF(L369&lt;=8,0,IF(L369&lt;=16,(L369-9)*0.10625,0)),0)+IF(F369="JčEČ",IF(L369=1,17,IF(L369=2,13.02,IF(L369=3,10.32,IF(L369=4,6,IF(L369=5,5.5,IF(L369=6,5,IF(L369=7,4.5,IF(L369=8,4,0))))))))+IF(L369&lt;=8,0,IF(L369&lt;=16,3,0))-IF(L369&lt;=8,0,IF(L369&lt;=16,(L369-9)*0.085,0)),0)+IF(F369="NEAK",IF(L369=1,11.48,IF(L369=2,8.79,IF(L369=3,6.97,IF(L369=4,4.05,IF(L369=5,3.71,IF(L369=6,3.38,IF(L369=7,3.04,IF(L369=8,2.7,0))))))))+IF(L369&lt;=8,0,IF(L369&lt;=16,2,IF(L369&lt;=24,1.3,0)))-IF(L369&lt;=8,0,IF(L369&lt;=16,(L369-9)*0.0574,IF(L369&lt;=24,(L369-17)*0.0574,0))),0))*IF(L369&lt;0,1,IF(OR(F369="PČ",F369="PŽ",F369="PT"),IF(J369&lt;32,J369/32,1),1))* IF(L369&lt;0,1,IF(OR(F369="EČ",F369="EŽ",F369="JOŽ",F369="JPČ",F369="NEAK"),IF(J369&lt;24,J369/24,1),1))*IF(L369&lt;0,1,IF(OR(F369="PČneol",F369="JEČ",F369="JEOF",F369="JnPČ",F369="JnEČ",F369="JčPČ",F369="JčEČ"),IF(J369&lt;16,J369/16,1),1))*IF(L369&lt;0,1,IF(F369="EČneol",IF(J369&lt;8,J369/8,1),1))</f>
        <v>0</v>
      </c>
      <c r="O369" s="9">
        <f t="shared" ref="O369:O378" si="173">IF(F369="OŽ",N369,IF(H369="Ne",IF(J369*0.3&lt;J369-L369,N369,0),IF(J369*0.1&lt;J369-L369,N369,0)))</f>
        <v>0</v>
      </c>
      <c r="P369" s="4">
        <f t="shared" ref="P369" si="174">IF(O369=0,0,IF(F369="OŽ",IF(L369&gt;35,0,IF(J369&gt;35,(36-L369)*1.836,((36-L369)-(36-J369))*1.836)),0)+IF(F369="PČ",IF(L369&gt;31,0,IF(J369&gt;31,(32-L369)*1.347,((32-L369)-(32-J369))*1.347)),0)+ IF(F369="PČneol",IF(L369&gt;15,0,IF(J369&gt;15,(16-L369)*0.255,((16-L369)-(16-J369))*0.255)),0)+IF(F369="PŽ",IF(L369&gt;31,0,IF(J369&gt;31,(32-L369)*0.255,((32-L369)-(32-J369))*0.255)),0)+IF(F369="EČ",IF(L369&gt;23,0,IF(J369&gt;23,(24-L369)*0.612,((24-L369)-(24-J369))*0.612)),0)+IF(F369="EČneol",IF(L369&gt;7,0,IF(J369&gt;7,(8-L369)*0.204,((8-L369)-(8-J369))*0.204)),0)+IF(F369="EŽ",IF(L369&gt;23,0,IF(J369&gt;23,(24-L369)*0.204,((24-L369)-(24-J369))*0.204)),0)+IF(F369="PT",IF(L369&gt;31,0,IF(J369&gt;31,(32-L369)*0.204,((32-L369)-(32-J369))*0.204)),0)+IF(F369="JOŽ",IF(L369&gt;23,0,IF(J369&gt;23,(24-L369)*0.255,((24-L369)-(24-J369))*0.255)),0)+IF(F369="JPČ",IF(L369&gt;23,0,IF(J369&gt;23,(24-L369)*0.204,((24-L369)-(24-J369))*0.204)),0)+IF(F369="JEČ",IF(L369&gt;15,0,IF(J369&gt;15,(16-L369)*0.102,((16-L369)-(16-J369))*0.102)),0)+IF(F369="JEOF",IF(L369&gt;15,0,IF(J369&gt;15,(16-L369)*0.102,((16-L369)-(16-J369))*0.102)),0)+IF(F369="JnPČ",IF(L369&gt;15,0,IF(J369&gt;15,(16-L369)*0.153,((16-L369)-(16-J369))*0.153)),0)+IF(F369="JnEČ",IF(L369&gt;15,0,IF(J369&gt;15,(16-L369)*0.0765,((16-L369)-(16-J369))*0.0765)),0)+IF(F369="JčPČ",IF(L369&gt;15,0,IF(J369&gt;15,(16-L369)*0.06375,((16-L369)-(16-J369))*0.06375)),0)+IF(F369="JčEČ",IF(L369&gt;15,0,IF(J369&gt;15,(16-L369)*0.051,((16-L369)-(16-J369))*0.051)),0)+IF(F369="NEAK",IF(L369&gt;23,0,IF(J369&gt;23,(24-L369)*0.03444,((24-L369)-(24-J369))*0.03444)),0))</f>
        <v>0</v>
      </c>
      <c r="Q369" s="11">
        <f t="shared" ref="Q369" si="175">IF(ISERROR(P369*100/N369),0,(P369*100/N369))</f>
        <v>0</v>
      </c>
      <c r="R369" s="10">
        <f t="shared" ref="R369:R378" si="176">IF(Q369&lt;=30,O369+P369,O369+O369*0.3)*IF(G369=1,0.4,IF(G369=2,0.75,IF(G369="1 (kas 4 m. 1 k. nerengiamos)",0.52,1)))*IF(D369="olimpinė",1,IF(M369="Ne",0.5,1))*IF(OR(A$5="Lietuvos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federacija"),IF(OR(J369&lt;8,K369&lt;16),0,1),1)*E369*IF(I369&lt;=1,1,1/I369)*IF(OR(A$5="Lietuvos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0" spans="1:18">
      <c r="A370" s="72">
        <v>2</v>
      </c>
      <c r="B370" s="72"/>
      <c r="C370" s="1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3">
        <f t="shared" si="172"/>
        <v>0</v>
      </c>
      <c r="O370" s="9">
        <f t="shared" si="173"/>
        <v>0</v>
      </c>
      <c r="P370" s="4">
        <f t="shared" ref="P370:P378" si="177">IF(O370=0,0,IF(F370="OŽ",IF(L370&gt;35,0,IF(J370&gt;35,(36-L370)*1.836,((36-L370)-(36-J370))*1.836)),0)+IF(F370="PČ",IF(L370&gt;31,0,IF(J370&gt;31,(32-L370)*1.347,((32-L370)-(32-J370))*1.347)),0)+ IF(F370="PČneol",IF(L370&gt;15,0,IF(J370&gt;15,(16-L370)*0.255,((16-L370)-(16-J370))*0.255)),0)+IF(F370="PŽ",IF(L370&gt;31,0,IF(J370&gt;31,(32-L370)*0.255,((32-L370)-(32-J370))*0.255)),0)+IF(F370="EČ",IF(L370&gt;23,0,IF(J370&gt;23,(24-L370)*0.612,((24-L370)-(24-J370))*0.612)),0)+IF(F370="EČneol",IF(L370&gt;7,0,IF(J370&gt;7,(8-L370)*0.204,((8-L370)-(8-J370))*0.204)),0)+IF(F370="EŽ",IF(L370&gt;23,0,IF(J370&gt;23,(24-L370)*0.204,((24-L370)-(24-J370))*0.204)),0)+IF(F370="PT",IF(L370&gt;31,0,IF(J370&gt;31,(32-L370)*0.204,((32-L370)-(32-J370))*0.204)),0)+IF(F370="JOŽ",IF(L370&gt;23,0,IF(J370&gt;23,(24-L370)*0.255,((24-L370)-(24-J370))*0.255)),0)+IF(F370="JPČ",IF(L370&gt;23,0,IF(J370&gt;23,(24-L370)*0.204,((24-L370)-(24-J370))*0.204)),0)+IF(F370="JEČ",IF(L370&gt;15,0,IF(J370&gt;15,(16-L370)*0.102,((16-L370)-(16-J370))*0.102)),0)+IF(F370="JEOF",IF(L370&gt;15,0,IF(J370&gt;15,(16-L370)*0.102,((16-L370)-(16-J370))*0.102)),0)+IF(F370="JnPČ",IF(L370&gt;15,0,IF(J370&gt;15,(16-L370)*0.153,((16-L370)-(16-J370))*0.153)),0)+IF(F370="JnEČ",IF(L370&gt;15,0,IF(J370&gt;15,(16-L370)*0.0765,((16-L370)-(16-J370))*0.0765)),0)+IF(F370="JčPČ",IF(L370&gt;15,0,IF(J370&gt;15,(16-L370)*0.06375,((16-L370)-(16-J370))*0.06375)),0)+IF(F370="JčEČ",IF(L370&gt;15,0,IF(J370&gt;15,(16-L370)*0.051,((16-L370)-(16-J370))*0.051)),0)+IF(F370="NEAK",IF(L370&gt;23,0,IF(J370&gt;23,(24-L370)*0.03444,((24-L370)-(24-J370))*0.03444)),0))</f>
        <v>0</v>
      </c>
      <c r="Q370" s="11">
        <f t="shared" ref="Q370:Q378" si="178">IF(ISERROR(P370*100/N370),0,(P370*100/N370))</f>
        <v>0</v>
      </c>
      <c r="R370" s="10">
        <f t="shared" si="176"/>
        <v>0</v>
      </c>
    </row>
    <row r="371" spans="1:18">
      <c r="A371" s="72">
        <v>3</v>
      </c>
      <c r="B371" s="72"/>
      <c r="C371" s="1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3">
        <f t="shared" si="172"/>
        <v>0</v>
      </c>
      <c r="O371" s="9">
        <f t="shared" si="173"/>
        <v>0</v>
      </c>
      <c r="P371" s="4">
        <f t="shared" si="177"/>
        <v>0</v>
      </c>
      <c r="Q371" s="11">
        <f t="shared" si="178"/>
        <v>0</v>
      </c>
      <c r="R371" s="10">
        <f t="shared" si="176"/>
        <v>0</v>
      </c>
    </row>
    <row r="372" spans="1:18">
      <c r="A372" s="72">
        <v>4</v>
      </c>
      <c r="B372" s="72"/>
      <c r="C372" s="1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3">
        <f t="shared" si="172"/>
        <v>0</v>
      </c>
      <c r="O372" s="9">
        <f t="shared" si="173"/>
        <v>0</v>
      </c>
      <c r="P372" s="4">
        <f t="shared" si="177"/>
        <v>0</v>
      </c>
      <c r="Q372" s="11">
        <f t="shared" si="178"/>
        <v>0</v>
      </c>
      <c r="R372" s="10">
        <f t="shared" si="176"/>
        <v>0</v>
      </c>
    </row>
    <row r="373" spans="1:18">
      <c r="A373" s="72">
        <v>5</v>
      </c>
      <c r="B373" s="72"/>
      <c r="C373" s="1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3">
        <f t="shared" si="172"/>
        <v>0</v>
      </c>
      <c r="O373" s="9">
        <f t="shared" si="173"/>
        <v>0</v>
      </c>
      <c r="P373" s="4">
        <f t="shared" si="177"/>
        <v>0</v>
      </c>
      <c r="Q373" s="11">
        <f t="shared" si="178"/>
        <v>0</v>
      </c>
      <c r="R373" s="10">
        <f t="shared" si="176"/>
        <v>0</v>
      </c>
    </row>
    <row r="374" spans="1:18">
      <c r="A374" s="72">
        <v>6</v>
      </c>
      <c r="B374" s="72"/>
      <c r="C374" s="1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3">
        <f t="shared" si="172"/>
        <v>0</v>
      </c>
      <c r="O374" s="9">
        <f t="shared" si="173"/>
        <v>0</v>
      </c>
      <c r="P374" s="4">
        <f t="shared" si="177"/>
        <v>0</v>
      </c>
      <c r="Q374" s="11">
        <f t="shared" si="178"/>
        <v>0</v>
      </c>
      <c r="R374" s="10">
        <f t="shared" si="176"/>
        <v>0</v>
      </c>
    </row>
    <row r="375" spans="1:18">
      <c r="A375" s="72">
        <v>7</v>
      </c>
      <c r="B375" s="72"/>
      <c r="C375" s="1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3">
        <f t="shared" si="172"/>
        <v>0</v>
      </c>
      <c r="O375" s="9">
        <f t="shared" si="173"/>
        <v>0</v>
      </c>
      <c r="P375" s="4">
        <f t="shared" si="177"/>
        <v>0</v>
      </c>
      <c r="Q375" s="11">
        <f t="shared" si="178"/>
        <v>0</v>
      </c>
      <c r="R375" s="10">
        <f t="shared" si="176"/>
        <v>0</v>
      </c>
    </row>
    <row r="376" spans="1:18">
      <c r="A376" s="72">
        <v>8</v>
      </c>
      <c r="B376" s="72"/>
      <c r="C376" s="1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3">
        <f t="shared" si="172"/>
        <v>0</v>
      </c>
      <c r="O376" s="9">
        <f t="shared" si="173"/>
        <v>0</v>
      </c>
      <c r="P376" s="4">
        <f t="shared" si="177"/>
        <v>0</v>
      </c>
      <c r="Q376" s="11">
        <f t="shared" si="178"/>
        <v>0</v>
      </c>
      <c r="R376" s="10">
        <f t="shared" si="176"/>
        <v>0</v>
      </c>
    </row>
    <row r="377" spans="1:18">
      <c r="A377" s="72">
        <v>9</v>
      </c>
      <c r="B377" s="72"/>
      <c r="C377" s="1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3">
        <f t="shared" si="172"/>
        <v>0</v>
      </c>
      <c r="O377" s="9">
        <f t="shared" si="173"/>
        <v>0</v>
      </c>
      <c r="P377" s="4">
        <f t="shared" si="177"/>
        <v>0</v>
      </c>
      <c r="Q377" s="11">
        <f t="shared" si="178"/>
        <v>0</v>
      </c>
      <c r="R377" s="10">
        <f t="shared" si="176"/>
        <v>0</v>
      </c>
    </row>
    <row r="378" spans="1:18">
      <c r="A378" s="72">
        <v>10</v>
      </c>
      <c r="B378" s="72"/>
      <c r="C378" s="1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3">
        <f t="shared" si="172"/>
        <v>0</v>
      </c>
      <c r="O378" s="9">
        <f t="shared" si="173"/>
        <v>0</v>
      </c>
      <c r="P378" s="4">
        <f t="shared" si="177"/>
        <v>0</v>
      </c>
      <c r="Q378" s="11">
        <f t="shared" si="178"/>
        <v>0</v>
      </c>
      <c r="R378" s="10">
        <f t="shared" si="176"/>
        <v>0</v>
      </c>
    </row>
    <row r="379" spans="1:18">
      <c r="A379" s="80" t="s">
        <v>40</v>
      </c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2"/>
      <c r="R379" s="10">
        <f>SUM(R369:R378)</f>
        <v>0</v>
      </c>
    </row>
    <row r="380" spans="1:18" ht="15.75">
      <c r="A380" s="24" t="s">
        <v>130</v>
      </c>
      <c r="B380" s="2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6"/>
    </row>
    <row r="381" spans="1:18">
      <c r="A381" s="49" t="s">
        <v>65</v>
      </c>
      <c r="B381" s="49"/>
      <c r="C381" s="49"/>
      <c r="D381" s="49"/>
      <c r="E381" s="49"/>
      <c r="F381" s="49"/>
      <c r="G381" s="49"/>
      <c r="H381" s="49"/>
      <c r="I381" s="49"/>
      <c r="J381" s="15"/>
      <c r="K381" s="15"/>
      <c r="L381" s="15"/>
      <c r="M381" s="15"/>
      <c r="N381" s="15"/>
      <c r="O381" s="15"/>
      <c r="P381" s="15"/>
      <c r="Q381" s="15"/>
      <c r="R381" s="16"/>
    </row>
    <row r="382" spans="1:18" s="8" customFormat="1">
      <c r="A382" s="49"/>
      <c r="B382" s="49"/>
      <c r="C382" s="49"/>
      <c r="D382" s="49"/>
      <c r="E382" s="49"/>
      <c r="F382" s="49"/>
      <c r="G382" s="49"/>
      <c r="H382" s="49"/>
      <c r="I382" s="49"/>
      <c r="J382" s="15"/>
      <c r="K382" s="15"/>
      <c r="L382" s="15"/>
      <c r="M382" s="15"/>
      <c r="N382" s="15"/>
      <c r="O382" s="15"/>
      <c r="P382" s="15"/>
      <c r="Q382" s="15"/>
      <c r="R382" s="16"/>
    </row>
    <row r="383" spans="1:18">
      <c r="A383" s="76" t="s">
        <v>129</v>
      </c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68"/>
      <c r="R383" s="8"/>
    </row>
    <row r="384" spans="1:18" ht="18">
      <c r="A384" s="78" t="s">
        <v>27</v>
      </c>
      <c r="B384" s="79"/>
      <c r="C384" s="79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68"/>
      <c r="R384" s="8"/>
    </row>
    <row r="385" spans="1:18">
      <c r="A385" s="76" t="s">
        <v>52</v>
      </c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68"/>
      <c r="R385" s="8"/>
    </row>
    <row r="386" spans="1:18">
      <c r="A386" s="72">
        <v>1</v>
      </c>
      <c r="B386" s="72"/>
      <c r="C386" s="1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3">
        <f t="shared" ref="N386:N395" si="179">(IF(F386="OŽ",IF(L386=1,550.8,IF(L386=2,426.38,IF(L386=3,342.14,IF(L386=4,181.44,IF(L386=5,168.48,IF(L386=6,155.52,IF(L386=7,148.5,IF(L386=8,144,0))))))))+IF(L386&lt;=8,0,IF(L386&lt;=16,137.7,IF(L386&lt;=24,108,IF(L386&lt;=32,80.1,IF(L386&lt;=36,52.2,0)))))-IF(L386&lt;=8,0,IF(L386&lt;=16,(L386-9)*2.754,IF(L386&lt;=24,(L386-17)* 2.754,IF(L386&lt;=32,(L386-25)* 2.754,IF(L386&lt;=36,(L386-33)*2.754,0))))),0)+IF(F386="PČ",IF(L386=1,449,IF(L386=2,314.6,IF(L386=3,238,IF(L386=4,172,IF(L386=5,159,IF(L386=6,145,IF(L386=7,132,IF(L386=8,119,0))))))))+IF(L386&lt;=8,0,IF(L386&lt;=16,88,IF(L386&lt;=24,55,IF(L386&lt;=32,22,0))))-IF(L386&lt;=8,0,IF(L386&lt;=16,(L386-9)*2.245,IF(L386&lt;=24,(L386-17)*2.245,IF(L386&lt;=32,(L386-25)*2.245,0)))),0)+IF(F386="PČneol",IF(L386=1,85,IF(L386=2,64.61,IF(L386=3,50.76,IF(L386=4,16.25,IF(L386=5,15,IF(L386=6,13.75,IF(L386=7,12.5,IF(L386=8,11.25,0))))))))+IF(L386&lt;=8,0,IF(L386&lt;=16,9,0))-IF(L386&lt;=8,0,IF(L386&lt;=16,(L386-9)*0.425,0)),0)+IF(F386="PŽ",IF(L386=1,85,IF(L386=2,59.5,IF(L386=3,45,IF(L386=4,32.5,IF(L386=5,30,IF(L386=6,27.5,IF(L386=7,25,IF(L386=8,22.5,0))))))))+IF(L386&lt;=8,0,IF(L386&lt;=16,19,IF(L386&lt;=24,13,IF(L386&lt;=32,8,0))))-IF(L386&lt;=8,0,IF(L386&lt;=16,(L386-9)*0.425,IF(L386&lt;=24,(L386-17)*0.425,IF(L386&lt;=32,(L386-25)*0.425,0)))),0)+IF(F386="EČ",IF(L386=1,204,IF(L386=2,156.24,IF(L386=3,123.84,IF(L386=4,72,IF(L386=5,66,IF(L386=6,60,IF(L386=7,54,IF(L386=8,48,0))))))))+IF(L386&lt;=8,0,IF(L386&lt;=16,40,IF(L386&lt;=24,25,0)))-IF(L386&lt;=8,0,IF(L386&lt;=16,(L386-9)*1.02,IF(L386&lt;=24,(L386-17)*1.02,0))),0)+IF(F386="EČneol",IF(L386=1,68,IF(L386=2,51.69,IF(L386=3,40.61,IF(L386=4,13,IF(L386=5,12,IF(L386=6,11,IF(L386=7,10,IF(L386=8,9,0)))))))))+IF(F386="EŽ",IF(L386=1,68,IF(L386=2,47.6,IF(L386=3,36,IF(L386=4,18,IF(L386=5,16.5,IF(L386=6,15,IF(L386=7,13.5,IF(L386=8,12,0))))))))+IF(L386&lt;=8,0,IF(L386&lt;=16,10,IF(L386&lt;=24,6,0)))-IF(L386&lt;=8,0,IF(L386&lt;=16,(L386-9)*0.34,IF(L386&lt;=24,(L386-17)*0.34,0))),0)+IF(F386="PT",IF(L386=1,68,IF(L386=2,52.08,IF(L386=3,41.28,IF(L386=4,24,IF(L386=5,22,IF(L386=6,20,IF(L386=7,18,IF(L386=8,16,0))))))))+IF(L386&lt;=8,0,IF(L386&lt;=16,13,IF(L386&lt;=24,9,IF(L386&lt;=32,4,0))))-IF(L386&lt;=8,0,IF(L386&lt;=16,(L386-9)*0.34,IF(L386&lt;=24,(L386-17)*0.34,IF(L386&lt;=32,(L386-25)*0.34,0)))),0)+IF(F386="JOŽ",IF(L386=1,85,IF(L386=2,59.5,IF(L386=3,45,IF(L386=4,32.5,IF(L386=5,30,IF(L386=6,27.5,IF(L386=7,25,IF(L386=8,22.5,0))))))))+IF(L386&lt;=8,0,IF(L386&lt;=16,19,IF(L386&lt;=24,13,0)))-IF(L386&lt;=8,0,IF(L386&lt;=16,(L386-9)*0.425,IF(L386&lt;=24,(L386-17)*0.425,0))),0)+IF(F386="JPČ",IF(L386=1,68,IF(L386=2,47.6,IF(L386=3,36,IF(L386=4,26,IF(L386=5,24,IF(L386=6,22,IF(L386=7,20,IF(L386=8,18,0))))))))+IF(L386&lt;=8,0,IF(L386&lt;=16,13,IF(L386&lt;=24,9,0)))-IF(L386&lt;=8,0,IF(L386&lt;=16,(L386-9)*0.34,IF(L386&lt;=24,(L386-17)*0.34,0))),0)+IF(F386="JEČ",IF(L386=1,34,IF(L386=2,26.04,IF(L386=3,20.6,IF(L386=4,12,IF(L386=5,11,IF(L386=6,10,IF(L386=7,9,IF(L386=8,8,0))))))))+IF(L386&lt;=8,0,IF(L386&lt;=16,6,0))-IF(L386&lt;=8,0,IF(L386&lt;=16,(L386-9)*0.17,0)),0)+IF(F386="JEOF",IF(L386=1,34,IF(L386=2,26.04,IF(L386=3,20.6,IF(L386=4,12,IF(L386=5,11,IF(L386=6,10,IF(L386=7,9,IF(L386=8,8,0))))))))+IF(L386&lt;=8,0,IF(L386&lt;=16,6,0))-IF(L386&lt;=8,0,IF(L386&lt;=16,(L386-9)*0.17,0)),0)+IF(F386="JnPČ",IF(L386=1,51,IF(L386=2,35.7,IF(L386=3,27,IF(L386=4,19.5,IF(L386=5,18,IF(L386=6,16.5,IF(L386=7,15,IF(L386=8,13.5,0))))))))+IF(L386&lt;=8,0,IF(L386&lt;=16,10,0))-IF(L386&lt;=8,0,IF(L386&lt;=16,(L386-9)*0.255,0)),0)+IF(F386="JnEČ",IF(L386=1,25.5,IF(L386=2,19.53,IF(L386=3,15.48,IF(L386=4,9,IF(L386=5,8.25,IF(L386=6,7.5,IF(L386=7,6.75,IF(L386=8,6,0))))))))+IF(L386&lt;=8,0,IF(L386&lt;=16,5,0))-IF(L386&lt;=8,0,IF(L386&lt;=16,(L386-9)*0.1275,0)),0)+IF(F386="JčPČ",IF(L386=1,21.25,IF(L386=2,14.5,IF(L386=3,11.5,IF(L386=4,7,IF(L386=5,6.5,IF(L386=6,6,IF(L386=7,5.5,IF(L386=8,5,0))))))))+IF(L386&lt;=8,0,IF(L386&lt;=16,4,0))-IF(L386&lt;=8,0,IF(L386&lt;=16,(L386-9)*0.10625,0)),0)+IF(F386="JčEČ",IF(L386=1,17,IF(L386=2,13.02,IF(L386=3,10.32,IF(L386=4,6,IF(L386=5,5.5,IF(L386=6,5,IF(L386=7,4.5,IF(L386=8,4,0))))))))+IF(L386&lt;=8,0,IF(L386&lt;=16,3,0))-IF(L386&lt;=8,0,IF(L386&lt;=16,(L386-9)*0.085,0)),0)+IF(F386="NEAK",IF(L386=1,11.48,IF(L386=2,8.79,IF(L386=3,6.97,IF(L386=4,4.05,IF(L386=5,3.71,IF(L386=6,3.38,IF(L386=7,3.04,IF(L386=8,2.7,0))))))))+IF(L386&lt;=8,0,IF(L386&lt;=16,2,IF(L386&lt;=24,1.3,0)))-IF(L386&lt;=8,0,IF(L386&lt;=16,(L386-9)*0.0574,IF(L386&lt;=24,(L386-17)*0.0574,0))),0))*IF(L386&lt;0,1,IF(OR(F386="PČ",F386="PŽ",F386="PT"),IF(J386&lt;32,J386/32,1),1))* IF(L386&lt;0,1,IF(OR(F386="EČ",F386="EŽ",F386="JOŽ",F386="JPČ",F386="NEAK"),IF(J386&lt;24,J386/24,1),1))*IF(L386&lt;0,1,IF(OR(F386="PČneol",F386="JEČ",F386="JEOF",F386="JnPČ",F386="JnEČ",F386="JčPČ",F386="JčEČ"),IF(J386&lt;16,J386/16,1),1))*IF(L386&lt;0,1,IF(F386="EČneol",IF(J386&lt;8,J386/8,1),1))</f>
        <v>0</v>
      </c>
      <c r="O386" s="9">
        <f t="shared" ref="O386:O395" si="180">IF(F386="OŽ",N386,IF(H386="Ne",IF(J386*0.3&lt;J386-L386,N386,0),IF(J386*0.1&lt;J386-L386,N386,0)))</f>
        <v>0</v>
      </c>
      <c r="P386" s="4">
        <f t="shared" ref="P386" si="181">IF(O386=0,0,IF(F386="OŽ",IF(L386&gt;35,0,IF(J386&gt;35,(36-L386)*1.836,((36-L386)-(36-J386))*1.836)),0)+IF(F386="PČ",IF(L386&gt;31,0,IF(J386&gt;31,(32-L386)*1.347,((32-L386)-(32-J386))*1.347)),0)+ IF(F386="PČneol",IF(L386&gt;15,0,IF(J386&gt;15,(16-L386)*0.255,((16-L386)-(16-J386))*0.255)),0)+IF(F386="PŽ",IF(L386&gt;31,0,IF(J386&gt;31,(32-L386)*0.255,((32-L386)-(32-J386))*0.255)),0)+IF(F386="EČ",IF(L386&gt;23,0,IF(J386&gt;23,(24-L386)*0.612,((24-L386)-(24-J386))*0.612)),0)+IF(F386="EČneol",IF(L386&gt;7,0,IF(J386&gt;7,(8-L386)*0.204,((8-L386)-(8-J386))*0.204)),0)+IF(F386="EŽ",IF(L386&gt;23,0,IF(J386&gt;23,(24-L386)*0.204,((24-L386)-(24-J386))*0.204)),0)+IF(F386="PT",IF(L386&gt;31,0,IF(J386&gt;31,(32-L386)*0.204,((32-L386)-(32-J386))*0.204)),0)+IF(F386="JOŽ",IF(L386&gt;23,0,IF(J386&gt;23,(24-L386)*0.255,((24-L386)-(24-J386))*0.255)),0)+IF(F386="JPČ",IF(L386&gt;23,0,IF(J386&gt;23,(24-L386)*0.204,((24-L386)-(24-J386))*0.204)),0)+IF(F386="JEČ",IF(L386&gt;15,0,IF(J386&gt;15,(16-L386)*0.102,((16-L386)-(16-J386))*0.102)),0)+IF(F386="JEOF",IF(L386&gt;15,0,IF(J386&gt;15,(16-L386)*0.102,((16-L386)-(16-J386))*0.102)),0)+IF(F386="JnPČ",IF(L386&gt;15,0,IF(J386&gt;15,(16-L386)*0.153,((16-L386)-(16-J386))*0.153)),0)+IF(F386="JnEČ",IF(L386&gt;15,0,IF(J386&gt;15,(16-L386)*0.0765,((16-L386)-(16-J386))*0.0765)),0)+IF(F386="JčPČ",IF(L386&gt;15,0,IF(J386&gt;15,(16-L386)*0.06375,((16-L386)-(16-J386))*0.06375)),0)+IF(F386="JčEČ",IF(L386&gt;15,0,IF(J386&gt;15,(16-L386)*0.051,((16-L386)-(16-J386))*0.051)),0)+IF(F386="NEAK",IF(L386&gt;23,0,IF(J386&gt;23,(24-L386)*0.03444,((24-L386)-(24-J386))*0.03444)),0))</f>
        <v>0</v>
      </c>
      <c r="Q386" s="11">
        <f t="shared" ref="Q386" si="182">IF(ISERROR(P386*100/N386),0,(P386*100/N386))</f>
        <v>0</v>
      </c>
      <c r="R386" s="10">
        <f t="shared" ref="R386:R395" si="183">IF(Q386&lt;=30,O386+P386,O386+O386*0.3)*IF(G386=1,0.4,IF(G386=2,0.75,IF(G386="1 (kas 4 m. 1 k. nerengiamos)",0.52,1)))*IF(D386="olimpinė",1,IF(M386="Ne",0.5,1))*IF(OR(A$5="Lietuvos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federacija"),IF(OR(J386&lt;8,K386&lt;16),0,1),1)*E386*IF(I386&lt;=1,1,1/I386)*IF(OR(A$5="Lietuvos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7" spans="1:18">
      <c r="A387" s="72">
        <v>2</v>
      </c>
      <c r="B387" s="72"/>
      <c r="C387" s="1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3">
        <f t="shared" si="179"/>
        <v>0</v>
      </c>
      <c r="O387" s="9">
        <f t="shared" si="180"/>
        <v>0</v>
      </c>
      <c r="P387" s="4">
        <f t="shared" ref="P387:P395" si="184">IF(O387=0,0,IF(F387="OŽ",IF(L387&gt;35,0,IF(J387&gt;35,(36-L387)*1.836,((36-L387)-(36-J387))*1.836)),0)+IF(F387="PČ",IF(L387&gt;31,0,IF(J387&gt;31,(32-L387)*1.347,((32-L387)-(32-J387))*1.347)),0)+ IF(F387="PČneol",IF(L387&gt;15,0,IF(J387&gt;15,(16-L387)*0.255,((16-L387)-(16-J387))*0.255)),0)+IF(F387="PŽ",IF(L387&gt;31,0,IF(J387&gt;31,(32-L387)*0.255,((32-L387)-(32-J387))*0.255)),0)+IF(F387="EČ",IF(L387&gt;23,0,IF(J387&gt;23,(24-L387)*0.612,((24-L387)-(24-J387))*0.612)),0)+IF(F387="EČneol",IF(L387&gt;7,0,IF(J387&gt;7,(8-L387)*0.204,((8-L387)-(8-J387))*0.204)),0)+IF(F387="EŽ",IF(L387&gt;23,0,IF(J387&gt;23,(24-L387)*0.204,((24-L387)-(24-J387))*0.204)),0)+IF(F387="PT",IF(L387&gt;31,0,IF(J387&gt;31,(32-L387)*0.204,((32-L387)-(32-J387))*0.204)),0)+IF(F387="JOŽ",IF(L387&gt;23,0,IF(J387&gt;23,(24-L387)*0.255,((24-L387)-(24-J387))*0.255)),0)+IF(F387="JPČ",IF(L387&gt;23,0,IF(J387&gt;23,(24-L387)*0.204,((24-L387)-(24-J387))*0.204)),0)+IF(F387="JEČ",IF(L387&gt;15,0,IF(J387&gt;15,(16-L387)*0.102,((16-L387)-(16-J387))*0.102)),0)+IF(F387="JEOF",IF(L387&gt;15,0,IF(J387&gt;15,(16-L387)*0.102,((16-L387)-(16-J387))*0.102)),0)+IF(F387="JnPČ",IF(L387&gt;15,0,IF(J387&gt;15,(16-L387)*0.153,((16-L387)-(16-J387))*0.153)),0)+IF(F387="JnEČ",IF(L387&gt;15,0,IF(J387&gt;15,(16-L387)*0.0765,((16-L387)-(16-J387))*0.0765)),0)+IF(F387="JčPČ",IF(L387&gt;15,0,IF(J387&gt;15,(16-L387)*0.06375,((16-L387)-(16-J387))*0.06375)),0)+IF(F387="JčEČ",IF(L387&gt;15,0,IF(J387&gt;15,(16-L387)*0.051,((16-L387)-(16-J387))*0.051)),0)+IF(F387="NEAK",IF(L387&gt;23,0,IF(J387&gt;23,(24-L387)*0.03444,((24-L387)-(24-J387))*0.03444)),0))</f>
        <v>0</v>
      </c>
      <c r="Q387" s="11">
        <f t="shared" ref="Q387:Q395" si="185">IF(ISERROR(P387*100/N387),0,(P387*100/N387))</f>
        <v>0</v>
      </c>
      <c r="R387" s="10">
        <f t="shared" si="183"/>
        <v>0</v>
      </c>
    </row>
    <row r="388" spans="1:18">
      <c r="A388" s="72">
        <v>3</v>
      </c>
      <c r="B388" s="72"/>
      <c r="C388" s="1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3">
        <f t="shared" si="179"/>
        <v>0</v>
      </c>
      <c r="O388" s="9">
        <f t="shared" si="180"/>
        <v>0</v>
      </c>
      <c r="P388" s="4">
        <f t="shared" si="184"/>
        <v>0</v>
      </c>
      <c r="Q388" s="11">
        <f t="shared" si="185"/>
        <v>0</v>
      </c>
      <c r="R388" s="10">
        <f t="shared" si="183"/>
        <v>0</v>
      </c>
    </row>
    <row r="389" spans="1:18">
      <c r="A389" s="72">
        <v>4</v>
      </c>
      <c r="B389" s="72"/>
      <c r="C389" s="1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3">
        <f t="shared" si="179"/>
        <v>0</v>
      </c>
      <c r="O389" s="9">
        <f t="shared" si="180"/>
        <v>0</v>
      </c>
      <c r="P389" s="4">
        <f t="shared" si="184"/>
        <v>0</v>
      </c>
      <c r="Q389" s="11">
        <f t="shared" si="185"/>
        <v>0</v>
      </c>
      <c r="R389" s="10">
        <f t="shared" si="183"/>
        <v>0</v>
      </c>
    </row>
    <row r="390" spans="1:18">
      <c r="A390" s="72">
        <v>5</v>
      </c>
      <c r="B390" s="72"/>
      <c r="C390" s="1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3">
        <f t="shared" si="179"/>
        <v>0</v>
      </c>
      <c r="O390" s="9">
        <f t="shared" si="180"/>
        <v>0</v>
      </c>
      <c r="P390" s="4">
        <f t="shared" si="184"/>
        <v>0</v>
      </c>
      <c r="Q390" s="11">
        <f t="shared" si="185"/>
        <v>0</v>
      </c>
      <c r="R390" s="10">
        <f t="shared" si="183"/>
        <v>0</v>
      </c>
    </row>
    <row r="391" spans="1:18">
      <c r="A391" s="72">
        <v>6</v>
      </c>
      <c r="B391" s="72"/>
      <c r="C391" s="1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3">
        <f t="shared" si="179"/>
        <v>0</v>
      </c>
      <c r="O391" s="9">
        <f t="shared" si="180"/>
        <v>0</v>
      </c>
      <c r="P391" s="4">
        <f t="shared" si="184"/>
        <v>0</v>
      </c>
      <c r="Q391" s="11">
        <f t="shared" si="185"/>
        <v>0</v>
      </c>
      <c r="R391" s="10">
        <f t="shared" si="183"/>
        <v>0</v>
      </c>
    </row>
    <row r="392" spans="1:18">
      <c r="A392" s="72">
        <v>7</v>
      </c>
      <c r="B392" s="72"/>
      <c r="C392" s="1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3">
        <f t="shared" si="179"/>
        <v>0</v>
      </c>
      <c r="O392" s="9">
        <f t="shared" si="180"/>
        <v>0</v>
      </c>
      <c r="P392" s="4">
        <f t="shared" si="184"/>
        <v>0</v>
      </c>
      <c r="Q392" s="11">
        <f t="shared" si="185"/>
        <v>0</v>
      </c>
      <c r="R392" s="10">
        <f t="shared" si="183"/>
        <v>0</v>
      </c>
    </row>
    <row r="393" spans="1:18">
      <c r="A393" s="72">
        <v>8</v>
      </c>
      <c r="B393" s="72"/>
      <c r="C393" s="1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3">
        <f t="shared" si="179"/>
        <v>0</v>
      </c>
      <c r="O393" s="9">
        <f t="shared" si="180"/>
        <v>0</v>
      </c>
      <c r="P393" s="4">
        <f t="shared" si="184"/>
        <v>0</v>
      </c>
      <c r="Q393" s="11">
        <f t="shared" si="185"/>
        <v>0</v>
      </c>
      <c r="R393" s="10">
        <f t="shared" si="183"/>
        <v>0</v>
      </c>
    </row>
    <row r="394" spans="1:18">
      <c r="A394" s="72">
        <v>9</v>
      </c>
      <c r="B394" s="72"/>
      <c r="C394" s="1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3">
        <f t="shared" si="179"/>
        <v>0</v>
      </c>
      <c r="O394" s="9">
        <f t="shared" si="180"/>
        <v>0</v>
      </c>
      <c r="P394" s="4">
        <f t="shared" si="184"/>
        <v>0</v>
      </c>
      <c r="Q394" s="11">
        <f t="shared" si="185"/>
        <v>0</v>
      </c>
      <c r="R394" s="10">
        <f t="shared" si="183"/>
        <v>0</v>
      </c>
    </row>
    <row r="395" spans="1:18">
      <c r="A395" s="72">
        <v>10</v>
      </c>
      <c r="B395" s="72"/>
      <c r="C395" s="1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3">
        <f t="shared" si="179"/>
        <v>0</v>
      </c>
      <c r="O395" s="9">
        <f t="shared" si="180"/>
        <v>0</v>
      </c>
      <c r="P395" s="4">
        <f t="shared" si="184"/>
        <v>0</v>
      </c>
      <c r="Q395" s="11">
        <f t="shared" si="185"/>
        <v>0</v>
      </c>
      <c r="R395" s="10">
        <f t="shared" si="183"/>
        <v>0</v>
      </c>
    </row>
    <row r="396" spans="1:18">
      <c r="A396" s="80" t="s">
        <v>40</v>
      </c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2"/>
      <c r="R396" s="10">
        <f>SUM(R386:R395)</f>
        <v>0</v>
      </c>
    </row>
    <row r="397" spans="1:18" ht="15.75">
      <c r="A397" s="24" t="s">
        <v>130</v>
      </c>
      <c r="B397" s="2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6"/>
    </row>
    <row r="398" spans="1:18">
      <c r="A398" s="49" t="s">
        <v>65</v>
      </c>
      <c r="B398" s="49"/>
      <c r="C398" s="49"/>
      <c r="D398" s="49"/>
      <c r="E398" s="49"/>
      <c r="F398" s="49"/>
      <c r="G398" s="49"/>
      <c r="H398" s="49"/>
      <c r="I398" s="49"/>
      <c r="J398" s="15"/>
      <c r="K398" s="15"/>
      <c r="L398" s="15"/>
      <c r="M398" s="15"/>
      <c r="N398" s="15"/>
      <c r="O398" s="15"/>
      <c r="P398" s="15"/>
      <c r="Q398" s="15"/>
      <c r="R398" s="16"/>
    </row>
    <row r="399" spans="1:18" s="8" customFormat="1">
      <c r="A399" s="49"/>
      <c r="B399" s="49"/>
      <c r="C399" s="49"/>
      <c r="D399" s="49"/>
      <c r="E399" s="49"/>
      <c r="F399" s="49"/>
      <c r="G399" s="49"/>
      <c r="H399" s="49"/>
      <c r="I399" s="49"/>
      <c r="J399" s="15"/>
      <c r="K399" s="15"/>
      <c r="L399" s="15"/>
      <c r="M399" s="15"/>
      <c r="N399" s="15"/>
      <c r="O399" s="15"/>
      <c r="P399" s="15"/>
      <c r="Q399" s="15"/>
      <c r="R399" s="16"/>
    </row>
    <row r="400" spans="1:18">
      <c r="A400" s="76" t="s">
        <v>129</v>
      </c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68"/>
      <c r="R400" s="8"/>
    </row>
    <row r="401" spans="1:18" ht="18">
      <c r="A401" s="78" t="s">
        <v>27</v>
      </c>
      <c r="B401" s="79"/>
      <c r="C401" s="79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68"/>
      <c r="R401" s="8"/>
    </row>
    <row r="402" spans="1:18">
      <c r="A402" s="76" t="s">
        <v>52</v>
      </c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68"/>
      <c r="R402" s="8"/>
    </row>
    <row r="403" spans="1:18">
      <c r="A403" s="72">
        <v>1</v>
      </c>
      <c r="B403" s="72"/>
      <c r="C403" s="1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3">
        <f t="shared" ref="N403:N412" si="186">(IF(F403="OŽ",IF(L403=1,550.8,IF(L403=2,426.38,IF(L403=3,342.14,IF(L403=4,181.44,IF(L403=5,168.48,IF(L403=6,155.52,IF(L403=7,148.5,IF(L403=8,144,0))))))))+IF(L403&lt;=8,0,IF(L403&lt;=16,137.7,IF(L403&lt;=24,108,IF(L403&lt;=32,80.1,IF(L403&lt;=36,52.2,0)))))-IF(L403&lt;=8,0,IF(L403&lt;=16,(L403-9)*2.754,IF(L403&lt;=24,(L403-17)* 2.754,IF(L403&lt;=32,(L403-25)* 2.754,IF(L403&lt;=36,(L403-33)*2.754,0))))),0)+IF(F403="PČ",IF(L403=1,449,IF(L403=2,314.6,IF(L403=3,238,IF(L403=4,172,IF(L403=5,159,IF(L403=6,145,IF(L403=7,132,IF(L403=8,119,0))))))))+IF(L403&lt;=8,0,IF(L403&lt;=16,88,IF(L403&lt;=24,55,IF(L403&lt;=32,22,0))))-IF(L403&lt;=8,0,IF(L403&lt;=16,(L403-9)*2.245,IF(L403&lt;=24,(L403-17)*2.245,IF(L403&lt;=32,(L403-25)*2.245,0)))),0)+IF(F403="PČneol",IF(L403=1,85,IF(L403=2,64.61,IF(L403=3,50.76,IF(L403=4,16.25,IF(L403=5,15,IF(L403=6,13.75,IF(L403=7,12.5,IF(L403=8,11.25,0))))))))+IF(L403&lt;=8,0,IF(L403&lt;=16,9,0))-IF(L403&lt;=8,0,IF(L403&lt;=16,(L403-9)*0.425,0)),0)+IF(F403="PŽ",IF(L403=1,85,IF(L403=2,59.5,IF(L403=3,45,IF(L403=4,32.5,IF(L403=5,30,IF(L403=6,27.5,IF(L403=7,25,IF(L403=8,22.5,0))))))))+IF(L403&lt;=8,0,IF(L403&lt;=16,19,IF(L403&lt;=24,13,IF(L403&lt;=32,8,0))))-IF(L403&lt;=8,0,IF(L403&lt;=16,(L403-9)*0.425,IF(L403&lt;=24,(L403-17)*0.425,IF(L403&lt;=32,(L403-25)*0.425,0)))),0)+IF(F403="EČ",IF(L403=1,204,IF(L403=2,156.24,IF(L403=3,123.84,IF(L403=4,72,IF(L403=5,66,IF(L403=6,60,IF(L403=7,54,IF(L403=8,48,0))))))))+IF(L403&lt;=8,0,IF(L403&lt;=16,40,IF(L403&lt;=24,25,0)))-IF(L403&lt;=8,0,IF(L403&lt;=16,(L403-9)*1.02,IF(L403&lt;=24,(L403-17)*1.02,0))),0)+IF(F403="EČneol",IF(L403=1,68,IF(L403=2,51.69,IF(L403=3,40.61,IF(L403=4,13,IF(L403=5,12,IF(L403=6,11,IF(L403=7,10,IF(L403=8,9,0)))))))))+IF(F403="EŽ",IF(L403=1,68,IF(L403=2,47.6,IF(L403=3,36,IF(L403=4,18,IF(L403=5,16.5,IF(L403=6,15,IF(L403=7,13.5,IF(L403=8,12,0))))))))+IF(L403&lt;=8,0,IF(L403&lt;=16,10,IF(L403&lt;=24,6,0)))-IF(L403&lt;=8,0,IF(L403&lt;=16,(L403-9)*0.34,IF(L403&lt;=24,(L403-17)*0.34,0))),0)+IF(F403="PT",IF(L403=1,68,IF(L403=2,52.08,IF(L403=3,41.28,IF(L403=4,24,IF(L403=5,22,IF(L403=6,20,IF(L403=7,18,IF(L403=8,16,0))))))))+IF(L403&lt;=8,0,IF(L403&lt;=16,13,IF(L403&lt;=24,9,IF(L403&lt;=32,4,0))))-IF(L403&lt;=8,0,IF(L403&lt;=16,(L403-9)*0.34,IF(L403&lt;=24,(L403-17)*0.34,IF(L403&lt;=32,(L403-25)*0.34,0)))),0)+IF(F403="JOŽ",IF(L403=1,85,IF(L403=2,59.5,IF(L403=3,45,IF(L403=4,32.5,IF(L403=5,30,IF(L403=6,27.5,IF(L403=7,25,IF(L403=8,22.5,0))))))))+IF(L403&lt;=8,0,IF(L403&lt;=16,19,IF(L403&lt;=24,13,0)))-IF(L403&lt;=8,0,IF(L403&lt;=16,(L403-9)*0.425,IF(L403&lt;=24,(L403-17)*0.425,0))),0)+IF(F403="JPČ",IF(L403=1,68,IF(L403=2,47.6,IF(L403=3,36,IF(L403=4,26,IF(L403=5,24,IF(L403=6,22,IF(L403=7,20,IF(L403=8,18,0))))))))+IF(L403&lt;=8,0,IF(L403&lt;=16,13,IF(L403&lt;=24,9,0)))-IF(L403&lt;=8,0,IF(L403&lt;=16,(L403-9)*0.34,IF(L403&lt;=24,(L403-17)*0.34,0))),0)+IF(F403="JEČ",IF(L403=1,34,IF(L403=2,26.04,IF(L403=3,20.6,IF(L403=4,12,IF(L403=5,11,IF(L403=6,10,IF(L403=7,9,IF(L403=8,8,0))))))))+IF(L403&lt;=8,0,IF(L403&lt;=16,6,0))-IF(L403&lt;=8,0,IF(L403&lt;=16,(L403-9)*0.17,0)),0)+IF(F403="JEOF",IF(L403=1,34,IF(L403=2,26.04,IF(L403=3,20.6,IF(L403=4,12,IF(L403=5,11,IF(L403=6,10,IF(L403=7,9,IF(L403=8,8,0))))))))+IF(L403&lt;=8,0,IF(L403&lt;=16,6,0))-IF(L403&lt;=8,0,IF(L403&lt;=16,(L403-9)*0.17,0)),0)+IF(F403="JnPČ",IF(L403=1,51,IF(L403=2,35.7,IF(L403=3,27,IF(L403=4,19.5,IF(L403=5,18,IF(L403=6,16.5,IF(L403=7,15,IF(L403=8,13.5,0))))))))+IF(L403&lt;=8,0,IF(L403&lt;=16,10,0))-IF(L403&lt;=8,0,IF(L403&lt;=16,(L403-9)*0.255,0)),0)+IF(F403="JnEČ",IF(L403=1,25.5,IF(L403=2,19.53,IF(L403=3,15.48,IF(L403=4,9,IF(L403=5,8.25,IF(L403=6,7.5,IF(L403=7,6.75,IF(L403=8,6,0))))))))+IF(L403&lt;=8,0,IF(L403&lt;=16,5,0))-IF(L403&lt;=8,0,IF(L403&lt;=16,(L403-9)*0.1275,0)),0)+IF(F403="JčPČ",IF(L403=1,21.25,IF(L403=2,14.5,IF(L403=3,11.5,IF(L403=4,7,IF(L403=5,6.5,IF(L403=6,6,IF(L403=7,5.5,IF(L403=8,5,0))))))))+IF(L403&lt;=8,0,IF(L403&lt;=16,4,0))-IF(L403&lt;=8,0,IF(L403&lt;=16,(L403-9)*0.10625,0)),0)+IF(F403="JčEČ",IF(L403=1,17,IF(L403=2,13.02,IF(L403=3,10.32,IF(L403=4,6,IF(L403=5,5.5,IF(L403=6,5,IF(L403=7,4.5,IF(L403=8,4,0))))))))+IF(L403&lt;=8,0,IF(L403&lt;=16,3,0))-IF(L403&lt;=8,0,IF(L403&lt;=16,(L403-9)*0.085,0)),0)+IF(F403="NEAK",IF(L403=1,11.48,IF(L403=2,8.79,IF(L403=3,6.97,IF(L403=4,4.05,IF(L403=5,3.71,IF(L403=6,3.38,IF(L403=7,3.04,IF(L403=8,2.7,0))))))))+IF(L403&lt;=8,0,IF(L403&lt;=16,2,IF(L403&lt;=24,1.3,0)))-IF(L403&lt;=8,0,IF(L403&lt;=16,(L403-9)*0.0574,IF(L403&lt;=24,(L403-17)*0.0574,0))),0))*IF(L403&lt;0,1,IF(OR(F403="PČ",F403="PŽ",F403="PT"),IF(J403&lt;32,J403/32,1),1))* IF(L403&lt;0,1,IF(OR(F403="EČ",F403="EŽ",F403="JOŽ",F403="JPČ",F403="NEAK"),IF(J403&lt;24,J403/24,1),1))*IF(L403&lt;0,1,IF(OR(F403="PČneol",F403="JEČ",F403="JEOF",F403="JnPČ",F403="JnEČ",F403="JčPČ",F403="JčEČ"),IF(J403&lt;16,J403/16,1),1))*IF(L403&lt;0,1,IF(F403="EČneol",IF(J403&lt;8,J403/8,1),1))</f>
        <v>0</v>
      </c>
      <c r="O403" s="9">
        <f t="shared" ref="O403:O412" si="187">IF(F403="OŽ",N403,IF(H403="Ne",IF(J403*0.3&lt;J403-L403,N403,0),IF(J403*0.1&lt;J403-L403,N403,0)))</f>
        <v>0</v>
      </c>
      <c r="P403" s="4">
        <f t="shared" ref="P403" si="188">IF(O403=0,0,IF(F403="OŽ",IF(L403&gt;35,0,IF(J403&gt;35,(36-L403)*1.836,((36-L403)-(36-J403))*1.836)),0)+IF(F403="PČ",IF(L403&gt;31,0,IF(J403&gt;31,(32-L403)*1.347,((32-L403)-(32-J403))*1.347)),0)+ IF(F403="PČneol",IF(L403&gt;15,0,IF(J403&gt;15,(16-L403)*0.255,((16-L403)-(16-J403))*0.255)),0)+IF(F403="PŽ",IF(L403&gt;31,0,IF(J403&gt;31,(32-L403)*0.255,((32-L403)-(32-J403))*0.255)),0)+IF(F403="EČ",IF(L403&gt;23,0,IF(J403&gt;23,(24-L403)*0.612,((24-L403)-(24-J403))*0.612)),0)+IF(F403="EČneol",IF(L403&gt;7,0,IF(J403&gt;7,(8-L403)*0.204,((8-L403)-(8-J403))*0.204)),0)+IF(F403="EŽ",IF(L403&gt;23,0,IF(J403&gt;23,(24-L403)*0.204,((24-L403)-(24-J403))*0.204)),0)+IF(F403="PT",IF(L403&gt;31,0,IF(J403&gt;31,(32-L403)*0.204,((32-L403)-(32-J403))*0.204)),0)+IF(F403="JOŽ",IF(L403&gt;23,0,IF(J403&gt;23,(24-L403)*0.255,((24-L403)-(24-J403))*0.255)),0)+IF(F403="JPČ",IF(L403&gt;23,0,IF(J403&gt;23,(24-L403)*0.204,((24-L403)-(24-J403))*0.204)),0)+IF(F403="JEČ",IF(L403&gt;15,0,IF(J403&gt;15,(16-L403)*0.102,((16-L403)-(16-J403))*0.102)),0)+IF(F403="JEOF",IF(L403&gt;15,0,IF(J403&gt;15,(16-L403)*0.102,((16-L403)-(16-J403))*0.102)),0)+IF(F403="JnPČ",IF(L403&gt;15,0,IF(J403&gt;15,(16-L403)*0.153,((16-L403)-(16-J403))*0.153)),0)+IF(F403="JnEČ",IF(L403&gt;15,0,IF(J403&gt;15,(16-L403)*0.0765,((16-L403)-(16-J403))*0.0765)),0)+IF(F403="JčPČ",IF(L403&gt;15,0,IF(J403&gt;15,(16-L403)*0.06375,((16-L403)-(16-J403))*0.06375)),0)+IF(F403="JčEČ",IF(L403&gt;15,0,IF(J403&gt;15,(16-L403)*0.051,((16-L403)-(16-J403))*0.051)),0)+IF(F403="NEAK",IF(L403&gt;23,0,IF(J403&gt;23,(24-L403)*0.03444,((24-L403)-(24-J403))*0.03444)),0))</f>
        <v>0</v>
      </c>
      <c r="Q403" s="11">
        <f t="shared" ref="Q403" si="189">IF(ISERROR(P403*100/N403),0,(P403*100/N403))</f>
        <v>0</v>
      </c>
      <c r="R403" s="10">
        <f t="shared" ref="R403:R412" si="190">IF(Q403&lt;=30,O403+P403,O403+O403*0.3)*IF(G403=1,0.4,IF(G403=2,0.75,IF(G403="1 (kas 4 m. 1 k. nerengiamos)",0.52,1)))*IF(D403="olimpinė",1,IF(M403="Ne",0.5,1))*IF(OR(A$5="Lietuvos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federacija"),IF(OR(J403&lt;8,K403&lt;16),0,1),1)*E403*IF(I403&lt;=1,1,1/I403)*IF(OR(A$5="Lietuvos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4" spans="1:18">
      <c r="A404" s="72">
        <v>2</v>
      </c>
      <c r="B404" s="72"/>
      <c r="C404" s="1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3">
        <f t="shared" si="186"/>
        <v>0</v>
      </c>
      <c r="O404" s="9">
        <f t="shared" si="187"/>
        <v>0</v>
      </c>
      <c r="P404" s="4">
        <f t="shared" ref="P404:P412" si="191">IF(O404=0,0,IF(F404="OŽ",IF(L404&gt;35,0,IF(J404&gt;35,(36-L404)*1.836,((36-L404)-(36-J404))*1.836)),0)+IF(F404="PČ",IF(L404&gt;31,0,IF(J404&gt;31,(32-L404)*1.347,((32-L404)-(32-J404))*1.347)),0)+ IF(F404="PČneol",IF(L404&gt;15,0,IF(J404&gt;15,(16-L404)*0.255,((16-L404)-(16-J404))*0.255)),0)+IF(F404="PŽ",IF(L404&gt;31,0,IF(J404&gt;31,(32-L404)*0.255,((32-L404)-(32-J404))*0.255)),0)+IF(F404="EČ",IF(L404&gt;23,0,IF(J404&gt;23,(24-L404)*0.612,((24-L404)-(24-J404))*0.612)),0)+IF(F404="EČneol",IF(L404&gt;7,0,IF(J404&gt;7,(8-L404)*0.204,((8-L404)-(8-J404))*0.204)),0)+IF(F404="EŽ",IF(L404&gt;23,0,IF(J404&gt;23,(24-L404)*0.204,((24-L404)-(24-J404))*0.204)),0)+IF(F404="PT",IF(L404&gt;31,0,IF(J404&gt;31,(32-L404)*0.204,((32-L404)-(32-J404))*0.204)),0)+IF(F404="JOŽ",IF(L404&gt;23,0,IF(J404&gt;23,(24-L404)*0.255,((24-L404)-(24-J404))*0.255)),0)+IF(F404="JPČ",IF(L404&gt;23,0,IF(J404&gt;23,(24-L404)*0.204,((24-L404)-(24-J404))*0.204)),0)+IF(F404="JEČ",IF(L404&gt;15,0,IF(J404&gt;15,(16-L404)*0.102,((16-L404)-(16-J404))*0.102)),0)+IF(F404="JEOF",IF(L404&gt;15,0,IF(J404&gt;15,(16-L404)*0.102,((16-L404)-(16-J404))*0.102)),0)+IF(F404="JnPČ",IF(L404&gt;15,0,IF(J404&gt;15,(16-L404)*0.153,((16-L404)-(16-J404))*0.153)),0)+IF(F404="JnEČ",IF(L404&gt;15,0,IF(J404&gt;15,(16-L404)*0.0765,((16-L404)-(16-J404))*0.0765)),0)+IF(F404="JčPČ",IF(L404&gt;15,0,IF(J404&gt;15,(16-L404)*0.06375,((16-L404)-(16-J404))*0.06375)),0)+IF(F404="JčEČ",IF(L404&gt;15,0,IF(J404&gt;15,(16-L404)*0.051,((16-L404)-(16-J404))*0.051)),0)+IF(F404="NEAK",IF(L404&gt;23,0,IF(J404&gt;23,(24-L404)*0.03444,((24-L404)-(24-J404))*0.03444)),0))</f>
        <v>0</v>
      </c>
      <c r="Q404" s="11">
        <f t="shared" ref="Q404:Q412" si="192">IF(ISERROR(P404*100/N404),0,(P404*100/N404))</f>
        <v>0</v>
      </c>
      <c r="R404" s="10">
        <f t="shared" si="190"/>
        <v>0</v>
      </c>
    </row>
    <row r="405" spans="1:18">
      <c r="A405" s="72">
        <v>3</v>
      </c>
      <c r="B405" s="72"/>
      <c r="C405" s="1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3">
        <f t="shared" si="186"/>
        <v>0</v>
      </c>
      <c r="O405" s="9">
        <f t="shared" si="187"/>
        <v>0</v>
      </c>
      <c r="P405" s="4">
        <f t="shared" si="191"/>
        <v>0</v>
      </c>
      <c r="Q405" s="11">
        <f t="shared" si="192"/>
        <v>0</v>
      </c>
      <c r="R405" s="10">
        <f t="shared" si="190"/>
        <v>0</v>
      </c>
    </row>
    <row r="406" spans="1:18">
      <c r="A406" s="72">
        <v>4</v>
      </c>
      <c r="B406" s="72"/>
      <c r="C406" s="1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3">
        <f t="shared" si="186"/>
        <v>0</v>
      </c>
      <c r="O406" s="9">
        <f t="shared" si="187"/>
        <v>0</v>
      </c>
      <c r="P406" s="4">
        <f t="shared" si="191"/>
        <v>0</v>
      </c>
      <c r="Q406" s="11">
        <f t="shared" si="192"/>
        <v>0</v>
      </c>
      <c r="R406" s="10">
        <f t="shared" si="190"/>
        <v>0</v>
      </c>
    </row>
    <row r="407" spans="1:18">
      <c r="A407" s="72">
        <v>5</v>
      </c>
      <c r="B407" s="72"/>
      <c r="C407" s="1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3">
        <f t="shared" si="186"/>
        <v>0</v>
      </c>
      <c r="O407" s="9">
        <f t="shared" si="187"/>
        <v>0</v>
      </c>
      <c r="P407" s="4">
        <f t="shared" si="191"/>
        <v>0</v>
      </c>
      <c r="Q407" s="11">
        <f t="shared" si="192"/>
        <v>0</v>
      </c>
      <c r="R407" s="10">
        <f t="shared" si="190"/>
        <v>0</v>
      </c>
    </row>
    <row r="408" spans="1:18">
      <c r="A408" s="72">
        <v>6</v>
      </c>
      <c r="B408" s="72"/>
      <c r="C408" s="1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3">
        <f t="shared" si="186"/>
        <v>0</v>
      </c>
      <c r="O408" s="9">
        <f t="shared" si="187"/>
        <v>0</v>
      </c>
      <c r="P408" s="4">
        <f t="shared" si="191"/>
        <v>0</v>
      </c>
      <c r="Q408" s="11">
        <f t="shared" si="192"/>
        <v>0</v>
      </c>
      <c r="R408" s="10">
        <f t="shared" si="190"/>
        <v>0</v>
      </c>
    </row>
    <row r="409" spans="1:18">
      <c r="A409" s="72">
        <v>7</v>
      </c>
      <c r="B409" s="72"/>
      <c r="C409" s="1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3">
        <f t="shared" si="186"/>
        <v>0</v>
      </c>
      <c r="O409" s="9">
        <f t="shared" si="187"/>
        <v>0</v>
      </c>
      <c r="P409" s="4">
        <f t="shared" si="191"/>
        <v>0</v>
      </c>
      <c r="Q409" s="11">
        <f t="shared" si="192"/>
        <v>0</v>
      </c>
      <c r="R409" s="10">
        <f t="shared" si="190"/>
        <v>0</v>
      </c>
    </row>
    <row r="410" spans="1:18">
      <c r="A410" s="72">
        <v>8</v>
      </c>
      <c r="B410" s="72"/>
      <c r="C410" s="1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3">
        <f t="shared" si="186"/>
        <v>0</v>
      </c>
      <c r="O410" s="9">
        <f t="shared" si="187"/>
        <v>0</v>
      </c>
      <c r="P410" s="4">
        <f t="shared" si="191"/>
        <v>0</v>
      </c>
      <c r="Q410" s="11">
        <f t="shared" si="192"/>
        <v>0</v>
      </c>
      <c r="R410" s="10">
        <f t="shared" si="190"/>
        <v>0</v>
      </c>
    </row>
    <row r="411" spans="1:18">
      <c r="A411" s="72">
        <v>9</v>
      </c>
      <c r="B411" s="72"/>
      <c r="C411" s="1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3">
        <f t="shared" si="186"/>
        <v>0</v>
      </c>
      <c r="O411" s="9">
        <f t="shared" si="187"/>
        <v>0</v>
      </c>
      <c r="P411" s="4">
        <f t="shared" si="191"/>
        <v>0</v>
      </c>
      <c r="Q411" s="11">
        <f t="shared" si="192"/>
        <v>0</v>
      </c>
      <c r="R411" s="10">
        <f t="shared" si="190"/>
        <v>0</v>
      </c>
    </row>
    <row r="412" spans="1:18">
      <c r="A412" s="72">
        <v>10</v>
      </c>
      <c r="B412" s="72"/>
      <c r="C412" s="1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3">
        <f t="shared" si="186"/>
        <v>0</v>
      </c>
      <c r="O412" s="9">
        <f t="shared" si="187"/>
        <v>0</v>
      </c>
      <c r="P412" s="4">
        <f t="shared" si="191"/>
        <v>0</v>
      </c>
      <c r="Q412" s="11">
        <f t="shared" si="192"/>
        <v>0</v>
      </c>
      <c r="R412" s="10">
        <f t="shared" si="190"/>
        <v>0</v>
      </c>
    </row>
    <row r="413" spans="1:18">
      <c r="A413" s="80" t="s">
        <v>40</v>
      </c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2"/>
      <c r="R413" s="10">
        <f>SUM(R403:R412)</f>
        <v>0</v>
      </c>
    </row>
    <row r="414" spans="1:18" ht="15.75">
      <c r="A414" s="24" t="s">
        <v>130</v>
      </c>
      <c r="B414" s="2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6"/>
    </row>
    <row r="415" spans="1:18">
      <c r="A415" s="49" t="s">
        <v>65</v>
      </c>
      <c r="B415" s="49"/>
      <c r="C415" s="49"/>
      <c r="D415" s="49"/>
      <c r="E415" s="49"/>
      <c r="F415" s="49"/>
      <c r="G415" s="49"/>
      <c r="H415" s="49"/>
      <c r="I415" s="49"/>
      <c r="J415" s="15"/>
      <c r="K415" s="15"/>
      <c r="L415" s="15"/>
      <c r="M415" s="15"/>
      <c r="N415" s="15"/>
      <c r="O415" s="15"/>
      <c r="P415" s="15"/>
      <c r="Q415" s="15"/>
      <c r="R415" s="16"/>
    </row>
    <row r="416" spans="1:18" s="8" customFormat="1">
      <c r="A416" s="49"/>
      <c r="B416" s="49"/>
      <c r="C416" s="49"/>
      <c r="D416" s="49"/>
      <c r="E416" s="49"/>
      <c r="F416" s="49"/>
      <c r="G416" s="49"/>
      <c r="H416" s="49"/>
      <c r="I416" s="49"/>
      <c r="J416" s="15"/>
      <c r="K416" s="15"/>
      <c r="L416" s="15"/>
      <c r="M416" s="15"/>
      <c r="N416" s="15"/>
      <c r="O416" s="15"/>
      <c r="P416" s="15"/>
      <c r="Q416" s="15"/>
      <c r="R416" s="16"/>
    </row>
    <row r="417" spans="1:18">
      <c r="A417" s="76" t="s">
        <v>129</v>
      </c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68"/>
      <c r="R417" s="8"/>
    </row>
    <row r="418" spans="1:18" ht="18">
      <c r="A418" s="78" t="s">
        <v>27</v>
      </c>
      <c r="B418" s="79"/>
      <c r="C418" s="79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68"/>
      <c r="R418" s="8"/>
    </row>
    <row r="419" spans="1:18">
      <c r="A419" s="76" t="s">
        <v>52</v>
      </c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68"/>
      <c r="R419" s="8"/>
    </row>
    <row r="420" spans="1:18">
      <c r="A420" s="72">
        <v>1</v>
      </c>
      <c r="B420" s="72"/>
      <c r="C420" s="1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3">
        <f t="shared" ref="N420:N429" si="193">(IF(F420="OŽ",IF(L420=1,550.8,IF(L420=2,426.38,IF(L420=3,342.14,IF(L420=4,181.44,IF(L420=5,168.48,IF(L420=6,155.52,IF(L420=7,148.5,IF(L420=8,144,0))))))))+IF(L420&lt;=8,0,IF(L420&lt;=16,137.7,IF(L420&lt;=24,108,IF(L420&lt;=32,80.1,IF(L420&lt;=36,52.2,0)))))-IF(L420&lt;=8,0,IF(L420&lt;=16,(L420-9)*2.754,IF(L420&lt;=24,(L420-17)* 2.754,IF(L420&lt;=32,(L420-25)* 2.754,IF(L420&lt;=36,(L420-33)*2.754,0))))),0)+IF(F420="PČ",IF(L420=1,449,IF(L420=2,314.6,IF(L420=3,238,IF(L420=4,172,IF(L420=5,159,IF(L420=6,145,IF(L420=7,132,IF(L420=8,119,0))))))))+IF(L420&lt;=8,0,IF(L420&lt;=16,88,IF(L420&lt;=24,55,IF(L420&lt;=32,22,0))))-IF(L420&lt;=8,0,IF(L420&lt;=16,(L420-9)*2.245,IF(L420&lt;=24,(L420-17)*2.245,IF(L420&lt;=32,(L420-25)*2.245,0)))),0)+IF(F420="PČneol",IF(L420=1,85,IF(L420=2,64.61,IF(L420=3,50.76,IF(L420=4,16.25,IF(L420=5,15,IF(L420=6,13.75,IF(L420=7,12.5,IF(L420=8,11.25,0))))))))+IF(L420&lt;=8,0,IF(L420&lt;=16,9,0))-IF(L420&lt;=8,0,IF(L420&lt;=16,(L420-9)*0.425,0)),0)+IF(F420="PŽ",IF(L420=1,85,IF(L420=2,59.5,IF(L420=3,45,IF(L420=4,32.5,IF(L420=5,30,IF(L420=6,27.5,IF(L420=7,25,IF(L420=8,22.5,0))))))))+IF(L420&lt;=8,0,IF(L420&lt;=16,19,IF(L420&lt;=24,13,IF(L420&lt;=32,8,0))))-IF(L420&lt;=8,0,IF(L420&lt;=16,(L420-9)*0.425,IF(L420&lt;=24,(L420-17)*0.425,IF(L420&lt;=32,(L420-25)*0.425,0)))),0)+IF(F420="EČ",IF(L420=1,204,IF(L420=2,156.24,IF(L420=3,123.84,IF(L420=4,72,IF(L420=5,66,IF(L420=6,60,IF(L420=7,54,IF(L420=8,48,0))))))))+IF(L420&lt;=8,0,IF(L420&lt;=16,40,IF(L420&lt;=24,25,0)))-IF(L420&lt;=8,0,IF(L420&lt;=16,(L420-9)*1.02,IF(L420&lt;=24,(L420-17)*1.02,0))),0)+IF(F420="EČneol",IF(L420=1,68,IF(L420=2,51.69,IF(L420=3,40.61,IF(L420=4,13,IF(L420=5,12,IF(L420=6,11,IF(L420=7,10,IF(L420=8,9,0)))))))))+IF(F420="EŽ",IF(L420=1,68,IF(L420=2,47.6,IF(L420=3,36,IF(L420=4,18,IF(L420=5,16.5,IF(L420=6,15,IF(L420=7,13.5,IF(L420=8,12,0))))))))+IF(L420&lt;=8,0,IF(L420&lt;=16,10,IF(L420&lt;=24,6,0)))-IF(L420&lt;=8,0,IF(L420&lt;=16,(L420-9)*0.34,IF(L420&lt;=24,(L420-17)*0.34,0))),0)+IF(F420="PT",IF(L420=1,68,IF(L420=2,52.08,IF(L420=3,41.28,IF(L420=4,24,IF(L420=5,22,IF(L420=6,20,IF(L420=7,18,IF(L420=8,16,0))))))))+IF(L420&lt;=8,0,IF(L420&lt;=16,13,IF(L420&lt;=24,9,IF(L420&lt;=32,4,0))))-IF(L420&lt;=8,0,IF(L420&lt;=16,(L420-9)*0.34,IF(L420&lt;=24,(L420-17)*0.34,IF(L420&lt;=32,(L420-25)*0.34,0)))),0)+IF(F420="JOŽ",IF(L420=1,85,IF(L420=2,59.5,IF(L420=3,45,IF(L420=4,32.5,IF(L420=5,30,IF(L420=6,27.5,IF(L420=7,25,IF(L420=8,22.5,0))))))))+IF(L420&lt;=8,0,IF(L420&lt;=16,19,IF(L420&lt;=24,13,0)))-IF(L420&lt;=8,0,IF(L420&lt;=16,(L420-9)*0.425,IF(L420&lt;=24,(L420-17)*0.425,0))),0)+IF(F420="JPČ",IF(L420=1,68,IF(L420=2,47.6,IF(L420=3,36,IF(L420=4,26,IF(L420=5,24,IF(L420=6,22,IF(L420=7,20,IF(L420=8,18,0))))))))+IF(L420&lt;=8,0,IF(L420&lt;=16,13,IF(L420&lt;=24,9,0)))-IF(L420&lt;=8,0,IF(L420&lt;=16,(L420-9)*0.34,IF(L420&lt;=24,(L420-17)*0.34,0))),0)+IF(F420="JEČ",IF(L420=1,34,IF(L420=2,26.04,IF(L420=3,20.6,IF(L420=4,12,IF(L420=5,11,IF(L420=6,10,IF(L420=7,9,IF(L420=8,8,0))))))))+IF(L420&lt;=8,0,IF(L420&lt;=16,6,0))-IF(L420&lt;=8,0,IF(L420&lt;=16,(L420-9)*0.17,0)),0)+IF(F420="JEOF",IF(L420=1,34,IF(L420=2,26.04,IF(L420=3,20.6,IF(L420=4,12,IF(L420=5,11,IF(L420=6,10,IF(L420=7,9,IF(L420=8,8,0))))))))+IF(L420&lt;=8,0,IF(L420&lt;=16,6,0))-IF(L420&lt;=8,0,IF(L420&lt;=16,(L420-9)*0.17,0)),0)+IF(F420="JnPČ",IF(L420=1,51,IF(L420=2,35.7,IF(L420=3,27,IF(L420=4,19.5,IF(L420=5,18,IF(L420=6,16.5,IF(L420=7,15,IF(L420=8,13.5,0))))))))+IF(L420&lt;=8,0,IF(L420&lt;=16,10,0))-IF(L420&lt;=8,0,IF(L420&lt;=16,(L420-9)*0.255,0)),0)+IF(F420="JnEČ",IF(L420=1,25.5,IF(L420=2,19.53,IF(L420=3,15.48,IF(L420=4,9,IF(L420=5,8.25,IF(L420=6,7.5,IF(L420=7,6.75,IF(L420=8,6,0))))))))+IF(L420&lt;=8,0,IF(L420&lt;=16,5,0))-IF(L420&lt;=8,0,IF(L420&lt;=16,(L420-9)*0.1275,0)),0)+IF(F420="JčPČ",IF(L420=1,21.25,IF(L420=2,14.5,IF(L420=3,11.5,IF(L420=4,7,IF(L420=5,6.5,IF(L420=6,6,IF(L420=7,5.5,IF(L420=8,5,0))))))))+IF(L420&lt;=8,0,IF(L420&lt;=16,4,0))-IF(L420&lt;=8,0,IF(L420&lt;=16,(L420-9)*0.10625,0)),0)+IF(F420="JčEČ",IF(L420=1,17,IF(L420=2,13.02,IF(L420=3,10.32,IF(L420=4,6,IF(L420=5,5.5,IF(L420=6,5,IF(L420=7,4.5,IF(L420=8,4,0))))))))+IF(L420&lt;=8,0,IF(L420&lt;=16,3,0))-IF(L420&lt;=8,0,IF(L420&lt;=16,(L420-9)*0.085,0)),0)+IF(F420="NEAK",IF(L420=1,11.48,IF(L420=2,8.79,IF(L420=3,6.97,IF(L420=4,4.05,IF(L420=5,3.71,IF(L420=6,3.38,IF(L420=7,3.04,IF(L420=8,2.7,0))))))))+IF(L420&lt;=8,0,IF(L420&lt;=16,2,IF(L420&lt;=24,1.3,0)))-IF(L420&lt;=8,0,IF(L420&lt;=16,(L420-9)*0.0574,IF(L420&lt;=24,(L420-17)*0.0574,0))),0))*IF(L420&lt;0,1,IF(OR(F420="PČ",F420="PŽ",F420="PT"),IF(J420&lt;32,J420/32,1),1))* IF(L420&lt;0,1,IF(OR(F420="EČ",F420="EŽ",F420="JOŽ",F420="JPČ",F420="NEAK"),IF(J420&lt;24,J420/24,1),1))*IF(L420&lt;0,1,IF(OR(F420="PČneol",F420="JEČ",F420="JEOF",F420="JnPČ",F420="JnEČ",F420="JčPČ",F420="JčEČ"),IF(J420&lt;16,J420/16,1),1))*IF(L420&lt;0,1,IF(F420="EČneol",IF(J420&lt;8,J420/8,1),1))</f>
        <v>0</v>
      </c>
      <c r="O420" s="9">
        <f t="shared" ref="O420:O429" si="194">IF(F420="OŽ",N420,IF(H420="Ne",IF(J420*0.3&lt;J420-L420,N420,0),IF(J420*0.1&lt;J420-L420,N420,0)))</f>
        <v>0</v>
      </c>
      <c r="P420" s="4">
        <f t="shared" ref="P420" si="195">IF(O420=0,0,IF(F420="OŽ",IF(L420&gt;35,0,IF(J420&gt;35,(36-L420)*1.836,((36-L420)-(36-J420))*1.836)),0)+IF(F420="PČ",IF(L420&gt;31,0,IF(J420&gt;31,(32-L420)*1.347,((32-L420)-(32-J420))*1.347)),0)+ IF(F420="PČneol",IF(L420&gt;15,0,IF(J420&gt;15,(16-L420)*0.255,((16-L420)-(16-J420))*0.255)),0)+IF(F420="PŽ",IF(L420&gt;31,0,IF(J420&gt;31,(32-L420)*0.255,((32-L420)-(32-J420))*0.255)),0)+IF(F420="EČ",IF(L420&gt;23,0,IF(J420&gt;23,(24-L420)*0.612,((24-L420)-(24-J420))*0.612)),0)+IF(F420="EČneol",IF(L420&gt;7,0,IF(J420&gt;7,(8-L420)*0.204,((8-L420)-(8-J420))*0.204)),0)+IF(F420="EŽ",IF(L420&gt;23,0,IF(J420&gt;23,(24-L420)*0.204,((24-L420)-(24-J420))*0.204)),0)+IF(F420="PT",IF(L420&gt;31,0,IF(J420&gt;31,(32-L420)*0.204,((32-L420)-(32-J420))*0.204)),0)+IF(F420="JOŽ",IF(L420&gt;23,0,IF(J420&gt;23,(24-L420)*0.255,((24-L420)-(24-J420))*0.255)),0)+IF(F420="JPČ",IF(L420&gt;23,0,IF(J420&gt;23,(24-L420)*0.204,((24-L420)-(24-J420))*0.204)),0)+IF(F420="JEČ",IF(L420&gt;15,0,IF(J420&gt;15,(16-L420)*0.102,((16-L420)-(16-J420))*0.102)),0)+IF(F420="JEOF",IF(L420&gt;15,0,IF(J420&gt;15,(16-L420)*0.102,((16-L420)-(16-J420))*0.102)),0)+IF(F420="JnPČ",IF(L420&gt;15,0,IF(J420&gt;15,(16-L420)*0.153,((16-L420)-(16-J420))*0.153)),0)+IF(F420="JnEČ",IF(L420&gt;15,0,IF(J420&gt;15,(16-L420)*0.0765,((16-L420)-(16-J420))*0.0765)),0)+IF(F420="JčPČ",IF(L420&gt;15,0,IF(J420&gt;15,(16-L420)*0.06375,((16-L420)-(16-J420))*0.06375)),0)+IF(F420="JčEČ",IF(L420&gt;15,0,IF(J420&gt;15,(16-L420)*0.051,((16-L420)-(16-J420))*0.051)),0)+IF(F420="NEAK",IF(L420&gt;23,0,IF(J420&gt;23,(24-L420)*0.03444,((24-L420)-(24-J420))*0.03444)),0))</f>
        <v>0</v>
      </c>
      <c r="Q420" s="11">
        <f t="shared" ref="Q420" si="196">IF(ISERROR(P420*100/N420),0,(P420*100/N420))</f>
        <v>0</v>
      </c>
      <c r="R420" s="10">
        <f t="shared" ref="R420:R429" si="197">IF(Q420&lt;=30,O420+P420,O420+O420*0.3)*IF(G420=1,0.4,IF(G420=2,0.75,IF(G420="1 (kas 4 m. 1 k. nerengiamos)",0.52,1)))*IF(D420="olimpinė",1,IF(M420="Ne",0.5,1))*IF(OR(A$5="Lietuvos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federacija"),IF(OR(J420&lt;8,K420&lt;16),0,1),1)*E420*IF(I420&lt;=1,1,1/I420)*IF(OR(A$5="Lietuvos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1" spans="1:18">
      <c r="A421" s="72">
        <v>2</v>
      </c>
      <c r="B421" s="72"/>
      <c r="C421" s="1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3">
        <f t="shared" si="193"/>
        <v>0</v>
      </c>
      <c r="O421" s="9">
        <f t="shared" si="194"/>
        <v>0</v>
      </c>
      <c r="P421" s="4">
        <f t="shared" ref="P421:P429" si="198">IF(O421=0,0,IF(F421="OŽ",IF(L421&gt;35,0,IF(J421&gt;35,(36-L421)*1.836,((36-L421)-(36-J421))*1.836)),0)+IF(F421="PČ",IF(L421&gt;31,0,IF(J421&gt;31,(32-L421)*1.347,((32-L421)-(32-J421))*1.347)),0)+ IF(F421="PČneol",IF(L421&gt;15,0,IF(J421&gt;15,(16-L421)*0.255,((16-L421)-(16-J421))*0.255)),0)+IF(F421="PŽ",IF(L421&gt;31,0,IF(J421&gt;31,(32-L421)*0.255,((32-L421)-(32-J421))*0.255)),0)+IF(F421="EČ",IF(L421&gt;23,0,IF(J421&gt;23,(24-L421)*0.612,((24-L421)-(24-J421))*0.612)),0)+IF(F421="EČneol",IF(L421&gt;7,0,IF(J421&gt;7,(8-L421)*0.204,((8-L421)-(8-J421))*0.204)),0)+IF(F421="EŽ",IF(L421&gt;23,0,IF(J421&gt;23,(24-L421)*0.204,((24-L421)-(24-J421))*0.204)),0)+IF(F421="PT",IF(L421&gt;31,0,IF(J421&gt;31,(32-L421)*0.204,((32-L421)-(32-J421))*0.204)),0)+IF(F421="JOŽ",IF(L421&gt;23,0,IF(J421&gt;23,(24-L421)*0.255,((24-L421)-(24-J421))*0.255)),0)+IF(F421="JPČ",IF(L421&gt;23,0,IF(J421&gt;23,(24-L421)*0.204,((24-L421)-(24-J421))*0.204)),0)+IF(F421="JEČ",IF(L421&gt;15,0,IF(J421&gt;15,(16-L421)*0.102,((16-L421)-(16-J421))*0.102)),0)+IF(F421="JEOF",IF(L421&gt;15,0,IF(J421&gt;15,(16-L421)*0.102,((16-L421)-(16-J421))*0.102)),0)+IF(F421="JnPČ",IF(L421&gt;15,0,IF(J421&gt;15,(16-L421)*0.153,((16-L421)-(16-J421))*0.153)),0)+IF(F421="JnEČ",IF(L421&gt;15,0,IF(J421&gt;15,(16-L421)*0.0765,((16-L421)-(16-J421))*0.0765)),0)+IF(F421="JčPČ",IF(L421&gt;15,0,IF(J421&gt;15,(16-L421)*0.06375,((16-L421)-(16-J421))*0.06375)),0)+IF(F421="JčEČ",IF(L421&gt;15,0,IF(J421&gt;15,(16-L421)*0.051,((16-L421)-(16-J421))*0.051)),0)+IF(F421="NEAK",IF(L421&gt;23,0,IF(J421&gt;23,(24-L421)*0.03444,((24-L421)-(24-J421))*0.03444)),0))</f>
        <v>0</v>
      </c>
      <c r="Q421" s="11">
        <f t="shared" ref="Q421:Q429" si="199">IF(ISERROR(P421*100/N421),0,(P421*100/N421))</f>
        <v>0</v>
      </c>
      <c r="R421" s="10">
        <f t="shared" si="197"/>
        <v>0</v>
      </c>
    </row>
    <row r="422" spans="1:18">
      <c r="A422" s="72">
        <v>3</v>
      </c>
      <c r="B422" s="72"/>
      <c r="C422" s="1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3">
        <f t="shared" si="193"/>
        <v>0</v>
      </c>
      <c r="O422" s="9">
        <f t="shared" si="194"/>
        <v>0</v>
      </c>
      <c r="P422" s="4">
        <f t="shared" si="198"/>
        <v>0</v>
      </c>
      <c r="Q422" s="11">
        <f t="shared" si="199"/>
        <v>0</v>
      </c>
      <c r="R422" s="10">
        <f t="shared" si="197"/>
        <v>0</v>
      </c>
    </row>
    <row r="423" spans="1:18">
      <c r="A423" s="72">
        <v>4</v>
      </c>
      <c r="B423" s="72"/>
      <c r="C423" s="1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3">
        <f t="shared" si="193"/>
        <v>0</v>
      </c>
      <c r="O423" s="9">
        <f t="shared" si="194"/>
        <v>0</v>
      </c>
      <c r="P423" s="4">
        <f t="shared" si="198"/>
        <v>0</v>
      </c>
      <c r="Q423" s="11">
        <f t="shared" si="199"/>
        <v>0</v>
      </c>
      <c r="R423" s="10">
        <f t="shared" si="197"/>
        <v>0</v>
      </c>
    </row>
    <row r="424" spans="1:18">
      <c r="A424" s="72">
        <v>5</v>
      </c>
      <c r="B424" s="72"/>
      <c r="C424" s="1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3">
        <f t="shared" si="193"/>
        <v>0</v>
      </c>
      <c r="O424" s="9">
        <f t="shared" si="194"/>
        <v>0</v>
      </c>
      <c r="P424" s="4">
        <f t="shared" si="198"/>
        <v>0</v>
      </c>
      <c r="Q424" s="11">
        <f t="shared" si="199"/>
        <v>0</v>
      </c>
      <c r="R424" s="10">
        <f t="shared" si="197"/>
        <v>0</v>
      </c>
    </row>
    <row r="425" spans="1:18">
      <c r="A425" s="72">
        <v>6</v>
      </c>
      <c r="B425" s="72"/>
      <c r="C425" s="1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3">
        <f t="shared" si="193"/>
        <v>0</v>
      </c>
      <c r="O425" s="9">
        <f t="shared" si="194"/>
        <v>0</v>
      </c>
      <c r="P425" s="4">
        <f t="shared" si="198"/>
        <v>0</v>
      </c>
      <c r="Q425" s="11">
        <f t="shared" si="199"/>
        <v>0</v>
      </c>
      <c r="R425" s="10">
        <f t="shared" si="197"/>
        <v>0</v>
      </c>
    </row>
    <row r="426" spans="1:18">
      <c r="A426" s="72">
        <v>7</v>
      </c>
      <c r="B426" s="72"/>
      <c r="C426" s="1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3">
        <f t="shared" si="193"/>
        <v>0</v>
      </c>
      <c r="O426" s="9">
        <f t="shared" si="194"/>
        <v>0</v>
      </c>
      <c r="P426" s="4">
        <f t="shared" si="198"/>
        <v>0</v>
      </c>
      <c r="Q426" s="11">
        <f t="shared" si="199"/>
        <v>0</v>
      </c>
      <c r="R426" s="10">
        <f t="shared" si="197"/>
        <v>0</v>
      </c>
    </row>
    <row r="427" spans="1:18">
      <c r="A427" s="72">
        <v>8</v>
      </c>
      <c r="B427" s="72"/>
      <c r="C427" s="1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3">
        <f t="shared" si="193"/>
        <v>0</v>
      </c>
      <c r="O427" s="9">
        <f t="shared" si="194"/>
        <v>0</v>
      </c>
      <c r="P427" s="4">
        <f t="shared" si="198"/>
        <v>0</v>
      </c>
      <c r="Q427" s="11">
        <f t="shared" si="199"/>
        <v>0</v>
      </c>
      <c r="R427" s="10">
        <f t="shared" si="197"/>
        <v>0</v>
      </c>
    </row>
    <row r="428" spans="1:18">
      <c r="A428" s="72">
        <v>9</v>
      </c>
      <c r="B428" s="72"/>
      <c r="C428" s="1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3">
        <f t="shared" si="193"/>
        <v>0</v>
      </c>
      <c r="O428" s="9">
        <f t="shared" si="194"/>
        <v>0</v>
      </c>
      <c r="P428" s="4">
        <f t="shared" si="198"/>
        <v>0</v>
      </c>
      <c r="Q428" s="11">
        <f t="shared" si="199"/>
        <v>0</v>
      </c>
      <c r="R428" s="10">
        <f t="shared" si="197"/>
        <v>0</v>
      </c>
    </row>
    <row r="429" spans="1:18">
      <c r="A429" s="72">
        <v>10</v>
      </c>
      <c r="B429" s="72"/>
      <c r="C429" s="1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3">
        <f t="shared" si="193"/>
        <v>0</v>
      </c>
      <c r="O429" s="9">
        <f t="shared" si="194"/>
        <v>0</v>
      </c>
      <c r="P429" s="4">
        <f t="shared" si="198"/>
        <v>0</v>
      </c>
      <c r="Q429" s="11">
        <f t="shared" si="199"/>
        <v>0</v>
      </c>
      <c r="R429" s="10">
        <f t="shared" si="197"/>
        <v>0</v>
      </c>
    </row>
    <row r="430" spans="1:18">
      <c r="A430" s="80" t="s">
        <v>40</v>
      </c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2"/>
      <c r="R430" s="10">
        <f>SUM(R420:R429)</f>
        <v>0</v>
      </c>
    </row>
    <row r="431" spans="1:18" ht="15.75">
      <c r="A431" s="24" t="s">
        <v>130</v>
      </c>
      <c r="B431" s="2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6"/>
    </row>
    <row r="432" spans="1:18">
      <c r="A432" s="49" t="s">
        <v>65</v>
      </c>
      <c r="B432" s="49"/>
      <c r="C432" s="49"/>
      <c r="D432" s="49"/>
      <c r="E432" s="49"/>
      <c r="F432" s="49"/>
      <c r="G432" s="49"/>
      <c r="H432" s="49"/>
      <c r="I432" s="49"/>
      <c r="J432" s="15"/>
      <c r="K432" s="15"/>
      <c r="L432" s="15"/>
      <c r="M432" s="15"/>
      <c r="N432" s="15"/>
      <c r="O432" s="15"/>
      <c r="P432" s="15"/>
      <c r="Q432" s="15"/>
      <c r="R432" s="16"/>
    </row>
    <row r="433" spans="1:18" s="8" customFormat="1">
      <c r="A433" s="49"/>
      <c r="B433" s="49"/>
      <c r="C433" s="49"/>
      <c r="D433" s="49"/>
      <c r="E433" s="49"/>
      <c r="F433" s="49"/>
      <c r="G433" s="49"/>
      <c r="H433" s="49"/>
      <c r="I433" s="49"/>
      <c r="J433" s="15"/>
      <c r="K433" s="15"/>
      <c r="L433" s="15"/>
      <c r="M433" s="15"/>
      <c r="N433" s="15"/>
      <c r="O433" s="15"/>
      <c r="P433" s="15"/>
      <c r="Q433" s="15"/>
      <c r="R433" s="16"/>
    </row>
    <row r="434" spans="1:18">
      <c r="A434" s="76" t="s">
        <v>129</v>
      </c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68"/>
      <c r="R434" s="8"/>
    </row>
    <row r="435" spans="1:18" ht="18">
      <c r="A435" s="78" t="s">
        <v>27</v>
      </c>
      <c r="B435" s="79"/>
      <c r="C435" s="79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68"/>
      <c r="R435" s="8"/>
    </row>
    <row r="436" spans="1:18">
      <c r="A436" s="76" t="s">
        <v>52</v>
      </c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68"/>
      <c r="R436" s="8"/>
    </row>
    <row r="437" spans="1:18">
      <c r="A437" s="72">
        <v>1</v>
      </c>
      <c r="B437" s="72"/>
      <c r="C437" s="1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3">
        <f t="shared" ref="N437:N446" si="200">(IF(F437="OŽ",IF(L437=1,550.8,IF(L437=2,426.38,IF(L437=3,342.14,IF(L437=4,181.44,IF(L437=5,168.48,IF(L437=6,155.52,IF(L437=7,148.5,IF(L437=8,144,0))))))))+IF(L437&lt;=8,0,IF(L437&lt;=16,137.7,IF(L437&lt;=24,108,IF(L437&lt;=32,80.1,IF(L437&lt;=36,52.2,0)))))-IF(L437&lt;=8,0,IF(L437&lt;=16,(L437-9)*2.754,IF(L437&lt;=24,(L437-17)* 2.754,IF(L437&lt;=32,(L437-25)* 2.754,IF(L437&lt;=36,(L437-33)*2.754,0))))),0)+IF(F437="PČ",IF(L437=1,449,IF(L437=2,314.6,IF(L437=3,238,IF(L437=4,172,IF(L437=5,159,IF(L437=6,145,IF(L437=7,132,IF(L437=8,119,0))))))))+IF(L437&lt;=8,0,IF(L437&lt;=16,88,IF(L437&lt;=24,55,IF(L437&lt;=32,22,0))))-IF(L437&lt;=8,0,IF(L437&lt;=16,(L437-9)*2.245,IF(L437&lt;=24,(L437-17)*2.245,IF(L437&lt;=32,(L437-25)*2.245,0)))),0)+IF(F437="PČneol",IF(L437=1,85,IF(L437=2,64.61,IF(L437=3,50.76,IF(L437=4,16.25,IF(L437=5,15,IF(L437=6,13.75,IF(L437=7,12.5,IF(L437=8,11.25,0))))))))+IF(L437&lt;=8,0,IF(L437&lt;=16,9,0))-IF(L437&lt;=8,0,IF(L437&lt;=16,(L437-9)*0.425,0)),0)+IF(F437="PŽ",IF(L437=1,85,IF(L437=2,59.5,IF(L437=3,45,IF(L437=4,32.5,IF(L437=5,30,IF(L437=6,27.5,IF(L437=7,25,IF(L437=8,22.5,0))))))))+IF(L437&lt;=8,0,IF(L437&lt;=16,19,IF(L437&lt;=24,13,IF(L437&lt;=32,8,0))))-IF(L437&lt;=8,0,IF(L437&lt;=16,(L437-9)*0.425,IF(L437&lt;=24,(L437-17)*0.425,IF(L437&lt;=32,(L437-25)*0.425,0)))),0)+IF(F437="EČ",IF(L437=1,204,IF(L437=2,156.24,IF(L437=3,123.84,IF(L437=4,72,IF(L437=5,66,IF(L437=6,60,IF(L437=7,54,IF(L437=8,48,0))))))))+IF(L437&lt;=8,0,IF(L437&lt;=16,40,IF(L437&lt;=24,25,0)))-IF(L437&lt;=8,0,IF(L437&lt;=16,(L437-9)*1.02,IF(L437&lt;=24,(L437-17)*1.02,0))),0)+IF(F437="EČneol",IF(L437=1,68,IF(L437=2,51.69,IF(L437=3,40.61,IF(L437=4,13,IF(L437=5,12,IF(L437=6,11,IF(L437=7,10,IF(L437=8,9,0)))))))))+IF(F437="EŽ",IF(L437=1,68,IF(L437=2,47.6,IF(L437=3,36,IF(L437=4,18,IF(L437=5,16.5,IF(L437=6,15,IF(L437=7,13.5,IF(L437=8,12,0))))))))+IF(L437&lt;=8,0,IF(L437&lt;=16,10,IF(L437&lt;=24,6,0)))-IF(L437&lt;=8,0,IF(L437&lt;=16,(L437-9)*0.34,IF(L437&lt;=24,(L437-17)*0.34,0))),0)+IF(F437="PT",IF(L437=1,68,IF(L437=2,52.08,IF(L437=3,41.28,IF(L437=4,24,IF(L437=5,22,IF(L437=6,20,IF(L437=7,18,IF(L437=8,16,0))))))))+IF(L437&lt;=8,0,IF(L437&lt;=16,13,IF(L437&lt;=24,9,IF(L437&lt;=32,4,0))))-IF(L437&lt;=8,0,IF(L437&lt;=16,(L437-9)*0.34,IF(L437&lt;=24,(L437-17)*0.34,IF(L437&lt;=32,(L437-25)*0.34,0)))),0)+IF(F437="JOŽ",IF(L437=1,85,IF(L437=2,59.5,IF(L437=3,45,IF(L437=4,32.5,IF(L437=5,30,IF(L437=6,27.5,IF(L437=7,25,IF(L437=8,22.5,0))))))))+IF(L437&lt;=8,0,IF(L437&lt;=16,19,IF(L437&lt;=24,13,0)))-IF(L437&lt;=8,0,IF(L437&lt;=16,(L437-9)*0.425,IF(L437&lt;=24,(L437-17)*0.425,0))),0)+IF(F437="JPČ",IF(L437=1,68,IF(L437=2,47.6,IF(L437=3,36,IF(L437=4,26,IF(L437=5,24,IF(L437=6,22,IF(L437=7,20,IF(L437=8,18,0))))))))+IF(L437&lt;=8,0,IF(L437&lt;=16,13,IF(L437&lt;=24,9,0)))-IF(L437&lt;=8,0,IF(L437&lt;=16,(L437-9)*0.34,IF(L437&lt;=24,(L437-17)*0.34,0))),0)+IF(F437="JEČ",IF(L437=1,34,IF(L437=2,26.04,IF(L437=3,20.6,IF(L437=4,12,IF(L437=5,11,IF(L437=6,10,IF(L437=7,9,IF(L437=8,8,0))))))))+IF(L437&lt;=8,0,IF(L437&lt;=16,6,0))-IF(L437&lt;=8,0,IF(L437&lt;=16,(L437-9)*0.17,0)),0)+IF(F437="JEOF",IF(L437=1,34,IF(L437=2,26.04,IF(L437=3,20.6,IF(L437=4,12,IF(L437=5,11,IF(L437=6,10,IF(L437=7,9,IF(L437=8,8,0))))))))+IF(L437&lt;=8,0,IF(L437&lt;=16,6,0))-IF(L437&lt;=8,0,IF(L437&lt;=16,(L437-9)*0.17,0)),0)+IF(F437="JnPČ",IF(L437=1,51,IF(L437=2,35.7,IF(L437=3,27,IF(L437=4,19.5,IF(L437=5,18,IF(L437=6,16.5,IF(L437=7,15,IF(L437=8,13.5,0))))))))+IF(L437&lt;=8,0,IF(L437&lt;=16,10,0))-IF(L437&lt;=8,0,IF(L437&lt;=16,(L437-9)*0.255,0)),0)+IF(F437="JnEČ",IF(L437=1,25.5,IF(L437=2,19.53,IF(L437=3,15.48,IF(L437=4,9,IF(L437=5,8.25,IF(L437=6,7.5,IF(L437=7,6.75,IF(L437=8,6,0))))))))+IF(L437&lt;=8,0,IF(L437&lt;=16,5,0))-IF(L437&lt;=8,0,IF(L437&lt;=16,(L437-9)*0.1275,0)),0)+IF(F437="JčPČ",IF(L437=1,21.25,IF(L437=2,14.5,IF(L437=3,11.5,IF(L437=4,7,IF(L437=5,6.5,IF(L437=6,6,IF(L437=7,5.5,IF(L437=8,5,0))))))))+IF(L437&lt;=8,0,IF(L437&lt;=16,4,0))-IF(L437&lt;=8,0,IF(L437&lt;=16,(L437-9)*0.10625,0)),0)+IF(F437="JčEČ",IF(L437=1,17,IF(L437=2,13.02,IF(L437=3,10.32,IF(L437=4,6,IF(L437=5,5.5,IF(L437=6,5,IF(L437=7,4.5,IF(L437=8,4,0))))))))+IF(L437&lt;=8,0,IF(L437&lt;=16,3,0))-IF(L437&lt;=8,0,IF(L437&lt;=16,(L437-9)*0.085,0)),0)+IF(F437="NEAK",IF(L437=1,11.48,IF(L437=2,8.79,IF(L437=3,6.97,IF(L437=4,4.05,IF(L437=5,3.71,IF(L437=6,3.38,IF(L437=7,3.04,IF(L437=8,2.7,0))))))))+IF(L437&lt;=8,0,IF(L437&lt;=16,2,IF(L437&lt;=24,1.3,0)))-IF(L437&lt;=8,0,IF(L437&lt;=16,(L437-9)*0.0574,IF(L437&lt;=24,(L437-17)*0.0574,0))),0))*IF(L437&lt;0,1,IF(OR(F437="PČ",F437="PŽ",F437="PT"),IF(J437&lt;32,J437/32,1),1))* IF(L437&lt;0,1,IF(OR(F437="EČ",F437="EŽ",F437="JOŽ",F437="JPČ",F437="NEAK"),IF(J437&lt;24,J437/24,1),1))*IF(L437&lt;0,1,IF(OR(F437="PČneol",F437="JEČ",F437="JEOF",F437="JnPČ",F437="JnEČ",F437="JčPČ",F437="JčEČ"),IF(J437&lt;16,J437/16,1),1))*IF(L437&lt;0,1,IF(F437="EČneol",IF(J437&lt;8,J437/8,1),1))</f>
        <v>0</v>
      </c>
      <c r="O437" s="9">
        <f t="shared" ref="O437:O446" si="201">IF(F437="OŽ",N437,IF(H437="Ne",IF(J437*0.3&lt;J437-L437,N437,0),IF(J437*0.1&lt;J437-L437,N437,0)))</f>
        <v>0</v>
      </c>
      <c r="P437" s="4">
        <f t="shared" ref="P437" si="202">IF(O437=0,0,IF(F437="OŽ",IF(L437&gt;35,0,IF(J437&gt;35,(36-L437)*1.836,((36-L437)-(36-J437))*1.836)),0)+IF(F437="PČ",IF(L437&gt;31,0,IF(J437&gt;31,(32-L437)*1.347,((32-L437)-(32-J437))*1.347)),0)+ IF(F437="PČneol",IF(L437&gt;15,0,IF(J437&gt;15,(16-L437)*0.255,((16-L437)-(16-J437))*0.255)),0)+IF(F437="PŽ",IF(L437&gt;31,0,IF(J437&gt;31,(32-L437)*0.255,((32-L437)-(32-J437))*0.255)),0)+IF(F437="EČ",IF(L437&gt;23,0,IF(J437&gt;23,(24-L437)*0.612,((24-L437)-(24-J437))*0.612)),0)+IF(F437="EČneol",IF(L437&gt;7,0,IF(J437&gt;7,(8-L437)*0.204,((8-L437)-(8-J437))*0.204)),0)+IF(F437="EŽ",IF(L437&gt;23,0,IF(J437&gt;23,(24-L437)*0.204,((24-L437)-(24-J437))*0.204)),0)+IF(F437="PT",IF(L437&gt;31,0,IF(J437&gt;31,(32-L437)*0.204,((32-L437)-(32-J437))*0.204)),0)+IF(F437="JOŽ",IF(L437&gt;23,0,IF(J437&gt;23,(24-L437)*0.255,((24-L437)-(24-J437))*0.255)),0)+IF(F437="JPČ",IF(L437&gt;23,0,IF(J437&gt;23,(24-L437)*0.204,((24-L437)-(24-J437))*0.204)),0)+IF(F437="JEČ",IF(L437&gt;15,0,IF(J437&gt;15,(16-L437)*0.102,((16-L437)-(16-J437))*0.102)),0)+IF(F437="JEOF",IF(L437&gt;15,0,IF(J437&gt;15,(16-L437)*0.102,((16-L437)-(16-J437))*0.102)),0)+IF(F437="JnPČ",IF(L437&gt;15,0,IF(J437&gt;15,(16-L437)*0.153,((16-L437)-(16-J437))*0.153)),0)+IF(F437="JnEČ",IF(L437&gt;15,0,IF(J437&gt;15,(16-L437)*0.0765,((16-L437)-(16-J437))*0.0765)),0)+IF(F437="JčPČ",IF(L437&gt;15,0,IF(J437&gt;15,(16-L437)*0.06375,((16-L437)-(16-J437))*0.06375)),0)+IF(F437="JčEČ",IF(L437&gt;15,0,IF(J437&gt;15,(16-L437)*0.051,((16-L437)-(16-J437))*0.051)),0)+IF(F437="NEAK",IF(L437&gt;23,0,IF(J437&gt;23,(24-L437)*0.03444,((24-L437)-(24-J437))*0.03444)),0))</f>
        <v>0</v>
      </c>
      <c r="Q437" s="11">
        <f t="shared" ref="Q437" si="203">IF(ISERROR(P437*100/N437),0,(P437*100/N437))</f>
        <v>0</v>
      </c>
      <c r="R437" s="10">
        <f t="shared" ref="R437:R446" si="204">IF(Q437&lt;=30,O437+P437,O437+O437*0.3)*IF(G437=1,0.4,IF(G437=2,0.75,IF(G437="1 (kas 4 m. 1 k. nerengiamos)",0.52,1)))*IF(D437="olimpinė",1,IF(M437="Ne",0.5,1))*IF(OR(A$5="Lietuvos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federacija"),IF(OR(J437&lt;8,K437&lt;16),0,1),1)*E437*IF(I437&lt;=1,1,1/I437)*IF(OR(A$5="Lietuvos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8" spans="1:18">
      <c r="A438" s="72">
        <v>2</v>
      </c>
      <c r="B438" s="72"/>
      <c r="C438" s="1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3">
        <f t="shared" si="200"/>
        <v>0</v>
      </c>
      <c r="O438" s="9">
        <f t="shared" si="201"/>
        <v>0</v>
      </c>
      <c r="P438" s="4">
        <f t="shared" ref="P438:P446" si="205">IF(O438=0,0,IF(F438="OŽ",IF(L438&gt;35,0,IF(J438&gt;35,(36-L438)*1.836,((36-L438)-(36-J438))*1.836)),0)+IF(F438="PČ",IF(L438&gt;31,0,IF(J438&gt;31,(32-L438)*1.347,((32-L438)-(32-J438))*1.347)),0)+ IF(F438="PČneol",IF(L438&gt;15,0,IF(J438&gt;15,(16-L438)*0.255,((16-L438)-(16-J438))*0.255)),0)+IF(F438="PŽ",IF(L438&gt;31,0,IF(J438&gt;31,(32-L438)*0.255,((32-L438)-(32-J438))*0.255)),0)+IF(F438="EČ",IF(L438&gt;23,0,IF(J438&gt;23,(24-L438)*0.612,((24-L438)-(24-J438))*0.612)),0)+IF(F438="EČneol",IF(L438&gt;7,0,IF(J438&gt;7,(8-L438)*0.204,((8-L438)-(8-J438))*0.204)),0)+IF(F438="EŽ",IF(L438&gt;23,0,IF(J438&gt;23,(24-L438)*0.204,((24-L438)-(24-J438))*0.204)),0)+IF(F438="PT",IF(L438&gt;31,0,IF(J438&gt;31,(32-L438)*0.204,((32-L438)-(32-J438))*0.204)),0)+IF(F438="JOŽ",IF(L438&gt;23,0,IF(J438&gt;23,(24-L438)*0.255,((24-L438)-(24-J438))*0.255)),0)+IF(F438="JPČ",IF(L438&gt;23,0,IF(J438&gt;23,(24-L438)*0.204,((24-L438)-(24-J438))*0.204)),0)+IF(F438="JEČ",IF(L438&gt;15,0,IF(J438&gt;15,(16-L438)*0.102,((16-L438)-(16-J438))*0.102)),0)+IF(F438="JEOF",IF(L438&gt;15,0,IF(J438&gt;15,(16-L438)*0.102,((16-L438)-(16-J438))*0.102)),0)+IF(F438="JnPČ",IF(L438&gt;15,0,IF(J438&gt;15,(16-L438)*0.153,((16-L438)-(16-J438))*0.153)),0)+IF(F438="JnEČ",IF(L438&gt;15,0,IF(J438&gt;15,(16-L438)*0.0765,((16-L438)-(16-J438))*0.0765)),0)+IF(F438="JčPČ",IF(L438&gt;15,0,IF(J438&gt;15,(16-L438)*0.06375,((16-L438)-(16-J438))*0.06375)),0)+IF(F438="JčEČ",IF(L438&gt;15,0,IF(J438&gt;15,(16-L438)*0.051,((16-L438)-(16-J438))*0.051)),0)+IF(F438="NEAK",IF(L438&gt;23,0,IF(J438&gt;23,(24-L438)*0.03444,((24-L438)-(24-J438))*0.03444)),0))</f>
        <v>0</v>
      </c>
      <c r="Q438" s="11">
        <f t="shared" ref="Q438:Q446" si="206">IF(ISERROR(P438*100/N438),0,(P438*100/N438))</f>
        <v>0</v>
      </c>
      <c r="R438" s="10">
        <f t="shared" si="204"/>
        <v>0</v>
      </c>
    </row>
    <row r="439" spans="1:18">
      <c r="A439" s="72">
        <v>3</v>
      </c>
      <c r="B439" s="72"/>
      <c r="C439" s="1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3">
        <f t="shared" si="200"/>
        <v>0</v>
      </c>
      <c r="O439" s="9">
        <f t="shared" si="201"/>
        <v>0</v>
      </c>
      <c r="P439" s="4">
        <f t="shared" si="205"/>
        <v>0</v>
      </c>
      <c r="Q439" s="11">
        <f t="shared" si="206"/>
        <v>0</v>
      </c>
      <c r="R439" s="10">
        <f t="shared" si="204"/>
        <v>0</v>
      </c>
    </row>
    <row r="440" spans="1:18">
      <c r="A440" s="72">
        <v>4</v>
      </c>
      <c r="B440" s="72"/>
      <c r="C440" s="1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3">
        <f t="shared" si="200"/>
        <v>0</v>
      </c>
      <c r="O440" s="9">
        <f t="shared" si="201"/>
        <v>0</v>
      </c>
      <c r="P440" s="4">
        <f t="shared" si="205"/>
        <v>0</v>
      </c>
      <c r="Q440" s="11">
        <f t="shared" si="206"/>
        <v>0</v>
      </c>
      <c r="R440" s="10">
        <f t="shared" si="204"/>
        <v>0</v>
      </c>
    </row>
    <row r="441" spans="1:18">
      <c r="A441" s="72">
        <v>5</v>
      </c>
      <c r="B441" s="72"/>
      <c r="C441" s="1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3">
        <f t="shared" si="200"/>
        <v>0</v>
      </c>
      <c r="O441" s="9">
        <f t="shared" si="201"/>
        <v>0</v>
      </c>
      <c r="P441" s="4">
        <f t="shared" si="205"/>
        <v>0</v>
      </c>
      <c r="Q441" s="11">
        <f t="shared" si="206"/>
        <v>0</v>
      </c>
      <c r="R441" s="10">
        <f t="shared" si="204"/>
        <v>0</v>
      </c>
    </row>
    <row r="442" spans="1:18">
      <c r="A442" s="72">
        <v>6</v>
      </c>
      <c r="B442" s="72"/>
      <c r="C442" s="1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3">
        <f t="shared" si="200"/>
        <v>0</v>
      </c>
      <c r="O442" s="9">
        <f t="shared" si="201"/>
        <v>0</v>
      </c>
      <c r="P442" s="4">
        <f t="shared" si="205"/>
        <v>0</v>
      </c>
      <c r="Q442" s="11">
        <f t="shared" si="206"/>
        <v>0</v>
      </c>
      <c r="R442" s="10">
        <f t="shared" si="204"/>
        <v>0</v>
      </c>
    </row>
    <row r="443" spans="1:18">
      <c r="A443" s="72">
        <v>7</v>
      </c>
      <c r="B443" s="72"/>
      <c r="C443" s="1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3">
        <f t="shared" si="200"/>
        <v>0</v>
      </c>
      <c r="O443" s="9">
        <f t="shared" si="201"/>
        <v>0</v>
      </c>
      <c r="P443" s="4">
        <f t="shared" si="205"/>
        <v>0</v>
      </c>
      <c r="Q443" s="11">
        <f t="shared" si="206"/>
        <v>0</v>
      </c>
      <c r="R443" s="10">
        <f t="shared" si="204"/>
        <v>0</v>
      </c>
    </row>
    <row r="444" spans="1:18">
      <c r="A444" s="72">
        <v>8</v>
      </c>
      <c r="B444" s="72"/>
      <c r="C444" s="1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3">
        <f t="shared" si="200"/>
        <v>0</v>
      </c>
      <c r="O444" s="9">
        <f t="shared" si="201"/>
        <v>0</v>
      </c>
      <c r="P444" s="4">
        <f t="shared" si="205"/>
        <v>0</v>
      </c>
      <c r="Q444" s="11">
        <f t="shared" si="206"/>
        <v>0</v>
      </c>
      <c r="R444" s="10">
        <f t="shared" si="204"/>
        <v>0</v>
      </c>
    </row>
    <row r="445" spans="1:18">
      <c r="A445" s="72">
        <v>9</v>
      </c>
      <c r="B445" s="72"/>
      <c r="C445" s="1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3">
        <f t="shared" si="200"/>
        <v>0</v>
      </c>
      <c r="O445" s="9">
        <f t="shared" si="201"/>
        <v>0</v>
      </c>
      <c r="P445" s="4">
        <f t="shared" si="205"/>
        <v>0</v>
      </c>
      <c r="Q445" s="11">
        <f t="shared" si="206"/>
        <v>0</v>
      </c>
      <c r="R445" s="10">
        <f t="shared" si="204"/>
        <v>0</v>
      </c>
    </row>
    <row r="446" spans="1:18">
      <c r="A446" s="72">
        <v>10</v>
      </c>
      <c r="B446" s="72"/>
      <c r="C446" s="1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3">
        <f t="shared" si="200"/>
        <v>0</v>
      </c>
      <c r="O446" s="9">
        <f t="shared" si="201"/>
        <v>0</v>
      </c>
      <c r="P446" s="4">
        <f t="shared" si="205"/>
        <v>0</v>
      </c>
      <c r="Q446" s="11">
        <f t="shared" si="206"/>
        <v>0</v>
      </c>
      <c r="R446" s="10">
        <f t="shared" si="204"/>
        <v>0</v>
      </c>
    </row>
    <row r="447" spans="1:18">
      <c r="A447" s="80" t="s">
        <v>40</v>
      </c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2"/>
      <c r="R447" s="10">
        <f>SUM(R437:R446)</f>
        <v>0</v>
      </c>
    </row>
    <row r="448" spans="1:18" ht="15.75">
      <c r="A448" s="24" t="s">
        <v>130</v>
      </c>
      <c r="B448" s="2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6"/>
    </row>
    <row r="449" spans="1:18">
      <c r="A449" s="49" t="s">
        <v>65</v>
      </c>
      <c r="B449" s="49"/>
      <c r="C449" s="49"/>
      <c r="D449" s="49"/>
      <c r="E449" s="49"/>
      <c r="F449" s="49"/>
      <c r="G449" s="49"/>
      <c r="H449" s="49"/>
      <c r="I449" s="49"/>
      <c r="J449" s="15"/>
      <c r="K449" s="15"/>
      <c r="L449" s="15"/>
      <c r="M449" s="15"/>
      <c r="N449" s="15"/>
      <c r="O449" s="15"/>
      <c r="P449" s="15"/>
      <c r="Q449" s="15"/>
      <c r="R449" s="16"/>
    </row>
    <row r="450" spans="1:18" s="8" customFormat="1">
      <c r="A450" s="49"/>
      <c r="B450" s="49"/>
      <c r="C450" s="49"/>
      <c r="D450" s="49"/>
      <c r="E450" s="49"/>
      <c r="F450" s="49"/>
      <c r="G450" s="49"/>
      <c r="H450" s="49"/>
      <c r="I450" s="49"/>
      <c r="J450" s="15"/>
      <c r="K450" s="15"/>
      <c r="L450" s="15"/>
      <c r="M450" s="15"/>
      <c r="N450" s="15"/>
      <c r="O450" s="15"/>
      <c r="P450" s="15"/>
      <c r="Q450" s="15"/>
      <c r="R450" s="16"/>
    </row>
    <row r="451" spans="1:18">
      <c r="A451" s="76" t="s">
        <v>129</v>
      </c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68"/>
      <c r="R451" s="8"/>
    </row>
    <row r="452" spans="1:18" ht="18">
      <c r="A452" s="78" t="s">
        <v>27</v>
      </c>
      <c r="B452" s="79"/>
      <c r="C452" s="79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68"/>
      <c r="R452" s="8"/>
    </row>
    <row r="453" spans="1:18">
      <c r="A453" s="76" t="s">
        <v>52</v>
      </c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68"/>
      <c r="R453" s="8"/>
    </row>
    <row r="454" spans="1:18">
      <c r="A454" s="72">
        <v>1</v>
      </c>
      <c r="B454" s="72"/>
      <c r="C454" s="1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3">
        <f t="shared" ref="N454:N463" si="207">(IF(F454="OŽ",IF(L454=1,550.8,IF(L454=2,426.38,IF(L454=3,342.14,IF(L454=4,181.44,IF(L454=5,168.48,IF(L454=6,155.52,IF(L454=7,148.5,IF(L454=8,144,0))))))))+IF(L454&lt;=8,0,IF(L454&lt;=16,137.7,IF(L454&lt;=24,108,IF(L454&lt;=32,80.1,IF(L454&lt;=36,52.2,0)))))-IF(L454&lt;=8,0,IF(L454&lt;=16,(L454-9)*2.754,IF(L454&lt;=24,(L454-17)* 2.754,IF(L454&lt;=32,(L454-25)* 2.754,IF(L454&lt;=36,(L454-33)*2.754,0))))),0)+IF(F454="PČ",IF(L454=1,449,IF(L454=2,314.6,IF(L454=3,238,IF(L454=4,172,IF(L454=5,159,IF(L454=6,145,IF(L454=7,132,IF(L454=8,119,0))))))))+IF(L454&lt;=8,0,IF(L454&lt;=16,88,IF(L454&lt;=24,55,IF(L454&lt;=32,22,0))))-IF(L454&lt;=8,0,IF(L454&lt;=16,(L454-9)*2.245,IF(L454&lt;=24,(L454-17)*2.245,IF(L454&lt;=32,(L454-25)*2.245,0)))),0)+IF(F454="PČneol",IF(L454=1,85,IF(L454=2,64.61,IF(L454=3,50.76,IF(L454=4,16.25,IF(L454=5,15,IF(L454=6,13.75,IF(L454=7,12.5,IF(L454=8,11.25,0))))))))+IF(L454&lt;=8,0,IF(L454&lt;=16,9,0))-IF(L454&lt;=8,0,IF(L454&lt;=16,(L454-9)*0.425,0)),0)+IF(F454="PŽ",IF(L454=1,85,IF(L454=2,59.5,IF(L454=3,45,IF(L454=4,32.5,IF(L454=5,30,IF(L454=6,27.5,IF(L454=7,25,IF(L454=8,22.5,0))))))))+IF(L454&lt;=8,0,IF(L454&lt;=16,19,IF(L454&lt;=24,13,IF(L454&lt;=32,8,0))))-IF(L454&lt;=8,0,IF(L454&lt;=16,(L454-9)*0.425,IF(L454&lt;=24,(L454-17)*0.425,IF(L454&lt;=32,(L454-25)*0.425,0)))),0)+IF(F454="EČ",IF(L454=1,204,IF(L454=2,156.24,IF(L454=3,123.84,IF(L454=4,72,IF(L454=5,66,IF(L454=6,60,IF(L454=7,54,IF(L454=8,48,0))))))))+IF(L454&lt;=8,0,IF(L454&lt;=16,40,IF(L454&lt;=24,25,0)))-IF(L454&lt;=8,0,IF(L454&lt;=16,(L454-9)*1.02,IF(L454&lt;=24,(L454-17)*1.02,0))),0)+IF(F454="EČneol",IF(L454=1,68,IF(L454=2,51.69,IF(L454=3,40.61,IF(L454=4,13,IF(L454=5,12,IF(L454=6,11,IF(L454=7,10,IF(L454=8,9,0)))))))))+IF(F454="EŽ",IF(L454=1,68,IF(L454=2,47.6,IF(L454=3,36,IF(L454=4,18,IF(L454=5,16.5,IF(L454=6,15,IF(L454=7,13.5,IF(L454=8,12,0))))))))+IF(L454&lt;=8,0,IF(L454&lt;=16,10,IF(L454&lt;=24,6,0)))-IF(L454&lt;=8,0,IF(L454&lt;=16,(L454-9)*0.34,IF(L454&lt;=24,(L454-17)*0.34,0))),0)+IF(F454="PT",IF(L454=1,68,IF(L454=2,52.08,IF(L454=3,41.28,IF(L454=4,24,IF(L454=5,22,IF(L454=6,20,IF(L454=7,18,IF(L454=8,16,0))))))))+IF(L454&lt;=8,0,IF(L454&lt;=16,13,IF(L454&lt;=24,9,IF(L454&lt;=32,4,0))))-IF(L454&lt;=8,0,IF(L454&lt;=16,(L454-9)*0.34,IF(L454&lt;=24,(L454-17)*0.34,IF(L454&lt;=32,(L454-25)*0.34,0)))),0)+IF(F454="JOŽ",IF(L454=1,85,IF(L454=2,59.5,IF(L454=3,45,IF(L454=4,32.5,IF(L454=5,30,IF(L454=6,27.5,IF(L454=7,25,IF(L454=8,22.5,0))))))))+IF(L454&lt;=8,0,IF(L454&lt;=16,19,IF(L454&lt;=24,13,0)))-IF(L454&lt;=8,0,IF(L454&lt;=16,(L454-9)*0.425,IF(L454&lt;=24,(L454-17)*0.425,0))),0)+IF(F454="JPČ",IF(L454=1,68,IF(L454=2,47.6,IF(L454=3,36,IF(L454=4,26,IF(L454=5,24,IF(L454=6,22,IF(L454=7,20,IF(L454=8,18,0))))))))+IF(L454&lt;=8,0,IF(L454&lt;=16,13,IF(L454&lt;=24,9,0)))-IF(L454&lt;=8,0,IF(L454&lt;=16,(L454-9)*0.34,IF(L454&lt;=24,(L454-17)*0.34,0))),0)+IF(F454="JEČ",IF(L454=1,34,IF(L454=2,26.04,IF(L454=3,20.6,IF(L454=4,12,IF(L454=5,11,IF(L454=6,10,IF(L454=7,9,IF(L454=8,8,0))))))))+IF(L454&lt;=8,0,IF(L454&lt;=16,6,0))-IF(L454&lt;=8,0,IF(L454&lt;=16,(L454-9)*0.17,0)),0)+IF(F454="JEOF",IF(L454=1,34,IF(L454=2,26.04,IF(L454=3,20.6,IF(L454=4,12,IF(L454=5,11,IF(L454=6,10,IF(L454=7,9,IF(L454=8,8,0))))))))+IF(L454&lt;=8,0,IF(L454&lt;=16,6,0))-IF(L454&lt;=8,0,IF(L454&lt;=16,(L454-9)*0.17,0)),0)+IF(F454="JnPČ",IF(L454=1,51,IF(L454=2,35.7,IF(L454=3,27,IF(L454=4,19.5,IF(L454=5,18,IF(L454=6,16.5,IF(L454=7,15,IF(L454=8,13.5,0))))))))+IF(L454&lt;=8,0,IF(L454&lt;=16,10,0))-IF(L454&lt;=8,0,IF(L454&lt;=16,(L454-9)*0.255,0)),0)+IF(F454="JnEČ",IF(L454=1,25.5,IF(L454=2,19.53,IF(L454=3,15.48,IF(L454=4,9,IF(L454=5,8.25,IF(L454=6,7.5,IF(L454=7,6.75,IF(L454=8,6,0))))))))+IF(L454&lt;=8,0,IF(L454&lt;=16,5,0))-IF(L454&lt;=8,0,IF(L454&lt;=16,(L454-9)*0.1275,0)),0)+IF(F454="JčPČ",IF(L454=1,21.25,IF(L454=2,14.5,IF(L454=3,11.5,IF(L454=4,7,IF(L454=5,6.5,IF(L454=6,6,IF(L454=7,5.5,IF(L454=8,5,0))))))))+IF(L454&lt;=8,0,IF(L454&lt;=16,4,0))-IF(L454&lt;=8,0,IF(L454&lt;=16,(L454-9)*0.10625,0)),0)+IF(F454="JčEČ",IF(L454=1,17,IF(L454=2,13.02,IF(L454=3,10.32,IF(L454=4,6,IF(L454=5,5.5,IF(L454=6,5,IF(L454=7,4.5,IF(L454=8,4,0))))))))+IF(L454&lt;=8,0,IF(L454&lt;=16,3,0))-IF(L454&lt;=8,0,IF(L454&lt;=16,(L454-9)*0.085,0)),0)+IF(F454="NEAK",IF(L454=1,11.48,IF(L454=2,8.79,IF(L454=3,6.97,IF(L454=4,4.05,IF(L454=5,3.71,IF(L454=6,3.38,IF(L454=7,3.04,IF(L454=8,2.7,0))))))))+IF(L454&lt;=8,0,IF(L454&lt;=16,2,IF(L454&lt;=24,1.3,0)))-IF(L454&lt;=8,0,IF(L454&lt;=16,(L454-9)*0.0574,IF(L454&lt;=24,(L454-17)*0.0574,0))),0))*IF(L454&lt;0,1,IF(OR(F454="PČ",F454="PŽ",F454="PT"),IF(J454&lt;32,J454/32,1),1))* IF(L454&lt;0,1,IF(OR(F454="EČ",F454="EŽ",F454="JOŽ",F454="JPČ",F454="NEAK"),IF(J454&lt;24,J454/24,1),1))*IF(L454&lt;0,1,IF(OR(F454="PČneol",F454="JEČ",F454="JEOF",F454="JnPČ",F454="JnEČ",F454="JčPČ",F454="JčEČ"),IF(J454&lt;16,J454/16,1),1))*IF(L454&lt;0,1,IF(F454="EČneol",IF(J454&lt;8,J454/8,1),1))</f>
        <v>0</v>
      </c>
      <c r="O454" s="9">
        <f t="shared" ref="O454:O463" si="208">IF(F454="OŽ",N454,IF(H454="Ne",IF(J454*0.3&lt;J454-L454,N454,0),IF(J454*0.1&lt;J454-L454,N454,0)))</f>
        <v>0</v>
      </c>
      <c r="P454" s="4">
        <f t="shared" ref="P454" si="209">IF(O454=0,0,IF(F454="OŽ",IF(L454&gt;35,0,IF(J454&gt;35,(36-L454)*1.836,((36-L454)-(36-J454))*1.836)),0)+IF(F454="PČ",IF(L454&gt;31,0,IF(J454&gt;31,(32-L454)*1.347,((32-L454)-(32-J454))*1.347)),0)+ IF(F454="PČneol",IF(L454&gt;15,0,IF(J454&gt;15,(16-L454)*0.255,((16-L454)-(16-J454))*0.255)),0)+IF(F454="PŽ",IF(L454&gt;31,0,IF(J454&gt;31,(32-L454)*0.255,((32-L454)-(32-J454))*0.255)),0)+IF(F454="EČ",IF(L454&gt;23,0,IF(J454&gt;23,(24-L454)*0.612,((24-L454)-(24-J454))*0.612)),0)+IF(F454="EČneol",IF(L454&gt;7,0,IF(J454&gt;7,(8-L454)*0.204,((8-L454)-(8-J454))*0.204)),0)+IF(F454="EŽ",IF(L454&gt;23,0,IF(J454&gt;23,(24-L454)*0.204,((24-L454)-(24-J454))*0.204)),0)+IF(F454="PT",IF(L454&gt;31,0,IF(J454&gt;31,(32-L454)*0.204,((32-L454)-(32-J454))*0.204)),0)+IF(F454="JOŽ",IF(L454&gt;23,0,IF(J454&gt;23,(24-L454)*0.255,((24-L454)-(24-J454))*0.255)),0)+IF(F454="JPČ",IF(L454&gt;23,0,IF(J454&gt;23,(24-L454)*0.204,((24-L454)-(24-J454))*0.204)),0)+IF(F454="JEČ",IF(L454&gt;15,0,IF(J454&gt;15,(16-L454)*0.102,((16-L454)-(16-J454))*0.102)),0)+IF(F454="JEOF",IF(L454&gt;15,0,IF(J454&gt;15,(16-L454)*0.102,((16-L454)-(16-J454))*0.102)),0)+IF(F454="JnPČ",IF(L454&gt;15,0,IF(J454&gt;15,(16-L454)*0.153,((16-L454)-(16-J454))*0.153)),0)+IF(F454="JnEČ",IF(L454&gt;15,0,IF(J454&gt;15,(16-L454)*0.0765,((16-L454)-(16-J454))*0.0765)),0)+IF(F454="JčPČ",IF(L454&gt;15,0,IF(J454&gt;15,(16-L454)*0.06375,((16-L454)-(16-J454))*0.06375)),0)+IF(F454="JčEČ",IF(L454&gt;15,0,IF(J454&gt;15,(16-L454)*0.051,((16-L454)-(16-J454))*0.051)),0)+IF(F454="NEAK",IF(L454&gt;23,0,IF(J454&gt;23,(24-L454)*0.03444,((24-L454)-(24-J454))*0.03444)),0))</f>
        <v>0</v>
      </c>
      <c r="Q454" s="11">
        <f t="shared" ref="Q454" si="210">IF(ISERROR(P454*100/N454),0,(P454*100/N454))</f>
        <v>0</v>
      </c>
      <c r="R454" s="10">
        <f t="shared" ref="R454:R463" si="211">IF(Q454&lt;=30,O454+P454,O454+O454*0.3)*IF(G454=1,0.4,IF(G454=2,0.75,IF(G454="1 (kas 4 m. 1 k. nerengiamos)",0.52,1)))*IF(D454="olimpinė",1,IF(M454="Ne",0.5,1))*IF(OR(A$5="Lietuvos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federacija"),IF(OR(J454&lt;8,K454&lt;16),0,1),1)*E454*IF(I454&lt;=1,1,1/I454)*IF(OR(A$5="Lietuvos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55" spans="1:18">
      <c r="A455" s="72">
        <v>2</v>
      </c>
      <c r="B455" s="72"/>
      <c r="C455" s="1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3">
        <f t="shared" si="207"/>
        <v>0</v>
      </c>
      <c r="O455" s="9">
        <f t="shared" si="208"/>
        <v>0</v>
      </c>
      <c r="P455" s="4">
        <f t="shared" ref="P455:P463" si="212">IF(O455=0,0,IF(F455="OŽ",IF(L455&gt;35,0,IF(J455&gt;35,(36-L455)*1.836,((36-L455)-(36-J455))*1.836)),0)+IF(F455="PČ",IF(L455&gt;31,0,IF(J455&gt;31,(32-L455)*1.347,((32-L455)-(32-J455))*1.347)),0)+ IF(F455="PČneol",IF(L455&gt;15,0,IF(J455&gt;15,(16-L455)*0.255,((16-L455)-(16-J455))*0.255)),0)+IF(F455="PŽ",IF(L455&gt;31,0,IF(J455&gt;31,(32-L455)*0.255,((32-L455)-(32-J455))*0.255)),0)+IF(F455="EČ",IF(L455&gt;23,0,IF(J455&gt;23,(24-L455)*0.612,((24-L455)-(24-J455))*0.612)),0)+IF(F455="EČneol",IF(L455&gt;7,0,IF(J455&gt;7,(8-L455)*0.204,((8-L455)-(8-J455))*0.204)),0)+IF(F455="EŽ",IF(L455&gt;23,0,IF(J455&gt;23,(24-L455)*0.204,((24-L455)-(24-J455))*0.204)),0)+IF(F455="PT",IF(L455&gt;31,0,IF(J455&gt;31,(32-L455)*0.204,((32-L455)-(32-J455))*0.204)),0)+IF(F455="JOŽ",IF(L455&gt;23,0,IF(J455&gt;23,(24-L455)*0.255,((24-L455)-(24-J455))*0.255)),0)+IF(F455="JPČ",IF(L455&gt;23,0,IF(J455&gt;23,(24-L455)*0.204,((24-L455)-(24-J455))*0.204)),0)+IF(F455="JEČ",IF(L455&gt;15,0,IF(J455&gt;15,(16-L455)*0.102,((16-L455)-(16-J455))*0.102)),0)+IF(F455="JEOF",IF(L455&gt;15,0,IF(J455&gt;15,(16-L455)*0.102,((16-L455)-(16-J455))*0.102)),0)+IF(F455="JnPČ",IF(L455&gt;15,0,IF(J455&gt;15,(16-L455)*0.153,((16-L455)-(16-J455))*0.153)),0)+IF(F455="JnEČ",IF(L455&gt;15,0,IF(J455&gt;15,(16-L455)*0.0765,((16-L455)-(16-J455))*0.0765)),0)+IF(F455="JčPČ",IF(L455&gt;15,0,IF(J455&gt;15,(16-L455)*0.06375,((16-L455)-(16-J455))*0.06375)),0)+IF(F455="JčEČ",IF(L455&gt;15,0,IF(J455&gt;15,(16-L455)*0.051,((16-L455)-(16-J455))*0.051)),0)+IF(F455="NEAK",IF(L455&gt;23,0,IF(J455&gt;23,(24-L455)*0.03444,((24-L455)-(24-J455))*0.03444)),0))</f>
        <v>0</v>
      </c>
      <c r="Q455" s="11">
        <f t="shared" ref="Q455:Q463" si="213">IF(ISERROR(P455*100/N455),0,(P455*100/N455))</f>
        <v>0</v>
      </c>
      <c r="R455" s="10">
        <f t="shared" si="211"/>
        <v>0</v>
      </c>
    </row>
    <row r="456" spans="1:18">
      <c r="A456" s="72">
        <v>3</v>
      </c>
      <c r="B456" s="72"/>
      <c r="C456" s="1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3">
        <f t="shared" si="207"/>
        <v>0</v>
      </c>
      <c r="O456" s="9">
        <f t="shared" si="208"/>
        <v>0</v>
      </c>
      <c r="P456" s="4">
        <f t="shared" si="212"/>
        <v>0</v>
      </c>
      <c r="Q456" s="11">
        <f t="shared" si="213"/>
        <v>0</v>
      </c>
      <c r="R456" s="10">
        <f t="shared" si="211"/>
        <v>0</v>
      </c>
    </row>
    <row r="457" spans="1:18">
      <c r="A457" s="72">
        <v>4</v>
      </c>
      <c r="B457" s="72"/>
      <c r="C457" s="1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3">
        <f t="shared" si="207"/>
        <v>0</v>
      </c>
      <c r="O457" s="9">
        <f t="shared" si="208"/>
        <v>0</v>
      </c>
      <c r="P457" s="4">
        <f t="shared" si="212"/>
        <v>0</v>
      </c>
      <c r="Q457" s="11">
        <f t="shared" si="213"/>
        <v>0</v>
      </c>
      <c r="R457" s="10">
        <f t="shared" si="211"/>
        <v>0</v>
      </c>
    </row>
    <row r="458" spans="1:18">
      <c r="A458" s="72">
        <v>5</v>
      </c>
      <c r="B458" s="72"/>
      <c r="C458" s="1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3">
        <f t="shared" si="207"/>
        <v>0</v>
      </c>
      <c r="O458" s="9">
        <f t="shared" si="208"/>
        <v>0</v>
      </c>
      <c r="P458" s="4">
        <f t="shared" si="212"/>
        <v>0</v>
      </c>
      <c r="Q458" s="11">
        <f t="shared" si="213"/>
        <v>0</v>
      </c>
      <c r="R458" s="10">
        <f t="shared" si="211"/>
        <v>0</v>
      </c>
    </row>
    <row r="459" spans="1:18">
      <c r="A459" s="72">
        <v>6</v>
      </c>
      <c r="B459" s="72"/>
      <c r="C459" s="1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3">
        <f t="shared" si="207"/>
        <v>0</v>
      </c>
      <c r="O459" s="9">
        <f t="shared" si="208"/>
        <v>0</v>
      </c>
      <c r="P459" s="4">
        <f t="shared" si="212"/>
        <v>0</v>
      </c>
      <c r="Q459" s="11">
        <f t="shared" si="213"/>
        <v>0</v>
      </c>
      <c r="R459" s="10">
        <f t="shared" si="211"/>
        <v>0</v>
      </c>
    </row>
    <row r="460" spans="1:18">
      <c r="A460" s="72">
        <v>7</v>
      </c>
      <c r="B460" s="72"/>
      <c r="C460" s="1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3">
        <f t="shared" si="207"/>
        <v>0</v>
      </c>
      <c r="O460" s="9">
        <f t="shared" si="208"/>
        <v>0</v>
      </c>
      <c r="P460" s="4">
        <f t="shared" si="212"/>
        <v>0</v>
      </c>
      <c r="Q460" s="11">
        <f t="shared" si="213"/>
        <v>0</v>
      </c>
      <c r="R460" s="10">
        <f t="shared" si="211"/>
        <v>0</v>
      </c>
    </row>
    <row r="461" spans="1:18">
      <c r="A461" s="72">
        <v>8</v>
      </c>
      <c r="B461" s="72"/>
      <c r="C461" s="1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3">
        <f t="shared" si="207"/>
        <v>0</v>
      </c>
      <c r="O461" s="9">
        <f t="shared" si="208"/>
        <v>0</v>
      </c>
      <c r="P461" s="4">
        <f t="shared" si="212"/>
        <v>0</v>
      </c>
      <c r="Q461" s="11">
        <f t="shared" si="213"/>
        <v>0</v>
      </c>
      <c r="R461" s="10">
        <f t="shared" si="211"/>
        <v>0</v>
      </c>
    </row>
    <row r="462" spans="1:18">
      <c r="A462" s="72">
        <v>9</v>
      </c>
      <c r="B462" s="72"/>
      <c r="C462" s="1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3">
        <f t="shared" si="207"/>
        <v>0</v>
      </c>
      <c r="O462" s="9">
        <f t="shared" si="208"/>
        <v>0</v>
      </c>
      <c r="P462" s="4">
        <f t="shared" si="212"/>
        <v>0</v>
      </c>
      <c r="Q462" s="11">
        <f t="shared" si="213"/>
        <v>0</v>
      </c>
      <c r="R462" s="10">
        <f t="shared" si="211"/>
        <v>0</v>
      </c>
    </row>
    <row r="463" spans="1:18">
      <c r="A463" s="72">
        <v>10</v>
      </c>
      <c r="B463" s="72"/>
      <c r="C463" s="1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3">
        <f t="shared" si="207"/>
        <v>0</v>
      </c>
      <c r="O463" s="9">
        <f t="shared" si="208"/>
        <v>0</v>
      </c>
      <c r="P463" s="4">
        <f t="shared" si="212"/>
        <v>0</v>
      </c>
      <c r="Q463" s="11">
        <f t="shared" si="213"/>
        <v>0</v>
      </c>
      <c r="R463" s="10">
        <f t="shared" si="211"/>
        <v>0</v>
      </c>
    </row>
    <row r="464" spans="1:18">
      <c r="A464" s="80" t="s">
        <v>40</v>
      </c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2"/>
      <c r="R464" s="10">
        <f>SUM(R454:R463)</f>
        <v>0</v>
      </c>
    </row>
    <row r="465" spans="1:18" ht="15.75">
      <c r="A465" s="24" t="s">
        <v>130</v>
      </c>
      <c r="B465" s="2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6"/>
    </row>
    <row r="466" spans="1:18">
      <c r="A466" s="49" t="s">
        <v>65</v>
      </c>
      <c r="B466" s="49"/>
      <c r="C466" s="49"/>
      <c r="D466" s="49"/>
      <c r="E466" s="49"/>
      <c r="F466" s="49"/>
      <c r="G466" s="49"/>
      <c r="H466" s="49"/>
      <c r="I466" s="49"/>
      <c r="J466" s="15"/>
      <c r="K466" s="15"/>
      <c r="L466" s="15"/>
      <c r="M466" s="15"/>
      <c r="N466" s="15"/>
      <c r="O466" s="15"/>
      <c r="P466" s="15"/>
      <c r="Q466" s="15"/>
      <c r="R466" s="16"/>
    </row>
    <row r="467" spans="1:18" s="8" customFormat="1">
      <c r="A467" s="49"/>
      <c r="B467" s="49"/>
      <c r="C467" s="49"/>
      <c r="D467" s="49"/>
      <c r="E467" s="49"/>
      <c r="F467" s="49"/>
      <c r="G467" s="49"/>
      <c r="H467" s="49"/>
      <c r="I467" s="49"/>
      <c r="J467" s="15"/>
      <c r="K467" s="15"/>
      <c r="L467" s="15"/>
      <c r="M467" s="15"/>
      <c r="N467" s="15"/>
      <c r="O467" s="15"/>
      <c r="P467" s="15"/>
      <c r="Q467" s="15"/>
      <c r="R467" s="16"/>
    </row>
    <row r="468" spans="1:18" ht="13.9" customHeight="1">
      <c r="A468" s="76" t="s">
        <v>129</v>
      </c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68"/>
      <c r="R468" s="8"/>
    </row>
    <row r="469" spans="1:18" ht="15.6" customHeight="1">
      <c r="A469" s="78" t="s">
        <v>27</v>
      </c>
      <c r="B469" s="79"/>
      <c r="C469" s="79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68"/>
      <c r="R469" s="8"/>
    </row>
    <row r="470" spans="1:18" ht="13.9" customHeight="1">
      <c r="A470" s="76" t="s">
        <v>52</v>
      </c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68"/>
      <c r="R470" s="8"/>
    </row>
    <row r="471" spans="1:18">
      <c r="A471" s="72">
        <v>1</v>
      </c>
      <c r="B471" s="72"/>
      <c r="C471" s="1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3">
        <f t="shared" ref="N471:N480" si="214">(IF(F471="OŽ",IF(L471=1,550.8,IF(L471=2,426.38,IF(L471=3,342.14,IF(L471=4,181.44,IF(L471=5,168.48,IF(L471=6,155.52,IF(L471=7,148.5,IF(L471=8,144,0))))))))+IF(L471&lt;=8,0,IF(L471&lt;=16,137.7,IF(L471&lt;=24,108,IF(L471&lt;=32,80.1,IF(L471&lt;=36,52.2,0)))))-IF(L471&lt;=8,0,IF(L471&lt;=16,(L471-9)*2.754,IF(L471&lt;=24,(L471-17)* 2.754,IF(L471&lt;=32,(L471-25)* 2.754,IF(L471&lt;=36,(L471-33)*2.754,0))))),0)+IF(F471="PČ",IF(L471=1,449,IF(L471=2,314.6,IF(L471=3,238,IF(L471=4,172,IF(L471=5,159,IF(L471=6,145,IF(L471=7,132,IF(L471=8,119,0))))))))+IF(L471&lt;=8,0,IF(L471&lt;=16,88,IF(L471&lt;=24,55,IF(L471&lt;=32,22,0))))-IF(L471&lt;=8,0,IF(L471&lt;=16,(L471-9)*2.245,IF(L471&lt;=24,(L471-17)*2.245,IF(L471&lt;=32,(L471-25)*2.245,0)))),0)+IF(F471="PČneol",IF(L471=1,85,IF(L471=2,64.61,IF(L471=3,50.76,IF(L471=4,16.25,IF(L471=5,15,IF(L471=6,13.75,IF(L471=7,12.5,IF(L471=8,11.25,0))))))))+IF(L471&lt;=8,0,IF(L471&lt;=16,9,0))-IF(L471&lt;=8,0,IF(L471&lt;=16,(L471-9)*0.425,0)),0)+IF(F471="PŽ",IF(L471=1,85,IF(L471=2,59.5,IF(L471=3,45,IF(L471=4,32.5,IF(L471=5,30,IF(L471=6,27.5,IF(L471=7,25,IF(L471=8,22.5,0))))))))+IF(L471&lt;=8,0,IF(L471&lt;=16,19,IF(L471&lt;=24,13,IF(L471&lt;=32,8,0))))-IF(L471&lt;=8,0,IF(L471&lt;=16,(L471-9)*0.425,IF(L471&lt;=24,(L471-17)*0.425,IF(L471&lt;=32,(L471-25)*0.425,0)))),0)+IF(F471="EČ",IF(L471=1,204,IF(L471=2,156.24,IF(L471=3,123.84,IF(L471=4,72,IF(L471=5,66,IF(L471=6,60,IF(L471=7,54,IF(L471=8,48,0))))))))+IF(L471&lt;=8,0,IF(L471&lt;=16,40,IF(L471&lt;=24,25,0)))-IF(L471&lt;=8,0,IF(L471&lt;=16,(L471-9)*1.02,IF(L471&lt;=24,(L471-17)*1.02,0))),0)+IF(F471="EČneol",IF(L471=1,68,IF(L471=2,51.69,IF(L471=3,40.61,IF(L471=4,13,IF(L471=5,12,IF(L471=6,11,IF(L471=7,10,IF(L471=8,9,0)))))))))+IF(F471="EŽ",IF(L471=1,68,IF(L471=2,47.6,IF(L471=3,36,IF(L471=4,18,IF(L471=5,16.5,IF(L471=6,15,IF(L471=7,13.5,IF(L471=8,12,0))))))))+IF(L471&lt;=8,0,IF(L471&lt;=16,10,IF(L471&lt;=24,6,0)))-IF(L471&lt;=8,0,IF(L471&lt;=16,(L471-9)*0.34,IF(L471&lt;=24,(L471-17)*0.34,0))),0)+IF(F471="PT",IF(L471=1,68,IF(L471=2,52.08,IF(L471=3,41.28,IF(L471=4,24,IF(L471=5,22,IF(L471=6,20,IF(L471=7,18,IF(L471=8,16,0))))))))+IF(L471&lt;=8,0,IF(L471&lt;=16,13,IF(L471&lt;=24,9,IF(L471&lt;=32,4,0))))-IF(L471&lt;=8,0,IF(L471&lt;=16,(L471-9)*0.34,IF(L471&lt;=24,(L471-17)*0.34,IF(L471&lt;=32,(L471-25)*0.34,0)))),0)+IF(F471="JOŽ",IF(L471=1,85,IF(L471=2,59.5,IF(L471=3,45,IF(L471=4,32.5,IF(L471=5,30,IF(L471=6,27.5,IF(L471=7,25,IF(L471=8,22.5,0))))))))+IF(L471&lt;=8,0,IF(L471&lt;=16,19,IF(L471&lt;=24,13,0)))-IF(L471&lt;=8,0,IF(L471&lt;=16,(L471-9)*0.425,IF(L471&lt;=24,(L471-17)*0.425,0))),0)+IF(F471="JPČ",IF(L471=1,68,IF(L471=2,47.6,IF(L471=3,36,IF(L471=4,26,IF(L471=5,24,IF(L471=6,22,IF(L471=7,20,IF(L471=8,18,0))))))))+IF(L471&lt;=8,0,IF(L471&lt;=16,13,IF(L471&lt;=24,9,0)))-IF(L471&lt;=8,0,IF(L471&lt;=16,(L471-9)*0.34,IF(L471&lt;=24,(L471-17)*0.34,0))),0)+IF(F471="JEČ",IF(L471=1,34,IF(L471=2,26.04,IF(L471=3,20.6,IF(L471=4,12,IF(L471=5,11,IF(L471=6,10,IF(L471=7,9,IF(L471=8,8,0))))))))+IF(L471&lt;=8,0,IF(L471&lt;=16,6,0))-IF(L471&lt;=8,0,IF(L471&lt;=16,(L471-9)*0.17,0)),0)+IF(F471="JEOF",IF(L471=1,34,IF(L471=2,26.04,IF(L471=3,20.6,IF(L471=4,12,IF(L471=5,11,IF(L471=6,10,IF(L471=7,9,IF(L471=8,8,0))))))))+IF(L471&lt;=8,0,IF(L471&lt;=16,6,0))-IF(L471&lt;=8,0,IF(L471&lt;=16,(L471-9)*0.17,0)),0)+IF(F471="JnPČ",IF(L471=1,51,IF(L471=2,35.7,IF(L471=3,27,IF(L471=4,19.5,IF(L471=5,18,IF(L471=6,16.5,IF(L471=7,15,IF(L471=8,13.5,0))))))))+IF(L471&lt;=8,0,IF(L471&lt;=16,10,0))-IF(L471&lt;=8,0,IF(L471&lt;=16,(L471-9)*0.255,0)),0)+IF(F471="JnEČ",IF(L471=1,25.5,IF(L471=2,19.53,IF(L471=3,15.48,IF(L471=4,9,IF(L471=5,8.25,IF(L471=6,7.5,IF(L471=7,6.75,IF(L471=8,6,0))))))))+IF(L471&lt;=8,0,IF(L471&lt;=16,5,0))-IF(L471&lt;=8,0,IF(L471&lt;=16,(L471-9)*0.1275,0)),0)+IF(F471="JčPČ",IF(L471=1,21.25,IF(L471=2,14.5,IF(L471=3,11.5,IF(L471=4,7,IF(L471=5,6.5,IF(L471=6,6,IF(L471=7,5.5,IF(L471=8,5,0))))))))+IF(L471&lt;=8,0,IF(L471&lt;=16,4,0))-IF(L471&lt;=8,0,IF(L471&lt;=16,(L471-9)*0.10625,0)),0)+IF(F471="JčEČ",IF(L471=1,17,IF(L471=2,13.02,IF(L471=3,10.32,IF(L471=4,6,IF(L471=5,5.5,IF(L471=6,5,IF(L471=7,4.5,IF(L471=8,4,0))))))))+IF(L471&lt;=8,0,IF(L471&lt;=16,3,0))-IF(L471&lt;=8,0,IF(L471&lt;=16,(L471-9)*0.085,0)),0)+IF(F471="NEAK",IF(L471=1,11.48,IF(L471=2,8.79,IF(L471=3,6.97,IF(L471=4,4.05,IF(L471=5,3.71,IF(L471=6,3.38,IF(L471=7,3.04,IF(L471=8,2.7,0))))))))+IF(L471&lt;=8,0,IF(L471&lt;=16,2,IF(L471&lt;=24,1.3,0)))-IF(L471&lt;=8,0,IF(L471&lt;=16,(L471-9)*0.0574,IF(L471&lt;=24,(L471-17)*0.0574,0))),0))*IF(L471&lt;0,1,IF(OR(F471="PČ",F471="PŽ",F471="PT"),IF(J471&lt;32,J471/32,1),1))* IF(L471&lt;0,1,IF(OR(F471="EČ",F471="EŽ",F471="JOŽ",F471="JPČ",F471="NEAK"),IF(J471&lt;24,J471/24,1),1))*IF(L471&lt;0,1,IF(OR(F471="PČneol",F471="JEČ",F471="JEOF",F471="JnPČ",F471="JnEČ",F471="JčPČ",F471="JčEČ"),IF(J471&lt;16,J471/16,1),1))*IF(L471&lt;0,1,IF(F471="EČneol",IF(J471&lt;8,J471/8,1),1))</f>
        <v>0</v>
      </c>
      <c r="O471" s="9">
        <f t="shared" ref="O471:O480" si="215">IF(F471="OŽ",N471,IF(H471="Ne",IF(J471*0.3&lt;J471-L471,N471,0),IF(J471*0.1&lt;J471-L471,N471,0)))</f>
        <v>0</v>
      </c>
      <c r="P471" s="4">
        <f t="shared" ref="P471" si="216">IF(O471=0,0,IF(F471="OŽ",IF(L471&gt;35,0,IF(J471&gt;35,(36-L471)*1.836,((36-L471)-(36-J471))*1.836)),0)+IF(F471="PČ",IF(L471&gt;31,0,IF(J471&gt;31,(32-L471)*1.347,((32-L471)-(32-J471))*1.347)),0)+ IF(F471="PČneol",IF(L471&gt;15,0,IF(J471&gt;15,(16-L471)*0.255,((16-L471)-(16-J471))*0.255)),0)+IF(F471="PŽ",IF(L471&gt;31,0,IF(J471&gt;31,(32-L471)*0.255,((32-L471)-(32-J471))*0.255)),0)+IF(F471="EČ",IF(L471&gt;23,0,IF(J471&gt;23,(24-L471)*0.612,((24-L471)-(24-J471))*0.612)),0)+IF(F471="EČneol",IF(L471&gt;7,0,IF(J471&gt;7,(8-L471)*0.204,((8-L471)-(8-J471))*0.204)),0)+IF(F471="EŽ",IF(L471&gt;23,0,IF(J471&gt;23,(24-L471)*0.204,((24-L471)-(24-J471))*0.204)),0)+IF(F471="PT",IF(L471&gt;31,0,IF(J471&gt;31,(32-L471)*0.204,((32-L471)-(32-J471))*0.204)),0)+IF(F471="JOŽ",IF(L471&gt;23,0,IF(J471&gt;23,(24-L471)*0.255,((24-L471)-(24-J471))*0.255)),0)+IF(F471="JPČ",IF(L471&gt;23,0,IF(J471&gt;23,(24-L471)*0.204,((24-L471)-(24-J471))*0.204)),0)+IF(F471="JEČ",IF(L471&gt;15,0,IF(J471&gt;15,(16-L471)*0.102,((16-L471)-(16-J471))*0.102)),0)+IF(F471="JEOF",IF(L471&gt;15,0,IF(J471&gt;15,(16-L471)*0.102,((16-L471)-(16-J471))*0.102)),0)+IF(F471="JnPČ",IF(L471&gt;15,0,IF(J471&gt;15,(16-L471)*0.153,((16-L471)-(16-J471))*0.153)),0)+IF(F471="JnEČ",IF(L471&gt;15,0,IF(J471&gt;15,(16-L471)*0.0765,((16-L471)-(16-J471))*0.0765)),0)+IF(F471="JčPČ",IF(L471&gt;15,0,IF(J471&gt;15,(16-L471)*0.06375,((16-L471)-(16-J471))*0.06375)),0)+IF(F471="JčEČ",IF(L471&gt;15,0,IF(J471&gt;15,(16-L471)*0.051,((16-L471)-(16-J471))*0.051)),0)+IF(F471="NEAK",IF(L471&gt;23,0,IF(J471&gt;23,(24-L471)*0.03444,((24-L471)-(24-J471))*0.03444)),0))</f>
        <v>0</v>
      </c>
      <c r="Q471" s="11">
        <f t="shared" ref="Q471" si="217">IF(ISERROR(P471*100/N471),0,(P471*100/N471))</f>
        <v>0</v>
      </c>
      <c r="R471" s="10">
        <f t="shared" ref="R471:R480" si="218">IF(Q471&lt;=30,O471+P471,O471+O471*0.3)*IF(G471=1,0.4,IF(G471=2,0.75,IF(G471="1 (kas 4 m. 1 k. nerengiamos)",0.52,1)))*IF(D471="olimpinė",1,IF(M471="Ne",0.5,1))*IF(OR(A$5="Lietuvos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federacija"),IF(OR(J471&lt;8,K471&lt;16),0,1),1)*E471*IF(I471&lt;=1,1,1/I471)*IF(OR(A$5="Lietuvos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72" spans="1:18">
      <c r="A472" s="72">
        <v>2</v>
      </c>
      <c r="B472" s="72"/>
      <c r="C472" s="1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3">
        <f t="shared" si="214"/>
        <v>0</v>
      </c>
      <c r="O472" s="9">
        <f t="shared" si="215"/>
        <v>0</v>
      </c>
      <c r="P472" s="4">
        <f t="shared" ref="P472:P480" si="219">IF(O472=0,0,IF(F472="OŽ",IF(L472&gt;35,0,IF(J472&gt;35,(36-L472)*1.836,((36-L472)-(36-J472))*1.836)),0)+IF(F472="PČ",IF(L472&gt;31,0,IF(J472&gt;31,(32-L472)*1.347,((32-L472)-(32-J472))*1.347)),0)+ IF(F472="PČneol",IF(L472&gt;15,0,IF(J472&gt;15,(16-L472)*0.255,((16-L472)-(16-J472))*0.255)),0)+IF(F472="PŽ",IF(L472&gt;31,0,IF(J472&gt;31,(32-L472)*0.255,((32-L472)-(32-J472))*0.255)),0)+IF(F472="EČ",IF(L472&gt;23,0,IF(J472&gt;23,(24-L472)*0.612,((24-L472)-(24-J472))*0.612)),0)+IF(F472="EČneol",IF(L472&gt;7,0,IF(J472&gt;7,(8-L472)*0.204,((8-L472)-(8-J472))*0.204)),0)+IF(F472="EŽ",IF(L472&gt;23,0,IF(J472&gt;23,(24-L472)*0.204,((24-L472)-(24-J472))*0.204)),0)+IF(F472="PT",IF(L472&gt;31,0,IF(J472&gt;31,(32-L472)*0.204,((32-L472)-(32-J472))*0.204)),0)+IF(F472="JOŽ",IF(L472&gt;23,0,IF(J472&gt;23,(24-L472)*0.255,((24-L472)-(24-J472))*0.255)),0)+IF(F472="JPČ",IF(L472&gt;23,0,IF(J472&gt;23,(24-L472)*0.204,((24-L472)-(24-J472))*0.204)),0)+IF(F472="JEČ",IF(L472&gt;15,0,IF(J472&gt;15,(16-L472)*0.102,((16-L472)-(16-J472))*0.102)),0)+IF(F472="JEOF",IF(L472&gt;15,0,IF(J472&gt;15,(16-L472)*0.102,((16-L472)-(16-J472))*0.102)),0)+IF(F472="JnPČ",IF(L472&gt;15,0,IF(J472&gt;15,(16-L472)*0.153,((16-L472)-(16-J472))*0.153)),0)+IF(F472="JnEČ",IF(L472&gt;15,0,IF(J472&gt;15,(16-L472)*0.0765,((16-L472)-(16-J472))*0.0765)),0)+IF(F472="JčPČ",IF(L472&gt;15,0,IF(J472&gt;15,(16-L472)*0.06375,((16-L472)-(16-J472))*0.06375)),0)+IF(F472="JčEČ",IF(L472&gt;15,0,IF(J472&gt;15,(16-L472)*0.051,((16-L472)-(16-J472))*0.051)),0)+IF(F472="NEAK",IF(L472&gt;23,0,IF(J472&gt;23,(24-L472)*0.03444,((24-L472)-(24-J472))*0.03444)),0))</f>
        <v>0</v>
      </c>
      <c r="Q472" s="11">
        <f t="shared" ref="Q472:Q480" si="220">IF(ISERROR(P472*100/N472),0,(P472*100/N472))</f>
        <v>0</v>
      </c>
      <c r="R472" s="10">
        <f t="shared" si="218"/>
        <v>0</v>
      </c>
    </row>
    <row r="473" spans="1:18">
      <c r="A473" s="72">
        <v>3</v>
      </c>
      <c r="B473" s="72"/>
      <c r="C473" s="1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3">
        <f t="shared" si="214"/>
        <v>0</v>
      </c>
      <c r="O473" s="9">
        <f t="shared" si="215"/>
        <v>0</v>
      </c>
      <c r="P473" s="4">
        <f t="shared" si="219"/>
        <v>0</v>
      </c>
      <c r="Q473" s="11">
        <f t="shared" si="220"/>
        <v>0</v>
      </c>
      <c r="R473" s="10">
        <f t="shared" si="218"/>
        <v>0</v>
      </c>
    </row>
    <row r="474" spans="1:18">
      <c r="A474" s="72">
        <v>4</v>
      </c>
      <c r="B474" s="72"/>
      <c r="C474" s="1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3">
        <f t="shared" si="214"/>
        <v>0</v>
      </c>
      <c r="O474" s="9">
        <f t="shared" si="215"/>
        <v>0</v>
      </c>
      <c r="P474" s="4">
        <f t="shared" si="219"/>
        <v>0</v>
      </c>
      <c r="Q474" s="11">
        <f t="shared" si="220"/>
        <v>0</v>
      </c>
      <c r="R474" s="10">
        <f t="shared" si="218"/>
        <v>0</v>
      </c>
    </row>
    <row r="475" spans="1:18">
      <c r="A475" s="72">
        <v>5</v>
      </c>
      <c r="B475" s="72"/>
      <c r="C475" s="1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3">
        <f t="shared" si="214"/>
        <v>0</v>
      </c>
      <c r="O475" s="9">
        <f t="shared" si="215"/>
        <v>0</v>
      </c>
      <c r="P475" s="4">
        <f t="shared" si="219"/>
        <v>0</v>
      </c>
      <c r="Q475" s="11">
        <f t="shared" si="220"/>
        <v>0</v>
      </c>
      <c r="R475" s="10">
        <f t="shared" si="218"/>
        <v>0</v>
      </c>
    </row>
    <row r="476" spans="1:18">
      <c r="A476" s="72">
        <v>6</v>
      </c>
      <c r="B476" s="72"/>
      <c r="C476" s="1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3">
        <f t="shared" si="214"/>
        <v>0</v>
      </c>
      <c r="O476" s="9">
        <f t="shared" si="215"/>
        <v>0</v>
      </c>
      <c r="P476" s="4">
        <f t="shared" si="219"/>
        <v>0</v>
      </c>
      <c r="Q476" s="11">
        <f t="shared" si="220"/>
        <v>0</v>
      </c>
      <c r="R476" s="10">
        <f t="shared" si="218"/>
        <v>0</v>
      </c>
    </row>
    <row r="477" spans="1:18">
      <c r="A477" s="72">
        <v>7</v>
      </c>
      <c r="B477" s="72"/>
      <c r="C477" s="1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3">
        <f t="shared" si="214"/>
        <v>0</v>
      </c>
      <c r="O477" s="9">
        <f t="shared" si="215"/>
        <v>0</v>
      </c>
      <c r="P477" s="4">
        <f t="shared" si="219"/>
        <v>0</v>
      </c>
      <c r="Q477" s="11">
        <f t="shared" si="220"/>
        <v>0</v>
      </c>
      <c r="R477" s="10">
        <f t="shared" si="218"/>
        <v>0</v>
      </c>
    </row>
    <row r="478" spans="1:18">
      <c r="A478" s="72">
        <v>8</v>
      </c>
      <c r="B478" s="72"/>
      <c r="C478" s="1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3">
        <f t="shared" si="214"/>
        <v>0</v>
      </c>
      <c r="O478" s="9">
        <f t="shared" si="215"/>
        <v>0</v>
      </c>
      <c r="P478" s="4">
        <f t="shared" si="219"/>
        <v>0</v>
      </c>
      <c r="Q478" s="11">
        <f t="shared" si="220"/>
        <v>0</v>
      </c>
      <c r="R478" s="10">
        <f t="shared" si="218"/>
        <v>0</v>
      </c>
    </row>
    <row r="479" spans="1:18">
      <c r="A479" s="72">
        <v>9</v>
      </c>
      <c r="B479" s="72"/>
      <c r="C479" s="1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3">
        <f t="shared" si="214"/>
        <v>0</v>
      </c>
      <c r="O479" s="9">
        <f t="shared" si="215"/>
        <v>0</v>
      </c>
      <c r="P479" s="4">
        <f t="shared" si="219"/>
        <v>0</v>
      </c>
      <c r="Q479" s="11">
        <f t="shared" si="220"/>
        <v>0</v>
      </c>
      <c r="R479" s="10">
        <f t="shared" si="218"/>
        <v>0</v>
      </c>
    </row>
    <row r="480" spans="1:18">
      <c r="A480" s="72">
        <v>10</v>
      </c>
      <c r="B480" s="72"/>
      <c r="C480" s="1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3">
        <f t="shared" si="214"/>
        <v>0</v>
      </c>
      <c r="O480" s="9">
        <f t="shared" si="215"/>
        <v>0</v>
      </c>
      <c r="P480" s="4">
        <f t="shared" si="219"/>
        <v>0</v>
      </c>
      <c r="Q480" s="11">
        <f t="shared" si="220"/>
        <v>0</v>
      </c>
      <c r="R480" s="10">
        <f t="shared" si="218"/>
        <v>0</v>
      </c>
    </row>
    <row r="481" spans="1:18" ht="13.9" customHeight="1">
      <c r="A481" s="80" t="s">
        <v>40</v>
      </c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2"/>
      <c r="R481" s="10">
        <f>SUM(R471:R480)</f>
        <v>0</v>
      </c>
    </row>
    <row r="482" spans="1:18" ht="15.75">
      <c r="A482" s="24" t="s">
        <v>130</v>
      </c>
      <c r="B482" s="2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6"/>
    </row>
    <row r="483" spans="1:18">
      <c r="A483" s="49" t="s">
        <v>65</v>
      </c>
      <c r="B483" s="49"/>
      <c r="C483" s="49"/>
      <c r="D483" s="49"/>
      <c r="E483" s="49"/>
      <c r="F483" s="49"/>
      <c r="G483" s="49"/>
      <c r="H483" s="49"/>
      <c r="I483" s="49"/>
      <c r="J483" s="15"/>
      <c r="K483" s="15"/>
      <c r="L483" s="15"/>
      <c r="M483" s="15"/>
      <c r="N483" s="15"/>
      <c r="O483" s="15"/>
      <c r="P483" s="15"/>
      <c r="Q483" s="15"/>
      <c r="R483" s="16"/>
    </row>
    <row r="484" spans="1:18" s="8" customFormat="1">
      <c r="A484" s="49"/>
      <c r="B484" s="49"/>
      <c r="C484" s="49"/>
      <c r="D484" s="49"/>
      <c r="E484" s="49"/>
      <c r="F484" s="49"/>
      <c r="G484" s="49"/>
      <c r="H484" s="49"/>
      <c r="I484" s="49"/>
      <c r="J484" s="15"/>
      <c r="K484" s="15"/>
      <c r="L484" s="15"/>
      <c r="M484" s="15"/>
      <c r="N484" s="15"/>
      <c r="O484" s="15"/>
      <c r="P484" s="15"/>
      <c r="Q484" s="15"/>
      <c r="R484" s="16"/>
    </row>
    <row r="485" spans="1:18">
      <c r="A485" s="76" t="s">
        <v>129</v>
      </c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68"/>
      <c r="R485" s="8"/>
    </row>
    <row r="486" spans="1:18" ht="18">
      <c r="A486" s="78" t="s">
        <v>27</v>
      </c>
      <c r="B486" s="79"/>
      <c r="C486" s="79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68"/>
      <c r="R486" s="8"/>
    </row>
    <row r="487" spans="1:18">
      <c r="A487" s="76" t="s">
        <v>52</v>
      </c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68"/>
      <c r="R487" s="8"/>
    </row>
    <row r="488" spans="1:18">
      <c r="A488" s="72">
        <v>1</v>
      </c>
      <c r="B488" s="72"/>
      <c r="C488" s="1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3">
        <f t="shared" ref="N488:N497" si="221">(IF(F488="OŽ",IF(L488=1,550.8,IF(L488=2,426.38,IF(L488=3,342.14,IF(L488=4,181.44,IF(L488=5,168.48,IF(L488=6,155.52,IF(L488=7,148.5,IF(L488=8,144,0))))))))+IF(L488&lt;=8,0,IF(L488&lt;=16,137.7,IF(L488&lt;=24,108,IF(L488&lt;=32,80.1,IF(L488&lt;=36,52.2,0)))))-IF(L488&lt;=8,0,IF(L488&lt;=16,(L488-9)*2.754,IF(L488&lt;=24,(L488-17)* 2.754,IF(L488&lt;=32,(L488-25)* 2.754,IF(L488&lt;=36,(L488-33)*2.754,0))))),0)+IF(F488="PČ",IF(L488=1,449,IF(L488=2,314.6,IF(L488=3,238,IF(L488=4,172,IF(L488=5,159,IF(L488=6,145,IF(L488=7,132,IF(L488=8,119,0))))))))+IF(L488&lt;=8,0,IF(L488&lt;=16,88,IF(L488&lt;=24,55,IF(L488&lt;=32,22,0))))-IF(L488&lt;=8,0,IF(L488&lt;=16,(L488-9)*2.245,IF(L488&lt;=24,(L488-17)*2.245,IF(L488&lt;=32,(L488-25)*2.245,0)))),0)+IF(F488="PČneol",IF(L488=1,85,IF(L488=2,64.61,IF(L488=3,50.76,IF(L488=4,16.25,IF(L488=5,15,IF(L488=6,13.75,IF(L488=7,12.5,IF(L488=8,11.25,0))))))))+IF(L488&lt;=8,0,IF(L488&lt;=16,9,0))-IF(L488&lt;=8,0,IF(L488&lt;=16,(L488-9)*0.425,0)),0)+IF(F488="PŽ",IF(L488=1,85,IF(L488=2,59.5,IF(L488=3,45,IF(L488=4,32.5,IF(L488=5,30,IF(L488=6,27.5,IF(L488=7,25,IF(L488=8,22.5,0))))))))+IF(L488&lt;=8,0,IF(L488&lt;=16,19,IF(L488&lt;=24,13,IF(L488&lt;=32,8,0))))-IF(L488&lt;=8,0,IF(L488&lt;=16,(L488-9)*0.425,IF(L488&lt;=24,(L488-17)*0.425,IF(L488&lt;=32,(L488-25)*0.425,0)))),0)+IF(F488="EČ",IF(L488=1,204,IF(L488=2,156.24,IF(L488=3,123.84,IF(L488=4,72,IF(L488=5,66,IF(L488=6,60,IF(L488=7,54,IF(L488=8,48,0))))))))+IF(L488&lt;=8,0,IF(L488&lt;=16,40,IF(L488&lt;=24,25,0)))-IF(L488&lt;=8,0,IF(L488&lt;=16,(L488-9)*1.02,IF(L488&lt;=24,(L488-17)*1.02,0))),0)+IF(F488="EČneol",IF(L488=1,68,IF(L488=2,51.69,IF(L488=3,40.61,IF(L488=4,13,IF(L488=5,12,IF(L488=6,11,IF(L488=7,10,IF(L488=8,9,0)))))))))+IF(F488="EŽ",IF(L488=1,68,IF(L488=2,47.6,IF(L488=3,36,IF(L488=4,18,IF(L488=5,16.5,IF(L488=6,15,IF(L488=7,13.5,IF(L488=8,12,0))))))))+IF(L488&lt;=8,0,IF(L488&lt;=16,10,IF(L488&lt;=24,6,0)))-IF(L488&lt;=8,0,IF(L488&lt;=16,(L488-9)*0.34,IF(L488&lt;=24,(L488-17)*0.34,0))),0)+IF(F488="PT",IF(L488=1,68,IF(L488=2,52.08,IF(L488=3,41.28,IF(L488=4,24,IF(L488=5,22,IF(L488=6,20,IF(L488=7,18,IF(L488=8,16,0))))))))+IF(L488&lt;=8,0,IF(L488&lt;=16,13,IF(L488&lt;=24,9,IF(L488&lt;=32,4,0))))-IF(L488&lt;=8,0,IF(L488&lt;=16,(L488-9)*0.34,IF(L488&lt;=24,(L488-17)*0.34,IF(L488&lt;=32,(L488-25)*0.34,0)))),0)+IF(F488="JOŽ",IF(L488=1,85,IF(L488=2,59.5,IF(L488=3,45,IF(L488=4,32.5,IF(L488=5,30,IF(L488=6,27.5,IF(L488=7,25,IF(L488=8,22.5,0))))))))+IF(L488&lt;=8,0,IF(L488&lt;=16,19,IF(L488&lt;=24,13,0)))-IF(L488&lt;=8,0,IF(L488&lt;=16,(L488-9)*0.425,IF(L488&lt;=24,(L488-17)*0.425,0))),0)+IF(F488="JPČ",IF(L488=1,68,IF(L488=2,47.6,IF(L488=3,36,IF(L488=4,26,IF(L488=5,24,IF(L488=6,22,IF(L488=7,20,IF(L488=8,18,0))))))))+IF(L488&lt;=8,0,IF(L488&lt;=16,13,IF(L488&lt;=24,9,0)))-IF(L488&lt;=8,0,IF(L488&lt;=16,(L488-9)*0.34,IF(L488&lt;=24,(L488-17)*0.34,0))),0)+IF(F488="JEČ",IF(L488=1,34,IF(L488=2,26.04,IF(L488=3,20.6,IF(L488=4,12,IF(L488=5,11,IF(L488=6,10,IF(L488=7,9,IF(L488=8,8,0))))))))+IF(L488&lt;=8,0,IF(L488&lt;=16,6,0))-IF(L488&lt;=8,0,IF(L488&lt;=16,(L488-9)*0.17,0)),0)+IF(F488="JEOF",IF(L488=1,34,IF(L488=2,26.04,IF(L488=3,20.6,IF(L488=4,12,IF(L488=5,11,IF(L488=6,10,IF(L488=7,9,IF(L488=8,8,0))))))))+IF(L488&lt;=8,0,IF(L488&lt;=16,6,0))-IF(L488&lt;=8,0,IF(L488&lt;=16,(L488-9)*0.17,0)),0)+IF(F488="JnPČ",IF(L488=1,51,IF(L488=2,35.7,IF(L488=3,27,IF(L488=4,19.5,IF(L488=5,18,IF(L488=6,16.5,IF(L488=7,15,IF(L488=8,13.5,0))))))))+IF(L488&lt;=8,0,IF(L488&lt;=16,10,0))-IF(L488&lt;=8,0,IF(L488&lt;=16,(L488-9)*0.255,0)),0)+IF(F488="JnEČ",IF(L488=1,25.5,IF(L488=2,19.53,IF(L488=3,15.48,IF(L488=4,9,IF(L488=5,8.25,IF(L488=6,7.5,IF(L488=7,6.75,IF(L488=8,6,0))))))))+IF(L488&lt;=8,0,IF(L488&lt;=16,5,0))-IF(L488&lt;=8,0,IF(L488&lt;=16,(L488-9)*0.1275,0)),0)+IF(F488="JčPČ",IF(L488=1,21.25,IF(L488=2,14.5,IF(L488=3,11.5,IF(L488=4,7,IF(L488=5,6.5,IF(L488=6,6,IF(L488=7,5.5,IF(L488=8,5,0))))))))+IF(L488&lt;=8,0,IF(L488&lt;=16,4,0))-IF(L488&lt;=8,0,IF(L488&lt;=16,(L488-9)*0.10625,0)),0)+IF(F488="JčEČ",IF(L488=1,17,IF(L488=2,13.02,IF(L488=3,10.32,IF(L488=4,6,IF(L488=5,5.5,IF(L488=6,5,IF(L488=7,4.5,IF(L488=8,4,0))))))))+IF(L488&lt;=8,0,IF(L488&lt;=16,3,0))-IF(L488&lt;=8,0,IF(L488&lt;=16,(L488-9)*0.085,0)),0)+IF(F488="NEAK",IF(L488=1,11.48,IF(L488=2,8.79,IF(L488=3,6.97,IF(L488=4,4.05,IF(L488=5,3.71,IF(L488=6,3.38,IF(L488=7,3.04,IF(L488=8,2.7,0))))))))+IF(L488&lt;=8,0,IF(L488&lt;=16,2,IF(L488&lt;=24,1.3,0)))-IF(L488&lt;=8,0,IF(L488&lt;=16,(L488-9)*0.0574,IF(L488&lt;=24,(L488-17)*0.0574,0))),0))*IF(L488&lt;0,1,IF(OR(F488="PČ",F488="PŽ",F488="PT"),IF(J488&lt;32,J488/32,1),1))* IF(L488&lt;0,1,IF(OR(F488="EČ",F488="EŽ",F488="JOŽ",F488="JPČ",F488="NEAK"),IF(J488&lt;24,J488/24,1),1))*IF(L488&lt;0,1,IF(OR(F488="PČneol",F488="JEČ",F488="JEOF",F488="JnPČ",F488="JnEČ",F488="JčPČ",F488="JčEČ"),IF(J488&lt;16,J488/16,1),1))*IF(L488&lt;0,1,IF(F488="EČneol",IF(J488&lt;8,J488/8,1),1))</f>
        <v>0</v>
      </c>
      <c r="O488" s="9">
        <f t="shared" ref="O488:O497" si="222">IF(F488="OŽ",N488,IF(H488="Ne",IF(J488*0.3&lt;J488-L488,N488,0),IF(J488*0.1&lt;J488-L488,N488,0)))</f>
        <v>0</v>
      </c>
      <c r="P488" s="4">
        <f t="shared" ref="P488" si="223">IF(O488=0,0,IF(F488="OŽ",IF(L488&gt;35,0,IF(J488&gt;35,(36-L488)*1.836,((36-L488)-(36-J488))*1.836)),0)+IF(F488="PČ",IF(L488&gt;31,0,IF(J488&gt;31,(32-L488)*1.347,((32-L488)-(32-J488))*1.347)),0)+ IF(F488="PČneol",IF(L488&gt;15,0,IF(J488&gt;15,(16-L488)*0.255,((16-L488)-(16-J488))*0.255)),0)+IF(F488="PŽ",IF(L488&gt;31,0,IF(J488&gt;31,(32-L488)*0.255,((32-L488)-(32-J488))*0.255)),0)+IF(F488="EČ",IF(L488&gt;23,0,IF(J488&gt;23,(24-L488)*0.612,((24-L488)-(24-J488))*0.612)),0)+IF(F488="EČneol",IF(L488&gt;7,0,IF(J488&gt;7,(8-L488)*0.204,((8-L488)-(8-J488))*0.204)),0)+IF(F488="EŽ",IF(L488&gt;23,0,IF(J488&gt;23,(24-L488)*0.204,((24-L488)-(24-J488))*0.204)),0)+IF(F488="PT",IF(L488&gt;31,0,IF(J488&gt;31,(32-L488)*0.204,((32-L488)-(32-J488))*0.204)),0)+IF(F488="JOŽ",IF(L488&gt;23,0,IF(J488&gt;23,(24-L488)*0.255,((24-L488)-(24-J488))*0.255)),0)+IF(F488="JPČ",IF(L488&gt;23,0,IF(J488&gt;23,(24-L488)*0.204,((24-L488)-(24-J488))*0.204)),0)+IF(F488="JEČ",IF(L488&gt;15,0,IF(J488&gt;15,(16-L488)*0.102,((16-L488)-(16-J488))*0.102)),0)+IF(F488="JEOF",IF(L488&gt;15,0,IF(J488&gt;15,(16-L488)*0.102,((16-L488)-(16-J488))*0.102)),0)+IF(F488="JnPČ",IF(L488&gt;15,0,IF(J488&gt;15,(16-L488)*0.153,((16-L488)-(16-J488))*0.153)),0)+IF(F488="JnEČ",IF(L488&gt;15,0,IF(J488&gt;15,(16-L488)*0.0765,((16-L488)-(16-J488))*0.0765)),0)+IF(F488="JčPČ",IF(L488&gt;15,0,IF(J488&gt;15,(16-L488)*0.06375,((16-L488)-(16-J488))*0.06375)),0)+IF(F488="JčEČ",IF(L488&gt;15,0,IF(J488&gt;15,(16-L488)*0.051,((16-L488)-(16-J488))*0.051)),0)+IF(F488="NEAK",IF(L488&gt;23,0,IF(J488&gt;23,(24-L488)*0.03444,((24-L488)-(24-J488))*0.03444)),0))</f>
        <v>0</v>
      </c>
      <c r="Q488" s="11">
        <f t="shared" ref="Q488" si="224">IF(ISERROR(P488*100/N488),0,(P488*100/N488))</f>
        <v>0</v>
      </c>
      <c r="R488" s="10">
        <f t="shared" ref="R488:R497" si="225">IF(Q488&lt;=30,O488+P488,O488+O488*0.3)*IF(G488=1,0.4,IF(G488=2,0.75,IF(G488="1 (kas 4 m. 1 k. nerengiamos)",0.52,1)))*IF(D488="olimpinė",1,IF(M488="Ne",0.5,1))*IF(OR(A$5="Lietuvos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federacija"),IF(OR(J488&lt;8,K488&lt;16),0,1),1)*E488*IF(I488&lt;=1,1,1/I488)*IF(OR(A$5="Lietuvos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9" spans="1:18">
      <c r="A489" s="72">
        <v>2</v>
      </c>
      <c r="B489" s="72"/>
      <c r="C489" s="1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3">
        <f t="shared" si="221"/>
        <v>0</v>
      </c>
      <c r="O489" s="9">
        <f t="shared" si="222"/>
        <v>0</v>
      </c>
      <c r="P489" s="4">
        <f t="shared" ref="P489:P497" si="226">IF(O489=0,0,IF(F489="OŽ",IF(L489&gt;35,0,IF(J489&gt;35,(36-L489)*1.836,((36-L489)-(36-J489))*1.836)),0)+IF(F489="PČ",IF(L489&gt;31,0,IF(J489&gt;31,(32-L489)*1.347,((32-L489)-(32-J489))*1.347)),0)+ IF(F489="PČneol",IF(L489&gt;15,0,IF(J489&gt;15,(16-L489)*0.255,((16-L489)-(16-J489))*0.255)),0)+IF(F489="PŽ",IF(L489&gt;31,0,IF(J489&gt;31,(32-L489)*0.255,((32-L489)-(32-J489))*0.255)),0)+IF(F489="EČ",IF(L489&gt;23,0,IF(J489&gt;23,(24-L489)*0.612,((24-L489)-(24-J489))*0.612)),0)+IF(F489="EČneol",IF(L489&gt;7,0,IF(J489&gt;7,(8-L489)*0.204,((8-L489)-(8-J489))*0.204)),0)+IF(F489="EŽ",IF(L489&gt;23,0,IF(J489&gt;23,(24-L489)*0.204,((24-L489)-(24-J489))*0.204)),0)+IF(F489="PT",IF(L489&gt;31,0,IF(J489&gt;31,(32-L489)*0.204,((32-L489)-(32-J489))*0.204)),0)+IF(F489="JOŽ",IF(L489&gt;23,0,IF(J489&gt;23,(24-L489)*0.255,((24-L489)-(24-J489))*0.255)),0)+IF(F489="JPČ",IF(L489&gt;23,0,IF(J489&gt;23,(24-L489)*0.204,((24-L489)-(24-J489))*0.204)),0)+IF(F489="JEČ",IF(L489&gt;15,0,IF(J489&gt;15,(16-L489)*0.102,((16-L489)-(16-J489))*0.102)),0)+IF(F489="JEOF",IF(L489&gt;15,0,IF(J489&gt;15,(16-L489)*0.102,((16-L489)-(16-J489))*0.102)),0)+IF(F489="JnPČ",IF(L489&gt;15,0,IF(J489&gt;15,(16-L489)*0.153,((16-L489)-(16-J489))*0.153)),0)+IF(F489="JnEČ",IF(L489&gt;15,0,IF(J489&gt;15,(16-L489)*0.0765,((16-L489)-(16-J489))*0.0765)),0)+IF(F489="JčPČ",IF(L489&gt;15,0,IF(J489&gt;15,(16-L489)*0.06375,((16-L489)-(16-J489))*0.06375)),0)+IF(F489="JčEČ",IF(L489&gt;15,0,IF(J489&gt;15,(16-L489)*0.051,((16-L489)-(16-J489))*0.051)),0)+IF(F489="NEAK",IF(L489&gt;23,0,IF(J489&gt;23,(24-L489)*0.03444,((24-L489)-(24-J489))*0.03444)),0))</f>
        <v>0</v>
      </c>
      <c r="Q489" s="11">
        <f t="shared" ref="Q489:Q497" si="227">IF(ISERROR(P489*100/N489),0,(P489*100/N489))</f>
        <v>0</v>
      </c>
      <c r="R489" s="10">
        <f t="shared" si="225"/>
        <v>0</v>
      </c>
    </row>
    <row r="490" spans="1:18">
      <c r="A490" s="72">
        <v>3</v>
      </c>
      <c r="B490" s="72"/>
      <c r="C490" s="1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3">
        <f t="shared" si="221"/>
        <v>0</v>
      </c>
      <c r="O490" s="9">
        <f t="shared" si="222"/>
        <v>0</v>
      </c>
      <c r="P490" s="4">
        <f t="shared" si="226"/>
        <v>0</v>
      </c>
      <c r="Q490" s="11">
        <f t="shared" si="227"/>
        <v>0</v>
      </c>
      <c r="R490" s="10">
        <f t="shared" si="225"/>
        <v>0</v>
      </c>
    </row>
    <row r="491" spans="1:18">
      <c r="A491" s="72">
        <v>4</v>
      </c>
      <c r="B491" s="72"/>
      <c r="C491" s="1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3">
        <f t="shared" si="221"/>
        <v>0</v>
      </c>
      <c r="O491" s="9">
        <f t="shared" si="222"/>
        <v>0</v>
      </c>
      <c r="P491" s="4">
        <f t="shared" si="226"/>
        <v>0</v>
      </c>
      <c r="Q491" s="11">
        <f t="shared" si="227"/>
        <v>0</v>
      </c>
      <c r="R491" s="10">
        <f t="shared" si="225"/>
        <v>0</v>
      </c>
    </row>
    <row r="492" spans="1:18">
      <c r="A492" s="72">
        <v>5</v>
      </c>
      <c r="B492" s="72"/>
      <c r="C492" s="1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3">
        <f t="shared" si="221"/>
        <v>0</v>
      </c>
      <c r="O492" s="9">
        <f t="shared" si="222"/>
        <v>0</v>
      </c>
      <c r="P492" s="4">
        <f t="shared" si="226"/>
        <v>0</v>
      </c>
      <c r="Q492" s="11">
        <f t="shared" si="227"/>
        <v>0</v>
      </c>
      <c r="R492" s="10">
        <f t="shared" si="225"/>
        <v>0</v>
      </c>
    </row>
    <row r="493" spans="1:18">
      <c r="A493" s="72">
        <v>6</v>
      </c>
      <c r="B493" s="72"/>
      <c r="C493" s="1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3">
        <f t="shared" si="221"/>
        <v>0</v>
      </c>
      <c r="O493" s="9">
        <f t="shared" si="222"/>
        <v>0</v>
      </c>
      <c r="P493" s="4">
        <f t="shared" si="226"/>
        <v>0</v>
      </c>
      <c r="Q493" s="11">
        <f t="shared" si="227"/>
        <v>0</v>
      </c>
      <c r="R493" s="10">
        <f t="shared" si="225"/>
        <v>0</v>
      </c>
    </row>
    <row r="494" spans="1:18">
      <c r="A494" s="72">
        <v>7</v>
      </c>
      <c r="B494" s="72"/>
      <c r="C494" s="1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3">
        <f t="shared" si="221"/>
        <v>0</v>
      </c>
      <c r="O494" s="9">
        <f t="shared" si="222"/>
        <v>0</v>
      </c>
      <c r="P494" s="4">
        <f t="shared" si="226"/>
        <v>0</v>
      </c>
      <c r="Q494" s="11">
        <f t="shared" si="227"/>
        <v>0</v>
      </c>
      <c r="R494" s="10">
        <f t="shared" si="225"/>
        <v>0</v>
      </c>
    </row>
    <row r="495" spans="1:18">
      <c r="A495" s="72">
        <v>8</v>
      </c>
      <c r="B495" s="72"/>
      <c r="C495" s="1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3">
        <f t="shared" si="221"/>
        <v>0</v>
      </c>
      <c r="O495" s="9">
        <f t="shared" si="222"/>
        <v>0</v>
      </c>
      <c r="P495" s="4">
        <f t="shared" si="226"/>
        <v>0</v>
      </c>
      <c r="Q495" s="11">
        <f t="shared" si="227"/>
        <v>0</v>
      </c>
      <c r="R495" s="10">
        <f t="shared" si="225"/>
        <v>0</v>
      </c>
    </row>
    <row r="496" spans="1:18">
      <c r="A496" s="72">
        <v>9</v>
      </c>
      <c r="B496" s="72"/>
      <c r="C496" s="1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3">
        <f t="shared" si="221"/>
        <v>0</v>
      </c>
      <c r="O496" s="9">
        <f t="shared" si="222"/>
        <v>0</v>
      </c>
      <c r="P496" s="4">
        <f t="shared" si="226"/>
        <v>0</v>
      </c>
      <c r="Q496" s="11">
        <f t="shared" si="227"/>
        <v>0</v>
      </c>
      <c r="R496" s="10">
        <f t="shared" si="225"/>
        <v>0</v>
      </c>
    </row>
    <row r="497" spans="1:18">
      <c r="A497" s="72">
        <v>10</v>
      </c>
      <c r="B497" s="72"/>
      <c r="C497" s="1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3">
        <f t="shared" si="221"/>
        <v>0</v>
      </c>
      <c r="O497" s="9">
        <f t="shared" si="222"/>
        <v>0</v>
      </c>
      <c r="P497" s="4">
        <f t="shared" si="226"/>
        <v>0</v>
      </c>
      <c r="Q497" s="11">
        <f t="shared" si="227"/>
        <v>0</v>
      </c>
      <c r="R497" s="10">
        <f t="shared" si="225"/>
        <v>0</v>
      </c>
    </row>
    <row r="498" spans="1:18">
      <c r="A498" s="80" t="s">
        <v>40</v>
      </c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2"/>
      <c r="R498" s="10">
        <f>SUM(R488:R497)</f>
        <v>0</v>
      </c>
    </row>
    <row r="499" spans="1:18" ht="15.75">
      <c r="A499" s="24" t="s">
        <v>130</v>
      </c>
      <c r="B499" s="2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6"/>
    </row>
    <row r="500" spans="1:18">
      <c r="A500" s="49" t="s">
        <v>65</v>
      </c>
      <c r="B500" s="49"/>
      <c r="C500" s="49"/>
      <c r="D500" s="49"/>
      <c r="E500" s="49"/>
      <c r="F500" s="49"/>
      <c r="G500" s="49"/>
      <c r="H500" s="49"/>
      <c r="I500" s="49"/>
      <c r="J500" s="15"/>
      <c r="K500" s="15"/>
      <c r="L500" s="15"/>
      <c r="M500" s="15"/>
      <c r="N500" s="15"/>
      <c r="O500" s="15"/>
      <c r="P500" s="15"/>
      <c r="Q500" s="15"/>
      <c r="R500" s="16"/>
    </row>
    <row r="501" spans="1:18" s="8" customFormat="1">
      <c r="A501" s="49"/>
      <c r="B501" s="49"/>
      <c r="C501" s="49"/>
      <c r="D501" s="49"/>
      <c r="E501" s="49"/>
      <c r="F501" s="49"/>
      <c r="G501" s="49"/>
      <c r="H501" s="49"/>
      <c r="I501" s="49"/>
      <c r="J501" s="15"/>
      <c r="K501" s="15"/>
      <c r="L501" s="15"/>
      <c r="M501" s="15"/>
      <c r="N501" s="15"/>
      <c r="O501" s="15"/>
      <c r="P501" s="15"/>
      <c r="Q501" s="15"/>
      <c r="R501" s="16"/>
    </row>
    <row r="502" spans="1:18">
      <c r="A502" s="76" t="s">
        <v>129</v>
      </c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68"/>
      <c r="R502" s="8"/>
    </row>
    <row r="503" spans="1:18" ht="18">
      <c r="A503" s="78" t="s">
        <v>27</v>
      </c>
      <c r="B503" s="79"/>
      <c r="C503" s="79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68"/>
      <c r="R503" s="8"/>
    </row>
    <row r="504" spans="1:18">
      <c r="A504" s="76" t="s">
        <v>52</v>
      </c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68"/>
      <c r="R504" s="8"/>
    </row>
    <row r="505" spans="1:18">
      <c r="A505" s="72">
        <v>1</v>
      </c>
      <c r="B505" s="72"/>
      <c r="C505" s="1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3">
        <f t="shared" ref="N505:N514" si="228">(IF(F505="OŽ",IF(L505=1,550.8,IF(L505=2,426.38,IF(L505=3,342.14,IF(L505=4,181.44,IF(L505=5,168.48,IF(L505=6,155.52,IF(L505=7,148.5,IF(L505=8,144,0))))))))+IF(L505&lt;=8,0,IF(L505&lt;=16,137.7,IF(L505&lt;=24,108,IF(L505&lt;=32,80.1,IF(L505&lt;=36,52.2,0)))))-IF(L505&lt;=8,0,IF(L505&lt;=16,(L505-9)*2.754,IF(L505&lt;=24,(L505-17)* 2.754,IF(L505&lt;=32,(L505-25)* 2.754,IF(L505&lt;=36,(L505-33)*2.754,0))))),0)+IF(F505="PČ",IF(L505=1,449,IF(L505=2,314.6,IF(L505=3,238,IF(L505=4,172,IF(L505=5,159,IF(L505=6,145,IF(L505=7,132,IF(L505=8,119,0))))))))+IF(L505&lt;=8,0,IF(L505&lt;=16,88,IF(L505&lt;=24,55,IF(L505&lt;=32,22,0))))-IF(L505&lt;=8,0,IF(L505&lt;=16,(L505-9)*2.245,IF(L505&lt;=24,(L505-17)*2.245,IF(L505&lt;=32,(L505-25)*2.245,0)))),0)+IF(F505="PČneol",IF(L505=1,85,IF(L505=2,64.61,IF(L505=3,50.76,IF(L505=4,16.25,IF(L505=5,15,IF(L505=6,13.75,IF(L505=7,12.5,IF(L505=8,11.25,0))))))))+IF(L505&lt;=8,0,IF(L505&lt;=16,9,0))-IF(L505&lt;=8,0,IF(L505&lt;=16,(L505-9)*0.425,0)),0)+IF(F505="PŽ",IF(L505=1,85,IF(L505=2,59.5,IF(L505=3,45,IF(L505=4,32.5,IF(L505=5,30,IF(L505=6,27.5,IF(L505=7,25,IF(L505=8,22.5,0))))))))+IF(L505&lt;=8,0,IF(L505&lt;=16,19,IF(L505&lt;=24,13,IF(L505&lt;=32,8,0))))-IF(L505&lt;=8,0,IF(L505&lt;=16,(L505-9)*0.425,IF(L505&lt;=24,(L505-17)*0.425,IF(L505&lt;=32,(L505-25)*0.425,0)))),0)+IF(F505="EČ",IF(L505=1,204,IF(L505=2,156.24,IF(L505=3,123.84,IF(L505=4,72,IF(L505=5,66,IF(L505=6,60,IF(L505=7,54,IF(L505=8,48,0))))))))+IF(L505&lt;=8,0,IF(L505&lt;=16,40,IF(L505&lt;=24,25,0)))-IF(L505&lt;=8,0,IF(L505&lt;=16,(L505-9)*1.02,IF(L505&lt;=24,(L505-17)*1.02,0))),0)+IF(F505="EČneol",IF(L505=1,68,IF(L505=2,51.69,IF(L505=3,40.61,IF(L505=4,13,IF(L505=5,12,IF(L505=6,11,IF(L505=7,10,IF(L505=8,9,0)))))))))+IF(F505="EŽ",IF(L505=1,68,IF(L505=2,47.6,IF(L505=3,36,IF(L505=4,18,IF(L505=5,16.5,IF(L505=6,15,IF(L505=7,13.5,IF(L505=8,12,0))))))))+IF(L505&lt;=8,0,IF(L505&lt;=16,10,IF(L505&lt;=24,6,0)))-IF(L505&lt;=8,0,IF(L505&lt;=16,(L505-9)*0.34,IF(L505&lt;=24,(L505-17)*0.34,0))),0)+IF(F505="PT",IF(L505=1,68,IF(L505=2,52.08,IF(L505=3,41.28,IF(L505=4,24,IF(L505=5,22,IF(L505=6,20,IF(L505=7,18,IF(L505=8,16,0))))))))+IF(L505&lt;=8,0,IF(L505&lt;=16,13,IF(L505&lt;=24,9,IF(L505&lt;=32,4,0))))-IF(L505&lt;=8,0,IF(L505&lt;=16,(L505-9)*0.34,IF(L505&lt;=24,(L505-17)*0.34,IF(L505&lt;=32,(L505-25)*0.34,0)))),0)+IF(F505="JOŽ",IF(L505=1,85,IF(L505=2,59.5,IF(L505=3,45,IF(L505=4,32.5,IF(L505=5,30,IF(L505=6,27.5,IF(L505=7,25,IF(L505=8,22.5,0))))))))+IF(L505&lt;=8,0,IF(L505&lt;=16,19,IF(L505&lt;=24,13,0)))-IF(L505&lt;=8,0,IF(L505&lt;=16,(L505-9)*0.425,IF(L505&lt;=24,(L505-17)*0.425,0))),0)+IF(F505="JPČ",IF(L505=1,68,IF(L505=2,47.6,IF(L505=3,36,IF(L505=4,26,IF(L505=5,24,IF(L505=6,22,IF(L505=7,20,IF(L505=8,18,0))))))))+IF(L505&lt;=8,0,IF(L505&lt;=16,13,IF(L505&lt;=24,9,0)))-IF(L505&lt;=8,0,IF(L505&lt;=16,(L505-9)*0.34,IF(L505&lt;=24,(L505-17)*0.34,0))),0)+IF(F505="JEČ",IF(L505=1,34,IF(L505=2,26.04,IF(L505=3,20.6,IF(L505=4,12,IF(L505=5,11,IF(L505=6,10,IF(L505=7,9,IF(L505=8,8,0))))))))+IF(L505&lt;=8,0,IF(L505&lt;=16,6,0))-IF(L505&lt;=8,0,IF(L505&lt;=16,(L505-9)*0.17,0)),0)+IF(F505="JEOF",IF(L505=1,34,IF(L505=2,26.04,IF(L505=3,20.6,IF(L505=4,12,IF(L505=5,11,IF(L505=6,10,IF(L505=7,9,IF(L505=8,8,0))))))))+IF(L505&lt;=8,0,IF(L505&lt;=16,6,0))-IF(L505&lt;=8,0,IF(L505&lt;=16,(L505-9)*0.17,0)),0)+IF(F505="JnPČ",IF(L505=1,51,IF(L505=2,35.7,IF(L505=3,27,IF(L505=4,19.5,IF(L505=5,18,IF(L505=6,16.5,IF(L505=7,15,IF(L505=8,13.5,0))))))))+IF(L505&lt;=8,0,IF(L505&lt;=16,10,0))-IF(L505&lt;=8,0,IF(L505&lt;=16,(L505-9)*0.255,0)),0)+IF(F505="JnEČ",IF(L505=1,25.5,IF(L505=2,19.53,IF(L505=3,15.48,IF(L505=4,9,IF(L505=5,8.25,IF(L505=6,7.5,IF(L505=7,6.75,IF(L505=8,6,0))))))))+IF(L505&lt;=8,0,IF(L505&lt;=16,5,0))-IF(L505&lt;=8,0,IF(L505&lt;=16,(L505-9)*0.1275,0)),0)+IF(F505="JčPČ",IF(L505=1,21.25,IF(L505=2,14.5,IF(L505=3,11.5,IF(L505=4,7,IF(L505=5,6.5,IF(L505=6,6,IF(L505=7,5.5,IF(L505=8,5,0))))))))+IF(L505&lt;=8,0,IF(L505&lt;=16,4,0))-IF(L505&lt;=8,0,IF(L505&lt;=16,(L505-9)*0.10625,0)),0)+IF(F505="JčEČ",IF(L505=1,17,IF(L505=2,13.02,IF(L505=3,10.32,IF(L505=4,6,IF(L505=5,5.5,IF(L505=6,5,IF(L505=7,4.5,IF(L505=8,4,0))))))))+IF(L505&lt;=8,0,IF(L505&lt;=16,3,0))-IF(L505&lt;=8,0,IF(L505&lt;=16,(L505-9)*0.085,0)),0)+IF(F505="NEAK",IF(L505=1,11.48,IF(L505=2,8.79,IF(L505=3,6.97,IF(L505=4,4.05,IF(L505=5,3.71,IF(L505=6,3.38,IF(L505=7,3.04,IF(L505=8,2.7,0))))))))+IF(L505&lt;=8,0,IF(L505&lt;=16,2,IF(L505&lt;=24,1.3,0)))-IF(L505&lt;=8,0,IF(L505&lt;=16,(L505-9)*0.0574,IF(L505&lt;=24,(L505-17)*0.0574,0))),0))*IF(L505&lt;0,1,IF(OR(F505="PČ",F505="PŽ",F505="PT"),IF(J505&lt;32,J505/32,1),1))* IF(L505&lt;0,1,IF(OR(F505="EČ",F505="EŽ",F505="JOŽ",F505="JPČ",F505="NEAK"),IF(J505&lt;24,J505/24,1),1))*IF(L505&lt;0,1,IF(OR(F505="PČneol",F505="JEČ",F505="JEOF",F505="JnPČ",F505="JnEČ",F505="JčPČ",F505="JčEČ"),IF(J505&lt;16,J505/16,1),1))*IF(L505&lt;0,1,IF(F505="EČneol",IF(J505&lt;8,J505/8,1),1))</f>
        <v>0</v>
      </c>
      <c r="O505" s="9">
        <f t="shared" ref="O505:O514" si="229">IF(F505="OŽ",N505,IF(H505="Ne",IF(J505*0.3&lt;J505-L505,N505,0),IF(J505*0.1&lt;J505-L505,N505,0)))</f>
        <v>0</v>
      </c>
      <c r="P505" s="4">
        <f t="shared" ref="P505" si="230">IF(O505=0,0,IF(F505="OŽ",IF(L505&gt;35,0,IF(J505&gt;35,(36-L505)*1.836,((36-L505)-(36-J505))*1.836)),0)+IF(F505="PČ",IF(L505&gt;31,0,IF(J505&gt;31,(32-L505)*1.347,((32-L505)-(32-J505))*1.347)),0)+ IF(F505="PČneol",IF(L505&gt;15,0,IF(J505&gt;15,(16-L505)*0.255,((16-L505)-(16-J505))*0.255)),0)+IF(F505="PŽ",IF(L505&gt;31,0,IF(J505&gt;31,(32-L505)*0.255,((32-L505)-(32-J505))*0.255)),0)+IF(F505="EČ",IF(L505&gt;23,0,IF(J505&gt;23,(24-L505)*0.612,((24-L505)-(24-J505))*0.612)),0)+IF(F505="EČneol",IF(L505&gt;7,0,IF(J505&gt;7,(8-L505)*0.204,((8-L505)-(8-J505))*0.204)),0)+IF(F505="EŽ",IF(L505&gt;23,0,IF(J505&gt;23,(24-L505)*0.204,((24-L505)-(24-J505))*0.204)),0)+IF(F505="PT",IF(L505&gt;31,0,IF(J505&gt;31,(32-L505)*0.204,((32-L505)-(32-J505))*0.204)),0)+IF(F505="JOŽ",IF(L505&gt;23,0,IF(J505&gt;23,(24-L505)*0.255,((24-L505)-(24-J505))*0.255)),0)+IF(F505="JPČ",IF(L505&gt;23,0,IF(J505&gt;23,(24-L505)*0.204,((24-L505)-(24-J505))*0.204)),0)+IF(F505="JEČ",IF(L505&gt;15,0,IF(J505&gt;15,(16-L505)*0.102,((16-L505)-(16-J505))*0.102)),0)+IF(F505="JEOF",IF(L505&gt;15,0,IF(J505&gt;15,(16-L505)*0.102,((16-L505)-(16-J505))*0.102)),0)+IF(F505="JnPČ",IF(L505&gt;15,0,IF(J505&gt;15,(16-L505)*0.153,((16-L505)-(16-J505))*0.153)),0)+IF(F505="JnEČ",IF(L505&gt;15,0,IF(J505&gt;15,(16-L505)*0.0765,((16-L505)-(16-J505))*0.0765)),0)+IF(F505="JčPČ",IF(L505&gt;15,0,IF(J505&gt;15,(16-L505)*0.06375,((16-L505)-(16-J505))*0.06375)),0)+IF(F505="JčEČ",IF(L505&gt;15,0,IF(J505&gt;15,(16-L505)*0.051,((16-L505)-(16-J505))*0.051)),0)+IF(F505="NEAK",IF(L505&gt;23,0,IF(J505&gt;23,(24-L505)*0.03444,((24-L505)-(24-J505))*0.03444)),0))</f>
        <v>0</v>
      </c>
      <c r="Q505" s="11">
        <f t="shared" ref="Q505" si="231">IF(ISERROR(P505*100/N505),0,(P505*100/N505))</f>
        <v>0</v>
      </c>
      <c r="R505" s="10">
        <f t="shared" ref="R505:R514" si="232">IF(Q505&lt;=30,O505+P505,O505+O505*0.3)*IF(G505=1,0.4,IF(G505=2,0.75,IF(G505="1 (kas 4 m. 1 k. nerengiamos)",0.52,1)))*IF(D505="olimpinė",1,IF(M505="Ne",0.5,1))*IF(OR(A$5="Lietuvos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federacija"),IF(OR(J505&lt;8,K505&lt;16),0,1),1)*E505*IF(I505&lt;=1,1,1/I505)*IF(OR(A$5="Lietuvos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06" spans="1:18">
      <c r="A506" s="72">
        <v>2</v>
      </c>
      <c r="B506" s="72"/>
      <c r="C506" s="1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3">
        <f t="shared" si="228"/>
        <v>0</v>
      </c>
      <c r="O506" s="9">
        <f t="shared" si="229"/>
        <v>0</v>
      </c>
      <c r="P506" s="4">
        <f t="shared" ref="P506:P514" si="233">IF(O506=0,0,IF(F506="OŽ",IF(L506&gt;35,0,IF(J506&gt;35,(36-L506)*1.836,((36-L506)-(36-J506))*1.836)),0)+IF(F506="PČ",IF(L506&gt;31,0,IF(J506&gt;31,(32-L506)*1.347,((32-L506)-(32-J506))*1.347)),0)+ IF(F506="PČneol",IF(L506&gt;15,0,IF(J506&gt;15,(16-L506)*0.255,((16-L506)-(16-J506))*0.255)),0)+IF(F506="PŽ",IF(L506&gt;31,0,IF(J506&gt;31,(32-L506)*0.255,((32-L506)-(32-J506))*0.255)),0)+IF(F506="EČ",IF(L506&gt;23,0,IF(J506&gt;23,(24-L506)*0.612,((24-L506)-(24-J506))*0.612)),0)+IF(F506="EČneol",IF(L506&gt;7,0,IF(J506&gt;7,(8-L506)*0.204,((8-L506)-(8-J506))*0.204)),0)+IF(F506="EŽ",IF(L506&gt;23,0,IF(J506&gt;23,(24-L506)*0.204,((24-L506)-(24-J506))*0.204)),0)+IF(F506="PT",IF(L506&gt;31,0,IF(J506&gt;31,(32-L506)*0.204,((32-L506)-(32-J506))*0.204)),0)+IF(F506="JOŽ",IF(L506&gt;23,0,IF(J506&gt;23,(24-L506)*0.255,((24-L506)-(24-J506))*0.255)),0)+IF(F506="JPČ",IF(L506&gt;23,0,IF(J506&gt;23,(24-L506)*0.204,((24-L506)-(24-J506))*0.204)),0)+IF(F506="JEČ",IF(L506&gt;15,0,IF(J506&gt;15,(16-L506)*0.102,((16-L506)-(16-J506))*0.102)),0)+IF(F506="JEOF",IF(L506&gt;15,0,IF(J506&gt;15,(16-L506)*0.102,((16-L506)-(16-J506))*0.102)),0)+IF(F506="JnPČ",IF(L506&gt;15,0,IF(J506&gt;15,(16-L506)*0.153,((16-L506)-(16-J506))*0.153)),0)+IF(F506="JnEČ",IF(L506&gt;15,0,IF(J506&gt;15,(16-L506)*0.0765,((16-L506)-(16-J506))*0.0765)),0)+IF(F506="JčPČ",IF(L506&gt;15,0,IF(J506&gt;15,(16-L506)*0.06375,((16-L506)-(16-J506))*0.06375)),0)+IF(F506="JčEČ",IF(L506&gt;15,0,IF(J506&gt;15,(16-L506)*0.051,((16-L506)-(16-J506))*0.051)),0)+IF(F506="NEAK",IF(L506&gt;23,0,IF(J506&gt;23,(24-L506)*0.03444,((24-L506)-(24-J506))*0.03444)),0))</f>
        <v>0</v>
      </c>
      <c r="Q506" s="11">
        <f t="shared" ref="Q506:Q514" si="234">IF(ISERROR(P506*100/N506),0,(P506*100/N506))</f>
        <v>0</v>
      </c>
      <c r="R506" s="10">
        <f t="shared" si="232"/>
        <v>0</v>
      </c>
    </row>
    <row r="507" spans="1:18">
      <c r="A507" s="72">
        <v>3</v>
      </c>
      <c r="B507" s="72"/>
      <c r="C507" s="1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3">
        <f t="shared" si="228"/>
        <v>0</v>
      </c>
      <c r="O507" s="9">
        <f t="shared" si="229"/>
        <v>0</v>
      </c>
      <c r="P507" s="4">
        <f t="shared" si="233"/>
        <v>0</v>
      </c>
      <c r="Q507" s="11">
        <f t="shared" si="234"/>
        <v>0</v>
      </c>
      <c r="R507" s="10">
        <f t="shared" si="232"/>
        <v>0</v>
      </c>
    </row>
    <row r="508" spans="1:18">
      <c r="A508" s="72">
        <v>4</v>
      </c>
      <c r="B508" s="72"/>
      <c r="C508" s="1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3">
        <f t="shared" si="228"/>
        <v>0</v>
      </c>
      <c r="O508" s="9">
        <f t="shared" si="229"/>
        <v>0</v>
      </c>
      <c r="P508" s="4">
        <f t="shared" si="233"/>
        <v>0</v>
      </c>
      <c r="Q508" s="11">
        <f t="shared" si="234"/>
        <v>0</v>
      </c>
      <c r="R508" s="10">
        <f t="shared" si="232"/>
        <v>0</v>
      </c>
    </row>
    <row r="509" spans="1:18">
      <c r="A509" s="72">
        <v>5</v>
      </c>
      <c r="B509" s="72"/>
      <c r="C509" s="1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3">
        <f t="shared" si="228"/>
        <v>0</v>
      </c>
      <c r="O509" s="9">
        <f t="shared" si="229"/>
        <v>0</v>
      </c>
      <c r="P509" s="4">
        <f t="shared" si="233"/>
        <v>0</v>
      </c>
      <c r="Q509" s="11">
        <f t="shared" si="234"/>
        <v>0</v>
      </c>
      <c r="R509" s="10">
        <f t="shared" si="232"/>
        <v>0</v>
      </c>
    </row>
    <row r="510" spans="1:18">
      <c r="A510" s="72">
        <v>6</v>
      </c>
      <c r="B510" s="72"/>
      <c r="C510" s="1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3">
        <f t="shared" si="228"/>
        <v>0</v>
      </c>
      <c r="O510" s="9">
        <f t="shared" si="229"/>
        <v>0</v>
      </c>
      <c r="P510" s="4">
        <f t="shared" si="233"/>
        <v>0</v>
      </c>
      <c r="Q510" s="11">
        <f t="shared" si="234"/>
        <v>0</v>
      </c>
      <c r="R510" s="10">
        <f t="shared" si="232"/>
        <v>0</v>
      </c>
    </row>
    <row r="511" spans="1:18">
      <c r="A511" s="72">
        <v>7</v>
      </c>
      <c r="B511" s="72"/>
      <c r="C511" s="1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3">
        <f t="shared" si="228"/>
        <v>0</v>
      </c>
      <c r="O511" s="9">
        <f t="shared" si="229"/>
        <v>0</v>
      </c>
      <c r="P511" s="4">
        <f t="shared" si="233"/>
        <v>0</v>
      </c>
      <c r="Q511" s="11">
        <f t="shared" si="234"/>
        <v>0</v>
      </c>
      <c r="R511" s="10">
        <f t="shared" si="232"/>
        <v>0</v>
      </c>
    </row>
    <row r="512" spans="1:18">
      <c r="A512" s="72">
        <v>8</v>
      </c>
      <c r="B512" s="72"/>
      <c r="C512" s="1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3">
        <f t="shared" si="228"/>
        <v>0</v>
      </c>
      <c r="O512" s="9">
        <f t="shared" si="229"/>
        <v>0</v>
      </c>
      <c r="P512" s="4">
        <f t="shared" si="233"/>
        <v>0</v>
      </c>
      <c r="Q512" s="11">
        <f t="shared" si="234"/>
        <v>0</v>
      </c>
      <c r="R512" s="10">
        <f t="shared" si="232"/>
        <v>0</v>
      </c>
    </row>
    <row r="513" spans="1:18">
      <c r="A513" s="72">
        <v>9</v>
      </c>
      <c r="B513" s="72"/>
      <c r="C513" s="1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3">
        <f t="shared" si="228"/>
        <v>0</v>
      </c>
      <c r="O513" s="9">
        <f t="shared" si="229"/>
        <v>0</v>
      </c>
      <c r="P513" s="4">
        <f t="shared" si="233"/>
        <v>0</v>
      </c>
      <c r="Q513" s="11">
        <f t="shared" si="234"/>
        <v>0</v>
      </c>
      <c r="R513" s="10">
        <f t="shared" si="232"/>
        <v>0</v>
      </c>
    </row>
    <row r="514" spans="1:18">
      <c r="A514" s="72">
        <v>10</v>
      </c>
      <c r="B514" s="72"/>
      <c r="C514" s="1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3">
        <f t="shared" si="228"/>
        <v>0</v>
      </c>
      <c r="O514" s="9">
        <f t="shared" si="229"/>
        <v>0</v>
      </c>
      <c r="P514" s="4">
        <f t="shared" si="233"/>
        <v>0</v>
      </c>
      <c r="Q514" s="11">
        <f t="shared" si="234"/>
        <v>0</v>
      </c>
      <c r="R514" s="10">
        <f t="shared" si="232"/>
        <v>0</v>
      </c>
    </row>
    <row r="515" spans="1:18">
      <c r="A515" s="80" t="s">
        <v>40</v>
      </c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2"/>
      <c r="R515" s="10">
        <f>SUM(R505:R514)</f>
        <v>0</v>
      </c>
    </row>
    <row r="516" spans="1:18" ht="15.75">
      <c r="A516" s="24" t="s">
        <v>130</v>
      </c>
      <c r="B516" s="2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6"/>
    </row>
    <row r="517" spans="1:18">
      <c r="A517" s="49" t="s">
        <v>65</v>
      </c>
      <c r="B517" s="49"/>
      <c r="C517" s="49"/>
      <c r="D517" s="49"/>
      <c r="E517" s="49"/>
      <c r="F517" s="49"/>
      <c r="G517" s="49"/>
      <c r="H517" s="49"/>
      <c r="I517" s="49"/>
      <c r="J517" s="15"/>
      <c r="K517" s="15"/>
      <c r="L517" s="15"/>
      <c r="M517" s="15"/>
      <c r="N517" s="15"/>
      <c r="O517" s="15"/>
      <c r="P517" s="15"/>
      <c r="Q517" s="15"/>
      <c r="R517" s="16"/>
    </row>
    <row r="518" spans="1:18" s="8" customFormat="1">
      <c r="A518" s="49"/>
      <c r="B518" s="49"/>
      <c r="C518" s="49"/>
      <c r="D518" s="49"/>
      <c r="E518" s="49"/>
      <c r="F518" s="49"/>
      <c r="G518" s="49"/>
      <c r="H518" s="49"/>
      <c r="I518" s="49"/>
      <c r="J518" s="15"/>
      <c r="K518" s="15"/>
      <c r="L518" s="15"/>
      <c r="M518" s="15"/>
      <c r="N518" s="15"/>
      <c r="O518" s="15"/>
      <c r="P518" s="15"/>
      <c r="Q518" s="15"/>
      <c r="R518" s="16"/>
    </row>
    <row r="519" spans="1:18">
      <c r="A519" s="76" t="s">
        <v>129</v>
      </c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68"/>
      <c r="R519" s="8"/>
    </row>
    <row r="520" spans="1:18" ht="18">
      <c r="A520" s="78" t="s">
        <v>27</v>
      </c>
      <c r="B520" s="79"/>
      <c r="C520" s="79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68"/>
      <c r="R520" s="8"/>
    </row>
    <row r="521" spans="1:18">
      <c r="A521" s="76" t="s">
        <v>52</v>
      </c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68"/>
      <c r="R521" s="8"/>
    </row>
    <row r="522" spans="1:18">
      <c r="A522" s="72">
        <v>1</v>
      </c>
      <c r="B522" s="72"/>
      <c r="C522" s="1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3">
        <f t="shared" ref="N522:N530" si="235">(IF(F522="OŽ",IF(L522=1,550.8,IF(L522=2,426.38,IF(L522=3,342.14,IF(L522=4,181.44,IF(L522=5,168.48,IF(L522=6,155.52,IF(L522=7,148.5,IF(L522=8,144,0))))))))+IF(L522&lt;=8,0,IF(L522&lt;=16,137.7,IF(L522&lt;=24,108,IF(L522&lt;=32,80.1,IF(L522&lt;=36,52.2,0)))))-IF(L522&lt;=8,0,IF(L522&lt;=16,(L522-9)*2.754,IF(L522&lt;=24,(L522-17)* 2.754,IF(L522&lt;=32,(L522-25)* 2.754,IF(L522&lt;=36,(L522-33)*2.754,0))))),0)+IF(F522="PČ",IF(L522=1,449,IF(L522=2,314.6,IF(L522=3,238,IF(L522=4,172,IF(L522=5,159,IF(L522=6,145,IF(L522=7,132,IF(L522=8,119,0))))))))+IF(L522&lt;=8,0,IF(L522&lt;=16,88,IF(L522&lt;=24,55,IF(L522&lt;=32,22,0))))-IF(L522&lt;=8,0,IF(L522&lt;=16,(L522-9)*2.245,IF(L522&lt;=24,(L522-17)*2.245,IF(L522&lt;=32,(L522-25)*2.245,0)))),0)+IF(F522="PČneol",IF(L522=1,85,IF(L522=2,64.61,IF(L522=3,50.76,IF(L522=4,16.25,IF(L522=5,15,IF(L522=6,13.75,IF(L522=7,12.5,IF(L522=8,11.25,0))))))))+IF(L522&lt;=8,0,IF(L522&lt;=16,9,0))-IF(L522&lt;=8,0,IF(L522&lt;=16,(L522-9)*0.425,0)),0)+IF(F522="PŽ",IF(L522=1,85,IF(L522=2,59.5,IF(L522=3,45,IF(L522=4,32.5,IF(L522=5,30,IF(L522=6,27.5,IF(L522=7,25,IF(L522=8,22.5,0))))))))+IF(L522&lt;=8,0,IF(L522&lt;=16,19,IF(L522&lt;=24,13,IF(L522&lt;=32,8,0))))-IF(L522&lt;=8,0,IF(L522&lt;=16,(L522-9)*0.425,IF(L522&lt;=24,(L522-17)*0.425,IF(L522&lt;=32,(L522-25)*0.425,0)))),0)+IF(F522="EČ",IF(L522=1,204,IF(L522=2,156.24,IF(L522=3,123.84,IF(L522=4,72,IF(L522=5,66,IF(L522=6,60,IF(L522=7,54,IF(L522=8,48,0))))))))+IF(L522&lt;=8,0,IF(L522&lt;=16,40,IF(L522&lt;=24,25,0)))-IF(L522&lt;=8,0,IF(L522&lt;=16,(L522-9)*1.02,IF(L522&lt;=24,(L522-17)*1.02,0))),0)+IF(F522="EČneol",IF(L522=1,68,IF(L522=2,51.69,IF(L522=3,40.61,IF(L522=4,13,IF(L522=5,12,IF(L522=6,11,IF(L522=7,10,IF(L522=8,9,0)))))))))+IF(F522="EŽ",IF(L522=1,68,IF(L522=2,47.6,IF(L522=3,36,IF(L522=4,18,IF(L522=5,16.5,IF(L522=6,15,IF(L522=7,13.5,IF(L522=8,12,0))))))))+IF(L522&lt;=8,0,IF(L522&lt;=16,10,IF(L522&lt;=24,6,0)))-IF(L522&lt;=8,0,IF(L522&lt;=16,(L522-9)*0.34,IF(L522&lt;=24,(L522-17)*0.34,0))),0)+IF(F522="PT",IF(L522=1,68,IF(L522=2,52.08,IF(L522=3,41.28,IF(L522=4,24,IF(L522=5,22,IF(L522=6,20,IF(L522=7,18,IF(L522=8,16,0))))))))+IF(L522&lt;=8,0,IF(L522&lt;=16,13,IF(L522&lt;=24,9,IF(L522&lt;=32,4,0))))-IF(L522&lt;=8,0,IF(L522&lt;=16,(L522-9)*0.34,IF(L522&lt;=24,(L522-17)*0.34,IF(L522&lt;=32,(L522-25)*0.34,0)))),0)+IF(F522="JOŽ",IF(L522=1,85,IF(L522=2,59.5,IF(L522=3,45,IF(L522=4,32.5,IF(L522=5,30,IF(L522=6,27.5,IF(L522=7,25,IF(L522=8,22.5,0))))))))+IF(L522&lt;=8,0,IF(L522&lt;=16,19,IF(L522&lt;=24,13,0)))-IF(L522&lt;=8,0,IF(L522&lt;=16,(L522-9)*0.425,IF(L522&lt;=24,(L522-17)*0.425,0))),0)+IF(F522="JPČ",IF(L522=1,68,IF(L522=2,47.6,IF(L522=3,36,IF(L522=4,26,IF(L522=5,24,IF(L522=6,22,IF(L522=7,20,IF(L522=8,18,0))))))))+IF(L522&lt;=8,0,IF(L522&lt;=16,13,IF(L522&lt;=24,9,0)))-IF(L522&lt;=8,0,IF(L522&lt;=16,(L522-9)*0.34,IF(L522&lt;=24,(L522-17)*0.34,0))),0)+IF(F522="JEČ",IF(L522=1,34,IF(L522=2,26.04,IF(L522=3,20.6,IF(L522=4,12,IF(L522=5,11,IF(L522=6,10,IF(L522=7,9,IF(L522=8,8,0))))))))+IF(L522&lt;=8,0,IF(L522&lt;=16,6,0))-IF(L522&lt;=8,0,IF(L522&lt;=16,(L522-9)*0.17,0)),0)+IF(F522="JEOF",IF(L522=1,34,IF(L522=2,26.04,IF(L522=3,20.6,IF(L522=4,12,IF(L522=5,11,IF(L522=6,10,IF(L522=7,9,IF(L522=8,8,0))))))))+IF(L522&lt;=8,0,IF(L522&lt;=16,6,0))-IF(L522&lt;=8,0,IF(L522&lt;=16,(L522-9)*0.17,0)),0)+IF(F522="JnPČ",IF(L522=1,51,IF(L522=2,35.7,IF(L522=3,27,IF(L522=4,19.5,IF(L522=5,18,IF(L522=6,16.5,IF(L522=7,15,IF(L522=8,13.5,0))))))))+IF(L522&lt;=8,0,IF(L522&lt;=16,10,0))-IF(L522&lt;=8,0,IF(L522&lt;=16,(L522-9)*0.255,0)),0)+IF(F522="JnEČ",IF(L522=1,25.5,IF(L522=2,19.53,IF(L522=3,15.48,IF(L522=4,9,IF(L522=5,8.25,IF(L522=6,7.5,IF(L522=7,6.75,IF(L522=8,6,0))))))))+IF(L522&lt;=8,0,IF(L522&lt;=16,5,0))-IF(L522&lt;=8,0,IF(L522&lt;=16,(L522-9)*0.1275,0)),0)+IF(F522="JčPČ",IF(L522=1,21.25,IF(L522=2,14.5,IF(L522=3,11.5,IF(L522=4,7,IF(L522=5,6.5,IF(L522=6,6,IF(L522=7,5.5,IF(L522=8,5,0))))))))+IF(L522&lt;=8,0,IF(L522&lt;=16,4,0))-IF(L522&lt;=8,0,IF(L522&lt;=16,(L522-9)*0.10625,0)),0)+IF(F522="JčEČ",IF(L522=1,17,IF(L522=2,13.02,IF(L522=3,10.32,IF(L522=4,6,IF(L522=5,5.5,IF(L522=6,5,IF(L522=7,4.5,IF(L522=8,4,0))))))))+IF(L522&lt;=8,0,IF(L522&lt;=16,3,0))-IF(L522&lt;=8,0,IF(L522&lt;=16,(L522-9)*0.085,0)),0)+IF(F522="NEAK",IF(L522=1,11.48,IF(L522=2,8.79,IF(L522=3,6.97,IF(L522=4,4.05,IF(L522=5,3.71,IF(L522=6,3.38,IF(L522=7,3.04,IF(L522=8,2.7,0))))))))+IF(L522&lt;=8,0,IF(L522&lt;=16,2,IF(L522&lt;=24,1.3,0)))-IF(L522&lt;=8,0,IF(L522&lt;=16,(L522-9)*0.0574,IF(L522&lt;=24,(L522-17)*0.0574,0))),0))*IF(L522&lt;0,1,IF(OR(F522="PČ",F522="PŽ",F522="PT"),IF(J522&lt;32,J522/32,1),1))* IF(L522&lt;0,1,IF(OR(F522="EČ",F522="EŽ",F522="JOŽ",F522="JPČ",F522="NEAK"),IF(J522&lt;24,J522/24,1),1))*IF(L522&lt;0,1,IF(OR(F522="PČneol",F522="JEČ",F522="JEOF",F522="JnPČ",F522="JnEČ",F522="JčPČ",F522="JčEČ"),IF(J522&lt;16,J522/16,1),1))*IF(L522&lt;0,1,IF(F522="EČneol",IF(J522&lt;8,J522/8,1),1))</f>
        <v>0</v>
      </c>
      <c r="O522" s="9">
        <f t="shared" ref="O522:O530" si="236">IF(F522="OŽ",N522,IF(H522="Ne",IF(J522*0.3&lt;J522-L522,N522,0),IF(J522*0.1&lt;J522-L522,N522,0)))</f>
        <v>0</v>
      </c>
      <c r="P522" s="4">
        <f t="shared" ref="P522" si="237">IF(O522=0,0,IF(F522="OŽ",IF(L522&gt;35,0,IF(J522&gt;35,(36-L522)*1.836,((36-L522)-(36-J522))*1.836)),0)+IF(F522="PČ",IF(L522&gt;31,0,IF(J522&gt;31,(32-L522)*1.347,((32-L522)-(32-J522))*1.347)),0)+ IF(F522="PČneol",IF(L522&gt;15,0,IF(J522&gt;15,(16-L522)*0.255,((16-L522)-(16-J522))*0.255)),0)+IF(F522="PŽ",IF(L522&gt;31,0,IF(J522&gt;31,(32-L522)*0.255,((32-L522)-(32-J522))*0.255)),0)+IF(F522="EČ",IF(L522&gt;23,0,IF(J522&gt;23,(24-L522)*0.612,((24-L522)-(24-J522))*0.612)),0)+IF(F522="EČneol",IF(L522&gt;7,0,IF(J522&gt;7,(8-L522)*0.204,((8-L522)-(8-J522))*0.204)),0)+IF(F522="EŽ",IF(L522&gt;23,0,IF(J522&gt;23,(24-L522)*0.204,((24-L522)-(24-J522))*0.204)),0)+IF(F522="PT",IF(L522&gt;31,0,IF(J522&gt;31,(32-L522)*0.204,((32-L522)-(32-J522))*0.204)),0)+IF(F522="JOŽ",IF(L522&gt;23,0,IF(J522&gt;23,(24-L522)*0.255,((24-L522)-(24-J522))*0.255)),0)+IF(F522="JPČ",IF(L522&gt;23,0,IF(J522&gt;23,(24-L522)*0.204,((24-L522)-(24-J522))*0.204)),0)+IF(F522="JEČ",IF(L522&gt;15,0,IF(J522&gt;15,(16-L522)*0.102,((16-L522)-(16-J522))*0.102)),0)+IF(F522="JEOF",IF(L522&gt;15,0,IF(J522&gt;15,(16-L522)*0.102,((16-L522)-(16-J522))*0.102)),0)+IF(F522="JnPČ",IF(L522&gt;15,0,IF(J522&gt;15,(16-L522)*0.153,((16-L522)-(16-J522))*0.153)),0)+IF(F522="JnEČ",IF(L522&gt;15,0,IF(J522&gt;15,(16-L522)*0.0765,((16-L522)-(16-J522))*0.0765)),0)+IF(F522="JčPČ",IF(L522&gt;15,0,IF(J522&gt;15,(16-L522)*0.06375,((16-L522)-(16-J522))*0.06375)),0)+IF(F522="JčEČ",IF(L522&gt;15,0,IF(J522&gt;15,(16-L522)*0.051,((16-L522)-(16-J522))*0.051)),0)+IF(F522="NEAK",IF(L522&gt;23,0,IF(J522&gt;23,(24-L522)*0.03444,((24-L522)-(24-J522))*0.03444)),0))</f>
        <v>0</v>
      </c>
      <c r="Q522" s="11">
        <f t="shared" ref="Q522" si="238">IF(ISERROR(P522*100/N522),0,(P522*100/N522))</f>
        <v>0</v>
      </c>
      <c r="R522" s="10">
        <f t="shared" ref="R522:R530" si="239">IF(Q522&lt;=30,O522+P522,O522+O522*0.3)*IF(G522=1,0.4,IF(G522=2,0.75,IF(G522="1 (kas 4 m. 1 k. nerengiamos)",0.52,1)))*IF(D522="olimpinė",1,IF(M522="Ne",0.5,1))*IF(OR(A$5="Lietuvos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federacija"),IF(OR(J522&lt;8,K522&lt;16),0,1),1)*E522*IF(I522&lt;=1,1,1/I522)*IF(OR(A$5="Lietuvos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23" spans="1:18">
      <c r="A523" s="72">
        <v>2</v>
      </c>
      <c r="B523" s="72"/>
      <c r="C523" s="1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3">
        <f t="shared" si="235"/>
        <v>0</v>
      </c>
      <c r="O523" s="9">
        <f t="shared" si="236"/>
        <v>0</v>
      </c>
      <c r="P523" s="4">
        <f t="shared" ref="P523:P531" si="240">IF(O523=0,0,IF(F523="OŽ",IF(L523&gt;35,0,IF(J523&gt;35,(36-L523)*1.836,((36-L523)-(36-J523))*1.836)),0)+IF(F523="PČ",IF(L523&gt;31,0,IF(J523&gt;31,(32-L523)*1.347,((32-L523)-(32-J523))*1.347)),0)+ IF(F523="PČneol",IF(L523&gt;15,0,IF(J523&gt;15,(16-L523)*0.255,((16-L523)-(16-J523))*0.255)),0)+IF(F523="PŽ",IF(L523&gt;31,0,IF(J523&gt;31,(32-L523)*0.255,((32-L523)-(32-J523))*0.255)),0)+IF(F523="EČ",IF(L523&gt;23,0,IF(J523&gt;23,(24-L523)*0.612,((24-L523)-(24-J523))*0.612)),0)+IF(F523="EČneol",IF(L523&gt;7,0,IF(J523&gt;7,(8-L523)*0.204,((8-L523)-(8-J523))*0.204)),0)+IF(F523="EŽ",IF(L523&gt;23,0,IF(J523&gt;23,(24-L523)*0.204,((24-L523)-(24-J523))*0.204)),0)+IF(F523="PT",IF(L523&gt;31,0,IF(J523&gt;31,(32-L523)*0.204,((32-L523)-(32-J523))*0.204)),0)+IF(F523="JOŽ",IF(L523&gt;23,0,IF(J523&gt;23,(24-L523)*0.255,((24-L523)-(24-J523))*0.255)),0)+IF(F523="JPČ",IF(L523&gt;23,0,IF(J523&gt;23,(24-L523)*0.204,((24-L523)-(24-J523))*0.204)),0)+IF(F523="JEČ",IF(L523&gt;15,0,IF(J523&gt;15,(16-L523)*0.102,((16-L523)-(16-J523))*0.102)),0)+IF(F523="JEOF",IF(L523&gt;15,0,IF(J523&gt;15,(16-L523)*0.102,((16-L523)-(16-J523))*0.102)),0)+IF(F523="JnPČ",IF(L523&gt;15,0,IF(J523&gt;15,(16-L523)*0.153,((16-L523)-(16-J523))*0.153)),0)+IF(F523="JnEČ",IF(L523&gt;15,0,IF(J523&gt;15,(16-L523)*0.0765,((16-L523)-(16-J523))*0.0765)),0)+IF(F523="JčPČ",IF(L523&gt;15,0,IF(J523&gt;15,(16-L523)*0.06375,((16-L523)-(16-J523))*0.06375)),0)+IF(F523="JčEČ",IF(L523&gt;15,0,IF(J523&gt;15,(16-L523)*0.051,((16-L523)-(16-J523))*0.051)),0)+IF(F523="NEAK",IF(L523&gt;23,0,IF(J523&gt;23,(24-L523)*0.03444,((24-L523)-(24-J523))*0.03444)),0))</f>
        <v>0</v>
      </c>
      <c r="Q523" s="11">
        <f t="shared" ref="Q523:Q531" si="241">IF(ISERROR(P523*100/N523),0,(P523*100/N523))</f>
        <v>0</v>
      </c>
      <c r="R523" s="10">
        <f t="shared" si="239"/>
        <v>0</v>
      </c>
    </row>
    <row r="524" spans="1:18">
      <c r="A524" s="72">
        <v>3</v>
      </c>
      <c r="B524" s="72"/>
      <c r="C524" s="1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3">
        <f t="shared" si="235"/>
        <v>0</v>
      </c>
      <c r="O524" s="9">
        <f t="shared" si="236"/>
        <v>0</v>
      </c>
      <c r="P524" s="4">
        <f t="shared" si="240"/>
        <v>0</v>
      </c>
      <c r="Q524" s="11">
        <f t="shared" si="241"/>
        <v>0</v>
      </c>
      <c r="R524" s="10">
        <f t="shared" si="239"/>
        <v>0</v>
      </c>
    </row>
    <row r="525" spans="1:18">
      <c r="A525" s="72">
        <v>4</v>
      </c>
      <c r="B525" s="72"/>
      <c r="C525" s="1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3">
        <f t="shared" si="235"/>
        <v>0</v>
      </c>
      <c r="O525" s="9">
        <f t="shared" si="236"/>
        <v>0</v>
      </c>
      <c r="P525" s="4">
        <f t="shared" si="240"/>
        <v>0</v>
      </c>
      <c r="Q525" s="11">
        <f t="shared" si="241"/>
        <v>0</v>
      </c>
      <c r="R525" s="10">
        <f t="shared" si="239"/>
        <v>0</v>
      </c>
    </row>
    <row r="526" spans="1:18">
      <c r="A526" s="72">
        <v>5</v>
      </c>
      <c r="B526" s="72"/>
      <c r="C526" s="1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3">
        <f t="shared" si="235"/>
        <v>0</v>
      </c>
      <c r="O526" s="9">
        <f t="shared" si="236"/>
        <v>0</v>
      </c>
      <c r="P526" s="4">
        <f t="shared" si="240"/>
        <v>0</v>
      </c>
      <c r="Q526" s="11">
        <f t="shared" si="241"/>
        <v>0</v>
      </c>
      <c r="R526" s="10">
        <f t="shared" si="239"/>
        <v>0</v>
      </c>
    </row>
    <row r="527" spans="1:18">
      <c r="A527" s="72">
        <v>6</v>
      </c>
      <c r="B527" s="72"/>
      <c r="C527" s="1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3">
        <f t="shared" si="235"/>
        <v>0</v>
      </c>
      <c r="O527" s="9">
        <f t="shared" si="236"/>
        <v>0</v>
      </c>
      <c r="P527" s="4">
        <f t="shared" si="240"/>
        <v>0</v>
      </c>
      <c r="Q527" s="11">
        <f t="shared" si="241"/>
        <v>0</v>
      </c>
      <c r="R527" s="10">
        <f t="shared" si="239"/>
        <v>0</v>
      </c>
    </row>
    <row r="528" spans="1:18">
      <c r="A528" s="72">
        <v>7</v>
      </c>
      <c r="B528" s="72"/>
      <c r="C528" s="1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3">
        <f t="shared" si="235"/>
        <v>0</v>
      </c>
      <c r="O528" s="9">
        <f t="shared" si="236"/>
        <v>0</v>
      </c>
      <c r="P528" s="4">
        <f t="shared" si="240"/>
        <v>0</v>
      </c>
      <c r="Q528" s="11">
        <f t="shared" si="241"/>
        <v>0</v>
      </c>
      <c r="R528" s="10">
        <f t="shared" si="239"/>
        <v>0</v>
      </c>
    </row>
    <row r="529" spans="1:18">
      <c r="A529" s="72">
        <v>8</v>
      </c>
      <c r="B529" s="72"/>
      <c r="C529" s="1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3">
        <f t="shared" si="235"/>
        <v>0</v>
      </c>
      <c r="O529" s="9">
        <f t="shared" si="236"/>
        <v>0</v>
      </c>
      <c r="P529" s="4">
        <f t="shared" si="240"/>
        <v>0</v>
      </c>
      <c r="Q529" s="11">
        <f t="shared" si="241"/>
        <v>0</v>
      </c>
      <c r="R529" s="10">
        <f t="shared" si="239"/>
        <v>0</v>
      </c>
    </row>
    <row r="530" spans="1:18">
      <c r="A530" s="72">
        <v>9</v>
      </c>
      <c r="B530" s="72"/>
      <c r="C530" s="1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3">
        <f t="shared" si="235"/>
        <v>0</v>
      </c>
      <c r="O530" s="9">
        <f t="shared" si="236"/>
        <v>0</v>
      </c>
      <c r="P530" s="4">
        <f t="shared" si="240"/>
        <v>0</v>
      </c>
      <c r="Q530" s="11">
        <f t="shared" si="241"/>
        <v>0</v>
      </c>
      <c r="R530" s="10">
        <f t="shared" si="239"/>
        <v>0</v>
      </c>
    </row>
    <row r="531" spans="1:18">
      <c r="A531" s="72">
        <v>10</v>
      </c>
      <c r="B531" s="72"/>
      <c r="C531" s="1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3">
        <f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>IF(F531="OŽ",N531,IF(H531="Ne",IF(J531*0.3&lt;J531-L531,N531,0),IF(J531*0.1&lt;J531-L531,N531,0)))</f>
        <v>0</v>
      </c>
      <c r="P531" s="4">
        <f t="shared" si="240"/>
        <v>0</v>
      </c>
      <c r="Q531" s="11">
        <f t="shared" si="241"/>
        <v>0</v>
      </c>
      <c r="R531" s="10">
        <f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80" t="s">
        <v>40</v>
      </c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2"/>
      <c r="R532" s="10">
        <f>SUM(R522:R531)</f>
        <v>0</v>
      </c>
    </row>
    <row r="533" spans="1:18" ht="15.75">
      <c r="A533" s="24" t="s">
        <v>130</v>
      </c>
      <c r="B533" s="2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6"/>
    </row>
    <row r="534" spans="1:18">
      <c r="A534" s="49" t="s">
        <v>65</v>
      </c>
      <c r="B534" s="49"/>
      <c r="C534" s="49"/>
      <c r="D534" s="49"/>
      <c r="E534" s="49"/>
      <c r="F534" s="49"/>
      <c r="G534" s="49"/>
      <c r="H534" s="49"/>
      <c r="I534" s="49"/>
      <c r="J534" s="15"/>
      <c r="K534" s="15"/>
      <c r="L534" s="15"/>
      <c r="M534" s="15"/>
      <c r="N534" s="15"/>
      <c r="O534" s="15"/>
      <c r="P534" s="15"/>
      <c r="Q534" s="15"/>
      <c r="R534" s="16"/>
    </row>
    <row r="535" spans="1:18">
      <c r="A535" s="49"/>
      <c r="B535" s="49"/>
      <c r="C535" s="49"/>
      <c r="D535" s="49"/>
      <c r="E535" s="49"/>
      <c r="F535" s="49"/>
      <c r="G535" s="49"/>
      <c r="H535" s="49"/>
      <c r="I535" s="49"/>
      <c r="J535" s="15"/>
      <c r="K535" s="15"/>
      <c r="L535" s="15"/>
      <c r="M535" s="15"/>
      <c r="N535" s="15"/>
      <c r="O535" s="15"/>
      <c r="P535" s="15"/>
      <c r="Q535" s="15"/>
      <c r="R535" s="16"/>
    </row>
    <row r="536" spans="1:18">
      <c r="A536" s="83" t="s">
        <v>131</v>
      </c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5"/>
      <c r="R536" s="107">
        <f>SUM(R38+R52+R69+R87+R102+R114+R124+R134+R143+R156+R170+R183+R194+R205+R213+R226+R236+R246+R254+R262+R277+R294+R311+R328+R345+R362+R379+R396+R413+R430+R447+R464+R481+R498+R515+R532)</f>
        <v>4.3688640000000003</v>
      </c>
    </row>
    <row r="537" spans="1:18">
      <c r="A537" s="86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8"/>
      <c r="R537" s="108"/>
    </row>
    <row r="538" spans="1:1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6"/>
      <c r="P538" s="6"/>
      <c r="Q538" s="6"/>
      <c r="R538" s="7"/>
    </row>
    <row r="539" spans="1:18" ht="15.75">
      <c r="A539" s="92" t="s">
        <v>132</v>
      </c>
      <c r="B539" s="92"/>
      <c r="C539" s="92"/>
      <c r="D539" s="92"/>
      <c r="E539" s="92"/>
      <c r="F539" s="8"/>
      <c r="G539" s="8"/>
      <c r="H539" s="8"/>
      <c r="J539" s="8"/>
      <c r="L539" s="8"/>
      <c r="M539" s="8"/>
      <c r="R539" s="8"/>
    </row>
    <row r="540" spans="1:18" ht="15.75">
      <c r="A540" s="69"/>
      <c r="B540" s="69"/>
      <c r="C540" s="69"/>
      <c r="D540" s="69"/>
      <c r="E540" s="69"/>
      <c r="F540" s="8"/>
      <c r="G540" s="8"/>
      <c r="H540" s="8"/>
      <c r="J540" s="8"/>
      <c r="L540" s="8"/>
      <c r="M540" s="8"/>
      <c r="R540" s="8"/>
    </row>
    <row r="541" spans="1:18" ht="15.75">
      <c r="A541" s="69"/>
      <c r="B541" s="69"/>
      <c r="C541" s="69"/>
      <c r="D541" s="69"/>
      <c r="E541" s="69"/>
      <c r="F541" s="8"/>
      <c r="G541" s="8"/>
      <c r="H541" s="8"/>
      <c r="J541" s="8"/>
      <c r="L541" s="8"/>
      <c r="M541" s="8"/>
      <c r="R541" s="8"/>
    </row>
    <row r="542" spans="1:18" ht="15.75">
      <c r="A542" s="69"/>
      <c r="B542" s="69"/>
      <c r="C542" s="69"/>
      <c r="D542" s="69"/>
      <c r="E542" s="69"/>
      <c r="F542" s="8"/>
      <c r="G542" s="8"/>
      <c r="H542" s="8"/>
      <c r="J542" s="8"/>
      <c r="L542" s="8"/>
      <c r="M542" s="8"/>
      <c r="R542" s="8"/>
    </row>
    <row r="543" spans="1:18" ht="15.75">
      <c r="A543" s="24" t="s">
        <v>133</v>
      </c>
      <c r="B543"/>
      <c r="C543"/>
      <c r="D543"/>
      <c r="E543"/>
      <c r="F543" s="13"/>
      <c r="G543" s="13"/>
      <c r="H543" s="8"/>
      <c r="J543" s="8"/>
      <c r="L543" s="8"/>
      <c r="M543" s="8"/>
      <c r="R543" s="8"/>
    </row>
    <row r="544" spans="1:18">
      <c r="A544"/>
      <c r="B544"/>
      <c r="C544"/>
      <c r="D544"/>
      <c r="E544"/>
      <c r="F544" s="13"/>
      <c r="G544" s="13"/>
      <c r="H544" s="8"/>
      <c r="J544" s="8"/>
      <c r="L544" s="8"/>
      <c r="M544" s="8"/>
      <c r="R544" s="8"/>
    </row>
    <row r="545" spans="1:18" ht="15.75">
      <c r="A545" s="24" t="s">
        <v>134</v>
      </c>
      <c r="B545"/>
      <c r="C545"/>
      <c r="D545"/>
      <c r="E545"/>
      <c r="F545" s="13"/>
      <c r="G545" s="13"/>
      <c r="H545" s="8"/>
      <c r="J545" s="8"/>
      <c r="L545" s="8"/>
      <c r="M545" s="8"/>
      <c r="R545" s="8"/>
    </row>
    <row r="546" spans="1:18" ht="15.75">
      <c r="A546" s="25" t="s">
        <v>135</v>
      </c>
      <c r="B546"/>
      <c r="C546"/>
      <c r="D546"/>
      <c r="E546"/>
      <c r="F546" s="13"/>
      <c r="G546" s="13"/>
      <c r="H546" s="8"/>
      <c r="J546" s="8"/>
      <c r="L546" s="8"/>
      <c r="M546" s="8"/>
      <c r="R546" s="8"/>
    </row>
    <row r="547" spans="1:18">
      <c r="A547" s="25" t="s">
        <v>136</v>
      </c>
      <c r="B547"/>
      <c r="C547"/>
      <c r="D547"/>
      <c r="E547"/>
      <c r="F547" s="13"/>
      <c r="G547" s="13"/>
      <c r="H547" s="8"/>
      <c r="J547" s="8"/>
      <c r="L547" s="8"/>
      <c r="M547" s="8"/>
      <c r="R547" s="8"/>
    </row>
    <row r="548" spans="1:18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</row>
  </sheetData>
  <mergeCells count="176">
    <mergeCell ref="A30:C30"/>
    <mergeCell ref="A29:P29"/>
    <mergeCell ref="A26:P26"/>
    <mergeCell ref="A27:C27"/>
    <mergeCell ref="A22:P22"/>
    <mergeCell ref="A23:C23"/>
    <mergeCell ref="A19:P19"/>
    <mergeCell ref="A20:C20"/>
    <mergeCell ref="A107:P107"/>
    <mergeCell ref="A44:P44"/>
    <mergeCell ref="A45:C45"/>
    <mergeCell ref="A52:Q52"/>
    <mergeCell ref="A58:P58"/>
    <mergeCell ref="A108:C108"/>
    <mergeCell ref="A60:P60"/>
    <mergeCell ref="A69:Q69"/>
    <mergeCell ref="A75:P75"/>
    <mergeCell ref="A77:P77"/>
    <mergeCell ref="A87:Q87"/>
    <mergeCell ref="A59:C59"/>
    <mergeCell ref="A76:C76"/>
    <mergeCell ref="A92:C92"/>
    <mergeCell ref="A93:P9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14:Q114"/>
    <mergeCell ref="A118:P118"/>
    <mergeCell ref="A119:C119"/>
    <mergeCell ref="A120:P120"/>
    <mergeCell ref="A124:Q124"/>
    <mergeCell ref="A539:E539"/>
    <mergeCell ref="B7:H7"/>
    <mergeCell ref="B8:D8"/>
    <mergeCell ref="A11:R11"/>
    <mergeCell ref="A33:C33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36:R537"/>
    <mergeCell ref="A91:P91"/>
    <mergeCell ref="A38:Q38"/>
    <mergeCell ref="A32:P32"/>
    <mergeCell ref="A102:Q102"/>
    <mergeCell ref="A139:C139"/>
    <mergeCell ref="A140:P140"/>
    <mergeCell ref="A143:Q143"/>
    <mergeCell ref="A147:P147"/>
    <mergeCell ref="A148:C148"/>
    <mergeCell ref="A128:P128"/>
    <mergeCell ref="A129:C129"/>
    <mergeCell ref="A130:P130"/>
    <mergeCell ref="A134:Q134"/>
    <mergeCell ref="A138:P138"/>
    <mergeCell ref="A170:Q170"/>
    <mergeCell ref="A174:P174"/>
    <mergeCell ref="A175:C175"/>
    <mergeCell ref="A176:P176"/>
    <mergeCell ref="A183:Q183"/>
    <mergeCell ref="A149:P149"/>
    <mergeCell ref="A156:Q156"/>
    <mergeCell ref="A160:P160"/>
    <mergeCell ref="A161:C161"/>
    <mergeCell ref="A162:P162"/>
    <mergeCell ref="A199:C199"/>
    <mergeCell ref="A200:P200"/>
    <mergeCell ref="A205:Q205"/>
    <mergeCell ref="A209:P209"/>
    <mergeCell ref="A210:C210"/>
    <mergeCell ref="A187:P187"/>
    <mergeCell ref="A188:C188"/>
    <mergeCell ref="A189:P189"/>
    <mergeCell ref="A194:Q194"/>
    <mergeCell ref="A198:P198"/>
    <mergeCell ref="A226:Q226"/>
    <mergeCell ref="A229:P229"/>
    <mergeCell ref="A230:C230"/>
    <mergeCell ref="A231:P231"/>
    <mergeCell ref="A236:Q236"/>
    <mergeCell ref="A211:P211"/>
    <mergeCell ref="A213:Q213"/>
    <mergeCell ref="A217:P217"/>
    <mergeCell ref="A218:C218"/>
    <mergeCell ref="A219:P219"/>
    <mergeCell ref="A536:Q537"/>
    <mergeCell ref="A240:P240"/>
    <mergeCell ref="A241:C241"/>
    <mergeCell ref="A242:P242"/>
    <mergeCell ref="A246:Q246"/>
    <mergeCell ref="A250:P250"/>
    <mergeCell ref="A251:C251"/>
    <mergeCell ref="A252:P252"/>
    <mergeCell ref="A254:Q254"/>
    <mergeCell ref="A258:P258"/>
    <mergeCell ref="A259:C259"/>
    <mergeCell ref="A260:P260"/>
    <mergeCell ref="A262:Q262"/>
    <mergeCell ref="A266:P266"/>
    <mergeCell ref="A267:C267"/>
    <mergeCell ref="A268:P268"/>
    <mergeCell ref="A298:P298"/>
    <mergeCell ref="A299:C299"/>
    <mergeCell ref="A300:P300"/>
    <mergeCell ref="A311:Q311"/>
    <mergeCell ref="A315:P315"/>
    <mergeCell ref="A277:Q277"/>
    <mergeCell ref="A281:P281"/>
    <mergeCell ref="A282:C282"/>
    <mergeCell ref="A283:P283"/>
    <mergeCell ref="A294:Q294"/>
    <mergeCell ref="A334:P334"/>
    <mergeCell ref="A345:Q345"/>
    <mergeCell ref="A349:P349"/>
    <mergeCell ref="A350:C350"/>
    <mergeCell ref="A351:P351"/>
    <mergeCell ref="A316:C316"/>
    <mergeCell ref="A317:P317"/>
    <mergeCell ref="A328:Q328"/>
    <mergeCell ref="A332:P332"/>
    <mergeCell ref="A333:C333"/>
    <mergeCell ref="A383:P383"/>
    <mergeCell ref="A384:C384"/>
    <mergeCell ref="A385:P385"/>
    <mergeCell ref="A396:Q396"/>
    <mergeCell ref="A400:P400"/>
    <mergeCell ref="A362:Q362"/>
    <mergeCell ref="A366:P366"/>
    <mergeCell ref="A367:C367"/>
    <mergeCell ref="A368:P368"/>
    <mergeCell ref="A379:Q379"/>
    <mergeCell ref="A419:P419"/>
    <mergeCell ref="A430:Q430"/>
    <mergeCell ref="A434:P434"/>
    <mergeCell ref="A435:C435"/>
    <mergeCell ref="A436:P436"/>
    <mergeCell ref="A401:C401"/>
    <mergeCell ref="A402:P402"/>
    <mergeCell ref="A413:Q413"/>
    <mergeCell ref="A417:P417"/>
    <mergeCell ref="A418:C418"/>
    <mergeCell ref="A532:Q532"/>
    <mergeCell ref="A504:P504"/>
    <mergeCell ref="A515:Q515"/>
    <mergeCell ref="A519:P519"/>
    <mergeCell ref="A520:C520"/>
    <mergeCell ref="A521:P521"/>
    <mergeCell ref="A486:C486"/>
    <mergeCell ref="A487:P487"/>
    <mergeCell ref="A498:Q498"/>
    <mergeCell ref="A502:P502"/>
    <mergeCell ref="A503:C503"/>
    <mergeCell ref="A468:P468"/>
    <mergeCell ref="A469:C469"/>
    <mergeCell ref="A470:P470"/>
    <mergeCell ref="A481:Q481"/>
    <mergeCell ref="A485:P485"/>
    <mergeCell ref="A447:Q447"/>
    <mergeCell ref="A451:P451"/>
    <mergeCell ref="A452:C452"/>
    <mergeCell ref="A453:P453"/>
    <mergeCell ref="A464:Q464"/>
  </mergeCells>
  <phoneticPr fontId="0" type="noConversion"/>
  <dataValidations count="9">
    <dataValidation type="list" allowBlank="1" showInputMessage="1" showErrorMessage="1" sqref="D61:D68 D522:D531 D78:D86 D94:D101 D109:D113 D121:D123 D131:D133 D141:D142 D150:D155 D163:D169 D177:D182 D190:D193 D201:D204 D212 D220:D225 D232:D235 D243:D245 D253 D261 D269:D276 D301:D310 D318:D327 D335:D344 D352:D361 D369:D378 D386:D395 D403:D412 D420:D429 D437:D446 D454:D463 D471:D480 D488:D497 D505:D514 D284:D293 D34:D37 D46:D51">
      <formula1>"olimpinė,neolimpinė"</formula1>
    </dataValidation>
    <dataValidation type="list" allowBlank="1" showInputMessage="1" showErrorMessage="1" sqref="H78:H86 H61:H68 H522:H531 M61:M68 H94:H101 M78:M86 H109:H113 M94:M101 H121:H123 M109:M113 H131:H133 M121:M123 H141:H142 M131:M133 H150:H155 M141:M142 H163:H169 M150:M155 H177:H182 M163:M169 H190:H193 M177:M182 H201:H204 M190:M193 H212 M201:M204 H220:H225 M212 H232:H235 M220:M225 H243:H245 M232:M235 H253 M243:M245 H261 M253 H269:H276 M261 M522:M531 M269:M276 M301:M310 H301:H310 M318:M327 H318:H327 M335:M344 H335:H344 M352:M361 H352:H361 M369:M378 H369:H378 M386:M395 H386:H395 M403:M412 H403:H412 M420:M429 H420:H429 M437:M446 H437:H446 M454:M463 H454:H463 M471:M480 H471:H480 M488:M497 H488:H497 M505:M514 H505:H514 M284:M293 H284:H293 H34:H37 M34:M37 M46:M51 H46:H51">
      <formula1>"Taip,Ne"</formula1>
    </dataValidation>
    <dataValidation type="list" allowBlank="1" showInputMessage="1" showErrorMessage="1" sqref="F522:F531 F61:F68 F78:F86 F94:F101 F109:F113 F121:F123 F131:F133 F141:F142 F505:F514 F488:F497 F471:F480 F454:F463 F437:F446 F420:F429 F403:F412 F386:F395 F369:F378 F352:F361 F335:F344 F318:F327 F301:F310 F34:F37 F46:F51">
      <formula1>"OŽ,PČ,PČneol,EČ,EČneol,JOŽ,JPČ,JEČ,JnPČ,JnEČ,NEAK"</formula1>
    </dataValidation>
    <dataValidation type="list" allowBlank="1" showInputMessage="1" showErrorMessage="1" sqref="G522:G531 G61:G68 G78:G86 G94:G101 G109:G113 G121:G123 G131:G133 G141:G142 G505:G514 G488:G497 G471:G480 G454:G463 G437:G446 G420:G429 G403:G412 G386:G395 G369:G378 G352:G361 G335:G344 G318:G327 G301:G310 G34:G37 G46:G51">
      <formula1>"1,1 (kas 4 m. 1 k. nerengiamos),2,4 arba 5"</formula1>
    </dataValidation>
    <dataValidation type="list" allowBlank="1" showInputMessage="1" showErrorMessage="1" sqref="F150:F155 F163:F169 F177:F182 F190:F193 F201:F204 F212 F220:F225 F232:F235 F253 F269:F276">
      <formula1>"OŽ,PČ,PČneol,PŽ,EČ,EČneol,EŽ,PT,JOŽ,JPČ,JEČ,JEOF,JnPČ,JnEČ,JčPČ,JčEČ,NEAK"</formula1>
    </dataValidation>
    <dataValidation type="list" allowBlank="1" showInputMessage="1" showErrorMessage="1" sqref="G150:G155 G163 G177 G190 G201 G212 G220 G232 G269:G276">
      <formula1>"1,1 (kas 4 m. 1 k. nerengiamos),2,4"</formula1>
    </dataValidation>
    <dataValidation type="list" allowBlank="1" showInputMessage="1" showErrorMessage="1" sqref="G164:G169 G178:G182 G191:G193 G202:G204 G221:G225 G233:G235 G243:G245 G253">
      <formula1>"1,2,4"</formula1>
    </dataValidation>
    <dataValidation type="list" allowBlank="1" showInputMessage="1" showErrorMessage="1" sqref="F243:F245 F261 F284:F293">
      <formula1>"OŽ,PČ,PČneol,PŽ,EČ,EČneol,EŽ,PT,U,JOŽ,JPČ,JEČ,JEOF,JnPČ,JnEČ,JčEČ,NEAK"</formula1>
    </dataValidation>
    <dataValidation type="list" allowBlank="1" showInputMessage="1" showErrorMessage="1" sqref="G261 G284:G293">
      <formula1>"1,2,3,4"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137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138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139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140</v>
      </c>
      <c r="AL4" s="51"/>
      <c r="AM4" s="51"/>
      <c r="AN4" s="51"/>
    </row>
    <row r="5" spans="1:41" ht="15.75">
      <c r="A5" s="123" t="s">
        <v>141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24" t="s">
        <v>8</v>
      </c>
      <c r="B7" s="126" t="s">
        <v>142</v>
      </c>
      <c r="C7" s="129" t="s">
        <v>143</v>
      </c>
      <c r="D7" s="131" t="s">
        <v>144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30" t="s">
        <v>13</v>
      </c>
      <c r="AO7" s="31"/>
    </row>
    <row r="8" spans="1:41">
      <c r="A8" s="125"/>
      <c r="B8" s="127"/>
      <c r="C8" s="130"/>
      <c r="D8" s="133" t="s">
        <v>145</v>
      </c>
      <c r="E8" s="133" t="s">
        <v>146</v>
      </c>
      <c r="F8" s="133" t="s">
        <v>147</v>
      </c>
      <c r="G8" s="133" t="s">
        <v>148</v>
      </c>
      <c r="H8" s="133" t="s">
        <v>149</v>
      </c>
      <c r="I8" s="133" t="s">
        <v>150</v>
      </c>
      <c r="J8" s="133" t="s">
        <v>151</v>
      </c>
      <c r="K8" s="133" t="s">
        <v>152</v>
      </c>
      <c r="L8" s="133" t="s">
        <v>153</v>
      </c>
      <c r="M8" s="133" t="s">
        <v>154</v>
      </c>
      <c r="N8" s="133" t="s">
        <v>155</v>
      </c>
      <c r="O8" s="133" t="s">
        <v>156</v>
      </c>
      <c r="P8" s="133" t="s">
        <v>157</v>
      </c>
      <c r="Q8" s="133" t="s">
        <v>158</v>
      </c>
      <c r="R8" s="133" t="s">
        <v>159</v>
      </c>
      <c r="S8" s="133" t="s">
        <v>160</v>
      </c>
      <c r="T8" s="133" t="s">
        <v>161</v>
      </c>
      <c r="U8" s="133" t="s">
        <v>162</v>
      </c>
      <c r="V8" s="133" t="s">
        <v>163</v>
      </c>
      <c r="W8" s="133" t="s">
        <v>164</v>
      </c>
      <c r="X8" s="133" t="s">
        <v>165</v>
      </c>
      <c r="Y8" s="133" t="s">
        <v>166</v>
      </c>
      <c r="Z8" s="133" t="s">
        <v>167</v>
      </c>
      <c r="AA8" s="133" t="s">
        <v>168</v>
      </c>
      <c r="AB8" s="133" t="s">
        <v>169</v>
      </c>
      <c r="AC8" s="133" t="s">
        <v>170</v>
      </c>
      <c r="AD8" s="133" t="s">
        <v>171</v>
      </c>
      <c r="AE8" s="133" t="s">
        <v>172</v>
      </c>
      <c r="AF8" s="133" t="s">
        <v>173</v>
      </c>
      <c r="AG8" s="133" t="s">
        <v>174</v>
      </c>
      <c r="AH8" s="133" t="s">
        <v>175</v>
      </c>
      <c r="AI8" s="133" t="s">
        <v>176</v>
      </c>
      <c r="AJ8" s="133" t="s">
        <v>177</v>
      </c>
      <c r="AK8" s="133" t="s">
        <v>178</v>
      </c>
      <c r="AL8" s="133" t="s">
        <v>179</v>
      </c>
      <c r="AM8" s="133" t="s">
        <v>180</v>
      </c>
      <c r="AN8" s="134" t="s">
        <v>181</v>
      </c>
    </row>
    <row r="9" spans="1:41">
      <c r="A9" s="125"/>
      <c r="B9" s="128"/>
      <c r="C9" s="130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5"/>
    </row>
    <row r="10" spans="1:41" s="55" customFormat="1">
      <c r="A10" s="52" t="s">
        <v>182</v>
      </c>
      <c r="B10" s="53" t="s">
        <v>183</v>
      </c>
      <c r="C10" s="35" t="s">
        <v>184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73" t="s">
        <v>185</v>
      </c>
      <c r="B11" s="44" t="s">
        <v>54</v>
      </c>
      <c r="C11" s="35" t="s">
        <v>186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187</v>
      </c>
      <c r="AK11" s="36" t="s">
        <v>187</v>
      </c>
      <c r="AL11" s="36" t="s">
        <v>187</v>
      </c>
      <c r="AM11" s="36" t="s">
        <v>187</v>
      </c>
      <c r="AN11" s="74">
        <f t="shared" ref="AN11:AN26" si="1">SUM(D11*0.3/100)</f>
        <v>1.347</v>
      </c>
    </row>
    <row r="12" spans="1:41">
      <c r="A12" s="73" t="s">
        <v>188</v>
      </c>
      <c r="B12" s="44" t="s">
        <v>67</v>
      </c>
      <c r="C12" s="35" t="s">
        <v>189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187</v>
      </c>
      <c r="AC12" s="36" t="s">
        <v>187</v>
      </c>
      <c r="AD12" s="36" t="s">
        <v>187</v>
      </c>
      <c r="AE12" s="36" t="s">
        <v>187</v>
      </c>
      <c r="AF12" s="36" t="s">
        <v>187</v>
      </c>
      <c r="AG12" s="36" t="s">
        <v>187</v>
      </c>
      <c r="AH12" s="36" t="s">
        <v>187</v>
      </c>
      <c r="AI12" s="36" t="s">
        <v>187</v>
      </c>
      <c r="AJ12" s="36" t="s">
        <v>187</v>
      </c>
      <c r="AK12" s="36" t="s">
        <v>187</v>
      </c>
      <c r="AL12" s="36" t="s">
        <v>187</v>
      </c>
      <c r="AM12" s="36" t="s">
        <v>187</v>
      </c>
      <c r="AN12" s="74">
        <f t="shared" si="1"/>
        <v>0.61199999999999999</v>
      </c>
    </row>
    <row r="13" spans="1:41" ht="84">
      <c r="A13" s="73" t="s">
        <v>190</v>
      </c>
      <c r="B13" s="44" t="s">
        <v>191</v>
      </c>
      <c r="C13" s="22" t="s">
        <v>192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187</v>
      </c>
      <c r="U13" s="36" t="s">
        <v>187</v>
      </c>
      <c r="V13" s="36" t="s">
        <v>187</v>
      </c>
      <c r="W13" s="36" t="s">
        <v>187</v>
      </c>
      <c r="X13" s="36" t="s">
        <v>187</v>
      </c>
      <c r="Y13" s="36" t="s">
        <v>187</v>
      </c>
      <c r="Z13" s="36" t="s">
        <v>187</v>
      </c>
      <c r="AA13" s="36" t="s">
        <v>187</v>
      </c>
      <c r="AB13" s="36" t="s">
        <v>187</v>
      </c>
      <c r="AC13" s="36" t="s">
        <v>187</v>
      </c>
      <c r="AD13" s="36" t="s">
        <v>187</v>
      </c>
      <c r="AE13" s="36" t="s">
        <v>187</v>
      </c>
      <c r="AF13" s="36" t="s">
        <v>187</v>
      </c>
      <c r="AG13" s="36" t="s">
        <v>187</v>
      </c>
      <c r="AH13" s="36" t="s">
        <v>187</v>
      </c>
      <c r="AI13" s="36" t="s">
        <v>187</v>
      </c>
      <c r="AJ13" s="36" t="s">
        <v>187</v>
      </c>
      <c r="AK13" s="36" t="s">
        <v>187</v>
      </c>
      <c r="AL13" s="36" t="s">
        <v>187</v>
      </c>
      <c r="AM13" s="36" t="s">
        <v>187</v>
      </c>
      <c r="AN13" s="74">
        <f t="shared" si="1"/>
        <v>0.255</v>
      </c>
    </row>
    <row r="14" spans="1:41" ht="36">
      <c r="A14" s="73" t="s">
        <v>193</v>
      </c>
      <c r="B14" s="44" t="s">
        <v>194</v>
      </c>
      <c r="C14" s="22" t="s">
        <v>195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187</v>
      </c>
      <c r="AK14" s="36" t="s">
        <v>187</v>
      </c>
      <c r="AL14" s="36" t="s">
        <v>187</v>
      </c>
      <c r="AM14" s="36" t="s">
        <v>187</v>
      </c>
      <c r="AN14" s="74">
        <f t="shared" si="1"/>
        <v>0.255</v>
      </c>
    </row>
    <row r="15" spans="1:41">
      <c r="A15" s="73" t="s">
        <v>196</v>
      </c>
      <c r="B15" s="44" t="s">
        <v>197</v>
      </c>
      <c r="C15" s="32" t="s">
        <v>198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187</v>
      </c>
      <c r="AC15" s="36" t="s">
        <v>187</v>
      </c>
      <c r="AD15" s="36" t="s">
        <v>187</v>
      </c>
      <c r="AE15" s="36" t="s">
        <v>187</v>
      </c>
      <c r="AF15" s="36" t="s">
        <v>187</v>
      </c>
      <c r="AG15" s="36" t="s">
        <v>187</v>
      </c>
      <c r="AH15" s="36" t="s">
        <v>187</v>
      </c>
      <c r="AI15" s="36" t="s">
        <v>187</v>
      </c>
      <c r="AJ15" s="36" t="s">
        <v>187</v>
      </c>
      <c r="AK15" s="36" t="s">
        <v>187</v>
      </c>
      <c r="AL15" s="36" t="s">
        <v>187</v>
      </c>
      <c r="AM15" s="36" t="s">
        <v>187</v>
      </c>
      <c r="AN15" s="74">
        <f t="shared" si="1"/>
        <v>0.255</v>
      </c>
    </row>
    <row r="16" spans="1:41" ht="84">
      <c r="A16" s="73" t="s">
        <v>199</v>
      </c>
      <c r="B16" s="44" t="s">
        <v>200</v>
      </c>
      <c r="C16" s="22" t="s">
        <v>201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187</v>
      </c>
      <c r="M16" s="37" t="s">
        <v>187</v>
      </c>
      <c r="N16" s="37" t="s">
        <v>187</v>
      </c>
      <c r="O16" s="37" t="s">
        <v>187</v>
      </c>
      <c r="P16" s="37" t="s">
        <v>187</v>
      </c>
      <c r="Q16" s="37" t="s">
        <v>187</v>
      </c>
      <c r="R16" s="37" t="s">
        <v>187</v>
      </c>
      <c r="S16" s="37" t="s">
        <v>187</v>
      </c>
      <c r="T16" s="37" t="s">
        <v>187</v>
      </c>
      <c r="U16" s="36" t="s">
        <v>187</v>
      </c>
      <c r="V16" s="36" t="s">
        <v>187</v>
      </c>
      <c r="W16" s="36" t="s">
        <v>187</v>
      </c>
      <c r="X16" s="36" t="s">
        <v>187</v>
      </c>
      <c r="Y16" s="36" t="s">
        <v>187</v>
      </c>
      <c r="Z16" s="36" t="s">
        <v>187</v>
      </c>
      <c r="AA16" s="36" t="s">
        <v>187</v>
      </c>
      <c r="AB16" s="36" t="s">
        <v>187</v>
      </c>
      <c r="AC16" s="36" t="s">
        <v>187</v>
      </c>
      <c r="AD16" s="36" t="s">
        <v>187</v>
      </c>
      <c r="AE16" s="36" t="s">
        <v>187</v>
      </c>
      <c r="AF16" s="36" t="s">
        <v>187</v>
      </c>
      <c r="AG16" s="36" t="s">
        <v>187</v>
      </c>
      <c r="AH16" s="36" t="s">
        <v>187</v>
      </c>
      <c r="AI16" s="36" t="s">
        <v>187</v>
      </c>
      <c r="AJ16" s="36" t="s">
        <v>187</v>
      </c>
      <c r="AK16" s="36" t="s">
        <v>187</v>
      </c>
      <c r="AL16" s="36" t="s">
        <v>187</v>
      </c>
      <c r="AM16" s="36" t="s">
        <v>187</v>
      </c>
      <c r="AN16" s="74">
        <f t="shared" si="1"/>
        <v>0.20399999999999999</v>
      </c>
    </row>
    <row r="17" spans="1:40">
      <c r="A17" s="73" t="s">
        <v>202</v>
      </c>
      <c r="B17" s="44" t="s">
        <v>203</v>
      </c>
      <c r="C17" s="32" t="s">
        <v>204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187</v>
      </c>
      <c r="AC17" s="36" t="s">
        <v>187</v>
      </c>
      <c r="AD17" s="36" t="s">
        <v>187</v>
      </c>
      <c r="AE17" s="36" t="s">
        <v>187</v>
      </c>
      <c r="AF17" s="36" t="s">
        <v>187</v>
      </c>
      <c r="AG17" s="36" t="s">
        <v>187</v>
      </c>
      <c r="AH17" s="36" t="s">
        <v>187</v>
      </c>
      <c r="AI17" s="36" t="s">
        <v>187</v>
      </c>
      <c r="AJ17" s="36" t="s">
        <v>187</v>
      </c>
      <c r="AK17" s="36" t="s">
        <v>187</v>
      </c>
      <c r="AL17" s="36" t="s">
        <v>187</v>
      </c>
      <c r="AM17" s="36" t="s">
        <v>187</v>
      </c>
      <c r="AN17" s="74">
        <f t="shared" si="1"/>
        <v>0.20399999999999999</v>
      </c>
    </row>
    <row r="18" spans="1:40" ht="24">
      <c r="A18" s="73" t="s">
        <v>205</v>
      </c>
      <c r="B18" s="44" t="s">
        <v>206</v>
      </c>
      <c r="C18" s="22" t="s">
        <v>207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187</v>
      </c>
      <c r="AK18" s="36" t="s">
        <v>187</v>
      </c>
      <c r="AL18" s="36" t="s">
        <v>187</v>
      </c>
      <c r="AM18" s="36" t="s">
        <v>187</v>
      </c>
      <c r="AN18" s="74">
        <f t="shared" si="1"/>
        <v>0.20399999999999999</v>
      </c>
    </row>
    <row r="19" spans="1:40">
      <c r="A19" s="73" t="s">
        <v>208</v>
      </c>
      <c r="B19" s="44" t="s">
        <v>71</v>
      </c>
      <c r="C19" s="32" t="s">
        <v>209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187</v>
      </c>
      <c r="AC19" s="36" t="s">
        <v>187</v>
      </c>
      <c r="AD19" s="36" t="s">
        <v>187</v>
      </c>
      <c r="AE19" s="36" t="s">
        <v>187</v>
      </c>
      <c r="AF19" s="36" t="s">
        <v>187</v>
      </c>
      <c r="AG19" s="36" t="s">
        <v>187</v>
      </c>
      <c r="AH19" s="36" t="s">
        <v>187</v>
      </c>
      <c r="AI19" s="36" t="s">
        <v>187</v>
      </c>
      <c r="AJ19" s="36" t="s">
        <v>187</v>
      </c>
      <c r="AK19" s="36" t="s">
        <v>187</v>
      </c>
      <c r="AL19" s="36" t="s">
        <v>187</v>
      </c>
      <c r="AM19" s="36" t="s">
        <v>187</v>
      </c>
      <c r="AN19" s="74">
        <f t="shared" si="1"/>
        <v>0.20399999999999999</v>
      </c>
    </row>
    <row r="20" spans="1:40">
      <c r="A20" s="73" t="s">
        <v>210</v>
      </c>
      <c r="B20" s="44" t="s">
        <v>77</v>
      </c>
      <c r="C20" s="32" t="s">
        <v>211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187</v>
      </c>
      <c r="U20" s="36" t="s">
        <v>187</v>
      </c>
      <c r="V20" s="36" t="s">
        <v>187</v>
      </c>
      <c r="W20" s="36" t="s">
        <v>187</v>
      </c>
      <c r="X20" s="36" t="s">
        <v>187</v>
      </c>
      <c r="Y20" s="36" t="s">
        <v>187</v>
      </c>
      <c r="Z20" s="36" t="s">
        <v>187</v>
      </c>
      <c r="AA20" s="36" t="s">
        <v>187</v>
      </c>
      <c r="AB20" s="36" t="s">
        <v>187</v>
      </c>
      <c r="AC20" s="36" t="s">
        <v>187</v>
      </c>
      <c r="AD20" s="36" t="s">
        <v>187</v>
      </c>
      <c r="AE20" s="36" t="s">
        <v>187</v>
      </c>
      <c r="AF20" s="36" t="s">
        <v>187</v>
      </c>
      <c r="AG20" s="36" t="s">
        <v>187</v>
      </c>
      <c r="AH20" s="36" t="s">
        <v>187</v>
      </c>
      <c r="AI20" s="36" t="s">
        <v>187</v>
      </c>
      <c r="AJ20" s="36" t="s">
        <v>187</v>
      </c>
      <c r="AK20" s="36" t="s">
        <v>187</v>
      </c>
      <c r="AL20" s="36" t="s">
        <v>187</v>
      </c>
      <c r="AM20" s="36" t="s">
        <v>187</v>
      </c>
      <c r="AN20" s="74">
        <f t="shared" si="1"/>
        <v>0.153</v>
      </c>
    </row>
    <row r="21" spans="1:40">
      <c r="A21" s="73" t="s">
        <v>212</v>
      </c>
      <c r="B21" s="44" t="s">
        <v>35</v>
      </c>
      <c r="C21" s="32" t="s">
        <v>213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187</v>
      </c>
      <c r="U21" s="36" t="s">
        <v>187</v>
      </c>
      <c r="V21" s="36" t="s">
        <v>187</v>
      </c>
      <c r="W21" s="36" t="s">
        <v>187</v>
      </c>
      <c r="X21" s="36" t="s">
        <v>187</v>
      </c>
      <c r="Y21" s="36" t="s">
        <v>187</v>
      </c>
      <c r="Z21" s="36" t="s">
        <v>187</v>
      </c>
      <c r="AA21" s="36" t="s">
        <v>187</v>
      </c>
      <c r="AB21" s="36" t="s">
        <v>187</v>
      </c>
      <c r="AC21" s="36" t="s">
        <v>187</v>
      </c>
      <c r="AD21" s="36" t="s">
        <v>187</v>
      </c>
      <c r="AE21" s="36" t="s">
        <v>187</v>
      </c>
      <c r="AF21" s="36" t="s">
        <v>187</v>
      </c>
      <c r="AG21" s="36" t="s">
        <v>187</v>
      </c>
      <c r="AH21" s="36" t="s">
        <v>187</v>
      </c>
      <c r="AI21" s="36" t="s">
        <v>187</v>
      </c>
      <c r="AJ21" s="36" t="s">
        <v>187</v>
      </c>
      <c r="AK21" s="36" t="s">
        <v>187</v>
      </c>
      <c r="AL21" s="36" t="s">
        <v>187</v>
      </c>
      <c r="AM21" s="36" t="s">
        <v>187</v>
      </c>
      <c r="AN21" s="74">
        <f t="shared" si="1"/>
        <v>0.10199999999999999</v>
      </c>
    </row>
    <row r="22" spans="1:40">
      <c r="A22" s="73" t="s">
        <v>214</v>
      </c>
      <c r="B22" s="44" t="s">
        <v>215</v>
      </c>
      <c r="C22" s="32" t="s">
        <v>216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187</v>
      </c>
      <c r="U22" s="36" t="s">
        <v>187</v>
      </c>
      <c r="V22" s="36" t="s">
        <v>187</v>
      </c>
      <c r="W22" s="36" t="s">
        <v>187</v>
      </c>
      <c r="X22" s="36" t="s">
        <v>187</v>
      </c>
      <c r="Y22" s="36" t="s">
        <v>187</v>
      </c>
      <c r="Z22" s="36" t="s">
        <v>187</v>
      </c>
      <c r="AA22" s="36" t="s">
        <v>187</v>
      </c>
      <c r="AB22" s="36" t="s">
        <v>187</v>
      </c>
      <c r="AC22" s="36" t="s">
        <v>187</v>
      </c>
      <c r="AD22" s="36" t="s">
        <v>187</v>
      </c>
      <c r="AE22" s="36" t="s">
        <v>187</v>
      </c>
      <c r="AF22" s="36" t="s">
        <v>187</v>
      </c>
      <c r="AG22" s="36" t="s">
        <v>187</v>
      </c>
      <c r="AH22" s="36" t="s">
        <v>187</v>
      </c>
      <c r="AI22" s="36" t="s">
        <v>187</v>
      </c>
      <c r="AJ22" s="36" t="s">
        <v>187</v>
      </c>
      <c r="AK22" s="36" t="s">
        <v>187</v>
      </c>
      <c r="AL22" s="36" t="s">
        <v>187</v>
      </c>
      <c r="AM22" s="36" t="s">
        <v>187</v>
      </c>
      <c r="AN22" s="74">
        <f t="shared" si="1"/>
        <v>0.10199999999999999</v>
      </c>
    </row>
    <row r="23" spans="1:40">
      <c r="A23" s="73" t="s">
        <v>217</v>
      </c>
      <c r="B23" s="44" t="s">
        <v>45</v>
      </c>
      <c r="C23" s="32" t="s">
        <v>218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187</v>
      </c>
      <c r="U23" s="36" t="s">
        <v>187</v>
      </c>
      <c r="V23" s="36" t="s">
        <v>187</v>
      </c>
      <c r="W23" s="36" t="s">
        <v>187</v>
      </c>
      <c r="X23" s="36" t="s">
        <v>187</v>
      </c>
      <c r="Y23" s="36" t="s">
        <v>187</v>
      </c>
      <c r="Z23" s="36" t="s">
        <v>187</v>
      </c>
      <c r="AA23" s="36" t="s">
        <v>187</v>
      </c>
      <c r="AB23" s="36" t="s">
        <v>187</v>
      </c>
      <c r="AC23" s="36" t="s">
        <v>187</v>
      </c>
      <c r="AD23" s="36" t="s">
        <v>187</v>
      </c>
      <c r="AE23" s="36" t="s">
        <v>187</v>
      </c>
      <c r="AF23" s="36" t="s">
        <v>187</v>
      </c>
      <c r="AG23" s="36" t="s">
        <v>187</v>
      </c>
      <c r="AH23" s="36" t="s">
        <v>187</v>
      </c>
      <c r="AI23" s="36" t="s">
        <v>187</v>
      </c>
      <c r="AJ23" s="36" t="s">
        <v>187</v>
      </c>
      <c r="AK23" s="36" t="s">
        <v>187</v>
      </c>
      <c r="AL23" s="36" t="s">
        <v>187</v>
      </c>
      <c r="AM23" s="36" t="s">
        <v>187</v>
      </c>
      <c r="AN23" s="74">
        <f t="shared" si="1"/>
        <v>7.6499999999999999E-2</v>
      </c>
    </row>
    <row r="24" spans="1:40">
      <c r="A24" s="73" t="s">
        <v>219</v>
      </c>
      <c r="B24" s="44" t="s">
        <v>220</v>
      </c>
      <c r="C24" s="32" t="s">
        <v>221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187</v>
      </c>
      <c r="U24" s="36" t="s">
        <v>187</v>
      </c>
      <c r="V24" s="36" t="s">
        <v>187</v>
      </c>
      <c r="W24" s="36" t="s">
        <v>187</v>
      </c>
      <c r="X24" s="36" t="s">
        <v>187</v>
      </c>
      <c r="Y24" s="36" t="s">
        <v>187</v>
      </c>
      <c r="Z24" s="36" t="s">
        <v>187</v>
      </c>
      <c r="AA24" s="36" t="s">
        <v>187</v>
      </c>
      <c r="AB24" s="36" t="s">
        <v>187</v>
      </c>
      <c r="AC24" s="36" t="s">
        <v>187</v>
      </c>
      <c r="AD24" s="36" t="s">
        <v>187</v>
      </c>
      <c r="AE24" s="36" t="s">
        <v>187</v>
      </c>
      <c r="AF24" s="36" t="s">
        <v>187</v>
      </c>
      <c r="AG24" s="36" t="s">
        <v>187</v>
      </c>
      <c r="AH24" s="36" t="s">
        <v>187</v>
      </c>
      <c r="AI24" s="36" t="s">
        <v>187</v>
      </c>
      <c r="AJ24" s="36" t="s">
        <v>187</v>
      </c>
      <c r="AK24" s="36" t="s">
        <v>187</v>
      </c>
      <c r="AL24" s="36" t="s">
        <v>187</v>
      </c>
      <c r="AM24" s="36" t="s">
        <v>187</v>
      </c>
      <c r="AN24" s="74">
        <f t="shared" si="1"/>
        <v>6.3750000000000001E-2</v>
      </c>
    </row>
    <row r="25" spans="1:40">
      <c r="A25" s="73" t="s">
        <v>222</v>
      </c>
      <c r="B25" s="44" t="s">
        <v>223</v>
      </c>
      <c r="C25" s="32" t="s">
        <v>224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187</v>
      </c>
      <c r="U25" s="36" t="s">
        <v>187</v>
      </c>
      <c r="V25" s="36" t="s">
        <v>187</v>
      </c>
      <c r="W25" s="36" t="s">
        <v>187</v>
      </c>
      <c r="X25" s="36" t="s">
        <v>187</v>
      </c>
      <c r="Y25" s="36" t="s">
        <v>187</v>
      </c>
      <c r="Z25" s="36" t="s">
        <v>187</v>
      </c>
      <c r="AA25" s="36" t="s">
        <v>187</v>
      </c>
      <c r="AB25" s="36" t="s">
        <v>187</v>
      </c>
      <c r="AC25" s="36" t="s">
        <v>187</v>
      </c>
      <c r="AD25" s="36" t="s">
        <v>187</v>
      </c>
      <c r="AE25" s="36" t="s">
        <v>187</v>
      </c>
      <c r="AF25" s="36" t="s">
        <v>187</v>
      </c>
      <c r="AG25" s="36" t="s">
        <v>187</v>
      </c>
      <c r="AH25" s="36" t="s">
        <v>187</v>
      </c>
      <c r="AI25" s="36" t="s">
        <v>187</v>
      </c>
      <c r="AJ25" s="36" t="s">
        <v>187</v>
      </c>
      <c r="AK25" s="36" t="s">
        <v>187</v>
      </c>
      <c r="AL25" s="36" t="s">
        <v>187</v>
      </c>
      <c r="AM25" s="36" t="s">
        <v>187</v>
      </c>
      <c r="AN25" s="74">
        <f t="shared" si="1"/>
        <v>5.0999999999999997E-2</v>
      </c>
    </row>
    <row r="26" spans="1:40" ht="24.75" thickBot="1">
      <c r="A26" s="39" t="s">
        <v>225</v>
      </c>
      <c r="B26" s="45" t="s">
        <v>226</v>
      </c>
      <c r="C26" s="23" t="s">
        <v>227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187</v>
      </c>
      <c r="AC26" s="42" t="s">
        <v>187</v>
      </c>
      <c r="AD26" s="42" t="s">
        <v>187</v>
      </c>
      <c r="AE26" s="42" t="s">
        <v>187</v>
      </c>
      <c r="AF26" s="42" t="s">
        <v>187</v>
      </c>
      <c r="AG26" s="42" t="s">
        <v>187</v>
      </c>
      <c r="AH26" s="42" t="s">
        <v>187</v>
      </c>
      <c r="AI26" s="42" t="s">
        <v>187</v>
      </c>
      <c r="AJ26" s="42" t="s">
        <v>187</v>
      </c>
      <c r="AK26" s="42" t="s">
        <v>187</v>
      </c>
      <c r="AL26" s="42" t="s">
        <v>187</v>
      </c>
      <c r="AM26" s="42" t="s">
        <v>187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228</v>
      </c>
    </row>
    <row r="2" spans="1:1" s="19" customFormat="1" ht="15" customHeight="1">
      <c r="A2" s="18" t="s">
        <v>229</v>
      </c>
    </row>
    <row r="3" spans="1:1" s="19" customFormat="1" ht="15" customHeight="1">
      <c r="A3" s="18" t="s">
        <v>230</v>
      </c>
    </row>
    <row r="4" spans="1:1" s="19" customFormat="1" ht="15" customHeight="1">
      <c r="A4" s="18" t="s">
        <v>231</v>
      </c>
    </row>
    <row r="5" spans="1:1" s="19" customFormat="1" ht="15" customHeight="1">
      <c r="A5" s="18" t="s">
        <v>232</v>
      </c>
    </row>
    <row r="6" spans="1:1" s="19" customFormat="1" ht="15" customHeight="1">
      <c r="A6" s="18" t="s">
        <v>233</v>
      </c>
    </row>
    <row r="7" spans="1:1" s="19" customFormat="1" ht="15" customHeight="1">
      <c r="A7" s="18" t="s">
        <v>234</v>
      </c>
    </row>
    <row r="8" spans="1:1" s="19" customFormat="1" ht="15" customHeight="1">
      <c r="A8" s="18" t="s">
        <v>235</v>
      </c>
    </row>
    <row r="9" spans="1:1" s="19" customFormat="1" ht="15" customHeight="1">
      <c r="A9" s="18" t="s">
        <v>236</v>
      </c>
    </row>
    <row r="10" spans="1:1" s="19" customFormat="1" ht="15" customHeight="1">
      <c r="A10" s="18" t="s">
        <v>237</v>
      </c>
    </row>
    <row r="11" spans="1:1" s="19" customFormat="1" ht="15" customHeight="1">
      <c r="A11" s="18" t="s">
        <v>238</v>
      </c>
    </row>
    <row r="12" spans="1:1" s="19" customFormat="1" ht="15" customHeight="1">
      <c r="A12" s="18" t="s">
        <v>239</v>
      </c>
    </row>
    <row r="13" spans="1:1" s="19" customFormat="1" ht="15" customHeight="1">
      <c r="A13" s="18" t="s">
        <v>240</v>
      </c>
    </row>
    <row r="14" spans="1:1" s="19" customFormat="1" ht="15" customHeight="1">
      <c r="A14" s="18" t="s">
        <v>241</v>
      </c>
    </row>
    <row r="15" spans="1:1" s="19" customFormat="1" ht="15" customHeight="1">
      <c r="A15" s="18" t="s">
        <v>242</v>
      </c>
    </row>
    <row r="16" spans="1:1" s="19" customFormat="1" ht="15" customHeight="1">
      <c r="A16" s="18" t="s">
        <v>243</v>
      </c>
    </row>
    <row r="17" spans="1:1" s="19" customFormat="1" ht="15" customHeight="1">
      <c r="A17" s="18" t="s">
        <v>244</v>
      </c>
    </row>
    <row r="18" spans="1:1" s="19" customFormat="1" ht="15" customHeight="1">
      <c r="A18" s="18" t="s">
        <v>245</v>
      </c>
    </row>
    <row r="19" spans="1:1" s="19" customFormat="1" ht="15" customHeight="1">
      <c r="A19" s="18" t="s">
        <v>246</v>
      </c>
    </row>
    <row r="20" spans="1:1" s="19" customFormat="1" ht="15" customHeight="1">
      <c r="A20" s="18" t="s">
        <v>2</v>
      </c>
    </row>
    <row r="21" spans="1:1" s="19" customFormat="1" ht="15" customHeight="1">
      <c r="A21" s="18" t="s">
        <v>247</v>
      </c>
    </row>
    <row r="22" spans="1:1" s="19" customFormat="1" ht="15" customHeight="1">
      <c r="A22" s="18" t="s">
        <v>248</v>
      </c>
    </row>
    <row r="23" spans="1:1" s="19" customFormat="1" ht="15" customHeight="1">
      <c r="A23" s="18" t="s">
        <v>249</v>
      </c>
    </row>
    <row r="24" spans="1:1" s="19" customFormat="1" ht="15" customHeight="1">
      <c r="A24" s="18" t="s">
        <v>250</v>
      </c>
    </row>
    <row r="25" spans="1:1" s="19" customFormat="1" ht="15" customHeight="1">
      <c r="A25" s="18" t="s">
        <v>251</v>
      </c>
    </row>
    <row r="26" spans="1:1" s="19" customFormat="1" ht="15" customHeight="1">
      <c r="A26" s="18" t="s">
        <v>252</v>
      </c>
    </row>
    <row r="27" spans="1:1" s="19" customFormat="1" ht="15" customHeight="1">
      <c r="A27" s="18" t="s">
        <v>253</v>
      </c>
    </row>
    <row r="28" spans="1:1" s="19" customFormat="1" ht="15" customHeight="1">
      <c r="A28" s="18" t="s">
        <v>254</v>
      </c>
    </row>
    <row r="29" spans="1:1" s="19" customFormat="1" ht="15" customHeight="1">
      <c r="A29" s="18" t="s">
        <v>255</v>
      </c>
    </row>
    <row r="30" spans="1:1" s="19" customFormat="1" ht="15" customHeight="1">
      <c r="A30" s="18" t="s">
        <v>256</v>
      </c>
    </row>
    <row r="31" spans="1:1" s="19" customFormat="1" ht="15" customHeight="1">
      <c r="A31" s="18" t="s">
        <v>257</v>
      </c>
    </row>
    <row r="32" spans="1:1" s="19" customFormat="1" ht="15" customHeight="1">
      <c r="A32" s="18" t="s">
        <v>258</v>
      </c>
    </row>
    <row r="33" spans="1:1" s="19" customFormat="1" ht="15" customHeight="1">
      <c r="A33" s="18" t="s">
        <v>259</v>
      </c>
    </row>
    <row r="34" spans="1:1" s="19" customFormat="1" ht="15" customHeight="1">
      <c r="A34" s="18" t="s">
        <v>260</v>
      </c>
    </row>
    <row r="35" spans="1:1" s="19" customFormat="1" ht="15" customHeight="1">
      <c r="A35" s="18" t="s">
        <v>261</v>
      </c>
    </row>
    <row r="36" spans="1:1" s="19" customFormat="1" ht="15" customHeight="1">
      <c r="A36" s="18" t="s">
        <v>262</v>
      </c>
    </row>
    <row r="37" spans="1:1" s="19" customFormat="1" ht="15" customHeight="1">
      <c r="A37" s="18" t="s">
        <v>263</v>
      </c>
    </row>
    <row r="38" spans="1:1" s="19" customFormat="1" ht="15" customHeight="1">
      <c r="A38" s="18" t="s">
        <v>264</v>
      </c>
    </row>
    <row r="39" spans="1:1" s="19" customFormat="1" ht="15" customHeight="1">
      <c r="A39" s="18" t="s">
        <v>265</v>
      </c>
    </row>
    <row r="40" spans="1:1" s="19" customFormat="1" ht="15" customHeight="1">
      <c r="A40" s="18" t="s">
        <v>266</v>
      </c>
    </row>
    <row r="41" spans="1:1" s="19" customFormat="1" ht="15" customHeight="1">
      <c r="A41" s="18" t="s">
        <v>267</v>
      </c>
    </row>
    <row r="42" spans="1:1" s="19" customFormat="1" ht="15" customHeight="1">
      <c r="A42" s="18" t="s">
        <v>268</v>
      </c>
    </row>
    <row r="43" spans="1:1" s="19" customFormat="1" ht="15" customHeight="1">
      <c r="A43" s="18" t="s">
        <v>269</v>
      </c>
    </row>
    <row r="44" spans="1:1" s="19" customFormat="1" ht="15" customHeight="1">
      <c r="A44" s="18" t="s">
        <v>270</v>
      </c>
    </row>
    <row r="45" spans="1:1" s="19" customFormat="1" ht="15" customHeight="1">
      <c r="A45" s="18" t="s">
        <v>271</v>
      </c>
    </row>
    <row r="46" spans="1:1" s="19" customFormat="1" ht="15" customHeight="1">
      <c r="A46" s="18" t="s">
        <v>272</v>
      </c>
    </row>
    <row r="47" spans="1:1" s="19" customFormat="1" ht="15" customHeight="1">
      <c r="A47" s="18" t="s">
        <v>273</v>
      </c>
    </row>
    <row r="48" spans="1:1" s="19" customFormat="1" ht="15" customHeight="1">
      <c r="A48" s="18" t="s">
        <v>274</v>
      </c>
    </row>
    <row r="49" spans="1:1" s="19" customFormat="1" ht="15" customHeight="1">
      <c r="A49" s="18" t="s">
        <v>275</v>
      </c>
    </row>
    <row r="50" spans="1:1" s="19" customFormat="1" ht="15" customHeight="1">
      <c r="A50" s="18" t="s">
        <v>276</v>
      </c>
    </row>
    <row r="51" spans="1:1" s="19" customFormat="1" ht="15" customHeight="1">
      <c r="A51" s="18" t="s">
        <v>277</v>
      </c>
    </row>
    <row r="52" spans="1:1" s="19" customFormat="1" ht="15" customHeight="1">
      <c r="A52" s="18" t="s">
        <v>278</v>
      </c>
    </row>
    <row r="53" spans="1:1" s="19" customFormat="1" ht="15" customHeight="1">
      <c r="A53" s="18" t="s">
        <v>279</v>
      </c>
    </row>
    <row r="54" spans="1:1" s="19" customFormat="1" ht="15" customHeight="1">
      <c r="A54" s="18" t="s">
        <v>280</v>
      </c>
    </row>
    <row r="55" spans="1:1" s="19" customFormat="1" ht="15" customHeight="1">
      <c r="A55" s="18" t="s">
        <v>281</v>
      </c>
    </row>
    <row r="56" spans="1:1" s="19" customFormat="1" ht="15" customHeight="1">
      <c r="A56" s="18" t="s">
        <v>282</v>
      </c>
    </row>
    <row r="57" spans="1:1" s="19" customFormat="1" ht="15" customHeight="1">
      <c r="A57" s="18" t="s">
        <v>283</v>
      </c>
    </row>
    <row r="58" spans="1:1" s="19" customFormat="1" ht="15" customHeight="1">
      <c r="A58" s="18" t="s">
        <v>284</v>
      </c>
    </row>
    <row r="59" spans="1:1" s="19" customFormat="1" ht="15" customHeight="1">
      <c r="A59" s="18" t="s">
        <v>285</v>
      </c>
    </row>
    <row r="60" spans="1:1" s="19" customFormat="1" ht="15" customHeight="1">
      <c r="A60" s="18" t="s">
        <v>286</v>
      </c>
    </row>
    <row r="61" spans="1:1" s="19" customFormat="1" ht="15" customHeight="1">
      <c r="A61" s="18" t="s">
        <v>287</v>
      </c>
    </row>
    <row r="62" spans="1:1" s="19" customFormat="1" ht="15" customHeight="1">
      <c r="A62" s="18" t="s">
        <v>288</v>
      </c>
    </row>
    <row r="63" spans="1:1" s="19" customFormat="1" ht="15" customHeight="1">
      <c r="A63" s="18" t="s">
        <v>289</v>
      </c>
    </row>
    <row r="64" spans="1:1" s="19" customFormat="1" ht="15" customHeight="1">
      <c r="A64" s="18" t="s">
        <v>290</v>
      </c>
    </row>
    <row r="65" spans="1:1" s="19" customFormat="1" ht="15" customHeight="1">
      <c r="A65" s="18" t="s">
        <v>291</v>
      </c>
    </row>
    <row r="66" spans="1:1" s="19" customFormat="1" ht="15" customHeight="1">
      <c r="A66" s="18" t="s">
        <v>292</v>
      </c>
    </row>
    <row r="67" spans="1:1" s="19" customFormat="1" ht="15" customHeight="1">
      <c r="A67" s="18" t="s">
        <v>293</v>
      </c>
    </row>
    <row r="68" spans="1:1" s="19" customFormat="1" ht="15" customHeight="1">
      <c r="A68" s="18" t="s">
        <v>294</v>
      </c>
    </row>
    <row r="69" spans="1:1" s="19" customFormat="1" ht="15" customHeight="1">
      <c r="A69" s="18" t="s">
        <v>295</v>
      </c>
    </row>
    <row r="70" spans="1:1" s="19" customFormat="1" ht="15" customHeight="1">
      <c r="A70" s="18" t="s">
        <v>296</v>
      </c>
    </row>
    <row r="71" spans="1:1" s="19" customFormat="1" ht="15" customHeight="1">
      <c r="A71" s="18" t="s">
        <v>297</v>
      </c>
    </row>
    <row r="72" spans="1:1" s="19" customFormat="1" ht="15" customHeight="1">
      <c r="A72" s="18" t="s">
        <v>298</v>
      </c>
    </row>
    <row r="73" spans="1:1" s="19" customFormat="1" ht="15" customHeight="1">
      <c r="A73" s="18" t="s">
        <v>299</v>
      </c>
    </row>
    <row r="74" spans="1:1" s="19" customFormat="1" ht="15" customHeight="1">
      <c r="A74" s="18" t="s">
        <v>300</v>
      </c>
    </row>
    <row r="75" spans="1:1" s="19" customFormat="1" ht="15" customHeight="1">
      <c r="A75" s="18" t="s">
        <v>301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9978C56F-974C-4CCC-A573-477ADEE14DBD">Papildyta su neįvykusiais tarptautiniais renginiais.</Comments>
    <alreadyChecked xmlns="9978C56F-974C-4CCC-A573-477ADEE14DBD">false</alreadyChecked>
    <needDetail xmlns="9978C56F-974C-4CCC-A573-477ADEE14DBD">false</needDetail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D47366263FB1E4E83EBAA2827B2F2E4" ma:contentTypeVersion="" ma:contentTypeDescription="" ma:contentTypeScope="" ma:versionID="26cfc770b22f80f69f79305db208ac82">
  <xsd:schema xmlns:xsd="http://www.w3.org/2001/XMLSchema" xmlns:xs="http://www.w3.org/2001/XMLSchema" xmlns:p="http://schemas.microsoft.com/office/2006/metadata/properties" xmlns:ns1="http://schemas.microsoft.com/sharepoint/v3" xmlns:ns2="9978C56F-974C-4CCC-A573-477ADEE14DBD" targetNamespace="http://schemas.microsoft.com/office/2006/metadata/properties" ma:root="true" ma:fieldsID="4453aa3b6b24a604057fb40284b9e4f3" ns1:_="" ns2:_="">
    <xsd:import namespace="http://schemas.microsoft.com/sharepoint/v3"/>
    <xsd:import namespace="9978C56F-974C-4CCC-A573-477ADEE14DB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78C56F-974C-4CCC-A573-477ADEE14DB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schemas.microsoft.com/office/2006/documentManagement/types"/>
    <ds:schemaRef ds:uri="http://schemas.microsoft.com/office/infopath/2007/PartnerControls"/>
    <ds:schemaRef ds:uri="9978C56F-974C-4CCC-A573-477ADEE14DBD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6E869C-7A0B-4598-A1AC-402A7B7F5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78C56F-974C-4CCC-A573-477ADEE14D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0x0101006CB92C11A11C4849B1A04E87CB5CBA3E00BD47366263FB1E4E83EBAA2827B2F2E4</vt:lpwstr>
  </property>
</Properties>
</file>