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daukantiene\Desktop\11_programos siuntimui\rezultatai\"/>
    </mc:Choice>
  </mc:AlternateContent>
  <bookViews>
    <workbookView xWindow="0" yWindow="0" windowWidth="28800" windowHeight="12330"/>
  </bookViews>
  <sheets>
    <sheet name="I dalis" sheetId="2" r:id="rId1"/>
    <sheet name="Balų lentelė" sheetId="13" state="hidden" r:id="rId2"/>
    <sheet name="Pripazintos federacijos" sheetId="11" state="hidden" r:id="rId3"/>
  </sheets>
  <definedNames>
    <definedName name="_xlnm.Print_Area" localSheetId="0">'I dalis'!$A:$R</definedName>
  </definedNames>
  <calcPr calcId="171026"/>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599" i="2" l="1"/>
  <c r="N591" i="2"/>
  <c r="N592" i="2"/>
  <c r="N593" i="2"/>
  <c r="N594" i="2"/>
  <c r="N595" i="2"/>
  <c r="N596" i="2"/>
  <c r="N597" i="2"/>
  <c r="N598" i="2"/>
  <c r="N590" i="2"/>
  <c r="N574" i="2"/>
  <c r="N575" i="2"/>
  <c r="N576" i="2"/>
  <c r="N577" i="2"/>
  <c r="N578" i="2"/>
  <c r="N579" i="2"/>
  <c r="N580" i="2"/>
  <c r="N581" i="2"/>
  <c r="N582" i="2"/>
  <c r="N573" i="2"/>
  <c r="N557" i="2"/>
  <c r="N558" i="2"/>
  <c r="N559" i="2"/>
  <c r="N560" i="2"/>
  <c r="N561" i="2"/>
  <c r="N562" i="2"/>
  <c r="N563" i="2"/>
  <c r="N564" i="2"/>
  <c r="N565" i="2"/>
  <c r="N556" i="2"/>
  <c r="N540" i="2"/>
  <c r="N541" i="2"/>
  <c r="N542" i="2"/>
  <c r="N543" i="2"/>
  <c r="N544" i="2"/>
  <c r="N545" i="2"/>
  <c r="N546" i="2"/>
  <c r="N547" i="2"/>
  <c r="N548" i="2"/>
  <c r="N539" i="2"/>
  <c r="N523" i="2"/>
  <c r="N524" i="2"/>
  <c r="N525" i="2"/>
  <c r="N526" i="2"/>
  <c r="N527" i="2"/>
  <c r="N528" i="2"/>
  <c r="N529" i="2"/>
  <c r="N530" i="2"/>
  <c r="N531" i="2"/>
  <c r="N522" i="2"/>
  <c r="N506" i="2"/>
  <c r="N507" i="2"/>
  <c r="N508" i="2"/>
  <c r="N509" i="2"/>
  <c r="N510" i="2"/>
  <c r="N511" i="2"/>
  <c r="N512" i="2"/>
  <c r="N513" i="2"/>
  <c r="N514" i="2"/>
  <c r="N505" i="2"/>
  <c r="N489" i="2"/>
  <c r="N490" i="2"/>
  <c r="N491" i="2"/>
  <c r="N492" i="2"/>
  <c r="N493" i="2"/>
  <c r="N494" i="2"/>
  <c r="N495" i="2"/>
  <c r="N496" i="2"/>
  <c r="N497" i="2"/>
  <c r="N488" i="2"/>
  <c r="N472" i="2"/>
  <c r="N473" i="2"/>
  <c r="N474" i="2"/>
  <c r="N475" i="2"/>
  <c r="N476" i="2"/>
  <c r="N477" i="2"/>
  <c r="N478" i="2"/>
  <c r="N479" i="2"/>
  <c r="N480" i="2"/>
  <c r="N471" i="2"/>
  <c r="N455" i="2"/>
  <c r="N456" i="2"/>
  <c r="N457" i="2"/>
  <c r="N458" i="2"/>
  <c r="N459" i="2"/>
  <c r="N460" i="2"/>
  <c r="N461" i="2"/>
  <c r="N462" i="2"/>
  <c r="N463" i="2"/>
  <c r="N454" i="2"/>
  <c r="N438" i="2"/>
  <c r="N439" i="2"/>
  <c r="N440" i="2"/>
  <c r="N441" i="2"/>
  <c r="N442" i="2"/>
  <c r="N443" i="2"/>
  <c r="N444" i="2"/>
  <c r="N445" i="2"/>
  <c r="N446" i="2"/>
  <c r="N437" i="2"/>
  <c r="N421" i="2"/>
  <c r="N422" i="2"/>
  <c r="N423" i="2"/>
  <c r="N424" i="2"/>
  <c r="N425" i="2"/>
  <c r="N426" i="2"/>
  <c r="N427" i="2"/>
  <c r="N428" i="2"/>
  <c r="N429" i="2"/>
  <c r="N420" i="2"/>
  <c r="N404" i="2"/>
  <c r="N405" i="2"/>
  <c r="N406" i="2"/>
  <c r="N407" i="2"/>
  <c r="N408" i="2"/>
  <c r="N409" i="2"/>
  <c r="N410" i="2"/>
  <c r="N411" i="2"/>
  <c r="N412" i="2"/>
  <c r="N403" i="2"/>
  <c r="N387" i="2"/>
  <c r="N388" i="2"/>
  <c r="N389" i="2"/>
  <c r="N390" i="2"/>
  <c r="N391" i="2"/>
  <c r="N392" i="2"/>
  <c r="N393" i="2"/>
  <c r="N394" i="2"/>
  <c r="N395" i="2"/>
  <c r="N386" i="2"/>
  <c r="N370" i="2"/>
  <c r="N371" i="2"/>
  <c r="N372" i="2"/>
  <c r="N373" i="2"/>
  <c r="N374" i="2"/>
  <c r="N375" i="2"/>
  <c r="N376" i="2"/>
  <c r="N377" i="2"/>
  <c r="N378" i="2"/>
  <c r="N369" i="2"/>
  <c r="N353" i="2"/>
  <c r="N354" i="2"/>
  <c r="N355" i="2"/>
  <c r="N356" i="2"/>
  <c r="N357" i="2"/>
  <c r="N358" i="2"/>
  <c r="N359" i="2"/>
  <c r="N360" i="2"/>
  <c r="N361" i="2"/>
  <c r="N352" i="2"/>
  <c r="N336" i="2"/>
  <c r="N337" i="2"/>
  <c r="N338" i="2"/>
  <c r="N339" i="2"/>
  <c r="N340" i="2"/>
  <c r="N341" i="2"/>
  <c r="N342" i="2"/>
  <c r="N343" i="2"/>
  <c r="N344" i="2"/>
  <c r="N335" i="2"/>
  <c r="N319" i="2"/>
  <c r="N320" i="2"/>
  <c r="N321" i="2"/>
  <c r="N322" i="2"/>
  <c r="N323" i="2"/>
  <c r="N324" i="2"/>
  <c r="N325" i="2"/>
  <c r="N326" i="2"/>
  <c r="N327" i="2"/>
  <c r="N318" i="2"/>
  <c r="N302" i="2"/>
  <c r="N303" i="2"/>
  <c r="N304" i="2"/>
  <c r="N305" i="2"/>
  <c r="N306" i="2"/>
  <c r="N307" i="2"/>
  <c r="N308" i="2"/>
  <c r="N309" i="2"/>
  <c r="N310" i="2"/>
  <c r="N301" i="2"/>
  <c r="N285" i="2"/>
  <c r="N286" i="2"/>
  <c r="N287" i="2"/>
  <c r="N288" i="2"/>
  <c r="N289" i="2"/>
  <c r="N290" i="2"/>
  <c r="N291" i="2"/>
  <c r="N292" i="2"/>
  <c r="N293" i="2"/>
  <c r="N284" i="2"/>
  <c r="N268" i="2"/>
  <c r="N269" i="2"/>
  <c r="N270" i="2"/>
  <c r="N271" i="2"/>
  <c r="N272" i="2"/>
  <c r="N273" i="2"/>
  <c r="N274" i="2"/>
  <c r="N275" i="2"/>
  <c r="N276" i="2"/>
  <c r="N267" i="2"/>
  <c r="N252" i="2"/>
  <c r="N253" i="2"/>
  <c r="N254" i="2"/>
  <c r="N255" i="2"/>
  <c r="N256" i="2"/>
  <c r="N257" i="2"/>
  <c r="N258" i="2"/>
  <c r="N259" i="2"/>
  <c r="N260" i="2"/>
  <c r="N251" i="2"/>
  <c r="N235" i="2"/>
  <c r="N236" i="2"/>
  <c r="N237" i="2"/>
  <c r="N238" i="2"/>
  <c r="N239" i="2"/>
  <c r="N240" i="2"/>
  <c r="N241" i="2"/>
  <c r="N242" i="2"/>
  <c r="N243" i="2"/>
  <c r="N234" i="2"/>
  <c r="N218" i="2"/>
  <c r="N219" i="2"/>
  <c r="N220" i="2"/>
  <c r="N221" i="2"/>
  <c r="N222" i="2"/>
  <c r="N223" i="2"/>
  <c r="N224" i="2"/>
  <c r="N225" i="2"/>
  <c r="N226" i="2"/>
  <c r="N217" i="2"/>
  <c r="N209" i="2"/>
  <c r="N201" i="2"/>
  <c r="N202" i="2"/>
  <c r="N203" i="2"/>
  <c r="N204" i="2"/>
  <c r="N205" i="2"/>
  <c r="N206" i="2"/>
  <c r="N207" i="2"/>
  <c r="N208" i="2"/>
  <c r="N200" i="2"/>
  <c r="N184" i="2"/>
  <c r="N185" i="2"/>
  <c r="N186" i="2"/>
  <c r="N187" i="2"/>
  <c r="N188" i="2"/>
  <c r="N189" i="2"/>
  <c r="N190" i="2"/>
  <c r="N191" i="2"/>
  <c r="N192" i="2"/>
  <c r="N183" i="2"/>
  <c r="N167" i="2"/>
  <c r="N168" i="2"/>
  <c r="N169" i="2"/>
  <c r="N170" i="2"/>
  <c r="N171" i="2"/>
  <c r="N172" i="2"/>
  <c r="N173" i="2"/>
  <c r="N174" i="2"/>
  <c r="N175" i="2"/>
  <c r="N166" i="2"/>
  <c r="N150" i="2"/>
  <c r="N151" i="2"/>
  <c r="N152" i="2"/>
  <c r="N153" i="2"/>
  <c r="N154" i="2"/>
  <c r="N155" i="2"/>
  <c r="N156" i="2"/>
  <c r="N157" i="2"/>
  <c r="N158" i="2"/>
  <c r="N149" i="2"/>
  <c r="N133" i="2"/>
  <c r="N134" i="2"/>
  <c r="N135" i="2"/>
  <c r="N136" i="2"/>
  <c r="N137" i="2"/>
  <c r="N138" i="2"/>
  <c r="N139" i="2"/>
  <c r="N140" i="2"/>
  <c r="N141" i="2"/>
  <c r="N132" i="2"/>
  <c r="N116" i="2"/>
  <c r="N117" i="2"/>
  <c r="N118" i="2"/>
  <c r="N119" i="2"/>
  <c r="N120" i="2"/>
  <c r="N121" i="2"/>
  <c r="N122" i="2"/>
  <c r="N123" i="2"/>
  <c r="N124" i="2"/>
  <c r="N115" i="2"/>
  <c r="N99" i="2"/>
  <c r="N100" i="2"/>
  <c r="N101" i="2"/>
  <c r="N102" i="2"/>
  <c r="N103" i="2"/>
  <c r="N104" i="2"/>
  <c r="N105" i="2"/>
  <c r="N106" i="2"/>
  <c r="N107" i="2"/>
  <c r="N98" i="2"/>
  <c r="N82" i="2"/>
  <c r="N83" i="2"/>
  <c r="N84" i="2"/>
  <c r="N85" i="2"/>
  <c r="N86" i="2"/>
  <c r="N87" i="2"/>
  <c r="N88" i="2"/>
  <c r="N89" i="2"/>
  <c r="N90" i="2"/>
  <c r="N81" i="2"/>
  <c r="N65" i="2"/>
  <c r="N66" i="2"/>
  <c r="N67" i="2"/>
  <c r="N68" i="2"/>
  <c r="N69" i="2"/>
  <c r="N70" i="2"/>
  <c r="N71" i="2"/>
  <c r="N72" i="2"/>
  <c r="N73" i="2"/>
  <c r="N64" i="2"/>
  <c r="N48" i="2"/>
  <c r="N49" i="2"/>
  <c r="N50" i="2"/>
  <c r="N51" i="2"/>
  <c r="N52" i="2"/>
  <c r="N53" i="2"/>
  <c r="N54" i="2"/>
  <c r="N55" i="2"/>
  <c r="N56" i="2"/>
  <c r="N47" i="2"/>
  <c r="N29" i="2"/>
  <c r="N30" i="2"/>
  <c r="N31" i="2"/>
  <c r="N32" i="2"/>
  <c r="N33" i="2"/>
  <c r="N34" i="2"/>
  <c r="N35" i="2"/>
  <c r="N36" i="2"/>
  <c r="N37" i="2"/>
  <c r="N28" i="2"/>
  <c r="N19" i="2"/>
  <c r="O599" i="2"/>
  <c r="O591" i="2"/>
  <c r="O592" i="2"/>
  <c r="O593" i="2"/>
  <c r="O594" i="2"/>
  <c r="O595" i="2"/>
  <c r="O596" i="2"/>
  <c r="O597" i="2"/>
  <c r="O598" i="2"/>
  <c r="O590" i="2"/>
  <c r="O574" i="2"/>
  <c r="O575" i="2"/>
  <c r="O576" i="2"/>
  <c r="O577" i="2"/>
  <c r="O578" i="2"/>
  <c r="O579" i="2"/>
  <c r="O580" i="2"/>
  <c r="O581" i="2"/>
  <c r="O582" i="2"/>
  <c r="O573" i="2"/>
  <c r="O557" i="2"/>
  <c r="O558" i="2"/>
  <c r="O559" i="2"/>
  <c r="O560" i="2"/>
  <c r="O561" i="2"/>
  <c r="O562" i="2"/>
  <c r="O563" i="2"/>
  <c r="O564" i="2"/>
  <c r="O565" i="2"/>
  <c r="O556" i="2"/>
  <c r="O540" i="2"/>
  <c r="O541" i="2"/>
  <c r="O542" i="2"/>
  <c r="O543" i="2"/>
  <c r="O544" i="2"/>
  <c r="O545" i="2"/>
  <c r="O546" i="2"/>
  <c r="O547" i="2"/>
  <c r="O548" i="2"/>
  <c r="O539" i="2"/>
  <c r="O523" i="2"/>
  <c r="O524" i="2"/>
  <c r="O525" i="2"/>
  <c r="O526" i="2"/>
  <c r="O527" i="2"/>
  <c r="O528" i="2"/>
  <c r="O529" i="2"/>
  <c r="O530" i="2"/>
  <c r="O531" i="2"/>
  <c r="O522" i="2"/>
  <c r="O506" i="2"/>
  <c r="O507" i="2"/>
  <c r="O508" i="2"/>
  <c r="O509" i="2"/>
  <c r="O510" i="2"/>
  <c r="O511" i="2"/>
  <c r="O512" i="2"/>
  <c r="O513" i="2"/>
  <c r="O514" i="2"/>
  <c r="O505" i="2"/>
  <c r="O489" i="2"/>
  <c r="O490" i="2"/>
  <c r="O491" i="2"/>
  <c r="O492" i="2"/>
  <c r="O493" i="2"/>
  <c r="O494" i="2"/>
  <c r="O495" i="2"/>
  <c r="O496" i="2"/>
  <c r="O497" i="2"/>
  <c r="O488" i="2"/>
  <c r="O472" i="2"/>
  <c r="O473" i="2"/>
  <c r="O474" i="2"/>
  <c r="O475" i="2"/>
  <c r="O476" i="2"/>
  <c r="O477" i="2"/>
  <c r="O478" i="2"/>
  <c r="O479" i="2"/>
  <c r="O480" i="2"/>
  <c r="O471" i="2"/>
  <c r="O455" i="2"/>
  <c r="O456" i="2"/>
  <c r="O457" i="2"/>
  <c r="O458" i="2"/>
  <c r="O459" i="2"/>
  <c r="O460" i="2"/>
  <c r="O461" i="2"/>
  <c r="O462" i="2"/>
  <c r="O463" i="2"/>
  <c r="O454" i="2"/>
  <c r="O438" i="2"/>
  <c r="O439" i="2"/>
  <c r="O440" i="2"/>
  <c r="O441" i="2"/>
  <c r="O442" i="2"/>
  <c r="O443" i="2"/>
  <c r="O444" i="2"/>
  <c r="O445" i="2"/>
  <c r="O446" i="2"/>
  <c r="O437" i="2"/>
  <c r="O421" i="2"/>
  <c r="O422" i="2"/>
  <c r="O423" i="2"/>
  <c r="O424" i="2"/>
  <c r="O425" i="2"/>
  <c r="O426" i="2"/>
  <c r="O427" i="2"/>
  <c r="O428" i="2"/>
  <c r="O429" i="2"/>
  <c r="O420" i="2"/>
  <c r="O404" i="2"/>
  <c r="O405" i="2"/>
  <c r="O406" i="2"/>
  <c r="O407" i="2"/>
  <c r="O408" i="2"/>
  <c r="O409" i="2"/>
  <c r="O410" i="2"/>
  <c r="O411" i="2"/>
  <c r="O412" i="2"/>
  <c r="O403" i="2"/>
  <c r="O387" i="2"/>
  <c r="O388" i="2"/>
  <c r="O389" i="2"/>
  <c r="O390" i="2"/>
  <c r="O391" i="2"/>
  <c r="O392" i="2"/>
  <c r="O393" i="2"/>
  <c r="O394" i="2"/>
  <c r="O395" i="2"/>
  <c r="O386" i="2"/>
  <c r="O370" i="2"/>
  <c r="O371" i="2"/>
  <c r="O372" i="2"/>
  <c r="O373" i="2"/>
  <c r="O374" i="2"/>
  <c r="O375" i="2"/>
  <c r="O376" i="2"/>
  <c r="O377" i="2"/>
  <c r="O378" i="2"/>
  <c r="O369" i="2"/>
  <c r="O353" i="2"/>
  <c r="O354" i="2"/>
  <c r="O355" i="2"/>
  <c r="O356" i="2"/>
  <c r="O357" i="2"/>
  <c r="O358" i="2"/>
  <c r="O359" i="2"/>
  <c r="O360" i="2"/>
  <c r="O361" i="2"/>
  <c r="O352" i="2"/>
  <c r="O336" i="2"/>
  <c r="O337" i="2"/>
  <c r="O338" i="2"/>
  <c r="O339" i="2"/>
  <c r="O340" i="2"/>
  <c r="O341" i="2"/>
  <c r="O342" i="2"/>
  <c r="O343" i="2"/>
  <c r="O344" i="2"/>
  <c r="O335" i="2"/>
  <c r="O319" i="2"/>
  <c r="O320" i="2"/>
  <c r="O321" i="2"/>
  <c r="O322" i="2"/>
  <c r="O323" i="2"/>
  <c r="O324" i="2"/>
  <c r="O325" i="2"/>
  <c r="O326" i="2"/>
  <c r="O327" i="2"/>
  <c r="O318" i="2"/>
  <c r="O302" i="2"/>
  <c r="O303" i="2"/>
  <c r="O304" i="2"/>
  <c r="O305" i="2"/>
  <c r="O306" i="2"/>
  <c r="O307" i="2"/>
  <c r="O308" i="2"/>
  <c r="O309" i="2"/>
  <c r="O310" i="2"/>
  <c r="O301" i="2"/>
  <c r="O285" i="2"/>
  <c r="O286" i="2"/>
  <c r="O287" i="2"/>
  <c r="O288" i="2"/>
  <c r="O289" i="2"/>
  <c r="O290" i="2"/>
  <c r="O291" i="2"/>
  <c r="O292" i="2"/>
  <c r="O293" i="2"/>
  <c r="O284" i="2"/>
  <c r="O268" i="2"/>
  <c r="O269" i="2"/>
  <c r="O270" i="2"/>
  <c r="O271" i="2"/>
  <c r="O272" i="2"/>
  <c r="O273" i="2"/>
  <c r="O274" i="2"/>
  <c r="O275" i="2"/>
  <c r="O276" i="2"/>
  <c r="O267" i="2"/>
  <c r="O252" i="2"/>
  <c r="O253" i="2"/>
  <c r="O254" i="2"/>
  <c r="O255" i="2"/>
  <c r="O256" i="2"/>
  <c r="O257" i="2"/>
  <c r="O258" i="2"/>
  <c r="O259" i="2"/>
  <c r="O260" i="2"/>
  <c r="O251" i="2"/>
  <c r="O235" i="2"/>
  <c r="O236" i="2"/>
  <c r="O237" i="2"/>
  <c r="O238" i="2"/>
  <c r="O239" i="2"/>
  <c r="O240" i="2"/>
  <c r="O241" i="2"/>
  <c r="O242" i="2"/>
  <c r="O243" i="2"/>
  <c r="O234" i="2"/>
  <c r="O218" i="2"/>
  <c r="O219" i="2"/>
  <c r="O220" i="2"/>
  <c r="O221" i="2"/>
  <c r="O222" i="2"/>
  <c r="O223" i="2"/>
  <c r="O224" i="2"/>
  <c r="O225" i="2"/>
  <c r="O226" i="2"/>
  <c r="O217" i="2"/>
  <c r="O201" i="2"/>
  <c r="O202" i="2"/>
  <c r="O203" i="2"/>
  <c r="O204" i="2"/>
  <c r="O205" i="2"/>
  <c r="O206" i="2"/>
  <c r="O207" i="2"/>
  <c r="O208" i="2"/>
  <c r="O209" i="2"/>
  <c r="O200" i="2"/>
  <c r="O184" i="2"/>
  <c r="O185" i="2"/>
  <c r="O186" i="2"/>
  <c r="O187" i="2"/>
  <c r="O188" i="2"/>
  <c r="O189" i="2"/>
  <c r="O190" i="2"/>
  <c r="O191" i="2"/>
  <c r="O192" i="2"/>
  <c r="O183" i="2"/>
  <c r="O167" i="2"/>
  <c r="O168" i="2"/>
  <c r="O169" i="2"/>
  <c r="O170" i="2"/>
  <c r="O171" i="2"/>
  <c r="O172" i="2"/>
  <c r="O173" i="2"/>
  <c r="O174" i="2"/>
  <c r="O175" i="2"/>
  <c r="O166" i="2"/>
  <c r="O150" i="2"/>
  <c r="O151" i="2"/>
  <c r="O152" i="2"/>
  <c r="O153" i="2"/>
  <c r="O154" i="2"/>
  <c r="O155" i="2"/>
  <c r="O156" i="2"/>
  <c r="O157" i="2"/>
  <c r="O158" i="2"/>
  <c r="O149" i="2"/>
  <c r="O133" i="2"/>
  <c r="O134" i="2"/>
  <c r="O135" i="2"/>
  <c r="O136" i="2"/>
  <c r="O137" i="2"/>
  <c r="O138" i="2"/>
  <c r="O139" i="2"/>
  <c r="O140" i="2"/>
  <c r="O141" i="2"/>
  <c r="O132" i="2"/>
  <c r="O116" i="2"/>
  <c r="O117" i="2"/>
  <c r="O118" i="2"/>
  <c r="O119" i="2"/>
  <c r="O120" i="2"/>
  <c r="O121" i="2"/>
  <c r="O122" i="2"/>
  <c r="O123" i="2"/>
  <c r="O124" i="2"/>
  <c r="O115" i="2"/>
  <c r="O99" i="2"/>
  <c r="O100" i="2"/>
  <c r="O101" i="2"/>
  <c r="O102" i="2"/>
  <c r="O103" i="2"/>
  <c r="O104" i="2"/>
  <c r="O105" i="2"/>
  <c r="O106" i="2"/>
  <c r="O107" i="2"/>
  <c r="O98" i="2"/>
  <c r="O82" i="2"/>
  <c r="O83" i="2"/>
  <c r="O84" i="2"/>
  <c r="O85" i="2"/>
  <c r="O86" i="2"/>
  <c r="O87" i="2"/>
  <c r="O88" i="2"/>
  <c r="O89" i="2"/>
  <c r="O90" i="2"/>
  <c r="O81" i="2"/>
  <c r="O65" i="2"/>
  <c r="O66" i="2"/>
  <c r="O67" i="2"/>
  <c r="O68" i="2"/>
  <c r="O69" i="2"/>
  <c r="O70" i="2"/>
  <c r="O71" i="2"/>
  <c r="O72" i="2"/>
  <c r="O73" i="2"/>
  <c r="O64" i="2"/>
  <c r="O48" i="2"/>
  <c r="O49" i="2"/>
  <c r="O50" i="2"/>
  <c r="O51" i="2"/>
  <c r="O52" i="2"/>
  <c r="O53" i="2"/>
  <c r="O54" i="2"/>
  <c r="O55" i="2"/>
  <c r="O56" i="2"/>
  <c r="O47" i="2"/>
  <c r="O29" i="2"/>
  <c r="O30" i="2"/>
  <c r="O31" i="2"/>
  <c r="O32" i="2"/>
  <c r="O33" i="2"/>
  <c r="O34" i="2"/>
  <c r="O35" i="2"/>
  <c r="O36" i="2"/>
  <c r="O37" i="2"/>
  <c r="O28" i="2"/>
  <c r="AN26" i="13"/>
  <c r="U26" i="13"/>
  <c r="V26" i="13"/>
  <c r="W26" i="13"/>
  <c r="X26" i="13"/>
  <c r="Y26" i="13"/>
  <c r="Z26" i="13"/>
  <c r="AA26" i="13"/>
  <c r="M26" i="13"/>
  <c r="N26" i="13"/>
  <c r="O26" i="13"/>
  <c r="P26" i="13"/>
  <c r="Q26" i="13"/>
  <c r="R26" i="13"/>
  <c r="S26" i="13"/>
  <c r="AN25" i="13"/>
  <c r="M25" i="13"/>
  <c r="N25" i="13"/>
  <c r="O25" i="13"/>
  <c r="P25" i="13"/>
  <c r="Q25" i="13"/>
  <c r="R25" i="13"/>
  <c r="S25" i="13"/>
  <c r="AN24" i="13"/>
  <c r="M24" i="13"/>
  <c r="N24" i="13"/>
  <c r="O24" i="13"/>
  <c r="P24" i="13"/>
  <c r="Q24" i="13"/>
  <c r="R24" i="13"/>
  <c r="S24" i="13"/>
  <c r="AN23" i="13"/>
  <c r="M23" i="13"/>
  <c r="N23" i="13"/>
  <c r="O23" i="13"/>
  <c r="P23" i="13"/>
  <c r="Q23" i="13"/>
  <c r="R23" i="13"/>
  <c r="S23" i="13"/>
  <c r="AN22" i="13"/>
  <c r="M22" i="13"/>
  <c r="N22" i="13"/>
  <c r="O22" i="13"/>
  <c r="P22" i="13"/>
  <c r="Q22" i="13"/>
  <c r="R22" i="13"/>
  <c r="S22" i="13"/>
  <c r="AN21" i="13"/>
  <c r="M21" i="13"/>
  <c r="N21" i="13"/>
  <c r="O21" i="13"/>
  <c r="P21" i="13"/>
  <c r="Q21" i="13"/>
  <c r="R21" i="13"/>
  <c r="S21" i="13"/>
  <c r="AN20" i="13"/>
  <c r="M20" i="13"/>
  <c r="N20" i="13"/>
  <c r="O20" i="13"/>
  <c r="P20" i="13"/>
  <c r="Q20" i="13"/>
  <c r="R20" i="13"/>
  <c r="S20" i="13"/>
  <c r="AN19" i="13"/>
  <c r="U19" i="13"/>
  <c r="V19" i="13"/>
  <c r="W19" i="13"/>
  <c r="X19" i="13"/>
  <c r="Y19" i="13"/>
  <c r="Z19" i="13"/>
  <c r="AA19" i="13"/>
  <c r="M19" i="13"/>
  <c r="N19" i="13"/>
  <c r="O19" i="13"/>
  <c r="P19" i="13"/>
  <c r="Q19" i="13"/>
  <c r="R19" i="13"/>
  <c r="S19" i="13"/>
  <c r="AN18" i="13"/>
  <c r="AC18" i="13"/>
  <c r="AD18" i="13"/>
  <c r="AE18" i="13"/>
  <c r="AF18" i="13"/>
  <c r="AG18" i="13"/>
  <c r="AH18" i="13"/>
  <c r="AI18" i="13"/>
  <c r="U18" i="13"/>
  <c r="V18" i="13"/>
  <c r="W18" i="13"/>
  <c r="X18" i="13"/>
  <c r="Y18" i="13"/>
  <c r="Z18" i="13"/>
  <c r="AA18" i="13"/>
  <c r="M18" i="13"/>
  <c r="N18" i="13"/>
  <c r="O18" i="13"/>
  <c r="P18" i="13"/>
  <c r="Q18" i="13"/>
  <c r="R18" i="13"/>
  <c r="S18" i="13"/>
  <c r="AN17" i="13"/>
  <c r="U17" i="13"/>
  <c r="V17" i="13"/>
  <c r="W17" i="13"/>
  <c r="X17" i="13"/>
  <c r="Y17" i="13"/>
  <c r="Z17" i="13"/>
  <c r="AA17" i="13"/>
  <c r="M17" i="13"/>
  <c r="N17" i="13"/>
  <c r="O17" i="13"/>
  <c r="P17" i="13"/>
  <c r="Q17" i="13"/>
  <c r="R17" i="13"/>
  <c r="S17" i="13"/>
  <c r="AN16" i="13"/>
  <c r="AN15" i="13"/>
  <c r="U15" i="13"/>
  <c r="V15" i="13"/>
  <c r="W15" i="13"/>
  <c r="X15" i="13"/>
  <c r="Y15" i="13"/>
  <c r="Z15" i="13"/>
  <c r="AA15" i="13"/>
  <c r="M15" i="13"/>
  <c r="N15" i="13"/>
  <c r="O15" i="13"/>
  <c r="P15" i="13"/>
  <c r="Q15" i="13"/>
  <c r="R15" i="13"/>
  <c r="S15" i="13"/>
  <c r="AN14" i="13"/>
  <c r="AC14" i="13"/>
  <c r="AD14" i="13"/>
  <c r="AE14" i="13"/>
  <c r="AF14" i="13"/>
  <c r="AG14" i="13"/>
  <c r="AH14" i="13"/>
  <c r="AI14" i="13"/>
  <c r="U14" i="13"/>
  <c r="V14" i="13"/>
  <c r="W14" i="13"/>
  <c r="X14" i="13"/>
  <c r="Y14" i="13"/>
  <c r="Z14" i="13"/>
  <c r="AA14" i="13"/>
  <c r="M14" i="13"/>
  <c r="N14" i="13"/>
  <c r="O14" i="13"/>
  <c r="P14" i="13"/>
  <c r="Q14" i="13"/>
  <c r="R14" i="13"/>
  <c r="S14" i="13"/>
  <c r="AN13" i="13"/>
  <c r="M13" i="13"/>
  <c r="N13" i="13"/>
  <c r="O13" i="13"/>
  <c r="P13" i="13"/>
  <c r="Q13" i="13"/>
  <c r="R13" i="13"/>
  <c r="S13" i="13"/>
  <c r="AN12" i="13"/>
  <c r="U12" i="13"/>
  <c r="V12" i="13"/>
  <c r="W12" i="13"/>
  <c r="X12" i="13"/>
  <c r="Y12" i="13"/>
  <c r="Z12" i="13"/>
  <c r="AA12" i="13"/>
  <c r="M12" i="13"/>
  <c r="N12" i="13"/>
  <c r="O12" i="13"/>
  <c r="P12" i="13"/>
  <c r="Q12" i="13"/>
  <c r="R12" i="13"/>
  <c r="S12" i="13"/>
  <c r="AN11" i="13"/>
  <c r="AC11" i="13"/>
  <c r="AD11" i="13"/>
  <c r="AE11" i="13"/>
  <c r="AF11" i="13"/>
  <c r="AG11" i="13"/>
  <c r="AH11" i="13"/>
  <c r="AI11" i="13"/>
  <c r="U11" i="13"/>
  <c r="V11" i="13"/>
  <c r="W11" i="13"/>
  <c r="X11" i="13"/>
  <c r="Y11" i="13"/>
  <c r="Z11" i="13"/>
  <c r="AA11" i="13"/>
  <c r="M11" i="13"/>
  <c r="N11" i="13"/>
  <c r="O11" i="13"/>
  <c r="P11" i="13"/>
  <c r="Q11" i="13"/>
  <c r="R11" i="13"/>
  <c r="S11" i="13"/>
  <c r="AN10" i="13"/>
  <c r="P591" i="2"/>
  <c r="Q591" i="2"/>
  <c r="R591" i="2"/>
  <c r="P592" i="2"/>
  <c r="Q592" i="2"/>
  <c r="R592" i="2"/>
  <c r="P593" i="2"/>
  <c r="P594" i="2"/>
  <c r="Q594" i="2"/>
  <c r="R594" i="2"/>
  <c r="P595" i="2"/>
  <c r="Q595" i="2"/>
  <c r="R595" i="2"/>
  <c r="P596" i="2"/>
  <c r="Q596" i="2"/>
  <c r="R596" i="2"/>
  <c r="P597" i="2"/>
  <c r="Q597" i="2"/>
  <c r="R597" i="2"/>
  <c r="P598" i="2"/>
  <c r="Q598" i="2"/>
  <c r="R598" i="2"/>
  <c r="P599" i="2"/>
  <c r="Q599" i="2"/>
  <c r="R599" i="2"/>
  <c r="P590" i="2"/>
  <c r="P574" i="2"/>
  <c r="Q574" i="2"/>
  <c r="R574" i="2"/>
  <c r="P575" i="2"/>
  <c r="Q575" i="2"/>
  <c r="R575" i="2"/>
  <c r="P576" i="2"/>
  <c r="Q576" i="2"/>
  <c r="R576" i="2"/>
  <c r="P577" i="2"/>
  <c r="Q577" i="2"/>
  <c r="R577" i="2"/>
  <c r="P578" i="2"/>
  <c r="Q578" i="2"/>
  <c r="R578" i="2"/>
  <c r="P579" i="2"/>
  <c r="Q579" i="2"/>
  <c r="R579" i="2"/>
  <c r="P580" i="2"/>
  <c r="P581" i="2"/>
  <c r="Q581" i="2"/>
  <c r="R581" i="2"/>
  <c r="P582" i="2"/>
  <c r="Q582" i="2"/>
  <c r="R582" i="2"/>
  <c r="P573" i="2"/>
  <c r="Q573" i="2"/>
  <c r="R573" i="2"/>
  <c r="P557" i="2"/>
  <c r="Q557" i="2"/>
  <c r="R557" i="2"/>
  <c r="P558" i="2"/>
  <c r="Q558" i="2"/>
  <c r="R558" i="2"/>
  <c r="P559" i="2"/>
  <c r="P560" i="2"/>
  <c r="Q560" i="2"/>
  <c r="R560" i="2"/>
  <c r="P561" i="2"/>
  <c r="Q561" i="2"/>
  <c r="R561" i="2"/>
  <c r="P562" i="2"/>
  <c r="Q562" i="2"/>
  <c r="R562" i="2"/>
  <c r="P563" i="2"/>
  <c r="Q563" i="2"/>
  <c r="R563" i="2"/>
  <c r="P564" i="2"/>
  <c r="Q564" i="2"/>
  <c r="R564" i="2"/>
  <c r="P565" i="2"/>
  <c r="Q565" i="2"/>
  <c r="R565" i="2"/>
  <c r="P556" i="2"/>
  <c r="P540" i="2"/>
  <c r="Q540" i="2"/>
  <c r="R540" i="2"/>
  <c r="P541" i="2"/>
  <c r="Q541" i="2"/>
  <c r="R541" i="2"/>
  <c r="P542" i="2"/>
  <c r="Q542" i="2"/>
  <c r="R542" i="2"/>
  <c r="P543" i="2"/>
  <c r="Q543" i="2"/>
  <c r="R543" i="2"/>
  <c r="P544" i="2"/>
  <c r="Q544" i="2"/>
  <c r="R544" i="2"/>
  <c r="P545" i="2"/>
  <c r="Q545" i="2"/>
  <c r="R545" i="2"/>
  <c r="P546" i="2"/>
  <c r="P547" i="2"/>
  <c r="Q547" i="2"/>
  <c r="R547" i="2"/>
  <c r="P548" i="2"/>
  <c r="Q548" i="2"/>
  <c r="R548" i="2"/>
  <c r="P539" i="2"/>
  <c r="Q539" i="2"/>
  <c r="R539" i="2"/>
  <c r="P523" i="2"/>
  <c r="Q523" i="2"/>
  <c r="R523" i="2"/>
  <c r="P524" i="2"/>
  <c r="Q524" i="2"/>
  <c r="R524" i="2"/>
  <c r="P525" i="2"/>
  <c r="P526" i="2"/>
  <c r="Q526" i="2"/>
  <c r="R526" i="2"/>
  <c r="P527" i="2"/>
  <c r="Q527" i="2"/>
  <c r="R527" i="2"/>
  <c r="P528" i="2"/>
  <c r="Q528" i="2"/>
  <c r="R528" i="2"/>
  <c r="P529" i="2"/>
  <c r="Q529" i="2"/>
  <c r="R529" i="2"/>
  <c r="P530" i="2"/>
  <c r="Q530" i="2"/>
  <c r="R530" i="2"/>
  <c r="P531" i="2"/>
  <c r="Q531" i="2"/>
  <c r="R531" i="2"/>
  <c r="P522" i="2"/>
  <c r="P506" i="2"/>
  <c r="Q506" i="2"/>
  <c r="R506" i="2"/>
  <c r="P507" i="2"/>
  <c r="Q507" i="2"/>
  <c r="R507" i="2"/>
  <c r="P508" i="2"/>
  <c r="Q508" i="2"/>
  <c r="R508" i="2"/>
  <c r="P509" i="2"/>
  <c r="Q509" i="2"/>
  <c r="R509" i="2"/>
  <c r="P510" i="2"/>
  <c r="Q510" i="2"/>
  <c r="R510" i="2"/>
  <c r="P511" i="2"/>
  <c r="Q511" i="2"/>
  <c r="R511" i="2"/>
  <c r="P512" i="2"/>
  <c r="P513" i="2"/>
  <c r="Q513" i="2"/>
  <c r="R513" i="2"/>
  <c r="P514" i="2"/>
  <c r="Q514" i="2"/>
  <c r="R514" i="2"/>
  <c r="P505" i="2"/>
  <c r="Q505" i="2"/>
  <c r="R505" i="2"/>
  <c r="P489" i="2"/>
  <c r="Q489" i="2"/>
  <c r="R489" i="2"/>
  <c r="P490" i="2"/>
  <c r="Q490" i="2"/>
  <c r="R490" i="2"/>
  <c r="P491" i="2"/>
  <c r="P492" i="2"/>
  <c r="Q492" i="2"/>
  <c r="R492" i="2"/>
  <c r="P493" i="2"/>
  <c r="Q493" i="2"/>
  <c r="R493" i="2"/>
  <c r="P494" i="2"/>
  <c r="Q494" i="2"/>
  <c r="R494" i="2"/>
  <c r="P495" i="2"/>
  <c r="Q495" i="2"/>
  <c r="R495" i="2"/>
  <c r="P496" i="2"/>
  <c r="Q496" i="2"/>
  <c r="R496" i="2"/>
  <c r="P497" i="2"/>
  <c r="Q497" i="2"/>
  <c r="R497" i="2"/>
  <c r="P488" i="2"/>
  <c r="P472" i="2"/>
  <c r="Q472" i="2"/>
  <c r="R472" i="2"/>
  <c r="P473" i="2"/>
  <c r="Q473" i="2"/>
  <c r="R473" i="2"/>
  <c r="P474" i="2"/>
  <c r="Q474" i="2"/>
  <c r="R474" i="2"/>
  <c r="P475" i="2"/>
  <c r="Q475" i="2"/>
  <c r="R475" i="2"/>
  <c r="P476" i="2"/>
  <c r="Q476" i="2"/>
  <c r="R476" i="2"/>
  <c r="P477" i="2"/>
  <c r="Q477" i="2"/>
  <c r="R477" i="2"/>
  <c r="P478" i="2"/>
  <c r="P479" i="2"/>
  <c r="Q479" i="2"/>
  <c r="R479" i="2"/>
  <c r="P480" i="2"/>
  <c r="Q480" i="2"/>
  <c r="R480" i="2"/>
  <c r="P471" i="2"/>
  <c r="Q471" i="2"/>
  <c r="R471" i="2"/>
  <c r="P455" i="2"/>
  <c r="Q455" i="2"/>
  <c r="R455" i="2"/>
  <c r="P456" i="2"/>
  <c r="Q456" i="2"/>
  <c r="R456" i="2"/>
  <c r="P457" i="2"/>
  <c r="P458" i="2"/>
  <c r="Q458" i="2"/>
  <c r="R458" i="2"/>
  <c r="P459" i="2"/>
  <c r="Q459" i="2"/>
  <c r="R459" i="2"/>
  <c r="P460" i="2"/>
  <c r="P461" i="2"/>
  <c r="Q461" i="2"/>
  <c r="R461" i="2"/>
  <c r="P462" i="2"/>
  <c r="Q462" i="2"/>
  <c r="R462" i="2"/>
  <c r="P463" i="2"/>
  <c r="Q463" i="2"/>
  <c r="R463" i="2"/>
  <c r="P454" i="2"/>
  <c r="P438" i="2"/>
  <c r="Q438" i="2"/>
  <c r="R438" i="2"/>
  <c r="P439" i="2"/>
  <c r="Q439" i="2"/>
  <c r="R439" i="2"/>
  <c r="P440" i="2"/>
  <c r="Q440" i="2"/>
  <c r="R440" i="2"/>
  <c r="P441" i="2"/>
  <c r="Q441" i="2"/>
  <c r="R441" i="2"/>
  <c r="P442" i="2"/>
  <c r="Q442" i="2"/>
  <c r="R442" i="2"/>
  <c r="P443" i="2"/>
  <c r="Q443" i="2"/>
  <c r="R443" i="2"/>
  <c r="P444" i="2"/>
  <c r="P445" i="2"/>
  <c r="Q445" i="2"/>
  <c r="R445" i="2"/>
  <c r="P446" i="2"/>
  <c r="Q446" i="2"/>
  <c r="R446" i="2"/>
  <c r="P437" i="2"/>
  <c r="Q437" i="2"/>
  <c r="R437" i="2"/>
  <c r="P421" i="2"/>
  <c r="Q421" i="2"/>
  <c r="R421" i="2"/>
  <c r="P422" i="2"/>
  <c r="Q422" i="2"/>
  <c r="R422" i="2"/>
  <c r="P423" i="2"/>
  <c r="P424" i="2"/>
  <c r="Q424" i="2"/>
  <c r="R424" i="2"/>
  <c r="P425" i="2"/>
  <c r="Q425" i="2"/>
  <c r="R425" i="2"/>
  <c r="P426" i="2"/>
  <c r="Q426" i="2"/>
  <c r="R426" i="2"/>
  <c r="P427" i="2"/>
  <c r="P428" i="2"/>
  <c r="Q428" i="2"/>
  <c r="R428" i="2"/>
  <c r="P429" i="2"/>
  <c r="Q429" i="2"/>
  <c r="R429" i="2"/>
  <c r="P420" i="2"/>
  <c r="P404" i="2"/>
  <c r="Q404" i="2"/>
  <c r="R404" i="2"/>
  <c r="P405" i="2"/>
  <c r="Q405" i="2"/>
  <c r="R405" i="2"/>
  <c r="P406" i="2"/>
  <c r="Q406" i="2"/>
  <c r="R406" i="2"/>
  <c r="P407" i="2"/>
  <c r="Q407" i="2"/>
  <c r="R407" i="2"/>
  <c r="P408" i="2"/>
  <c r="Q408" i="2"/>
  <c r="R408" i="2"/>
  <c r="P409" i="2"/>
  <c r="Q409" i="2"/>
  <c r="R409" i="2"/>
  <c r="P410" i="2"/>
  <c r="P411" i="2"/>
  <c r="Q411" i="2"/>
  <c r="R411" i="2"/>
  <c r="P412" i="2"/>
  <c r="Q412" i="2"/>
  <c r="R412" i="2"/>
  <c r="P403" i="2"/>
  <c r="Q403" i="2"/>
  <c r="R403" i="2"/>
  <c r="P387" i="2"/>
  <c r="Q387" i="2"/>
  <c r="R387" i="2"/>
  <c r="P388" i="2"/>
  <c r="Q388" i="2"/>
  <c r="R388" i="2"/>
  <c r="P389" i="2"/>
  <c r="P390" i="2"/>
  <c r="Q390" i="2"/>
  <c r="R390" i="2"/>
  <c r="P391" i="2"/>
  <c r="Q391" i="2"/>
  <c r="R391" i="2"/>
  <c r="P392" i="2"/>
  <c r="Q392" i="2"/>
  <c r="R392" i="2"/>
  <c r="P393" i="2"/>
  <c r="Q393" i="2"/>
  <c r="R393" i="2"/>
  <c r="P394" i="2"/>
  <c r="Q394" i="2"/>
  <c r="R394" i="2"/>
  <c r="P395" i="2"/>
  <c r="Q395" i="2"/>
  <c r="R395" i="2"/>
  <c r="P386" i="2"/>
  <c r="P370" i="2"/>
  <c r="Q370" i="2"/>
  <c r="R370" i="2"/>
  <c r="P371" i="2"/>
  <c r="Q371" i="2"/>
  <c r="R371" i="2"/>
  <c r="P372" i="2"/>
  <c r="Q372" i="2"/>
  <c r="R372" i="2"/>
  <c r="P373" i="2"/>
  <c r="Q373" i="2"/>
  <c r="R373" i="2"/>
  <c r="P374" i="2"/>
  <c r="Q374" i="2"/>
  <c r="R374" i="2"/>
  <c r="P375" i="2"/>
  <c r="Q375" i="2"/>
  <c r="R375" i="2"/>
  <c r="P376" i="2"/>
  <c r="P377" i="2"/>
  <c r="Q377" i="2"/>
  <c r="R377" i="2"/>
  <c r="P378" i="2"/>
  <c r="Q378" i="2"/>
  <c r="R378" i="2"/>
  <c r="P369" i="2"/>
  <c r="Q369" i="2"/>
  <c r="R369" i="2"/>
  <c r="P353" i="2"/>
  <c r="Q353" i="2"/>
  <c r="R353" i="2"/>
  <c r="P354" i="2"/>
  <c r="Q354" i="2"/>
  <c r="R354" i="2"/>
  <c r="P355" i="2"/>
  <c r="P356" i="2"/>
  <c r="Q356" i="2"/>
  <c r="R356" i="2"/>
  <c r="P357" i="2"/>
  <c r="Q357" i="2"/>
  <c r="R357" i="2"/>
  <c r="P358" i="2"/>
  <c r="Q358" i="2"/>
  <c r="R358" i="2"/>
  <c r="P359" i="2"/>
  <c r="Q359" i="2"/>
  <c r="R359" i="2"/>
  <c r="P360" i="2"/>
  <c r="Q360" i="2"/>
  <c r="R360" i="2"/>
  <c r="P361" i="2"/>
  <c r="Q361" i="2"/>
  <c r="R361" i="2"/>
  <c r="P352" i="2"/>
  <c r="P336" i="2"/>
  <c r="Q336" i="2"/>
  <c r="R336" i="2"/>
  <c r="P337" i="2"/>
  <c r="Q337" i="2"/>
  <c r="R337" i="2"/>
  <c r="P338" i="2"/>
  <c r="Q338" i="2"/>
  <c r="R338" i="2"/>
  <c r="P339" i="2"/>
  <c r="Q339" i="2"/>
  <c r="R339" i="2"/>
  <c r="P340" i="2"/>
  <c r="Q340" i="2"/>
  <c r="R340" i="2"/>
  <c r="P341" i="2"/>
  <c r="Q341" i="2"/>
  <c r="R341" i="2"/>
  <c r="P342" i="2"/>
  <c r="P343" i="2"/>
  <c r="Q343" i="2"/>
  <c r="R343" i="2"/>
  <c r="P344" i="2"/>
  <c r="Q344" i="2"/>
  <c r="R344" i="2"/>
  <c r="P335" i="2"/>
  <c r="Q335" i="2"/>
  <c r="R335" i="2"/>
  <c r="P319" i="2"/>
  <c r="Q319" i="2"/>
  <c r="R319" i="2"/>
  <c r="P320" i="2"/>
  <c r="Q320" i="2"/>
  <c r="R320" i="2"/>
  <c r="P321" i="2"/>
  <c r="P322" i="2"/>
  <c r="Q322" i="2"/>
  <c r="R322" i="2"/>
  <c r="P323" i="2"/>
  <c r="Q323" i="2"/>
  <c r="R323" i="2"/>
  <c r="P324" i="2"/>
  <c r="Q324" i="2"/>
  <c r="R324" i="2"/>
  <c r="P325" i="2"/>
  <c r="Q325" i="2"/>
  <c r="R325" i="2"/>
  <c r="P326" i="2"/>
  <c r="Q326" i="2"/>
  <c r="R326" i="2"/>
  <c r="P327" i="2"/>
  <c r="Q327" i="2"/>
  <c r="R327" i="2"/>
  <c r="P318" i="2"/>
  <c r="P302" i="2"/>
  <c r="Q302" i="2"/>
  <c r="R302" i="2"/>
  <c r="P303" i="2"/>
  <c r="Q303" i="2"/>
  <c r="R303" i="2"/>
  <c r="P304" i="2"/>
  <c r="Q304" i="2"/>
  <c r="R304" i="2"/>
  <c r="P305" i="2"/>
  <c r="Q305" i="2"/>
  <c r="R305" i="2"/>
  <c r="P306" i="2"/>
  <c r="Q306" i="2"/>
  <c r="R306" i="2"/>
  <c r="P307" i="2"/>
  <c r="Q307" i="2"/>
  <c r="R307" i="2"/>
  <c r="P308" i="2"/>
  <c r="Q308" i="2"/>
  <c r="R308" i="2"/>
  <c r="P309" i="2"/>
  <c r="Q309" i="2"/>
  <c r="R309" i="2"/>
  <c r="P310" i="2"/>
  <c r="Q310" i="2"/>
  <c r="R310" i="2"/>
  <c r="P301" i="2"/>
  <c r="P285" i="2"/>
  <c r="Q285" i="2"/>
  <c r="R285" i="2"/>
  <c r="P286" i="2"/>
  <c r="Q286" i="2"/>
  <c r="R286" i="2"/>
  <c r="P287" i="2"/>
  <c r="Q287" i="2"/>
  <c r="R287" i="2"/>
  <c r="P288" i="2"/>
  <c r="Q288" i="2"/>
  <c r="R288" i="2"/>
  <c r="P289" i="2"/>
  <c r="Q289" i="2"/>
  <c r="R289" i="2"/>
  <c r="P290" i="2"/>
  <c r="Q290" i="2"/>
  <c r="R290" i="2"/>
  <c r="P291" i="2"/>
  <c r="P292" i="2"/>
  <c r="Q292" i="2"/>
  <c r="R292" i="2"/>
  <c r="P293" i="2"/>
  <c r="Q293" i="2"/>
  <c r="R293" i="2"/>
  <c r="P284" i="2"/>
  <c r="Q284" i="2"/>
  <c r="R284" i="2"/>
  <c r="P268" i="2"/>
  <c r="Q268" i="2"/>
  <c r="R268" i="2"/>
  <c r="P269" i="2"/>
  <c r="Q269" i="2"/>
  <c r="R269" i="2"/>
  <c r="P270" i="2"/>
  <c r="P271" i="2"/>
  <c r="Q271" i="2"/>
  <c r="R271" i="2"/>
  <c r="P272" i="2"/>
  <c r="Q272" i="2"/>
  <c r="R272" i="2"/>
  <c r="P273" i="2"/>
  <c r="P274" i="2"/>
  <c r="Q274" i="2"/>
  <c r="R274" i="2"/>
  <c r="P275" i="2"/>
  <c r="Q275" i="2"/>
  <c r="R275" i="2"/>
  <c r="P276" i="2"/>
  <c r="Q276" i="2"/>
  <c r="R276" i="2"/>
  <c r="P267" i="2"/>
  <c r="P252" i="2"/>
  <c r="Q252" i="2"/>
  <c r="R252" i="2"/>
  <c r="P253" i="2"/>
  <c r="Q253" i="2"/>
  <c r="R253" i="2"/>
  <c r="P254" i="2"/>
  <c r="Q254" i="2"/>
  <c r="R254" i="2"/>
  <c r="P255" i="2"/>
  <c r="Q255" i="2"/>
  <c r="R255" i="2"/>
  <c r="P256" i="2"/>
  <c r="Q256" i="2"/>
  <c r="R256" i="2"/>
  <c r="P257" i="2"/>
  <c r="Q257" i="2"/>
  <c r="R257" i="2"/>
  <c r="P258" i="2"/>
  <c r="P259" i="2"/>
  <c r="Q259" i="2"/>
  <c r="R259" i="2"/>
  <c r="P260" i="2"/>
  <c r="Q260" i="2"/>
  <c r="R260" i="2"/>
  <c r="P251" i="2"/>
  <c r="Q251" i="2"/>
  <c r="R251" i="2"/>
  <c r="P235" i="2"/>
  <c r="Q235" i="2"/>
  <c r="R235" i="2"/>
  <c r="P236" i="2"/>
  <c r="Q236" i="2"/>
  <c r="R236" i="2"/>
  <c r="P237" i="2"/>
  <c r="P238" i="2"/>
  <c r="Q238" i="2"/>
  <c r="R238" i="2"/>
  <c r="P239" i="2"/>
  <c r="Q239" i="2"/>
  <c r="R239" i="2"/>
  <c r="P240" i="2"/>
  <c r="Q240" i="2"/>
  <c r="R240" i="2"/>
  <c r="P241" i="2"/>
  <c r="Q241" i="2"/>
  <c r="R241" i="2"/>
  <c r="P242" i="2"/>
  <c r="Q242" i="2"/>
  <c r="R242" i="2"/>
  <c r="P243" i="2"/>
  <c r="Q243" i="2"/>
  <c r="R243" i="2"/>
  <c r="P234" i="2"/>
  <c r="Q234" i="2"/>
  <c r="R234" i="2"/>
  <c r="P218" i="2"/>
  <c r="Q218" i="2"/>
  <c r="R218" i="2"/>
  <c r="P219" i="2"/>
  <c r="Q219" i="2"/>
  <c r="R219" i="2"/>
  <c r="P220" i="2"/>
  <c r="Q220" i="2"/>
  <c r="R220" i="2"/>
  <c r="P221" i="2"/>
  <c r="Q221" i="2"/>
  <c r="R221" i="2"/>
  <c r="P222" i="2"/>
  <c r="Q222" i="2"/>
  <c r="R222" i="2"/>
  <c r="P223" i="2"/>
  <c r="Q223" i="2"/>
  <c r="R223" i="2"/>
  <c r="P224" i="2"/>
  <c r="P225" i="2"/>
  <c r="Q225" i="2"/>
  <c r="R225" i="2"/>
  <c r="P226" i="2"/>
  <c r="Q226" i="2"/>
  <c r="R226" i="2"/>
  <c r="P217" i="2"/>
  <c r="Q217" i="2"/>
  <c r="R217" i="2"/>
  <c r="P201" i="2"/>
  <c r="Q201" i="2"/>
  <c r="R201" i="2"/>
  <c r="P202" i="2"/>
  <c r="Q202" i="2"/>
  <c r="R202" i="2"/>
  <c r="P203" i="2"/>
  <c r="Q203" i="2"/>
  <c r="R203" i="2"/>
  <c r="P204" i="2"/>
  <c r="Q204" i="2"/>
  <c r="R204" i="2"/>
  <c r="P205" i="2"/>
  <c r="Q205" i="2"/>
  <c r="R205" i="2"/>
  <c r="P206" i="2"/>
  <c r="Q206" i="2"/>
  <c r="R206" i="2"/>
  <c r="P207" i="2"/>
  <c r="P208" i="2"/>
  <c r="Q208" i="2"/>
  <c r="R208" i="2"/>
  <c r="P209" i="2"/>
  <c r="Q209" i="2"/>
  <c r="R209" i="2"/>
  <c r="P200" i="2"/>
  <c r="Q200" i="2"/>
  <c r="R200" i="2"/>
  <c r="P184" i="2"/>
  <c r="Q184" i="2"/>
  <c r="R184" i="2"/>
  <c r="P185" i="2"/>
  <c r="Q185" i="2"/>
  <c r="R185" i="2"/>
  <c r="P186" i="2"/>
  <c r="Q186" i="2"/>
  <c r="R186" i="2"/>
  <c r="P187" i="2"/>
  <c r="Q187" i="2"/>
  <c r="R187" i="2"/>
  <c r="P188" i="2"/>
  <c r="Q188" i="2"/>
  <c r="R188" i="2"/>
  <c r="P189" i="2"/>
  <c r="Q189" i="2"/>
  <c r="R189" i="2"/>
  <c r="P190" i="2"/>
  <c r="P191" i="2"/>
  <c r="Q191" i="2"/>
  <c r="R191" i="2"/>
  <c r="P192" i="2"/>
  <c r="Q192" i="2"/>
  <c r="R192" i="2"/>
  <c r="P183" i="2"/>
  <c r="P167" i="2"/>
  <c r="Q167" i="2"/>
  <c r="R167" i="2"/>
  <c r="P168" i="2"/>
  <c r="Q168" i="2"/>
  <c r="R168" i="2"/>
  <c r="P169" i="2"/>
  <c r="Q169" i="2"/>
  <c r="R169" i="2"/>
  <c r="P170" i="2"/>
  <c r="Q170" i="2"/>
  <c r="R170" i="2"/>
  <c r="P171" i="2"/>
  <c r="Q171" i="2"/>
  <c r="R171" i="2"/>
  <c r="P172" i="2"/>
  <c r="Q172" i="2"/>
  <c r="R172" i="2"/>
  <c r="P173" i="2"/>
  <c r="P174" i="2"/>
  <c r="Q174" i="2"/>
  <c r="R174" i="2"/>
  <c r="P175" i="2"/>
  <c r="Q175" i="2"/>
  <c r="R175" i="2"/>
  <c r="P166" i="2"/>
  <c r="Q166" i="2"/>
  <c r="R166" i="2"/>
  <c r="P150" i="2"/>
  <c r="Q150" i="2"/>
  <c r="R150" i="2"/>
  <c r="P151" i="2"/>
  <c r="Q151" i="2"/>
  <c r="R151" i="2"/>
  <c r="P152" i="2"/>
  <c r="P153" i="2"/>
  <c r="Q153" i="2"/>
  <c r="R153" i="2"/>
  <c r="P154" i="2"/>
  <c r="Q154" i="2"/>
  <c r="R154" i="2"/>
  <c r="P155" i="2"/>
  <c r="Q155" i="2"/>
  <c r="R155" i="2"/>
  <c r="P156" i="2"/>
  <c r="Q156" i="2"/>
  <c r="R156" i="2"/>
  <c r="P157" i="2"/>
  <c r="Q157" i="2"/>
  <c r="R157" i="2"/>
  <c r="P158" i="2"/>
  <c r="Q158" i="2"/>
  <c r="R158" i="2"/>
  <c r="P149" i="2"/>
  <c r="P133" i="2"/>
  <c r="Q133" i="2"/>
  <c r="R133" i="2"/>
  <c r="P134" i="2"/>
  <c r="Q134" i="2"/>
  <c r="R134" i="2"/>
  <c r="P135" i="2"/>
  <c r="Q135" i="2"/>
  <c r="R135" i="2"/>
  <c r="P136" i="2"/>
  <c r="Q136" i="2"/>
  <c r="R136" i="2"/>
  <c r="P137" i="2"/>
  <c r="Q137" i="2"/>
  <c r="R137" i="2"/>
  <c r="P138" i="2"/>
  <c r="Q138" i="2"/>
  <c r="R138" i="2"/>
  <c r="P139" i="2"/>
  <c r="P140" i="2"/>
  <c r="Q140" i="2"/>
  <c r="R140" i="2"/>
  <c r="P141" i="2"/>
  <c r="Q141" i="2"/>
  <c r="R141" i="2"/>
  <c r="P132" i="2"/>
  <c r="Q132" i="2"/>
  <c r="R132" i="2"/>
  <c r="P116" i="2"/>
  <c r="Q116" i="2"/>
  <c r="R116" i="2"/>
  <c r="P117" i="2"/>
  <c r="P118" i="2"/>
  <c r="Q118" i="2"/>
  <c r="R118" i="2"/>
  <c r="P119" i="2"/>
  <c r="Q119" i="2"/>
  <c r="R119" i="2"/>
  <c r="P120" i="2"/>
  <c r="P121" i="2"/>
  <c r="P122" i="2"/>
  <c r="Q122" i="2"/>
  <c r="R122" i="2"/>
  <c r="P123" i="2"/>
  <c r="Q123" i="2"/>
  <c r="R123" i="2"/>
  <c r="P124" i="2"/>
  <c r="P115" i="2"/>
  <c r="Q115" i="2"/>
  <c r="R115" i="2"/>
  <c r="P99" i="2"/>
  <c r="Q99" i="2"/>
  <c r="R99" i="2"/>
  <c r="P100" i="2"/>
  <c r="Q100" i="2"/>
  <c r="R100" i="2"/>
  <c r="P101" i="2"/>
  <c r="P102" i="2"/>
  <c r="Q102" i="2"/>
  <c r="R102" i="2"/>
  <c r="P103" i="2"/>
  <c r="Q103" i="2"/>
  <c r="R103" i="2"/>
  <c r="P104" i="2"/>
  <c r="P105" i="2"/>
  <c r="Q105" i="2"/>
  <c r="R105" i="2"/>
  <c r="P106" i="2"/>
  <c r="Q106" i="2"/>
  <c r="R106" i="2"/>
  <c r="P107" i="2"/>
  <c r="Q107" i="2"/>
  <c r="R107" i="2"/>
  <c r="P98" i="2"/>
  <c r="Q98" i="2"/>
  <c r="R98" i="2"/>
  <c r="P82" i="2"/>
  <c r="Q82" i="2"/>
  <c r="R82" i="2"/>
  <c r="P83" i="2"/>
  <c r="Q83" i="2"/>
  <c r="R83" i="2"/>
  <c r="P84" i="2"/>
  <c r="P85" i="2"/>
  <c r="Q85" i="2"/>
  <c r="R85" i="2"/>
  <c r="P86" i="2"/>
  <c r="Q86" i="2"/>
  <c r="R86" i="2"/>
  <c r="P87" i="2"/>
  <c r="Q87" i="2"/>
  <c r="R87" i="2"/>
  <c r="P88" i="2"/>
  <c r="Q88" i="2"/>
  <c r="R88" i="2"/>
  <c r="P89" i="2"/>
  <c r="Q89" i="2"/>
  <c r="R89" i="2"/>
  <c r="P90" i="2"/>
  <c r="Q90" i="2"/>
  <c r="R90" i="2"/>
  <c r="P81" i="2"/>
  <c r="Q81" i="2"/>
  <c r="R81" i="2"/>
  <c r="P65" i="2"/>
  <c r="Q65" i="2"/>
  <c r="R65" i="2"/>
  <c r="P66" i="2"/>
  <c r="Q66" i="2"/>
  <c r="R66" i="2"/>
  <c r="P67" i="2"/>
  <c r="P68" i="2"/>
  <c r="Q68" i="2"/>
  <c r="R68" i="2"/>
  <c r="P69" i="2"/>
  <c r="Q69" i="2"/>
  <c r="R69" i="2"/>
  <c r="P70" i="2"/>
  <c r="Q70" i="2"/>
  <c r="R70" i="2"/>
  <c r="P71" i="2"/>
  <c r="Q71" i="2"/>
  <c r="R71" i="2"/>
  <c r="P72" i="2"/>
  <c r="Q72" i="2"/>
  <c r="R72" i="2"/>
  <c r="P73" i="2"/>
  <c r="Q73" i="2"/>
  <c r="R73" i="2"/>
  <c r="P64" i="2"/>
  <c r="P48" i="2"/>
  <c r="Q48" i="2"/>
  <c r="R48" i="2"/>
  <c r="P49" i="2"/>
  <c r="Q49" i="2"/>
  <c r="R49" i="2"/>
  <c r="P50" i="2"/>
  <c r="Q50" i="2"/>
  <c r="R50" i="2"/>
  <c r="P51" i="2"/>
  <c r="Q51" i="2"/>
  <c r="R51" i="2"/>
  <c r="P52" i="2"/>
  <c r="Q52" i="2"/>
  <c r="R52" i="2"/>
  <c r="P53" i="2"/>
  <c r="Q53" i="2"/>
  <c r="R53" i="2"/>
  <c r="P54" i="2"/>
  <c r="P55" i="2"/>
  <c r="Q55" i="2"/>
  <c r="R55" i="2"/>
  <c r="P56" i="2"/>
  <c r="Q56" i="2"/>
  <c r="R56" i="2"/>
  <c r="P47" i="2"/>
  <c r="Q47" i="2"/>
  <c r="R47" i="2"/>
  <c r="P29" i="2"/>
  <c r="Q29" i="2"/>
  <c r="R29" i="2"/>
  <c r="P30" i="2"/>
  <c r="P31" i="2"/>
  <c r="Q31" i="2"/>
  <c r="R31" i="2"/>
  <c r="P32" i="2"/>
  <c r="Q32" i="2"/>
  <c r="R32" i="2"/>
  <c r="P33" i="2"/>
  <c r="Q33" i="2"/>
  <c r="R33" i="2"/>
  <c r="P34" i="2"/>
  <c r="Q34" i="2"/>
  <c r="R34" i="2"/>
  <c r="P35" i="2"/>
  <c r="P36" i="2"/>
  <c r="Q36" i="2"/>
  <c r="R36" i="2"/>
  <c r="P37" i="2"/>
  <c r="Q37" i="2"/>
  <c r="R37" i="2"/>
  <c r="P28" i="2"/>
  <c r="Q28" i="2"/>
  <c r="R28" i="2"/>
  <c r="O19" i="2"/>
  <c r="Q183" i="2"/>
  <c r="R183" i="2"/>
  <c r="Q84" i="2"/>
  <c r="R84" i="2"/>
  <c r="R91" i="2"/>
  <c r="Q104" i="2"/>
  <c r="R104" i="2"/>
  <c r="Q101" i="2"/>
  <c r="R101" i="2"/>
  <c r="R108" i="2"/>
  <c r="Q173" i="2"/>
  <c r="R173" i="2"/>
  <c r="R176" i="2"/>
  <c r="Q190" i="2"/>
  <c r="R190" i="2"/>
  <c r="Q207" i="2"/>
  <c r="R207" i="2"/>
  <c r="R210" i="2"/>
  <c r="Q376" i="2"/>
  <c r="R376" i="2"/>
  <c r="R379" i="2"/>
  <c r="Q389" i="2"/>
  <c r="R389" i="2"/>
  <c r="Q420" i="2"/>
  <c r="R420" i="2"/>
  <c r="Q423" i="2"/>
  <c r="R423" i="2"/>
  <c r="Q454" i="2"/>
  <c r="R454" i="2"/>
  <c r="Q460" i="2"/>
  <c r="R460" i="2"/>
  <c r="Q457" i="2"/>
  <c r="R457" i="2"/>
  <c r="Q580" i="2"/>
  <c r="R580" i="2"/>
  <c r="R583" i="2"/>
  <c r="Q593" i="2"/>
  <c r="R593" i="2"/>
  <c r="Q35" i="2"/>
  <c r="R35" i="2"/>
  <c r="Q124" i="2"/>
  <c r="R124" i="2"/>
  <c r="Q121" i="2"/>
  <c r="R121" i="2"/>
  <c r="Q512" i="2"/>
  <c r="R512" i="2"/>
  <c r="R515" i="2"/>
  <c r="Q590" i="2"/>
  <c r="R590" i="2"/>
  <c r="Q559" i="2"/>
  <c r="R559" i="2"/>
  <c r="Q556" i="2"/>
  <c r="R556" i="2"/>
  <c r="Q546" i="2"/>
  <c r="R546" i="2"/>
  <c r="R549" i="2"/>
  <c r="Q525" i="2"/>
  <c r="R525" i="2"/>
  <c r="Q522" i="2"/>
  <c r="R522" i="2"/>
  <c r="Q491" i="2"/>
  <c r="R491" i="2"/>
  <c r="Q488" i="2"/>
  <c r="R488" i="2"/>
  <c r="Q478" i="2"/>
  <c r="R478" i="2"/>
  <c r="R481" i="2"/>
  <c r="Q444" i="2"/>
  <c r="R444" i="2"/>
  <c r="R447" i="2"/>
  <c r="Q427" i="2"/>
  <c r="R427" i="2"/>
  <c r="Q410" i="2"/>
  <c r="R410" i="2"/>
  <c r="R413" i="2"/>
  <c r="Q386" i="2"/>
  <c r="R386" i="2"/>
  <c r="Q355" i="2"/>
  <c r="R355" i="2"/>
  <c r="Q352" i="2"/>
  <c r="R352" i="2"/>
  <c r="Q342" i="2"/>
  <c r="R342" i="2"/>
  <c r="R345" i="2"/>
  <c r="Q321" i="2"/>
  <c r="R321" i="2"/>
  <c r="Q318" i="2"/>
  <c r="R318" i="2"/>
  <c r="Q301" i="2"/>
  <c r="R301" i="2"/>
  <c r="R311" i="2"/>
  <c r="Q291" i="2"/>
  <c r="R291" i="2"/>
  <c r="R294" i="2"/>
  <c r="Q273" i="2"/>
  <c r="R273" i="2"/>
  <c r="Q270" i="2"/>
  <c r="R270" i="2"/>
  <c r="Q267" i="2"/>
  <c r="R267" i="2"/>
  <c r="Q258" i="2"/>
  <c r="R258" i="2"/>
  <c r="R261" i="2"/>
  <c r="Q237" i="2"/>
  <c r="R237" i="2"/>
  <c r="R244" i="2"/>
  <c r="Q224" i="2"/>
  <c r="R224" i="2"/>
  <c r="R227" i="2"/>
  <c r="Q152" i="2"/>
  <c r="R152" i="2"/>
  <c r="Q149" i="2"/>
  <c r="R149" i="2"/>
  <c r="Q139" i="2"/>
  <c r="R139" i="2"/>
  <c r="R142" i="2"/>
  <c r="Q120" i="2"/>
  <c r="R120" i="2"/>
  <c r="Q117" i="2"/>
  <c r="R117" i="2"/>
  <c r="R125" i="2"/>
  <c r="Q67" i="2"/>
  <c r="R67" i="2"/>
  <c r="Q64" i="2"/>
  <c r="R64" i="2"/>
  <c r="Q54" i="2"/>
  <c r="R54" i="2"/>
  <c r="Q30" i="2"/>
  <c r="R30" i="2"/>
  <c r="R193" i="2"/>
  <c r="R600" i="2"/>
  <c r="R464" i="2"/>
  <c r="R430" i="2"/>
  <c r="R396" i="2"/>
  <c r="R566" i="2"/>
  <c r="R532" i="2"/>
  <c r="R498" i="2"/>
  <c r="R362" i="2"/>
  <c r="R328" i="2"/>
  <c r="R277" i="2"/>
  <c r="R159" i="2"/>
  <c r="R74" i="2"/>
  <c r="P19" i="2"/>
  <c r="Q19" i="2"/>
  <c r="R19" i="2"/>
  <c r="R20" i="2"/>
  <c r="R57" i="2"/>
  <c r="R38" i="2"/>
  <c r="R604" i="2"/>
</calcChain>
</file>

<file path=xl/comments1.xml><?xml version="1.0" encoding="utf-8"?>
<comments xmlns="http://schemas.openxmlformats.org/spreadsheetml/2006/main">
  <authors>
    <author>Edgaras Abušovas</author>
    <author>...</author>
  </authors>
  <commentList>
    <comment ref="A5" authorId="0" shapeId="0">
      <text>
        <r>
          <rPr>
            <b/>
            <sz val="9"/>
            <color indexed="81"/>
            <rFont val="Tahoma"/>
            <family val="2"/>
            <charset val="186"/>
          </rPr>
          <t>Pareiškėjo pavadinimas pasirenkamas iš sąrašo</t>
        </r>
      </text>
    </comment>
    <comment ref="C13" authorId="1" shapeId="0">
      <text>
        <r>
          <rPr>
            <sz val="9"/>
            <color indexed="81"/>
            <rFont val="Tahoma"/>
            <charset val="1"/>
          </rPr>
          <t xml:space="preserve">
Įrašyti patiems</t>
        </r>
      </text>
    </comment>
    <comment ref="D13" authorId="1" shapeId="0">
      <text>
        <r>
          <rPr>
            <b/>
            <sz val="9"/>
            <color indexed="81"/>
            <rFont val="Tahoma"/>
            <family val="2"/>
            <charset val="186"/>
          </rPr>
          <t xml:space="preserve">Pasirinkti iš sąrašo langelyje
</t>
        </r>
      </text>
    </comment>
    <comment ref="E13" authorId="1" shapeId="0">
      <text>
        <r>
          <rPr>
            <b/>
            <sz val="9"/>
            <color indexed="81"/>
            <rFont val="Tahoma"/>
            <charset val="1"/>
          </rPr>
          <t>Įrašyti patiems</t>
        </r>
      </text>
    </comment>
    <comment ref="F14" authorId="1" shapeId="0">
      <text>
        <r>
          <rPr>
            <b/>
            <sz val="9"/>
            <color indexed="81"/>
            <rFont val="Tahoma"/>
            <charset val="1"/>
          </rPr>
          <t xml:space="preserve">Pasirinkti iš sąrašo langelyje
</t>
        </r>
        <r>
          <rPr>
            <sz val="9"/>
            <color indexed="81"/>
            <rFont val="Tahoma"/>
            <charset val="1"/>
          </rPr>
          <t xml:space="preserve">
</t>
        </r>
      </text>
    </comment>
    <comment ref="G14" authorId="1" shapeId="0">
      <text>
        <r>
          <rPr>
            <b/>
            <sz val="9"/>
            <color indexed="81"/>
            <rFont val="Tahoma"/>
            <charset val="1"/>
          </rPr>
          <t xml:space="preserve">Pasirinkti iš sąrašo langelyje
</t>
        </r>
        <r>
          <rPr>
            <sz val="9"/>
            <color indexed="81"/>
            <rFont val="Tahoma"/>
            <charset val="1"/>
          </rPr>
          <t xml:space="preserve">
</t>
        </r>
      </text>
    </comment>
    <comment ref="H14" authorId="1" shapeId="0">
      <text>
        <r>
          <rPr>
            <b/>
            <sz val="9"/>
            <color indexed="81"/>
            <rFont val="Tahoma"/>
            <charset val="1"/>
          </rPr>
          <t xml:space="preserve">Pasirinkti iš sąrašo langelyje
</t>
        </r>
        <r>
          <rPr>
            <sz val="9"/>
            <color indexed="81"/>
            <rFont val="Tahoma"/>
            <charset val="1"/>
          </rPr>
          <t xml:space="preserve">
</t>
        </r>
      </text>
    </comment>
    <comment ref="J14" authorId="1" shapeId="0">
      <text>
        <r>
          <rPr>
            <b/>
            <sz val="9"/>
            <color indexed="81"/>
            <rFont val="Tahoma"/>
            <charset val="1"/>
          </rPr>
          <t>Įrašyti patiems</t>
        </r>
        <r>
          <rPr>
            <sz val="9"/>
            <color indexed="81"/>
            <rFont val="Tahoma"/>
            <charset val="1"/>
          </rPr>
          <t xml:space="preserve">
</t>
        </r>
      </text>
    </comment>
    <comment ref="L14" authorId="1" shapeId="0">
      <text>
        <r>
          <rPr>
            <b/>
            <sz val="9"/>
            <color indexed="81"/>
            <rFont val="Tahoma"/>
            <charset val="1"/>
          </rPr>
          <t>Įrašyti patiems</t>
        </r>
      </text>
    </comment>
    <comment ref="M14" authorId="1" shapeId="0">
      <text>
        <r>
          <rPr>
            <b/>
            <sz val="9"/>
            <color indexed="81"/>
            <rFont val="Tahoma"/>
            <charset val="1"/>
          </rPr>
          <t xml:space="preserve">Pasirinkti iš sąrašo langelyje
</t>
        </r>
        <r>
          <rPr>
            <sz val="9"/>
            <color indexed="81"/>
            <rFont val="Tahoma"/>
            <charset val="1"/>
          </rPr>
          <t xml:space="preserve">
</t>
        </r>
      </text>
    </comment>
  </commentList>
</comments>
</file>

<file path=xl/sharedStrings.xml><?xml version="1.0" encoding="utf-8"?>
<sst xmlns="http://schemas.openxmlformats.org/spreadsheetml/2006/main" count="669" uniqueCount="223">
  <si>
    <t>2021   m.                 sausio                    12 d.</t>
  </si>
  <si>
    <t>Pareiškėjas:</t>
  </si>
  <si>
    <t>Lietuvos futbolo federacija</t>
  </si>
  <si>
    <t xml:space="preserve">           (Pareiškėjo pavadinimas)</t>
  </si>
  <si>
    <t>Stadiono g. 2, LT-02106, Vilnius, El. paštas: info@lff.lt, Telefonas: +370 5 2638741</t>
  </si>
  <si>
    <t>(Pareiškėjo buveinės adresas, telefonas, el. paštas)</t>
  </si>
  <si>
    <t>(Juridinio asmens kodas)</t>
  </si>
  <si>
    <t>SPORTININKŲ (KOMANDŲ) TARPTAUTINĖSE AUKŠTO MEISTRIŠKUMO SPORTO VARŽYBOSE PASIEKTI REZULTATAI</t>
  </si>
  <si>
    <t>Eil. Nr.</t>
  </si>
  <si>
    <t xml:space="preserve">Sportininko vardas, pavardė </t>
  </si>
  <si>
    <t>Sporto šakos rungtis</t>
  </si>
  <si>
    <t>Įtraukta į olimpinių žaidynių programą/neįtraukta į olimpinių žaidynių programą)</t>
  </si>
  <si>
    <t xml:space="preserve">Sportininkų (komandos narių) skaičius </t>
  </si>
  <si>
    <t>Balas už aplenktą sportininką (komandą) sporto šakos rungtyje</t>
  </si>
  <si>
    <t>Balo už aplenktų sportininkų (komandų) skaičių sporto šakos rungtyje vertė procentais nuo iškovotos vietos konkrečioje sporto šakos rungtyje balo vertės</t>
  </si>
  <si>
    <t>Balų suma</t>
  </si>
  <si>
    <t>Tarptautinių aukšto meistriškumo sporto varžybų kategorija</t>
  </si>
  <si>
    <t>Kas kiek metų rengiamos tarptautinės aukšto meistriškumo sporto varžybos</t>
  </si>
  <si>
    <t>Vykdoma atranka į tarptautines aukšto meistriškumo sporto varžybas (Taip / Ne)</t>
  </si>
  <si>
    <t>Automobilių,  aviacijos, motociklų ar motorlaivių sporto šakų pasaulio ar Europos čempionato etapų (jeigu toje sporto šakoje pasaulio ar Europos čempionatai nevykdomi, o vietoje jų rengiamos tos sporto šakos pasaulio ar Europos taurės varžybos – atskirame pasaulio ar Europos taurės varžybų etapų) skaičius</t>
  </si>
  <si>
    <t>Sportininkų (komandų) skaičius rungtyje</t>
  </si>
  <si>
    <t>Valstybių skaičius tarptautinėse aukšto meistriškumo sporto varžybose*</t>
  </si>
  <si>
    <t>Sportininko (komandos) užimta vieta</t>
  </si>
  <si>
    <t>Aukščiausia sportininko užimta vieta tose pačiose sporto varžybose (Taip / Ne)</t>
  </si>
  <si>
    <t>Balų skaičius už užimtą vietą</t>
  </si>
  <si>
    <t>Priklauso balų atsižvelgus į pastabas</t>
  </si>
  <si>
    <t>2018   m. _____2017-2018 UEFA Europos merginų iki 17m. futbolo čempionatas															
______________________________</t>
  </si>
  <si>
    <t xml:space="preserve">(sporto renginio pavadinimas) </t>
  </si>
  <si>
    <t xml:space="preserve">Lietuvos merginų iki 17 m. rinktinė (Gintarė Blažytė, Alina Špakovskaja, Silvija Šafronovič, Eva Jakaitė, Erika Šupelytė, Gabija Toropovaitė, Milita Ragauskaitė, Monika Bačkieriūtė, Greta Markauskaitė, Ugnė Lazdauskaitė, Dorotėja Aidukaitė, Marija Galkina, Laura Ubartaitė, Judita Sabatauskaitė, Saulė Jonynaitė, Gabrielė Ragauskaitė, Karilė Liužinaitė, Meda Šeškutė, Loreta Rogačiova, Dovilė Dockaitė)
</t>
  </si>
  <si>
    <t>Futbolas</t>
  </si>
  <si>
    <t>olimpinė</t>
  </si>
  <si>
    <t>JnEČ</t>
  </si>
  <si>
    <t>Taip</t>
  </si>
  <si>
    <t>Iš viso:</t>
  </si>
  <si>
    <t>PRIDEDAMA. ____________________________________________________________________________________________________</t>
  </si>
  <si>
    <t>https://en.wikipedia.org/wiki/2018_UEFA_Women%27s_Under-17_Championship</t>
  </si>
  <si>
    <t>                                     (pridedamos pasiekimus tarptautinėse aukšto meistriškumo sporto varžybose patvirtinančių protokolų kopijos (arba pateikiama nuoroda į interneto svetainę, kurioje su šiais protokolais galima būtų susipažinti)</t>
  </si>
  <si>
    <t>201  9   m. __2020 m. UEFA Europos čempionatas (kvalifikacija) vyrų rinktinė _________________________________</t>
  </si>
  <si>
    <t>Nuoroda į protokolą: https://www.uefa.com/uefaeuro-2020/fixtures-results/#/md/33806</t>
  </si>
  <si>
    <t>Ernestas Šetkus , Saulius Mikoliūnas, Marius Palionis, Vytautas Andriuškevičius, Mantas Kuklys, Karolis Laukžemis, Edvinas Girdvainis, Ovidijus Verbickas, Vykintas Slivka, Domantas Šimkus, Modestas Vorobjovas, Vytautas Černiauskas, Emilijus Zubas, Linas Klimavičius, Algis Jankauskas, Artūras Žulpa, Egidijus Vaitkūnas, Donatas Kazlauskas, Deimantas Petravičius, Rolandas Baravykas, Giedrius Matulevičius, Paulius Golubickas, Arvydas Novikovas</t>
  </si>
  <si>
    <t>EČ</t>
  </si>
  <si>
    <t>4 arba 5</t>
  </si>
  <si>
    <t>Ne</t>
  </si>
  <si>
    <t>                                     (pridedamos pasiekimus tarptautinėse sporto varžybose patvirtinančių protokolų kopijos (arba pateikiama nuoroda į interneto svetainę, kurioje su šiais protokolais galima būtų susipažinti)</t>
  </si>
  <si>
    <t>201     m. ___________________________________</t>
  </si>
  <si>
    <t>Nuoroda į protokolą:</t>
  </si>
  <si>
    <t>Bendra sporto šakos gauta taškų suma</t>
  </si>
  <si>
    <t>*Pildo tik į olimpinių žaidynių programą neįtrauktų sporto šakų pareiškėjai</t>
  </si>
  <si>
    <t>Pareiškėjo vardu:</t>
  </si>
  <si>
    <t>__________________________                                             _________________                                                            ____________________          </t>
  </si>
  <si>
    <t>Generalinis sekretorius</t>
  </si>
  <si>
    <t>Edgaras Stankevičius</t>
  </si>
  <si>
    <r>
      <t>(pareigų pavadinimas)               A.</t>
    </r>
    <r>
      <rPr>
        <sz val="12"/>
        <color theme="1"/>
        <rFont val="Times New Roman"/>
        <family val="1"/>
        <charset val="186"/>
      </rPr>
      <t xml:space="preserve"> </t>
    </r>
    <r>
      <rPr>
        <sz val="10"/>
        <color theme="1"/>
        <rFont val="Times New Roman"/>
        <family val="1"/>
        <charset val="186"/>
      </rPr>
      <t>V.                                                                     (parašas)                                                                                                 (vardas, pavardė)</t>
    </r>
  </si>
  <si>
    <t xml:space="preserve">(jei pareiškėjas antspaudą privalo turėti) </t>
  </si>
  <si>
    <t>Didelio meistriškumo sporto programų</t>
  </si>
  <si>
    <t>finansavimo valstybės biudžeto lėšomis</t>
  </si>
  <si>
    <t>specialiųjų kriterijų aprašo</t>
  </si>
  <si>
    <t>1 priedas</t>
  </si>
  <si>
    <t>BALAI UŽ SPORTININKŲ (KOMANDŲ) TARPTAUTINĖSE SPORTO VARŽYBOSE PASIEKTUS REZULTATUS</t>
  </si>
  <si>
    <t>Santraupa</t>
  </si>
  <si>
    <t>Tarptautinių sporto varžybų kategorija</t>
  </si>
  <si>
    <t>Balas už iškovotą vietą sporto šakos rungtyje</t>
  </si>
  <si>
    <t>1 vieta</t>
  </si>
  <si>
    <t>2 vieta</t>
  </si>
  <si>
    <t>3 vieta</t>
  </si>
  <si>
    <t>4 vieta</t>
  </si>
  <si>
    <t>5 vieta</t>
  </si>
  <si>
    <t>6 vieta</t>
  </si>
  <si>
    <t>7 vieta</t>
  </si>
  <si>
    <t>8 vieta</t>
  </si>
  <si>
    <t>9 vieta</t>
  </si>
  <si>
    <t>10 vieta</t>
  </si>
  <si>
    <t>11 vieta</t>
  </si>
  <si>
    <t>12 vieta</t>
  </si>
  <si>
    <t>13 vieta</t>
  </si>
  <si>
    <t>14 vieta</t>
  </si>
  <si>
    <t>15 vieta</t>
  </si>
  <si>
    <t>16 vieta</t>
  </si>
  <si>
    <t>17 vieta</t>
  </si>
  <si>
    <t>18 vieta</t>
  </si>
  <si>
    <t>19 vieta</t>
  </si>
  <si>
    <t>20 vieta</t>
  </si>
  <si>
    <t>21 vieta</t>
  </si>
  <si>
    <t>22 vieta</t>
  </si>
  <si>
    <t>23 vieta</t>
  </si>
  <si>
    <t>24 vieta</t>
  </si>
  <si>
    <t>25 vieta</t>
  </si>
  <si>
    <t>26 vieta</t>
  </si>
  <si>
    <t>27 vieta</t>
  </si>
  <si>
    <t>28 vieta</t>
  </si>
  <si>
    <t>29 vieta</t>
  </si>
  <si>
    <t>30 vieta</t>
  </si>
  <si>
    <t>31 vieta</t>
  </si>
  <si>
    <t>32 vieta</t>
  </si>
  <si>
    <t>33 vieta</t>
  </si>
  <si>
    <t>34 vieta</t>
  </si>
  <si>
    <t>35 vieta</t>
  </si>
  <si>
    <t>36 vieta</t>
  </si>
  <si>
    <t>1-36</t>
  </si>
  <si>
    <t>1.</t>
  </si>
  <si>
    <t>OŽ</t>
  </si>
  <si>
    <t>Olimpinės žaidynės</t>
  </si>
  <si>
    <t>2.</t>
  </si>
  <si>
    <t>PČ</t>
  </si>
  <si>
    <t>Pasaulio čempionatas</t>
  </si>
  <si>
    <t>-</t>
  </si>
  <si>
    <t>3.</t>
  </si>
  <si>
    <t>Europos čempionatas</t>
  </si>
  <si>
    <t>4.</t>
  </si>
  <si>
    <t>PČneol</t>
  </si>
  <si>
    <t>Į olimpinių žaidynių programą įtrauktų sporto šakų į olimpinių žaidynių programą neįtrauktų rungčių pasaulio čempionatai ir į olimpinių žaidynių programą įtrauktų sporto šakų pasaulio čempionatuose vykdomos į olimpinių žaidynių programą neįtrauktos rungtys</t>
  </si>
  <si>
    <t>5.</t>
  </si>
  <si>
    <t>PŽ</t>
  </si>
  <si>
    <t>Pasaulio žaidynės, pasaulio aviacijos žaidynės,  pasaulio šachmatų ir šaškių olimpiados</t>
  </si>
  <si>
    <t>6.</t>
  </si>
  <si>
    <t>JOŽ</t>
  </si>
  <si>
    <t>Jaunimo olimpinės žaidynės</t>
  </si>
  <si>
    <t>7.</t>
  </si>
  <si>
    <t>EČneol</t>
  </si>
  <si>
    <t>Į olimpinių žaidynių programą įtrauktų sporto šakų į olimpinių žaidynių programą neįtrauktų  rungčių Europos čempionatai ir į olimpinių žaidynių programą įtrauktų sporto šakų Europos čempionatuose vykdomos į olimpinių žaidynių programą neįtrauktos rungtys</t>
  </si>
  <si>
    <t>8.</t>
  </si>
  <si>
    <t>EŽ</t>
  </si>
  <si>
    <t>Europos žaidynės</t>
  </si>
  <si>
    <t>9.</t>
  </si>
  <si>
    <t>PT</t>
  </si>
  <si>
    <t>Pasaulio taurės varžybų galutinėje įskaitoje užimta vieta</t>
  </si>
  <si>
    <t>10.</t>
  </si>
  <si>
    <t>JPČ</t>
  </si>
  <si>
    <t>Pasaulio jaunimo čempionatas</t>
  </si>
  <si>
    <t>11.</t>
  </si>
  <si>
    <t>JnPČ</t>
  </si>
  <si>
    <t>Pasaulio jaunių čempionatas</t>
  </si>
  <si>
    <t>12.</t>
  </si>
  <si>
    <t>JEČ</t>
  </si>
  <si>
    <t>Europos jaunimo čempionatas</t>
  </si>
  <si>
    <t>13.</t>
  </si>
  <si>
    <t>JEOF</t>
  </si>
  <si>
    <t>Europos jaunimo olimpinis festivalis</t>
  </si>
  <si>
    <t>14.</t>
  </si>
  <si>
    <t>Europos jaunių čempionatas</t>
  </si>
  <si>
    <t>15.</t>
  </si>
  <si>
    <t>JčPČ</t>
  </si>
  <si>
    <t>Pasaulio jaunučių čempionatas</t>
  </si>
  <si>
    <t>16.</t>
  </si>
  <si>
    <t>JčEČ</t>
  </si>
  <si>
    <t>Europos jaunučių čempionatas</t>
  </si>
  <si>
    <t>17.</t>
  </si>
  <si>
    <t>NEAK</t>
  </si>
  <si>
    <t>Pasaulio ir Europos čempionatai, kuriuose varžomasi nuotoliniu būdu</t>
  </si>
  <si>
    <t>Departamento pripažintos nacionalinės sporto (šakų) federacijos</t>
  </si>
  <si>
    <t>Asociacija „Hockey Lithuania“</t>
  </si>
  <si>
    <t>Lietuvos aeroklubas</t>
  </si>
  <si>
    <t>Lietuvos alpinizmo asociacija</t>
  </si>
  <si>
    <t>Lietuvos automobilių sporto federacija</t>
  </si>
  <si>
    <t>Lietuvos badmintono federacija</t>
  </si>
  <si>
    <t>Lietuvos baidarių ir kanojų irklavimo federacija</t>
  </si>
  <si>
    <t>Lietuvos bangų sporto asociacija (banglenčių, puslenčių ir slydimo bangomis sporto šakoms)</t>
  </si>
  <si>
    <t>Lietuvos beisbolo asociacija (beisbolo disciplinai)</t>
  </si>
  <si>
    <t>Lietuvos biatlono federacija</t>
  </si>
  <si>
    <t>Lietuvos biliardo federacija</t>
  </si>
  <si>
    <t>Lietuvos bobslėjaus ir skeletono sporto federacija</t>
  </si>
  <si>
    <t>Lietuvos bokso federacija</t>
  </si>
  <si>
    <t>Lietuvos boulingo federacija</t>
  </si>
  <si>
    <t>Lietuvos buriuotojų sąjunga</t>
  </si>
  <si>
    <t>Lietuvos bušido federacija (ju-jitsu sporto šakai)</t>
  </si>
  <si>
    <t>Lietuvos čiuožimo federacija</t>
  </si>
  <si>
    <t>Lietuvos dviračių sporto federacija</t>
  </si>
  <si>
    <t>Lietuvos dziudo federacija</t>
  </si>
  <si>
    <t>Lietuvos fechtavimo federacija</t>
  </si>
  <si>
    <t>Lietuvos gimnastikos federacija</t>
  </si>
  <si>
    <t>Lietuvos golfo federacija</t>
  </si>
  <si>
    <t>Lietuvos greitojo čiuožimo asociacija</t>
  </si>
  <si>
    <t>Lietuvos imtynių federacija</t>
  </si>
  <si>
    <t>Lietuvos irklavimo federacija</t>
  </si>
  <si>
    <t>Lietuvos jėgos trikovės federacija</t>
  </si>
  <si>
    <t>Lietuvos kendo asociacija</t>
  </si>
  <si>
    <t>Lietuvos kerlingo asociacija</t>
  </si>
  <si>
    <t>Lietuvos kikboksingo federacija</t>
  </si>
  <si>
    <t>Lietuvos kyokushin karate federacija</t>
  </si>
  <si>
    <t>Lietuvos korespondencinių šachmatų federacija</t>
  </si>
  <si>
    <t>Lietuvos krepšinio federacija</t>
  </si>
  <si>
    <t>Lietuvos kudo sporto federacija</t>
  </si>
  <si>
    <t>Lietuvos kuraš federacija (sumo sporto šakai)</t>
  </si>
  <si>
    <t>Lietuvos kultūrizmo ir kūno rengybos federacija</t>
  </si>
  <si>
    <t>Lietuvos laipiojimo sporto asociacija</t>
  </si>
  <si>
    <t>Lietuvos lankininkų federacija</t>
  </si>
  <si>
    <t>Lietuvos lengvosios atletikos federacija</t>
  </si>
  <si>
    <t>Lietuvos motociklų sporto federacija</t>
  </si>
  <si>
    <t>Lietuvos motorlaivių federacija</t>
  </si>
  <si>
    <t>Lietuvos MUAY – THAI sąjunga</t>
  </si>
  <si>
    <t>Lietuvos nacionalinė slidinėjimo asociacija</t>
  </si>
  <si>
    <t>Lietuvos orientavimosi sporto federacija</t>
  </si>
  <si>
    <t>Lietuvos plaukimo federacija</t>
  </si>
  <si>
    <t>Lietuvos povandeninio sporto federacija</t>
  </si>
  <si>
    <t>Lietuvos pulo federacija</t>
  </si>
  <si>
    <t>Lietuvos rankinio federacija</t>
  </si>
  <si>
    <t>Lietuvos rankų lenkimo sporto federacija</t>
  </si>
  <si>
    <t>Lietuvos regbio federacija</t>
  </si>
  <si>
    <t>Lietuvos rogučių sporto federacija</t>
  </si>
  <si>
    <t>Lietuvos sambo federacija</t>
  </si>
  <si>
    <t>Lietuvos skvošo asociacija</t>
  </si>
  <si>
    <t>Lietuvos softbolo federacija (softbolo disciplinai)</t>
  </si>
  <si>
    <t>Lietuvos sportinės žūklės federacija</t>
  </si>
  <si>
    <t>Lietuvos sportinių šokių federacija</t>
  </si>
  <si>
    <t>Lietuvos stalo teniso asociacija</t>
  </si>
  <si>
    <t>Lietuvos sunkiosios atletikos federacija</t>
  </si>
  <si>
    <t>Lietuvos šachmatų federacija</t>
  </si>
  <si>
    <t>Lietuvos šachmatų kompozitorių sąjunga</t>
  </si>
  <si>
    <t>Lietuvos šaškių federacija</t>
  </si>
  <si>
    <t>Lietuvos šaudymo sporto sąjunga</t>
  </si>
  <si>
    <t>Lietuvos šiuolaikinės penkiakovės federacija</t>
  </si>
  <si>
    <t>Lietuvos taekwondo federacija</t>
  </si>
  <si>
    <t>Lietuvos tautinių imtynių federacija (pankrationo ir imtynių už diržų disciplinoms)</t>
  </si>
  <si>
    <t>Lietuvos teniso sąjunga                    </t>
  </si>
  <si>
    <t>Lietuvos tinklinio federacija</t>
  </si>
  <si>
    <t>Lietuvos triatlono federacija</t>
  </si>
  <si>
    <t>Lietuvos universalios kovos federacija</t>
  </si>
  <si>
    <t>Lietuvos ušu federacija (ušu sporto šakai)</t>
  </si>
  <si>
    <t>Lietuvos vandens slidininkų sąjunga</t>
  </si>
  <si>
    <t>Lietuvos vandensvydžio sporto federacija</t>
  </si>
  <si>
    <t>Lietuvos virvės traukimo federacija</t>
  </si>
  <si>
    <t>Lietuvos žirginio sporto federacija</t>
  </si>
  <si>
    <t>Lietuvos žolės riedulio federacija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</si>
</sst>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charset val="186"/>
      <scheme val="minor"/>
    </font>
    <font>
      <b/>
      <sz val="14"/>
      <name val="Times New Roman"/>
      <family val="1"/>
      <charset val="186"/>
    </font>
    <font>
      <b/>
      <sz val="12"/>
      <name val="Times New Roman"/>
      <family val="1"/>
      <charset val="186"/>
    </font>
    <font>
      <sz val="11"/>
      <name val="Times New Roman"/>
      <family val="1"/>
      <charset val="186"/>
    </font>
    <font>
      <sz val="12"/>
      <name val="Times New Roman"/>
      <family val="1"/>
      <charset val="186"/>
    </font>
    <font>
      <i/>
      <sz val="11"/>
      <name val="Times New Roman"/>
      <family val="1"/>
      <charset val="186"/>
    </font>
    <font>
      <b/>
      <sz val="11"/>
      <name val="Times New Roman"/>
      <family val="1"/>
      <charset val="186"/>
    </font>
    <font>
      <sz val="9"/>
      <color rgb="FF000000"/>
      <name val="Times New Roman"/>
      <family val="1"/>
      <charset val="186"/>
    </font>
    <font>
      <sz val="9"/>
      <name val="Times New Roman"/>
      <family val="1"/>
      <charset val="186"/>
    </font>
    <font>
      <sz val="9"/>
      <color theme="1"/>
      <name val="Times New Roman"/>
      <family val="1"/>
      <charset val="186"/>
    </font>
    <font>
      <sz val="11"/>
      <color rgb="FF000000"/>
      <name val="Calibri"/>
      <family val="2"/>
      <charset val="186"/>
    </font>
    <font>
      <sz val="9"/>
      <color indexed="81"/>
      <name val="Tahoma"/>
      <charset val="1"/>
    </font>
    <font>
      <b/>
      <sz val="9"/>
      <color indexed="81"/>
      <name val="Tahoma"/>
      <charset val="1"/>
    </font>
    <font>
      <b/>
      <sz val="9"/>
      <color indexed="81"/>
      <name val="Tahoma"/>
      <family val="2"/>
      <charset val="186"/>
    </font>
    <font>
      <i/>
      <sz val="11"/>
      <color rgb="FF000000"/>
      <name val="Times New Roman"/>
      <family val="1"/>
      <charset val="186"/>
    </font>
    <font>
      <b/>
      <sz val="11"/>
      <color theme="1"/>
      <name val="Calibri"/>
      <family val="2"/>
      <charset val="186"/>
      <scheme val="minor"/>
    </font>
    <font>
      <sz val="10"/>
      <color rgb="FF444444"/>
      <name val="Open Sans"/>
      <family val="2"/>
      <charset val="186"/>
    </font>
    <font>
      <sz val="10"/>
      <color theme="1"/>
      <name val="Calibri"/>
      <family val="2"/>
      <charset val="186"/>
      <scheme val="minor"/>
    </font>
    <font>
      <b/>
      <sz val="20"/>
      <name val="Times New Roman"/>
      <family val="1"/>
      <charset val="186"/>
    </font>
    <font>
      <sz val="20"/>
      <name val="Times New Roman"/>
      <family val="1"/>
      <charset val="186"/>
    </font>
    <font>
      <b/>
      <sz val="9"/>
      <color rgb="FF000000"/>
      <name val="Times New Roman"/>
      <family val="1"/>
      <charset val="186"/>
    </font>
    <font>
      <sz val="12"/>
      <color theme="1"/>
      <name val="Times New Roman"/>
      <family val="1"/>
      <charset val="186"/>
    </font>
    <font>
      <b/>
      <sz val="12"/>
      <color rgb="FF000000"/>
      <name val="Times New Roman"/>
      <family val="1"/>
      <charset val="186"/>
    </font>
    <font>
      <sz val="10"/>
      <color theme="1"/>
      <name val="Times New Roman"/>
      <family val="1"/>
      <charset val="186"/>
    </font>
    <font>
      <sz val="10"/>
      <name val="Times New Roman"/>
      <family val="1"/>
      <charset val="186"/>
    </font>
    <font>
      <sz val="10"/>
      <name val="Calibri"/>
      <family val="2"/>
      <charset val="186"/>
      <scheme val="minor"/>
    </font>
    <font>
      <sz val="8"/>
      <name val="Times New Roman"/>
      <family val="1"/>
      <charset val="186"/>
    </font>
    <font>
      <sz val="9"/>
      <color theme="1"/>
      <name val="Calibri"/>
      <family val="2"/>
      <scheme val="minor"/>
    </font>
    <font>
      <vertAlign val="superscript"/>
      <sz val="12"/>
      <name val="Times New Roman"/>
      <family val="1"/>
      <charset val="186"/>
    </font>
    <font>
      <vertAlign val="superscript"/>
      <sz val="11"/>
      <name val="Times New Roman"/>
      <family val="1"/>
      <charset val="186"/>
    </font>
    <font>
      <sz val="8"/>
      <color theme="1"/>
      <name val="Times New Roman"/>
      <family val="1"/>
      <charset val="186"/>
    </font>
    <font>
      <u/>
      <sz val="11"/>
      <color theme="10"/>
      <name val="Calibri"/>
      <family val="2"/>
      <charset val="186"/>
      <scheme val="minor"/>
    </font>
  </fonts>
  <fills count="6">
    <fill>
      <patternFill patternType="none"/>
    </fill>
    <fill>
      <patternFill patternType="gray125"/>
    </fill>
    <fill>
      <patternFill patternType="solid">
        <fgColor rgb="FFFFFFFF"/>
        <bgColor rgb="FFEBF1DE"/>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FF"/>
        <bgColor indexed="64"/>
      </patternFill>
    </fill>
  </fills>
  <borders count="2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bottom/>
      <diagonal/>
    </border>
  </borders>
  <cellStyleXfs count="3">
    <xf numFmtId="0" fontId="0" fillId="0" borderId="0"/>
    <xf numFmtId="0" fontId="10" fillId="0" borderId="0"/>
    <xf numFmtId="0" fontId="31" fillId="0" borderId="0" applyNumberFormat="0" applyFill="0" applyBorder="0" applyAlignment="0" applyProtection="0"/>
  </cellStyleXfs>
  <cellXfs count="122">
    <xf numFmtId="0" fontId="0" fillId="0" borderId="0" xfId="0"/>
    <xf numFmtId="0" fontId="3" fillId="0" borderId="0" xfId="0" applyFont="1" applyAlignment="1">
      <alignment vertical="center"/>
    </xf>
    <xf numFmtId="2" fontId="3" fillId="0" borderId="0" xfId="0" applyNumberFormat="1" applyFont="1" applyAlignment="1">
      <alignment vertical="center"/>
    </xf>
    <xf numFmtId="2" fontId="5" fillId="0" borderId="2" xfId="0" applyNumberFormat="1" applyFont="1" applyBorder="1" applyAlignment="1">
      <alignment horizontal="center" vertical="center" wrapText="1"/>
    </xf>
    <xf numFmtId="2" fontId="6" fillId="0" borderId="1" xfId="0" applyNumberFormat="1" applyFont="1" applyBorder="1" applyAlignment="1">
      <alignment horizontal="center" vertical="center" wrapText="1"/>
    </xf>
    <xf numFmtId="0" fontId="3" fillId="0" borderId="0" xfId="0" applyFont="1" applyBorder="1" applyAlignment="1">
      <alignment horizontal="center" vertical="center" wrapText="1"/>
    </xf>
    <xf numFmtId="2" fontId="3" fillId="0" borderId="0" xfId="0" applyNumberFormat="1" applyFont="1" applyBorder="1" applyAlignment="1">
      <alignment horizontal="center" vertical="center" wrapText="1"/>
    </xf>
    <xf numFmtId="0" fontId="3" fillId="0" borderId="0" xfId="0" applyFont="1" applyBorder="1" applyAlignment="1">
      <alignment vertical="center"/>
    </xf>
    <xf numFmtId="0" fontId="3" fillId="0" borderId="0" xfId="0" applyFont="1" applyAlignment="1">
      <alignment vertical="center"/>
    </xf>
    <xf numFmtId="2" fontId="5" fillId="0" borderId="1" xfId="0" applyNumberFormat="1" applyFont="1" applyBorder="1" applyAlignment="1">
      <alignment horizontal="center" vertical="center" wrapText="1"/>
    </xf>
    <xf numFmtId="2" fontId="6" fillId="0" borderId="2" xfId="0" applyNumberFormat="1" applyFont="1" applyBorder="1" applyAlignment="1">
      <alignment vertical="center"/>
    </xf>
    <xf numFmtId="2" fontId="6" fillId="3" borderId="2" xfId="0" applyNumberFormat="1" applyFont="1" applyFill="1" applyBorder="1" applyAlignment="1">
      <alignment horizontal="center" vertical="center" wrapText="1"/>
    </xf>
    <xf numFmtId="0" fontId="3" fillId="0" borderId="2" xfId="0" applyFont="1" applyBorder="1" applyAlignment="1">
      <alignment horizontal="center" vertical="center" shrinkToFit="1"/>
    </xf>
    <xf numFmtId="0" fontId="10" fillId="0" borderId="0" xfId="1"/>
    <xf numFmtId="0" fontId="3" fillId="0" borderId="8" xfId="0" applyFont="1" applyBorder="1" applyAlignment="1">
      <alignment horizontal="right" vertical="center" wrapText="1"/>
    </xf>
    <xf numFmtId="0" fontId="3" fillId="0" borderId="0" xfId="0" applyFont="1" applyBorder="1" applyAlignment="1">
      <alignment horizontal="right" vertical="center" wrapText="1"/>
    </xf>
    <xf numFmtId="2" fontId="6" fillId="0" borderId="0" xfId="0" applyNumberFormat="1" applyFont="1" applyBorder="1" applyAlignment="1">
      <alignment vertical="center"/>
    </xf>
    <xf numFmtId="0" fontId="15" fillId="0" borderId="0" xfId="0" applyFont="1"/>
    <xf numFmtId="0" fontId="16" fillId="0" borderId="0" xfId="0" applyFont="1" applyAlignment="1">
      <alignment horizontal="left" vertical="center" wrapText="1" indent="1"/>
    </xf>
    <xf numFmtId="0" fontId="17" fillId="0" borderId="0" xfId="0" applyFont="1"/>
    <xf numFmtId="3" fontId="3" fillId="0" borderId="0" xfId="0" applyNumberFormat="1" applyFont="1" applyAlignment="1">
      <alignment vertical="center"/>
    </xf>
    <xf numFmtId="0" fontId="14" fillId="0" borderId="0" xfId="0" applyFont="1" applyBorder="1" applyAlignment="1">
      <alignment horizontal="center"/>
    </xf>
    <xf numFmtId="0" fontId="7" fillId="5" borderId="2" xfId="0" applyFont="1" applyFill="1" applyBorder="1" applyAlignment="1">
      <alignment vertical="center" wrapText="1"/>
    </xf>
    <xf numFmtId="0" fontId="7" fillId="5" borderId="9" xfId="0" applyFont="1" applyFill="1" applyBorder="1" applyAlignment="1">
      <alignment vertical="center" wrapText="1"/>
    </xf>
    <xf numFmtId="0" fontId="21" fillId="0" borderId="0" xfId="0" applyFont="1" applyAlignment="1">
      <alignment vertical="center"/>
    </xf>
    <xf numFmtId="0" fontId="23" fillId="0" borderId="0" xfId="0" applyFont="1" applyAlignment="1">
      <alignment vertical="center"/>
    </xf>
    <xf numFmtId="0" fontId="0" fillId="0" borderId="0" xfId="0" applyAlignment="1"/>
    <xf numFmtId="0" fontId="2" fillId="0" borderId="3" xfId="0" applyFont="1" applyBorder="1" applyAlignment="1">
      <alignment horizontal="center" vertical="center"/>
    </xf>
    <xf numFmtId="0" fontId="3" fillId="0" borderId="3" xfId="0" applyFont="1" applyBorder="1" applyAlignment="1">
      <alignment vertical="center"/>
    </xf>
    <xf numFmtId="2" fontId="3" fillId="0" borderId="3" xfId="0" applyNumberFormat="1" applyFont="1" applyBorder="1" applyAlignment="1">
      <alignment vertical="center"/>
    </xf>
    <xf numFmtId="0" fontId="20" fillId="0" borderId="20" xfId="0" applyFont="1" applyBorder="1" applyAlignment="1">
      <alignment horizontal="center" vertical="center" wrapText="1"/>
    </xf>
    <xf numFmtId="0" fontId="27" fillId="0" borderId="0" xfId="0" applyFont="1"/>
    <xf numFmtId="0" fontId="7" fillId="5" borderId="2" xfId="0" applyFont="1" applyFill="1" applyBorder="1" applyAlignment="1">
      <alignment vertical="center"/>
    </xf>
    <xf numFmtId="2" fontId="7" fillId="0" borderId="2" xfId="0" applyNumberFormat="1" applyFont="1" applyFill="1" applyBorder="1" applyAlignment="1">
      <alignment horizontal="center" vertical="center"/>
    </xf>
    <xf numFmtId="2" fontId="9" fillId="0" borderId="2" xfId="0" applyNumberFormat="1" applyFont="1" applyFill="1" applyBorder="1" applyAlignment="1">
      <alignment horizontal="center" vertical="center"/>
    </xf>
    <xf numFmtId="0" fontId="9" fillId="5" borderId="2" xfId="0" applyFont="1" applyFill="1" applyBorder="1" applyAlignment="1">
      <alignment vertical="center"/>
    </xf>
    <xf numFmtId="49" fontId="9" fillId="0" borderId="2" xfId="0" applyNumberFormat="1" applyFont="1" applyFill="1" applyBorder="1" applyAlignment="1">
      <alignment horizontal="center" vertical="center"/>
    </xf>
    <xf numFmtId="49" fontId="8" fillId="0" borderId="2" xfId="0" applyNumberFormat="1" applyFont="1" applyFill="1" applyBorder="1" applyAlignment="1">
      <alignment horizontal="center" vertical="center"/>
    </xf>
    <xf numFmtId="2" fontId="8" fillId="0" borderId="2" xfId="0" applyNumberFormat="1" applyFont="1" applyFill="1" applyBorder="1" applyAlignment="1">
      <alignment horizontal="center" vertical="center"/>
    </xf>
    <xf numFmtId="0" fontId="7" fillId="2" borderId="14" xfId="0" applyFont="1" applyFill="1" applyBorder="1" applyAlignment="1">
      <alignment horizontal="center" vertical="center"/>
    </xf>
    <xf numFmtId="2" fontId="7" fillId="0" borderId="9" xfId="0" applyNumberFormat="1" applyFont="1" applyFill="1" applyBorder="1" applyAlignment="1">
      <alignment horizontal="center" vertical="center"/>
    </xf>
    <xf numFmtId="2" fontId="8" fillId="0" borderId="9" xfId="0" applyNumberFormat="1" applyFont="1" applyFill="1" applyBorder="1" applyAlignment="1">
      <alignment horizontal="center" vertical="center"/>
    </xf>
    <xf numFmtId="49" fontId="9" fillId="0" borderId="9" xfId="0" applyNumberFormat="1" applyFont="1" applyFill="1" applyBorder="1" applyAlignment="1">
      <alignment horizontal="center" vertical="center"/>
    </xf>
    <xf numFmtId="0" fontId="7" fillId="0" borderId="22"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3" fillId="0" borderId="0" xfId="0" applyFont="1" applyAlignment="1">
      <alignment horizontal="center" vertical="center"/>
    </xf>
    <xf numFmtId="0" fontId="6" fillId="0" borderId="0" xfId="0" applyFont="1" applyAlignment="1">
      <alignment vertical="center"/>
    </xf>
    <xf numFmtId="0" fontId="3" fillId="0" borderId="3" xfId="0" applyFont="1" applyBorder="1" applyAlignment="1">
      <alignment horizontal="center" vertical="center"/>
    </xf>
    <xf numFmtId="0" fontId="30" fillId="0" borderId="0" xfId="0" applyFont="1" applyAlignment="1">
      <alignment vertical="center"/>
    </xf>
    <xf numFmtId="0" fontId="29" fillId="0" borderId="3" xfId="0" applyFont="1" applyBorder="1" applyAlignment="1">
      <alignment vertical="center" wrapText="1"/>
    </xf>
    <xf numFmtId="0" fontId="21" fillId="0" borderId="0" xfId="0" applyFont="1" applyAlignment="1">
      <alignment horizontal="left"/>
    </xf>
    <xf numFmtId="0" fontId="9" fillId="2" borderId="13" xfId="0" applyFont="1" applyFill="1" applyBorder="1" applyAlignment="1">
      <alignment horizontal="center" vertical="center"/>
    </xf>
    <xf numFmtId="0" fontId="9" fillId="2" borderId="7" xfId="0" applyFont="1" applyFill="1" applyBorder="1" applyAlignment="1">
      <alignment horizontal="center" vertical="center" wrapText="1"/>
    </xf>
    <xf numFmtId="0" fontId="9" fillId="0" borderId="21" xfId="0" applyFont="1" applyFill="1" applyBorder="1" applyAlignment="1">
      <alignment horizontal="center" vertical="center"/>
    </xf>
    <xf numFmtId="0" fontId="0" fillId="0" borderId="0" xfId="0" applyFont="1"/>
    <xf numFmtId="0" fontId="0" fillId="0" borderId="0" xfId="0" applyFill="1"/>
    <xf numFmtId="0" fontId="3" fillId="0" borderId="0" xfId="0" applyFont="1" applyBorder="1" applyAlignment="1">
      <alignment horizontal="left" vertical="center" wrapText="1"/>
    </xf>
    <xf numFmtId="0" fontId="4" fillId="0" borderId="0" xfId="0" applyFont="1" applyAlignment="1">
      <alignment horizontal="left" vertical="center"/>
    </xf>
    <xf numFmtId="0" fontId="29" fillId="0" borderId="0" xfId="0" applyFont="1" applyAlignment="1">
      <alignment horizontal="left" vertical="center"/>
    </xf>
    <xf numFmtId="0" fontId="2" fillId="0" borderId="0" xfId="0" applyFont="1" applyAlignment="1">
      <alignment horizontal="center" vertical="center"/>
    </xf>
    <xf numFmtId="0" fontId="3" fillId="0" borderId="2" xfId="0" applyFont="1" applyBorder="1" applyAlignment="1">
      <alignment horizontal="center" vertical="center" wrapText="1"/>
    </xf>
    <xf numFmtId="0" fontId="7" fillId="2" borderId="13" xfId="0" applyFont="1" applyFill="1" applyBorder="1" applyAlignment="1">
      <alignment horizontal="center" vertical="center"/>
    </xf>
    <xf numFmtId="0" fontId="7" fillId="0" borderId="21" xfId="0" applyFont="1" applyFill="1" applyBorder="1" applyAlignment="1">
      <alignment horizontal="center" vertical="center"/>
    </xf>
    <xf numFmtId="0" fontId="3" fillId="0" borderId="18" xfId="0" applyFont="1" applyBorder="1" applyAlignment="1">
      <alignment horizontal="right" vertical="center" wrapText="1"/>
    </xf>
    <xf numFmtId="0" fontId="3" fillId="0" borderId="4" xfId="0" applyFont="1" applyBorder="1" applyAlignment="1">
      <alignment horizontal="right" vertical="center" wrapText="1"/>
    </xf>
    <xf numFmtId="0" fontId="3" fillId="0" borderId="17" xfId="0" applyFont="1" applyBorder="1" applyAlignment="1">
      <alignment horizontal="right" vertical="center" wrapText="1"/>
    </xf>
    <xf numFmtId="0" fontId="3" fillId="0" borderId="8" xfId="0" applyFont="1" applyBorder="1" applyAlignment="1">
      <alignment horizontal="left" vertical="center" wrapText="1"/>
    </xf>
    <xf numFmtId="0" fontId="3" fillId="0" borderId="0" xfId="0" applyFont="1" applyBorder="1" applyAlignment="1">
      <alignment horizontal="left" vertical="center" wrapText="1"/>
    </xf>
    <xf numFmtId="0" fontId="29" fillId="0" borderId="10" xfId="0" applyFont="1" applyBorder="1" applyAlignment="1">
      <alignment horizontal="center" vertical="center" wrapText="1"/>
    </xf>
    <xf numFmtId="0" fontId="29" fillId="0" borderId="3" xfId="0" applyFont="1" applyBorder="1" applyAlignment="1">
      <alignment horizontal="center" vertical="center" wrapText="1"/>
    </xf>
    <xf numFmtId="0" fontId="2" fillId="0" borderId="8" xfId="0" applyFont="1" applyBorder="1" applyAlignment="1">
      <alignment horizontal="left" vertical="center" wrapText="1"/>
    </xf>
    <xf numFmtId="0" fontId="2" fillId="0" borderId="0" xfId="0" applyFont="1" applyBorder="1" applyAlignment="1">
      <alignment horizontal="left" vertical="center" wrapText="1"/>
    </xf>
    <xf numFmtId="0" fontId="2" fillId="0" borderId="24" xfId="0" applyFont="1" applyBorder="1" applyAlignment="1">
      <alignment horizontal="left" vertical="center" wrapText="1"/>
    </xf>
    <xf numFmtId="0" fontId="2" fillId="0" borderId="10" xfId="0" applyFont="1" applyBorder="1" applyAlignment="1">
      <alignment horizontal="left" vertical="center" wrapTex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3" fillId="0" borderId="1" xfId="0" applyFont="1" applyBorder="1" applyAlignment="1">
      <alignment horizontal="right" vertical="center" wrapText="1"/>
    </xf>
    <xf numFmtId="0" fontId="3" fillId="0" borderId="11" xfId="0" applyFont="1" applyBorder="1" applyAlignment="1">
      <alignment horizontal="right" vertical="center" wrapText="1"/>
    </xf>
    <xf numFmtId="0" fontId="3" fillId="0" borderId="15" xfId="0" applyFont="1" applyBorder="1" applyAlignment="1">
      <alignment horizontal="right" vertical="center" wrapText="1"/>
    </xf>
    <xf numFmtId="0" fontId="4" fillId="0" borderId="0" xfId="0" applyFont="1" applyAlignment="1">
      <alignment horizontal="left" vertical="center"/>
    </xf>
    <xf numFmtId="0" fontId="0" fillId="0" borderId="0" xfId="0" applyFill="1" applyAlignment="1"/>
    <xf numFmtId="0" fontId="29" fillId="0" borderId="0" xfId="0" applyFont="1" applyAlignment="1">
      <alignment horizontal="left" vertical="center"/>
    </xf>
    <xf numFmtId="0" fontId="2" fillId="0" borderId="0" xfId="0" applyFont="1" applyAlignment="1">
      <alignment horizontal="center" vertical="center"/>
    </xf>
    <xf numFmtId="0" fontId="24" fillId="4" borderId="5"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3" fillId="0" borderId="2"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6" xfId="0" applyFont="1" applyBorder="1" applyAlignment="1">
      <alignment horizontal="center" vertical="center" wrapText="1"/>
    </xf>
    <xf numFmtId="0" fontId="26" fillId="4" borderId="5"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4" borderId="7" xfId="0" applyFont="1" applyFill="1" applyBorder="1" applyAlignment="1">
      <alignment horizontal="center" vertical="center" wrapText="1"/>
    </xf>
    <xf numFmtId="2" fontId="1" fillId="0" borderId="5" xfId="0" applyNumberFormat="1" applyFont="1" applyBorder="1" applyAlignment="1">
      <alignment horizontal="center" vertical="center" wrapText="1"/>
    </xf>
    <xf numFmtId="2" fontId="1" fillId="0" borderId="7" xfId="0" applyNumberFormat="1" applyFont="1" applyBorder="1" applyAlignment="1">
      <alignment horizontal="center" vertical="center" wrapText="1"/>
    </xf>
    <xf numFmtId="0" fontId="18" fillId="0" borderId="0" xfId="0" applyFont="1" applyAlignment="1">
      <alignment horizontal="center" vertical="center"/>
    </xf>
    <xf numFmtId="0" fontId="19" fillId="0" borderId="0" xfId="0" applyFont="1" applyAlignment="1">
      <alignment horizontal="center" vertical="center"/>
    </xf>
    <xf numFmtId="2" fontId="24" fillId="4" borderId="5" xfId="0" applyNumberFormat="1" applyFont="1" applyFill="1" applyBorder="1" applyAlignment="1">
      <alignment horizontal="center" vertical="center" wrapText="1"/>
    </xf>
    <xf numFmtId="2" fontId="24" fillId="4" borderId="7" xfId="0" applyNumberFormat="1" applyFont="1" applyFill="1" applyBorder="1" applyAlignment="1">
      <alignment horizontal="center" vertical="center" wrapText="1"/>
    </xf>
    <xf numFmtId="0" fontId="24" fillId="0" borderId="1"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15" xfId="0" applyFont="1" applyBorder="1" applyAlignment="1">
      <alignment horizontal="center" vertical="center" wrapText="1"/>
    </xf>
    <xf numFmtId="0" fontId="28" fillId="0" borderId="0" xfId="0" applyFont="1" applyAlignment="1">
      <alignment horizontal="left" vertical="center"/>
    </xf>
    <xf numFmtId="0" fontId="24" fillId="4" borderId="2" xfId="0" applyFont="1" applyFill="1" applyBorder="1" applyAlignment="1">
      <alignment horizontal="center" vertical="center" wrapText="1"/>
    </xf>
    <xf numFmtId="0" fontId="25" fillId="4" borderId="2"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22" fillId="0" borderId="0" xfId="0" applyFont="1" applyBorder="1" applyAlignment="1">
      <alignment horizontal="center"/>
    </xf>
    <xf numFmtId="0" fontId="20" fillId="2" borderId="19" xfId="0" applyFont="1" applyFill="1" applyBorder="1" applyAlignment="1">
      <alignment horizontal="center" vertical="center"/>
    </xf>
    <xf numFmtId="0" fontId="7" fillId="2" borderId="13" xfId="0" applyFont="1" applyFill="1" applyBorder="1" applyAlignment="1">
      <alignment horizontal="center" vertical="center"/>
    </xf>
    <xf numFmtId="0" fontId="20" fillId="2" borderId="23" xfId="0" applyFont="1" applyFill="1" applyBorder="1" applyAlignment="1">
      <alignment horizontal="center" vertical="center" textRotation="90"/>
    </xf>
    <xf numFmtId="0" fontId="20" fillId="2" borderId="6" xfId="0" applyFont="1" applyFill="1" applyBorder="1" applyAlignment="1">
      <alignment horizontal="center" vertical="center" textRotation="90"/>
    </xf>
    <xf numFmtId="0" fontId="20" fillId="2" borderId="7" xfId="0" applyFont="1" applyFill="1" applyBorder="1" applyAlignment="1">
      <alignment horizontal="center" vertical="center" textRotation="90"/>
    </xf>
    <xf numFmtId="0" fontId="20" fillId="2" borderId="12" xfId="0" applyFont="1" applyFill="1" applyBorder="1" applyAlignment="1">
      <alignment horizontal="center" vertical="center"/>
    </xf>
    <xf numFmtId="0" fontId="7" fillId="2" borderId="2" xfId="0" applyFont="1" applyFill="1" applyBorder="1" applyAlignment="1">
      <alignment horizontal="center" vertical="center"/>
    </xf>
    <xf numFmtId="0" fontId="20" fillId="0" borderId="12"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2" xfId="0" applyFont="1" applyFill="1" applyBorder="1" applyAlignment="1">
      <alignment horizontal="center" vertical="center"/>
    </xf>
    <xf numFmtId="49" fontId="7" fillId="0" borderId="21" xfId="0" applyNumberFormat="1" applyFont="1" applyFill="1" applyBorder="1" applyAlignment="1">
      <alignment horizontal="center" vertical="center"/>
    </xf>
    <xf numFmtId="0" fontId="7" fillId="0" borderId="21" xfId="0" applyFont="1" applyFill="1" applyBorder="1" applyAlignment="1">
      <alignment horizontal="center" vertical="center"/>
    </xf>
  </cellXfs>
  <cellStyles count="3">
    <cellStyle name="Hyperlink" xfId="2"/>
    <cellStyle name="Įprastas" xfId="0" builtinId="0"/>
    <cellStyle name="Normal 2" xfId="1"/>
  </cellStyles>
  <dxfs count="0"/>
  <tableStyles count="0" defaultTableStyle="TableStyleMedium2" defaultPivotStyle="PivotStyleLight16"/>
  <colors>
    <mruColors>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S625"/>
  <sheetViews>
    <sheetView tabSelected="1" topLeftCell="A88" zoomScaleNormal="100" workbookViewId="0">
      <selection activeCell="F1" sqref="F1"/>
    </sheetView>
  </sheetViews>
  <sheetFormatPr defaultColWidth="9.140625" defaultRowHeight="15"/>
  <cols>
    <col min="1" max="1" width="3.85546875" style="1" bestFit="1" customWidth="1"/>
    <col min="2" max="2" width="25.7109375" style="1" bestFit="1" customWidth="1"/>
    <col min="3" max="3" width="14.28515625" style="1" customWidth="1"/>
    <col min="4" max="4" width="10.7109375" style="1" customWidth="1"/>
    <col min="5" max="5" width="10" style="1" customWidth="1"/>
    <col min="6" max="6" width="10.140625" style="1" customWidth="1"/>
    <col min="7" max="7" width="11.7109375" style="1" customWidth="1"/>
    <col min="8" max="8" width="10.140625" style="1" customWidth="1"/>
    <col min="9" max="9" width="23.28515625" style="8" customWidth="1"/>
    <col min="10" max="10" width="10.5703125" style="1" customWidth="1"/>
    <col min="11" max="11" width="11" style="8" customWidth="1"/>
    <col min="12" max="12" width="10.5703125" style="1" customWidth="1"/>
    <col min="13" max="13" width="11.42578125" style="1" customWidth="1"/>
    <col min="14" max="14" width="8.85546875" style="2" customWidth="1"/>
    <col min="15" max="15" width="9.140625" style="2" customWidth="1"/>
    <col min="16" max="16" width="11.140625" style="2" customWidth="1"/>
    <col min="17" max="17" width="12.7109375" style="2" customWidth="1"/>
    <col min="18" max="18" width="7.5703125" style="1" customWidth="1"/>
    <col min="19" max="16384" width="9.140625" style="1"/>
  </cols>
  <sheetData>
    <row r="1" spans="1:18" s="8" customFormat="1" ht="15.75">
      <c r="D1" s="60"/>
      <c r="E1" s="60"/>
      <c r="F1" s="60"/>
      <c r="G1" s="60"/>
      <c r="H1" s="60"/>
      <c r="I1" s="60"/>
      <c r="J1" s="60"/>
      <c r="K1" s="60"/>
      <c r="L1" s="60"/>
      <c r="N1" s="2"/>
      <c r="O1" s="2"/>
      <c r="P1" s="2"/>
      <c r="Q1" s="2"/>
    </row>
    <row r="2" spans="1:18" s="8" customFormat="1" ht="15.75">
      <c r="B2" s="8" t="s">
        <v>0</v>
      </c>
      <c r="D2" s="60"/>
      <c r="E2" s="60"/>
      <c r="F2" s="60"/>
      <c r="G2" s="60"/>
      <c r="H2" s="60"/>
      <c r="I2" s="60"/>
      <c r="J2" s="60"/>
      <c r="K2" s="60"/>
      <c r="L2" s="60"/>
      <c r="N2" s="2"/>
      <c r="O2" s="2"/>
      <c r="P2" s="2"/>
      <c r="Q2" s="2"/>
    </row>
    <row r="3" spans="1:18" s="8" customFormat="1">
      <c r="B3" s="47" t="s">
        <v>1</v>
      </c>
      <c r="N3" s="2"/>
      <c r="O3" s="2"/>
      <c r="P3" s="2"/>
      <c r="Q3" s="2"/>
    </row>
    <row r="4" spans="1:18" ht="3" customHeight="1">
      <c r="A4" s="8"/>
      <c r="B4" s="8"/>
      <c r="C4" s="8"/>
      <c r="D4" s="8"/>
      <c r="E4" s="8"/>
      <c r="F4" s="8"/>
      <c r="G4" s="8"/>
      <c r="H4" s="8"/>
      <c r="J4" s="8"/>
      <c r="L4" s="8"/>
      <c r="M4" s="8"/>
      <c r="R4" s="8"/>
    </row>
    <row r="5" spans="1:18" ht="26.25">
      <c r="A5" s="97" t="s">
        <v>2</v>
      </c>
      <c r="B5" s="98"/>
      <c r="C5" s="98"/>
      <c r="D5" s="98"/>
      <c r="E5" s="98"/>
      <c r="F5" s="98"/>
      <c r="G5" s="98"/>
      <c r="H5" s="98"/>
      <c r="I5" s="98"/>
      <c r="J5" s="98"/>
      <c r="K5" s="98"/>
      <c r="L5" s="98"/>
      <c r="M5" s="98"/>
      <c r="N5" s="98"/>
      <c r="O5" s="98"/>
      <c r="P5" s="98"/>
      <c r="Q5" s="98"/>
      <c r="R5" s="8"/>
    </row>
    <row r="6" spans="1:18" ht="18.75">
      <c r="A6" s="104" t="s">
        <v>3</v>
      </c>
      <c r="B6" s="82"/>
      <c r="C6" s="82"/>
      <c r="D6" s="82"/>
      <c r="E6" s="82"/>
      <c r="F6" s="82"/>
      <c r="G6" s="82"/>
      <c r="H6" s="82"/>
      <c r="I6" s="82"/>
      <c r="J6" s="82"/>
      <c r="K6" s="82"/>
      <c r="L6" s="82"/>
      <c r="M6" s="82"/>
      <c r="N6" s="82"/>
      <c r="O6" s="82"/>
      <c r="P6" s="82"/>
      <c r="Q6" s="82"/>
      <c r="R6" s="8"/>
    </row>
    <row r="7" spans="1:18" s="8" customFormat="1" ht="15.75">
      <c r="A7" s="60"/>
      <c r="B7" s="81" t="s">
        <v>4</v>
      </c>
      <c r="C7" s="81"/>
      <c r="D7" s="81"/>
      <c r="E7" s="81"/>
      <c r="F7" s="81"/>
      <c r="G7" s="81"/>
      <c r="H7" s="81"/>
      <c r="I7" s="46"/>
      <c r="J7" s="46"/>
      <c r="K7" s="46"/>
      <c r="L7" s="46"/>
      <c r="M7" s="46"/>
      <c r="N7" s="46"/>
      <c r="O7" s="46"/>
      <c r="P7" s="46"/>
      <c r="Q7" s="46"/>
    </row>
    <row r="8" spans="1:18" s="8" customFormat="1" ht="18">
      <c r="A8" s="60"/>
      <c r="B8" s="82" t="s">
        <v>5</v>
      </c>
      <c r="C8" s="82"/>
      <c r="D8" s="82"/>
      <c r="E8" s="46"/>
      <c r="F8" s="46"/>
      <c r="G8" s="46"/>
      <c r="H8" s="46"/>
      <c r="I8" s="46"/>
      <c r="J8" s="46"/>
      <c r="K8" s="46"/>
      <c r="L8" s="46"/>
      <c r="M8" s="46"/>
      <c r="N8" s="46"/>
      <c r="O8" s="46"/>
      <c r="P8" s="46"/>
      <c r="Q8" s="46"/>
    </row>
    <row r="9" spans="1:18" s="8" customFormat="1" ht="15.75">
      <c r="A9" s="60"/>
      <c r="B9" s="48">
        <v>190729624</v>
      </c>
      <c r="C9" s="46"/>
      <c r="D9" s="46"/>
      <c r="E9" s="46"/>
      <c r="F9" s="46"/>
      <c r="G9" s="46"/>
      <c r="H9" s="46"/>
      <c r="I9" s="46"/>
      <c r="J9" s="46"/>
      <c r="K9" s="46"/>
      <c r="L9" s="46"/>
      <c r="M9" s="46"/>
      <c r="N9" s="46"/>
      <c r="O9" s="46"/>
      <c r="P9" s="46"/>
      <c r="Q9" s="46"/>
    </row>
    <row r="10" spans="1:18" s="8" customFormat="1" ht="18">
      <c r="A10" s="60"/>
      <c r="B10" s="59" t="s">
        <v>6</v>
      </c>
      <c r="C10" s="46"/>
      <c r="D10" s="46"/>
      <c r="E10" s="46"/>
      <c r="F10" s="46"/>
      <c r="G10" s="46"/>
      <c r="H10" s="46"/>
      <c r="I10" s="46"/>
      <c r="J10" s="46"/>
      <c r="K10" s="46"/>
      <c r="L10" s="46"/>
      <c r="M10" s="46"/>
      <c r="N10" s="46"/>
      <c r="O10" s="46"/>
      <c r="P10" s="46"/>
      <c r="Q10" s="46"/>
    </row>
    <row r="11" spans="1:18" s="8" customFormat="1" ht="16.899999999999999" customHeight="1">
      <c r="A11" s="83" t="s">
        <v>7</v>
      </c>
      <c r="B11" s="83"/>
      <c r="C11" s="83"/>
      <c r="D11" s="83"/>
      <c r="E11" s="83"/>
      <c r="F11" s="83"/>
      <c r="G11" s="83"/>
      <c r="H11" s="83"/>
      <c r="I11" s="83"/>
      <c r="J11" s="83"/>
      <c r="K11" s="83"/>
      <c r="L11" s="83"/>
      <c r="M11" s="83"/>
      <c r="N11" s="83"/>
      <c r="O11" s="83"/>
      <c r="P11" s="83"/>
      <c r="Q11" s="83"/>
      <c r="R11" s="83"/>
    </row>
    <row r="12" spans="1:18" ht="15.75">
      <c r="A12" s="27"/>
      <c r="B12" s="28"/>
      <c r="C12" s="28"/>
      <c r="D12" s="28"/>
      <c r="E12" s="28"/>
      <c r="F12" s="28"/>
      <c r="G12" s="28"/>
      <c r="H12" s="28"/>
      <c r="I12" s="28"/>
      <c r="J12" s="28"/>
      <c r="K12" s="28"/>
      <c r="L12" s="28"/>
      <c r="M12" s="28"/>
      <c r="N12" s="29"/>
      <c r="O12" s="29"/>
      <c r="P12" s="29"/>
      <c r="Q12" s="29"/>
      <c r="R12" s="28"/>
    </row>
    <row r="13" spans="1:18" s="8" customFormat="1" ht="15" hidden="1" customHeight="1">
      <c r="A13" s="87" t="s">
        <v>8</v>
      </c>
      <c r="B13" s="88" t="s">
        <v>9</v>
      </c>
      <c r="C13" s="88" t="s">
        <v>10</v>
      </c>
      <c r="D13" s="88" t="s">
        <v>11</v>
      </c>
      <c r="E13" s="89" t="s">
        <v>12</v>
      </c>
      <c r="F13" s="101"/>
      <c r="G13" s="102"/>
      <c r="H13" s="102"/>
      <c r="I13" s="102"/>
      <c r="J13" s="102"/>
      <c r="K13" s="102"/>
      <c r="L13" s="102"/>
      <c r="M13" s="102"/>
      <c r="N13" s="102"/>
      <c r="O13" s="103"/>
      <c r="P13" s="105" t="s">
        <v>13</v>
      </c>
      <c r="Q13" s="92" t="s">
        <v>14</v>
      </c>
      <c r="R13" s="84" t="s">
        <v>15</v>
      </c>
    </row>
    <row r="14" spans="1:18" s="8" customFormat="1" ht="45" customHeight="1">
      <c r="A14" s="87"/>
      <c r="B14" s="88"/>
      <c r="C14" s="88"/>
      <c r="D14" s="88"/>
      <c r="E14" s="91"/>
      <c r="F14" s="89" t="s">
        <v>16</v>
      </c>
      <c r="G14" s="89" t="s">
        <v>17</v>
      </c>
      <c r="H14" s="89" t="s">
        <v>18</v>
      </c>
      <c r="I14" s="107" t="s">
        <v>19</v>
      </c>
      <c r="J14" s="89" t="s">
        <v>20</v>
      </c>
      <c r="K14" s="89" t="s">
        <v>21</v>
      </c>
      <c r="L14" s="89" t="s">
        <v>22</v>
      </c>
      <c r="M14" s="89" t="s">
        <v>23</v>
      </c>
      <c r="N14" s="99" t="s">
        <v>24</v>
      </c>
      <c r="O14" s="99" t="s">
        <v>25</v>
      </c>
      <c r="P14" s="106"/>
      <c r="Q14" s="93"/>
      <c r="R14" s="85"/>
    </row>
    <row r="15" spans="1:18" s="8" customFormat="1" ht="76.150000000000006" customHeight="1">
      <c r="A15" s="87"/>
      <c r="B15" s="88"/>
      <c r="C15" s="88"/>
      <c r="D15" s="88"/>
      <c r="E15" s="90"/>
      <c r="F15" s="90"/>
      <c r="G15" s="90"/>
      <c r="H15" s="90"/>
      <c r="I15" s="108"/>
      <c r="J15" s="90"/>
      <c r="K15" s="90"/>
      <c r="L15" s="90"/>
      <c r="M15" s="90"/>
      <c r="N15" s="100"/>
      <c r="O15" s="100"/>
      <c r="P15" s="106"/>
      <c r="Q15" s="94"/>
      <c r="R15" s="86"/>
    </row>
    <row r="16" spans="1:18" s="8" customFormat="1" ht="5.45" customHeight="1">
      <c r="A16" s="14"/>
      <c r="B16" s="15"/>
      <c r="C16" s="15"/>
      <c r="D16" s="15"/>
      <c r="E16" s="15"/>
      <c r="F16" s="15"/>
      <c r="G16" s="15"/>
      <c r="H16" s="15"/>
      <c r="I16" s="15"/>
      <c r="J16" s="15"/>
      <c r="K16" s="15"/>
      <c r="L16" s="15"/>
      <c r="M16" s="15"/>
      <c r="N16" s="15"/>
      <c r="O16" s="15"/>
      <c r="P16" s="15"/>
      <c r="Q16" s="15"/>
      <c r="R16" s="16"/>
    </row>
    <row r="17" spans="1:19">
      <c r="A17" s="67" t="s">
        <v>26</v>
      </c>
      <c r="B17" s="68"/>
      <c r="C17" s="68"/>
      <c r="D17" s="68"/>
      <c r="E17" s="68"/>
      <c r="F17" s="68"/>
      <c r="G17" s="68"/>
      <c r="H17" s="68"/>
      <c r="I17" s="68"/>
      <c r="J17" s="68"/>
      <c r="K17" s="68"/>
      <c r="L17" s="68"/>
      <c r="M17" s="68"/>
      <c r="N17" s="68"/>
      <c r="O17" s="68"/>
      <c r="P17" s="68"/>
      <c r="Q17" s="57"/>
      <c r="R17" s="8"/>
      <c r="S17" s="8"/>
    </row>
    <row r="18" spans="1:19" ht="16.899999999999999" customHeight="1">
      <c r="A18" s="69" t="s">
        <v>27</v>
      </c>
      <c r="B18" s="70"/>
      <c r="C18" s="70"/>
      <c r="D18" s="50"/>
      <c r="E18" s="50"/>
      <c r="F18" s="50"/>
      <c r="G18" s="50"/>
      <c r="H18" s="50"/>
      <c r="I18" s="50"/>
      <c r="J18" s="50"/>
      <c r="K18" s="50"/>
      <c r="L18" s="50"/>
      <c r="M18" s="50"/>
      <c r="N18" s="50"/>
      <c r="O18" s="50"/>
      <c r="P18" s="50"/>
      <c r="Q18" s="57"/>
      <c r="R18" s="8"/>
      <c r="S18" s="8"/>
    </row>
    <row r="19" spans="1:19" ht="285">
      <c r="A19" s="61">
        <v>1</v>
      </c>
      <c r="B19" s="61" t="s">
        <v>28</v>
      </c>
      <c r="C19" s="12" t="s">
        <v>29</v>
      </c>
      <c r="D19" s="61" t="s">
        <v>30</v>
      </c>
      <c r="E19" s="61">
        <v>20</v>
      </c>
      <c r="F19" s="61" t="s">
        <v>31</v>
      </c>
      <c r="G19" s="61">
        <v>1</v>
      </c>
      <c r="H19" s="61" t="s">
        <v>32</v>
      </c>
      <c r="I19" s="61"/>
      <c r="J19" s="61">
        <v>46</v>
      </c>
      <c r="K19" s="61"/>
      <c r="L19" s="61">
        <v>6</v>
      </c>
      <c r="M19" s="61" t="s">
        <v>32</v>
      </c>
      <c r="N19" s="3">
        <f>(IF(F19="OŽ",IF(L19=1,550.8,IF(L19=2,426.38,IF(L19=3,342.14,IF(L19=4,181.44,IF(L19=5,168.48,IF(L19=6,155.52,IF(L19=7,148.5,IF(L19=8,144,0))))))))+IF(L19&lt;=8,0,IF(L19&lt;=16,137.7,IF(L19&lt;=24,108,IF(L19&lt;=32,80.1,IF(L19&lt;=36,52.2,0)))))-IF(L19&lt;=8,0,IF(L19&lt;=16,(L19-9)*2.754,IF(L19&lt;=24,(L19-17)* 2.754,IF(L19&lt;=32,(L19-25)* 2.754,IF(L19&lt;=36,(L19-33)*2.754,0))))),0)+IF(F19="PČ",IF(L19=1,449,IF(L19=2,314.6,IF(L19=3,238,IF(L19=4,172,IF(L19=5,159,IF(L19=6,145,IF(L19=7,132,IF(L19=8,119,0))))))))+IF(L19&lt;=8,0,IF(L19&lt;=16,88,IF(L19&lt;=24,55,IF(L19&lt;=32,22,0))))-IF(L19&lt;=8,0,IF(L19&lt;=16,(L19-9)*2.245,IF(L19&lt;=24,(L19-17)*2.245,IF(L19&lt;=32,(L19-25)*2.245,0)))),0)+IF(F19="PČneol",IF(L19=1,85,IF(L19=2,64.61,IF(L19=3,50.76,IF(L19=4,16.25,IF(L19=5,15,IF(L19=6,13.75,IF(L19=7,12.5,IF(L19=8,11.25,0))))))))+IF(L19&lt;=8,0,IF(L19&lt;=16,9,0))-IF(L19&lt;=8,0,IF(L19&lt;=16,(L19-9)*0.425,0)),0)+IF(F19="PŽ",IF(L19=1,85,IF(L19=2,59.5,IF(L19=3,45,IF(L19=4,32.5,IF(L19=5,30,IF(L19=6,27.5,IF(L19=7,25,IF(L19=8,22.5,0))))))))+IF(L19&lt;=8,0,IF(L19&lt;=16,19,IF(L19&lt;=24,13,IF(L19&lt;=32,8,0))))-IF(L19&lt;=8,0,IF(L19&lt;=16,(L19-9)*0.425,IF(L19&lt;=24,(L19-17)*0.425,IF(L19&lt;=32,(L19-25)*0.425,0)))),0)+IF(F19="EČ",IF(L19=1,204,IF(L19=2,156.24,IF(L19=3,123.84,IF(L19=4,72,IF(L19=5,66,IF(L19=6,60,IF(L19=7,54,IF(L19=8,48,0))))))))+IF(L19&lt;=8,0,IF(L19&lt;=16,40,IF(L19&lt;=24,25,0)))-IF(L19&lt;=8,0,IF(L19&lt;=16,(L19-9)*1.02,IF(L19&lt;=24,(L19-17)*1.02,0))),0)+IF(F19="EČneol",IF(L19=1,68,IF(L19=2,51.69,IF(L19=3,40.61,IF(L19=4,13,IF(L19=5,12,IF(L19=6,11,IF(L19=7,10,IF(L19=8,9,0)))))))))+IF(F19="EŽ",IF(L19=1,68,IF(L19=2,47.6,IF(L19=3,36,IF(L19=4,18,IF(L19=5,16.5,IF(L19=6,15,IF(L19=7,13.5,IF(L19=8,12,0))))))))+IF(L19&lt;=8,0,IF(L19&lt;=16,10,IF(L19&lt;=24,6,0)))-IF(L19&lt;=8,0,IF(L19&lt;=16,(L19-9)*0.34,IF(L19&lt;=24,(L19-17)*0.34,0))),0)+IF(F19="PT",IF(L19=1,68,IF(L19=2,52.08,IF(L19=3,41.28,IF(L19=4,24,IF(L19=5,22,IF(L19=6,20,IF(L19=7,18,IF(L19=8,16,0))))))))+IF(L19&lt;=8,0,IF(L19&lt;=16,13,IF(L19&lt;=24,9,IF(L19&lt;=32,4,0))))-IF(L19&lt;=8,0,IF(L19&lt;=16,(L19-9)*0.34,IF(L19&lt;=24,(L19-17)*0.34,IF(L19&lt;=32,(L19-25)*0.34,0)))),0)+IF(F19="JOŽ",IF(L19=1,85,IF(L19=2,59.5,IF(L19=3,45,IF(L19=4,32.5,IF(L19=5,30,IF(L19=6,27.5,IF(L19=7,25,IF(L19=8,22.5,0))))))))+IF(L19&lt;=8,0,IF(L19&lt;=16,19,IF(L19&lt;=24,13,0)))-IF(L19&lt;=8,0,IF(L19&lt;=16,(L19-9)*0.425,IF(L19&lt;=24,(L19-17)*0.425,0))),0)+IF(F19="JPČ",IF(L19=1,68,IF(L19=2,47.6,IF(L19=3,36,IF(L19=4,26,IF(L19=5,24,IF(L19=6,22,IF(L19=7,20,IF(L19=8,18,0))))))))+IF(L19&lt;=8,0,IF(L19&lt;=16,13,IF(L19&lt;=24,9,0)))-IF(L19&lt;=8,0,IF(L19&lt;=16,(L19-9)*0.34,IF(L19&lt;=24,(L19-17)*0.34,0))),0)+IF(F19="JEČ",IF(L19=1,34,IF(L19=2,26.04,IF(L19=3,20.6,IF(L19=4,12,IF(L19=5,11,IF(L19=6,10,IF(L19=7,9,IF(L19=8,8,0))))))))+IF(L19&lt;=8,0,IF(L19&lt;=16,6,0))-IF(L19&lt;=8,0,IF(L19&lt;=16,(L19-9)*0.17,0)),0)+IF(F19="JEOF",IF(L19=1,34,IF(L19=2,26.04,IF(L19=3,20.6,IF(L19=4,12,IF(L19=5,11,IF(L19=6,10,IF(L19=7,9,IF(L19=8,8,0))))))))+IF(L19&lt;=8,0,IF(L19&lt;=16,6,0))-IF(L19&lt;=8,0,IF(L19&lt;=16,(L19-9)*0.17,0)),0)+IF(F19="JnPČ",IF(L19=1,51,IF(L19=2,35.7,IF(L19=3,27,IF(L19=4,19.5,IF(L19=5,18,IF(L19=6,16.5,IF(L19=7,15,IF(L19=8,13.5,0))))))))+IF(L19&lt;=8,0,IF(L19&lt;=16,10,0))-IF(L19&lt;=8,0,IF(L19&lt;=16,(L19-9)*0.255,0)),0)+IF(F19="JnEČ",IF(L19=1,25.5,IF(L19=2,19.53,IF(L19=3,15.48,IF(L19=4,9,IF(L19=5,8.25,IF(L19=6,7.5,IF(L19=7,6.75,IF(L19=8,6,0))))))))+IF(L19&lt;=8,0,IF(L19&lt;=16,5,0))-IF(L19&lt;=8,0,IF(L19&lt;=16,(L19-9)*0.1275,0)),0)+IF(F19="JčPČ",IF(L19=1,21.25,IF(L19=2,14.5,IF(L19=3,11.5,IF(L19=4,7,IF(L19=5,6.5,IF(L19=6,6,IF(L19=7,5.5,IF(L19=8,5,0))))))))+IF(L19&lt;=8,0,IF(L19&lt;=16,4,0))-IF(L19&lt;=8,0,IF(L19&lt;=16,(L19-9)*0.10625,0)),0)+IF(F19="JčEČ",IF(L19=1,17,IF(L19=2,13.02,IF(L19=3,10.32,IF(L19=4,6,IF(L19=5,5.5,IF(L19=6,5,IF(L19=7,4.5,IF(L19=8,4,0))))))))+IF(L19&lt;=8,0,IF(L19&lt;=16,3,0))-IF(L19&lt;=8,0,IF(L19&lt;=16,(L19-9)*0.085,0)),0)+IF(F19="NEAK",IF(L19=1,11.48,IF(L19=2,8.79,IF(L19=3,6.97,IF(L19=4,4.05,IF(L19=5,3.71,IF(L19=6,3.38,IF(L19=7,3.04,IF(L19=8,2.7,0))))))))+IF(L19&lt;=8,0,IF(L19&lt;=16,2,IF(L19&lt;=24,1.3,0)))-IF(L19&lt;=8,0,IF(L19&lt;=16,(L19-9)*0.0574,IF(L19&lt;=24,(L19-17)*0.0574,0))),0))*IF(L19&lt;0,1,IF(OR(F19="PČ",F19="PŽ",F19="PT"),IF(J19&lt;32,J19/32,1),1))* IF(L19&lt;0,1,IF(OR(F19="EČ",F19="EŽ",F19="JOŽ",F19="JPČ",F19="NEAK"),IF(J19&lt;24,J19/24,1),1))*IF(L19&lt;0,1,IF(OR(F19="PČneol",F19="JEČ",F19="JEOF",F19="JnPČ",F19="JnEČ",F19="JčPČ",F19="JčEČ"),IF(J19&lt;16,J19/16,1),1))*IF(L19&lt;0,1,IF(F19="EČneol",IF(J19&lt;8,J19/8,1),1))</f>
        <v>7.5</v>
      </c>
      <c r="O19" s="9">
        <f>IF(F19="OŽ",N19,IF(H19="Ne",IF(J19*0.3&lt;J19-L19,N19,0),IF(J19*0.1&lt;J19-L19,N19,0)))</f>
        <v>7.5</v>
      </c>
      <c r="P19" s="4">
        <f>IF(O19=0,0,IF(F19="OŽ",IF(L19&gt;35,0,IF(J19&gt;35,(36-L19)*1.836,((36-L19)-(36-J19))*1.836)),0)+IF(F19="PČ",IF(L19&gt;31,0,IF(J19&gt;31,(32-L19)*1.347,((32-L19)-(32-J19))*1.347)),0)+ IF(F19="PČneol",IF(L19&gt;15,0,IF(J19&gt;15,(16-L19)*0.255,((16-L19)-(16-J19))*0.255)),0)+IF(F19="PŽ",IF(L19&gt;31,0,IF(J19&gt;31,(32-L19)*0.255,((32-L19)-(32-J19))*0.255)),0)+IF(F19="EČ",IF(L19&gt;23,0,IF(J19&gt;23,(24-L19)*0.612,((24-L19)-(24-J19))*0.612)),0)+IF(F19="EČneol",IF(L19&gt;7,0,IF(J19&gt;7,(8-L19)*0.204,((8-L19)-(8-J19))*0.204)),0)+IF(F19="EŽ",IF(L19&gt;23,0,IF(J19&gt;23,(24-L19)*0.204,((24-L19)-(24-J19))*0.204)),0)+IF(F19="PT",IF(L19&gt;31,0,IF(J19&gt;31,(32-L19)*0.204,((32-L19)-(32-J19))*0.204)),0)+IF(F19="JOŽ",IF(L19&gt;23,0,IF(J19&gt;23,(24-L19)*0.255,((24-L19)-(24-J19))*0.255)),0)+IF(F19="JPČ",IF(L19&gt;23,0,IF(J19&gt;23,(24-L19)*0.204,((24-L19)-(24-J19))*0.204)),0)+IF(F19="JEČ",IF(L19&gt;15,0,IF(J19&gt;15,(16-L19)*0.102,((16-L19)-(16-J19))*0.102)),0)+IF(F19="JEOF",IF(L19&gt;15,0,IF(J19&gt;15,(16-L19)*0.102,((16-L19)-(16-J19))*0.102)),0)+IF(F19="JnPČ",IF(L19&gt;15,0,IF(J19&gt;15,(16-L19)*0.153,((16-L19)-(16-J19))*0.153)),0)+IF(F19="JnEČ",IF(L19&gt;15,0,IF(J19&gt;15,(16-L19)*0.0765,((16-L19)-(16-J19))*0.0765)),0)+IF(F19="JčPČ",IF(L19&gt;15,0,IF(J19&gt;15,(16-L19)*0.06375,((16-L19)-(16-J19))*0.06375)),0)+IF(F19="JčEČ",IF(L19&gt;15,0,IF(J19&gt;15,(16-L19)*0.051,((16-L19)-(16-J19))*0.051)),0)+IF(F19="NEAK",IF(L19&gt;23,0,IF(J19&gt;23,(24-L19)*0.03444,((24-L19)-(24-J19))*0.03444)),0))</f>
        <v>0.76500000000000001</v>
      </c>
      <c r="Q19" s="11">
        <f>IF(ISERROR(P19*100/N19),0,(P19*100/N19))</f>
        <v>10.199999999999999</v>
      </c>
      <c r="R19" s="10">
        <f>IF(Q19&lt;=30,O19+P19,O19+O19*0.3)*IF(G19=1,0.4,IF(G19=2,0.75,IF(G19="1 (kas 4 m. 1 k. nerengiamos)",0.52,1)))*IF(D19="olimpinė",1,IF(M19="Ne",0.5,1))*IF(OR(A$5="Lietuvos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federacija"),IF(OR(J19&lt;8,K19&lt;16),0,1),1)*E19*IF(I19&lt;=1,1,1/I19)*IF(OR(A$5="Lietuvos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66.12</v>
      </c>
      <c r="S19" s="20"/>
    </row>
    <row r="20" spans="1:19" s="8" customFormat="1" ht="15.75" customHeight="1">
      <c r="A20" s="77" t="s">
        <v>33</v>
      </c>
      <c r="B20" s="78"/>
      <c r="C20" s="78"/>
      <c r="D20" s="78"/>
      <c r="E20" s="78"/>
      <c r="F20" s="78"/>
      <c r="G20" s="78"/>
      <c r="H20" s="78"/>
      <c r="I20" s="78"/>
      <c r="J20" s="78"/>
      <c r="K20" s="78"/>
      <c r="L20" s="78"/>
      <c r="M20" s="78"/>
      <c r="N20" s="78"/>
      <c r="O20" s="78"/>
      <c r="P20" s="78"/>
      <c r="Q20" s="79"/>
      <c r="R20" s="10">
        <f>SUM(R19:R19)</f>
        <v>66.12</v>
      </c>
    </row>
    <row r="21" spans="1:19" s="8" customFormat="1" ht="15" customHeight="1">
      <c r="A21" s="14"/>
      <c r="B21" s="15"/>
      <c r="C21" s="15"/>
      <c r="D21" s="15"/>
      <c r="E21" s="15"/>
      <c r="F21" s="15"/>
      <c r="G21" s="15"/>
      <c r="H21" s="15"/>
      <c r="I21" s="15"/>
      <c r="J21" s="15"/>
      <c r="K21" s="15"/>
      <c r="L21" s="15"/>
      <c r="M21" s="15"/>
      <c r="N21" s="15"/>
      <c r="O21" s="15"/>
      <c r="P21" s="15"/>
      <c r="Q21" s="15"/>
      <c r="R21" s="16"/>
    </row>
    <row r="22" spans="1:19" s="8" customFormat="1" ht="15" customHeight="1">
      <c r="A22" s="24" t="s">
        <v>34</v>
      </c>
      <c r="B22" s="24"/>
      <c r="C22" s="56" t="s">
        <v>35</v>
      </c>
      <c r="D22" s="15"/>
      <c r="E22" s="15"/>
      <c r="F22" s="15"/>
      <c r="G22" s="15"/>
      <c r="H22" s="15"/>
      <c r="I22" s="15"/>
      <c r="J22" s="15"/>
      <c r="K22" s="15"/>
      <c r="L22" s="15"/>
      <c r="M22" s="15"/>
      <c r="N22" s="15"/>
      <c r="O22" s="15"/>
      <c r="P22" s="15"/>
      <c r="Q22" s="15"/>
      <c r="R22" s="16"/>
    </row>
    <row r="23" spans="1:19" s="8" customFormat="1" ht="15" customHeight="1">
      <c r="A23" s="49" t="s">
        <v>36</v>
      </c>
      <c r="B23" s="49"/>
      <c r="C23" s="49"/>
      <c r="D23" s="49"/>
      <c r="E23" s="49"/>
      <c r="F23" s="49"/>
      <c r="G23" s="49"/>
      <c r="H23" s="49"/>
      <c r="I23" s="49"/>
      <c r="J23" s="15"/>
      <c r="K23" s="15"/>
      <c r="L23" s="15"/>
      <c r="M23" s="15"/>
      <c r="N23" s="15"/>
      <c r="O23" s="15"/>
      <c r="P23" s="15"/>
      <c r="Q23" s="15"/>
      <c r="R23" s="16"/>
    </row>
    <row r="24" spans="1:19" s="8" customFormat="1" ht="15" customHeight="1">
      <c r="A24" s="49"/>
      <c r="B24" s="49"/>
      <c r="C24" s="49"/>
      <c r="D24" s="49"/>
      <c r="E24" s="49"/>
      <c r="F24" s="49"/>
      <c r="G24" s="49"/>
      <c r="H24" s="49"/>
      <c r="I24" s="49"/>
      <c r="J24" s="15"/>
      <c r="K24" s="15"/>
      <c r="L24" s="15"/>
      <c r="M24" s="15"/>
      <c r="N24" s="15"/>
      <c r="O24" s="15"/>
      <c r="P24" s="15"/>
      <c r="Q24" s="15"/>
      <c r="R24" s="16"/>
    </row>
    <row r="25" spans="1:19" s="8" customFormat="1">
      <c r="A25" s="67" t="s">
        <v>37</v>
      </c>
      <c r="B25" s="68"/>
      <c r="C25" s="68"/>
      <c r="D25" s="68"/>
      <c r="E25" s="68"/>
      <c r="F25" s="68"/>
      <c r="G25" s="68"/>
      <c r="H25" s="68"/>
      <c r="I25" s="68"/>
      <c r="J25" s="68"/>
      <c r="K25" s="68"/>
      <c r="L25" s="68"/>
      <c r="M25" s="68"/>
      <c r="N25" s="68"/>
      <c r="O25" s="68"/>
      <c r="P25" s="68"/>
      <c r="Q25" s="57"/>
    </row>
    <row r="26" spans="1:19" s="8" customFormat="1" ht="16.899999999999999" customHeight="1">
      <c r="A26" s="69" t="s">
        <v>27</v>
      </c>
      <c r="B26" s="70"/>
      <c r="C26" s="70"/>
      <c r="D26" s="50"/>
      <c r="E26" s="50"/>
      <c r="F26" s="50"/>
      <c r="G26" s="50"/>
      <c r="H26" s="50"/>
      <c r="I26" s="50"/>
      <c r="J26" s="50"/>
      <c r="K26" s="50"/>
      <c r="L26" s="50"/>
      <c r="M26" s="50"/>
      <c r="N26" s="50"/>
      <c r="O26" s="50"/>
      <c r="P26" s="50"/>
      <c r="Q26" s="57"/>
    </row>
    <row r="27" spans="1:19" s="8" customFormat="1">
      <c r="A27" s="67" t="s">
        <v>38</v>
      </c>
      <c r="B27" s="68"/>
      <c r="C27" s="68"/>
      <c r="D27" s="68"/>
      <c r="E27" s="68"/>
      <c r="F27" s="68"/>
      <c r="G27" s="68"/>
      <c r="H27" s="68"/>
      <c r="I27" s="68"/>
      <c r="J27" s="68"/>
      <c r="K27" s="68"/>
      <c r="L27" s="68"/>
      <c r="M27" s="68"/>
      <c r="N27" s="68"/>
      <c r="O27" s="68"/>
      <c r="P27" s="68"/>
      <c r="Q27" s="57"/>
    </row>
    <row r="28" spans="1:19" s="8" customFormat="1" ht="300">
      <c r="A28" s="61">
        <v>1</v>
      </c>
      <c r="B28" s="61" t="s">
        <v>39</v>
      </c>
      <c r="C28" s="12" t="s">
        <v>29</v>
      </c>
      <c r="D28" s="61" t="s">
        <v>30</v>
      </c>
      <c r="E28" s="61">
        <v>23</v>
      </c>
      <c r="F28" s="61" t="s">
        <v>40</v>
      </c>
      <c r="G28" s="61" t="s">
        <v>41</v>
      </c>
      <c r="H28" s="61" t="s">
        <v>32</v>
      </c>
      <c r="I28" s="61"/>
      <c r="J28" s="61">
        <v>55</v>
      </c>
      <c r="K28" s="61"/>
      <c r="L28" s="61">
        <v>34</v>
      </c>
      <c r="M28" s="61" t="s">
        <v>42</v>
      </c>
      <c r="N28" s="3">
        <f t="shared" ref="N28:N37" si="0">(IF(F28="OŽ",IF(L28=1,550.8,IF(L28=2,426.38,IF(L28=3,342.14,IF(L28=4,181.44,IF(L28=5,168.48,IF(L28=6,155.52,IF(L28=7,148.5,IF(L28=8,144,0))))))))+IF(L28&lt;=8,0,IF(L28&lt;=16,137.7,IF(L28&lt;=24,108,IF(L28&lt;=32,80.1,IF(L28&lt;=36,52.2,0)))))-IF(L28&lt;=8,0,IF(L28&lt;=16,(L28-9)*2.754,IF(L28&lt;=24,(L28-17)* 2.754,IF(L28&lt;=32,(L28-25)* 2.754,IF(L28&lt;=36,(L28-33)*2.754,0))))),0)+IF(F28="PČ",IF(L28=1,449,IF(L28=2,314.6,IF(L28=3,238,IF(L28=4,172,IF(L28=5,159,IF(L28=6,145,IF(L28=7,132,IF(L28=8,119,0))))))))+IF(L28&lt;=8,0,IF(L28&lt;=16,88,IF(L28&lt;=24,55,IF(L28&lt;=32,22,0))))-IF(L28&lt;=8,0,IF(L28&lt;=16,(L28-9)*2.245,IF(L28&lt;=24,(L28-17)*2.245,IF(L28&lt;=32,(L28-25)*2.245,0)))),0)+IF(F28="PČneol",IF(L28=1,85,IF(L28=2,64.61,IF(L28=3,50.76,IF(L28=4,16.25,IF(L28=5,15,IF(L28=6,13.75,IF(L28=7,12.5,IF(L28=8,11.25,0))))))))+IF(L28&lt;=8,0,IF(L28&lt;=16,9,0))-IF(L28&lt;=8,0,IF(L28&lt;=16,(L28-9)*0.425,0)),0)+IF(F28="PŽ",IF(L28=1,85,IF(L28=2,59.5,IF(L28=3,45,IF(L28=4,32.5,IF(L28=5,30,IF(L28=6,27.5,IF(L28=7,25,IF(L28=8,22.5,0))))))))+IF(L28&lt;=8,0,IF(L28&lt;=16,19,IF(L28&lt;=24,13,IF(L28&lt;=32,8,0))))-IF(L28&lt;=8,0,IF(L28&lt;=16,(L28-9)*0.425,IF(L28&lt;=24,(L28-17)*0.425,IF(L28&lt;=32,(L28-25)*0.425,0)))),0)+IF(F28="EČ",IF(L28=1,204,IF(L28=2,156.24,IF(L28=3,123.84,IF(L28=4,72,IF(L28=5,66,IF(L28=6,60,IF(L28=7,54,IF(L28=8,48,0))))))))+IF(L28&lt;=8,0,IF(L28&lt;=16,40,IF(L28&lt;=24,25,0)))-IF(L28&lt;=8,0,IF(L28&lt;=16,(L28-9)*1.02,IF(L28&lt;=24,(L28-17)*1.02,0))),0)+IF(F28="EČneol",IF(L28=1,68,IF(L28=2,51.69,IF(L28=3,40.61,IF(L28=4,13,IF(L28=5,12,IF(L28=6,11,IF(L28=7,10,IF(L28=8,9,0)))))))))+IF(F28="EŽ",IF(L28=1,68,IF(L28=2,47.6,IF(L28=3,36,IF(L28=4,18,IF(L28=5,16.5,IF(L28=6,15,IF(L28=7,13.5,IF(L28=8,12,0))))))))+IF(L28&lt;=8,0,IF(L28&lt;=16,10,IF(L28&lt;=24,6,0)))-IF(L28&lt;=8,0,IF(L28&lt;=16,(L28-9)*0.34,IF(L28&lt;=24,(L28-17)*0.34,0))),0)+IF(F28="PT",IF(L28=1,68,IF(L28=2,52.08,IF(L28=3,41.28,IF(L28=4,24,IF(L28=5,22,IF(L28=6,20,IF(L28=7,18,IF(L28=8,16,0))))))))+IF(L28&lt;=8,0,IF(L28&lt;=16,13,IF(L28&lt;=24,9,IF(L28&lt;=32,4,0))))-IF(L28&lt;=8,0,IF(L28&lt;=16,(L28-9)*0.34,IF(L28&lt;=24,(L28-17)*0.34,IF(L28&lt;=32,(L28-25)*0.34,0)))),0)+IF(F28="JOŽ",IF(L28=1,85,IF(L28=2,59.5,IF(L28=3,45,IF(L28=4,32.5,IF(L28=5,30,IF(L28=6,27.5,IF(L28=7,25,IF(L28=8,22.5,0))))))))+IF(L28&lt;=8,0,IF(L28&lt;=16,19,IF(L28&lt;=24,13,0)))-IF(L28&lt;=8,0,IF(L28&lt;=16,(L28-9)*0.425,IF(L28&lt;=24,(L28-17)*0.425,0))),0)+IF(F28="JPČ",IF(L28=1,68,IF(L28=2,47.6,IF(L28=3,36,IF(L28=4,26,IF(L28=5,24,IF(L28=6,22,IF(L28=7,20,IF(L28=8,18,0))))))))+IF(L28&lt;=8,0,IF(L28&lt;=16,13,IF(L28&lt;=24,9,0)))-IF(L28&lt;=8,0,IF(L28&lt;=16,(L28-9)*0.34,IF(L28&lt;=24,(L28-17)*0.34,0))),0)+IF(F28="JEČ",IF(L28=1,34,IF(L28=2,26.04,IF(L28=3,20.6,IF(L28=4,12,IF(L28=5,11,IF(L28=6,10,IF(L28=7,9,IF(L28=8,8,0))))))))+IF(L28&lt;=8,0,IF(L28&lt;=16,6,0))-IF(L28&lt;=8,0,IF(L28&lt;=16,(L28-9)*0.17,0)),0)+IF(F28="JEOF",IF(L28=1,34,IF(L28=2,26.04,IF(L28=3,20.6,IF(L28=4,12,IF(L28=5,11,IF(L28=6,10,IF(L28=7,9,IF(L28=8,8,0))))))))+IF(L28&lt;=8,0,IF(L28&lt;=16,6,0))-IF(L28&lt;=8,0,IF(L28&lt;=16,(L28-9)*0.17,0)),0)+IF(F28="JnPČ",IF(L28=1,51,IF(L28=2,35.7,IF(L28=3,27,IF(L28=4,19.5,IF(L28=5,18,IF(L28=6,16.5,IF(L28=7,15,IF(L28=8,13.5,0))))))))+IF(L28&lt;=8,0,IF(L28&lt;=16,10,0))-IF(L28&lt;=8,0,IF(L28&lt;=16,(L28-9)*0.255,0)),0)+IF(F28="JnEČ",IF(L28=1,25.5,IF(L28=2,19.53,IF(L28=3,15.48,IF(L28=4,9,IF(L28=5,8.25,IF(L28=6,7.5,IF(L28=7,6.75,IF(L28=8,6,0))))))))+IF(L28&lt;=8,0,IF(L28&lt;=16,5,0))-IF(L28&lt;=8,0,IF(L28&lt;=16,(L28-9)*0.1275,0)),0)+IF(F28="JčPČ",IF(L28=1,21.25,IF(L28=2,14.5,IF(L28=3,11.5,IF(L28=4,7,IF(L28=5,6.5,IF(L28=6,6,IF(L28=7,5.5,IF(L28=8,5,0))))))))+IF(L28&lt;=8,0,IF(L28&lt;=16,4,0))-IF(L28&lt;=8,0,IF(L28&lt;=16,(L28-9)*0.10625,0)),0)+IF(F28="JčEČ",IF(L28=1,17,IF(L28=2,13.02,IF(L28=3,10.32,IF(L28=4,6,IF(L28=5,5.5,IF(L28=6,5,IF(L28=7,4.5,IF(L28=8,4,0))))))))+IF(L28&lt;=8,0,IF(L28&lt;=16,3,0))-IF(L28&lt;=8,0,IF(L28&lt;=16,(L28-9)*0.085,0)),0)+IF(F28="NEAK",IF(L28=1,11.48,IF(L28=2,8.79,IF(L28=3,6.97,IF(L28=4,4.05,IF(L28=5,3.71,IF(L28=6,3.38,IF(L28=7,3.04,IF(L28=8,2.7,0))))))))+IF(L28&lt;=8,0,IF(L28&lt;=16,2,IF(L28&lt;=24,1.3,0)))-IF(L28&lt;=8,0,IF(L28&lt;=16,(L28-9)*0.0574,IF(L28&lt;=24,(L28-17)*0.0574,0))),0))*IF(L28&lt;0,1,IF(OR(F28="PČ",F28="PŽ",F28="PT"),IF(J28&lt;32,J28/32,1),1))* IF(L28&lt;0,1,IF(OR(F28="EČ",F28="EŽ",F28="JOŽ",F28="JPČ",F28="NEAK"),IF(J28&lt;24,J28/24,1),1))*IF(L28&lt;0,1,IF(OR(F28="PČneol",F28="JEČ",F28="JEOF",F28="JnPČ",F28="JnEČ",F28="JčPČ",F28="JčEČ"),IF(J28&lt;16,J28/16,1),1))*IF(L28&lt;0,1,IF(F28="EČneol",IF(J28&lt;8,J28/8,1),1))</f>
        <v>0</v>
      </c>
      <c r="O28" s="9">
        <f t="shared" ref="O28:O37" si="1">IF(F28="OŽ",N28,IF(H28="Ne",IF(J28*0.3&lt;J28-L28,N28,0),IF(J28*0.1&lt;J28-L28,N28,0)))</f>
        <v>0</v>
      </c>
      <c r="P28" s="4">
        <f>IF(O28=0,0,IF(F28="OŽ",IF(L28&gt;35,0,IF(J28&gt;35,(36-L28)*1.836,((36-L28)-(36-J28))*1.836)),0)+IF(F28="PČ",IF(L28&gt;31,0,IF(J28&gt;31,(32-L28)*1.347,((32-L28)-(32-J28))*1.347)),0)+ IF(F28="PČneol",IF(L28&gt;15,0,IF(J28&gt;15,(16-L28)*0.255,((16-L28)-(16-J28))*0.255)),0)+IF(F28="PŽ",IF(L28&gt;31,0,IF(J28&gt;31,(32-L28)*0.255,((32-L28)-(32-J28))*0.255)),0)+IF(F28="EČ",IF(L28&gt;23,0,IF(J28&gt;23,(24-L28)*0.612,((24-L28)-(24-J28))*0.612)),0)+IF(F28="EČneol",IF(L28&gt;7,0,IF(J28&gt;7,(8-L28)*0.204,((8-L28)-(8-J28))*0.204)),0)+IF(F28="EŽ",IF(L28&gt;23,0,IF(J28&gt;23,(24-L28)*0.204,((24-L28)-(24-J28))*0.204)),0)+IF(F28="PT",IF(L28&gt;31,0,IF(J28&gt;31,(32-L28)*0.204,((32-L28)-(32-J28))*0.204)),0)+IF(F28="JOŽ",IF(L28&gt;23,0,IF(J28&gt;23,(24-L28)*0.255,((24-L28)-(24-J28))*0.255)),0)+IF(F28="JPČ",IF(L28&gt;23,0,IF(J28&gt;23,(24-L28)*0.204,((24-L28)-(24-J28))*0.204)),0)+IF(F28="JEČ",IF(L28&gt;15,0,IF(J28&gt;15,(16-L28)*0.102,((16-L28)-(16-J28))*0.102)),0)+IF(F28="JEOF",IF(L28&gt;15,0,IF(J28&gt;15,(16-L28)*0.102,((16-L28)-(16-J28))*0.102)),0)+IF(F28="JnPČ",IF(L28&gt;15,0,IF(J28&gt;15,(16-L28)*0.153,((16-L28)-(16-J28))*0.153)),0)+IF(F28="JnEČ",IF(L28&gt;15,0,IF(J28&gt;15,(16-L28)*0.0765,((16-L28)-(16-J28))*0.0765)),0)+IF(F28="JčPČ",IF(L28&gt;15,0,IF(J28&gt;15,(16-L28)*0.06375,((16-L28)-(16-J28))*0.06375)),0)+IF(F28="JčEČ",IF(L28&gt;15,0,IF(J28&gt;15,(16-L28)*0.051,((16-L28)-(16-J28))*0.051)),0)+IF(F28="NEAK",IF(L28&gt;23,0,IF(J28&gt;23,(24-L28)*0.03444,((24-L28)-(24-J28))*0.03444)),0))</f>
        <v>0</v>
      </c>
      <c r="Q28" s="11">
        <f>IF(ISERROR(P28*100/N28),0,(P28*100/N28))</f>
        <v>0</v>
      </c>
      <c r="R28" s="10">
        <f t="shared" ref="R28:R37" si="2">IF(Q28&lt;=30,O28+P28,O28+O28*0.3)*IF(G28=1,0.4,IF(G28=2,0.75,IF(G28="1 (kas 4 m. 1 k. nerengiamos)",0.52,1)))*IF(D28="olimpinė",1,IF(M28="Ne",0.5,1))*IF(OR(A$5="Lietuvos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federacija"),IF(OR(J28&lt;8,K28&lt;16),0,1),1)*E28*IF(I28&lt;=1,1,1/I28)*IF(OR(A$5="Lietuvos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29" spans="1:19" s="8" customFormat="1">
      <c r="A29" s="61">
        <v>2</v>
      </c>
      <c r="B29" s="61"/>
      <c r="C29" s="12"/>
      <c r="D29" s="61"/>
      <c r="E29" s="61"/>
      <c r="F29" s="61"/>
      <c r="G29" s="61"/>
      <c r="H29" s="61"/>
      <c r="I29" s="61"/>
      <c r="J29" s="61"/>
      <c r="K29" s="61"/>
      <c r="L29" s="61"/>
      <c r="M29" s="61"/>
      <c r="N29" s="3">
        <f t="shared" si="0"/>
        <v>0</v>
      </c>
      <c r="O29" s="9">
        <f t="shared" si="1"/>
        <v>0</v>
      </c>
      <c r="P29" s="4">
        <f t="shared" ref="P29:P37" si="3">IF(O29=0,0,IF(F29="OŽ",IF(L29&gt;35,0,IF(J29&gt;35,(36-L29)*1.836,((36-L29)-(36-J29))*1.836)),0)+IF(F29="PČ",IF(L29&gt;31,0,IF(J29&gt;31,(32-L29)*1.347,((32-L29)-(32-J29))*1.347)),0)+ IF(F29="PČneol",IF(L29&gt;15,0,IF(J29&gt;15,(16-L29)*0.255,((16-L29)-(16-J29))*0.255)),0)+IF(F29="PŽ",IF(L29&gt;31,0,IF(J29&gt;31,(32-L29)*0.255,((32-L29)-(32-J29))*0.255)),0)+IF(F29="EČ",IF(L29&gt;23,0,IF(J29&gt;23,(24-L29)*0.612,((24-L29)-(24-J29))*0.612)),0)+IF(F29="EČneol",IF(L29&gt;7,0,IF(J29&gt;7,(8-L29)*0.204,((8-L29)-(8-J29))*0.204)),0)+IF(F29="EŽ",IF(L29&gt;23,0,IF(J29&gt;23,(24-L29)*0.204,((24-L29)-(24-J29))*0.204)),0)+IF(F29="PT",IF(L29&gt;31,0,IF(J29&gt;31,(32-L29)*0.204,((32-L29)-(32-J29))*0.204)),0)+IF(F29="JOŽ",IF(L29&gt;23,0,IF(J29&gt;23,(24-L29)*0.255,((24-L29)-(24-J29))*0.255)),0)+IF(F29="JPČ",IF(L29&gt;23,0,IF(J29&gt;23,(24-L29)*0.204,((24-L29)-(24-J29))*0.204)),0)+IF(F29="JEČ",IF(L29&gt;15,0,IF(J29&gt;15,(16-L29)*0.102,((16-L29)-(16-J29))*0.102)),0)+IF(F29="JEOF",IF(L29&gt;15,0,IF(J29&gt;15,(16-L29)*0.102,((16-L29)-(16-J29))*0.102)),0)+IF(F29="JnPČ",IF(L29&gt;15,0,IF(J29&gt;15,(16-L29)*0.153,((16-L29)-(16-J29))*0.153)),0)+IF(F29="JnEČ",IF(L29&gt;15,0,IF(J29&gt;15,(16-L29)*0.0765,((16-L29)-(16-J29))*0.0765)),0)+IF(F29="JčPČ",IF(L29&gt;15,0,IF(J29&gt;15,(16-L29)*0.06375,((16-L29)-(16-J29))*0.06375)),0)+IF(F29="JčEČ",IF(L29&gt;15,0,IF(J29&gt;15,(16-L29)*0.051,((16-L29)-(16-J29))*0.051)),0)+IF(F29="NEAK",IF(L29&gt;23,0,IF(J29&gt;23,(24-L29)*0.03444,((24-L29)-(24-J29))*0.03444)),0))</f>
        <v>0</v>
      </c>
      <c r="Q29" s="11">
        <f t="shared" ref="Q29:Q37" si="4">IF(ISERROR(P29*100/N29),0,(P29*100/N29))</f>
        <v>0</v>
      </c>
      <c r="R29" s="10">
        <f t="shared" si="2"/>
        <v>0</v>
      </c>
    </row>
    <row r="30" spans="1:19" s="8" customFormat="1">
      <c r="A30" s="61">
        <v>3</v>
      </c>
      <c r="B30" s="61"/>
      <c r="C30" s="12"/>
      <c r="D30" s="61"/>
      <c r="E30" s="61"/>
      <c r="F30" s="61"/>
      <c r="G30" s="61"/>
      <c r="H30" s="61"/>
      <c r="I30" s="61"/>
      <c r="J30" s="61"/>
      <c r="K30" s="61"/>
      <c r="L30" s="61"/>
      <c r="M30" s="61"/>
      <c r="N30" s="3">
        <f t="shared" si="0"/>
        <v>0</v>
      </c>
      <c r="O30" s="9">
        <f t="shared" si="1"/>
        <v>0</v>
      </c>
      <c r="P30" s="4">
        <f t="shared" si="3"/>
        <v>0</v>
      </c>
      <c r="Q30" s="11">
        <f t="shared" si="4"/>
        <v>0</v>
      </c>
      <c r="R30" s="10">
        <f t="shared" si="2"/>
        <v>0</v>
      </c>
    </row>
    <row r="31" spans="1:19" s="8" customFormat="1">
      <c r="A31" s="61">
        <v>4</v>
      </c>
      <c r="B31" s="61"/>
      <c r="C31" s="12"/>
      <c r="D31" s="61"/>
      <c r="E31" s="61"/>
      <c r="F31" s="61"/>
      <c r="G31" s="61"/>
      <c r="H31" s="61"/>
      <c r="I31" s="61"/>
      <c r="J31" s="61"/>
      <c r="K31" s="61"/>
      <c r="L31" s="61"/>
      <c r="M31" s="61"/>
      <c r="N31" s="3">
        <f t="shared" si="0"/>
        <v>0</v>
      </c>
      <c r="O31" s="9">
        <f t="shared" si="1"/>
        <v>0</v>
      </c>
      <c r="P31" s="4">
        <f t="shared" si="3"/>
        <v>0</v>
      </c>
      <c r="Q31" s="11">
        <f t="shared" si="4"/>
        <v>0</v>
      </c>
      <c r="R31" s="10">
        <f t="shared" si="2"/>
        <v>0</v>
      </c>
    </row>
    <row r="32" spans="1:19" s="8" customFormat="1">
      <c r="A32" s="61">
        <v>5</v>
      </c>
      <c r="B32" s="61"/>
      <c r="C32" s="12"/>
      <c r="D32" s="61"/>
      <c r="E32" s="61"/>
      <c r="F32" s="61"/>
      <c r="G32" s="61"/>
      <c r="H32" s="61"/>
      <c r="I32" s="61"/>
      <c r="J32" s="61"/>
      <c r="K32" s="61"/>
      <c r="L32" s="61"/>
      <c r="M32" s="61"/>
      <c r="N32" s="3">
        <f t="shared" si="0"/>
        <v>0</v>
      </c>
      <c r="O32" s="9">
        <f t="shared" si="1"/>
        <v>0</v>
      </c>
      <c r="P32" s="4">
        <f t="shared" si="3"/>
        <v>0</v>
      </c>
      <c r="Q32" s="11">
        <f t="shared" si="4"/>
        <v>0</v>
      </c>
      <c r="R32" s="10">
        <f t="shared" si="2"/>
        <v>0</v>
      </c>
    </row>
    <row r="33" spans="1:18" s="8" customFormat="1">
      <c r="A33" s="61">
        <v>6</v>
      </c>
      <c r="B33" s="61"/>
      <c r="C33" s="12"/>
      <c r="D33" s="61"/>
      <c r="E33" s="61"/>
      <c r="F33" s="61"/>
      <c r="G33" s="61"/>
      <c r="H33" s="61"/>
      <c r="I33" s="61"/>
      <c r="J33" s="61"/>
      <c r="K33" s="61"/>
      <c r="L33" s="61"/>
      <c r="M33" s="61"/>
      <c r="N33" s="3">
        <f t="shared" si="0"/>
        <v>0</v>
      </c>
      <c r="O33" s="9">
        <f t="shared" si="1"/>
        <v>0</v>
      </c>
      <c r="P33" s="4">
        <f t="shared" si="3"/>
        <v>0</v>
      </c>
      <c r="Q33" s="11">
        <f t="shared" si="4"/>
        <v>0</v>
      </c>
      <c r="R33" s="10">
        <f t="shared" si="2"/>
        <v>0</v>
      </c>
    </row>
    <row r="34" spans="1:18" s="8" customFormat="1">
      <c r="A34" s="61">
        <v>7</v>
      </c>
      <c r="B34" s="61"/>
      <c r="C34" s="12"/>
      <c r="D34" s="61"/>
      <c r="E34" s="61"/>
      <c r="F34" s="61"/>
      <c r="G34" s="61"/>
      <c r="H34" s="61"/>
      <c r="I34" s="61"/>
      <c r="J34" s="61"/>
      <c r="K34" s="61"/>
      <c r="L34" s="61"/>
      <c r="M34" s="61"/>
      <c r="N34" s="3">
        <f t="shared" si="0"/>
        <v>0</v>
      </c>
      <c r="O34" s="9">
        <f t="shared" si="1"/>
        <v>0</v>
      </c>
      <c r="P34" s="4">
        <f t="shared" si="3"/>
        <v>0</v>
      </c>
      <c r="Q34" s="11">
        <f t="shared" si="4"/>
        <v>0</v>
      </c>
      <c r="R34" s="10">
        <f t="shared" si="2"/>
        <v>0</v>
      </c>
    </row>
    <row r="35" spans="1:18" s="8" customFormat="1">
      <c r="A35" s="61">
        <v>8</v>
      </c>
      <c r="B35" s="61"/>
      <c r="C35" s="12"/>
      <c r="D35" s="61"/>
      <c r="E35" s="61"/>
      <c r="F35" s="61"/>
      <c r="G35" s="61"/>
      <c r="H35" s="61"/>
      <c r="I35" s="61"/>
      <c r="J35" s="61"/>
      <c r="K35" s="61"/>
      <c r="L35" s="61"/>
      <c r="M35" s="61"/>
      <c r="N35" s="3">
        <f t="shared" si="0"/>
        <v>0</v>
      </c>
      <c r="O35" s="9">
        <f t="shared" si="1"/>
        <v>0</v>
      </c>
      <c r="P35" s="4">
        <f t="shared" si="3"/>
        <v>0</v>
      </c>
      <c r="Q35" s="11">
        <f t="shared" si="4"/>
        <v>0</v>
      </c>
      <c r="R35" s="10">
        <f t="shared" si="2"/>
        <v>0</v>
      </c>
    </row>
    <row r="36" spans="1:18" s="8" customFormat="1">
      <c r="A36" s="61">
        <v>9</v>
      </c>
      <c r="B36" s="61"/>
      <c r="C36" s="12"/>
      <c r="D36" s="61"/>
      <c r="E36" s="61"/>
      <c r="F36" s="61"/>
      <c r="G36" s="61"/>
      <c r="H36" s="61"/>
      <c r="I36" s="61"/>
      <c r="J36" s="61"/>
      <c r="K36" s="61"/>
      <c r="L36" s="61"/>
      <c r="M36" s="61"/>
      <c r="N36" s="3">
        <f t="shared" si="0"/>
        <v>0</v>
      </c>
      <c r="O36" s="9">
        <f t="shared" si="1"/>
        <v>0</v>
      </c>
      <c r="P36" s="4">
        <f t="shared" si="3"/>
        <v>0</v>
      </c>
      <c r="Q36" s="11">
        <f t="shared" si="4"/>
        <v>0</v>
      </c>
      <c r="R36" s="10">
        <f t="shared" si="2"/>
        <v>0</v>
      </c>
    </row>
    <row r="37" spans="1:18" s="8" customFormat="1">
      <c r="A37" s="61">
        <v>10</v>
      </c>
      <c r="B37" s="61"/>
      <c r="C37" s="12"/>
      <c r="D37" s="61"/>
      <c r="E37" s="61"/>
      <c r="F37" s="61"/>
      <c r="G37" s="61"/>
      <c r="H37" s="61"/>
      <c r="I37" s="61"/>
      <c r="J37" s="61"/>
      <c r="K37" s="61"/>
      <c r="L37" s="61"/>
      <c r="M37" s="61"/>
      <c r="N37" s="3">
        <f t="shared" si="0"/>
        <v>0</v>
      </c>
      <c r="O37" s="9">
        <f t="shared" si="1"/>
        <v>0</v>
      </c>
      <c r="P37" s="4">
        <f t="shared" si="3"/>
        <v>0</v>
      </c>
      <c r="Q37" s="11">
        <f t="shared" si="4"/>
        <v>0</v>
      </c>
      <c r="R37" s="10">
        <f t="shared" si="2"/>
        <v>0</v>
      </c>
    </row>
    <row r="38" spans="1:18" s="8" customFormat="1" ht="15.75" customHeight="1">
      <c r="A38" s="77" t="s">
        <v>33</v>
      </c>
      <c r="B38" s="78"/>
      <c r="C38" s="78"/>
      <c r="D38" s="78"/>
      <c r="E38" s="78"/>
      <c r="F38" s="78"/>
      <c r="G38" s="78"/>
      <c r="H38" s="78"/>
      <c r="I38" s="78"/>
      <c r="J38" s="78"/>
      <c r="K38" s="78"/>
      <c r="L38" s="78"/>
      <c r="M38" s="78"/>
      <c r="N38" s="78"/>
      <c r="O38" s="78"/>
      <c r="P38" s="78"/>
      <c r="Q38" s="79"/>
      <c r="R38" s="10">
        <f>SUM(R28:R37)</f>
        <v>0</v>
      </c>
    </row>
    <row r="39" spans="1:18" s="8" customFormat="1" ht="15.75" customHeight="1">
      <c r="A39" s="14"/>
      <c r="B39" s="15"/>
      <c r="C39" s="15"/>
      <c r="D39" s="15"/>
      <c r="E39" s="15"/>
      <c r="F39" s="15"/>
      <c r="G39" s="15"/>
      <c r="H39" s="15"/>
      <c r="I39" s="15"/>
      <c r="J39" s="15"/>
      <c r="K39" s="15"/>
      <c r="L39" s="15"/>
      <c r="M39" s="15"/>
      <c r="N39" s="15"/>
      <c r="O39" s="15"/>
      <c r="P39" s="15"/>
      <c r="Q39" s="15"/>
      <c r="R39" s="16"/>
    </row>
    <row r="40" spans="1:18" s="8" customFormat="1" ht="15.75" customHeight="1">
      <c r="A40" s="24" t="s">
        <v>34</v>
      </c>
      <c r="C40" s="15"/>
      <c r="D40" s="15"/>
      <c r="E40" s="15"/>
      <c r="F40" s="15"/>
      <c r="G40" s="15"/>
      <c r="H40" s="15"/>
      <c r="I40" s="15"/>
      <c r="J40" s="15"/>
      <c r="K40" s="15"/>
      <c r="L40" s="15"/>
      <c r="M40" s="15"/>
      <c r="N40" s="15"/>
      <c r="O40" s="15"/>
      <c r="P40" s="15"/>
      <c r="Q40" s="15"/>
      <c r="R40" s="16"/>
    </row>
    <row r="41" spans="1:18" s="8" customFormat="1" ht="15.75" customHeight="1">
      <c r="A41" s="49" t="s">
        <v>43</v>
      </c>
      <c r="B41" s="49"/>
      <c r="C41" s="49"/>
      <c r="D41" s="49"/>
      <c r="E41" s="49"/>
      <c r="F41" s="49"/>
      <c r="G41" s="49"/>
      <c r="H41" s="49"/>
      <c r="I41" s="49"/>
      <c r="J41" s="15"/>
      <c r="K41" s="15"/>
      <c r="L41" s="15"/>
      <c r="M41" s="15"/>
      <c r="N41" s="15"/>
      <c r="O41" s="15"/>
      <c r="P41" s="15"/>
      <c r="Q41" s="15"/>
      <c r="R41" s="16"/>
    </row>
    <row r="42" spans="1:18" s="8" customFormat="1" ht="15.75" customHeight="1">
      <c r="A42" s="49"/>
      <c r="B42" s="49"/>
      <c r="C42" s="49"/>
      <c r="D42" s="49"/>
      <c r="E42" s="49"/>
      <c r="F42" s="49"/>
      <c r="G42" s="49"/>
      <c r="H42" s="49"/>
      <c r="I42" s="49"/>
      <c r="J42" s="15"/>
      <c r="K42" s="15"/>
      <c r="L42" s="15"/>
      <c r="M42" s="15"/>
      <c r="N42" s="15"/>
      <c r="O42" s="15"/>
      <c r="P42" s="15"/>
      <c r="Q42" s="15"/>
      <c r="R42" s="16"/>
    </row>
    <row r="43" spans="1:18" s="8" customFormat="1" ht="5.45" customHeight="1">
      <c r="A43" s="14"/>
      <c r="B43" s="15"/>
      <c r="C43" s="15"/>
      <c r="D43" s="15"/>
      <c r="E43" s="15"/>
      <c r="F43" s="15"/>
      <c r="G43" s="15"/>
      <c r="H43" s="15"/>
      <c r="I43" s="15"/>
      <c r="J43" s="15"/>
      <c r="K43" s="15"/>
      <c r="L43" s="15"/>
      <c r="M43" s="15"/>
      <c r="N43" s="15"/>
      <c r="O43" s="15"/>
      <c r="P43" s="15"/>
      <c r="Q43" s="15"/>
      <c r="R43" s="16"/>
    </row>
    <row r="44" spans="1:18" s="8" customFormat="1" ht="13.9" customHeight="1">
      <c r="A44" s="67" t="s">
        <v>44</v>
      </c>
      <c r="B44" s="68"/>
      <c r="C44" s="68"/>
      <c r="D44" s="68"/>
      <c r="E44" s="68"/>
      <c r="F44" s="68"/>
      <c r="G44" s="68"/>
      <c r="H44" s="68"/>
      <c r="I44" s="68"/>
      <c r="J44" s="68"/>
      <c r="K44" s="68"/>
      <c r="L44" s="68"/>
      <c r="M44" s="68"/>
      <c r="N44" s="68"/>
      <c r="O44" s="68"/>
      <c r="P44" s="68"/>
      <c r="Q44" s="57"/>
    </row>
    <row r="45" spans="1:18" s="8" customFormat="1" ht="13.9" customHeight="1">
      <c r="A45" s="69" t="s">
        <v>27</v>
      </c>
      <c r="B45" s="70"/>
      <c r="C45" s="70"/>
      <c r="D45" s="50"/>
      <c r="E45" s="50"/>
      <c r="F45" s="50"/>
      <c r="G45" s="50"/>
      <c r="H45" s="50"/>
      <c r="I45" s="50"/>
      <c r="J45" s="50"/>
      <c r="K45" s="50"/>
      <c r="L45" s="50"/>
      <c r="M45" s="50"/>
      <c r="N45" s="50"/>
      <c r="O45" s="50"/>
      <c r="P45" s="50"/>
      <c r="Q45" s="57"/>
    </row>
    <row r="46" spans="1:18" s="8" customFormat="1">
      <c r="A46" s="67" t="s">
        <v>45</v>
      </c>
      <c r="B46" s="68"/>
      <c r="C46" s="68"/>
      <c r="D46" s="68"/>
      <c r="E46" s="68"/>
      <c r="F46" s="68"/>
      <c r="G46" s="68"/>
      <c r="H46" s="68"/>
      <c r="I46" s="68"/>
      <c r="J46" s="68"/>
      <c r="K46" s="68"/>
      <c r="L46" s="68"/>
      <c r="M46" s="68"/>
      <c r="N46" s="68"/>
      <c r="O46" s="68"/>
      <c r="P46" s="68"/>
      <c r="Q46" s="57"/>
    </row>
    <row r="47" spans="1:18" s="8" customFormat="1">
      <c r="A47" s="61">
        <v>1</v>
      </c>
      <c r="B47" s="61"/>
      <c r="C47" s="12"/>
      <c r="D47" s="61"/>
      <c r="E47" s="61"/>
      <c r="F47" s="61"/>
      <c r="G47" s="61"/>
      <c r="H47" s="61"/>
      <c r="I47" s="61"/>
      <c r="J47" s="61"/>
      <c r="K47" s="61"/>
      <c r="L47" s="61"/>
      <c r="M47" s="61"/>
      <c r="N47" s="3">
        <f t="shared" ref="N47:N56" si="5">(IF(F47="OŽ",IF(L47=1,550.8,IF(L47=2,426.38,IF(L47=3,342.14,IF(L47=4,181.44,IF(L47=5,168.48,IF(L47=6,155.52,IF(L47=7,148.5,IF(L47=8,144,0))))))))+IF(L47&lt;=8,0,IF(L47&lt;=16,137.7,IF(L47&lt;=24,108,IF(L47&lt;=32,80.1,IF(L47&lt;=36,52.2,0)))))-IF(L47&lt;=8,0,IF(L47&lt;=16,(L47-9)*2.754,IF(L47&lt;=24,(L47-17)* 2.754,IF(L47&lt;=32,(L47-25)* 2.754,IF(L47&lt;=36,(L47-33)*2.754,0))))),0)+IF(F47="PČ",IF(L47=1,449,IF(L47=2,314.6,IF(L47=3,238,IF(L47=4,172,IF(L47=5,159,IF(L47=6,145,IF(L47=7,132,IF(L47=8,119,0))))))))+IF(L47&lt;=8,0,IF(L47&lt;=16,88,IF(L47&lt;=24,55,IF(L47&lt;=32,22,0))))-IF(L47&lt;=8,0,IF(L47&lt;=16,(L47-9)*2.245,IF(L47&lt;=24,(L47-17)*2.245,IF(L47&lt;=32,(L47-25)*2.245,0)))),0)+IF(F47="PČneol",IF(L47=1,85,IF(L47=2,64.61,IF(L47=3,50.76,IF(L47=4,16.25,IF(L47=5,15,IF(L47=6,13.75,IF(L47=7,12.5,IF(L47=8,11.25,0))))))))+IF(L47&lt;=8,0,IF(L47&lt;=16,9,0))-IF(L47&lt;=8,0,IF(L47&lt;=16,(L47-9)*0.425,0)),0)+IF(F47="PŽ",IF(L47=1,85,IF(L47=2,59.5,IF(L47=3,45,IF(L47=4,32.5,IF(L47=5,30,IF(L47=6,27.5,IF(L47=7,25,IF(L47=8,22.5,0))))))))+IF(L47&lt;=8,0,IF(L47&lt;=16,19,IF(L47&lt;=24,13,IF(L47&lt;=32,8,0))))-IF(L47&lt;=8,0,IF(L47&lt;=16,(L47-9)*0.425,IF(L47&lt;=24,(L47-17)*0.425,IF(L47&lt;=32,(L47-25)*0.425,0)))),0)+IF(F47="EČ",IF(L47=1,204,IF(L47=2,156.24,IF(L47=3,123.84,IF(L47=4,72,IF(L47=5,66,IF(L47=6,60,IF(L47=7,54,IF(L47=8,48,0))))))))+IF(L47&lt;=8,0,IF(L47&lt;=16,40,IF(L47&lt;=24,25,0)))-IF(L47&lt;=8,0,IF(L47&lt;=16,(L47-9)*1.02,IF(L47&lt;=24,(L47-17)*1.02,0))),0)+IF(F47="EČneol",IF(L47=1,68,IF(L47=2,51.69,IF(L47=3,40.61,IF(L47=4,13,IF(L47=5,12,IF(L47=6,11,IF(L47=7,10,IF(L47=8,9,0)))))))))+IF(F47="EŽ",IF(L47=1,68,IF(L47=2,47.6,IF(L47=3,36,IF(L47=4,18,IF(L47=5,16.5,IF(L47=6,15,IF(L47=7,13.5,IF(L47=8,12,0))))))))+IF(L47&lt;=8,0,IF(L47&lt;=16,10,IF(L47&lt;=24,6,0)))-IF(L47&lt;=8,0,IF(L47&lt;=16,(L47-9)*0.34,IF(L47&lt;=24,(L47-17)*0.34,0))),0)+IF(F47="PT",IF(L47=1,68,IF(L47=2,52.08,IF(L47=3,41.28,IF(L47=4,24,IF(L47=5,22,IF(L47=6,20,IF(L47=7,18,IF(L47=8,16,0))))))))+IF(L47&lt;=8,0,IF(L47&lt;=16,13,IF(L47&lt;=24,9,IF(L47&lt;=32,4,0))))-IF(L47&lt;=8,0,IF(L47&lt;=16,(L47-9)*0.34,IF(L47&lt;=24,(L47-17)*0.34,IF(L47&lt;=32,(L47-25)*0.34,0)))),0)+IF(F47="JOŽ",IF(L47=1,85,IF(L47=2,59.5,IF(L47=3,45,IF(L47=4,32.5,IF(L47=5,30,IF(L47=6,27.5,IF(L47=7,25,IF(L47=8,22.5,0))))))))+IF(L47&lt;=8,0,IF(L47&lt;=16,19,IF(L47&lt;=24,13,0)))-IF(L47&lt;=8,0,IF(L47&lt;=16,(L47-9)*0.425,IF(L47&lt;=24,(L47-17)*0.425,0))),0)+IF(F47="JPČ",IF(L47=1,68,IF(L47=2,47.6,IF(L47=3,36,IF(L47=4,26,IF(L47=5,24,IF(L47=6,22,IF(L47=7,20,IF(L47=8,18,0))))))))+IF(L47&lt;=8,0,IF(L47&lt;=16,13,IF(L47&lt;=24,9,0)))-IF(L47&lt;=8,0,IF(L47&lt;=16,(L47-9)*0.34,IF(L47&lt;=24,(L47-17)*0.34,0))),0)+IF(F47="JEČ",IF(L47=1,34,IF(L47=2,26.04,IF(L47=3,20.6,IF(L47=4,12,IF(L47=5,11,IF(L47=6,10,IF(L47=7,9,IF(L47=8,8,0))))))))+IF(L47&lt;=8,0,IF(L47&lt;=16,6,0))-IF(L47&lt;=8,0,IF(L47&lt;=16,(L47-9)*0.17,0)),0)+IF(F47="JEOF",IF(L47=1,34,IF(L47=2,26.04,IF(L47=3,20.6,IF(L47=4,12,IF(L47=5,11,IF(L47=6,10,IF(L47=7,9,IF(L47=8,8,0))))))))+IF(L47&lt;=8,0,IF(L47&lt;=16,6,0))-IF(L47&lt;=8,0,IF(L47&lt;=16,(L47-9)*0.17,0)),0)+IF(F47="JnPČ",IF(L47=1,51,IF(L47=2,35.7,IF(L47=3,27,IF(L47=4,19.5,IF(L47=5,18,IF(L47=6,16.5,IF(L47=7,15,IF(L47=8,13.5,0))))))))+IF(L47&lt;=8,0,IF(L47&lt;=16,10,0))-IF(L47&lt;=8,0,IF(L47&lt;=16,(L47-9)*0.255,0)),0)+IF(F47="JnEČ",IF(L47=1,25.5,IF(L47=2,19.53,IF(L47=3,15.48,IF(L47=4,9,IF(L47=5,8.25,IF(L47=6,7.5,IF(L47=7,6.75,IF(L47=8,6,0))))))))+IF(L47&lt;=8,0,IF(L47&lt;=16,5,0))-IF(L47&lt;=8,0,IF(L47&lt;=16,(L47-9)*0.1275,0)),0)+IF(F47="JčPČ",IF(L47=1,21.25,IF(L47=2,14.5,IF(L47=3,11.5,IF(L47=4,7,IF(L47=5,6.5,IF(L47=6,6,IF(L47=7,5.5,IF(L47=8,5,0))))))))+IF(L47&lt;=8,0,IF(L47&lt;=16,4,0))-IF(L47&lt;=8,0,IF(L47&lt;=16,(L47-9)*0.10625,0)),0)+IF(F47="JčEČ",IF(L47=1,17,IF(L47=2,13.02,IF(L47=3,10.32,IF(L47=4,6,IF(L47=5,5.5,IF(L47=6,5,IF(L47=7,4.5,IF(L47=8,4,0))))))))+IF(L47&lt;=8,0,IF(L47&lt;=16,3,0))-IF(L47&lt;=8,0,IF(L47&lt;=16,(L47-9)*0.085,0)),0)+IF(F47="NEAK",IF(L47=1,11.48,IF(L47=2,8.79,IF(L47=3,6.97,IF(L47=4,4.05,IF(L47=5,3.71,IF(L47=6,3.38,IF(L47=7,3.04,IF(L47=8,2.7,0))))))))+IF(L47&lt;=8,0,IF(L47&lt;=16,2,IF(L47&lt;=24,1.3,0)))-IF(L47&lt;=8,0,IF(L47&lt;=16,(L47-9)*0.0574,IF(L47&lt;=24,(L47-17)*0.0574,0))),0))*IF(L47&lt;0,1,IF(OR(F47="PČ",F47="PŽ",F47="PT"),IF(J47&lt;32,J47/32,1),1))* IF(L47&lt;0,1,IF(OR(F47="EČ",F47="EŽ",F47="JOŽ",F47="JPČ",F47="NEAK"),IF(J47&lt;24,J47/24,1),1))*IF(L47&lt;0,1,IF(OR(F47="PČneol",F47="JEČ",F47="JEOF",F47="JnPČ",F47="JnEČ",F47="JčPČ",F47="JčEČ"),IF(J47&lt;16,J47/16,1),1))*IF(L47&lt;0,1,IF(F47="EČneol",IF(J47&lt;8,J47/8,1),1))</f>
        <v>0</v>
      </c>
      <c r="O47" s="9">
        <f t="shared" ref="O47:O56" si="6">IF(F47="OŽ",N47,IF(H47="Ne",IF(J47*0.3&lt;J47-L47,N47,0),IF(J47*0.1&lt;J47-L47,N47,0)))</f>
        <v>0</v>
      </c>
      <c r="P47" s="4">
        <f t="shared" ref="P47" si="7">IF(O47=0,0,IF(F47="OŽ",IF(L47&gt;35,0,IF(J47&gt;35,(36-L47)*1.836,((36-L47)-(36-J47))*1.836)),0)+IF(F47="PČ",IF(L47&gt;31,0,IF(J47&gt;31,(32-L47)*1.347,((32-L47)-(32-J47))*1.347)),0)+ IF(F47="PČneol",IF(L47&gt;15,0,IF(J47&gt;15,(16-L47)*0.255,((16-L47)-(16-J47))*0.255)),0)+IF(F47="PŽ",IF(L47&gt;31,0,IF(J47&gt;31,(32-L47)*0.255,((32-L47)-(32-J47))*0.255)),0)+IF(F47="EČ",IF(L47&gt;23,0,IF(J47&gt;23,(24-L47)*0.612,((24-L47)-(24-J47))*0.612)),0)+IF(F47="EČneol",IF(L47&gt;7,0,IF(J47&gt;7,(8-L47)*0.204,((8-L47)-(8-J47))*0.204)),0)+IF(F47="EŽ",IF(L47&gt;23,0,IF(J47&gt;23,(24-L47)*0.204,((24-L47)-(24-J47))*0.204)),0)+IF(F47="PT",IF(L47&gt;31,0,IF(J47&gt;31,(32-L47)*0.204,((32-L47)-(32-J47))*0.204)),0)+IF(F47="JOŽ",IF(L47&gt;23,0,IF(J47&gt;23,(24-L47)*0.255,((24-L47)-(24-J47))*0.255)),0)+IF(F47="JPČ",IF(L47&gt;23,0,IF(J47&gt;23,(24-L47)*0.204,((24-L47)-(24-J47))*0.204)),0)+IF(F47="JEČ",IF(L47&gt;15,0,IF(J47&gt;15,(16-L47)*0.102,((16-L47)-(16-J47))*0.102)),0)+IF(F47="JEOF",IF(L47&gt;15,0,IF(J47&gt;15,(16-L47)*0.102,((16-L47)-(16-J47))*0.102)),0)+IF(F47="JnPČ",IF(L47&gt;15,0,IF(J47&gt;15,(16-L47)*0.153,((16-L47)-(16-J47))*0.153)),0)+IF(F47="JnEČ",IF(L47&gt;15,0,IF(J47&gt;15,(16-L47)*0.0765,((16-L47)-(16-J47))*0.0765)),0)+IF(F47="JčPČ",IF(L47&gt;15,0,IF(J47&gt;15,(16-L47)*0.06375,((16-L47)-(16-J47))*0.06375)),0)+IF(F47="JčEČ",IF(L47&gt;15,0,IF(J47&gt;15,(16-L47)*0.051,((16-L47)-(16-J47))*0.051)),0)+IF(F47="NEAK",IF(L47&gt;23,0,IF(J47&gt;23,(24-L47)*0.03444,((24-L47)-(24-J47))*0.03444)),0))</f>
        <v>0</v>
      </c>
      <c r="Q47" s="11">
        <f t="shared" ref="Q47" si="8">IF(ISERROR(P47*100/N47),0,(P47*100/N47))</f>
        <v>0</v>
      </c>
      <c r="R47" s="10">
        <f t="shared" ref="R47:R56" si="9">IF(Q47&lt;=30,O47+P47,O47+O47*0.3)*IF(G47=1,0.4,IF(G47=2,0.75,IF(G47="1 (kas 4 m. 1 k. nerengiamos)",0.52,1)))*IF(D47="olimpinė",1,IF(M47="Ne",0.5,1))*IF(OR(A$5="Lietuvos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federacija"),IF(OR(J47&lt;8,K47&lt;16),0,1),1)*E47*IF(I47&lt;=1,1,1/I47)*IF(OR(A$5="Lietuvos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48" spans="1:18" s="8" customFormat="1">
      <c r="A48" s="61">
        <v>2</v>
      </c>
      <c r="B48" s="61"/>
      <c r="C48" s="12"/>
      <c r="D48" s="61"/>
      <c r="E48" s="61"/>
      <c r="F48" s="61"/>
      <c r="G48" s="61"/>
      <c r="H48" s="61"/>
      <c r="I48" s="61"/>
      <c r="J48" s="61"/>
      <c r="K48" s="61"/>
      <c r="L48" s="61"/>
      <c r="M48" s="61"/>
      <c r="N48" s="3">
        <f t="shared" si="5"/>
        <v>0</v>
      </c>
      <c r="O48" s="9">
        <f t="shared" si="6"/>
        <v>0</v>
      </c>
      <c r="P48" s="4">
        <f t="shared" ref="P48:P56" si="10">IF(O48=0,0,IF(F48="OŽ",IF(L48&gt;35,0,IF(J48&gt;35,(36-L48)*1.836,((36-L48)-(36-J48))*1.836)),0)+IF(F48="PČ",IF(L48&gt;31,0,IF(J48&gt;31,(32-L48)*1.347,((32-L48)-(32-J48))*1.347)),0)+ IF(F48="PČneol",IF(L48&gt;15,0,IF(J48&gt;15,(16-L48)*0.255,((16-L48)-(16-J48))*0.255)),0)+IF(F48="PŽ",IF(L48&gt;31,0,IF(J48&gt;31,(32-L48)*0.255,((32-L48)-(32-J48))*0.255)),0)+IF(F48="EČ",IF(L48&gt;23,0,IF(J48&gt;23,(24-L48)*0.612,((24-L48)-(24-J48))*0.612)),0)+IF(F48="EČneol",IF(L48&gt;7,0,IF(J48&gt;7,(8-L48)*0.204,((8-L48)-(8-J48))*0.204)),0)+IF(F48="EŽ",IF(L48&gt;23,0,IF(J48&gt;23,(24-L48)*0.204,((24-L48)-(24-J48))*0.204)),0)+IF(F48="PT",IF(L48&gt;31,0,IF(J48&gt;31,(32-L48)*0.204,((32-L48)-(32-J48))*0.204)),0)+IF(F48="JOŽ",IF(L48&gt;23,0,IF(J48&gt;23,(24-L48)*0.255,((24-L48)-(24-J48))*0.255)),0)+IF(F48="JPČ",IF(L48&gt;23,0,IF(J48&gt;23,(24-L48)*0.204,((24-L48)-(24-J48))*0.204)),0)+IF(F48="JEČ",IF(L48&gt;15,0,IF(J48&gt;15,(16-L48)*0.102,((16-L48)-(16-J48))*0.102)),0)+IF(F48="JEOF",IF(L48&gt;15,0,IF(J48&gt;15,(16-L48)*0.102,((16-L48)-(16-J48))*0.102)),0)+IF(F48="JnPČ",IF(L48&gt;15,0,IF(J48&gt;15,(16-L48)*0.153,((16-L48)-(16-J48))*0.153)),0)+IF(F48="JnEČ",IF(L48&gt;15,0,IF(J48&gt;15,(16-L48)*0.0765,((16-L48)-(16-J48))*0.0765)),0)+IF(F48="JčPČ",IF(L48&gt;15,0,IF(J48&gt;15,(16-L48)*0.06375,((16-L48)-(16-J48))*0.06375)),0)+IF(F48="JčEČ",IF(L48&gt;15,0,IF(J48&gt;15,(16-L48)*0.051,((16-L48)-(16-J48))*0.051)),0)+IF(F48="NEAK",IF(L48&gt;23,0,IF(J48&gt;23,(24-L48)*0.03444,((24-L48)-(24-J48))*0.03444)),0))</f>
        <v>0</v>
      </c>
      <c r="Q48" s="11">
        <f t="shared" ref="Q48:Q56" si="11">IF(ISERROR(P48*100/N48),0,(P48*100/N48))</f>
        <v>0</v>
      </c>
      <c r="R48" s="10">
        <f t="shared" si="9"/>
        <v>0</v>
      </c>
    </row>
    <row r="49" spans="1:19" s="8" customFormat="1">
      <c r="A49" s="61">
        <v>3</v>
      </c>
      <c r="B49" s="61"/>
      <c r="C49" s="12"/>
      <c r="D49" s="61"/>
      <c r="E49" s="61"/>
      <c r="F49" s="61"/>
      <c r="G49" s="61"/>
      <c r="H49" s="61"/>
      <c r="I49" s="61"/>
      <c r="J49" s="61"/>
      <c r="K49" s="61"/>
      <c r="L49" s="61"/>
      <c r="M49" s="61"/>
      <c r="N49" s="3">
        <f t="shared" si="5"/>
        <v>0</v>
      </c>
      <c r="O49" s="9">
        <f t="shared" si="6"/>
        <v>0</v>
      </c>
      <c r="P49" s="4">
        <f t="shared" si="10"/>
        <v>0</v>
      </c>
      <c r="Q49" s="11">
        <f t="shared" si="11"/>
        <v>0</v>
      </c>
      <c r="R49" s="10">
        <f t="shared" si="9"/>
        <v>0</v>
      </c>
    </row>
    <row r="50" spans="1:19" s="8" customFormat="1">
      <c r="A50" s="61">
        <v>4</v>
      </c>
      <c r="B50" s="61"/>
      <c r="C50" s="12"/>
      <c r="D50" s="61"/>
      <c r="E50" s="61"/>
      <c r="F50" s="61"/>
      <c r="G50" s="61"/>
      <c r="H50" s="61"/>
      <c r="I50" s="61"/>
      <c r="J50" s="61"/>
      <c r="K50" s="61"/>
      <c r="L50" s="61"/>
      <c r="M50" s="61"/>
      <c r="N50" s="3">
        <f t="shared" si="5"/>
        <v>0</v>
      </c>
      <c r="O50" s="9">
        <f t="shared" si="6"/>
        <v>0</v>
      </c>
      <c r="P50" s="4">
        <f t="shared" si="10"/>
        <v>0</v>
      </c>
      <c r="Q50" s="11">
        <f t="shared" si="11"/>
        <v>0</v>
      </c>
      <c r="R50" s="10">
        <f t="shared" si="9"/>
        <v>0</v>
      </c>
    </row>
    <row r="51" spans="1:19" s="8" customFormat="1">
      <c r="A51" s="61">
        <v>5</v>
      </c>
      <c r="B51" s="61"/>
      <c r="C51" s="12"/>
      <c r="D51" s="61"/>
      <c r="E51" s="61"/>
      <c r="F51" s="61"/>
      <c r="G51" s="61"/>
      <c r="H51" s="61"/>
      <c r="I51" s="61"/>
      <c r="J51" s="61"/>
      <c r="K51" s="61"/>
      <c r="L51" s="61"/>
      <c r="M51" s="61"/>
      <c r="N51" s="3">
        <f t="shared" si="5"/>
        <v>0</v>
      </c>
      <c r="O51" s="9">
        <f t="shared" si="6"/>
        <v>0</v>
      </c>
      <c r="P51" s="4">
        <f t="shared" si="10"/>
        <v>0</v>
      </c>
      <c r="Q51" s="11">
        <f t="shared" si="11"/>
        <v>0</v>
      </c>
      <c r="R51" s="10">
        <f t="shared" si="9"/>
        <v>0</v>
      </c>
    </row>
    <row r="52" spans="1:19" s="8" customFormat="1">
      <c r="A52" s="61">
        <v>6</v>
      </c>
      <c r="B52" s="61"/>
      <c r="C52" s="12"/>
      <c r="D52" s="61"/>
      <c r="E52" s="61"/>
      <c r="F52" s="61"/>
      <c r="G52" s="61"/>
      <c r="H52" s="61"/>
      <c r="I52" s="61"/>
      <c r="J52" s="61"/>
      <c r="K52" s="61"/>
      <c r="L52" s="61"/>
      <c r="M52" s="61"/>
      <c r="N52" s="3">
        <f t="shared" si="5"/>
        <v>0</v>
      </c>
      <c r="O52" s="9">
        <f t="shared" si="6"/>
        <v>0</v>
      </c>
      <c r="P52" s="4">
        <f t="shared" si="10"/>
        <v>0</v>
      </c>
      <c r="Q52" s="11">
        <f t="shared" si="11"/>
        <v>0</v>
      </c>
      <c r="R52" s="10">
        <f t="shared" si="9"/>
        <v>0</v>
      </c>
    </row>
    <row r="53" spans="1:19" s="8" customFormat="1">
      <c r="A53" s="61">
        <v>7</v>
      </c>
      <c r="B53" s="61"/>
      <c r="C53" s="12"/>
      <c r="D53" s="61"/>
      <c r="E53" s="61"/>
      <c r="F53" s="61"/>
      <c r="G53" s="61"/>
      <c r="H53" s="61"/>
      <c r="I53" s="61"/>
      <c r="J53" s="61"/>
      <c r="K53" s="61"/>
      <c r="L53" s="61"/>
      <c r="M53" s="61"/>
      <c r="N53" s="3">
        <f t="shared" si="5"/>
        <v>0</v>
      </c>
      <c r="O53" s="9">
        <f t="shared" si="6"/>
        <v>0</v>
      </c>
      <c r="P53" s="4">
        <f t="shared" si="10"/>
        <v>0</v>
      </c>
      <c r="Q53" s="11">
        <f t="shared" si="11"/>
        <v>0</v>
      </c>
      <c r="R53" s="10">
        <f t="shared" si="9"/>
        <v>0</v>
      </c>
    </row>
    <row r="54" spans="1:19" s="8" customFormat="1">
      <c r="A54" s="61">
        <v>8</v>
      </c>
      <c r="B54" s="61"/>
      <c r="C54" s="12"/>
      <c r="D54" s="61"/>
      <c r="E54" s="61"/>
      <c r="F54" s="61"/>
      <c r="G54" s="61"/>
      <c r="H54" s="61"/>
      <c r="I54" s="61"/>
      <c r="J54" s="61"/>
      <c r="K54" s="61"/>
      <c r="L54" s="61"/>
      <c r="M54" s="61"/>
      <c r="N54" s="3">
        <f t="shared" si="5"/>
        <v>0</v>
      </c>
      <c r="O54" s="9">
        <f t="shared" si="6"/>
        <v>0</v>
      </c>
      <c r="P54" s="4">
        <f t="shared" si="10"/>
        <v>0</v>
      </c>
      <c r="Q54" s="11">
        <f t="shared" si="11"/>
        <v>0</v>
      </c>
      <c r="R54" s="10">
        <f t="shared" si="9"/>
        <v>0</v>
      </c>
    </row>
    <row r="55" spans="1:19" s="8" customFormat="1">
      <c r="A55" s="61">
        <v>9</v>
      </c>
      <c r="B55" s="61"/>
      <c r="C55" s="12"/>
      <c r="D55" s="61"/>
      <c r="E55" s="61"/>
      <c r="F55" s="61"/>
      <c r="G55" s="61"/>
      <c r="H55" s="61"/>
      <c r="I55" s="61"/>
      <c r="J55" s="61"/>
      <c r="K55" s="61"/>
      <c r="L55" s="61"/>
      <c r="M55" s="61"/>
      <c r="N55" s="3">
        <f t="shared" si="5"/>
        <v>0</v>
      </c>
      <c r="O55" s="9">
        <f t="shared" si="6"/>
        <v>0</v>
      </c>
      <c r="P55" s="4">
        <f t="shared" si="10"/>
        <v>0</v>
      </c>
      <c r="Q55" s="11">
        <f t="shared" si="11"/>
        <v>0</v>
      </c>
      <c r="R55" s="10">
        <f t="shared" si="9"/>
        <v>0</v>
      </c>
    </row>
    <row r="56" spans="1:19" s="8" customFormat="1">
      <c r="A56" s="61">
        <v>10</v>
      </c>
      <c r="B56" s="61"/>
      <c r="C56" s="12"/>
      <c r="D56" s="61"/>
      <c r="E56" s="61"/>
      <c r="F56" s="61"/>
      <c r="G56" s="61"/>
      <c r="H56" s="61"/>
      <c r="I56" s="61"/>
      <c r="J56" s="61"/>
      <c r="K56" s="61"/>
      <c r="L56" s="61"/>
      <c r="M56" s="61"/>
      <c r="N56" s="3">
        <f t="shared" si="5"/>
        <v>0</v>
      </c>
      <c r="O56" s="9">
        <f t="shared" si="6"/>
        <v>0</v>
      </c>
      <c r="P56" s="4">
        <f t="shared" si="10"/>
        <v>0</v>
      </c>
      <c r="Q56" s="11">
        <f t="shared" si="11"/>
        <v>0</v>
      </c>
      <c r="R56" s="10">
        <f t="shared" si="9"/>
        <v>0</v>
      </c>
    </row>
    <row r="57" spans="1:19" s="8" customFormat="1" ht="15.75" customHeight="1">
      <c r="A57" s="64" t="s">
        <v>33</v>
      </c>
      <c r="B57" s="65"/>
      <c r="C57" s="65"/>
      <c r="D57" s="65"/>
      <c r="E57" s="65"/>
      <c r="F57" s="65"/>
      <c r="G57" s="65"/>
      <c r="H57" s="65"/>
      <c r="I57" s="65"/>
      <c r="J57" s="65"/>
      <c r="K57" s="65"/>
      <c r="L57" s="65"/>
      <c r="M57" s="65"/>
      <c r="N57" s="65"/>
      <c r="O57" s="65"/>
      <c r="P57" s="65"/>
      <c r="Q57" s="66"/>
      <c r="R57" s="10">
        <f>SUM(R47:R56)</f>
        <v>0</v>
      </c>
    </row>
    <row r="58" spans="1:19" s="8" customFormat="1" ht="15.75" customHeight="1">
      <c r="A58" s="24" t="s">
        <v>34</v>
      </c>
      <c r="B58" s="24"/>
      <c r="C58" s="15"/>
      <c r="D58" s="15"/>
      <c r="E58" s="15"/>
      <c r="F58" s="15"/>
      <c r="G58" s="15"/>
      <c r="H58" s="15"/>
      <c r="I58" s="15"/>
      <c r="J58" s="15"/>
      <c r="K58" s="15"/>
      <c r="L58" s="15"/>
      <c r="M58" s="15"/>
      <c r="N58" s="15"/>
      <c r="O58" s="15"/>
      <c r="P58" s="15"/>
      <c r="Q58" s="15"/>
      <c r="R58" s="16"/>
    </row>
    <row r="59" spans="1:19" s="8" customFormat="1" ht="15.75" customHeight="1">
      <c r="A59" s="49" t="s">
        <v>43</v>
      </c>
      <c r="B59" s="49"/>
      <c r="C59" s="49"/>
      <c r="D59" s="49"/>
      <c r="E59" s="49"/>
      <c r="F59" s="49"/>
      <c r="G59" s="49"/>
      <c r="H59" s="49"/>
      <c r="I59" s="49"/>
      <c r="J59" s="15"/>
      <c r="K59" s="15"/>
      <c r="L59" s="15"/>
      <c r="M59" s="15"/>
      <c r="N59" s="15"/>
      <c r="O59" s="15"/>
      <c r="P59" s="15"/>
      <c r="Q59" s="15"/>
      <c r="R59" s="16"/>
    </row>
    <row r="60" spans="1:19" s="8" customFormat="1" ht="15.75" customHeight="1">
      <c r="A60" s="49"/>
      <c r="B60" s="49"/>
      <c r="C60" s="49"/>
      <c r="D60" s="49"/>
      <c r="E60" s="49"/>
      <c r="F60" s="49"/>
      <c r="G60" s="49"/>
      <c r="H60" s="49"/>
      <c r="I60" s="49"/>
      <c r="J60" s="15"/>
      <c r="K60" s="15"/>
      <c r="L60" s="15"/>
      <c r="M60" s="15"/>
      <c r="N60" s="15"/>
      <c r="O60" s="15"/>
      <c r="P60" s="15"/>
      <c r="Q60" s="15"/>
      <c r="R60" s="16"/>
    </row>
    <row r="61" spans="1:19" s="8" customFormat="1" ht="15.75" customHeight="1">
      <c r="A61" s="67" t="s">
        <v>44</v>
      </c>
      <c r="B61" s="68"/>
      <c r="C61" s="68"/>
      <c r="D61" s="68"/>
      <c r="E61" s="68"/>
      <c r="F61" s="68"/>
      <c r="G61" s="68"/>
      <c r="H61" s="68"/>
      <c r="I61" s="68"/>
      <c r="J61" s="68"/>
      <c r="K61" s="68"/>
      <c r="L61" s="68"/>
      <c r="M61" s="68"/>
      <c r="N61" s="68"/>
      <c r="O61" s="68"/>
      <c r="P61" s="68"/>
      <c r="Q61" s="57"/>
    </row>
    <row r="62" spans="1:19" ht="15.75" customHeight="1">
      <c r="A62" s="69" t="s">
        <v>27</v>
      </c>
      <c r="B62" s="70"/>
      <c r="C62" s="70"/>
      <c r="D62" s="50"/>
      <c r="E62" s="50"/>
      <c r="F62" s="50"/>
      <c r="G62" s="50"/>
      <c r="H62" s="50"/>
      <c r="I62" s="50"/>
      <c r="J62" s="50"/>
      <c r="K62" s="50"/>
      <c r="L62" s="50"/>
      <c r="M62" s="50"/>
      <c r="N62" s="50"/>
      <c r="O62" s="50"/>
      <c r="P62" s="50"/>
      <c r="Q62" s="57"/>
      <c r="R62" s="8"/>
      <c r="S62" s="8"/>
    </row>
    <row r="63" spans="1:19" ht="15.75" customHeight="1">
      <c r="A63" s="67" t="s">
        <v>45</v>
      </c>
      <c r="B63" s="68"/>
      <c r="C63" s="68"/>
      <c r="D63" s="68"/>
      <c r="E63" s="68"/>
      <c r="F63" s="68"/>
      <c r="G63" s="68"/>
      <c r="H63" s="68"/>
      <c r="I63" s="68"/>
      <c r="J63" s="68"/>
      <c r="K63" s="68"/>
      <c r="L63" s="68"/>
      <c r="M63" s="68"/>
      <c r="N63" s="68"/>
      <c r="O63" s="68"/>
      <c r="P63" s="68"/>
      <c r="Q63" s="57"/>
      <c r="R63" s="8"/>
      <c r="S63" s="8"/>
    </row>
    <row r="64" spans="1:19" s="7" customFormat="1">
      <c r="A64" s="61">
        <v>1</v>
      </c>
      <c r="B64" s="61"/>
      <c r="C64" s="12"/>
      <c r="D64" s="61"/>
      <c r="E64" s="61"/>
      <c r="F64" s="61"/>
      <c r="G64" s="61"/>
      <c r="H64" s="61"/>
      <c r="I64" s="61"/>
      <c r="J64" s="61"/>
      <c r="K64" s="61"/>
      <c r="L64" s="61"/>
      <c r="M64" s="61"/>
      <c r="N64" s="3">
        <f t="shared" ref="N64:N73" si="12">(IF(F64="OŽ",IF(L64=1,550.8,IF(L64=2,426.38,IF(L64=3,342.14,IF(L64=4,181.44,IF(L64=5,168.48,IF(L64=6,155.52,IF(L64=7,148.5,IF(L64=8,144,0))))))))+IF(L64&lt;=8,0,IF(L64&lt;=16,137.7,IF(L64&lt;=24,108,IF(L64&lt;=32,80.1,IF(L64&lt;=36,52.2,0)))))-IF(L64&lt;=8,0,IF(L64&lt;=16,(L64-9)*2.754,IF(L64&lt;=24,(L64-17)* 2.754,IF(L64&lt;=32,(L64-25)* 2.754,IF(L64&lt;=36,(L64-33)*2.754,0))))),0)+IF(F64="PČ",IF(L64=1,449,IF(L64=2,314.6,IF(L64=3,238,IF(L64=4,172,IF(L64=5,159,IF(L64=6,145,IF(L64=7,132,IF(L64=8,119,0))))))))+IF(L64&lt;=8,0,IF(L64&lt;=16,88,IF(L64&lt;=24,55,IF(L64&lt;=32,22,0))))-IF(L64&lt;=8,0,IF(L64&lt;=16,(L64-9)*2.245,IF(L64&lt;=24,(L64-17)*2.245,IF(L64&lt;=32,(L64-25)*2.245,0)))),0)+IF(F64="PČneol",IF(L64=1,85,IF(L64=2,64.61,IF(L64=3,50.76,IF(L64=4,16.25,IF(L64=5,15,IF(L64=6,13.75,IF(L64=7,12.5,IF(L64=8,11.25,0))))))))+IF(L64&lt;=8,0,IF(L64&lt;=16,9,0))-IF(L64&lt;=8,0,IF(L64&lt;=16,(L64-9)*0.425,0)),0)+IF(F64="PŽ",IF(L64=1,85,IF(L64=2,59.5,IF(L64=3,45,IF(L64=4,32.5,IF(L64=5,30,IF(L64=6,27.5,IF(L64=7,25,IF(L64=8,22.5,0))))))))+IF(L64&lt;=8,0,IF(L64&lt;=16,19,IF(L64&lt;=24,13,IF(L64&lt;=32,8,0))))-IF(L64&lt;=8,0,IF(L64&lt;=16,(L64-9)*0.425,IF(L64&lt;=24,(L64-17)*0.425,IF(L64&lt;=32,(L64-25)*0.425,0)))),0)+IF(F64="EČ",IF(L64=1,204,IF(L64=2,156.24,IF(L64=3,123.84,IF(L64=4,72,IF(L64=5,66,IF(L64=6,60,IF(L64=7,54,IF(L64=8,48,0))))))))+IF(L64&lt;=8,0,IF(L64&lt;=16,40,IF(L64&lt;=24,25,0)))-IF(L64&lt;=8,0,IF(L64&lt;=16,(L64-9)*1.02,IF(L64&lt;=24,(L64-17)*1.02,0))),0)+IF(F64="EČneol",IF(L64=1,68,IF(L64=2,51.69,IF(L64=3,40.61,IF(L64=4,13,IF(L64=5,12,IF(L64=6,11,IF(L64=7,10,IF(L64=8,9,0)))))))))+IF(F64="EŽ",IF(L64=1,68,IF(L64=2,47.6,IF(L64=3,36,IF(L64=4,18,IF(L64=5,16.5,IF(L64=6,15,IF(L64=7,13.5,IF(L64=8,12,0))))))))+IF(L64&lt;=8,0,IF(L64&lt;=16,10,IF(L64&lt;=24,6,0)))-IF(L64&lt;=8,0,IF(L64&lt;=16,(L64-9)*0.34,IF(L64&lt;=24,(L64-17)*0.34,0))),0)+IF(F64="PT",IF(L64=1,68,IF(L64=2,52.08,IF(L64=3,41.28,IF(L64=4,24,IF(L64=5,22,IF(L64=6,20,IF(L64=7,18,IF(L64=8,16,0))))))))+IF(L64&lt;=8,0,IF(L64&lt;=16,13,IF(L64&lt;=24,9,IF(L64&lt;=32,4,0))))-IF(L64&lt;=8,0,IF(L64&lt;=16,(L64-9)*0.34,IF(L64&lt;=24,(L64-17)*0.34,IF(L64&lt;=32,(L64-25)*0.34,0)))),0)+IF(F64="JOŽ",IF(L64=1,85,IF(L64=2,59.5,IF(L64=3,45,IF(L64=4,32.5,IF(L64=5,30,IF(L64=6,27.5,IF(L64=7,25,IF(L64=8,22.5,0))))))))+IF(L64&lt;=8,0,IF(L64&lt;=16,19,IF(L64&lt;=24,13,0)))-IF(L64&lt;=8,0,IF(L64&lt;=16,(L64-9)*0.425,IF(L64&lt;=24,(L64-17)*0.425,0))),0)+IF(F64="JPČ",IF(L64=1,68,IF(L64=2,47.6,IF(L64=3,36,IF(L64=4,26,IF(L64=5,24,IF(L64=6,22,IF(L64=7,20,IF(L64=8,18,0))))))))+IF(L64&lt;=8,0,IF(L64&lt;=16,13,IF(L64&lt;=24,9,0)))-IF(L64&lt;=8,0,IF(L64&lt;=16,(L64-9)*0.34,IF(L64&lt;=24,(L64-17)*0.34,0))),0)+IF(F64="JEČ",IF(L64=1,34,IF(L64=2,26.04,IF(L64=3,20.6,IF(L64=4,12,IF(L64=5,11,IF(L64=6,10,IF(L64=7,9,IF(L64=8,8,0))))))))+IF(L64&lt;=8,0,IF(L64&lt;=16,6,0))-IF(L64&lt;=8,0,IF(L64&lt;=16,(L64-9)*0.17,0)),0)+IF(F64="JEOF",IF(L64=1,34,IF(L64=2,26.04,IF(L64=3,20.6,IF(L64=4,12,IF(L64=5,11,IF(L64=6,10,IF(L64=7,9,IF(L64=8,8,0))))))))+IF(L64&lt;=8,0,IF(L64&lt;=16,6,0))-IF(L64&lt;=8,0,IF(L64&lt;=16,(L64-9)*0.17,0)),0)+IF(F64="JnPČ",IF(L64=1,51,IF(L64=2,35.7,IF(L64=3,27,IF(L64=4,19.5,IF(L64=5,18,IF(L64=6,16.5,IF(L64=7,15,IF(L64=8,13.5,0))))))))+IF(L64&lt;=8,0,IF(L64&lt;=16,10,0))-IF(L64&lt;=8,0,IF(L64&lt;=16,(L64-9)*0.255,0)),0)+IF(F64="JnEČ",IF(L64=1,25.5,IF(L64=2,19.53,IF(L64=3,15.48,IF(L64=4,9,IF(L64=5,8.25,IF(L64=6,7.5,IF(L64=7,6.75,IF(L64=8,6,0))))))))+IF(L64&lt;=8,0,IF(L64&lt;=16,5,0))-IF(L64&lt;=8,0,IF(L64&lt;=16,(L64-9)*0.1275,0)),0)+IF(F64="JčPČ",IF(L64=1,21.25,IF(L64=2,14.5,IF(L64=3,11.5,IF(L64=4,7,IF(L64=5,6.5,IF(L64=6,6,IF(L64=7,5.5,IF(L64=8,5,0))))))))+IF(L64&lt;=8,0,IF(L64&lt;=16,4,0))-IF(L64&lt;=8,0,IF(L64&lt;=16,(L64-9)*0.10625,0)),0)+IF(F64="JčEČ",IF(L64=1,17,IF(L64=2,13.02,IF(L64=3,10.32,IF(L64=4,6,IF(L64=5,5.5,IF(L64=6,5,IF(L64=7,4.5,IF(L64=8,4,0))))))))+IF(L64&lt;=8,0,IF(L64&lt;=16,3,0))-IF(L64&lt;=8,0,IF(L64&lt;=16,(L64-9)*0.085,0)),0)+IF(F64="NEAK",IF(L64=1,11.48,IF(L64=2,8.79,IF(L64=3,6.97,IF(L64=4,4.05,IF(L64=5,3.71,IF(L64=6,3.38,IF(L64=7,3.04,IF(L64=8,2.7,0))))))))+IF(L64&lt;=8,0,IF(L64&lt;=16,2,IF(L64&lt;=24,1.3,0)))-IF(L64&lt;=8,0,IF(L64&lt;=16,(L64-9)*0.0574,IF(L64&lt;=24,(L64-17)*0.0574,0))),0))*IF(L64&lt;0,1,IF(OR(F64="PČ",F64="PŽ",F64="PT"),IF(J64&lt;32,J64/32,1),1))* IF(L64&lt;0,1,IF(OR(F64="EČ",F64="EŽ",F64="JOŽ",F64="JPČ",F64="NEAK"),IF(J64&lt;24,J64/24,1),1))*IF(L64&lt;0,1,IF(OR(F64="PČneol",F64="JEČ",F64="JEOF",F64="JnPČ",F64="JnEČ",F64="JčPČ",F64="JčEČ"),IF(J64&lt;16,J64/16,1),1))*IF(L64&lt;0,1,IF(F64="EČneol",IF(J64&lt;8,J64/8,1),1))</f>
        <v>0</v>
      </c>
      <c r="O64" s="9">
        <f t="shared" ref="O64:O73" si="13">IF(F64="OŽ",N64,IF(H64="Ne",IF(J64*0.3&lt;J64-L64,N64,0),IF(J64*0.1&lt;J64-L64,N64,0)))</f>
        <v>0</v>
      </c>
      <c r="P64" s="4">
        <f t="shared" ref="P64" si="14">IF(O64=0,0,IF(F64="OŽ",IF(L64&gt;35,0,IF(J64&gt;35,(36-L64)*1.836,((36-L64)-(36-J64))*1.836)),0)+IF(F64="PČ",IF(L64&gt;31,0,IF(J64&gt;31,(32-L64)*1.347,((32-L64)-(32-J64))*1.347)),0)+ IF(F64="PČneol",IF(L64&gt;15,0,IF(J64&gt;15,(16-L64)*0.255,((16-L64)-(16-J64))*0.255)),0)+IF(F64="PŽ",IF(L64&gt;31,0,IF(J64&gt;31,(32-L64)*0.255,((32-L64)-(32-J64))*0.255)),0)+IF(F64="EČ",IF(L64&gt;23,0,IF(J64&gt;23,(24-L64)*0.612,((24-L64)-(24-J64))*0.612)),0)+IF(F64="EČneol",IF(L64&gt;7,0,IF(J64&gt;7,(8-L64)*0.204,((8-L64)-(8-J64))*0.204)),0)+IF(F64="EŽ",IF(L64&gt;23,0,IF(J64&gt;23,(24-L64)*0.204,((24-L64)-(24-J64))*0.204)),0)+IF(F64="PT",IF(L64&gt;31,0,IF(J64&gt;31,(32-L64)*0.204,((32-L64)-(32-J64))*0.204)),0)+IF(F64="JOŽ",IF(L64&gt;23,0,IF(J64&gt;23,(24-L64)*0.255,((24-L64)-(24-J64))*0.255)),0)+IF(F64="JPČ",IF(L64&gt;23,0,IF(J64&gt;23,(24-L64)*0.204,((24-L64)-(24-J64))*0.204)),0)+IF(F64="JEČ",IF(L64&gt;15,0,IF(J64&gt;15,(16-L64)*0.102,((16-L64)-(16-J64))*0.102)),0)+IF(F64="JEOF",IF(L64&gt;15,0,IF(J64&gt;15,(16-L64)*0.102,((16-L64)-(16-J64))*0.102)),0)+IF(F64="JnPČ",IF(L64&gt;15,0,IF(J64&gt;15,(16-L64)*0.153,((16-L64)-(16-J64))*0.153)),0)+IF(F64="JnEČ",IF(L64&gt;15,0,IF(J64&gt;15,(16-L64)*0.0765,((16-L64)-(16-J64))*0.0765)),0)+IF(F64="JčPČ",IF(L64&gt;15,0,IF(J64&gt;15,(16-L64)*0.06375,((16-L64)-(16-J64))*0.06375)),0)+IF(F64="JčEČ",IF(L64&gt;15,0,IF(J64&gt;15,(16-L64)*0.051,((16-L64)-(16-J64))*0.051)),0)+IF(F64="NEAK",IF(L64&gt;23,0,IF(J64&gt;23,(24-L64)*0.03444,((24-L64)-(24-J64))*0.03444)),0))</f>
        <v>0</v>
      </c>
      <c r="Q64" s="11">
        <f t="shared" ref="Q64" si="15">IF(ISERROR(P64*100/N64),0,(P64*100/N64))</f>
        <v>0</v>
      </c>
      <c r="R64" s="10">
        <f t="shared" ref="R64:R73" si="16">IF(Q64&lt;=30,O64+P64,O64+O64*0.3)*IF(G64=1,0.4,IF(G64=2,0.75,IF(G64="1 (kas 4 m. 1 k. nerengiamos)",0.52,1)))*IF(D64="olimpinė",1,IF(M64="Ne",0.5,1))*IF(OR(A$5="Lietuvos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federacija"),IF(OR(J64&lt;8,K64&lt;16),0,1),1)*E64*IF(I64&lt;=1,1,1/I64)*IF(OR(A$5="Lietuvos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64" s="8"/>
    </row>
    <row r="65" spans="1:19">
      <c r="A65" s="61">
        <v>2</v>
      </c>
      <c r="B65" s="61"/>
      <c r="C65" s="12"/>
      <c r="D65" s="61"/>
      <c r="E65" s="61"/>
      <c r="F65" s="61"/>
      <c r="G65" s="61"/>
      <c r="H65" s="61"/>
      <c r="I65" s="61"/>
      <c r="J65" s="61"/>
      <c r="K65" s="61"/>
      <c r="L65" s="61"/>
      <c r="M65" s="61"/>
      <c r="N65" s="3">
        <f t="shared" si="12"/>
        <v>0</v>
      </c>
      <c r="O65" s="9">
        <f t="shared" si="13"/>
        <v>0</v>
      </c>
      <c r="P65" s="4">
        <f t="shared" ref="P65:P73" si="17">IF(O65=0,0,IF(F65="OŽ",IF(L65&gt;35,0,IF(J65&gt;35,(36-L65)*1.836,((36-L65)-(36-J65))*1.836)),0)+IF(F65="PČ",IF(L65&gt;31,0,IF(J65&gt;31,(32-L65)*1.347,((32-L65)-(32-J65))*1.347)),0)+ IF(F65="PČneol",IF(L65&gt;15,0,IF(J65&gt;15,(16-L65)*0.255,((16-L65)-(16-J65))*0.255)),0)+IF(F65="PŽ",IF(L65&gt;31,0,IF(J65&gt;31,(32-L65)*0.255,((32-L65)-(32-J65))*0.255)),0)+IF(F65="EČ",IF(L65&gt;23,0,IF(J65&gt;23,(24-L65)*0.612,((24-L65)-(24-J65))*0.612)),0)+IF(F65="EČneol",IF(L65&gt;7,0,IF(J65&gt;7,(8-L65)*0.204,((8-L65)-(8-J65))*0.204)),0)+IF(F65="EŽ",IF(L65&gt;23,0,IF(J65&gt;23,(24-L65)*0.204,((24-L65)-(24-J65))*0.204)),0)+IF(F65="PT",IF(L65&gt;31,0,IF(J65&gt;31,(32-L65)*0.204,((32-L65)-(32-J65))*0.204)),0)+IF(F65="JOŽ",IF(L65&gt;23,0,IF(J65&gt;23,(24-L65)*0.255,((24-L65)-(24-J65))*0.255)),0)+IF(F65="JPČ",IF(L65&gt;23,0,IF(J65&gt;23,(24-L65)*0.204,((24-L65)-(24-J65))*0.204)),0)+IF(F65="JEČ",IF(L65&gt;15,0,IF(J65&gt;15,(16-L65)*0.102,((16-L65)-(16-J65))*0.102)),0)+IF(F65="JEOF",IF(L65&gt;15,0,IF(J65&gt;15,(16-L65)*0.102,((16-L65)-(16-J65))*0.102)),0)+IF(F65="JnPČ",IF(L65&gt;15,0,IF(J65&gt;15,(16-L65)*0.153,((16-L65)-(16-J65))*0.153)),0)+IF(F65="JnEČ",IF(L65&gt;15,0,IF(J65&gt;15,(16-L65)*0.0765,((16-L65)-(16-J65))*0.0765)),0)+IF(F65="JčPČ",IF(L65&gt;15,0,IF(J65&gt;15,(16-L65)*0.06375,((16-L65)-(16-J65))*0.06375)),0)+IF(F65="JčEČ",IF(L65&gt;15,0,IF(J65&gt;15,(16-L65)*0.051,((16-L65)-(16-J65))*0.051)),0)+IF(F65="NEAK",IF(L65&gt;23,0,IF(J65&gt;23,(24-L65)*0.03444,((24-L65)-(24-J65))*0.03444)),0))</f>
        <v>0</v>
      </c>
      <c r="Q65" s="11">
        <f t="shared" ref="Q65:Q73" si="18">IF(ISERROR(P65*100/N65),0,(P65*100/N65))</f>
        <v>0</v>
      </c>
      <c r="R65" s="10">
        <f t="shared" si="16"/>
        <v>0</v>
      </c>
      <c r="S65" s="8"/>
    </row>
    <row r="66" spans="1:19" s="8" customFormat="1">
      <c r="A66" s="61">
        <v>3</v>
      </c>
      <c r="B66" s="61"/>
      <c r="C66" s="12"/>
      <c r="D66" s="61"/>
      <c r="E66" s="61"/>
      <c r="F66" s="61"/>
      <c r="G66" s="61"/>
      <c r="H66" s="61"/>
      <c r="I66" s="61"/>
      <c r="J66" s="61"/>
      <c r="K66" s="61"/>
      <c r="L66" s="61"/>
      <c r="M66" s="61"/>
      <c r="N66" s="3">
        <f t="shared" si="12"/>
        <v>0</v>
      </c>
      <c r="O66" s="9">
        <f t="shared" si="13"/>
        <v>0</v>
      </c>
      <c r="P66" s="4">
        <f t="shared" si="17"/>
        <v>0</v>
      </c>
      <c r="Q66" s="11">
        <f t="shared" si="18"/>
        <v>0</v>
      </c>
      <c r="R66" s="10">
        <f t="shared" si="16"/>
        <v>0</v>
      </c>
    </row>
    <row r="67" spans="1:19" s="8" customFormat="1">
      <c r="A67" s="61">
        <v>4</v>
      </c>
      <c r="B67" s="61"/>
      <c r="C67" s="12"/>
      <c r="D67" s="61"/>
      <c r="E67" s="61"/>
      <c r="F67" s="61"/>
      <c r="G67" s="61"/>
      <c r="H67" s="61"/>
      <c r="I67" s="61"/>
      <c r="J67" s="61"/>
      <c r="K67" s="61"/>
      <c r="L67" s="61"/>
      <c r="M67" s="61"/>
      <c r="N67" s="3">
        <f t="shared" si="12"/>
        <v>0</v>
      </c>
      <c r="O67" s="9">
        <f t="shared" si="13"/>
        <v>0</v>
      </c>
      <c r="P67" s="4">
        <f t="shared" si="17"/>
        <v>0</v>
      </c>
      <c r="Q67" s="11">
        <f t="shared" si="18"/>
        <v>0</v>
      </c>
      <c r="R67" s="10">
        <f t="shared" si="16"/>
        <v>0</v>
      </c>
    </row>
    <row r="68" spans="1:19" s="8" customFormat="1">
      <c r="A68" s="61">
        <v>5</v>
      </c>
      <c r="B68" s="61"/>
      <c r="C68" s="12"/>
      <c r="D68" s="61"/>
      <c r="E68" s="61"/>
      <c r="F68" s="61"/>
      <c r="G68" s="61"/>
      <c r="H68" s="61"/>
      <c r="I68" s="61"/>
      <c r="J68" s="61"/>
      <c r="K68" s="61"/>
      <c r="L68" s="61"/>
      <c r="M68" s="61"/>
      <c r="N68" s="3">
        <f t="shared" si="12"/>
        <v>0</v>
      </c>
      <c r="O68" s="9">
        <f t="shared" si="13"/>
        <v>0</v>
      </c>
      <c r="P68" s="4">
        <f t="shared" si="17"/>
        <v>0</v>
      </c>
      <c r="Q68" s="11">
        <f t="shared" si="18"/>
        <v>0</v>
      </c>
      <c r="R68" s="10">
        <f t="shared" si="16"/>
        <v>0</v>
      </c>
    </row>
    <row r="69" spans="1:19">
      <c r="A69" s="61">
        <v>6</v>
      </c>
      <c r="B69" s="61"/>
      <c r="C69" s="12"/>
      <c r="D69" s="61"/>
      <c r="E69" s="61"/>
      <c r="F69" s="61"/>
      <c r="G69" s="61"/>
      <c r="H69" s="61"/>
      <c r="I69" s="61"/>
      <c r="J69" s="61"/>
      <c r="K69" s="61"/>
      <c r="L69" s="61"/>
      <c r="M69" s="61"/>
      <c r="N69" s="3">
        <f t="shared" si="12"/>
        <v>0</v>
      </c>
      <c r="O69" s="9">
        <f t="shared" si="13"/>
        <v>0</v>
      </c>
      <c r="P69" s="4">
        <f t="shared" si="17"/>
        <v>0</v>
      </c>
      <c r="Q69" s="11">
        <f t="shared" si="18"/>
        <v>0</v>
      </c>
      <c r="R69" s="10">
        <f t="shared" si="16"/>
        <v>0</v>
      </c>
      <c r="S69" s="8"/>
    </row>
    <row r="70" spans="1:19">
      <c r="A70" s="61">
        <v>7</v>
      </c>
      <c r="B70" s="61"/>
      <c r="C70" s="12"/>
      <c r="D70" s="61"/>
      <c r="E70" s="61"/>
      <c r="F70" s="61"/>
      <c r="G70" s="61"/>
      <c r="H70" s="61"/>
      <c r="I70" s="61"/>
      <c r="J70" s="61"/>
      <c r="K70" s="61"/>
      <c r="L70" s="61"/>
      <c r="M70" s="61"/>
      <c r="N70" s="3">
        <f t="shared" si="12"/>
        <v>0</v>
      </c>
      <c r="O70" s="9">
        <f t="shared" si="13"/>
        <v>0</v>
      </c>
      <c r="P70" s="4">
        <f t="shared" si="17"/>
        <v>0</v>
      </c>
      <c r="Q70" s="11">
        <f t="shared" si="18"/>
        <v>0</v>
      </c>
      <c r="R70" s="10">
        <f t="shared" si="16"/>
        <v>0</v>
      </c>
      <c r="S70" s="8"/>
    </row>
    <row r="71" spans="1:19">
      <c r="A71" s="61">
        <v>8</v>
      </c>
      <c r="B71" s="61"/>
      <c r="C71" s="12"/>
      <c r="D71" s="61"/>
      <c r="E71" s="61"/>
      <c r="F71" s="61"/>
      <c r="G71" s="61"/>
      <c r="H71" s="61"/>
      <c r="I71" s="61"/>
      <c r="J71" s="61"/>
      <c r="K71" s="61"/>
      <c r="L71" s="61"/>
      <c r="M71" s="61"/>
      <c r="N71" s="3">
        <f t="shared" si="12"/>
        <v>0</v>
      </c>
      <c r="O71" s="9">
        <f t="shared" si="13"/>
        <v>0</v>
      </c>
      <c r="P71" s="4">
        <f t="shared" si="17"/>
        <v>0</v>
      </c>
      <c r="Q71" s="11">
        <f t="shared" si="18"/>
        <v>0</v>
      </c>
      <c r="R71" s="10">
        <f t="shared" si="16"/>
        <v>0</v>
      </c>
      <c r="S71" s="8"/>
    </row>
    <row r="72" spans="1:19">
      <c r="A72" s="61">
        <v>9</v>
      </c>
      <c r="B72" s="61"/>
      <c r="C72" s="12"/>
      <c r="D72" s="61"/>
      <c r="E72" s="61"/>
      <c r="F72" s="61"/>
      <c r="G72" s="61"/>
      <c r="H72" s="61"/>
      <c r="I72" s="61"/>
      <c r="J72" s="61"/>
      <c r="K72" s="61"/>
      <c r="L72" s="61"/>
      <c r="M72" s="61"/>
      <c r="N72" s="3">
        <f t="shared" si="12"/>
        <v>0</v>
      </c>
      <c r="O72" s="9">
        <f t="shared" si="13"/>
        <v>0</v>
      </c>
      <c r="P72" s="4">
        <f t="shared" si="17"/>
        <v>0</v>
      </c>
      <c r="Q72" s="11">
        <f t="shared" si="18"/>
        <v>0</v>
      </c>
      <c r="R72" s="10">
        <f t="shared" si="16"/>
        <v>0</v>
      </c>
      <c r="S72" s="8"/>
    </row>
    <row r="73" spans="1:19">
      <c r="A73" s="61">
        <v>10</v>
      </c>
      <c r="B73" s="61"/>
      <c r="C73" s="12"/>
      <c r="D73" s="61"/>
      <c r="E73" s="61"/>
      <c r="F73" s="61"/>
      <c r="G73" s="61"/>
      <c r="H73" s="61"/>
      <c r="I73" s="61"/>
      <c r="J73" s="61"/>
      <c r="K73" s="61"/>
      <c r="L73" s="61"/>
      <c r="M73" s="61"/>
      <c r="N73" s="3">
        <f t="shared" si="12"/>
        <v>0</v>
      </c>
      <c r="O73" s="9">
        <f t="shared" si="13"/>
        <v>0</v>
      </c>
      <c r="P73" s="4">
        <f t="shared" si="17"/>
        <v>0</v>
      </c>
      <c r="Q73" s="11">
        <f t="shared" si="18"/>
        <v>0</v>
      </c>
      <c r="R73" s="10">
        <f t="shared" si="16"/>
        <v>0</v>
      </c>
      <c r="S73" s="8"/>
    </row>
    <row r="74" spans="1:19">
      <c r="A74" s="77" t="s">
        <v>33</v>
      </c>
      <c r="B74" s="78"/>
      <c r="C74" s="78"/>
      <c r="D74" s="78"/>
      <c r="E74" s="78"/>
      <c r="F74" s="78"/>
      <c r="G74" s="78"/>
      <c r="H74" s="78"/>
      <c r="I74" s="78"/>
      <c r="J74" s="78"/>
      <c r="K74" s="78"/>
      <c r="L74" s="78"/>
      <c r="M74" s="78"/>
      <c r="N74" s="78"/>
      <c r="O74" s="78"/>
      <c r="P74" s="78"/>
      <c r="Q74" s="79"/>
      <c r="R74" s="10">
        <f>SUM(R64:R73)</f>
        <v>0</v>
      </c>
      <c r="S74" s="8"/>
    </row>
    <row r="75" spans="1:19">
      <c r="A75" s="14"/>
      <c r="B75" s="15"/>
      <c r="C75" s="15"/>
      <c r="D75" s="15"/>
      <c r="E75" s="15"/>
      <c r="F75" s="15"/>
      <c r="G75" s="15"/>
      <c r="H75" s="15"/>
      <c r="I75" s="15"/>
      <c r="J75" s="15"/>
      <c r="K75" s="15"/>
      <c r="L75" s="15"/>
      <c r="M75" s="15"/>
      <c r="N75" s="15"/>
      <c r="O75" s="15"/>
      <c r="P75" s="15"/>
      <c r="Q75" s="15"/>
      <c r="R75" s="16"/>
      <c r="S75" s="8"/>
    </row>
    <row r="76" spans="1:19" ht="15.75">
      <c r="A76" s="24" t="s">
        <v>34</v>
      </c>
      <c r="B76" s="24"/>
      <c r="C76" s="15"/>
      <c r="D76" s="15"/>
      <c r="E76" s="15"/>
      <c r="F76" s="15"/>
      <c r="G76" s="15"/>
      <c r="H76" s="15"/>
      <c r="I76" s="15"/>
      <c r="J76" s="15"/>
      <c r="K76" s="15"/>
      <c r="L76" s="15"/>
      <c r="M76" s="15"/>
      <c r="N76" s="15"/>
      <c r="O76" s="15"/>
      <c r="P76" s="15"/>
      <c r="Q76" s="15"/>
      <c r="R76" s="16"/>
      <c r="S76" s="8"/>
    </row>
    <row r="77" spans="1:19">
      <c r="A77" s="49" t="s">
        <v>43</v>
      </c>
      <c r="B77" s="49"/>
      <c r="C77" s="49"/>
      <c r="D77" s="49"/>
      <c r="E77" s="49"/>
      <c r="F77" s="49"/>
      <c r="G77" s="49"/>
      <c r="H77" s="49"/>
      <c r="I77" s="49"/>
      <c r="J77" s="15"/>
      <c r="K77" s="15"/>
      <c r="L77" s="15"/>
      <c r="M77" s="15"/>
      <c r="N77" s="15"/>
      <c r="O77" s="15"/>
      <c r="P77" s="15"/>
      <c r="Q77" s="15"/>
      <c r="R77" s="16"/>
      <c r="S77" s="8"/>
    </row>
    <row r="78" spans="1:19" s="8" customFormat="1">
      <c r="A78" s="49"/>
      <c r="B78" s="49"/>
      <c r="C78" s="49"/>
      <c r="D78" s="49"/>
      <c r="E78" s="49"/>
      <c r="F78" s="49"/>
      <c r="G78" s="49"/>
      <c r="H78" s="49"/>
      <c r="I78" s="49"/>
      <c r="J78" s="15"/>
      <c r="K78" s="15"/>
      <c r="L78" s="15"/>
      <c r="M78" s="15"/>
      <c r="N78" s="15"/>
      <c r="O78" s="15"/>
      <c r="P78" s="15"/>
      <c r="Q78" s="15"/>
      <c r="R78" s="16"/>
    </row>
    <row r="79" spans="1:19">
      <c r="A79" s="67" t="s">
        <v>44</v>
      </c>
      <c r="B79" s="68"/>
      <c r="C79" s="68"/>
      <c r="D79" s="68"/>
      <c r="E79" s="68"/>
      <c r="F79" s="68"/>
      <c r="G79" s="68"/>
      <c r="H79" s="68"/>
      <c r="I79" s="68"/>
      <c r="J79" s="68"/>
      <c r="K79" s="68"/>
      <c r="L79" s="68"/>
      <c r="M79" s="68"/>
      <c r="N79" s="68"/>
      <c r="O79" s="68"/>
      <c r="P79" s="68"/>
      <c r="Q79" s="57"/>
      <c r="R79" s="8"/>
      <c r="S79" s="8"/>
    </row>
    <row r="80" spans="1:19" ht="18">
      <c r="A80" s="69" t="s">
        <v>27</v>
      </c>
      <c r="B80" s="70"/>
      <c r="C80" s="70"/>
      <c r="D80" s="50"/>
      <c r="E80" s="50"/>
      <c r="F80" s="50"/>
      <c r="G80" s="50"/>
      <c r="H80" s="50"/>
      <c r="I80" s="50"/>
      <c r="J80" s="50"/>
      <c r="K80" s="50"/>
      <c r="L80" s="50"/>
      <c r="M80" s="50"/>
      <c r="N80" s="50"/>
      <c r="O80" s="50"/>
      <c r="P80" s="50"/>
      <c r="Q80" s="57"/>
      <c r="R80" s="8"/>
      <c r="S80" s="8"/>
    </row>
    <row r="81" spans="1:19">
      <c r="A81" s="61">
        <v>1</v>
      </c>
      <c r="B81" s="61"/>
      <c r="C81" s="12"/>
      <c r="D81" s="61"/>
      <c r="E81" s="61"/>
      <c r="F81" s="61"/>
      <c r="G81" s="61"/>
      <c r="H81" s="61"/>
      <c r="I81" s="61"/>
      <c r="J81" s="61"/>
      <c r="K81" s="61"/>
      <c r="L81" s="61"/>
      <c r="M81" s="61"/>
      <c r="N81" s="3">
        <f t="shared" ref="N81:N90" si="19">(IF(F81="OŽ",IF(L81=1,550.8,IF(L81=2,426.38,IF(L81=3,342.14,IF(L81=4,181.44,IF(L81=5,168.48,IF(L81=6,155.52,IF(L81=7,148.5,IF(L81=8,144,0))))))))+IF(L81&lt;=8,0,IF(L81&lt;=16,137.7,IF(L81&lt;=24,108,IF(L81&lt;=32,80.1,IF(L81&lt;=36,52.2,0)))))-IF(L81&lt;=8,0,IF(L81&lt;=16,(L81-9)*2.754,IF(L81&lt;=24,(L81-17)* 2.754,IF(L81&lt;=32,(L81-25)* 2.754,IF(L81&lt;=36,(L81-33)*2.754,0))))),0)+IF(F81="PČ",IF(L81=1,449,IF(L81=2,314.6,IF(L81=3,238,IF(L81=4,172,IF(L81=5,159,IF(L81=6,145,IF(L81=7,132,IF(L81=8,119,0))))))))+IF(L81&lt;=8,0,IF(L81&lt;=16,88,IF(L81&lt;=24,55,IF(L81&lt;=32,22,0))))-IF(L81&lt;=8,0,IF(L81&lt;=16,(L81-9)*2.245,IF(L81&lt;=24,(L81-17)*2.245,IF(L81&lt;=32,(L81-25)*2.245,0)))),0)+IF(F81="PČneol",IF(L81=1,85,IF(L81=2,64.61,IF(L81=3,50.76,IF(L81=4,16.25,IF(L81=5,15,IF(L81=6,13.75,IF(L81=7,12.5,IF(L81=8,11.25,0))))))))+IF(L81&lt;=8,0,IF(L81&lt;=16,9,0))-IF(L81&lt;=8,0,IF(L81&lt;=16,(L81-9)*0.425,0)),0)+IF(F81="PŽ",IF(L81=1,85,IF(L81=2,59.5,IF(L81=3,45,IF(L81=4,32.5,IF(L81=5,30,IF(L81=6,27.5,IF(L81=7,25,IF(L81=8,22.5,0))))))))+IF(L81&lt;=8,0,IF(L81&lt;=16,19,IF(L81&lt;=24,13,IF(L81&lt;=32,8,0))))-IF(L81&lt;=8,0,IF(L81&lt;=16,(L81-9)*0.425,IF(L81&lt;=24,(L81-17)*0.425,IF(L81&lt;=32,(L81-25)*0.425,0)))),0)+IF(F81="EČ",IF(L81=1,204,IF(L81=2,156.24,IF(L81=3,123.84,IF(L81=4,72,IF(L81=5,66,IF(L81=6,60,IF(L81=7,54,IF(L81=8,48,0))))))))+IF(L81&lt;=8,0,IF(L81&lt;=16,40,IF(L81&lt;=24,25,0)))-IF(L81&lt;=8,0,IF(L81&lt;=16,(L81-9)*1.02,IF(L81&lt;=24,(L81-17)*1.02,0))),0)+IF(F81="EČneol",IF(L81=1,68,IF(L81=2,51.69,IF(L81=3,40.61,IF(L81=4,13,IF(L81=5,12,IF(L81=6,11,IF(L81=7,10,IF(L81=8,9,0)))))))))+IF(F81="EŽ",IF(L81=1,68,IF(L81=2,47.6,IF(L81=3,36,IF(L81=4,18,IF(L81=5,16.5,IF(L81=6,15,IF(L81=7,13.5,IF(L81=8,12,0))))))))+IF(L81&lt;=8,0,IF(L81&lt;=16,10,IF(L81&lt;=24,6,0)))-IF(L81&lt;=8,0,IF(L81&lt;=16,(L81-9)*0.34,IF(L81&lt;=24,(L81-17)*0.34,0))),0)+IF(F81="PT",IF(L81=1,68,IF(L81=2,52.08,IF(L81=3,41.28,IF(L81=4,24,IF(L81=5,22,IF(L81=6,20,IF(L81=7,18,IF(L81=8,16,0))))))))+IF(L81&lt;=8,0,IF(L81&lt;=16,13,IF(L81&lt;=24,9,IF(L81&lt;=32,4,0))))-IF(L81&lt;=8,0,IF(L81&lt;=16,(L81-9)*0.34,IF(L81&lt;=24,(L81-17)*0.34,IF(L81&lt;=32,(L81-25)*0.34,0)))),0)+IF(F81="JOŽ",IF(L81=1,85,IF(L81=2,59.5,IF(L81=3,45,IF(L81=4,32.5,IF(L81=5,30,IF(L81=6,27.5,IF(L81=7,25,IF(L81=8,22.5,0))))))))+IF(L81&lt;=8,0,IF(L81&lt;=16,19,IF(L81&lt;=24,13,0)))-IF(L81&lt;=8,0,IF(L81&lt;=16,(L81-9)*0.425,IF(L81&lt;=24,(L81-17)*0.425,0))),0)+IF(F81="JPČ",IF(L81=1,68,IF(L81=2,47.6,IF(L81=3,36,IF(L81=4,26,IF(L81=5,24,IF(L81=6,22,IF(L81=7,20,IF(L81=8,18,0))))))))+IF(L81&lt;=8,0,IF(L81&lt;=16,13,IF(L81&lt;=24,9,0)))-IF(L81&lt;=8,0,IF(L81&lt;=16,(L81-9)*0.34,IF(L81&lt;=24,(L81-17)*0.34,0))),0)+IF(F81="JEČ",IF(L81=1,34,IF(L81=2,26.04,IF(L81=3,20.6,IF(L81=4,12,IF(L81=5,11,IF(L81=6,10,IF(L81=7,9,IF(L81=8,8,0))))))))+IF(L81&lt;=8,0,IF(L81&lt;=16,6,0))-IF(L81&lt;=8,0,IF(L81&lt;=16,(L81-9)*0.17,0)),0)+IF(F81="JEOF",IF(L81=1,34,IF(L81=2,26.04,IF(L81=3,20.6,IF(L81=4,12,IF(L81=5,11,IF(L81=6,10,IF(L81=7,9,IF(L81=8,8,0))))))))+IF(L81&lt;=8,0,IF(L81&lt;=16,6,0))-IF(L81&lt;=8,0,IF(L81&lt;=16,(L81-9)*0.17,0)),0)+IF(F81="JnPČ",IF(L81=1,51,IF(L81=2,35.7,IF(L81=3,27,IF(L81=4,19.5,IF(L81=5,18,IF(L81=6,16.5,IF(L81=7,15,IF(L81=8,13.5,0))))))))+IF(L81&lt;=8,0,IF(L81&lt;=16,10,0))-IF(L81&lt;=8,0,IF(L81&lt;=16,(L81-9)*0.255,0)),0)+IF(F81="JnEČ",IF(L81=1,25.5,IF(L81=2,19.53,IF(L81=3,15.48,IF(L81=4,9,IF(L81=5,8.25,IF(L81=6,7.5,IF(L81=7,6.75,IF(L81=8,6,0))))))))+IF(L81&lt;=8,0,IF(L81&lt;=16,5,0))-IF(L81&lt;=8,0,IF(L81&lt;=16,(L81-9)*0.1275,0)),0)+IF(F81="JčPČ",IF(L81=1,21.25,IF(L81=2,14.5,IF(L81=3,11.5,IF(L81=4,7,IF(L81=5,6.5,IF(L81=6,6,IF(L81=7,5.5,IF(L81=8,5,0))))))))+IF(L81&lt;=8,0,IF(L81&lt;=16,4,0))-IF(L81&lt;=8,0,IF(L81&lt;=16,(L81-9)*0.10625,0)),0)+IF(F81="JčEČ",IF(L81=1,17,IF(L81=2,13.02,IF(L81=3,10.32,IF(L81=4,6,IF(L81=5,5.5,IF(L81=6,5,IF(L81=7,4.5,IF(L81=8,4,0))))))))+IF(L81&lt;=8,0,IF(L81&lt;=16,3,0))-IF(L81&lt;=8,0,IF(L81&lt;=16,(L81-9)*0.085,0)),0)+IF(F81="NEAK",IF(L81=1,11.48,IF(L81=2,8.79,IF(L81=3,6.97,IF(L81=4,4.05,IF(L81=5,3.71,IF(L81=6,3.38,IF(L81=7,3.04,IF(L81=8,2.7,0))))))))+IF(L81&lt;=8,0,IF(L81&lt;=16,2,IF(L81&lt;=24,1.3,0)))-IF(L81&lt;=8,0,IF(L81&lt;=16,(L81-9)*0.0574,IF(L81&lt;=24,(L81-17)*0.0574,0))),0))*IF(L81&lt;0,1,IF(OR(F81="PČ",F81="PŽ",F81="PT"),IF(J81&lt;32,J81/32,1),1))* IF(L81&lt;0,1,IF(OR(F81="EČ",F81="EŽ",F81="JOŽ",F81="JPČ",F81="NEAK"),IF(J81&lt;24,J81/24,1),1))*IF(L81&lt;0,1,IF(OR(F81="PČneol",F81="JEČ",F81="JEOF",F81="JnPČ",F81="JnEČ",F81="JčPČ",F81="JčEČ"),IF(J81&lt;16,J81/16,1),1))*IF(L81&lt;0,1,IF(F81="EČneol",IF(J81&lt;8,J81/8,1),1))</f>
        <v>0</v>
      </c>
      <c r="O81" s="9">
        <f t="shared" ref="O81:O90" si="20">IF(F81="OŽ",N81,IF(H81="Ne",IF(J81*0.3&lt;J81-L81,N81,0),IF(J81*0.1&lt;J81-L81,N81,0)))</f>
        <v>0</v>
      </c>
      <c r="P81" s="4">
        <f t="shared" ref="P81" si="21">IF(O81=0,0,IF(F81="OŽ",IF(L81&gt;35,0,IF(J81&gt;35,(36-L81)*1.836,((36-L81)-(36-J81))*1.836)),0)+IF(F81="PČ",IF(L81&gt;31,0,IF(J81&gt;31,(32-L81)*1.347,((32-L81)-(32-J81))*1.347)),0)+ IF(F81="PČneol",IF(L81&gt;15,0,IF(J81&gt;15,(16-L81)*0.255,((16-L81)-(16-J81))*0.255)),0)+IF(F81="PŽ",IF(L81&gt;31,0,IF(J81&gt;31,(32-L81)*0.255,((32-L81)-(32-J81))*0.255)),0)+IF(F81="EČ",IF(L81&gt;23,0,IF(J81&gt;23,(24-L81)*0.612,((24-L81)-(24-J81))*0.612)),0)+IF(F81="EČneol",IF(L81&gt;7,0,IF(J81&gt;7,(8-L81)*0.204,((8-L81)-(8-J81))*0.204)),0)+IF(F81="EŽ",IF(L81&gt;23,0,IF(J81&gt;23,(24-L81)*0.204,((24-L81)-(24-J81))*0.204)),0)+IF(F81="PT",IF(L81&gt;31,0,IF(J81&gt;31,(32-L81)*0.204,((32-L81)-(32-J81))*0.204)),0)+IF(F81="JOŽ",IF(L81&gt;23,0,IF(J81&gt;23,(24-L81)*0.255,((24-L81)-(24-J81))*0.255)),0)+IF(F81="JPČ",IF(L81&gt;23,0,IF(J81&gt;23,(24-L81)*0.204,((24-L81)-(24-J81))*0.204)),0)+IF(F81="JEČ",IF(L81&gt;15,0,IF(J81&gt;15,(16-L81)*0.102,((16-L81)-(16-J81))*0.102)),0)+IF(F81="JEOF",IF(L81&gt;15,0,IF(J81&gt;15,(16-L81)*0.102,((16-L81)-(16-J81))*0.102)),0)+IF(F81="JnPČ",IF(L81&gt;15,0,IF(J81&gt;15,(16-L81)*0.153,((16-L81)-(16-J81))*0.153)),0)+IF(F81="JnEČ",IF(L81&gt;15,0,IF(J81&gt;15,(16-L81)*0.0765,((16-L81)-(16-J81))*0.0765)),0)+IF(F81="JčPČ",IF(L81&gt;15,0,IF(J81&gt;15,(16-L81)*0.06375,((16-L81)-(16-J81))*0.06375)),0)+IF(F81="JčEČ",IF(L81&gt;15,0,IF(J81&gt;15,(16-L81)*0.051,((16-L81)-(16-J81))*0.051)),0)+IF(F81="NEAK",IF(L81&gt;23,0,IF(J81&gt;23,(24-L81)*0.03444,((24-L81)-(24-J81))*0.03444)),0))</f>
        <v>0</v>
      </c>
      <c r="Q81" s="11">
        <f t="shared" ref="Q81" si="22">IF(ISERROR(P81*100/N81),0,(P81*100/N81))</f>
        <v>0</v>
      </c>
      <c r="R81" s="10">
        <f t="shared" ref="R81:R90" si="23">IF(Q81&lt;=30,O81+P81,O81+O81*0.3)*IF(G81=1,0.4,IF(G81=2,0.75,IF(G81="1 (kas 4 m. 1 k. nerengiamos)",0.52,1)))*IF(D81="olimpinė",1,IF(M81="Ne",0.5,1))*IF(OR(A$5="Lietuvos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federacija"),IF(OR(J81&lt;8,K81&lt;16),0,1),1)*E81*IF(I81&lt;=1,1,1/I81)*IF(OR(A$5="Lietuvos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81" s="8"/>
    </row>
    <row r="82" spans="1:19">
      <c r="A82" s="61">
        <v>2</v>
      </c>
      <c r="B82" s="61"/>
      <c r="C82" s="12"/>
      <c r="D82" s="61"/>
      <c r="E82" s="61"/>
      <c r="F82" s="61"/>
      <c r="G82" s="61"/>
      <c r="H82" s="61"/>
      <c r="I82" s="61"/>
      <c r="J82" s="61"/>
      <c r="K82" s="61"/>
      <c r="L82" s="61"/>
      <c r="M82" s="61"/>
      <c r="N82" s="3">
        <f t="shared" si="19"/>
        <v>0</v>
      </c>
      <c r="O82" s="9">
        <f t="shared" si="20"/>
        <v>0</v>
      </c>
      <c r="P82" s="4">
        <f t="shared" ref="P82:P90" si="24">IF(O82=0,0,IF(F82="OŽ",IF(L82&gt;35,0,IF(J82&gt;35,(36-L82)*1.836,((36-L82)-(36-J82))*1.836)),0)+IF(F82="PČ",IF(L82&gt;31,0,IF(J82&gt;31,(32-L82)*1.347,((32-L82)-(32-J82))*1.347)),0)+ IF(F82="PČneol",IF(L82&gt;15,0,IF(J82&gt;15,(16-L82)*0.255,((16-L82)-(16-J82))*0.255)),0)+IF(F82="PŽ",IF(L82&gt;31,0,IF(J82&gt;31,(32-L82)*0.255,((32-L82)-(32-J82))*0.255)),0)+IF(F82="EČ",IF(L82&gt;23,0,IF(J82&gt;23,(24-L82)*0.612,((24-L82)-(24-J82))*0.612)),0)+IF(F82="EČneol",IF(L82&gt;7,0,IF(J82&gt;7,(8-L82)*0.204,((8-L82)-(8-J82))*0.204)),0)+IF(F82="EŽ",IF(L82&gt;23,0,IF(J82&gt;23,(24-L82)*0.204,((24-L82)-(24-J82))*0.204)),0)+IF(F82="PT",IF(L82&gt;31,0,IF(J82&gt;31,(32-L82)*0.204,((32-L82)-(32-J82))*0.204)),0)+IF(F82="JOŽ",IF(L82&gt;23,0,IF(J82&gt;23,(24-L82)*0.255,((24-L82)-(24-J82))*0.255)),0)+IF(F82="JPČ",IF(L82&gt;23,0,IF(J82&gt;23,(24-L82)*0.204,((24-L82)-(24-J82))*0.204)),0)+IF(F82="JEČ",IF(L82&gt;15,0,IF(J82&gt;15,(16-L82)*0.102,((16-L82)-(16-J82))*0.102)),0)+IF(F82="JEOF",IF(L82&gt;15,0,IF(J82&gt;15,(16-L82)*0.102,((16-L82)-(16-J82))*0.102)),0)+IF(F82="JnPČ",IF(L82&gt;15,0,IF(J82&gt;15,(16-L82)*0.153,((16-L82)-(16-J82))*0.153)),0)+IF(F82="JnEČ",IF(L82&gt;15,0,IF(J82&gt;15,(16-L82)*0.0765,((16-L82)-(16-J82))*0.0765)),0)+IF(F82="JčPČ",IF(L82&gt;15,0,IF(J82&gt;15,(16-L82)*0.06375,((16-L82)-(16-J82))*0.06375)),0)+IF(F82="JčEČ",IF(L82&gt;15,0,IF(J82&gt;15,(16-L82)*0.051,((16-L82)-(16-J82))*0.051)),0)+IF(F82="NEAK",IF(L82&gt;23,0,IF(J82&gt;23,(24-L82)*0.03444,((24-L82)-(24-J82))*0.03444)),0))</f>
        <v>0</v>
      </c>
      <c r="Q82" s="11">
        <f t="shared" ref="Q82:Q90" si="25">IF(ISERROR(P82*100/N82),0,(P82*100/N82))</f>
        <v>0</v>
      </c>
      <c r="R82" s="10">
        <f t="shared" si="23"/>
        <v>0</v>
      </c>
      <c r="S82" s="7"/>
    </row>
    <row r="83" spans="1:19">
      <c r="A83" s="61">
        <v>3</v>
      </c>
      <c r="B83" s="61"/>
      <c r="C83" s="12"/>
      <c r="D83" s="61"/>
      <c r="E83" s="61"/>
      <c r="F83" s="61"/>
      <c r="G83" s="61"/>
      <c r="H83" s="61"/>
      <c r="I83" s="61"/>
      <c r="J83" s="61"/>
      <c r="K83" s="61"/>
      <c r="L83" s="61"/>
      <c r="M83" s="61"/>
      <c r="N83" s="3">
        <f t="shared" si="19"/>
        <v>0</v>
      </c>
      <c r="O83" s="9">
        <f t="shared" si="20"/>
        <v>0</v>
      </c>
      <c r="P83" s="4">
        <f t="shared" si="24"/>
        <v>0</v>
      </c>
      <c r="Q83" s="11">
        <f t="shared" si="25"/>
        <v>0</v>
      </c>
      <c r="R83" s="10">
        <f t="shared" si="23"/>
        <v>0</v>
      </c>
      <c r="S83" s="8"/>
    </row>
    <row r="84" spans="1:19">
      <c r="A84" s="61">
        <v>4</v>
      </c>
      <c r="B84" s="61"/>
      <c r="C84" s="12"/>
      <c r="D84" s="61"/>
      <c r="E84" s="61"/>
      <c r="F84" s="61"/>
      <c r="G84" s="61"/>
      <c r="H84" s="61"/>
      <c r="I84" s="61"/>
      <c r="J84" s="61"/>
      <c r="K84" s="61"/>
      <c r="L84" s="61"/>
      <c r="M84" s="61"/>
      <c r="N84" s="3">
        <f t="shared" si="19"/>
        <v>0</v>
      </c>
      <c r="O84" s="9">
        <f t="shared" si="20"/>
        <v>0</v>
      </c>
      <c r="P84" s="4">
        <f t="shared" si="24"/>
        <v>0</v>
      </c>
      <c r="Q84" s="11">
        <f t="shared" si="25"/>
        <v>0</v>
      </c>
      <c r="R84" s="10">
        <f t="shared" si="23"/>
        <v>0</v>
      </c>
      <c r="S84" s="8"/>
    </row>
    <row r="85" spans="1:19">
      <c r="A85" s="61">
        <v>5</v>
      </c>
      <c r="B85" s="61"/>
      <c r="C85" s="12"/>
      <c r="D85" s="61"/>
      <c r="E85" s="61"/>
      <c r="F85" s="61"/>
      <c r="G85" s="61"/>
      <c r="H85" s="61"/>
      <c r="I85" s="61"/>
      <c r="J85" s="61"/>
      <c r="K85" s="61"/>
      <c r="L85" s="61"/>
      <c r="M85" s="61"/>
      <c r="N85" s="3">
        <f t="shared" si="19"/>
        <v>0</v>
      </c>
      <c r="O85" s="9">
        <f t="shared" si="20"/>
        <v>0</v>
      </c>
      <c r="P85" s="4">
        <f t="shared" si="24"/>
        <v>0</v>
      </c>
      <c r="Q85" s="11">
        <f t="shared" si="25"/>
        <v>0</v>
      </c>
      <c r="R85" s="10">
        <f t="shared" si="23"/>
        <v>0</v>
      </c>
      <c r="S85" s="8"/>
    </row>
    <row r="86" spans="1:19">
      <c r="A86" s="61">
        <v>6</v>
      </c>
      <c r="B86" s="61"/>
      <c r="C86" s="12"/>
      <c r="D86" s="61"/>
      <c r="E86" s="61"/>
      <c r="F86" s="61"/>
      <c r="G86" s="61"/>
      <c r="H86" s="61"/>
      <c r="I86" s="61"/>
      <c r="J86" s="61"/>
      <c r="K86" s="61"/>
      <c r="L86" s="61"/>
      <c r="M86" s="61"/>
      <c r="N86" s="3">
        <f t="shared" si="19"/>
        <v>0</v>
      </c>
      <c r="O86" s="9">
        <f t="shared" si="20"/>
        <v>0</v>
      </c>
      <c r="P86" s="4">
        <f t="shared" si="24"/>
        <v>0</v>
      </c>
      <c r="Q86" s="11">
        <f t="shared" si="25"/>
        <v>0</v>
      </c>
      <c r="R86" s="10">
        <f t="shared" si="23"/>
        <v>0</v>
      </c>
      <c r="S86" s="8"/>
    </row>
    <row r="87" spans="1:19">
      <c r="A87" s="61">
        <v>7</v>
      </c>
      <c r="B87" s="61"/>
      <c r="C87" s="12"/>
      <c r="D87" s="61"/>
      <c r="E87" s="61"/>
      <c r="F87" s="61"/>
      <c r="G87" s="61"/>
      <c r="H87" s="61"/>
      <c r="I87" s="61"/>
      <c r="J87" s="61"/>
      <c r="K87" s="61"/>
      <c r="L87" s="61"/>
      <c r="M87" s="61"/>
      <c r="N87" s="3">
        <f t="shared" si="19"/>
        <v>0</v>
      </c>
      <c r="O87" s="9">
        <f t="shared" si="20"/>
        <v>0</v>
      </c>
      <c r="P87" s="4">
        <f t="shared" si="24"/>
        <v>0</v>
      </c>
      <c r="Q87" s="11">
        <f t="shared" si="25"/>
        <v>0</v>
      </c>
      <c r="R87" s="10">
        <f t="shared" si="23"/>
        <v>0</v>
      </c>
      <c r="S87" s="8"/>
    </row>
    <row r="88" spans="1:19">
      <c r="A88" s="61">
        <v>8</v>
      </c>
      <c r="B88" s="61"/>
      <c r="C88" s="12"/>
      <c r="D88" s="61"/>
      <c r="E88" s="61"/>
      <c r="F88" s="61"/>
      <c r="G88" s="61"/>
      <c r="H88" s="61"/>
      <c r="I88" s="61"/>
      <c r="J88" s="61"/>
      <c r="K88" s="61"/>
      <c r="L88" s="61"/>
      <c r="M88" s="61"/>
      <c r="N88" s="3">
        <f t="shared" si="19"/>
        <v>0</v>
      </c>
      <c r="O88" s="9">
        <f t="shared" si="20"/>
        <v>0</v>
      </c>
      <c r="P88" s="4">
        <f t="shared" si="24"/>
        <v>0</v>
      </c>
      <c r="Q88" s="11">
        <f t="shared" si="25"/>
        <v>0</v>
      </c>
      <c r="R88" s="10">
        <f t="shared" si="23"/>
        <v>0</v>
      </c>
      <c r="S88" s="8"/>
    </row>
    <row r="89" spans="1:19">
      <c r="A89" s="61">
        <v>9</v>
      </c>
      <c r="B89" s="61"/>
      <c r="C89" s="12"/>
      <c r="D89" s="61"/>
      <c r="E89" s="61"/>
      <c r="F89" s="61"/>
      <c r="G89" s="61"/>
      <c r="H89" s="61"/>
      <c r="I89" s="61"/>
      <c r="J89" s="61"/>
      <c r="K89" s="61"/>
      <c r="L89" s="61"/>
      <c r="M89" s="61"/>
      <c r="N89" s="3">
        <f t="shared" si="19"/>
        <v>0</v>
      </c>
      <c r="O89" s="9">
        <f t="shared" si="20"/>
        <v>0</v>
      </c>
      <c r="P89" s="4">
        <f t="shared" si="24"/>
        <v>0</v>
      </c>
      <c r="Q89" s="11">
        <f t="shared" si="25"/>
        <v>0</v>
      </c>
      <c r="R89" s="10">
        <f t="shared" si="23"/>
        <v>0</v>
      </c>
      <c r="S89" s="8"/>
    </row>
    <row r="90" spans="1:19">
      <c r="A90" s="61">
        <v>10</v>
      </c>
      <c r="B90" s="61"/>
      <c r="C90" s="12"/>
      <c r="D90" s="61"/>
      <c r="E90" s="61"/>
      <c r="F90" s="61"/>
      <c r="G90" s="61"/>
      <c r="H90" s="61"/>
      <c r="I90" s="61"/>
      <c r="J90" s="61"/>
      <c r="K90" s="61"/>
      <c r="L90" s="61"/>
      <c r="M90" s="61"/>
      <c r="N90" s="3">
        <f t="shared" si="19"/>
        <v>0</v>
      </c>
      <c r="O90" s="9">
        <f t="shared" si="20"/>
        <v>0</v>
      </c>
      <c r="P90" s="4">
        <f t="shared" si="24"/>
        <v>0</v>
      </c>
      <c r="Q90" s="11">
        <f t="shared" si="25"/>
        <v>0</v>
      </c>
      <c r="R90" s="10">
        <f t="shared" si="23"/>
        <v>0</v>
      </c>
      <c r="S90" s="8"/>
    </row>
    <row r="91" spans="1:19">
      <c r="A91" s="77" t="s">
        <v>33</v>
      </c>
      <c r="B91" s="78"/>
      <c r="C91" s="78"/>
      <c r="D91" s="78"/>
      <c r="E91" s="78"/>
      <c r="F91" s="78"/>
      <c r="G91" s="78"/>
      <c r="H91" s="78"/>
      <c r="I91" s="78"/>
      <c r="J91" s="78"/>
      <c r="K91" s="78"/>
      <c r="L91" s="78"/>
      <c r="M91" s="78"/>
      <c r="N91" s="78"/>
      <c r="O91" s="78"/>
      <c r="P91" s="78"/>
      <c r="Q91" s="79"/>
      <c r="R91" s="10">
        <f>SUM(R81:R90)</f>
        <v>0</v>
      </c>
      <c r="S91" s="8"/>
    </row>
    <row r="92" spans="1:19">
      <c r="A92" s="14"/>
      <c r="B92" s="15"/>
      <c r="C92" s="15"/>
      <c r="D92" s="15"/>
      <c r="E92" s="15"/>
      <c r="F92" s="15"/>
      <c r="G92" s="15"/>
      <c r="H92" s="15"/>
      <c r="I92" s="15"/>
      <c r="J92" s="15"/>
      <c r="K92" s="15"/>
      <c r="L92" s="15"/>
      <c r="M92" s="15"/>
      <c r="N92" s="15"/>
      <c r="O92" s="15"/>
      <c r="P92" s="15"/>
      <c r="Q92" s="15"/>
      <c r="R92" s="16"/>
      <c r="S92" s="8"/>
    </row>
    <row r="93" spans="1:19" ht="15.75">
      <c r="A93" s="24" t="s">
        <v>34</v>
      </c>
      <c r="B93" s="24"/>
      <c r="C93" s="15"/>
      <c r="D93" s="15"/>
      <c r="E93" s="15"/>
      <c r="F93" s="15"/>
      <c r="G93" s="15"/>
      <c r="H93" s="15"/>
      <c r="I93" s="15"/>
      <c r="J93" s="15"/>
      <c r="K93" s="15"/>
      <c r="L93" s="15"/>
      <c r="M93" s="15"/>
      <c r="N93" s="15"/>
      <c r="O93" s="15"/>
      <c r="P93" s="15"/>
      <c r="Q93" s="15"/>
      <c r="R93" s="16"/>
      <c r="S93" s="8"/>
    </row>
    <row r="94" spans="1:19">
      <c r="A94" s="49" t="s">
        <v>43</v>
      </c>
      <c r="B94" s="49"/>
      <c r="C94" s="49"/>
      <c r="D94" s="49"/>
      <c r="E94" s="49"/>
      <c r="F94" s="49"/>
      <c r="G94" s="49"/>
      <c r="H94" s="49"/>
      <c r="I94" s="49"/>
      <c r="J94" s="15"/>
      <c r="K94" s="15"/>
      <c r="L94" s="15"/>
      <c r="M94" s="15"/>
      <c r="N94" s="15"/>
      <c r="O94" s="15"/>
      <c r="P94" s="15"/>
      <c r="Q94" s="15"/>
      <c r="R94" s="16"/>
      <c r="S94" s="8"/>
    </row>
    <row r="95" spans="1:19">
      <c r="A95" s="67" t="s">
        <v>44</v>
      </c>
      <c r="B95" s="68"/>
      <c r="C95" s="68"/>
      <c r="D95" s="68"/>
      <c r="E95" s="68"/>
      <c r="F95" s="68"/>
      <c r="G95" s="68"/>
      <c r="H95" s="68"/>
      <c r="I95" s="68"/>
      <c r="J95" s="68"/>
      <c r="K95" s="68"/>
      <c r="L95" s="68"/>
      <c r="M95" s="68"/>
      <c r="N95" s="68"/>
      <c r="O95" s="68"/>
      <c r="P95" s="68"/>
      <c r="Q95" s="57"/>
      <c r="R95" s="8"/>
      <c r="S95" s="8"/>
    </row>
    <row r="96" spans="1:19" ht="18">
      <c r="A96" s="69" t="s">
        <v>27</v>
      </c>
      <c r="B96" s="70"/>
      <c r="C96" s="70"/>
      <c r="D96" s="50"/>
      <c r="E96" s="50"/>
      <c r="F96" s="50"/>
      <c r="G96" s="50"/>
      <c r="H96" s="50"/>
      <c r="I96" s="50"/>
      <c r="J96" s="50"/>
      <c r="K96" s="50"/>
      <c r="L96" s="50"/>
      <c r="M96" s="50"/>
      <c r="N96" s="50"/>
      <c r="O96" s="50"/>
      <c r="P96" s="50"/>
      <c r="Q96" s="57"/>
      <c r="R96" s="8"/>
      <c r="S96" s="8"/>
    </row>
    <row r="97" spans="1:19">
      <c r="A97" s="67" t="s">
        <v>45</v>
      </c>
      <c r="B97" s="68"/>
      <c r="C97" s="68"/>
      <c r="D97" s="68"/>
      <c r="E97" s="68"/>
      <c r="F97" s="68"/>
      <c r="G97" s="68"/>
      <c r="H97" s="68"/>
      <c r="I97" s="68"/>
      <c r="J97" s="68"/>
      <c r="K97" s="68"/>
      <c r="L97" s="68"/>
      <c r="M97" s="68"/>
      <c r="N97" s="68"/>
      <c r="O97" s="68"/>
      <c r="P97" s="68"/>
      <c r="Q97" s="57"/>
      <c r="R97" s="8"/>
      <c r="S97" s="8"/>
    </row>
    <row r="98" spans="1:19">
      <c r="A98" s="61">
        <v>1</v>
      </c>
      <c r="B98" s="61"/>
      <c r="C98" s="12"/>
      <c r="D98" s="61"/>
      <c r="E98" s="61"/>
      <c r="F98" s="61"/>
      <c r="G98" s="61"/>
      <c r="H98" s="61"/>
      <c r="I98" s="61"/>
      <c r="J98" s="61"/>
      <c r="K98" s="61"/>
      <c r="L98" s="61"/>
      <c r="M98" s="61"/>
      <c r="N98" s="3">
        <f t="shared" ref="N98:N107" si="26">(IF(F98="OŽ",IF(L98=1,550.8,IF(L98=2,426.38,IF(L98=3,342.14,IF(L98=4,181.44,IF(L98=5,168.48,IF(L98=6,155.52,IF(L98=7,148.5,IF(L98=8,144,0))))))))+IF(L98&lt;=8,0,IF(L98&lt;=16,137.7,IF(L98&lt;=24,108,IF(L98&lt;=32,80.1,IF(L98&lt;=36,52.2,0)))))-IF(L98&lt;=8,0,IF(L98&lt;=16,(L98-9)*2.754,IF(L98&lt;=24,(L98-17)* 2.754,IF(L98&lt;=32,(L98-25)* 2.754,IF(L98&lt;=36,(L98-33)*2.754,0))))),0)+IF(F98="PČ",IF(L98=1,449,IF(L98=2,314.6,IF(L98=3,238,IF(L98=4,172,IF(L98=5,159,IF(L98=6,145,IF(L98=7,132,IF(L98=8,119,0))))))))+IF(L98&lt;=8,0,IF(L98&lt;=16,88,IF(L98&lt;=24,55,IF(L98&lt;=32,22,0))))-IF(L98&lt;=8,0,IF(L98&lt;=16,(L98-9)*2.245,IF(L98&lt;=24,(L98-17)*2.245,IF(L98&lt;=32,(L98-25)*2.245,0)))),0)+IF(F98="PČneol",IF(L98=1,85,IF(L98=2,64.61,IF(L98=3,50.76,IF(L98=4,16.25,IF(L98=5,15,IF(L98=6,13.75,IF(L98=7,12.5,IF(L98=8,11.25,0))))))))+IF(L98&lt;=8,0,IF(L98&lt;=16,9,0))-IF(L98&lt;=8,0,IF(L98&lt;=16,(L98-9)*0.425,0)),0)+IF(F98="PŽ",IF(L98=1,85,IF(L98=2,59.5,IF(L98=3,45,IF(L98=4,32.5,IF(L98=5,30,IF(L98=6,27.5,IF(L98=7,25,IF(L98=8,22.5,0))))))))+IF(L98&lt;=8,0,IF(L98&lt;=16,19,IF(L98&lt;=24,13,IF(L98&lt;=32,8,0))))-IF(L98&lt;=8,0,IF(L98&lt;=16,(L98-9)*0.425,IF(L98&lt;=24,(L98-17)*0.425,IF(L98&lt;=32,(L98-25)*0.425,0)))),0)+IF(F98="EČ",IF(L98=1,204,IF(L98=2,156.24,IF(L98=3,123.84,IF(L98=4,72,IF(L98=5,66,IF(L98=6,60,IF(L98=7,54,IF(L98=8,48,0))))))))+IF(L98&lt;=8,0,IF(L98&lt;=16,40,IF(L98&lt;=24,25,0)))-IF(L98&lt;=8,0,IF(L98&lt;=16,(L98-9)*1.02,IF(L98&lt;=24,(L98-17)*1.02,0))),0)+IF(F98="EČneol",IF(L98=1,68,IF(L98=2,51.69,IF(L98=3,40.61,IF(L98=4,13,IF(L98=5,12,IF(L98=6,11,IF(L98=7,10,IF(L98=8,9,0)))))))))+IF(F98="EŽ",IF(L98=1,68,IF(L98=2,47.6,IF(L98=3,36,IF(L98=4,18,IF(L98=5,16.5,IF(L98=6,15,IF(L98=7,13.5,IF(L98=8,12,0))))))))+IF(L98&lt;=8,0,IF(L98&lt;=16,10,IF(L98&lt;=24,6,0)))-IF(L98&lt;=8,0,IF(L98&lt;=16,(L98-9)*0.34,IF(L98&lt;=24,(L98-17)*0.34,0))),0)+IF(F98="PT",IF(L98=1,68,IF(L98=2,52.08,IF(L98=3,41.28,IF(L98=4,24,IF(L98=5,22,IF(L98=6,20,IF(L98=7,18,IF(L98=8,16,0))))))))+IF(L98&lt;=8,0,IF(L98&lt;=16,13,IF(L98&lt;=24,9,IF(L98&lt;=32,4,0))))-IF(L98&lt;=8,0,IF(L98&lt;=16,(L98-9)*0.34,IF(L98&lt;=24,(L98-17)*0.34,IF(L98&lt;=32,(L98-25)*0.34,0)))),0)+IF(F98="JOŽ",IF(L98=1,85,IF(L98=2,59.5,IF(L98=3,45,IF(L98=4,32.5,IF(L98=5,30,IF(L98=6,27.5,IF(L98=7,25,IF(L98=8,22.5,0))))))))+IF(L98&lt;=8,0,IF(L98&lt;=16,19,IF(L98&lt;=24,13,0)))-IF(L98&lt;=8,0,IF(L98&lt;=16,(L98-9)*0.425,IF(L98&lt;=24,(L98-17)*0.425,0))),0)+IF(F98="JPČ",IF(L98=1,68,IF(L98=2,47.6,IF(L98=3,36,IF(L98=4,26,IF(L98=5,24,IF(L98=6,22,IF(L98=7,20,IF(L98=8,18,0))))))))+IF(L98&lt;=8,0,IF(L98&lt;=16,13,IF(L98&lt;=24,9,0)))-IF(L98&lt;=8,0,IF(L98&lt;=16,(L98-9)*0.34,IF(L98&lt;=24,(L98-17)*0.34,0))),0)+IF(F98="JEČ",IF(L98=1,34,IF(L98=2,26.04,IF(L98=3,20.6,IF(L98=4,12,IF(L98=5,11,IF(L98=6,10,IF(L98=7,9,IF(L98=8,8,0))))))))+IF(L98&lt;=8,0,IF(L98&lt;=16,6,0))-IF(L98&lt;=8,0,IF(L98&lt;=16,(L98-9)*0.17,0)),0)+IF(F98="JEOF",IF(L98=1,34,IF(L98=2,26.04,IF(L98=3,20.6,IF(L98=4,12,IF(L98=5,11,IF(L98=6,10,IF(L98=7,9,IF(L98=8,8,0))))))))+IF(L98&lt;=8,0,IF(L98&lt;=16,6,0))-IF(L98&lt;=8,0,IF(L98&lt;=16,(L98-9)*0.17,0)),0)+IF(F98="JnPČ",IF(L98=1,51,IF(L98=2,35.7,IF(L98=3,27,IF(L98=4,19.5,IF(L98=5,18,IF(L98=6,16.5,IF(L98=7,15,IF(L98=8,13.5,0))))))))+IF(L98&lt;=8,0,IF(L98&lt;=16,10,0))-IF(L98&lt;=8,0,IF(L98&lt;=16,(L98-9)*0.255,0)),0)+IF(F98="JnEČ",IF(L98=1,25.5,IF(L98=2,19.53,IF(L98=3,15.48,IF(L98=4,9,IF(L98=5,8.25,IF(L98=6,7.5,IF(L98=7,6.75,IF(L98=8,6,0))))))))+IF(L98&lt;=8,0,IF(L98&lt;=16,5,0))-IF(L98&lt;=8,0,IF(L98&lt;=16,(L98-9)*0.1275,0)),0)+IF(F98="JčPČ",IF(L98=1,21.25,IF(L98=2,14.5,IF(L98=3,11.5,IF(L98=4,7,IF(L98=5,6.5,IF(L98=6,6,IF(L98=7,5.5,IF(L98=8,5,0))))))))+IF(L98&lt;=8,0,IF(L98&lt;=16,4,0))-IF(L98&lt;=8,0,IF(L98&lt;=16,(L98-9)*0.10625,0)),0)+IF(F98="JčEČ",IF(L98=1,17,IF(L98=2,13.02,IF(L98=3,10.32,IF(L98=4,6,IF(L98=5,5.5,IF(L98=6,5,IF(L98=7,4.5,IF(L98=8,4,0))))))))+IF(L98&lt;=8,0,IF(L98&lt;=16,3,0))-IF(L98&lt;=8,0,IF(L98&lt;=16,(L98-9)*0.085,0)),0)+IF(F98="NEAK",IF(L98=1,11.48,IF(L98=2,8.79,IF(L98=3,6.97,IF(L98=4,4.05,IF(L98=5,3.71,IF(L98=6,3.38,IF(L98=7,3.04,IF(L98=8,2.7,0))))))))+IF(L98&lt;=8,0,IF(L98&lt;=16,2,IF(L98&lt;=24,1.3,0)))-IF(L98&lt;=8,0,IF(L98&lt;=16,(L98-9)*0.0574,IF(L98&lt;=24,(L98-17)*0.0574,0))),0))*IF(L98&lt;0,1,IF(OR(F98="PČ",F98="PŽ",F98="PT"),IF(J98&lt;32,J98/32,1),1))* IF(L98&lt;0,1,IF(OR(F98="EČ",F98="EŽ",F98="JOŽ",F98="JPČ",F98="NEAK"),IF(J98&lt;24,J98/24,1),1))*IF(L98&lt;0,1,IF(OR(F98="PČneol",F98="JEČ",F98="JEOF",F98="JnPČ",F98="JnEČ",F98="JčPČ",F98="JčEČ"),IF(J98&lt;16,J98/16,1),1))*IF(L98&lt;0,1,IF(F98="EČneol",IF(J98&lt;8,J98/8,1),1))</f>
        <v>0</v>
      </c>
      <c r="O98" s="9">
        <f t="shared" ref="O98:O107" si="27">IF(F98="OŽ",N98,IF(H98="Ne",IF(J98*0.3&lt;J98-L98,N98,0),IF(J98*0.1&lt;J98-L98,N98,0)))</f>
        <v>0</v>
      </c>
      <c r="P98" s="4">
        <f t="shared" ref="P98" si="28">IF(O98=0,0,IF(F98="OŽ",IF(L98&gt;35,0,IF(J98&gt;35,(36-L98)*1.836,((36-L98)-(36-J98))*1.836)),0)+IF(F98="PČ",IF(L98&gt;31,0,IF(J98&gt;31,(32-L98)*1.347,((32-L98)-(32-J98))*1.347)),0)+ IF(F98="PČneol",IF(L98&gt;15,0,IF(J98&gt;15,(16-L98)*0.255,((16-L98)-(16-J98))*0.255)),0)+IF(F98="PŽ",IF(L98&gt;31,0,IF(J98&gt;31,(32-L98)*0.255,((32-L98)-(32-J98))*0.255)),0)+IF(F98="EČ",IF(L98&gt;23,0,IF(J98&gt;23,(24-L98)*0.612,((24-L98)-(24-J98))*0.612)),0)+IF(F98="EČneol",IF(L98&gt;7,0,IF(J98&gt;7,(8-L98)*0.204,((8-L98)-(8-J98))*0.204)),0)+IF(F98="EŽ",IF(L98&gt;23,0,IF(J98&gt;23,(24-L98)*0.204,((24-L98)-(24-J98))*0.204)),0)+IF(F98="PT",IF(L98&gt;31,0,IF(J98&gt;31,(32-L98)*0.204,((32-L98)-(32-J98))*0.204)),0)+IF(F98="JOŽ",IF(L98&gt;23,0,IF(J98&gt;23,(24-L98)*0.255,((24-L98)-(24-J98))*0.255)),0)+IF(F98="JPČ",IF(L98&gt;23,0,IF(J98&gt;23,(24-L98)*0.204,((24-L98)-(24-J98))*0.204)),0)+IF(F98="JEČ",IF(L98&gt;15,0,IF(J98&gt;15,(16-L98)*0.102,((16-L98)-(16-J98))*0.102)),0)+IF(F98="JEOF",IF(L98&gt;15,0,IF(J98&gt;15,(16-L98)*0.102,((16-L98)-(16-J98))*0.102)),0)+IF(F98="JnPČ",IF(L98&gt;15,0,IF(J98&gt;15,(16-L98)*0.153,((16-L98)-(16-J98))*0.153)),0)+IF(F98="JnEČ",IF(L98&gt;15,0,IF(J98&gt;15,(16-L98)*0.0765,((16-L98)-(16-J98))*0.0765)),0)+IF(F98="JčPČ",IF(L98&gt;15,0,IF(J98&gt;15,(16-L98)*0.06375,((16-L98)-(16-J98))*0.06375)),0)+IF(F98="JčEČ",IF(L98&gt;15,0,IF(J98&gt;15,(16-L98)*0.051,((16-L98)-(16-J98))*0.051)),0)+IF(F98="NEAK",IF(L98&gt;23,0,IF(J98&gt;23,(24-L98)*0.03444,((24-L98)-(24-J98))*0.03444)),0))</f>
        <v>0</v>
      </c>
      <c r="Q98" s="11">
        <f t="shared" ref="Q98" si="29">IF(ISERROR(P98*100/N98),0,(P98*100/N98))</f>
        <v>0</v>
      </c>
      <c r="R98" s="10">
        <f t="shared" ref="R98:R107" si="30">IF(Q98&lt;=30,O98+P98,O98+O98*0.3)*IF(G98=1,0.4,IF(G98=2,0.75,IF(G98="1 (kas 4 m. 1 k. nerengiamos)",0.52,1)))*IF(D98="olimpinė",1,IF(M98="Ne",0.5,1))*IF(OR(A$5="Lietuvos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federacija"),IF(OR(J98&lt;8,K98&lt;16),0,1),1)*E98*IF(I98&lt;=1,1,1/I98)*IF(OR(A$5="Lietuvos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98" s="8"/>
    </row>
    <row r="99" spans="1:19">
      <c r="A99" s="61">
        <v>2</v>
      </c>
      <c r="B99" s="61"/>
      <c r="C99" s="12"/>
      <c r="D99" s="61"/>
      <c r="E99" s="61"/>
      <c r="F99" s="61"/>
      <c r="G99" s="61"/>
      <c r="H99" s="61"/>
      <c r="I99" s="61"/>
      <c r="J99" s="61"/>
      <c r="K99" s="61"/>
      <c r="L99" s="61"/>
      <c r="M99" s="61"/>
      <c r="N99" s="3">
        <f t="shared" si="26"/>
        <v>0</v>
      </c>
      <c r="O99" s="9">
        <f t="shared" si="27"/>
        <v>0</v>
      </c>
      <c r="P99" s="4">
        <f t="shared" ref="P99:P107" si="31">IF(O99=0,0,IF(F99="OŽ",IF(L99&gt;35,0,IF(J99&gt;35,(36-L99)*1.836,((36-L99)-(36-J99))*1.836)),0)+IF(F99="PČ",IF(L99&gt;31,0,IF(J99&gt;31,(32-L99)*1.347,((32-L99)-(32-J99))*1.347)),0)+ IF(F99="PČneol",IF(L99&gt;15,0,IF(J99&gt;15,(16-L99)*0.255,((16-L99)-(16-J99))*0.255)),0)+IF(F99="PŽ",IF(L99&gt;31,0,IF(J99&gt;31,(32-L99)*0.255,((32-L99)-(32-J99))*0.255)),0)+IF(F99="EČ",IF(L99&gt;23,0,IF(J99&gt;23,(24-L99)*0.612,((24-L99)-(24-J99))*0.612)),0)+IF(F99="EČneol",IF(L99&gt;7,0,IF(J99&gt;7,(8-L99)*0.204,((8-L99)-(8-J99))*0.204)),0)+IF(F99="EŽ",IF(L99&gt;23,0,IF(J99&gt;23,(24-L99)*0.204,((24-L99)-(24-J99))*0.204)),0)+IF(F99="PT",IF(L99&gt;31,0,IF(J99&gt;31,(32-L99)*0.204,((32-L99)-(32-J99))*0.204)),0)+IF(F99="JOŽ",IF(L99&gt;23,0,IF(J99&gt;23,(24-L99)*0.255,((24-L99)-(24-J99))*0.255)),0)+IF(F99="JPČ",IF(L99&gt;23,0,IF(J99&gt;23,(24-L99)*0.204,((24-L99)-(24-J99))*0.204)),0)+IF(F99="JEČ",IF(L99&gt;15,0,IF(J99&gt;15,(16-L99)*0.102,((16-L99)-(16-J99))*0.102)),0)+IF(F99="JEOF",IF(L99&gt;15,0,IF(J99&gt;15,(16-L99)*0.102,((16-L99)-(16-J99))*0.102)),0)+IF(F99="JnPČ",IF(L99&gt;15,0,IF(J99&gt;15,(16-L99)*0.153,((16-L99)-(16-J99))*0.153)),0)+IF(F99="JnEČ",IF(L99&gt;15,0,IF(J99&gt;15,(16-L99)*0.0765,((16-L99)-(16-J99))*0.0765)),0)+IF(F99="JčPČ",IF(L99&gt;15,0,IF(J99&gt;15,(16-L99)*0.06375,((16-L99)-(16-J99))*0.06375)),0)+IF(F99="JčEČ",IF(L99&gt;15,0,IF(J99&gt;15,(16-L99)*0.051,((16-L99)-(16-J99))*0.051)),0)+IF(F99="NEAK",IF(L99&gt;23,0,IF(J99&gt;23,(24-L99)*0.03444,((24-L99)-(24-J99))*0.03444)),0))</f>
        <v>0</v>
      </c>
      <c r="Q99" s="11">
        <f t="shared" ref="Q99:Q107" si="32">IF(ISERROR(P99*100/N99),0,(P99*100/N99))</f>
        <v>0</v>
      </c>
      <c r="R99" s="10">
        <f t="shared" si="30"/>
        <v>0</v>
      </c>
      <c r="S99" s="8"/>
    </row>
    <row r="100" spans="1:19">
      <c r="A100" s="61">
        <v>3</v>
      </c>
      <c r="B100" s="61"/>
      <c r="C100" s="12"/>
      <c r="D100" s="61"/>
      <c r="E100" s="61"/>
      <c r="F100" s="61"/>
      <c r="G100" s="61"/>
      <c r="H100" s="61"/>
      <c r="I100" s="61"/>
      <c r="J100" s="61"/>
      <c r="K100" s="61"/>
      <c r="L100" s="61"/>
      <c r="M100" s="61"/>
      <c r="N100" s="3">
        <f t="shared" si="26"/>
        <v>0</v>
      </c>
      <c r="O100" s="9">
        <f t="shared" si="27"/>
        <v>0</v>
      </c>
      <c r="P100" s="4">
        <f t="shared" si="31"/>
        <v>0</v>
      </c>
      <c r="Q100" s="11">
        <f t="shared" si="32"/>
        <v>0</v>
      </c>
      <c r="R100" s="10">
        <f t="shared" si="30"/>
        <v>0</v>
      </c>
      <c r="S100" s="8"/>
    </row>
    <row r="101" spans="1:19">
      <c r="A101" s="61">
        <v>4</v>
      </c>
      <c r="B101" s="61"/>
      <c r="C101" s="12"/>
      <c r="D101" s="61"/>
      <c r="E101" s="61"/>
      <c r="F101" s="61"/>
      <c r="G101" s="61"/>
      <c r="H101" s="61"/>
      <c r="I101" s="61"/>
      <c r="J101" s="61"/>
      <c r="K101" s="61"/>
      <c r="L101" s="61"/>
      <c r="M101" s="61"/>
      <c r="N101" s="3">
        <f t="shared" si="26"/>
        <v>0</v>
      </c>
      <c r="O101" s="9">
        <f t="shared" si="27"/>
        <v>0</v>
      </c>
      <c r="P101" s="4">
        <f t="shared" si="31"/>
        <v>0</v>
      </c>
      <c r="Q101" s="11">
        <f t="shared" si="32"/>
        <v>0</v>
      </c>
      <c r="R101" s="10">
        <f t="shared" si="30"/>
        <v>0</v>
      </c>
      <c r="S101" s="8"/>
    </row>
    <row r="102" spans="1:19">
      <c r="A102" s="61">
        <v>5</v>
      </c>
      <c r="B102" s="61"/>
      <c r="C102" s="12"/>
      <c r="D102" s="61"/>
      <c r="E102" s="61"/>
      <c r="F102" s="61"/>
      <c r="G102" s="61"/>
      <c r="H102" s="61"/>
      <c r="I102" s="61"/>
      <c r="J102" s="61"/>
      <c r="K102" s="61"/>
      <c r="L102" s="61"/>
      <c r="M102" s="61"/>
      <c r="N102" s="3">
        <f t="shared" si="26"/>
        <v>0</v>
      </c>
      <c r="O102" s="9">
        <f t="shared" si="27"/>
        <v>0</v>
      </c>
      <c r="P102" s="4">
        <f t="shared" si="31"/>
        <v>0</v>
      </c>
      <c r="Q102" s="11">
        <f t="shared" si="32"/>
        <v>0</v>
      </c>
      <c r="R102" s="10">
        <f t="shared" si="30"/>
        <v>0</v>
      </c>
      <c r="S102" s="8"/>
    </row>
    <row r="103" spans="1:19">
      <c r="A103" s="61">
        <v>6</v>
      </c>
      <c r="B103" s="61"/>
      <c r="C103" s="12"/>
      <c r="D103" s="61"/>
      <c r="E103" s="61"/>
      <c r="F103" s="61"/>
      <c r="G103" s="61"/>
      <c r="H103" s="61"/>
      <c r="I103" s="61"/>
      <c r="J103" s="61"/>
      <c r="K103" s="61"/>
      <c r="L103" s="61"/>
      <c r="M103" s="61"/>
      <c r="N103" s="3">
        <f t="shared" si="26"/>
        <v>0</v>
      </c>
      <c r="O103" s="9">
        <f t="shared" si="27"/>
        <v>0</v>
      </c>
      <c r="P103" s="4">
        <f t="shared" si="31"/>
        <v>0</v>
      </c>
      <c r="Q103" s="11">
        <f t="shared" si="32"/>
        <v>0</v>
      </c>
      <c r="R103" s="10">
        <f t="shared" si="30"/>
        <v>0</v>
      </c>
      <c r="S103" s="8"/>
    </row>
    <row r="104" spans="1:19">
      <c r="A104" s="61">
        <v>7</v>
      </c>
      <c r="B104" s="61"/>
      <c r="C104" s="12"/>
      <c r="D104" s="61"/>
      <c r="E104" s="61"/>
      <c r="F104" s="61"/>
      <c r="G104" s="61"/>
      <c r="H104" s="61"/>
      <c r="I104" s="61"/>
      <c r="J104" s="61"/>
      <c r="K104" s="61"/>
      <c r="L104" s="61"/>
      <c r="M104" s="61"/>
      <c r="N104" s="3">
        <f t="shared" si="26"/>
        <v>0</v>
      </c>
      <c r="O104" s="9">
        <f t="shared" si="27"/>
        <v>0</v>
      </c>
      <c r="P104" s="4">
        <f t="shared" si="31"/>
        <v>0</v>
      </c>
      <c r="Q104" s="11">
        <f t="shared" si="32"/>
        <v>0</v>
      </c>
      <c r="R104" s="10">
        <f t="shared" si="30"/>
        <v>0</v>
      </c>
      <c r="S104" s="8"/>
    </row>
    <row r="105" spans="1:19">
      <c r="A105" s="61">
        <v>8</v>
      </c>
      <c r="B105" s="61"/>
      <c r="C105" s="12"/>
      <c r="D105" s="61"/>
      <c r="E105" s="61"/>
      <c r="F105" s="61"/>
      <c r="G105" s="61"/>
      <c r="H105" s="61"/>
      <c r="I105" s="61"/>
      <c r="J105" s="61"/>
      <c r="K105" s="61"/>
      <c r="L105" s="61"/>
      <c r="M105" s="61"/>
      <c r="N105" s="3">
        <f t="shared" si="26"/>
        <v>0</v>
      </c>
      <c r="O105" s="9">
        <f t="shared" si="27"/>
        <v>0</v>
      </c>
      <c r="P105" s="4">
        <f t="shared" si="31"/>
        <v>0</v>
      </c>
      <c r="Q105" s="11">
        <f t="shared" si="32"/>
        <v>0</v>
      </c>
      <c r="R105" s="10">
        <f t="shared" si="30"/>
        <v>0</v>
      </c>
      <c r="S105" s="8"/>
    </row>
    <row r="106" spans="1:19">
      <c r="A106" s="61">
        <v>9</v>
      </c>
      <c r="B106" s="61"/>
      <c r="C106" s="12"/>
      <c r="D106" s="61"/>
      <c r="E106" s="61"/>
      <c r="F106" s="61"/>
      <c r="G106" s="61"/>
      <c r="H106" s="61"/>
      <c r="I106" s="61"/>
      <c r="J106" s="61"/>
      <c r="K106" s="61"/>
      <c r="L106" s="61"/>
      <c r="M106" s="61"/>
      <c r="N106" s="3">
        <f t="shared" si="26"/>
        <v>0</v>
      </c>
      <c r="O106" s="9">
        <f t="shared" si="27"/>
        <v>0</v>
      </c>
      <c r="P106" s="4">
        <f t="shared" si="31"/>
        <v>0</v>
      </c>
      <c r="Q106" s="11">
        <f t="shared" si="32"/>
        <v>0</v>
      </c>
      <c r="R106" s="10">
        <f t="shared" si="30"/>
        <v>0</v>
      </c>
      <c r="S106" s="8"/>
    </row>
    <row r="107" spans="1:19">
      <c r="A107" s="61">
        <v>10</v>
      </c>
      <c r="B107" s="61"/>
      <c r="C107" s="12"/>
      <c r="D107" s="61"/>
      <c r="E107" s="61"/>
      <c r="F107" s="61"/>
      <c r="G107" s="61"/>
      <c r="H107" s="61"/>
      <c r="I107" s="61"/>
      <c r="J107" s="61"/>
      <c r="K107" s="61"/>
      <c r="L107" s="61"/>
      <c r="M107" s="61"/>
      <c r="N107" s="3">
        <f t="shared" si="26"/>
        <v>0</v>
      </c>
      <c r="O107" s="9">
        <f t="shared" si="27"/>
        <v>0</v>
      </c>
      <c r="P107" s="4">
        <f t="shared" si="31"/>
        <v>0</v>
      </c>
      <c r="Q107" s="11">
        <f t="shared" si="32"/>
        <v>0</v>
      </c>
      <c r="R107" s="10">
        <f t="shared" si="30"/>
        <v>0</v>
      </c>
      <c r="S107" s="8"/>
    </row>
    <row r="108" spans="1:19" ht="15" customHeight="1">
      <c r="A108" s="64" t="s">
        <v>33</v>
      </c>
      <c r="B108" s="65"/>
      <c r="C108" s="65"/>
      <c r="D108" s="65"/>
      <c r="E108" s="65"/>
      <c r="F108" s="65"/>
      <c r="G108" s="65"/>
      <c r="H108" s="65"/>
      <c r="I108" s="65"/>
      <c r="J108" s="65"/>
      <c r="K108" s="65"/>
      <c r="L108" s="65"/>
      <c r="M108" s="65"/>
      <c r="N108" s="65"/>
      <c r="O108" s="65"/>
      <c r="P108" s="65"/>
      <c r="Q108" s="66"/>
      <c r="R108" s="10">
        <f>SUM(R98:R107)</f>
        <v>0</v>
      </c>
      <c r="S108" s="8"/>
    </row>
    <row r="109" spans="1:19" ht="15.75">
      <c r="A109" s="24" t="s">
        <v>34</v>
      </c>
      <c r="B109" s="24"/>
      <c r="C109" s="15"/>
      <c r="D109" s="15"/>
      <c r="E109" s="15"/>
      <c r="F109" s="15"/>
      <c r="G109" s="15"/>
      <c r="H109" s="15"/>
      <c r="I109" s="15"/>
      <c r="J109" s="15"/>
      <c r="K109" s="15"/>
      <c r="L109" s="15"/>
      <c r="M109" s="15"/>
      <c r="N109" s="15"/>
      <c r="O109" s="15"/>
      <c r="P109" s="15"/>
      <c r="Q109" s="15"/>
      <c r="R109" s="16"/>
      <c r="S109" s="8"/>
    </row>
    <row r="110" spans="1:19">
      <c r="A110" s="49" t="s">
        <v>43</v>
      </c>
      <c r="B110" s="49"/>
      <c r="C110" s="49"/>
      <c r="D110" s="49"/>
      <c r="E110" s="49"/>
      <c r="F110" s="49"/>
      <c r="G110" s="49"/>
      <c r="H110" s="49"/>
      <c r="I110" s="49"/>
      <c r="J110" s="15"/>
      <c r="K110" s="15"/>
      <c r="L110" s="15"/>
      <c r="M110" s="15"/>
      <c r="N110" s="15"/>
      <c r="O110" s="15"/>
      <c r="P110" s="15"/>
      <c r="Q110" s="15"/>
      <c r="R110" s="16"/>
      <c r="S110" s="8"/>
    </row>
    <row r="111" spans="1:19" s="8" customFormat="1">
      <c r="A111" s="49"/>
      <c r="B111" s="49"/>
      <c r="C111" s="49"/>
      <c r="D111" s="49"/>
      <c r="E111" s="49"/>
      <c r="F111" s="49"/>
      <c r="G111" s="49"/>
      <c r="H111" s="49"/>
      <c r="I111" s="49"/>
      <c r="J111" s="15"/>
      <c r="K111" s="15"/>
      <c r="L111" s="15"/>
      <c r="M111" s="15"/>
      <c r="N111" s="15"/>
      <c r="O111" s="15"/>
      <c r="P111" s="15"/>
      <c r="Q111" s="15"/>
      <c r="R111" s="16"/>
    </row>
    <row r="112" spans="1:19">
      <c r="A112" s="67" t="s">
        <v>44</v>
      </c>
      <c r="B112" s="68"/>
      <c r="C112" s="68"/>
      <c r="D112" s="68"/>
      <c r="E112" s="68"/>
      <c r="F112" s="68"/>
      <c r="G112" s="68"/>
      <c r="H112" s="68"/>
      <c r="I112" s="68"/>
      <c r="J112" s="68"/>
      <c r="K112" s="68"/>
      <c r="L112" s="68"/>
      <c r="M112" s="68"/>
      <c r="N112" s="68"/>
      <c r="O112" s="68"/>
      <c r="P112" s="68"/>
      <c r="Q112" s="57"/>
      <c r="R112" s="8"/>
      <c r="S112" s="8"/>
    </row>
    <row r="113" spans="1:19" ht="18">
      <c r="A113" s="69" t="s">
        <v>27</v>
      </c>
      <c r="B113" s="70"/>
      <c r="C113" s="70"/>
      <c r="D113" s="50"/>
      <c r="E113" s="50"/>
      <c r="F113" s="50"/>
      <c r="G113" s="50"/>
      <c r="H113" s="50"/>
      <c r="I113" s="50"/>
      <c r="J113" s="50"/>
      <c r="K113" s="50"/>
      <c r="L113" s="50"/>
      <c r="M113" s="50"/>
      <c r="N113" s="50"/>
      <c r="O113" s="50"/>
      <c r="P113" s="50"/>
      <c r="Q113" s="57"/>
      <c r="R113" s="8"/>
      <c r="S113" s="8"/>
    </row>
    <row r="114" spans="1:19">
      <c r="A114" s="67" t="s">
        <v>45</v>
      </c>
      <c r="B114" s="68"/>
      <c r="C114" s="68"/>
      <c r="D114" s="68"/>
      <c r="E114" s="68"/>
      <c r="F114" s="68"/>
      <c r="G114" s="68"/>
      <c r="H114" s="68"/>
      <c r="I114" s="68"/>
      <c r="J114" s="68"/>
      <c r="K114" s="68"/>
      <c r="L114" s="68"/>
      <c r="M114" s="68"/>
      <c r="N114" s="68"/>
      <c r="O114" s="68"/>
      <c r="P114" s="68"/>
      <c r="Q114" s="57"/>
      <c r="R114" s="8"/>
      <c r="S114" s="8"/>
    </row>
    <row r="115" spans="1:19">
      <c r="A115" s="61">
        <v>1</v>
      </c>
      <c r="B115" s="61"/>
      <c r="C115" s="12"/>
      <c r="D115" s="61"/>
      <c r="E115" s="61"/>
      <c r="F115" s="61"/>
      <c r="G115" s="61"/>
      <c r="H115" s="61"/>
      <c r="I115" s="61"/>
      <c r="J115" s="61"/>
      <c r="K115" s="61"/>
      <c r="L115" s="61"/>
      <c r="M115" s="61"/>
      <c r="N115" s="3">
        <f t="shared" ref="N115:N124" si="33">(IF(F115="OŽ",IF(L115=1,550.8,IF(L115=2,426.38,IF(L115=3,342.14,IF(L115=4,181.44,IF(L115=5,168.48,IF(L115=6,155.52,IF(L115=7,148.5,IF(L115=8,144,0))))))))+IF(L115&lt;=8,0,IF(L115&lt;=16,137.7,IF(L115&lt;=24,108,IF(L115&lt;=32,80.1,IF(L115&lt;=36,52.2,0)))))-IF(L115&lt;=8,0,IF(L115&lt;=16,(L115-9)*2.754,IF(L115&lt;=24,(L115-17)* 2.754,IF(L115&lt;=32,(L115-25)* 2.754,IF(L115&lt;=36,(L115-33)*2.754,0))))),0)+IF(F115="PČ",IF(L115=1,449,IF(L115=2,314.6,IF(L115=3,238,IF(L115=4,172,IF(L115=5,159,IF(L115=6,145,IF(L115=7,132,IF(L115=8,119,0))))))))+IF(L115&lt;=8,0,IF(L115&lt;=16,88,IF(L115&lt;=24,55,IF(L115&lt;=32,22,0))))-IF(L115&lt;=8,0,IF(L115&lt;=16,(L115-9)*2.245,IF(L115&lt;=24,(L115-17)*2.245,IF(L115&lt;=32,(L115-25)*2.245,0)))),0)+IF(F115="PČneol",IF(L115=1,85,IF(L115=2,64.61,IF(L115=3,50.76,IF(L115=4,16.25,IF(L115=5,15,IF(L115=6,13.75,IF(L115=7,12.5,IF(L115=8,11.25,0))))))))+IF(L115&lt;=8,0,IF(L115&lt;=16,9,0))-IF(L115&lt;=8,0,IF(L115&lt;=16,(L115-9)*0.425,0)),0)+IF(F115="PŽ",IF(L115=1,85,IF(L115=2,59.5,IF(L115=3,45,IF(L115=4,32.5,IF(L115=5,30,IF(L115=6,27.5,IF(L115=7,25,IF(L115=8,22.5,0))))))))+IF(L115&lt;=8,0,IF(L115&lt;=16,19,IF(L115&lt;=24,13,IF(L115&lt;=32,8,0))))-IF(L115&lt;=8,0,IF(L115&lt;=16,(L115-9)*0.425,IF(L115&lt;=24,(L115-17)*0.425,IF(L115&lt;=32,(L115-25)*0.425,0)))),0)+IF(F115="EČ",IF(L115=1,204,IF(L115=2,156.24,IF(L115=3,123.84,IF(L115=4,72,IF(L115=5,66,IF(L115=6,60,IF(L115=7,54,IF(L115=8,48,0))))))))+IF(L115&lt;=8,0,IF(L115&lt;=16,40,IF(L115&lt;=24,25,0)))-IF(L115&lt;=8,0,IF(L115&lt;=16,(L115-9)*1.02,IF(L115&lt;=24,(L115-17)*1.02,0))),0)+IF(F115="EČneol",IF(L115=1,68,IF(L115=2,51.69,IF(L115=3,40.61,IF(L115=4,13,IF(L115=5,12,IF(L115=6,11,IF(L115=7,10,IF(L115=8,9,0)))))))))+IF(F115="EŽ",IF(L115=1,68,IF(L115=2,47.6,IF(L115=3,36,IF(L115=4,18,IF(L115=5,16.5,IF(L115=6,15,IF(L115=7,13.5,IF(L115=8,12,0))))))))+IF(L115&lt;=8,0,IF(L115&lt;=16,10,IF(L115&lt;=24,6,0)))-IF(L115&lt;=8,0,IF(L115&lt;=16,(L115-9)*0.34,IF(L115&lt;=24,(L115-17)*0.34,0))),0)+IF(F115="PT",IF(L115=1,68,IF(L115=2,52.08,IF(L115=3,41.28,IF(L115=4,24,IF(L115=5,22,IF(L115=6,20,IF(L115=7,18,IF(L115=8,16,0))))))))+IF(L115&lt;=8,0,IF(L115&lt;=16,13,IF(L115&lt;=24,9,IF(L115&lt;=32,4,0))))-IF(L115&lt;=8,0,IF(L115&lt;=16,(L115-9)*0.34,IF(L115&lt;=24,(L115-17)*0.34,IF(L115&lt;=32,(L115-25)*0.34,0)))),0)+IF(F115="JOŽ",IF(L115=1,85,IF(L115=2,59.5,IF(L115=3,45,IF(L115=4,32.5,IF(L115=5,30,IF(L115=6,27.5,IF(L115=7,25,IF(L115=8,22.5,0))))))))+IF(L115&lt;=8,0,IF(L115&lt;=16,19,IF(L115&lt;=24,13,0)))-IF(L115&lt;=8,0,IF(L115&lt;=16,(L115-9)*0.425,IF(L115&lt;=24,(L115-17)*0.425,0))),0)+IF(F115="JPČ",IF(L115=1,68,IF(L115=2,47.6,IF(L115=3,36,IF(L115=4,26,IF(L115=5,24,IF(L115=6,22,IF(L115=7,20,IF(L115=8,18,0))))))))+IF(L115&lt;=8,0,IF(L115&lt;=16,13,IF(L115&lt;=24,9,0)))-IF(L115&lt;=8,0,IF(L115&lt;=16,(L115-9)*0.34,IF(L115&lt;=24,(L115-17)*0.34,0))),0)+IF(F115="JEČ",IF(L115=1,34,IF(L115=2,26.04,IF(L115=3,20.6,IF(L115=4,12,IF(L115=5,11,IF(L115=6,10,IF(L115=7,9,IF(L115=8,8,0))))))))+IF(L115&lt;=8,0,IF(L115&lt;=16,6,0))-IF(L115&lt;=8,0,IF(L115&lt;=16,(L115-9)*0.17,0)),0)+IF(F115="JEOF",IF(L115=1,34,IF(L115=2,26.04,IF(L115=3,20.6,IF(L115=4,12,IF(L115=5,11,IF(L115=6,10,IF(L115=7,9,IF(L115=8,8,0))))))))+IF(L115&lt;=8,0,IF(L115&lt;=16,6,0))-IF(L115&lt;=8,0,IF(L115&lt;=16,(L115-9)*0.17,0)),0)+IF(F115="JnPČ",IF(L115=1,51,IF(L115=2,35.7,IF(L115=3,27,IF(L115=4,19.5,IF(L115=5,18,IF(L115=6,16.5,IF(L115=7,15,IF(L115=8,13.5,0))))))))+IF(L115&lt;=8,0,IF(L115&lt;=16,10,0))-IF(L115&lt;=8,0,IF(L115&lt;=16,(L115-9)*0.255,0)),0)+IF(F115="JnEČ",IF(L115=1,25.5,IF(L115=2,19.53,IF(L115=3,15.48,IF(L115=4,9,IF(L115=5,8.25,IF(L115=6,7.5,IF(L115=7,6.75,IF(L115=8,6,0))))))))+IF(L115&lt;=8,0,IF(L115&lt;=16,5,0))-IF(L115&lt;=8,0,IF(L115&lt;=16,(L115-9)*0.1275,0)),0)+IF(F115="JčPČ",IF(L115=1,21.25,IF(L115=2,14.5,IF(L115=3,11.5,IF(L115=4,7,IF(L115=5,6.5,IF(L115=6,6,IF(L115=7,5.5,IF(L115=8,5,0))))))))+IF(L115&lt;=8,0,IF(L115&lt;=16,4,0))-IF(L115&lt;=8,0,IF(L115&lt;=16,(L115-9)*0.10625,0)),0)+IF(F115="JčEČ",IF(L115=1,17,IF(L115=2,13.02,IF(L115=3,10.32,IF(L115=4,6,IF(L115=5,5.5,IF(L115=6,5,IF(L115=7,4.5,IF(L115=8,4,0))))))))+IF(L115&lt;=8,0,IF(L115&lt;=16,3,0))-IF(L115&lt;=8,0,IF(L115&lt;=16,(L115-9)*0.085,0)),0)+IF(F115="NEAK",IF(L115=1,11.48,IF(L115=2,8.79,IF(L115=3,6.97,IF(L115=4,4.05,IF(L115=5,3.71,IF(L115=6,3.38,IF(L115=7,3.04,IF(L115=8,2.7,0))))))))+IF(L115&lt;=8,0,IF(L115&lt;=16,2,IF(L115&lt;=24,1.3,0)))-IF(L115&lt;=8,0,IF(L115&lt;=16,(L115-9)*0.0574,IF(L115&lt;=24,(L115-17)*0.0574,0))),0))*IF(L115&lt;0,1,IF(OR(F115="PČ",F115="PŽ",F115="PT"),IF(J115&lt;32,J115/32,1),1))* IF(L115&lt;0,1,IF(OR(F115="EČ",F115="EŽ",F115="JOŽ",F115="JPČ",F115="NEAK"),IF(J115&lt;24,J115/24,1),1))*IF(L115&lt;0,1,IF(OR(F115="PČneol",F115="JEČ",F115="JEOF",F115="JnPČ",F115="JnEČ",F115="JčPČ",F115="JčEČ"),IF(J115&lt;16,J115/16,1),1))*IF(L115&lt;0,1,IF(F115="EČneol",IF(J115&lt;8,J115/8,1),1))</f>
        <v>0</v>
      </c>
      <c r="O115" s="9">
        <f t="shared" ref="O115:O124" si="34">IF(F115="OŽ",N115,IF(H115="Ne",IF(J115*0.3&lt;J115-L115,N115,0),IF(J115*0.1&lt;J115-L115,N115,0)))</f>
        <v>0</v>
      </c>
      <c r="P115" s="4">
        <f t="shared" ref="P115" si="35">IF(O115=0,0,IF(F115="OŽ",IF(L115&gt;35,0,IF(J115&gt;35,(36-L115)*1.836,((36-L115)-(36-J115))*1.836)),0)+IF(F115="PČ",IF(L115&gt;31,0,IF(J115&gt;31,(32-L115)*1.347,((32-L115)-(32-J115))*1.347)),0)+ IF(F115="PČneol",IF(L115&gt;15,0,IF(J115&gt;15,(16-L115)*0.255,((16-L115)-(16-J115))*0.255)),0)+IF(F115="PŽ",IF(L115&gt;31,0,IF(J115&gt;31,(32-L115)*0.255,((32-L115)-(32-J115))*0.255)),0)+IF(F115="EČ",IF(L115&gt;23,0,IF(J115&gt;23,(24-L115)*0.612,((24-L115)-(24-J115))*0.612)),0)+IF(F115="EČneol",IF(L115&gt;7,0,IF(J115&gt;7,(8-L115)*0.204,((8-L115)-(8-J115))*0.204)),0)+IF(F115="EŽ",IF(L115&gt;23,0,IF(J115&gt;23,(24-L115)*0.204,((24-L115)-(24-J115))*0.204)),0)+IF(F115="PT",IF(L115&gt;31,0,IF(J115&gt;31,(32-L115)*0.204,((32-L115)-(32-J115))*0.204)),0)+IF(F115="JOŽ",IF(L115&gt;23,0,IF(J115&gt;23,(24-L115)*0.255,((24-L115)-(24-J115))*0.255)),0)+IF(F115="JPČ",IF(L115&gt;23,0,IF(J115&gt;23,(24-L115)*0.204,((24-L115)-(24-J115))*0.204)),0)+IF(F115="JEČ",IF(L115&gt;15,0,IF(J115&gt;15,(16-L115)*0.102,((16-L115)-(16-J115))*0.102)),0)+IF(F115="JEOF",IF(L115&gt;15,0,IF(J115&gt;15,(16-L115)*0.102,((16-L115)-(16-J115))*0.102)),0)+IF(F115="JnPČ",IF(L115&gt;15,0,IF(J115&gt;15,(16-L115)*0.153,((16-L115)-(16-J115))*0.153)),0)+IF(F115="JnEČ",IF(L115&gt;15,0,IF(J115&gt;15,(16-L115)*0.0765,((16-L115)-(16-J115))*0.0765)),0)+IF(F115="JčPČ",IF(L115&gt;15,0,IF(J115&gt;15,(16-L115)*0.06375,((16-L115)-(16-J115))*0.06375)),0)+IF(F115="JčEČ",IF(L115&gt;15,0,IF(J115&gt;15,(16-L115)*0.051,((16-L115)-(16-J115))*0.051)),0)+IF(F115="NEAK",IF(L115&gt;23,0,IF(J115&gt;23,(24-L115)*0.03444,((24-L115)-(24-J115))*0.03444)),0))</f>
        <v>0</v>
      </c>
      <c r="Q115" s="11">
        <f t="shared" ref="Q115" si="36">IF(ISERROR(P115*100/N115),0,(P115*100/N115))</f>
        <v>0</v>
      </c>
      <c r="R115" s="10">
        <f t="shared" ref="R115:R124" si="37">IF(Q115&lt;=30,O115+P115,O115+O115*0.3)*IF(G115=1,0.4,IF(G115=2,0.75,IF(G115="1 (kas 4 m. 1 k. nerengiamos)",0.52,1)))*IF(D115="olimpinė",1,IF(M115="Ne",0.5,1))*IF(OR(A$5="Lietuvos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federacija"),IF(OR(J115&lt;8,K115&lt;16),0,1),1)*E115*IF(I115&lt;=1,1,1/I115)*IF(OR(A$5="Lietuvos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115" s="8"/>
    </row>
    <row r="116" spans="1:19">
      <c r="A116" s="61">
        <v>2</v>
      </c>
      <c r="B116" s="61"/>
      <c r="C116" s="12"/>
      <c r="D116" s="61"/>
      <c r="E116" s="61"/>
      <c r="F116" s="61"/>
      <c r="G116" s="61"/>
      <c r="H116" s="61"/>
      <c r="I116" s="61"/>
      <c r="J116" s="61"/>
      <c r="K116" s="61"/>
      <c r="L116" s="61"/>
      <c r="M116" s="61"/>
      <c r="N116" s="3">
        <f t="shared" si="33"/>
        <v>0</v>
      </c>
      <c r="O116" s="9">
        <f t="shared" si="34"/>
        <v>0</v>
      </c>
      <c r="P116" s="4">
        <f t="shared" ref="P116:P124" si="38">IF(O116=0,0,IF(F116="OŽ",IF(L116&gt;35,0,IF(J116&gt;35,(36-L116)*1.836,((36-L116)-(36-J116))*1.836)),0)+IF(F116="PČ",IF(L116&gt;31,0,IF(J116&gt;31,(32-L116)*1.347,((32-L116)-(32-J116))*1.347)),0)+ IF(F116="PČneol",IF(L116&gt;15,0,IF(J116&gt;15,(16-L116)*0.255,((16-L116)-(16-J116))*0.255)),0)+IF(F116="PŽ",IF(L116&gt;31,0,IF(J116&gt;31,(32-L116)*0.255,((32-L116)-(32-J116))*0.255)),0)+IF(F116="EČ",IF(L116&gt;23,0,IF(J116&gt;23,(24-L116)*0.612,((24-L116)-(24-J116))*0.612)),0)+IF(F116="EČneol",IF(L116&gt;7,0,IF(J116&gt;7,(8-L116)*0.204,((8-L116)-(8-J116))*0.204)),0)+IF(F116="EŽ",IF(L116&gt;23,0,IF(J116&gt;23,(24-L116)*0.204,((24-L116)-(24-J116))*0.204)),0)+IF(F116="PT",IF(L116&gt;31,0,IF(J116&gt;31,(32-L116)*0.204,((32-L116)-(32-J116))*0.204)),0)+IF(F116="JOŽ",IF(L116&gt;23,0,IF(J116&gt;23,(24-L116)*0.255,((24-L116)-(24-J116))*0.255)),0)+IF(F116="JPČ",IF(L116&gt;23,0,IF(J116&gt;23,(24-L116)*0.204,((24-L116)-(24-J116))*0.204)),0)+IF(F116="JEČ",IF(L116&gt;15,0,IF(J116&gt;15,(16-L116)*0.102,((16-L116)-(16-J116))*0.102)),0)+IF(F116="JEOF",IF(L116&gt;15,0,IF(J116&gt;15,(16-L116)*0.102,((16-L116)-(16-J116))*0.102)),0)+IF(F116="JnPČ",IF(L116&gt;15,0,IF(J116&gt;15,(16-L116)*0.153,((16-L116)-(16-J116))*0.153)),0)+IF(F116="JnEČ",IF(L116&gt;15,0,IF(J116&gt;15,(16-L116)*0.0765,((16-L116)-(16-J116))*0.0765)),0)+IF(F116="JčPČ",IF(L116&gt;15,0,IF(J116&gt;15,(16-L116)*0.06375,((16-L116)-(16-J116))*0.06375)),0)+IF(F116="JčEČ",IF(L116&gt;15,0,IF(J116&gt;15,(16-L116)*0.051,((16-L116)-(16-J116))*0.051)),0)+IF(F116="NEAK",IF(L116&gt;23,0,IF(J116&gt;23,(24-L116)*0.03444,((24-L116)-(24-J116))*0.03444)),0))</f>
        <v>0</v>
      </c>
      <c r="Q116" s="11">
        <f t="shared" ref="Q116:Q124" si="39">IF(ISERROR(P116*100/N116),0,(P116*100/N116))</f>
        <v>0</v>
      </c>
      <c r="R116" s="10">
        <f t="shared" si="37"/>
        <v>0</v>
      </c>
      <c r="S116" s="8"/>
    </row>
    <row r="117" spans="1:19">
      <c r="A117" s="61">
        <v>3</v>
      </c>
      <c r="B117" s="61"/>
      <c r="C117" s="12"/>
      <c r="D117" s="61"/>
      <c r="E117" s="61"/>
      <c r="F117" s="61"/>
      <c r="G117" s="61"/>
      <c r="H117" s="61"/>
      <c r="I117" s="61"/>
      <c r="J117" s="61"/>
      <c r="K117" s="61"/>
      <c r="L117" s="61"/>
      <c r="M117" s="61"/>
      <c r="N117" s="3">
        <f t="shared" si="33"/>
        <v>0</v>
      </c>
      <c r="O117" s="9">
        <f t="shared" si="34"/>
        <v>0</v>
      </c>
      <c r="P117" s="4">
        <f t="shared" si="38"/>
        <v>0</v>
      </c>
      <c r="Q117" s="11">
        <f t="shared" si="39"/>
        <v>0</v>
      </c>
      <c r="R117" s="10">
        <f t="shared" si="37"/>
        <v>0</v>
      </c>
      <c r="S117" s="8"/>
    </row>
    <row r="118" spans="1:19">
      <c r="A118" s="61">
        <v>4</v>
      </c>
      <c r="B118" s="61"/>
      <c r="C118" s="12"/>
      <c r="D118" s="61"/>
      <c r="E118" s="61"/>
      <c r="F118" s="61"/>
      <c r="G118" s="61"/>
      <c r="H118" s="61"/>
      <c r="I118" s="61"/>
      <c r="J118" s="61"/>
      <c r="K118" s="61"/>
      <c r="L118" s="61"/>
      <c r="M118" s="61"/>
      <c r="N118" s="3">
        <f t="shared" si="33"/>
        <v>0</v>
      </c>
      <c r="O118" s="9">
        <f t="shared" si="34"/>
        <v>0</v>
      </c>
      <c r="P118" s="4">
        <f t="shared" si="38"/>
        <v>0</v>
      </c>
      <c r="Q118" s="11">
        <f t="shared" si="39"/>
        <v>0</v>
      </c>
      <c r="R118" s="10">
        <f t="shared" si="37"/>
        <v>0</v>
      </c>
      <c r="S118" s="8"/>
    </row>
    <row r="119" spans="1:19">
      <c r="A119" s="61">
        <v>5</v>
      </c>
      <c r="B119" s="61"/>
      <c r="C119" s="12"/>
      <c r="D119" s="61"/>
      <c r="E119" s="61"/>
      <c r="F119" s="61"/>
      <c r="G119" s="61"/>
      <c r="H119" s="61"/>
      <c r="I119" s="61"/>
      <c r="J119" s="61"/>
      <c r="K119" s="61"/>
      <c r="L119" s="61"/>
      <c r="M119" s="61"/>
      <c r="N119" s="3">
        <f t="shared" si="33"/>
        <v>0</v>
      </c>
      <c r="O119" s="9">
        <f t="shared" si="34"/>
        <v>0</v>
      </c>
      <c r="P119" s="4">
        <f t="shared" si="38"/>
        <v>0</v>
      </c>
      <c r="Q119" s="11">
        <f t="shared" si="39"/>
        <v>0</v>
      </c>
      <c r="R119" s="10">
        <f t="shared" si="37"/>
        <v>0</v>
      </c>
      <c r="S119" s="8"/>
    </row>
    <row r="120" spans="1:19">
      <c r="A120" s="61">
        <v>6</v>
      </c>
      <c r="B120" s="61"/>
      <c r="C120" s="12"/>
      <c r="D120" s="61"/>
      <c r="E120" s="61"/>
      <c r="F120" s="61"/>
      <c r="G120" s="61"/>
      <c r="H120" s="61"/>
      <c r="I120" s="61"/>
      <c r="J120" s="61"/>
      <c r="K120" s="61"/>
      <c r="L120" s="61"/>
      <c r="M120" s="61"/>
      <c r="N120" s="3">
        <f t="shared" si="33"/>
        <v>0</v>
      </c>
      <c r="O120" s="9">
        <f t="shared" si="34"/>
        <v>0</v>
      </c>
      <c r="P120" s="4">
        <f t="shared" si="38"/>
        <v>0</v>
      </c>
      <c r="Q120" s="11">
        <f t="shared" si="39"/>
        <v>0</v>
      </c>
      <c r="R120" s="10">
        <f t="shared" si="37"/>
        <v>0</v>
      </c>
      <c r="S120" s="8"/>
    </row>
    <row r="121" spans="1:19">
      <c r="A121" s="61">
        <v>7</v>
      </c>
      <c r="B121" s="61"/>
      <c r="C121" s="12"/>
      <c r="D121" s="61"/>
      <c r="E121" s="61"/>
      <c r="F121" s="61"/>
      <c r="G121" s="61"/>
      <c r="H121" s="61"/>
      <c r="I121" s="61"/>
      <c r="J121" s="61"/>
      <c r="K121" s="61"/>
      <c r="L121" s="61"/>
      <c r="M121" s="61"/>
      <c r="N121" s="3">
        <f t="shared" si="33"/>
        <v>0</v>
      </c>
      <c r="O121" s="9">
        <f t="shared" si="34"/>
        <v>0</v>
      </c>
      <c r="P121" s="4">
        <f t="shared" si="38"/>
        <v>0</v>
      </c>
      <c r="Q121" s="11">
        <f t="shared" si="39"/>
        <v>0</v>
      </c>
      <c r="R121" s="10">
        <f t="shared" si="37"/>
        <v>0</v>
      </c>
      <c r="S121" s="8"/>
    </row>
    <row r="122" spans="1:19">
      <c r="A122" s="61">
        <v>8</v>
      </c>
      <c r="B122" s="61"/>
      <c r="C122" s="12"/>
      <c r="D122" s="61"/>
      <c r="E122" s="61"/>
      <c r="F122" s="61"/>
      <c r="G122" s="61"/>
      <c r="H122" s="61"/>
      <c r="I122" s="61"/>
      <c r="J122" s="61"/>
      <c r="K122" s="61"/>
      <c r="L122" s="61"/>
      <c r="M122" s="61"/>
      <c r="N122" s="3">
        <f t="shared" si="33"/>
        <v>0</v>
      </c>
      <c r="O122" s="9">
        <f t="shared" si="34"/>
        <v>0</v>
      </c>
      <c r="P122" s="4">
        <f t="shared" si="38"/>
        <v>0</v>
      </c>
      <c r="Q122" s="11">
        <f t="shared" si="39"/>
        <v>0</v>
      </c>
      <c r="R122" s="10">
        <f t="shared" si="37"/>
        <v>0</v>
      </c>
      <c r="S122" s="8"/>
    </row>
    <row r="123" spans="1:19">
      <c r="A123" s="61">
        <v>9</v>
      </c>
      <c r="B123" s="61"/>
      <c r="C123" s="12"/>
      <c r="D123" s="61"/>
      <c r="E123" s="61"/>
      <c r="F123" s="61"/>
      <c r="G123" s="61"/>
      <c r="H123" s="61"/>
      <c r="I123" s="61"/>
      <c r="J123" s="61"/>
      <c r="K123" s="61"/>
      <c r="L123" s="61"/>
      <c r="M123" s="61"/>
      <c r="N123" s="3">
        <f t="shared" si="33"/>
        <v>0</v>
      </c>
      <c r="O123" s="9">
        <f t="shared" si="34"/>
        <v>0</v>
      </c>
      <c r="P123" s="4">
        <f t="shared" si="38"/>
        <v>0</v>
      </c>
      <c r="Q123" s="11">
        <f t="shared" si="39"/>
        <v>0</v>
      </c>
      <c r="R123" s="10">
        <f t="shared" si="37"/>
        <v>0</v>
      </c>
      <c r="S123" s="8"/>
    </row>
    <row r="124" spans="1:19">
      <c r="A124" s="61">
        <v>10</v>
      </c>
      <c r="B124" s="61"/>
      <c r="C124" s="12"/>
      <c r="D124" s="61"/>
      <c r="E124" s="61"/>
      <c r="F124" s="61"/>
      <c r="G124" s="61"/>
      <c r="H124" s="61"/>
      <c r="I124" s="61"/>
      <c r="J124" s="61"/>
      <c r="K124" s="61"/>
      <c r="L124" s="61"/>
      <c r="M124" s="61"/>
      <c r="N124" s="3">
        <f t="shared" si="33"/>
        <v>0</v>
      </c>
      <c r="O124" s="9">
        <f t="shared" si="34"/>
        <v>0</v>
      </c>
      <c r="P124" s="4">
        <f t="shared" si="38"/>
        <v>0</v>
      </c>
      <c r="Q124" s="11">
        <f t="shared" si="39"/>
        <v>0</v>
      </c>
      <c r="R124" s="10">
        <f t="shared" si="37"/>
        <v>0</v>
      </c>
      <c r="S124" s="8"/>
    </row>
    <row r="125" spans="1:19">
      <c r="A125" s="64" t="s">
        <v>33</v>
      </c>
      <c r="B125" s="65"/>
      <c r="C125" s="65"/>
      <c r="D125" s="65"/>
      <c r="E125" s="65"/>
      <c r="F125" s="65"/>
      <c r="G125" s="65"/>
      <c r="H125" s="65"/>
      <c r="I125" s="65"/>
      <c r="J125" s="65"/>
      <c r="K125" s="65"/>
      <c r="L125" s="65"/>
      <c r="M125" s="65"/>
      <c r="N125" s="65"/>
      <c r="O125" s="65"/>
      <c r="P125" s="65"/>
      <c r="Q125" s="66"/>
      <c r="R125" s="10">
        <f>SUM(R115:R124)</f>
        <v>0</v>
      </c>
      <c r="S125" s="8"/>
    </row>
    <row r="126" spans="1:19" ht="15.75">
      <c r="A126" s="24" t="s">
        <v>34</v>
      </c>
      <c r="B126" s="24"/>
      <c r="C126" s="15"/>
      <c r="D126" s="15"/>
      <c r="E126" s="15"/>
      <c r="F126" s="15"/>
      <c r="G126" s="15"/>
      <c r="H126" s="15"/>
      <c r="I126" s="15"/>
      <c r="J126" s="15"/>
      <c r="K126" s="15"/>
      <c r="L126" s="15"/>
      <c r="M126" s="15"/>
      <c r="N126" s="15"/>
      <c r="O126" s="15"/>
      <c r="P126" s="15"/>
      <c r="Q126" s="15"/>
      <c r="R126" s="16"/>
      <c r="S126" s="8"/>
    </row>
    <row r="127" spans="1:19">
      <c r="A127" s="49" t="s">
        <v>43</v>
      </c>
      <c r="B127" s="49"/>
      <c r="C127" s="49"/>
      <c r="D127" s="49"/>
      <c r="E127" s="49"/>
      <c r="F127" s="49"/>
      <c r="G127" s="49"/>
      <c r="H127" s="49"/>
      <c r="I127" s="49"/>
      <c r="J127" s="15"/>
      <c r="K127" s="15"/>
      <c r="L127" s="15"/>
      <c r="M127" s="15"/>
      <c r="N127" s="15"/>
      <c r="O127" s="15"/>
      <c r="P127" s="15"/>
      <c r="Q127" s="15"/>
      <c r="R127" s="16"/>
      <c r="S127" s="8"/>
    </row>
    <row r="128" spans="1:19" s="8" customFormat="1">
      <c r="A128" s="49"/>
      <c r="B128" s="49"/>
      <c r="C128" s="49"/>
      <c r="D128" s="49"/>
      <c r="E128" s="49"/>
      <c r="F128" s="49"/>
      <c r="G128" s="49"/>
      <c r="H128" s="49"/>
      <c r="I128" s="49"/>
      <c r="J128" s="15"/>
      <c r="K128" s="15"/>
      <c r="L128" s="15"/>
      <c r="M128" s="15"/>
      <c r="N128" s="15"/>
      <c r="O128" s="15"/>
      <c r="P128" s="15"/>
      <c r="Q128" s="15"/>
      <c r="R128" s="16"/>
    </row>
    <row r="129" spans="1:19">
      <c r="A129" s="67" t="s">
        <v>44</v>
      </c>
      <c r="B129" s="68"/>
      <c r="C129" s="68"/>
      <c r="D129" s="68"/>
      <c r="E129" s="68"/>
      <c r="F129" s="68"/>
      <c r="G129" s="68"/>
      <c r="H129" s="68"/>
      <c r="I129" s="68"/>
      <c r="J129" s="68"/>
      <c r="K129" s="68"/>
      <c r="L129" s="68"/>
      <c r="M129" s="68"/>
      <c r="N129" s="68"/>
      <c r="O129" s="68"/>
      <c r="P129" s="68"/>
      <c r="Q129" s="57"/>
      <c r="R129" s="8"/>
      <c r="S129" s="8"/>
    </row>
    <row r="130" spans="1:19" ht="18">
      <c r="A130" s="69" t="s">
        <v>27</v>
      </c>
      <c r="B130" s="70"/>
      <c r="C130" s="70"/>
      <c r="D130" s="50"/>
      <c r="E130" s="50"/>
      <c r="F130" s="50"/>
      <c r="G130" s="50"/>
      <c r="H130" s="50"/>
      <c r="I130" s="50"/>
      <c r="J130" s="50"/>
      <c r="K130" s="50"/>
      <c r="L130" s="50"/>
      <c r="M130" s="50"/>
      <c r="N130" s="50"/>
      <c r="O130" s="50"/>
      <c r="P130" s="50"/>
      <c r="Q130" s="57"/>
      <c r="R130" s="8"/>
      <c r="S130" s="8"/>
    </row>
    <row r="131" spans="1:19">
      <c r="A131" s="67" t="s">
        <v>45</v>
      </c>
      <c r="B131" s="68"/>
      <c r="C131" s="68"/>
      <c r="D131" s="68"/>
      <c r="E131" s="68"/>
      <c r="F131" s="68"/>
      <c r="G131" s="68"/>
      <c r="H131" s="68"/>
      <c r="I131" s="68"/>
      <c r="J131" s="68"/>
      <c r="K131" s="68"/>
      <c r="L131" s="68"/>
      <c r="M131" s="68"/>
      <c r="N131" s="68"/>
      <c r="O131" s="68"/>
      <c r="P131" s="68"/>
      <c r="Q131" s="57"/>
      <c r="R131" s="8"/>
      <c r="S131" s="8"/>
    </row>
    <row r="132" spans="1:19">
      <c r="A132" s="61">
        <v>1</v>
      </c>
      <c r="B132" s="61"/>
      <c r="C132" s="12"/>
      <c r="D132" s="61"/>
      <c r="E132" s="61"/>
      <c r="F132" s="61"/>
      <c r="G132" s="61"/>
      <c r="H132" s="61"/>
      <c r="I132" s="61"/>
      <c r="J132" s="61"/>
      <c r="K132" s="61"/>
      <c r="L132" s="61"/>
      <c r="M132" s="61"/>
      <c r="N132" s="3">
        <f t="shared" ref="N132:N141" si="40">(IF(F132="OŽ",IF(L132=1,550.8,IF(L132=2,426.38,IF(L132=3,342.14,IF(L132=4,181.44,IF(L132=5,168.48,IF(L132=6,155.52,IF(L132=7,148.5,IF(L132=8,144,0))))))))+IF(L132&lt;=8,0,IF(L132&lt;=16,137.7,IF(L132&lt;=24,108,IF(L132&lt;=32,80.1,IF(L132&lt;=36,52.2,0)))))-IF(L132&lt;=8,0,IF(L132&lt;=16,(L132-9)*2.754,IF(L132&lt;=24,(L132-17)* 2.754,IF(L132&lt;=32,(L132-25)* 2.754,IF(L132&lt;=36,(L132-33)*2.754,0))))),0)+IF(F132="PČ",IF(L132=1,449,IF(L132=2,314.6,IF(L132=3,238,IF(L132=4,172,IF(L132=5,159,IF(L132=6,145,IF(L132=7,132,IF(L132=8,119,0))))))))+IF(L132&lt;=8,0,IF(L132&lt;=16,88,IF(L132&lt;=24,55,IF(L132&lt;=32,22,0))))-IF(L132&lt;=8,0,IF(L132&lt;=16,(L132-9)*2.245,IF(L132&lt;=24,(L132-17)*2.245,IF(L132&lt;=32,(L132-25)*2.245,0)))),0)+IF(F132="PČneol",IF(L132=1,85,IF(L132=2,64.61,IF(L132=3,50.76,IF(L132=4,16.25,IF(L132=5,15,IF(L132=6,13.75,IF(L132=7,12.5,IF(L132=8,11.25,0))))))))+IF(L132&lt;=8,0,IF(L132&lt;=16,9,0))-IF(L132&lt;=8,0,IF(L132&lt;=16,(L132-9)*0.425,0)),0)+IF(F132="PŽ",IF(L132=1,85,IF(L132=2,59.5,IF(L132=3,45,IF(L132=4,32.5,IF(L132=5,30,IF(L132=6,27.5,IF(L132=7,25,IF(L132=8,22.5,0))))))))+IF(L132&lt;=8,0,IF(L132&lt;=16,19,IF(L132&lt;=24,13,IF(L132&lt;=32,8,0))))-IF(L132&lt;=8,0,IF(L132&lt;=16,(L132-9)*0.425,IF(L132&lt;=24,(L132-17)*0.425,IF(L132&lt;=32,(L132-25)*0.425,0)))),0)+IF(F132="EČ",IF(L132=1,204,IF(L132=2,156.24,IF(L132=3,123.84,IF(L132=4,72,IF(L132=5,66,IF(L132=6,60,IF(L132=7,54,IF(L132=8,48,0))))))))+IF(L132&lt;=8,0,IF(L132&lt;=16,40,IF(L132&lt;=24,25,0)))-IF(L132&lt;=8,0,IF(L132&lt;=16,(L132-9)*1.02,IF(L132&lt;=24,(L132-17)*1.02,0))),0)+IF(F132="EČneol",IF(L132=1,68,IF(L132=2,51.69,IF(L132=3,40.61,IF(L132=4,13,IF(L132=5,12,IF(L132=6,11,IF(L132=7,10,IF(L132=8,9,0)))))))))+IF(F132="EŽ",IF(L132=1,68,IF(L132=2,47.6,IF(L132=3,36,IF(L132=4,18,IF(L132=5,16.5,IF(L132=6,15,IF(L132=7,13.5,IF(L132=8,12,0))))))))+IF(L132&lt;=8,0,IF(L132&lt;=16,10,IF(L132&lt;=24,6,0)))-IF(L132&lt;=8,0,IF(L132&lt;=16,(L132-9)*0.34,IF(L132&lt;=24,(L132-17)*0.34,0))),0)+IF(F132="PT",IF(L132=1,68,IF(L132=2,52.08,IF(L132=3,41.28,IF(L132=4,24,IF(L132=5,22,IF(L132=6,20,IF(L132=7,18,IF(L132=8,16,0))))))))+IF(L132&lt;=8,0,IF(L132&lt;=16,13,IF(L132&lt;=24,9,IF(L132&lt;=32,4,0))))-IF(L132&lt;=8,0,IF(L132&lt;=16,(L132-9)*0.34,IF(L132&lt;=24,(L132-17)*0.34,IF(L132&lt;=32,(L132-25)*0.34,0)))),0)+IF(F132="JOŽ",IF(L132=1,85,IF(L132=2,59.5,IF(L132=3,45,IF(L132=4,32.5,IF(L132=5,30,IF(L132=6,27.5,IF(L132=7,25,IF(L132=8,22.5,0))))))))+IF(L132&lt;=8,0,IF(L132&lt;=16,19,IF(L132&lt;=24,13,0)))-IF(L132&lt;=8,0,IF(L132&lt;=16,(L132-9)*0.425,IF(L132&lt;=24,(L132-17)*0.425,0))),0)+IF(F132="JPČ",IF(L132=1,68,IF(L132=2,47.6,IF(L132=3,36,IF(L132=4,26,IF(L132=5,24,IF(L132=6,22,IF(L132=7,20,IF(L132=8,18,0))))))))+IF(L132&lt;=8,0,IF(L132&lt;=16,13,IF(L132&lt;=24,9,0)))-IF(L132&lt;=8,0,IF(L132&lt;=16,(L132-9)*0.34,IF(L132&lt;=24,(L132-17)*0.34,0))),0)+IF(F132="JEČ",IF(L132=1,34,IF(L132=2,26.04,IF(L132=3,20.6,IF(L132=4,12,IF(L132=5,11,IF(L132=6,10,IF(L132=7,9,IF(L132=8,8,0))))))))+IF(L132&lt;=8,0,IF(L132&lt;=16,6,0))-IF(L132&lt;=8,0,IF(L132&lt;=16,(L132-9)*0.17,0)),0)+IF(F132="JEOF",IF(L132=1,34,IF(L132=2,26.04,IF(L132=3,20.6,IF(L132=4,12,IF(L132=5,11,IF(L132=6,10,IF(L132=7,9,IF(L132=8,8,0))))))))+IF(L132&lt;=8,0,IF(L132&lt;=16,6,0))-IF(L132&lt;=8,0,IF(L132&lt;=16,(L132-9)*0.17,0)),0)+IF(F132="JnPČ",IF(L132=1,51,IF(L132=2,35.7,IF(L132=3,27,IF(L132=4,19.5,IF(L132=5,18,IF(L132=6,16.5,IF(L132=7,15,IF(L132=8,13.5,0))))))))+IF(L132&lt;=8,0,IF(L132&lt;=16,10,0))-IF(L132&lt;=8,0,IF(L132&lt;=16,(L132-9)*0.255,0)),0)+IF(F132="JnEČ",IF(L132=1,25.5,IF(L132=2,19.53,IF(L132=3,15.48,IF(L132=4,9,IF(L132=5,8.25,IF(L132=6,7.5,IF(L132=7,6.75,IF(L132=8,6,0))))))))+IF(L132&lt;=8,0,IF(L132&lt;=16,5,0))-IF(L132&lt;=8,0,IF(L132&lt;=16,(L132-9)*0.1275,0)),0)+IF(F132="JčPČ",IF(L132=1,21.25,IF(L132=2,14.5,IF(L132=3,11.5,IF(L132=4,7,IF(L132=5,6.5,IF(L132=6,6,IF(L132=7,5.5,IF(L132=8,5,0))))))))+IF(L132&lt;=8,0,IF(L132&lt;=16,4,0))-IF(L132&lt;=8,0,IF(L132&lt;=16,(L132-9)*0.10625,0)),0)+IF(F132="JčEČ",IF(L132=1,17,IF(L132=2,13.02,IF(L132=3,10.32,IF(L132=4,6,IF(L132=5,5.5,IF(L132=6,5,IF(L132=7,4.5,IF(L132=8,4,0))))))))+IF(L132&lt;=8,0,IF(L132&lt;=16,3,0))-IF(L132&lt;=8,0,IF(L132&lt;=16,(L132-9)*0.085,0)),0)+IF(F132="NEAK",IF(L132=1,11.48,IF(L132=2,8.79,IF(L132=3,6.97,IF(L132=4,4.05,IF(L132=5,3.71,IF(L132=6,3.38,IF(L132=7,3.04,IF(L132=8,2.7,0))))))))+IF(L132&lt;=8,0,IF(L132&lt;=16,2,IF(L132&lt;=24,1.3,0)))-IF(L132&lt;=8,0,IF(L132&lt;=16,(L132-9)*0.0574,IF(L132&lt;=24,(L132-17)*0.0574,0))),0))*IF(L132&lt;0,1,IF(OR(F132="PČ",F132="PŽ",F132="PT"),IF(J132&lt;32,J132/32,1),1))* IF(L132&lt;0,1,IF(OR(F132="EČ",F132="EŽ",F132="JOŽ",F132="JPČ",F132="NEAK"),IF(J132&lt;24,J132/24,1),1))*IF(L132&lt;0,1,IF(OR(F132="PČneol",F132="JEČ",F132="JEOF",F132="JnPČ",F132="JnEČ",F132="JčPČ",F132="JčEČ"),IF(J132&lt;16,J132/16,1),1))*IF(L132&lt;0,1,IF(F132="EČneol",IF(J132&lt;8,J132/8,1),1))</f>
        <v>0</v>
      </c>
      <c r="O132" s="9">
        <f t="shared" ref="O132:O141" si="41">IF(F132="OŽ",N132,IF(H132="Ne",IF(J132*0.3&lt;J132-L132,N132,0),IF(J132*0.1&lt;J132-L132,N132,0)))</f>
        <v>0</v>
      </c>
      <c r="P132" s="4">
        <f t="shared" ref="P132" si="42">IF(O132=0,0,IF(F132="OŽ",IF(L132&gt;35,0,IF(J132&gt;35,(36-L132)*1.836,((36-L132)-(36-J132))*1.836)),0)+IF(F132="PČ",IF(L132&gt;31,0,IF(J132&gt;31,(32-L132)*1.347,((32-L132)-(32-J132))*1.347)),0)+ IF(F132="PČneol",IF(L132&gt;15,0,IF(J132&gt;15,(16-L132)*0.255,((16-L132)-(16-J132))*0.255)),0)+IF(F132="PŽ",IF(L132&gt;31,0,IF(J132&gt;31,(32-L132)*0.255,((32-L132)-(32-J132))*0.255)),0)+IF(F132="EČ",IF(L132&gt;23,0,IF(J132&gt;23,(24-L132)*0.612,((24-L132)-(24-J132))*0.612)),0)+IF(F132="EČneol",IF(L132&gt;7,0,IF(J132&gt;7,(8-L132)*0.204,((8-L132)-(8-J132))*0.204)),0)+IF(F132="EŽ",IF(L132&gt;23,0,IF(J132&gt;23,(24-L132)*0.204,((24-L132)-(24-J132))*0.204)),0)+IF(F132="PT",IF(L132&gt;31,0,IF(J132&gt;31,(32-L132)*0.204,((32-L132)-(32-J132))*0.204)),0)+IF(F132="JOŽ",IF(L132&gt;23,0,IF(J132&gt;23,(24-L132)*0.255,((24-L132)-(24-J132))*0.255)),0)+IF(F132="JPČ",IF(L132&gt;23,0,IF(J132&gt;23,(24-L132)*0.204,((24-L132)-(24-J132))*0.204)),0)+IF(F132="JEČ",IF(L132&gt;15,0,IF(J132&gt;15,(16-L132)*0.102,((16-L132)-(16-J132))*0.102)),0)+IF(F132="JEOF",IF(L132&gt;15,0,IF(J132&gt;15,(16-L132)*0.102,((16-L132)-(16-J132))*0.102)),0)+IF(F132="JnPČ",IF(L132&gt;15,0,IF(J132&gt;15,(16-L132)*0.153,((16-L132)-(16-J132))*0.153)),0)+IF(F132="JnEČ",IF(L132&gt;15,0,IF(J132&gt;15,(16-L132)*0.0765,((16-L132)-(16-J132))*0.0765)),0)+IF(F132="JčPČ",IF(L132&gt;15,0,IF(J132&gt;15,(16-L132)*0.06375,((16-L132)-(16-J132))*0.06375)),0)+IF(F132="JčEČ",IF(L132&gt;15,0,IF(J132&gt;15,(16-L132)*0.051,((16-L132)-(16-J132))*0.051)),0)+IF(F132="NEAK",IF(L132&gt;23,0,IF(J132&gt;23,(24-L132)*0.03444,((24-L132)-(24-J132))*0.03444)),0))</f>
        <v>0</v>
      </c>
      <c r="Q132" s="11">
        <f t="shared" ref="Q132" si="43">IF(ISERROR(P132*100/N132),0,(P132*100/N132))</f>
        <v>0</v>
      </c>
      <c r="R132" s="10">
        <f t="shared" ref="R132:R141" si="44">IF(Q132&lt;=30,O132+P132,O132+O132*0.3)*IF(G132=1,0.4,IF(G132=2,0.75,IF(G132="1 (kas 4 m. 1 k. nerengiamos)",0.52,1)))*IF(D132="olimpinė",1,IF(M132="Ne",0.5,1))*IF(OR(A$5="Lietuvos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federacija"),IF(OR(J132&lt;8,K132&lt;16),0,1),1)*E132*IF(I132&lt;=1,1,1/I132)*IF(OR(A$5="Lietuvos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132" s="8"/>
    </row>
    <row r="133" spans="1:19">
      <c r="A133" s="61">
        <v>2</v>
      </c>
      <c r="B133" s="61"/>
      <c r="C133" s="12"/>
      <c r="D133" s="61"/>
      <c r="E133" s="61"/>
      <c r="F133" s="61"/>
      <c r="G133" s="61"/>
      <c r="H133" s="61"/>
      <c r="I133" s="61"/>
      <c r="J133" s="61"/>
      <c r="K133" s="61"/>
      <c r="L133" s="61"/>
      <c r="M133" s="61"/>
      <c r="N133" s="3">
        <f t="shared" si="40"/>
        <v>0</v>
      </c>
      <c r="O133" s="9">
        <f t="shared" si="41"/>
        <v>0</v>
      </c>
      <c r="P133" s="4">
        <f t="shared" ref="P133:P141" si="45">IF(O133=0,0,IF(F133="OŽ",IF(L133&gt;35,0,IF(J133&gt;35,(36-L133)*1.836,((36-L133)-(36-J133))*1.836)),0)+IF(F133="PČ",IF(L133&gt;31,0,IF(J133&gt;31,(32-L133)*1.347,((32-L133)-(32-J133))*1.347)),0)+ IF(F133="PČneol",IF(L133&gt;15,0,IF(J133&gt;15,(16-L133)*0.255,((16-L133)-(16-J133))*0.255)),0)+IF(F133="PŽ",IF(L133&gt;31,0,IF(J133&gt;31,(32-L133)*0.255,((32-L133)-(32-J133))*0.255)),0)+IF(F133="EČ",IF(L133&gt;23,0,IF(J133&gt;23,(24-L133)*0.612,((24-L133)-(24-J133))*0.612)),0)+IF(F133="EČneol",IF(L133&gt;7,0,IF(J133&gt;7,(8-L133)*0.204,((8-L133)-(8-J133))*0.204)),0)+IF(F133="EŽ",IF(L133&gt;23,0,IF(J133&gt;23,(24-L133)*0.204,((24-L133)-(24-J133))*0.204)),0)+IF(F133="PT",IF(L133&gt;31,0,IF(J133&gt;31,(32-L133)*0.204,((32-L133)-(32-J133))*0.204)),0)+IF(F133="JOŽ",IF(L133&gt;23,0,IF(J133&gt;23,(24-L133)*0.255,((24-L133)-(24-J133))*0.255)),0)+IF(F133="JPČ",IF(L133&gt;23,0,IF(J133&gt;23,(24-L133)*0.204,((24-L133)-(24-J133))*0.204)),0)+IF(F133="JEČ",IF(L133&gt;15,0,IF(J133&gt;15,(16-L133)*0.102,((16-L133)-(16-J133))*0.102)),0)+IF(F133="JEOF",IF(L133&gt;15,0,IF(J133&gt;15,(16-L133)*0.102,((16-L133)-(16-J133))*0.102)),0)+IF(F133="JnPČ",IF(L133&gt;15,0,IF(J133&gt;15,(16-L133)*0.153,((16-L133)-(16-J133))*0.153)),0)+IF(F133="JnEČ",IF(L133&gt;15,0,IF(J133&gt;15,(16-L133)*0.0765,((16-L133)-(16-J133))*0.0765)),0)+IF(F133="JčPČ",IF(L133&gt;15,0,IF(J133&gt;15,(16-L133)*0.06375,((16-L133)-(16-J133))*0.06375)),0)+IF(F133="JčEČ",IF(L133&gt;15,0,IF(J133&gt;15,(16-L133)*0.051,((16-L133)-(16-J133))*0.051)),0)+IF(F133="NEAK",IF(L133&gt;23,0,IF(J133&gt;23,(24-L133)*0.03444,((24-L133)-(24-J133))*0.03444)),0))</f>
        <v>0</v>
      </c>
      <c r="Q133" s="11">
        <f t="shared" ref="Q133:Q141" si="46">IF(ISERROR(P133*100/N133),0,(P133*100/N133))</f>
        <v>0</v>
      </c>
      <c r="R133" s="10">
        <f t="shared" si="44"/>
        <v>0</v>
      </c>
      <c r="S133" s="8"/>
    </row>
    <row r="134" spans="1:19">
      <c r="A134" s="61">
        <v>3</v>
      </c>
      <c r="B134" s="61"/>
      <c r="C134" s="12"/>
      <c r="D134" s="61"/>
      <c r="E134" s="61"/>
      <c r="F134" s="61"/>
      <c r="G134" s="61"/>
      <c r="H134" s="61"/>
      <c r="I134" s="61"/>
      <c r="J134" s="61"/>
      <c r="K134" s="61"/>
      <c r="L134" s="61"/>
      <c r="M134" s="61"/>
      <c r="N134" s="3">
        <f t="shared" si="40"/>
        <v>0</v>
      </c>
      <c r="O134" s="9">
        <f t="shared" si="41"/>
        <v>0</v>
      </c>
      <c r="P134" s="4">
        <f t="shared" si="45"/>
        <v>0</v>
      </c>
      <c r="Q134" s="11">
        <f t="shared" si="46"/>
        <v>0</v>
      </c>
      <c r="R134" s="10">
        <f t="shared" si="44"/>
        <v>0</v>
      </c>
      <c r="S134" s="8"/>
    </row>
    <row r="135" spans="1:19">
      <c r="A135" s="61">
        <v>4</v>
      </c>
      <c r="B135" s="61"/>
      <c r="C135" s="12"/>
      <c r="D135" s="61"/>
      <c r="E135" s="61"/>
      <c r="F135" s="61"/>
      <c r="G135" s="61"/>
      <c r="H135" s="61"/>
      <c r="I135" s="61"/>
      <c r="J135" s="61"/>
      <c r="K135" s="61"/>
      <c r="L135" s="61"/>
      <c r="M135" s="61"/>
      <c r="N135" s="3">
        <f t="shared" si="40"/>
        <v>0</v>
      </c>
      <c r="O135" s="9">
        <f t="shared" si="41"/>
        <v>0</v>
      </c>
      <c r="P135" s="4">
        <f t="shared" si="45"/>
        <v>0</v>
      </c>
      <c r="Q135" s="11">
        <f t="shared" si="46"/>
        <v>0</v>
      </c>
      <c r="R135" s="10">
        <f t="shared" si="44"/>
        <v>0</v>
      </c>
      <c r="S135" s="8"/>
    </row>
    <row r="136" spans="1:19">
      <c r="A136" s="61">
        <v>5</v>
      </c>
      <c r="B136" s="61"/>
      <c r="C136" s="12"/>
      <c r="D136" s="61"/>
      <c r="E136" s="61"/>
      <c r="F136" s="61"/>
      <c r="G136" s="61"/>
      <c r="H136" s="61"/>
      <c r="I136" s="61"/>
      <c r="J136" s="61"/>
      <c r="K136" s="61"/>
      <c r="L136" s="61"/>
      <c r="M136" s="61"/>
      <c r="N136" s="3">
        <f t="shared" si="40"/>
        <v>0</v>
      </c>
      <c r="O136" s="9">
        <f t="shared" si="41"/>
        <v>0</v>
      </c>
      <c r="P136" s="4">
        <f t="shared" si="45"/>
        <v>0</v>
      </c>
      <c r="Q136" s="11">
        <f t="shared" si="46"/>
        <v>0</v>
      </c>
      <c r="R136" s="10">
        <f t="shared" si="44"/>
        <v>0</v>
      </c>
      <c r="S136" s="8"/>
    </row>
    <row r="137" spans="1:19">
      <c r="A137" s="61">
        <v>6</v>
      </c>
      <c r="B137" s="61"/>
      <c r="C137" s="12"/>
      <c r="D137" s="61"/>
      <c r="E137" s="61"/>
      <c r="F137" s="61"/>
      <c r="G137" s="61"/>
      <c r="H137" s="61"/>
      <c r="I137" s="61"/>
      <c r="J137" s="61"/>
      <c r="K137" s="61"/>
      <c r="L137" s="61"/>
      <c r="M137" s="61"/>
      <c r="N137" s="3">
        <f t="shared" si="40"/>
        <v>0</v>
      </c>
      <c r="O137" s="9">
        <f t="shared" si="41"/>
        <v>0</v>
      </c>
      <c r="P137" s="4">
        <f t="shared" si="45"/>
        <v>0</v>
      </c>
      <c r="Q137" s="11">
        <f t="shared" si="46"/>
        <v>0</v>
      </c>
      <c r="R137" s="10">
        <f t="shared" si="44"/>
        <v>0</v>
      </c>
      <c r="S137" s="8"/>
    </row>
    <row r="138" spans="1:19">
      <c r="A138" s="61">
        <v>7</v>
      </c>
      <c r="B138" s="61"/>
      <c r="C138" s="12"/>
      <c r="D138" s="61"/>
      <c r="E138" s="61"/>
      <c r="F138" s="61"/>
      <c r="G138" s="61"/>
      <c r="H138" s="61"/>
      <c r="I138" s="61"/>
      <c r="J138" s="61"/>
      <c r="K138" s="61"/>
      <c r="L138" s="61"/>
      <c r="M138" s="61"/>
      <c r="N138" s="3">
        <f t="shared" si="40"/>
        <v>0</v>
      </c>
      <c r="O138" s="9">
        <f t="shared" si="41"/>
        <v>0</v>
      </c>
      <c r="P138" s="4">
        <f t="shared" si="45"/>
        <v>0</v>
      </c>
      <c r="Q138" s="11">
        <f t="shared" si="46"/>
        <v>0</v>
      </c>
      <c r="R138" s="10">
        <f t="shared" si="44"/>
        <v>0</v>
      </c>
      <c r="S138" s="8"/>
    </row>
    <row r="139" spans="1:19">
      <c r="A139" s="61">
        <v>8</v>
      </c>
      <c r="B139" s="61"/>
      <c r="C139" s="12"/>
      <c r="D139" s="61"/>
      <c r="E139" s="61"/>
      <c r="F139" s="61"/>
      <c r="G139" s="61"/>
      <c r="H139" s="61"/>
      <c r="I139" s="61"/>
      <c r="J139" s="61"/>
      <c r="K139" s="61"/>
      <c r="L139" s="61"/>
      <c r="M139" s="61"/>
      <c r="N139" s="3">
        <f t="shared" si="40"/>
        <v>0</v>
      </c>
      <c r="O139" s="9">
        <f t="shared" si="41"/>
        <v>0</v>
      </c>
      <c r="P139" s="4">
        <f t="shared" si="45"/>
        <v>0</v>
      </c>
      <c r="Q139" s="11">
        <f t="shared" si="46"/>
        <v>0</v>
      </c>
      <c r="R139" s="10">
        <f t="shared" si="44"/>
        <v>0</v>
      </c>
      <c r="S139" s="8"/>
    </row>
    <row r="140" spans="1:19">
      <c r="A140" s="61">
        <v>9</v>
      </c>
      <c r="B140" s="61"/>
      <c r="C140" s="12"/>
      <c r="D140" s="61"/>
      <c r="E140" s="61"/>
      <c r="F140" s="61"/>
      <c r="G140" s="61"/>
      <c r="H140" s="61"/>
      <c r="I140" s="61"/>
      <c r="J140" s="61"/>
      <c r="K140" s="61"/>
      <c r="L140" s="61"/>
      <c r="M140" s="61"/>
      <c r="N140" s="3">
        <f t="shared" si="40"/>
        <v>0</v>
      </c>
      <c r="O140" s="9">
        <f t="shared" si="41"/>
        <v>0</v>
      </c>
      <c r="P140" s="4">
        <f t="shared" si="45"/>
        <v>0</v>
      </c>
      <c r="Q140" s="11">
        <f t="shared" si="46"/>
        <v>0</v>
      </c>
      <c r="R140" s="10">
        <f t="shared" si="44"/>
        <v>0</v>
      </c>
      <c r="S140" s="8"/>
    </row>
    <row r="141" spans="1:19">
      <c r="A141" s="61">
        <v>10</v>
      </c>
      <c r="B141" s="61"/>
      <c r="C141" s="12"/>
      <c r="D141" s="61"/>
      <c r="E141" s="61"/>
      <c r="F141" s="61"/>
      <c r="G141" s="61"/>
      <c r="H141" s="61"/>
      <c r="I141" s="61"/>
      <c r="J141" s="61"/>
      <c r="K141" s="61"/>
      <c r="L141" s="61"/>
      <c r="M141" s="61"/>
      <c r="N141" s="3">
        <f t="shared" si="40"/>
        <v>0</v>
      </c>
      <c r="O141" s="9">
        <f t="shared" si="41"/>
        <v>0</v>
      </c>
      <c r="P141" s="4">
        <f t="shared" si="45"/>
        <v>0</v>
      </c>
      <c r="Q141" s="11">
        <f t="shared" si="46"/>
        <v>0</v>
      </c>
      <c r="R141" s="10">
        <f t="shared" si="44"/>
        <v>0</v>
      </c>
      <c r="S141" s="8"/>
    </row>
    <row r="142" spans="1:19">
      <c r="A142" s="64" t="s">
        <v>33</v>
      </c>
      <c r="B142" s="65"/>
      <c r="C142" s="65"/>
      <c r="D142" s="65"/>
      <c r="E142" s="65"/>
      <c r="F142" s="65"/>
      <c r="G142" s="65"/>
      <c r="H142" s="65"/>
      <c r="I142" s="65"/>
      <c r="J142" s="65"/>
      <c r="K142" s="65"/>
      <c r="L142" s="65"/>
      <c r="M142" s="65"/>
      <c r="N142" s="65"/>
      <c r="O142" s="65"/>
      <c r="P142" s="65"/>
      <c r="Q142" s="66"/>
      <c r="R142" s="10">
        <f>SUM(R132:R141)</f>
        <v>0</v>
      </c>
      <c r="S142" s="8"/>
    </row>
    <row r="143" spans="1:19" ht="15.75">
      <c r="A143" s="24" t="s">
        <v>34</v>
      </c>
      <c r="B143" s="24"/>
      <c r="C143" s="15"/>
      <c r="D143" s="15"/>
      <c r="E143" s="15"/>
      <c r="F143" s="15"/>
      <c r="G143" s="15"/>
      <c r="H143" s="15"/>
      <c r="I143" s="15"/>
      <c r="J143" s="15"/>
      <c r="K143" s="15"/>
      <c r="L143" s="15"/>
      <c r="M143" s="15"/>
      <c r="N143" s="15"/>
      <c r="O143" s="15"/>
      <c r="P143" s="15"/>
      <c r="Q143" s="15"/>
      <c r="R143" s="16"/>
      <c r="S143" s="8"/>
    </row>
    <row r="144" spans="1:19">
      <c r="A144" s="49" t="s">
        <v>43</v>
      </c>
      <c r="B144" s="49"/>
      <c r="C144" s="49"/>
      <c r="D144" s="49"/>
      <c r="E144" s="49"/>
      <c r="F144" s="49"/>
      <c r="G144" s="49"/>
      <c r="H144" s="49"/>
      <c r="I144" s="49"/>
      <c r="J144" s="15"/>
      <c r="K144" s="15"/>
      <c r="L144" s="15"/>
      <c r="M144" s="15"/>
      <c r="N144" s="15"/>
      <c r="O144" s="15"/>
      <c r="P144" s="15"/>
      <c r="Q144" s="15"/>
      <c r="R144" s="16"/>
      <c r="S144" s="8"/>
    </row>
    <row r="145" spans="1:19" s="8" customFormat="1">
      <c r="A145" s="49"/>
      <c r="B145" s="49"/>
      <c r="C145" s="49"/>
      <c r="D145" s="49"/>
      <c r="E145" s="49"/>
      <c r="F145" s="49"/>
      <c r="G145" s="49"/>
      <c r="H145" s="49"/>
      <c r="I145" s="49"/>
      <c r="J145" s="15"/>
      <c r="K145" s="15"/>
      <c r="L145" s="15"/>
      <c r="M145" s="15"/>
      <c r="N145" s="15"/>
      <c r="O145" s="15"/>
      <c r="P145" s="15"/>
      <c r="Q145" s="15"/>
      <c r="R145" s="16"/>
    </row>
    <row r="146" spans="1:19">
      <c r="A146" s="67" t="s">
        <v>44</v>
      </c>
      <c r="B146" s="68"/>
      <c r="C146" s="68"/>
      <c r="D146" s="68"/>
      <c r="E146" s="68"/>
      <c r="F146" s="68"/>
      <c r="G146" s="68"/>
      <c r="H146" s="68"/>
      <c r="I146" s="68"/>
      <c r="J146" s="68"/>
      <c r="K146" s="68"/>
      <c r="L146" s="68"/>
      <c r="M146" s="68"/>
      <c r="N146" s="68"/>
      <c r="O146" s="68"/>
      <c r="P146" s="68"/>
      <c r="Q146" s="57"/>
      <c r="R146" s="8"/>
      <c r="S146" s="8"/>
    </row>
    <row r="147" spans="1:19" ht="18">
      <c r="A147" s="69" t="s">
        <v>27</v>
      </c>
      <c r="B147" s="70"/>
      <c r="C147" s="70"/>
      <c r="D147" s="50"/>
      <c r="E147" s="50"/>
      <c r="F147" s="50"/>
      <c r="G147" s="50"/>
      <c r="H147" s="50"/>
      <c r="I147" s="50"/>
      <c r="J147" s="50"/>
      <c r="K147" s="50"/>
      <c r="L147" s="50"/>
      <c r="M147" s="50"/>
      <c r="N147" s="50"/>
      <c r="O147" s="50"/>
      <c r="P147" s="50"/>
      <c r="Q147" s="57"/>
      <c r="R147" s="8"/>
      <c r="S147" s="8"/>
    </row>
    <row r="148" spans="1:19">
      <c r="A148" s="67" t="s">
        <v>45</v>
      </c>
      <c r="B148" s="68"/>
      <c r="C148" s="68"/>
      <c r="D148" s="68"/>
      <c r="E148" s="68"/>
      <c r="F148" s="68"/>
      <c r="G148" s="68"/>
      <c r="H148" s="68"/>
      <c r="I148" s="68"/>
      <c r="J148" s="68"/>
      <c r="K148" s="68"/>
      <c r="L148" s="68"/>
      <c r="M148" s="68"/>
      <c r="N148" s="68"/>
      <c r="O148" s="68"/>
      <c r="P148" s="68"/>
      <c r="Q148" s="57"/>
      <c r="R148" s="8"/>
      <c r="S148" s="8"/>
    </row>
    <row r="149" spans="1:19">
      <c r="A149" s="61">
        <v>1</v>
      </c>
      <c r="B149" s="61"/>
      <c r="C149" s="12"/>
      <c r="D149" s="61"/>
      <c r="E149" s="61"/>
      <c r="F149" s="61"/>
      <c r="G149" s="61"/>
      <c r="H149" s="61"/>
      <c r="I149" s="61"/>
      <c r="J149" s="61"/>
      <c r="K149" s="61"/>
      <c r="L149" s="61"/>
      <c r="M149" s="61"/>
      <c r="N149" s="3">
        <f t="shared" ref="N149:N158" si="47">(IF(F149="OŽ",IF(L149=1,550.8,IF(L149=2,426.38,IF(L149=3,342.14,IF(L149=4,181.44,IF(L149=5,168.48,IF(L149=6,155.52,IF(L149=7,148.5,IF(L149=8,144,0))))))))+IF(L149&lt;=8,0,IF(L149&lt;=16,137.7,IF(L149&lt;=24,108,IF(L149&lt;=32,80.1,IF(L149&lt;=36,52.2,0)))))-IF(L149&lt;=8,0,IF(L149&lt;=16,(L149-9)*2.754,IF(L149&lt;=24,(L149-17)* 2.754,IF(L149&lt;=32,(L149-25)* 2.754,IF(L149&lt;=36,(L149-33)*2.754,0))))),0)+IF(F149="PČ",IF(L149=1,449,IF(L149=2,314.6,IF(L149=3,238,IF(L149=4,172,IF(L149=5,159,IF(L149=6,145,IF(L149=7,132,IF(L149=8,119,0))))))))+IF(L149&lt;=8,0,IF(L149&lt;=16,88,IF(L149&lt;=24,55,IF(L149&lt;=32,22,0))))-IF(L149&lt;=8,0,IF(L149&lt;=16,(L149-9)*2.245,IF(L149&lt;=24,(L149-17)*2.245,IF(L149&lt;=32,(L149-25)*2.245,0)))),0)+IF(F149="PČneol",IF(L149=1,85,IF(L149=2,64.61,IF(L149=3,50.76,IF(L149=4,16.25,IF(L149=5,15,IF(L149=6,13.75,IF(L149=7,12.5,IF(L149=8,11.25,0))))))))+IF(L149&lt;=8,0,IF(L149&lt;=16,9,0))-IF(L149&lt;=8,0,IF(L149&lt;=16,(L149-9)*0.425,0)),0)+IF(F149="PŽ",IF(L149=1,85,IF(L149=2,59.5,IF(L149=3,45,IF(L149=4,32.5,IF(L149=5,30,IF(L149=6,27.5,IF(L149=7,25,IF(L149=8,22.5,0))))))))+IF(L149&lt;=8,0,IF(L149&lt;=16,19,IF(L149&lt;=24,13,IF(L149&lt;=32,8,0))))-IF(L149&lt;=8,0,IF(L149&lt;=16,(L149-9)*0.425,IF(L149&lt;=24,(L149-17)*0.425,IF(L149&lt;=32,(L149-25)*0.425,0)))),0)+IF(F149="EČ",IF(L149=1,204,IF(L149=2,156.24,IF(L149=3,123.84,IF(L149=4,72,IF(L149=5,66,IF(L149=6,60,IF(L149=7,54,IF(L149=8,48,0))))))))+IF(L149&lt;=8,0,IF(L149&lt;=16,40,IF(L149&lt;=24,25,0)))-IF(L149&lt;=8,0,IF(L149&lt;=16,(L149-9)*1.02,IF(L149&lt;=24,(L149-17)*1.02,0))),0)+IF(F149="EČneol",IF(L149=1,68,IF(L149=2,51.69,IF(L149=3,40.61,IF(L149=4,13,IF(L149=5,12,IF(L149=6,11,IF(L149=7,10,IF(L149=8,9,0)))))))))+IF(F149="EŽ",IF(L149=1,68,IF(L149=2,47.6,IF(L149=3,36,IF(L149=4,18,IF(L149=5,16.5,IF(L149=6,15,IF(L149=7,13.5,IF(L149=8,12,0))))))))+IF(L149&lt;=8,0,IF(L149&lt;=16,10,IF(L149&lt;=24,6,0)))-IF(L149&lt;=8,0,IF(L149&lt;=16,(L149-9)*0.34,IF(L149&lt;=24,(L149-17)*0.34,0))),0)+IF(F149="PT",IF(L149=1,68,IF(L149=2,52.08,IF(L149=3,41.28,IF(L149=4,24,IF(L149=5,22,IF(L149=6,20,IF(L149=7,18,IF(L149=8,16,0))))))))+IF(L149&lt;=8,0,IF(L149&lt;=16,13,IF(L149&lt;=24,9,IF(L149&lt;=32,4,0))))-IF(L149&lt;=8,0,IF(L149&lt;=16,(L149-9)*0.34,IF(L149&lt;=24,(L149-17)*0.34,IF(L149&lt;=32,(L149-25)*0.34,0)))),0)+IF(F149="JOŽ",IF(L149=1,85,IF(L149=2,59.5,IF(L149=3,45,IF(L149=4,32.5,IF(L149=5,30,IF(L149=6,27.5,IF(L149=7,25,IF(L149=8,22.5,0))))))))+IF(L149&lt;=8,0,IF(L149&lt;=16,19,IF(L149&lt;=24,13,0)))-IF(L149&lt;=8,0,IF(L149&lt;=16,(L149-9)*0.425,IF(L149&lt;=24,(L149-17)*0.425,0))),0)+IF(F149="JPČ",IF(L149=1,68,IF(L149=2,47.6,IF(L149=3,36,IF(L149=4,26,IF(L149=5,24,IF(L149=6,22,IF(L149=7,20,IF(L149=8,18,0))))))))+IF(L149&lt;=8,0,IF(L149&lt;=16,13,IF(L149&lt;=24,9,0)))-IF(L149&lt;=8,0,IF(L149&lt;=16,(L149-9)*0.34,IF(L149&lt;=24,(L149-17)*0.34,0))),0)+IF(F149="JEČ",IF(L149=1,34,IF(L149=2,26.04,IF(L149=3,20.6,IF(L149=4,12,IF(L149=5,11,IF(L149=6,10,IF(L149=7,9,IF(L149=8,8,0))))))))+IF(L149&lt;=8,0,IF(L149&lt;=16,6,0))-IF(L149&lt;=8,0,IF(L149&lt;=16,(L149-9)*0.17,0)),0)+IF(F149="JEOF",IF(L149=1,34,IF(L149=2,26.04,IF(L149=3,20.6,IF(L149=4,12,IF(L149=5,11,IF(L149=6,10,IF(L149=7,9,IF(L149=8,8,0))))))))+IF(L149&lt;=8,0,IF(L149&lt;=16,6,0))-IF(L149&lt;=8,0,IF(L149&lt;=16,(L149-9)*0.17,0)),0)+IF(F149="JnPČ",IF(L149=1,51,IF(L149=2,35.7,IF(L149=3,27,IF(L149=4,19.5,IF(L149=5,18,IF(L149=6,16.5,IF(L149=7,15,IF(L149=8,13.5,0))))))))+IF(L149&lt;=8,0,IF(L149&lt;=16,10,0))-IF(L149&lt;=8,0,IF(L149&lt;=16,(L149-9)*0.255,0)),0)+IF(F149="JnEČ",IF(L149=1,25.5,IF(L149=2,19.53,IF(L149=3,15.48,IF(L149=4,9,IF(L149=5,8.25,IF(L149=6,7.5,IF(L149=7,6.75,IF(L149=8,6,0))))))))+IF(L149&lt;=8,0,IF(L149&lt;=16,5,0))-IF(L149&lt;=8,0,IF(L149&lt;=16,(L149-9)*0.1275,0)),0)+IF(F149="JčPČ",IF(L149=1,21.25,IF(L149=2,14.5,IF(L149=3,11.5,IF(L149=4,7,IF(L149=5,6.5,IF(L149=6,6,IF(L149=7,5.5,IF(L149=8,5,0))))))))+IF(L149&lt;=8,0,IF(L149&lt;=16,4,0))-IF(L149&lt;=8,0,IF(L149&lt;=16,(L149-9)*0.10625,0)),0)+IF(F149="JčEČ",IF(L149=1,17,IF(L149=2,13.02,IF(L149=3,10.32,IF(L149=4,6,IF(L149=5,5.5,IF(L149=6,5,IF(L149=7,4.5,IF(L149=8,4,0))))))))+IF(L149&lt;=8,0,IF(L149&lt;=16,3,0))-IF(L149&lt;=8,0,IF(L149&lt;=16,(L149-9)*0.085,0)),0)+IF(F149="NEAK",IF(L149=1,11.48,IF(L149=2,8.79,IF(L149=3,6.97,IF(L149=4,4.05,IF(L149=5,3.71,IF(L149=6,3.38,IF(L149=7,3.04,IF(L149=8,2.7,0))))))))+IF(L149&lt;=8,0,IF(L149&lt;=16,2,IF(L149&lt;=24,1.3,0)))-IF(L149&lt;=8,0,IF(L149&lt;=16,(L149-9)*0.0574,IF(L149&lt;=24,(L149-17)*0.0574,0))),0))*IF(L149&lt;0,1,IF(OR(F149="PČ",F149="PŽ",F149="PT"),IF(J149&lt;32,J149/32,1),1))* IF(L149&lt;0,1,IF(OR(F149="EČ",F149="EŽ",F149="JOŽ",F149="JPČ",F149="NEAK"),IF(J149&lt;24,J149/24,1),1))*IF(L149&lt;0,1,IF(OR(F149="PČneol",F149="JEČ",F149="JEOF",F149="JnPČ",F149="JnEČ",F149="JčPČ",F149="JčEČ"),IF(J149&lt;16,J149/16,1),1))*IF(L149&lt;0,1,IF(F149="EČneol",IF(J149&lt;8,J149/8,1),1))</f>
        <v>0</v>
      </c>
      <c r="O149" s="9">
        <f t="shared" ref="O149:O158" si="48">IF(F149="OŽ",N149,IF(H149="Ne",IF(J149*0.3&lt;J149-L149,N149,0),IF(J149*0.1&lt;J149-L149,N149,0)))</f>
        <v>0</v>
      </c>
      <c r="P149" s="4">
        <f t="shared" ref="P149" si="49">IF(O149=0,0,IF(F149="OŽ",IF(L149&gt;35,0,IF(J149&gt;35,(36-L149)*1.836,((36-L149)-(36-J149))*1.836)),0)+IF(F149="PČ",IF(L149&gt;31,0,IF(J149&gt;31,(32-L149)*1.347,((32-L149)-(32-J149))*1.347)),0)+ IF(F149="PČneol",IF(L149&gt;15,0,IF(J149&gt;15,(16-L149)*0.255,((16-L149)-(16-J149))*0.255)),0)+IF(F149="PŽ",IF(L149&gt;31,0,IF(J149&gt;31,(32-L149)*0.255,((32-L149)-(32-J149))*0.255)),0)+IF(F149="EČ",IF(L149&gt;23,0,IF(J149&gt;23,(24-L149)*0.612,((24-L149)-(24-J149))*0.612)),0)+IF(F149="EČneol",IF(L149&gt;7,0,IF(J149&gt;7,(8-L149)*0.204,((8-L149)-(8-J149))*0.204)),0)+IF(F149="EŽ",IF(L149&gt;23,0,IF(J149&gt;23,(24-L149)*0.204,((24-L149)-(24-J149))*0.204)),0)+IF(F149="PT",IF(L149&gt;31,0,IF(J149&gt;31,(32-L149)*0.204,((32-L149)-(32-J149))*0.204)),0)+IF(F149="JOŽ",IF(L149&gt;23,0,IF(J149&gt;23,(24-L149)*0.255,((24-L149)-(24-J149))*0.255)),0)+IF(F149="JPČ",IF(L149&gt;23,0,IF(J149&gt;23,(24-L149)*0.204,((24-L149)-(24-J149))*0.204)),0)+IF(F149="JEČ",IF(L149&gt;15,0,IF(J149&gt;15,(16-L149)*0.102,((16-L149)-(16-J149))*0.102)),0)+IF(F149="JEOF",IF(L149&gt;15,0,IF(J149&gt;15,(16-L149)*0.102,((16-L149)-(16-J149))*0.102)),0)+IF(F149="JnPČ",IF(L149&gt;15,0,IF(J149&gt;15,(16-L149)*0.153,((16-L149)-(16-J149))*0.153)),0)+IF(F149="JnEČ",IF(L149&gt;15,0,IF(J149&gt;15,(16-L149)*0.0765,((16-L149)-(16-J149))*0.0765)),0)+IF(F149="JčPČ",IF(L149&gt;15,0,IF(J149&gt;15,(16-L149)*0.06375,((16-L149)-(16-J149))*0.06375)),0)+IF(F149="JčEČ",IF(L149&gt;15,0,IF(J149&gt;15,(16-L149)*0.051,((16-L149)-(16-J149))*0.051)),0)+IF(F149="NEAK",IF(L149&gt;23,0,IF(J149&gt;23,(24-L149)*0.03444,((24-L149)-(24-J149))*0.03444)),0))</f>
        <v>0</v>
      </c>
      <c r="Q149" s="11">
        <f t="shared" ref="Q149" si="50">IF(ISERROR(P149*100/N149),0,(P149*100/N149))</f>
        <v>0</v>
      </c>
      <c r="R149" s="10">
        <f t="shared" ref="R149:R158" si="51">IF(Q149&lt;=30,O149+P149,O149+O149*0.3)*IF(G149=1,0.4,IF(G149=2,0.75,IF(G149="1 (kas 4 m. 1 k. nerengiamos)",0.52,1)))*IF(D149="olimpinė",1,IF(M149="Ne",0.5,1))*IF(OR(A$5="Lietuvos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federacija"),IF(OR(J149&lt;8,K149&lt;16),0,1),1)*E149*IF(I149&lt;=1,1,1/I149)*IF(OR(A$5="Lietuvos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149" s="8"/>
    </row>
    <row r="150" spans="1:19">
      <c r="A150" s="61">
        <v>2</v>
      </c>
      <c r="B150" s="61"/>
      <c r="C150" s="12"/>
      <c r="D150" s="61"/>
      <c r="E150" s="61"/>
      <c r="F150" s="61"/>
      <c r="G150" s="61"/>
      <c r="H150" s="61"/>
      <c r="I150" s="61"/>
      <c r="J150" s="61"/>
      <c r="K150" s="61"/>
      <c r="L150" s="61"/>
      <c r="M150" s="61"/>
      <c r="N150" s="3">
        <f t="shared" si="47"/>
        <v>0</v>
      </c>
      <c r="O150" s="9">
        <f t="shared" si="48"/>
        <v>0</v>
      </c>
      <c r="P150" s="4">
        <f t="shared" ref="P150:P158" si="52">IF(O150=0,0,IF(F150="OŽ",IF(L150&gt;35,0,IF(J150&gt;35,(36-L150)*1.836,((36-L150)-(36-J150))*1.836)),0)+IF(F150="PČ",IF(L150&gt;31,0,IF(J150&gt;31,(32-L150)*1.347,((32-L150)-(32-J150))*1.347)),0)+ IF(F150="PČneol",IF(L150&gt;15,0,IF(J150&gt;15,(16-L150)*0.255,((16-L150)-(16-J150))*0.255)),0)+IF(F150="PŽ",IF(L150&gt;31,0,IF(J150&gt;31,(32-L150)*0.255,((32-L150)-(32-J150))*0.255)),0)+IF(F150="EČ",IF(L150&gt;23,0,IF(J150&gt;23,(24-L150)*0.612,((24-L150)-(24-J150))*0.612)),0)+IF(F150="EČneol",IF(L150&gt;7,0,IF(J150&gt;7,(8-L150)*0.204,((8-L150)-(8-J150))*0.204)),0)+IF(F150="EŽ",IF(L150&gt;23,0,IF(J150&gt;23,(24-L150)*0.204,((24-L150)-(24-J150))*0.204)),0)+IF(F150="PT",IF(L150&gt;31,0,IF(J150&gt;31,(32-L150)*0.204,((32-L150)-(32-J150))*0.204)),0)+IF(F150="JOŽ",IF(L150&gt;23,0,IF(J150&gt;23,(24-L150)*0.255,((24-L150)-(24-J150))*0.255)),0)+IF(F150="JPČ",IF(L150&gt;23,0,IF(J150&gt;23,(24-L150)*0.204,((24-L150)-(24-J150))*0.204)),0)+IF(F150="JEČ",IF(L150&gt;15,0,IF(J150&gt;15,(16-L150)*0.102,((16-L150)-(16-J150))*0.102)),0)+IF(F150="JEOF",IF(L150&gt;15,0,IF(J150&gt;15,(16-L150)*0.102,((16-L150)-(16-J150))*0.102)),0)+IF(F150="JnPČ",IF(L150&gt;15,0,IF(J150&gt;15,(16-L150)*0.153,((16-L150)-(16-J150))*0.153)),0)+IF(F150="JnEČ",IF(L150&gt;15,0,IF(J150&gt;15,(16-L150)*0.0765,((16-L150)-(16-J150))*0.0765)),0)+IF(F150="JčPČ",IF(L150&gt;15,0,IF(J150&gt;15,(16-L150)*0.06375,((16-L150)-(16-J150))*0.06375)),0)+IF(F150="JčEČ",IF(L150&gt;15,0,IF(J150&gt;15,(16-L150)*0.051,((16-L150)-(16-J150))*0.051)),0)+IF(F150="NEAK",IF(L150&gt;23,0,IF(J150&gt;23,(24-L150)*0.03444,((24-L150)-(24-J150))*0.03444)),0))</f>
        <v>0</v>
      </c>
      <c r="Q150" s="11">
        <f t="shared" ref="Q150:Q158" si="53">IF(ISERROR(P150*100/N150),0,(P150*100/N150))</f>
        <v>0</v>
      </c>
      <c r="R150" s="10">
        <f t="shared" si="51"/>
        <v>0</v>
      </c>
      <c r="S150" s="8"/>
    </row>
    <row r="151" spans="1:19">
      <c r="A151" s="61">
        <v>3</v>
      </c>
      <c r="B151" s="61"/>
      <c r="C151" s="12"/>
      <c r="D151" s="61"/>
      <c r="E151" s="61"/>
      <c r="F151" s="61"/>
      <c r="G151" s="61"/>
      <c r="H151" s="61"/>
      <c r="I151" s="61"/>
      <c r="J151" s="61"/>
      <c r="K151" s="61"/>
      <c r="L151" s="61"/>
      <c r="M151" s="61"/>
      <c r="N151" s="3">
        <f t="shared" si="47"/>
        <v>0</v>
      </c>
      <c r="O151" s="9">
        <f t="shared" si="48"/>
        <v>0</v>
      </c>
      <c r="P151" s="4">
        <f t="shared" si="52"/>
        <v>0</v>
      </c>
      <c r="Q151" s="11">
        <f t="shared" si="53"/>
        <v>0</v>
      </c>
      <c r="R151" s="10">
        <f t="shared" si="51"/>
        <v>0</v>
      </c>
      <c r="S151" s="8"/>
    </row>
    <row r="152" spans="1:19">
      <c r="A152" s="61">
        <v>4</v>
      </c>
      <c r="B152" s="61"/>
      <c r="C152" s="12"/>
      <c r="D152" s="61"/>
      <c r="E152" s="61"/>
      <c r="F152" s="61"/>
      <c r="G152" s="61"/>
      <c r="H152" s="61"/>
      <c r="I152" s="61"/>
      <c r="J152" s="61"/>
      <c r="K152" s="61"/>
      <c r="L152" s="61"/>
      <c r="M152" s="61"/>
      <c r="N152" s="3">
        <f t="shared" si="47"/>
        <v>0</v>
      </c>
      <c r="O152" s="9">
        <f t="shared" si="48"/>
        <v>0</v>
      </c>
      <c r="P152" s="4">
        <f t="shared" si="52"/>
        <v>0</v>
      </c>
      <c r="Q152" s="11">
        <f t="shared" si="53"/>
        <v>0</v>
      </c>
      <c r="R152" s="10">
        <f t="shared" si="51"/>
        <v>0</v>
      </c>
      <c r="S152" s="8"/>
    </row>
    <row r="153" spans="1:19">
      <c r="A153" s="61">
        <v>5</v>
      </c>
      <c r="B153" s="61"/>
      <c r="C153" s="12"/>
      <c r="D153" s="61"/>
      <c r="E153" s="61"/>
      <c r="F153" s="61"/>
      <c r="G153" s="61"/>
      <c r="H153" s="61"/>
      <c r="I153" s="61"/>
      <c r="J153" s="61"/>
      <c r="K153" s="61"/>
      <c r="L153" s="61"/>
      <c r="M153" s="61"/>
      <c r="N153" s="3">
        <f t="shared" si="47"/>
        <v>0</v>
      </c>
      <c r="O153" s="9">
        <f t="shared" si="48"/>
        <v>0</v>
      </c>
      <c r="P153" s="4">
        <f t="shared" si="52"/>
        <v>0</v>
      </c>
      <c r="Q153" s="11">
        <f t="shared" si="53"/>
        <v>0</v>
      </c>
      <c r="R153" s="10">
        <f t="shared" si="51"/>
        <v>0</v>
      </c>
      <c r="S153" s="8"/>
    </row>
    <row r="154" spans="1:19">
      <c r="A154" s="61">
        <v>6</v>
      </c>
      <c r="B154" s="61"/>
      <c r="C154" s="12"/>
      <c r="D154" s="61"/>
      <c r="E154" s="61"/>
      <c r="F154" s="61"/>
      <c r="G154" s="61"/>
      <c r="H154" s="61"/>
      <c r="I154" s="61"/>
      <c r="J154" s="61"/>
      <c r="K154" s="61"/>
      <c r="L154" s="61"/>
      <c r="M154" s="61"/>
      <c r="N154" s="3">
        <f t="shared" si="47"/>
        <v>0</v>
      </c>
      <c r="O154" s="9">
        <f t="shared" si="48"/>
        <v>0</v>
      </c>
      <c r="P154" s="4">
        <f t="shared" si="52"/>
        <v>0</v>
      </c>
      <c r="Q154" s="11">
        <f t="shared" si="53"/>
        <v>0</v>
      </c>
      <c r="R154" s="10">
        <f t="shared" si="51"/>
        <v>0</v>
      </c>
      <c r="S154" s="8"/>
    </row>
    <row r="155" spans="1:19">
      <c r="A155" s="61">
        <v>7</v>
      </c>
      <c r="B155" s="61"/>
      <c r="C155" s="12"/>
      <c r="D155" s="61"/>
      <c r="E155" s="61"/>
      <c r="F155" s="61"/>
      <c r="G155" s="61"/>
      <c r="H155" s="61"/>
      <c r="I155" s="61"/>
      <c r="J155" s="61"/>
      <c r="K155" s="61"/>
      <c r="L155" s="61"/>
      <c r="M155" s="61"/>
      <c r="N155" s="3">
        <f t="shared" si="47"/>
        <v>0</v>
      </c>
      <c r="O155" s="9">
        <f t="shared" si="48"/>
        <v>0</v>
      </c>
      <c r="P155" s="4">
        <f t="shared" si="52"/>
        <v>0</v>
      </c>
      <c r="Q155" s="11">
        <f t="shared" si="53"/>
        <v>0</v>
      </c>
      <c r="R155" s="10">
        <f t="shared" si="51"/>
        <v>0</v>
      </c>
      <c r="S155" s="8"/>
    </row>
    <row r="156" spans="1:19">
      <c r="A156" s="61">
        <v>8</v>
      </c>
      <c r="B156" s="61"/>
      <c r="C156" s="12"/>
      <c r="D156" s="61"/>
      <c r="E156" s="61"/>
      <c r="F156" s="61"/>
      <c r="G156" s="61"/>
      <c r="H156" s="61"/>
      <c r="I156" s="61"/>
      <c r="J156" s="61"/>
      <c r="K156" s="61"/>
      <c r="L156" s="61"/>
      <c r="M156" s="61"/>
      <c r="N156" s="3">
        <f t="shared" si="47"/>
        <v>0</v>
      </c>
      <c r="O156" s="9">
        <f t="shared" si="48"/>
        <v>0</v>
      </c>
      <c r="P156" s="4">
        <f t="shared" si="52"/>
        <v>0</v>
      </c>
      <c r="Q156" s="11">
        <f t="shared" si="53"/>
        <v>0</v>
      </c>
      <c r="R156" s="10">
        <f t="shared" si="51"/>
        <v>0</v>
      </c>
      <c r="S156" s="8"/>
    </row>
    <row r="157" spans="1:19">
      <c r="A157" s="61">
        <v>9</v>
      </c>
      <c r="B157" s="61"/>
      <c r="C157" s="12"/>
      <c r="D157" s="61"/>
      <c r="E157" s="61"/>
      <c r="F157" s="61"/>
      <c r="G157" s="61"/>
      <c r="H157" s="61"/>
      <c r="I157" s="61"/>
      <c r="J157" s="61"/>
      <c r="K157" s="61"/>
      <c r="L157" s="61"/>
      <c r="M157" s="61"/>
      <c r="N157" s="3">
        <f t="shared" si="47"/>
        <v>0</v>
      </c>
      <c r="O157" s="9">
        <f t="shared" si="48"/>
        <v>0</v>
      </c>
      <c r="P157" s="4">
        <f t="shared" si="52"/>
        <v>0</v>
      </c>
      <c r="Q157" s="11">
        <f t="shared" si="53"/>
        <v>0</v>
      </c>
      <c r="R157" s="10">
        <f t="shared" si="51"/>
        <v>0</v>
      </c>
      <c r="S157" s="8"/>
    </row>
    <row r="158" spans="1:19">
      <c r="A158" s="61">
        <v>10</v>
      </c>
      <c r="B158" s="61"/>
      <c r="C158" s="12"/>
      <c r="D158" s="61"/>
      <c r="E158" s="61"/>
      <c r="F158" s="61"/>
      <c r="G158" s="61"/>
      <c r="H158" s="61"/>
      <c r="I158" s="61"/>
      <c r="J158" s="61"/>
      <c r="K158" s="61"/>
      <c r="L158" s="61"/>
      <c r="M158" s="61"/>
      <c r="N158" s="3">
        <f t="shared" si="47"/>
        <v>0</v>
      </c>
      <c r="O158" s="9">
        <f t="shared" si="48"/>
        <v>0</v>
      </c>
      <c r="P158" s="4">
        <f t="shared" si="52"/>
        <v>0</v>
      </c>
      <c r="Q158" s="11">
        <f t="shared" si="53"/>
        <v>0</v>
      </c>
      <c r="R158" s="10">
        <f t="shared" si="51"/>
        <v>0</v>
      </c>
      <c r="S158" s="8"/>
    </row>
    <row r="159" spans="1:19">
      <c r="A159" s="64" t="s">
        <v>33</v>
      </c>
      <c r="B159" s="65"/>
      <c r="C159" s="65"/>
      <c r="D159" s="65"/>
      <c r="E159" s="65"/>
      <c r="F159" s="65"/>
      <c r="G159" s="65"/>
      <c r="H159" s="65"/>
      <c r="I159" s="65"/>
      <c r="J159" s="65"/>
      <c r="K159" s="65"/>
      <c r="L159" s="65"/>
      <c r="M159" s="65"/>
      <c r="N159" s="65"/>
      <c r="O159" s="65"/>
      <c r="P159" s="65"/>
      <c r="Q159" s="66"/>
      <c r="R159" s="10">
        <f>SUM(R149:R158)</f>
        <v>0</v>
      </c>
      <c r="S159" s="8"/>
    </row>
    <row r="160" spans="1:19" ht="15.75">
      <c r="A160" s="24" t="s">
        <v>34</v>
      </c>
      <c r="B160" s="24"/>
      <c r="C160" s="15"/>
      <c r="D160" s="15"/>
      <c r="E160" s="15"/>
      <c r="F160" s="15"/>
      <c r="G160" s="15"/>
      <c r="H160" s="15"/>
      <c r="I160" s="15"/>
      <c r="J160" s="15"/>
      <c r="K160" s="15"/>
      <c r="L160" s="15"/>
      <c r="M160" s="15"/>
      <c r="N160" s="15"/>
      <c r="O160" s="15"/>
      <c r="P160" s="15"/>
      <c r="Q160" s="15"/>
      <c r="R160" s="16"/>
      <c r="S160" s="8"/>
    </row>
    <row r="161" spans="1:19">
      <c r="A161" s="49" t="s">
        <v>43</v>
      </c>
      <c r="B161" s="49"/>
      <c r="C161" s="49"/>
      <c r="D161" s="49"/>
      <c r="E161" s="49"/>
      <c r="F161" s="49"/>
      <c r="G161" s="49"/>
      <c r="H161" s="49"/>
      <c r="I161" s="49"/>
      <c r="J161" s="15"/>
      <c r="K161" s="15"/>
      <c r="L161" s="15"/>
      <c r="M161" s="15"/>
      <c r="N161" s="15"/>
      <c r="O161" s="15"/>
      <c r="P161" s="15"/>
      <c r="Q161" s="15"/>
      <c r="R161" s="16"/>
      <c r="S161" s="8"/>
    </row>
    <row r="162" spans="1:19" s="8" customFormat="1">
      <c r="A162" s="49"/>
      <c r="B162" s="49"/>
      <c r="C162" s="49"/>
      <c r="D162" s="49"/>
      <c r="E162" s="49"/>
      <c r="F162" s="49"/>
      <c r="G162" s="49"/>
      <c r="H162" s="49"/>
      <c r="I162" s="49"/>
      <c r="J162" s="15"/>
      <c r="K162" s="15"/>
      <c r="L162" s="15"/>
      <c r="M162" s="15"/>
      <c r="N162" s="15"/>
      <c r="O162" s="15"/>
      <c r="P162" s="15"/>
      <c r="Q162" s="15"/>
      <c r="R162" s="16"/>
    </row>
    <row r="163" spans="1:19">
      <c r="A163" s="67" t="s">
        <v>44</v>
      </c>
      <c r="B163" s="68"/>
      <c r="C163" s="68"/>
      <c r="D163" s="68"/>
      <c r="E163" s="68"/>
      <c r="F163" s="68"/>
      <c r="G163" s="68"/>
      <c r="H163" s="68"/>
      <c r="I163" s="68"/>
      <c r="J163" s="68"/>
      <c r="K163" s="68"/>
      <c r="L163" s="68"/>
      <c r="M163" s="68"/>
      <c r="N163" s="68"/>
      <c r="O163" s="68"/>
      <c r="P163" s="68"/>
      <c r="Q163" s="57"/>
      <c r="R163" s="8"/>
      <c r="S163" s="8"/>
    </row>
    <row r="164" spans="1:19" ht="18">
      <c r="A164" s="69" t="s">
        <v>27</v>
      </c>
      <c r="B164" s="70"/>
      <c r="C164" s="70"/>
      <c r="D164" s="50"/>
      <c r="E164" s="50"/>
      <c r="F164" s="50"/>
      <c r="G164" s="50"/>
      <c r="H164" s="50"/>
      <c r="I164" s="50"/>
      <c r="J164" s="50"/>
      <c r="K164" s="50"/>
      <c r="L164" s="50"/>
      <c r="M164" s="50"/>
      <c r="N164" s="50"/>
      <c r="O164" s="50"/>
      <c r="P164" s="50"/>
      <c r="Q164" s="57"/>
      <c r="R164" s="8"/>
      <c r="S164" s="8"/>
    </row>
    <row r="165" spans="1:19">
      <c r="A165" s="67" t="s">
        <v>45</v>
      </c>
      <c r="B165" s="68"/>
      <c r="C165" s="68"/>
      <c r="D165" s="68"/>
      <c r="E165" s="68"/>
      <c r="F165" s="68"/>
      <c r="G165" s="68"/>
      <c r="H165" s="68"/>
      <c r="I165" s="68"/>
      <c r="J165" s="68"/>
      <c r="K165" s="68"/>
      <c r="L165" s="68"/>
      <c r="M165" s="68"/>
      <c r="N165" s="68"/>
      <c r="O165" s="68"/>
      <c r="P165" s="68"/>
      <c r="Q165" s="57"/>
      <c r="R165" s="8"/>
      <c r="S165" s="8"/>
    </row>
    <row r="166" spans="1:19">
      <c r="A166" s="61">
        <v>1</v>
      </c>
      <c r="B166" s="61"/>
      <c r="C166" s="12"/>
      <c r="D166" s="61"/>
      <c r="E166" s="61"/>
      <c r="F166" s="61"/>
      <c r="G166" s="61"/>
      <c r="H166" s="61"/>
      <c r="I166" s="61"/>
      <c r="J166" s="61"/>
      <c r="K166" s="61"/>
      <c r="L166" s="61"/>
      <c r="M166" s="61"/>
      <c r="N166" s="3">
        <f t="shared" ref="N166:N175" si="54">(IF(F166="OŽ",IF(L166=1,550.8,IF(L166=2,426.38,IF(L166=3,342.14,IF(L166=4,181.44,IF(L166=5,168.48,IF(L166=6,155.52,IF(L166=7,148.5,IF(L166=8,144,0))))))))+IF(L166&lt;=8,0,IF(L166&lt;=16,137.7,IF(L166&lt;=24,108,IF(L166&lt;=32,80.1,IF(L166&lt;=36,52.2,0)))))-IF(L166&lt;=8,0,IF(L166&lt;=16,(L166-9)*2.754,IF(L166&lt;=24,(L166-17)* 2.754,IF(L166&lt;=32,(L166-25)* 2.754,IF(L166&lt;=36,(L166-33)*2.754,0))))),0)+IF(F166="PČ",IF(L166=1,449,IF(L166=2,314.6,IF(L166=3,238,IF(L166=4,172,IF(L166=5,159,IF(L166=6,145,IF(L166=7,132,IF(L166=8,119,0))))))))+IF(L166&lt;=8,0,IF(L166&lt;=16,88,IF(L166&lt;=24,55,IF(L166&lt;=32,22,0))))-IF(L166&lt;=8,0,IF(L166&lt;=16,(L166-9)*2.245,IF(L166&lt;=24,(L166-17)*2.245,IF(L166&lt;=32,(L166-25)*2.245,0)))),0)+IF(F166="PČneol",IF(L166=1,85,IF(L166=2,64.61,IF(L166=3,50.76,IF(L166=4,16.25,IF(L166=5,15,IF(L166=6,13.75,IF(L166=7,12.5,IF(L166=8,11.25,0))))))))+IF(L166&lt;=8,0,IF(L166&lt;=16,9,0))-IF(L166&lt;=8,0,IF(L166&lt;=16,(L166-9)*0.425,0)),0)+IF(F166="PŽ",IF(L166=1,85,IF(L166=2,59.5,IF(L166=3,45,IF(L166=4,32.5,IF(L166=5,30,IF(L166=6,27.5,IF(L166=7,25,IF(L166=8,22.5,0))))))))+IF(L166&lt;=8,0,IF(L166&lt;=16,19,IF(L166&lt;=24,13,IF(L166&lt;=32,8,0))))-IF(L166&lt;=8,0,IF(L166&lt;=16,(L166-9)*0.425,IF(L166&lt;=24,(L166-17)*0.425,IF(L166&lt;=32,(L166-25)*0.425,0)))),0)+IF(F166="EČ",IF(L166=1,204,IF(L166=2,156.24,IF(L166=3,123.84,IF(L166=4,72,IF(L166=5,66,IF(L166=6,60,IF(L166=7,54,IF(L166=8,48,0))))))))+IF(L166&lt;=8,0,IF(L166&lt;=16,40,IF(L166&lt;=24,25,0)))-IF(L166&lt;=8,0,IF(L166&lt;=16,(L166-9)*1.02,IF(L166&lt;=24,(L166-17)*1.02,0))),0)+IF(F166="EČneol",IF(L166=1,68,IF(L166=2,51.69,IF(L166=3,40.61,IF(L166=4,13,IF(L166=5,12,IF(L166=6,11,IF(L166=7,10,IF(L166=8,9,0)))))))))+IF(F166="EŽ",IF(L166=1,68,IF(L166=2,47.6,IF(L166=3,36,IF(L166=4,18,IF(L166=5,16.5,IF(L166=6,15,IF(L166=7,13.5,IF(L166=8,12,0))))))))+IF(L166&lt;=8,0,IF(L166&lt;=16,10,IF(L166&lt;=24,6,0)))-IF(L166&lt;=8,0,IF(L166&lt;=16,(L166-9)*0.34,IF(L166&lt;=24,(L166-17)*0.34,0))),0)+IF(F166="PT",IF(L166=1,68,IF(L166=2,52.08,IF(L166=3,41.28,IF(L166=4,24,IF(L166=5,22,IF(L166=6,20,IF(L166=7,18,IF(L166=8,16,0))))))))+IF(L166&lt;=8,0,IF(L166&lt;=16,13,IF(L166&lt;=24,9,IF(L166&lt;=32,4,0))))-IF(L166&lt;=8,0,IF(L166&lt;=16,(L166-9)*0.34,IF(L166&lt;=24,(L166-17)*0.34,IF(L166&lt;=32,(L166-25)*0.34,0)))),0)+IF(F166="JOŽ",IF(L166=1,85,IF(L166=2,59.5,IF(L166=3,45,IF(L166=4,32.5,IF(L166=5,30,IF(L166=6,27.5,IF(L166=7,25,IF(L166=8,22.5,0))))))))+IF(L166&lt;=8,0,IF(L166&lt;=16,19,IF(L166&lt;=24,13,0)))-IF(L166&lt;=8,0,IF(L166&lt;=16,(L166-9)*0.425,IF(L166&lt;=24,(L166-17)*0.425,0))),0)+IF(F166="JPČ",IF(L166=1,68,IF(L166=2,47.6,IF(L166=3,36,IF(L166=4,26,IF(L166=5,24,IF(L166=6,22,IF(L166=7,20,IF(L166=8,18,0))))))))+IF(L166&lt;=8,0,IF(L166&lt;=16,13,IF(L166&lt;=24,9,0)))-IF(L166&lt;=8,0,IF(L166&lt;=16,(L166-9)*0.34,IF(L166&lt;=24,(L166-17)*0.34,0))),0)+IF(F166="JEČ",IF(L166=1,34,IF(L166=2,26.04,IF(L166=3,20.6,IF(L166=4,12,IF(L166=5,11,IF(L166=6,10,IF(L166=7,9,IF(L166=8,8,0))))))))+IF(L166&lt;=8,0,IF(L166&lt;=16,6,0))-IF(L166&lt;=8,0,IF(L166&lt;=16,(L166-9)*0.17,0)),0)+IF(F166="JEOF",IF(L166=1,34,IF(L166=2,26.04,IF(L166=3,20.6,IF(L166=4,12,IF(L166=5,11,IF(L166=6,10,IF(L166=7,9,IF(L166=8,8,0))))))))+IF(L166&lt;=8,0,IF(L166&lt;=16,6,0))-IF(L166&lt;=8,0,IF(L166&lt;=16,(L166-9)*0.17,0)),0)+IF(F166="JnPČ",IF(L166=1,51,IF(L166=2,35.7,IF(L166=3,27,IF(L166=4,19.5,IF(L166=5,18,IF(L166=6,16.5,IF(L166=7,15,IF(L166=8,13.5,0))))))))+IF(L166&lt;=8,0,IF(L166&lt;=16,10,0))-IF(L166&lt;=8,0,IF(L166&lt;=16,(L166-9)*0.255,0)),0)+IF(F166="JnEČ",IF(L166=1,25.5,IF(L166=2,19.53,IF(L166=3,15.48,IF(L166=4,9,IF(L166=5,8.25,IF(L166=6,7.5,IF(L166=7,6.75,IF(L166=8,6,0))))))))+IF(L166&lt;=8,0,IF(L166&lt;=16,5,0))-IF(L166&lt;=8,0,IF(L166&lt;=16,(L166-9)*0.1275,0)),0)+IF(F166="JčPČ",IF(L166=1,21.25,IF(L166=2,14.5,IF(L166=3,11.5,IF(L166=4,7,IF(L166=5,6.5,IF(L166=6,6,IF(L166=7,5.5,IF(L166=8,5,0))))))))+IF(L166&lt;=8,0,IF(L166&lt;=16,4,0))-IF(L166&lt;=8,0,IF(L166&lt;=16,(L166-9)*0.10625,0)),0)+IF(F166="JčEČ",IF(L166=1,17,IF(L166=2,13.02,IF(L166=3,10.32,IF(L166=4,6,IF(L166=5,5.5,IF(L166=6,5,IF(L166=7,4.5,IF(L166=8,4,0))))))))+IF(L166&lt;=8,0,IF(L166&lt;=16,3,0))-IF(L166&lt;=8,0,IF(L166&lt;=16,(L166-9)*0.085,0)),0)+IF(F166="NEAK",IF(L166=1,11.48,IF(L166=2,8.79,IF(L166=3,6.97,IF(L166=4,4.05,IF(L166=5,3.71,IF(L166=6,3.38,IF(L166=7,3.04,IF(L166=8,2.7,0))))))))+IF(L166&lt;=8,0,IF(L166&lt;=16,2,IF(L166&lt;=24,1.3,0)))-IF(L166&lt;=8,0,IF(L166&lt;=16,(L166-9)*0.0574,IF(L166&lt;=24,(L166-17)*0.0574,0))),0))*IF(L166&lt;0,1,IF(OR(F166="PČ",F166="PŽ",F166="PT"),IF(J166&lt;32,J166/32,1),1))* IF(L166&lt;0,1,IF(OR(F166="EČ",F166="EŽ",F166="JOŽ",F166="JPČ",F166="NEAK"),IF(J166&lt;24,J166/24,1),1))*IF(L166&lt;0,1,IF(OR(F166="PČneol",F166="JEČ",F166="JEOF",F166="JnPČ",F166="JnEČ",F166="JčPČ",F166="JčEČ"),IF(J166&lt;16,J166/16,1),1))*IF(L166&lt;0,1,IF(F166="EČneol",IF(J166&lt;8,J166/8,1),1))</f>
        <v>0</v>
      </c>
      <c r="O166" s="9">
        <f t="shared" ref="O166:O175" si="55">IF(F166="OŽ",N166,IF(H166="Ne",IF(J166*0.3&lt;J166-L166,N166,0),IF(J166*0.1&lt;J166-L166,N166,0)))</f>
        <v>0</v>
      </c>
      <c r="P166" s="4">
        <f t="shared" ref="P166" si="56">IF(O166=0,0,IF(F166="OŽ",IF(L166&gt;35,0,IF(J166&gt;35,(36-L166)*1.836,((36-L166)-(36-J166))*1.836)),0)+IF(F166="PČ",IF(L166&gt;31,0,IF(J166&gt;31,(32-L166)*1.347,((32-L166)-(32-J166))*1.347)),0)+ IF(F166="PČneol",IF(L166&gt;15,0,IF(J166&gt;15,(16-L166)*0.255,((16-L166)-(16-J166))*0.255)),0)+IF(F166="PŽ",IF(L166&gt;31,0,IF(J166&gt;31,(32-L166)*0.255,((32-L166)-(32-J166))*0.255)),0)+IF(F166="EČ",IF(L166&gt;23,0,IF(J166&gt;23,(24-L166)*0.612,((24-L166)-(24-J166))*0.612)),0)+IF(F166="EČneol",IF(L166&gt;7,0,IF(J166&gt;7,(8-L166)*0.204,((8-L166)-(8-J166))*0.204)),0)+IF(F166="EŽ",IF(L166&gt;23,0,IF(J166&gt;23,(24-L166)*0.204,((24-L166)-(24-J166))*0.204)),0)+IF(F166="PT",IF(L166&gt;31,0,IF(J166&gt;31,(32-L166)*0.204,((32-L166)-(32-J166))*0.204)),0)+IF(F166="JOŽ",IF(L166&gt;23,0,IF(J166&gt;23,(24-L166)*0.255,((24-L166)-(24-J166))*0.255)),0)+IF(F166="JPČ",IF(L166&gt;23,0,IF(J166&gt;23,(24-L166)*0.204,((24-L166)-(24-J166))*0.204)),0)+IF(F166="JEČ",IF(L166&gt;15,0,IF(J166&gt;15,(16-L166)*0.102,((16-L166)-(16-J166))*0.102)),0)+IF(F166="JEOF",IF(L166&gt;15,0,IF(J166&gt;15,(16-L166)*0.102,((16-L166)-(16-J166))*0.102)),0)+IF(F166="JnPČ",IF(L166&gt;15,0,IF(J166&gt;15,(16-L166)*0.153,((16-L166)-(16-J166))*0.153)),0)+IF(F166="JnEČ",IF(L166&gt;15,0,IF(J166&gt;15,(16-L166)*0.0765,((16-L166)-(16-J166))*0.0765)),0)+IF(F166="JčPČ",IF(L166&gt;15,0,IF(J166&gt;15,(16-L166)*0.06375,((16-L166)-(16-J166))*0.06375)),0)+IF(F166="JčEČ",IF(L166&gt;15,0,IF(J166&gt;15,(16-L166)*0.051,((16-L166)-(16-J166))*0.051)),0)+IF(F166="NEAK",IF(L166&gt;23,0,IF(J166&gt;23,(24-L166)*0.03444,((24-L166)-(24-J166))*0.03444)),0))</f>
        <v>0</v>
      </c>
      <c r="Q166" s="11">
        <f t="shared" ref="Q166" si="57">IF(ISERROR(P166*100/N166),0,(P166*100/N166))</f>
        <v>0</v>
      </c>
      <c r="R166" s="10">
        <f t="shared" ref="R166:R175" si="58">IF(Q166&lt;=30,O166+P166,O166+O166*0.3)*IF(G166=1,0.4,IF(G166=2,0.75,IF(G166="1 (kas 4 m. 1 k. nerengiamos)",0.52,1)))*IF(D166="olimpinė",1,IF(M166="Ne",0.5,1))*IF(OR(A$5="Lietuvos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federacija"),IF(OR(J166&lt;8,K166&lt;16),0,1),1)*E166*IF(I166&lt;=1,1,1/I166)*IF(OR(A$5="Lietuvos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166" s="8"/>
    </row>
    <row r="167" spans="1:19">
      <c r="A167" s="61">
        <v>2</v>
      </c>
      <c r="B167" s="61"/>
      <c r="C167" s="12"/>
      <c r="D167" s="61"/>
      <c r="E167" s="61"/>
      <c r="F167" s="61"/>
      <c r="G167" s="61"/>
      <c r="H167" s="61"/>
      <c r="I167" s="61"/>
      <c r="J167" s="61"/>
      <c r="K167" s="61"/>
      <c r="L167" s="61"/>
      <c r="M167" s="61"/>
      <c r="N167" s="3">
        <f t="shared" si="54"/>
        <v>0</v>
      </c>
      <c r="O167" s="9">
        <f t="shared" si="55"/>
        <v>0</v>
      </c>
      <c r="P167" s="4">
        <f t="shared" ref="P167:P175" si="59">IF(O167=0,0,IF(F167="OŽ",IF(L167&gt;35,0,IF(J167&gt;35,(36-L167)*1.836,((36-L167)-(36-J167))*1.836)),0)+IF(F167="PČ",IF(L167&gt;31,0,IF(J167&gt;31,(32-L167)*1.347,((32-L167)-(32-J167))*1.347)),0)+ IF(F167="PČneol",IF(L167&gt;15,0,IF(J167&gt;15,(16-L167)*0.255,((16-L167)-(16-J167))*0.255)),0)+IF(F167="PŽ",IF(L167&gt;31,0,IF(J167&gt;31,(32-L167)*0.255,((32-L167)-(32-J167))*0.255)),0)+IF(F167="EČ",IF(L167&gt;23,0,IF(J167&gt;23,(24-L167)*0.612,((24-L167)-(24-J167))*0.612)),0)+IF(F167="EČneol",IF(L167&gt;7,0,IF(J167&gt;7,(8-L167)*0.204,((8-L167)-(8-J167))*0.204)),0)+IF(F167="EŽ",IF(L167&gt;23,0,IF(J167&gt;23,(24-L167)*0.204,((24-L167)-(24-J167))*0.204)),0)+IF(F167="PT",IF(L167&gt;31,0,IF(J167&gt;31,(32-L167)*0.204,((32-L167)-(32-J167))*0.204)),0)+IF(F167="JOŽ",IF(L167&gt;23,0,IF(J167&gt;23,(24-L167)*0.255,((24-L167)-(24-J167))*0.255)),0)+IF(F167="JPČ",IF(L167&gt;23,0,IF(J167&gt;23,(24-L167)*0.204,((24-L167)-(24-J167))*0.204)),0)+IF(F167="JEČ",IF(L167&gt;15,0,IF(J167&gt;15,(16-L167)*0.102,((16-L167)-(16-J167))*0.102)),0)+IF(F167="JEOF",IF(L167&gt;15,0,IF(J167&gt;15,(16-L167)*0.102,((16-L167)-(16-J167))*0.102)),0)+IF(F167="JnPČ",IF(L167&gt;15,0,IF(J167&gt;15,(16-L167)*0.153,((16-L167)-(16-J167))*0.153)),0)+IF(F167="JnEČ",IF(L167&gt;15,0,IF(J167&gt;15,(16-L167)*0.0765,((16-L167)-(16-J167))*0.0765)),0)+IF(F167="JčPČ",IF(L167&gt;15,0,IF(J167&gt;15,(16-L167)*0.06375,((16-L167)-(16-J167))*0.06375)),0)+IF(F167="JčEČ",IF(L167&gt;15,0,IF(J167&gt;15,(16-L167)*0.051,((16-L167)-(16-J167))*0.051)),0)+IF(F167="NEAK",IF(L167&gt;23,0,IF(J167&gt;23,(24-L167)*0.03444,((24-L167)-(24-J167))*0.03444)),0))</f>
        <v>0</v>
      </c>
      <c r="Q167" s="11">
        <f t="shared" ref="Q167:Q175" si="60">IF(ISERROR(P167*100/N167),0,(P167*100/N167))</f>
        <v>0</v>
      </c>
      <c r="R167" s="10">
        <f t="shared" si="58"/>
        <v>0</v>
      </c>
      <c r="S167" s="8"/>
    </row>
    <row r="168" spans="1:19">
      <c r="A168" s="61">
        <v>3</v>
      </c>
      <c r="B168" s="61"/>
      <c r="C168" s="12"/>
      <c r="D168" s="61"/>
      <c r="E168" s="61"/>
      <c r="F168" s="61"/>
      <c r="G168" s="61"/>
      <c r="H168" s="61"/>
      <c r="I168" s="61"/>
      <c r="J168" s="61"/>
      <c r="K168" s="61"/>
      <c r="L168" s="61"/>
      <c r="M168" s="61"/>
      <c r="N168" s="3">
        <f t="shared" si="54"/>
        <v>0</v>
      </c>
      <c r="O168" s="9">
        <f t="shared" si="55"/>
        <v>0</v>
      </c>
      <c r="P168" s="4">
        <f t="shared" si="59"/>
        <v>0</v>
      </c>
      <c r="Q168" s="11">
        <f t="shared" si="60"/>
        <v>0</v>
      </c>
      <c r="R168" s="10">
        <f t="shared" si="58"/>
        <v>0</v>
      </c>
      <c r="S168" s="8"/>
    </row>
    <row r="169" spans="1:19">
      <c r="A169" s="61">
        <v>4</v>
      </c>
      <c r="B169" s="61"/>
      <c r="C169" s="12"/>
      <c r="D169" s="61"/>
      <c r="E169" s="61"/>
      <c r="F169" s="61"/>
      <c r="G169" s="61"/>
      <c r="H169" s="61"/>
      <c r="I169" s="61"/>
      <c r="J169" s="61"/>
      <c r="K169" s="61"/>
      <c r="L169" s="61"/>
      <c r="M169" s="61"/>
      <c r="N169" s="3">
        <f t="shared" si="54"/>
        <v>0</v>
      </c>
      <c r="O169" s="9">
        <f t="shared" si="55"/>
        <v>0</v>
      </c>
      <c r="P169" s="4">
        <f t="shared" si="59"/>
        <v>0</v>
      </c>
      <c r="Q169" s="11">
        <f t="shared" si="60"/>
        <v>0</v>
      </c>
      <c r="R169" s="10">
        <f t="shared" si="58"/>
        <v>0</v>
      </c>
      <c r="S169" s="8"/>
    </row>
    <row r="170" spans="1:19">
      <c r="A170" s="61">
        <v>5</v>
      </c>
      <c r="B170" s="61"/>
      <c r="C170" s="12"/>
      <c r="D170" s="61"/>
      <c r="E170" s="61"/>
      <c r="F170" s="61"/>
      <c r="G170" s="61"/>
      <c r="H170" s="61"/>
      <c r="I170" s="61"/>
      <c r="J170" s="61"/>
      <c r="K170" s="61"/>
      <c r="L170" s="61"/>
      <c r="M170" s="61"/>
      <c r="N170" s="3">
        <f t="shared" si="54"/>
        <v>0</v>
      </c>
      <c r="O170" s="9">
        <f t="shared" si="55"/>
        <v>0</v>
      </c>
      <c r="P170" s="4">
        <f t="shared" si="59"/>
        <v>0</v>
      </c>
      <c r="Q170" s="11">
        <f t="shared" si="60"/>
        <v>0</v>
      </c>
      <c r="R170" s="10">
        <f t="shared" si="58"/>
        <v>0</v>
      </c>
      <c r="S170" s="8"/>
    </row>
    <row r="171" spans="1:19">
      <c r="A171" s="61">
        <v>6</v>
      </c>
      <c r="B171" s="61"/>
      <c r="C171" s="12"/>
      <c r="D171" s="61"/>
      <c r="E171" s="61"/>
      <c r="F171" s="61"/>
      <c r="G171" s="61"/>
      <c r="H171" s="61"/>
      <c r="I171" s="61"/>
      <c r="J171" s="61"/>
      <c r="K171" s="61"/>
      <c r="L171" s="61"/>
      <c r="M171" s="61"/>
      <c r="N171" s="3">
        <f t="shared" si="54"/>
        <v>0</v>
      </c>
      <c r="O171" s="9">
        <f t="shared" si="55"/>
        <v>0</v>
      </c>
      <c r="P171" s="4">
        <f t="shared" si="59"/>
        <v>0</v>
      </c>
      <c r="Q171" s="11">
        <f t="shared" si="60"/>
        <v>0</v>
      </c>
      <c r="R171" s="10">
        <f t="shared" si="58"/>
        <v>0</v>
      </c>
      <c r="S171" s="8"/>
    </row>
    <row r="172" spans="1:19">
      <c r="A172" s="61">
        <v>7</v>
      </c>
      <c r="B172" s="61"/>
      <c r="C172" s="12"/>
      <c r="D172" s="61"/>
      <c r="E172" s="61"/>
      <c r="F172" s="61"/>
      <c r="G172" s="61"/>
      <c r="H172" s="61"/>
      <c r="I172" s="61"/>
      <c r="J172" s="61"/>
      <c r="K172" s="61"/>
      <c r="L172" s="61"/>
      <c r="M172" s="61"/>
      <c r="N172" s="3">
        <f t="shared" si="54"/>
        <v>0</v>
      </c>
      <c r="O172" s="9">
        <f t="shared" si="55"/>
        <v>0</v>
      </c>
      <c r="P172" s="4">
        <f t="shared" si="59"/>
        <v>0</v>
      </c>
      <c r="Q172" s="11">
        <f t="shared" si="60"/>
        <v>0</v>
      </c>
      <c r="R172" s="10">
        <f t="shared" si="58"/>
        <v>0</v>
      </c>
      <c r="S172" s="8"/>
    </row>
    <row r="173" spans="1:19">
      <c r="A173" s="61">
        <v>8</v>
      </c>
      <c r="B173" s="61"/>
      <c r="C173" s="12"/>
      <c r="D173" s="61"/>
      <c r="E173" s="61"/>
      <c r="F173" s="61"/>
      <c r="G173" s="61"/>
      <c r="H173" s="61"/>
      <c r="I173" s="61"/>
      <c r="J173" s="61"/>
      <c r="K173" s="61"/>
      <c r="L173" s="61"/>
      <c r="M173" s="61"/>
      <c r="N173" s="3">
        <f t="shared" si="54"/>
        <v>0</v>
      </c>
      <c r="O173" s="9">
        <f t="shared" si="55"/>
        <v>0</v>
      </c>
      <c r="P173" s="4">
        <f t="shared" si="59"/>
        <v>0</v>
      </c>
      <c r="Q173" s="11">
        <f t="shared" si="60"/>
        <v>0</v>
      </c>
      <c r="R173" s="10">
        <f t="shared" si="58"/>
        <v>0</v>
      </c>
      <c r="S173" s="8"/>
    </row>
    <row r="174" spans="1:19">
      <c r="A174" s="61">
        <v>9</v>
      </c>
      <c r="B174" s="61"/>
      <c r="C174" s="12"/>
      <c r="D174" s="61"/>
      <c r="E174" s="61"/>
      <c r="F174" s="61"/>
      <c r="G174" s="61"/>
      <c r="H174" s="61"/>
      <c r="I174" s="61"/>
      <c r="J174" s="61"/>
      <c r="K174" s="61"/>
      <c r="L174" s="61"/>
      <c r="M174" s="61"/>
      <c r="N174" s="3">
        <f t="shared" si="54"/>
        <v>0</v>
      </c>
      <c r="O174" s="9">
        <f t="shared" si="55"/>
        <v>0</v>
      </c>
      <c r="P174" s="4">
        <f t="shared" si="59"/>
        <v>0</v>
      </c>
      <c r="Q174" s="11">
        <f t="shared" si="60"/>
        <v>0</v>
      </c>
      <c r="R174" s="10">
        <f t="shared" si="58"/>
        <v>0</v>
      </c>
      <c r="S174" s="8"/>
    </row>
    <row r="175" spans="1:19">
      <c r="A175" s="61">
        <v>10</v>
      </c>
      <c r="B175" s="61"/>
      <c r="C175" s="12"/>
      <c r="D175" s="61"/>
      <c r="E175" s="61"/>
      <c r="F175" s="61"/>
      <c r="G175" s="61"/>
      <c r="H175" s="61"/>
      <c r="I175" s="61"/>
      <c r="J175" s="61"/>
      <c r="K175" s="61"/>
      <c r="L175" s="61"/>
      <c r="M175" s="61"/>
      <c r="N175" s="3">
        <f t="shared" si="54"/>
        <v>0</v>
      </c>
      <c r="O175" s="9">
        <f t="shared" si="55"/>
        <v>0</v>
      </c>
      <c r="P175" s="4">
        <f t="shared" si="59"/>
        <v>0</v>
      </c>
      <c r="Q175" s="11">
        <f t="shared" si="60"/>
        <v>0</v>
      </c>
      <c r="R175" s="10">
        <f t="shared" si="58"/>
        <v>0</v>
      </c>
      <c r="S175" s="8"/>
    </row>
    <row r="176" spans="1:19">
      <c r="A176" s="64" t="s">
        <v>33</v>
      </c>
      <c r="B176" s="65"/>
      <c r="C176" s="65"/>
      <c r="D176" s="65"/>
      <c r="E176" s="65"/>
      <c r="F176" s="65"/>
      <c r="G176" s="65"/>
      <c r="H176" s="65"/>
      <c r="I176" s="65"/>
      <c r="J176" s="65"/>
      <c r="K176" s="65"/>
      <c r="L176" s="65"/>
      <c r="M176" s="65"/>
      <c r="N176" s="65"/>
      <c r="O176" s="65"/>
      <c r="P176" s="65"/>
      <c r="Q176" s="66"/>
      <c r="R176" s="10">
        <f>SUM(R166:R175)</f>
        <v>0</v>
      </c>
      <c r="S176" s="8"/>
    </row>
    <row r="177" spans="1:19" ht="15.75">
      <c r="A177" s="24" t="s">
        <v>34</v>
      </c>
      <c r="B177" s="24"/>
      <c r="C177" s="15"/>
      <c r="D177" s="15"/>
      <c r="E177" s="15"/>
      <c r="F177" s="15"/>
      <c r="G177" s="15"/>
      <c r="H177" s="15"/>
      <c r="I177" s="15"/>
      <c r="J177" s="15"/>
      <c r="K177" s="15"/>
      <c r="L177" s="15"/>
      <c r="M177" s="15"/>
      <c r="N177" s="15"/>
      <c r="O177" s="15"/>
      <c r="P177" s="15"/>
      <c r="Q177" s="15"/>
      <c r="R177" s="16"/>
      <c r="S177" s="8"/>
    </row>
    <row r="178" spans="1:19">
      <c r="A178" s="49" t="s">
        <v>43</v>
      </c>
      <c r="B178" s="49"/>
      <c r="C178" s="49"/>
      <c r="D178" s="49"/>
      <c r="E178" s="49"/>
      <c r="F178" s="49"/>
      <c r="G178" s="49"/>
      <c r="H178" s="49"/>
      <c r="I178" s="49"/>
      <c r="J178" s="15"/>
      <c r="K178" s="15"/>
      <c r="L178" s="15"/>
      <c r="M178" s="15"/>
      <c r="N178" s="15"/>
      <c r="O178" s="15"/>
      <c r="P178" s="15"/>
      <c r="Q178" s="15"/>
      <c r="R178" s="16"/>
      <c r="S178" s="8"/>
    </row>
    <row r="179" spans="1:19" s="8" customFormat="1">
      <c r="A179" s="49"/>
      <c r="B179" s="49"/>
      <c r="C179" s="49"/>
      <c r="D179" s="49"/>
      <c r="E179" s="49"/>
      <c r="F179" s="49"/>
      <c r="G179" s="49"/>
      <c r="H179" s="49"/>
      <c r="I179" s="49"/>
      <c r="J179" s="15"/>
      <c r="K179" s="15"/>
      <c r="L179" s="15"/>
      <c r="M179" s="15"/>
      <c r="N179" s="15"/>
      <c r="O179" s="15"/>
      <c r="P179" s="15"/>
      <c r="Q179" s="15"/>
      <c r="R179" s="16"/>
    </row>
    <row r="180" spans="1:19">
      <c r="A180" s="67" t="s">
        <v>44</v>
      </c>
      <c r="B180" s="68"/>
      <c r="C180" s="68"/>
      <c r="D180" s="68"/>
      <c r="E180" s="68"/>
      <c r="F180" s="68"/>
      <c r="G180" s="68"/>
      <c r="H180" s="68"/>
      <c r="I180" s="68"/>
      <c r="J180" s="68"/>
      <c r="K180" s="68"/>
      <c r="L180" s="68"/>
      <c r="M180" s="68"/>
      <c r="N180" s="68"/>
      <c r="O180" s="68"/>
      <c r="P180" s="68"/>
      <c r="Q180" s="57"/>
      <c r="R180" s="8"/>
      <c r="S180" s="8"/>
    </row>
    <row r="181" spans="1:19" ht="18">
      <c r="A181" s="69" t="s">
        <v>27</v>
      </c>
      <c r="B181" s="70"/>
      <c r="C181" s="70"/>
      <c r="D181" s="50"/>
      <c r="E181" s="50"/>
      <c r="F181" s="50"/>
      <c r="G181" s="50"/>
      <c r="H181" s="50"/>
      <c r="I181" s="50"/>
      <c r="J181" s="50"/>
      <c r="K181" s="50"/>
      <c r="L181" s="50"/>
      <c r="M181" s="50"/>
      <c r="N181" s="50"/>
      <c r="O181" s="50"/>
      <c r="P181" s="50"/>
      <c r="Q181" s="57"/>
      <c r="R181" s="8"/>
      <c r="S181" s="8"/>
    </row>
    <row r="182" spans="1:19">
      <c r="A182" s="67" t="s">
        <v>45</v>
      </c>
      <c r="B182" s="68"/>
      <c r="C182" s="68"/>
      <c r="D182" s="68"/>
      <c r="E182" s="68"/>
      <c r="F182" s="68"/>
      <c r="G182" s="68"/>
      <c r="H182" s="68"/>
      <c r="I182" s="68"/>
      <c r="J182" s="68"/>
      <c r="K182" s="68"/>
      <c r="L182" s="68"/>
      <c r="M182" s="68"/>
      <c r="N182" s="68"/>
      <c r="O182" s="68"/>
      <c r="P182" s="68"/>
      <c r="Q182" s="57"/>
      <c r="R182" s="8"/>
      <c r="S182" s="8"/>
    </row>
    <row r="183" spans="1:19">
      <c r="A183" s="61">
        <v>1</v>
      </c>
      <c r="B183" s="61"/>
      <c r="C183" s="12"/>
      <c r="D183" s="61"/>
      <c r="E183" s="61"/>
      <c r="F183" s="61"/>
      <c r="G183" s="61"/>
      <c r="H183" s="61"/>
      <c r="I183" s="61"/>
      <c r="J183" s="61"/>
      <c r="K183" s="61"/>
      <c r="L183" s="61"/>
      <c r="M183" s="61"/>
      <c r="N183" s="3">
        <f t="shared" ref="N183:N192" si="61">(IF(F183="OŽ",IF(L183=1,550.8,IF(L183=2,426.38,IF(L183=3,342.14,IF(L183=4,181.44,IF(L183=5,168.48,IF(L183=6,155.52,IF(L183=7,148.5,IF(L183=8,144,0))))))))+IF(L183&lt;=8,0,IF(L183&lt;=16,137.7,IF(L183&lt;=24,108,IF(L183&lt;=32,80.1,IF(L183&lt;=36,52.2,0)))))-IF(L183&lt;=8,0,IF(L183&lt;=16,(L183-9)*2.754,IF(L183&lt;=24,(L183-17)* 2.754,IF(L183&lt;=32,(L183-25)* 2.754,IF(L183&lt;=36,(L183-33)*2.754,0))))),0)+IF(F183="PČ",IF(L183=1,449,IF(L183=2,314.6,IF(L183=3,238,IF(L183=4,172,IF(L183=5,159,IF(L183=6,145,IF(L183=7,132,IF(L183=8,119,0))))))))+IF(L183&lt;=8,0,IF(L183&lt;=16,88,IF(L183&lt;=24,55,IF(L183&lt;=32,22,0))))-IF(L183&lt;=8,0,IF(L183&lt;=16,(L183-9)*2.245,IF(L183&lt;=24,(L183-17)*2.245,IF(L183&lt;=32,(L183-25)*2.245,0)))),0)+IF(F183="PČneol",IF(L183=1,85,IF(L183=2,64.61,IF(L183=3,50.76,IF(L183=4,16.25,IF(L183=5,15,IF(L183=6,13.75,IF(L183=7,12.5,IF(L183=8,11.25,0))))))))+IF(L183&lt;=8,0,IF(L183&lt;=16,9,0))-IF(L183&lt;=8,0,IF(L183&lt;=16,(L183-9)*0.425,0)),0)+IF(F183="PŽ",IF(L183=1,85,IF(L183=2,59.5,IF(L183=3,45,IF(L183=4,32.5,IF(L183=5,30,IF(L183=6,27.5,IF(L183=7,25,IF(L183=8,22.5,0))))))))+IF(L183&lt;=8,0,IF(L183&lt;=16,19,IF(L183&lt;=24,13,IF(L183&lt;=32,8,0))))-IF(L183&lt;=8,0,IF(L183&lt;=16,(L183-9)*0.425,IF(L183&lt;=24,(L183-17)*0.425,IF(L183&lt;=32,(L183-25)*0.425,0)))),0)+IF(F183="EČ",IF(L183=1,204,IF(L183=2,156.24,IF(L183=3,123.84,IF(L183=4,72,IF(L183=5,66,IF(L183=6,60,IF(L183=7,54,IF(L183=8,48,0))))))))+IF(L183&lt;=8,0,IF(L183&lt;=16,40,IF(L183&lt;=24,25,0)))-IF(L183&lt;=8,0,IF(L183&lt;=16,(L183-9)*1.02,IF(L183&lt;=24,(L183-17)*1.02,0))),0)+IF(F183="EČneol",IF(L183=1,68,IF(L183=2,51.69,IF(L183=3,40.61,IF(L183=4,13,IF(L183=5,12,IF(L183=6,11,IF(L183=7,10,IF(L183=8,9,0)))))))))+IF(F183="EŽ",IF(L183=1,68,IF(L183=2,47.6,IF(L183=3,36,IF(L183=4,18,IF(L183=5,16.5,IF(L183=6,15,IF(L183=7,13.5,IF(L183=8,12,0))))))))+IF(L183&lt;=8,0,IF(L183&lt;=16,10,IF(L183&lt;=24,6,0)))-IF(L183&lt;=8,0,IF(L183&lt;=16,(L183-9)*0.34,IF(L183&lt;=24,(L183-17)*0.34,0))),0)+IF(F183="PT",IF(L183=1,68,IF(L183=2,52.08,IF(L183=3,41.28,IF(L183=4,24,IF(L183=5,22,IF(L183=6,20,IF(L183=7,18,IF(L183=8,16,0))))))))+IF(L183&lt;=8,0,IF(L183&lt;=16,13,IF(L183&lt;=24,9,IF(L183&lt;=32,4,0))))-IF(L183&lt;=8,0,IF(L183&lt;=16,(L183-9)*0.34,IF(L183&lt;=24,(L183-17)*0.34,IF(L183&lt;=32,(L183-25)*0.34,0)))),0)+IF(F183="JOŽ",IF(L183=1,85,IF(L183=2,59.5,IF(L183=3,45,IF(L183=4,32.5,IF(L183=5,30,IF(L183=6,27.5,IF(L183=7,25,IF(L183=8,22.5,0))))))))+IF(L183&lt;=8,0,IF(L183&lt;=16,19,IF(L183&lt;=24,13,0)))-IF(L183&lt;=8,0,IF(L183&lt;=16,(L183-9)*0.425,IF(L183&lt;=24,(L183-17)*0.425,0))),0)+IF(F183="JPČ",IF(L183=1,68,IF(L183=2,47.6,IF(L183=3,36,IF(L183=4,26,IF(L183=5,24,IF(L183=6,22,IF(L183=7,20,IF(L183=8,18,0))))))))+IF(L183&lt;=8,0,IF(L183&lt;=16,13,IF(L183&lt;=24,9,0)))-IF(L183&lt;=8,0,IF(L183&lt;=16,(L183-9)*0.34,IF(L183&lt;=24,(L183-17)*0.34,0))),0)+IF(F183="JEČ",IF(L183=1,34,IF(L183=2,26.04,IF(L183=3,20.6,IF(L183=4,12,IF(L183=5,11,IF(L183=6,10,IF(L183=7,9,IF(L183=8,8,0))))))))+IF(L183&lt;=8,0,IF(L183&lt;=16,6,0))-IF(L183&lt;=8,0,IF(L183&lt;=16,(L183-9)*0.17,0)),0)+IF(F183="JEOF",IF(L183=1,34,IF(L183=2,26.04,IF(L183=3,20.6,IF(L183=4,12,IF(L183=5,11,IF(L183=6,10,IF(L183=7,9,IF(L183=8,8,0))))))))+IF(L183&lt;=8,0,IF(L183&lt;=16,6,0))-IF(L183&lt;=8,0,IF(L183&lt;=16,(L183-9)*0.17,0)),0)+IF(F183="JnPČ",IF(L183=1,51,IF(L183=2,35.7,IF(L183=3,27,IF(L183=4,19.5,IF(L183=5,18,IF(L183=6,16.5,IF(L183=7,15,IF(L183=8,13.5,0))))))))+IF(L183&lt;=8,0,IF(L183&lt;=16,10,0))-IF(L183&lt;=8,0,IF(L183&lt;=16,(L183-9)*0.255,0)),0)+IF(F183="JnEČ",IF(L183=1,25.5,IF(L183=2,19.53,IF(L183=3,15.48,IF(L183=4,9,IF(L183=5,8.25,IF(L183=6,7.5,IF(L183=7,6.75,IF(L183=8,6,0))))))))+IF(L183&lt;=8,0,IF(L183&lt;=16,5,0))-IF(L183&lt;=8,0,IF(L183&lt;=16,(L183-9)*0.1275,0)),0)+IF(F183="JčPČ",IF(L183=1,21.25,IF(L183=2,14.5,IF(L183=3,11.5,IF(L183=4,7,IF(L183=5,6.5,IF(L183=6,6,IF(L183=7,5.5,IF(L183=8,5,0))))))))+IF(L183&lt;=8,0,IF(L183&lt;=16,4,0))-IF(L183&lt;=8,0,IF(L183&lt;=16,(L183-9)*0.10625,0)),0)+IF(F183="JčEČ",IF(L183=1,17,IF(L183=2,13.02,IF(L183=3,10.32,IF(L183=4,6,IF(L183=5,5.5,IF(L183=6,5,IF(L183=7,4.5,IF(L183=8,4,0))))))))+IF(L183&lt;=8,0,IF(L183&lt;=16,3,0))-IF(L183&lt;=8,0,IF(L183&lt;=16,(L183-9)*0.085,0)),0)+IF(F183="NEAK",IF(L183=1,11.48,IF(L183=2,8.79,IF(L183=3,6.97,IF(L183=4,4.05,IF(L183=5,3.71,IF(L183=6,3.38,IF(L183=7,3.04,IF(L183=8,2.7,0))))))))+IF(L183&lt;=8,0,IF(L183&lt;=16,2,IF(L183&lt;=24,1.3,0)))-IF(L183&lt;=8,0,IF(L183&lt;=16,(L183-9)*0.0574,IF(L183&lt;=24,(L183-17)*0.0574,0))),0))*IF(L183&lt;0,1,IF(OR(F183="PČ",F183="PŽ",F183="PT"),IF(J183&lt;32,J183/32,1),1))* IF(L183&lt;0,1,IF(OR(F183="EČ",F183="EŽ",F183="JOŽ",F183="JPČ",F183="NEAK"),IF(J183&lt;24,J183/24,1),1))*IF(L183&lt;0,1,IF(OR(F183="PČneol",F183="JEČ",F183="JEOF",F183="JnPČ",F183="JnEČ",F183="JčPČ",F183="JčEČ"),IF(J183&lt;16,J183/16,1),1))*IF(L183&lt;0,1,IF(F183="EČneol",IF(J183&lt;8,J183/8,1),1))</f>
        <v>0</v>
      </c>
      <c r="O183" s="9">
        <f t="shared" ref="O183:O192" si="62">IF(F183="OŽ",N183,IF(H183="Ne",IF(J183*0.3&lt;J183-L183,N183,0),IF(J183*0.1&lt;J183-L183,N183,0)))</f>
        <v>0</v>
      </c>
      <c r="P183" s="4">
        <f t="shared" ref="P183" si="63">IF(O183=0,0,IF(F183="OŽ",IF(L183&gt;35,0,IF(J183&gt;35,(36-L183)*1.836,((36-L183)-(36-J183))*1.836)),0)+IF(F183="PČ",IF(L183&gt;31,0,IF(J183&gt;31,(32-L183)*1.347,((32-L183)-(32-J183))*1.347)),0)+ IF(F183="PČneol",IF(L183&gt;15,0,IF(J183&gt;15,(16-L183)*0.255,((16-L183)-(16-J183))*0.255)),0)+IF(F183="PŽ",IF(L183&gt;31,0,IF(J183&gt;31,(32-L183)*0.255,((32-L183)-(32-J183))*0.255)),0)+IF(F183="EČ",IF(L183&gt;23,0,IF(J183&gt;23,(24-L183)*0.612,((24-L183)-(24-J183))*0.612)),0)+IF(F183="EČneol",IF(L183&gt;7,0,IF(J183&gt;7,(8-L183)*0.204,((8-L183)-(8-J183))*0.204)),0)+IF(F183="EŽ",IF(L183&gt;23,0,IF(J183&gt;23,(24-L183)*0.204,((24-L183)-(24-J183))*0.204)),0)+IF(F183="PT",IF(L183&gt;31,0,IF(J183&gt;31,(32-L183)*0.204,((32-L183)-(32-J183))*0.204)),0)+IF(F183="JOŽ",IF(L183&gt;23,0,IF(J183&gt;23,(24-L183)*0.255,((24-L183)-(24-J183))*0.255)),0)+IF(F183="JPČ",IF(L183&gt;23,0,IF(J183&gt;23,(24-L183)*0.204,((24-L183)-(24-J183))*0.204)),0)+IF(F183="JEČ",IF(L183&gt;15,0,IF(J183&gt;15,(16-L183)*0.102,((16-L183)-(16-J183))*0.102)),0)+IF(F183="JEOF",IF(L183&gt;15,0,IF(J183&gt;15,(16-L183)*0.102,((16-L183)-(16-J183))*0.102)),0)+IF(F183="JnPČ",IF(L183&gt;15,0,IF(J183&gt;15,(16-L183)*0.153,((16-L183)-(16-J183))*0.153)),0)+IF(F183="JnEČ",IF(L183&gt;15,0,IF(J183&gt;15,(16-L183)*0.0765,((16-L183)-(16-J183))*0.0765)),0)+IF(F183="JčPČ",IF(L183&gt;15,0,IF(J183&gt;15,(16-L183)*0.06375,((16-L183)-(16-J183))*0.06375)),0)+IF(F183="JčEČ",IF(L183&gt;15,0,IF(J183&gt;15,(16-L183)*0.051,((16-L183)-(16-J183))*0.051)),0)+IF(F183="NEAK",IF(L183&gt;23,0,IF(J183&gt;23,(24-L183)*0.03444,((24-L183)-(24-J183))*0.03444)),0))</f>
        <v>0</v>
      </c>
      <c r="Q183" s="11">
        <f t="shared" ref="Q183" si="64">IF(ISERROR(P183*100/N183),0,(P183*100/N183))</f>
        <v>0</v>
      </c>
      <c r="R183" s="10">
        <f t="shared" ref="R183:R192" si="65">IF(Q183&lt;=30,O183+P183,O183+O183*0.3)*IF(G183=1,0.4,IF(G183=2,0.75,IF(G183="1 (kas 4 m. 1 k. nerengiamos)",0.52,1)))*IF(D183="olimpinė",1,IF(M183="Ne",0.5,1))*IF(OR(A$5="Lietuvos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federacija"),IF(OR(J183&lt;8,K183&lt;16),0,1),1)*E183*IF(I183&lt;=1,1,1/I183)*IF(OR(A$5="Lietuvos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183" s="8"/>
    </row>
    <row r="184" spans="1:19">
      <c r="A184" s="61">
        <v>2</v>
      </c>
      <c r="B184" s="61"/>
      <c r="C184" s="12"/>
      <c r="D184" s="61"/>
      <c r="E184" s="61"/>
      <c r="F184" s="61"/>
      <c r="G184" s="61"/>
      <c r="H184" s="61"/>
      <c r="I184" s="61"/>
      <c r="J184" s="61"/>
      <c r="K184" s="61"/>
      <c r="L184" s="61"/>
      <c r="M184" s="61"/>
      <c r="N184" s="3">
        <f t="shared" si="61"/>
        <v>0</v>
      </c>
      <c r="O184" s="9">
        <f t="shared" si="62"/>
        <v>0</v>
      </c>
      <c r="P184" s="4">
        <f t="shared" ref="P184:P192" si="66">IF(O184=0,0,IF(F184="OŽ",IF(L184&gt;35,0,IF(J184&gt;35,(36-L184)*1.836,((36-L184)-(36-J184))*1.836)),0)+IF(F184="PČ",IF(L184&gt;31,0,IF(J184&gt;31,(32-L184)*1.347,((32-L184)-(32-J184))*1.347)),0)+ IF(F184="PČneol",IF(L184&gt;15,0,IF(J184&gt;15,(16-L184)*0.255,((16-L184)-(16-J184))*0.255)),0)+IF(F184="PŽ",IF(L184&gt;31,0,IF(J184&gt;31,(32-L184)*0.255,((32-L184)-(32-J184))*0.255)),0)+IF(F184="EČ",IF(L184&gt;23,0,IF(J184&gt;23,(24-L184)*0.612,((24-L184)-(24-J184))*0.612)),0)+IF(F184="EČneol",IF(L184&gt;7,0,IF(J184&gt;7,(8-L184)*0.204,((8-L184)-(8-J184))*0.204)),0)+IF(F184="EŽ",IF(L184&gt;23,0,IF(J184&gt;23,(24-L184)*0.204,((24-L184)-(24-J184))*0.204)),0)+IF(F184="PT",IF(L184&gt;31,0,IF(J184&gt;31,(32-L184)*0.204,((32-L184)-(32-J184))*0.204)),0)+IF(F184="JOŽ",IF(L184&gt;23,0,IF(J184&gt;23,(24-L184)*0.255,((24-L184)-(24-J184))*0.255)),0)+IF(F184="JPČ",IF(L184&gt;23,0,IF(J184&gt;23,(24-L184)*0.204,((24-L184)-(24-J184))*0.204)),0)+IF(F184="JEČ",IF(L184&gt;15,0,IF(J184&gt;15,(16-L184)*0.102,((16-L184)-(16-J184))*0.102)),0)+IF(F184="JEOF",IF(L184&gt;15,0,IF(J184&gt;15,(16-L184)*0.102,((16-L184)-(16-J184))*0.102)),0)+IF(F184="JnPČ",IF(L184&gt;15,0,IF(J184&gt;15,(16-L184)*0.153,((16-L184)-(16-J184))*0.153)),0)+IF(F184="JnEČ",IF(L184&gt;15,0,IF(J184&gt;15,(16-L184)*0.0765,((16-L184)-(16-J184))*0.0765)),0)+IF(F184="JčPČ",IF(L184&gt;15,0,IF(J184&gt;15,(16-L184)*0.06375,((16-L184)-(16-J184))*0.06375)),0)+IF(F184="JčEČ",IF(L184&gt;15,0,IF(J184&gt;15,(16-L184)*0.051,((16-L184)-(16-J184))*0.051)),0)+IF(F184="NEAK",IF(L184&gt;23,0,IF(J184&gt;23,(24-L184)*0.03444,((24-L184)-(24-J184))*0.03444)),0))</f>
        <v>0</v>
      </c>
      <c r="Q184" s="11">
        <f t="shared" ref="Q184:Q192" si="67">IF(ISERROR(P184*100/N184),0,(P184*100/N184))</f>
        <v>0</v>
      </c>
      <c r="R184" s="10">
        <f t="shared" si="65"/>
        <v>0</v>
      </c>
      <c r="S184" s="8"/>
    </row>
    <row r="185" spans="1:19">
      <c r="A185" s="61">
        <v>3</v>
      </c>
      <c r="B185" s="61"/>
      <c r="C185" s="12"/>
      <c r="D185" s="61"/>
      <c r="E185" s="61"/>
      <c r="F185" s="61"/>
      <c r="G185" s="61"/>
      <c r="H185" s="61"/>
      <c r="I185" s="61"/>
      <c r="J185" s="61"/>
      <c r="K185" s="61"/>
      <c r="L185" s="61"/>
      <c r="M185" s="61"/>
      <c r="N185" s="3">
        <f t="shared" si="61"/>
        <v>0</v>
      </c>
      <c r="O185" s="9">
        <f t="shared" si="62"/>
        <v>0</v>
      </c>
      <c r="P185" s="4">
        <f t="shared" si="66"/>
        <v>0</v>
      </c>
      <c r="Q185" s="11">
        <f t="shared" si="67"/>
        <v>0</v>
      </c>
      <c r="R185" s="10">
        <f t="shared" si="65"/>
        <v>0</v>
      </c>
      <c r="S185" s="8"/>
    </row>
    <row r="186" spans="1:19">
      <c r="A186" s="61">
        <v>4</v>
      </c>
      <c r="B186" s="61"/>
      <c r="C186" s="12"/>
      <c r="D186" s="61"/>
      <c r="E186" s="61"/>
      <c r="F186" s="61"/>
      <c r="G186" s="61"/>
      <c r="H186" s="61"/>
      <c r="I186" s="61"/>
      <c r="J186" s="61"/>
      <c r="K186" s="61"/>
      <c r="L186" s="61"/>
      <c r="M186" s="61"/>
      <c r="N186" s="3">
        <f t="shared" si="61"/>
        <v>0</v>
      </c>
      <c r="O186" s="9">
        <f t="shared" si="62"/>
        <v>0</v>
      </c>
      <c r="P186" s="4">
        <f t="shared" si="66"/>
        <v>0</v>
      </c>
      <c r="Q186" s="11">
        <f t="shared" si="67"/>
        <v>0</v>
      </c>
      <c r="R186" s="10">
        <f t="shared" si="65"/>
        <v>0</v>
      </c>
      <c r="S186" s="8"/>
    </row>
    <row r="187" spans="1:19">
      <c r="A187" s="61">
        <v>5</v>
      </c>
      <c r="B187" s="61"/>
      <c r="C187" s="12"/>
      <c r="D187" s="61"/>
      <c r="E187" s="61"/>
      <c r="F187" s="61"/>
      <c r="G187" s="61"/>
      <c r="H187" s="61"/>
      <c r="I187" s="61"/>
      <c r="J187" s="61"/>
      <c r="K187" s="61"/>
      <c r="L187" s="61"/>
      <c r="M187" s="61"/>
      <c r="N187" s="3">
        <f t="shared" si="61"/>
        <v>0</v>
      </c>
      <c r="O187" s="9">
        <f t="shared" si="62"/>
        <v>0</v>
      </c>
      <c r="P187" s="4">
        <f t="shared" si="66"/>
        <v>0</v>
      </c>
      <c r="Q187" s="11">
        <f t="shared" si="67"/>
        <v>0</v>
      </c>
      <c r="R187" s="10">
        <f t="shared" si="65"/>
        <v>0</v>
      </c>
      <c r="S187" s="8"/>
    </row>
    <row r="188" spans="1:19">
      <c r="A188" s="61">
        <v>6</v>
      </c>
      <c r="B188" s="61"/>
      <c r="C188" s="12"/>
      <c r="D188" s="61"/>
      <c r="E188" s="61"/>
      <c r="F188" s="61"/>
      <c r="G188" s="61"/>
      <c r="H188" s="61"/>
      <c r="I188" s="61"/>
      <c r="J188" s="61"/>
      <c r="K188" s="61"/>
      <c r="L188" s="61"/>
      <c r="M188" s="61"/>
      <c r="N188" s="3">
        <f t="shared" si="61"/>
        <v>0</v>
      </c>
      <c r="O188" s="9">
        <f t="shared" si="62"/>
        <v>0</v>
      </c>
      <c r="P188" s="4">
        <f t="shared" si="66"/>
        <v>0</v>
      </c>
      <c r="Q188" s="11">
        <f t="shared" si="67"/>
        <v>0</v>
      </c>
      <c r="R188" s="10">
        <f t="shared" si="65"/>
        <v>0</v>
      </c>
      <c r="S188" s="8"/>
    </row>
    <row r="189" spans="1:19">
      <c r="A189" s="61">
        <v>7</v>
      </c>
      <c r="B189" s="61"/>
      <c r="C189" s="12"/>
      <c r="D189" s="61"/>
      <c r="E189" s="61"/>
      <c r="F189" s="61"/>
      <c r="G189" s="61"/>
      <c r="H189" s="61"/>
      <c r="I189" s="61"/>
      <c r="J189" s="61"/>
      <c r="K189" s="61"/>
      <c r="L189" s="61"/>
      <c r="M189" s="61"/>
      <c r="N189" s="3">
        <f t="shared" si="61"/>
        <v>0</v>
      </c>
      <c r="O189" s="9">
        <f t="shared" si="62"/>
        <v>0</v>
      </c>
      <c r="P189" s="4">
        <f t="shared" si="66"/>
        <v>0</v>
      </c>
      <c r="Q189" s="11">
        <f t="shared" si="67"/>
        <v>0</v>
      </c>
      <c r="R189" s="10">
        <f t="shared" si="65"/>
        <v>0</v>
      </c>
      <c r="S189" s="8"/>
    </row>
    <row r="190" spans="1:19">
      <c r="A190" s="61">
        <v>8</v>
      </c>
      <c r="B190" s="61"/>
      <c r="C190" s="12"/>
      <c r="D190" s="61"/>
      <c r="E190" s="61"/>
      <c r="F190" s="61"/>
      <c r="G190" s="61"/>
      <c r="H190" s="61"/>
      <c r="I190" s="61"/>
      <c r="J190" s="61"/>
      <c r="K190" s="61"/>
      <c r="L190" s="61"/>
      <c r="M190" s="61"/>
      <c r="N190" s="3">
        <f t="shared" si="61"/>
        <v>0</v>
      </c>
      <c r="O190" s="9">
        <f t="shared" si="62"/>
        <v>0</v>
      </c>
      <c r="P190" s="4">
        <f t="shared" si="66"/>
        <v>0</v>
      </c>
      <c r="Q190" s="11">
        <f t="shared" si="67"/>
        <v>0</v>
      </c>
      <c r="R190" s="10">
        <f t="shared" si="65"/>
        <v>0</v>
      </c>
      <c r="S190" s="8"/>
    </row>
    <row r="191" spans="1:19">
      <c r="A191" s="61">
        <v>9</v>
      </c>
      <c r="B191" s="61"/>
      <c r="C191" s="12"/>
      <c r="D191" s="61"/>
      <c r="E191" s="61"/>
      <c r="F191" s="61"/>
      <c r="G191" s="61"/>
      <c r="H191" s="61"/>
      <c r="I191" s="61"/>
      <c r="J191" s="61"/>
      <c r="K191" s="61"/>
      <c r="L191" s="61"/>
      <c r="M191" s="61"/>
      <c r="N191" s="3">
        <f t="shared" si="61"/>
        <v>0</v>
      </c>
      <c r="O191" s="9">
        <f t="shared" si="62"/>
        <v>0</v>
      </c>
      <c r="P191" s="4">
        <f t="shared" si="66"/>
        <v>0</v>
      </c>
      <c r="Q191" s="11">
        <f t="shared" si="67"/>
        <v>0</v>
      </c>
      <c r="R191" s="10">
        <f t="shared" si="65"/>
        <v>0</v>
      </c>
      <c r="S191" s="8"/>
    </row>
    <row r="192" spans="1:19">
      <c r="A192" s="61">
        <v>10</v>
      </c>
      <c r="B192" s="61"/>
      <c r="C192" s="12"/>
      <c r="D192" s="61"/>
      <c r="E192" s="61"/>
      <c r="F192" s="61"/>
      <c r="G192" s="61"/>
      <c r="H192" s="61"/>
      <c r="I192" s="61"/>
      <c r="J192" s="61"/>
      <c r="K192" s="61"/>
      <c r="L192" s="61"/>
      <c r="M192" s="61"/>
      <c r="N192" s="3">
        <f t="shared" si="61"/>
        <v>0</v>
      </c>
      <c r="O192" s="9">
        <f t="shared" si="62"/>
        <v>0</v>
      </c>
      <c r="P192" s="4">
        <f t="shared" si="66"/>
        <v>0</v>
      </c>
      <c r="Q192" s="11">
        <f t="shared" si="67"/>
        <v>0</v>
      </c>
      <c r="R192" s="10">
        <f t="shared" si="65"/>
        <v>0</v>
      </c>
      <c r="S192" s="8"/>
    </row>
    <row r="193" spans="1:19">
      <c r="A193" s="64" t="s">
        <v>33</v>
      </c>
      <c r="B193" s="65"/>
      <c r="C193" s="65"/>
      <c r="D193" s="65"/>
      <c r="E193" s="65"/>
      <c r="F193" s="65"/>
      <c r="G193" s="65"/>
      <c r="H193" s="65"/>
      <c r="I193" s="65"/>
      <c r="J193" s="65"/>
      <c r="K193" s="65"/>
      <c r="L193" s="65"/>
      <c r="M193" s="65"/>
      <c r="N193" s="65"/>
      <c r="O193" s="65"/>
      <c r="P193" s="65"/>
      <c r="Q193" s="66"/>
      <c r="R193" s="10">
        <f>SUM(R183:R192)</f>
        <v>0</v>
      </c>
      <c r="S193" s="8"/>
    </row>
    <row r="194" spans="1:19" ht="15.75">
      <c r="A194" s="24" t="s">
        <v>34</v>
      </c>
      <c r="B194" s="24"/>
      <c r="C194" s="15"/>
      <c r="D194" s="15"/>
      <c r="E194" s="15"/>
      <c r="F194" s="15"/>
      <c r="G194" s="15"/>
      <c r="H194" s="15"/>
      <c r="I194" s="15"/>
      <c r="J194" s="15"/>
      <c r="K194" s="15"/>
      <c r="L194" s="15"/>
      <c r="M194" s="15"/>
      <c r="N194" s="15"/>
      <c r="O194" s="15"/>
      <c r="P194" s="15"/>
      <c r="Q194" s="15"/>
      <c r="R194" s="16"/>
      <c r="S194" s="8"/>
    </row>
    <row r="195" spans="1:19">
      <c r="A195" s="49" t="s">
        <v>43</v>
      </c>
      <c r="B195" s="49"/>
      <c r="C195" s="49"/>
      <c r="D195" s="49"/>
      <c r="E195" s="49"/>
      <c r="F195" s="49"/>
      <c r="G195" s="49"/>
      <c r="H195" s="49"/>
      <c r="I195" s="49"/>
      <c r="J195" s="15"/>
      <c r="K195" s="15"/>
      <c r="L195" s="15"/>
      <c r="M195" s="15"/>
      <c r="N195" s="15"/>
      <c r="O195" s="15"/>
      <c r="P195" s="15"/>
      <c r="Q195" s="15"/>
      <c r="R195" s="16"/>
      <c r="S195" s="8"/>
    </row>
    <row r="196" spans="1:19" s="8" customFormat="1">
      <c r="A196" s="49"/>
      <c r="B196" s="49"/>
      <c r="C196" s="49"/>
      <c r="D196" s="49"/>
      <c r="E196" s="49"/>
      <c r="F196" s="49"/>
      <c r="G196" s="49"/>
      <c r="H196" s="49"/>
      <c r="I196" s="49"/>
      <c r="J196" s="15"/>
      <c r="K196" s="15"/>
      <c r="L196" s="15"/>
      <c r="M196" s="15"/>
      <c r="N196" s="15"/>
      <c r="O196" s="15"/>
      <c r="P196" s="15"/>
      <c r="Q196" s="15"/>
      <c r="R196" s="16"/>
    </row>
    <row r="197" spans="1:19" ht="13.9" customHeight="1">
      <c r="A197" s="67" t="s">
        <v>44</v>
      </c>
      <c r="B197" s="68"/>
      <c r="C197" s="68"/>
      <c r="D197" s="68"/>
      <c r="E197" s="68"/>
      <c r="F197" s="68"/>
      <c r="G197" s="68"/>
      <c r="H197" s="68"/>
      <c r="I197" s="68"/>
      <c r="J197" s="68"/>
      <c r="K197" s="68"/>
      <c r="L197" s="68"/>
      <c r="M197" s="68"/>
      <c r="N197" s="68"/>
      <c r="O197" s="68"/>
      <c r="P197" s="68"/>
      <c r="Q197" s="57"/>
      <c r="R197" s="8"/>
      <c r="S197" s="8"/>
    </row>
    <row r="198" spans="1:19" ht="15.6" customHeight="1">
      <c r="A198" s="69" t="s">
        <v>27</v>
      </c>
      <c r="B198" s="70"/>
      <c r="C198" s="70"/>
      <c r="D198" s="50"/>
      <c r="E198" s="50"/>
      <c r="F198" s="50"/>
      <c r="G198" s="50"/>
      <c r="H198" s="50"/>
      <c r="I198" s="50"/>
      <c r="J198" s="50"/>
      <c r="K198" s="50"/>
      <c r="L198" s="50"/>
      <c r="M198" s="50"/>
      <c r="N198" s="50"/>
      <c r="O198" s="50"/>
      <c r="P198" s="50"/>
      <c r="Q198" s="57"/>
      <c r="R198" s="8"/>
      <c r="S198" s="8"/>
    </row>
    <row r="199" spans="1:19" ht="13.9" customHeight="1">
      <c r="A199" s="67" t="s">
        <v>45</v>
      </c>
      <c r="B199" s="68"/>
      <c r="C199" s="68"/>
      <c r="D199" s="68"/>
      <c r="E199" s="68"/>
      <c r="F199" s="68"/>
      <c r="G199" s="68"/>
      <c r="H199" s="68"/>
      <c r="I199" s="68"/>
      <c r="J199" s="68"/>
      <c r="K199" s="68"/>
      <c r="L199" s="68"/>
      <c r="M199" s="68"/>
      <c r="N199" s="68"/>
      <c r="O199" s="68"/>
      <c r="P199" s="68"/>
      <c r="Q199" s="57"/>
      <c r="R199" s="8"/>
      <c r="S199" s="8"/>
    </row>
    <row r="200" spans="1:19">
      <c r="A200" s="61">
        <v>1</v>
      </c>
      <c r="B200" s="61"/>
      <c r="C200" s="12"/>
      <c r="D200" s="61"/>
      <c r="E200" s="61"/>
      <c r="F200" s="61"/>
      <c r="G200" s="61"/>
      <c r="H200" s="61"/>
      <c r="I200" s="61"/>
      <c r="J200" s="61"/>
      <c r="K200" s="61"/>
      <c r="L200" s="61"/>
      <c r="M200" s="61"/>
      <c r="N200" s="3">
        <f t="shared" ref="N200:N208" si="68">(IF(F200="OŽ",IF(L200=1,550.8,IF(L200=2,426.38,IF(L200=3,342.14,IF(L200=4,181.44,IF(L200=5,168.48,IF(L200=6,155.52,IF(L200=7,148.5,IF(L200=8,144,0))))))))+IF(L200&lt;=8,0,IF(L200&lt;=16,137.7,IF(L200&lt;=24,108,IF(L200&lt;=32,80.1,IF(L200&lt;=36,52.2,0)))))-IF(L200&lt;=8,0,IF(L200&lt;=16,(L200-9)*2.754,IF(L200&lt;=24,(L200-17)* 2.754,IF(L200&lt;=32,(L200-25)* 2.754,IF(L200&lt;=36,(L200-33)*2.754,0))))),0)+IF(F200="PČ",IF(L200=1,449,IF(L200=2,314.6,IF(L200=3,238,IF(L200=4,172,IF(L200=5,159,IF(L200=6,145,IF(L200=7,132,IF(L200=8,119,0))))))))+IF(L200&lt;=8,0,IF(L200&lt;=16,88,IF(L200&lt;=24,55,IF(L200&lt;=32,22,0))))-IF(L200&lt;=8,0,IF(L200&lt;=16,(L200-9)*2.245,IF(L200&lt;=24,(L200-17)*2.245,IF(L200&lt;=32,(L200-25)*2.245,0)))),0)+IF(F200="PČneol",IF(L200=1,85,IF(L200=2,64.61,IF(L200=3,50.76,IF(L200=4,16.25,IF(L200=5,15,IF(L200=6,13.75,IF(L200=7,12.5,IF(L200=8,11.25,0))))))))+IF(L200&lt;=8,0,IF(L200&lt;=16,9,0))-IF(L200&lt;=8,0,IF(L200&lt;=16,(L200-9)*0.425,0)),0)+IF(F200="PŽ",IF(L200=1,85,IF(L200=2,59.5,IF(L200=3,45,IF(L200=4,32.5,IF(L200=5,30,IF(L200=6,27.5,IF(L200=7,25,IF(L200=8,22.5,0))))))))+IF(L200&lt;=8,0,IF(L200&lt;=16,19,IF(L200&lt;=24,13,IF(L200&lt;=32,8,0))))-IF(L200&lt;=8,0,IF(L200&lt;=16,(L200-9)*0.425,IF(L200&lt;=24,(L200-17)*0.425,IF(L200&lt;=32,(L200-25)*0.425,0)))),0)+IF(F200="EČ",IF(L200=1,204,IF(L200=2,156.24,IF(L200=3,123.84,IF(L200=4,72,IF(L200=5,66,IF(L200=6,60,IF(L200=7,54,IF(L200=8,48,0))))))))+IF(L200&lt;=8,0,IF(L200&lt;=16,40,IF(L200&lt;=24,25,0)))-IF(L200&lt;=8,0,IF(L200&lt;=16,(L200-9)*1.02,IF(L200&lt;=24,(L200-17)*1.02,0))),0)+IF(F200="EČneol",IF(L200=1,68,IF(L200=2,51.69,IF(L200=3,40.61,IF(L200=4,13,IF(L200=5,12,IF(L200=6,11,IF(L200=7,10,IF(L200=8,9,0)))))))))+IF(F200="EŽ",IF(L200=1,68,IF(L200=2,47.6,IF(L200=3,36,IF(L200=4,18,IF(L200=5,16.5,IF(L200=6,15,IF(L200=7,13.5,IF(L200=8,12,0))))))))+IF(L200&lt;=8,0,IF(L200&lt;=16,10,IF(L200&lt;=24,6,0)))-IF(L200&lt;=8,0,IF(L200&lt;=16,(L200-9)*0.34,IF(L200&lt;=24,(L200-17)*0.34,0))),0)+IF(F200="PT",IF(L200=1,68,IF(L200=2,52.08,IF(L200=3,41.28,IF(L200=4,24,IF(L200=5,22,IF(L200=6,20,IF(L200=7,18,IF(L200=8,16,0))))))))+IF(L200&lt;=8,0,IF(L200&lt;=16,13,IF(L200&lt;=24,9,IF(L200&lt;=32,4,0))))-IF(L200&lt;=8,0,IF(L200&lt;=16,(L200-9)*0.34,IF(L200&lt;=24,(L200-17)*0.34,IF(L200&lt;=32,(L200-25)*0.34,0)))),0)+IF(F200="JOŽ",IF(L200=1,85,IF(L200=2,59.5,IF(L200=3,45,IF(L200=4,32.5,IF(L200=5,30,IF(L200=6,27.5,IF(L200=7,25,IF(L200=8,22.5,0))))))))+IF(L200&lt;=8,0,IF(L200&lt;=16,19,IF(L200&lt;=24,13,0)))-IF(L200&lt;=8,0,IF(L200&lt;=16,(L200-9)*0.425,IF(L200&lt;=24,(L200-17)*0.425,0))),0)+IF(F200="JPČ",IF(L200=1,68,IF(L200=2,47.6,IF(L200=3,36,IF(L200=4,26,IF(L200=5,24,IF(L200=6,22,IF(L200=7,20,IF(L200=8,18,0))))))))+IF(L200&lt;=8,0,IF(L200&lt;=16,13,IF(L200&lt;=24,9,0)))-IF(L200&lt;=8,0,IF(L200&lt;=16,(L200-9)*0.34,IF(L200&lt;=24,(L200-17)*0.34,0))),0)+IF(F200="JEČ",IF(L200=1,34,IF(L200=2,26.04,IF(L200=3,20.6,IF(L200=4,12,IF(L200=5,11,IF(L200=6,10,IF(L200=7,9,IF(L200=8,8,0))))))))+IF(L200&lt;=8,0,IF(L200&lt;=16,6,0))-IF(L200&lt;=8,0,IF(L200&lt;=16,(L200-9)*0.17,0)),0)+IF(F200="JEOF",IF(L200=1,34,IF(L200=2,26.04,IF(L200=3,20.6,IF(L200=4,12,IF(L200=5,11,IF(L200=6,10,IF(L200=7,9,IF(L200=8,8,0))))))))+IF(L200&lt;=8,0,IF(L200&lt;=16,6,0))-IF(L200&lt;=8,0,IF(L200&lt;=16,(L200-9)*0.17,0)),0)+IF(F200="JnPČ",IF(L200=1,51,IF(L200=2,35.7,IF(L200=3,27,IF(L200=4,19.5,IF(L200=5,18,IF(L200=6,16.5,IF(L200=7,15,IF(L200=8,13.5,0))))))))+IF(L200&lt;=8,0,IF(L200&lt;=16,10,0))-IF(L200&lt;=8,0,IF(L200&lt;=16,(L200-9)*0.255,0)),0)+IF(F200="JnEČ",IF(L200=1,25.5,IF(L200=2,19.53,IF(L200=3,15.48,IF(L200=4,9,IF(L200=5,8.25,IF(L200=6,7.5,IF(L200=7,6.75,IF(L200=8,6,0))))))))+IF(L200&lt;=8,0,IF(L200&lt;=16,5,0))-IF(L200&lt;=8,0,IF(L200&lt;=16,(L200-9)*0.1275,0)),0)+IF(F200="JčPČ",IF(L200=1,21.25,IF(L200=2,14.5,IF(L200=3,11.5,IF(L200=4,7,IF(L200=5,6.5,IF(L200=6,6,IF(L200=7,5.5,IF(L200=8,5,0))))))))+IF(L200&lt;=8,0,IF(L200&lt;=16,4,0))-IF(L200&lt;=8,0,IF(L200&lt;=16,(L200-9)*0.10625,0)),0)+IF(F200="JčEČ",IF(L200=1,17,IF(L200=2,13.02,IF(L200=3,10.32,IF(L200=4,6,IF(L200=5,5.5,IF(L200=6,5,IF(L200=7,4.5,IF(L200=8,4,0))))))))+IF(L200&lt;=8,0,IF(L200&lt;=16,3,0))-IF(L200&lt;=8,0,IF(L200&lt;=16,(L200-9)*0.085,0)),0)+IF(F200="NEAK",IF(L200=1,11.48,IF(L200=2,8.79,IF(L200=3,6.97,IF(L200=4,4.05,IF(L200=5,3.71,IF(L200=6,3.38,IF(L200=7,3.04,IF(L200=8,2.7,0))))))))+IF(L200&lt;=8,0,IF(L200&lt;=16,2,IF(L200&lt;=24,1.3,0)))-IF(L200&lt;=8,0,IF(L200&lt;=16,(L200-9)*0.0574,IF(L200&lt;=24,(L200-17)*0.0574,0))),0))*IF(L200&lt;0,1,IF(OR(F200="PČ",F200="PŽ",F200="PT"),IF(J200&lt;32,J200/32,1),1))* IF(L200&lt;0,1,IF(OR(F200="EČ",F200="EŽ",F200="JOŽ",F200="JPČ",F200="NEAK"),IF(J200&lt;24,J200/24,1),1))*IF(L200&lt;0,1,IF(OR(F200="PČneol",F200="JEČ",F200="JEOF",F200="JnPČ",F200="JnEČ",F200="JčPČ",F200="JčEČ"),IF(J200&lt;16,J200/16,1),1))*IF(L200&lt;0,1,IF(F200="EČneol",IF(J200&lt;8,J200/8,1),1))</f>
        <v>0</v>
      </c>
      <c r="O200" s="9">
        <f t="shared" ref="O200:O209" si="69">IF(F200="OŽ",N200,IF(H200="Ne",IF(J200*0.3&lt;J200-L200,N200,0),IF(J200*0.1&lt;J200-L200,N200,0)))</f>
        <v>0</v>
      </c>
      <c r="P200" s="4">
        <f t="shared" ref="P200" si="70">IF(O200=0,0,IF(F200="OŽ",IF(L200&gt;35,0,IF(J200&gt;35,(36-L200)*1.836,((36-L200)-(36-J200))*1.836)),0)+IF(F200="PČ",IF(L200&gt;31,0,IF(J200&gt;31,(32-L200)*1.347,((32-L200)-(32-J200))*1.347)),0)+ IF(F200="PČneol",IF(L200&gt;15,0,IF(J200&gt;15,(16-L200)*0.255,((16-L200)-(16-J200))*0.255)),0)+IF(F200="PŽ",IF(L200&gt;31,0,IF(J200&gt;31,(32-L200)*0.255,((32-L200)-(32-J200))*0.255)),0)+IF(F200="EČ",IF(L200&gt;23,0,IF(J200&gt;23,(24-L200)*0.612,((24-L200)-(24-J200))*0.612)),0)+IF(F200="EČneol",IF(L200&gt;7,0,IF(J200&gt;7,(8-L200)*0.204,((8-L200)-(8-J200))*0.204)),0)+IF(F200="EŽ",IF(L200&gt;23,0,IF(J200&gt;23,(24-L200)*0.204,((24-L200)-(24-J200))*0.204)),0)+IF(F200="PT",IF(L200&gt;31,0,IF(J200&gt;31,(32-L200)*0.204,((32-L200)-(32-J200))*0.204)),0)+IF(F200="JOŽ",IF(L200&gt;23,0,IF(J200&gt;23,(24-L200)*0.255,((24-L200)-(24-J200))*0.255)),0)+IF(F200="JPČ",IF(L200&gt;23,0,IF(J200&gt;23,(24-L200)*0.204,((24-L200)-(24-J200))*0.204)),0)+IF(F200="JEČ",IF(L200&gt;15,0,IF(J200&gt;15,(16-L200)*0.102,((16-L200)-(16-J200))*0.102)),0)+IF(F200="JEOF",IF(L200&gt;15,0,IF(J200&gt;15,(16-L200)*0.102,((16-L200)-(16-J200))*0.102)),0)+IF(F200="JnPČ",IF(L200&gt;15,0,IF(J200&gt;15,(16-L200)*0.153,((16-L200)-(16-J200))*0.153)),0)+IF(F200="JnEČ",IF(L200&gt;15,0,IF(J200&gt;15,(16-L200)*0.0765,((16-L200)-(16-J200))*0.0765)),0)+IF(F200="JčPČ",IF(L200&gt;15,0,IF(J200&gt;15,(16-L200)*0.06375,((16-L200)-(16-J200))*0.06375)),0)+IF(F200="JčEČ",IF(L200&gt;15,0,IF(J200&gt;15,(16-L200)*0.051,((16-L200)-(16-J200))*0.051)),0)+IF(F200="NEAK",IF(L200&gt;23,0,IF(J200&gt;23,(24-L200)*0.03444,((24-L200)-(24-J200))*0.03444)),0))</f>
        <v>0</v>
      </c>
      <c r="Q200" s="11">
        <f t="shared" ref="Q200" si="71">IF(ISERROR(P200*100/N200),0,(P200*100/N200))</f>
        <v>0</v>
      </c>
      <c r="R200" s="10">
        <f t="shared" ref="R200:R209" si="72">IF(Q200&lt;=30,O200+P200,O200+O200*0.3)*IF(G200=1,0.4,IF(G200=2,0.75,IF(G200="1 (kas 4 m. 1 k. nerengiamos)",0.52,1)))*IF(D200="olimpinė",1,IF(M200="Ne",0.5,1))*IF(OR(A$5="Lietuvos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federacija"),IF(OR(J200&lt;8,K200&lt;16),0,1),1)*E200*IF(I200&lt;=1,1,1/I200)*IF(OR(A$5="Lietuvos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200" s="8"/>
    </row>
    <row r="201" spans="1:19">
      <c r="A201" s="61">
        <v>2</v>
      </c>
      <c r="B201" s="61"/>
      <c r="C201" s="12"/>
      <c r="D201" s="61"/>
      <c r="E201" s="61"/>
      <c r="F201" s="61"/>
      <c r="G201" s="61"/>
      <c r="H201" s="61"/>
      <c r="I201" s="61"/>
      <c r="J201" s="61"/>
      <c r="K201" s="61"/>
      <c r="L201" s="61"/>
      <c r="M201" s="61"/>
      <c r="N201" s="3">
        <f t="shared" si="68"/>
        <v>0</v>
      </c>
      <c r="O201" s="9">
        <f t="shared" si="69"/>
        <v>0</v>
      </c>
      <c r="P201" s="4">
        <f t="shared" ref="P201:P209" si="73">IF(O201=0,0,IF(F201="OŽ",IF(L201&gt;35,0,IF(J201&gt;35,(36-L201)*1.836,((36-L201)-(36-J201))*1.836)),0)+IF(F201="PČ",IF(L201&gt;31,0,IF(J201&gt;31,(32-L201)*1.347,((32-L201)-(32-J201))*1.347)),0)+ IF(F201="PČneol",IF(L201&gt;15,0,IF(J201&gt;15,(16-L201)*0.255,((16-L201)-(16-J201))*0.255)),0)+IF(F201="PŽ",IF(L201&gt;31,0,IF(J201&gt;31,(32-L201)*0.255,((32-L201)-(32-J201))*0.255)),0)+IF(F201="EČ",IF(L201&gt;23,0,IF(J201&gt;23,(24-L201)*0.612,((24-L201)-(24-J201))*0.612)),0)+IF(F201="EČneol",IF(L201&gt;7,0,IF(J201&gt;7,(8-L201)*0.204,((8-L201)-(8-J201))*0.204)),0)+IF(F201="EŽ",IF(L201&gt;23,0,IF(J201&gt;23,(24-L201)*0.204,((24-L201)-(24-J201))*0.204)),0)+IF(F201="PT",IF(L201&gt;31,0,IF(J201&gt;31,(32-L201)*0.204,((32-L201)-(32-J201))*0.204)),0)+IF(F201="JOŽ",IF(L201&gt;23,0,IF(J201&gt;23,(24-L201)*0.255,((24-L201)-(24-J201))*0.255)),0)+IF(F201="JPČ",IF(L201&gt;23,0,IF(J201&gt;23,(24-L201)*0.204,((24-L201)-(24-J201))*0.204)),0)+IF(F201="JEČ",IF(L201&gt;15,0,IF(J201&gt;15,(16-L201)*0.102,((16-L201)-(16-J201))*0.102)),0)+IF(F201="JEOF",IF(L201&gt;15,0,IF(J201&gt;15,(16-L201)*0.102,((16-L201)-(16-J201))*0.102)),0)+IF(F201="JnPČ",IF(L201&gt;15,0,IF(J201&gt;15,(16-L201)*0.153,((16-L201)-(16-J201))*0.153)),0)+IF(F201="JnEČ",IF(L201&gt;15,0,IF(J201&gt;15,(16-L201)*0.0765,((16-L201)-(16-J201))*0.0765)),0)+IF(F201="JčPČ",IF(L201&gt;15,0,IF(J201&gt;15,(16-L201)*0.06375,((16-L201)-(16-J201))*0.06375)),0)+IF(F201="JčEČ",IF(L201&gt;15,0,IF(J201&gt;15,(16-L201)*0.051,((16-L201)-(16-J201))*0.051)),0)+IF(F201="NEAK",IF(L201&gt;23,0,IF(J201&gt;23,(24-L201)*0.03444,((24-L201)-(24-J201))*0.03444)),0))</f>
        <v>0</v>
      </c>
      <c r="Q201" s="11">
        <f t="shared" ref="Q201:Q209" si="74">IF(ISERROR(P201*100/N201),0,(P201*100/N201))</f>
        <v>0</v>
      </c>
      <c r="R201" s="10">
        <f t="shared" si="72"/>
        <v>0</v>
      </c>
      <c r="S201" s="8"/>
    </row>
    <row r="202" spans="1:19">
      <c r="A202" s="61">
        <v>3</v>
      </c>
      <c r="B202" s="61"/>
      <c r="C202" s="12"/>
      <c r="D202" s="61"/>
      <c r="E202" s="61"/>
      <c r="F202" s="61"/>
      <c r="G202" s="61"/>
      <c r="H202" s="61"/>
      <c r="I202" s="61"/>
      <c r="J202" s="61"/>
      <c r="K202" s="61"/>
      <c r="L202" s="61"/>
      <c r="M202" s="61"/>
      <c r="N202" s="3">
        <f t="shared" si="68"/>
        <v>0</v>
      </c>
      <c r="O202" s="9">
        <f t="shared" si="69"/>
        <v>0</v>
      </c>
      <c r="P202" s="4">
        <f t="shared" si="73"/>
        <v>0</v>
      </c>
      <c r="Q202" s="11">
        <f t="shared" si="74"/>
        <v>0</v>
      </c>
      <c r="R202" s="10">
        <f t="shared" si="72"/>
        <v>0</v>
      </c>
      <c r="S202" s="8"/>
    </row>
    <row r="203" spans="1:19">
      <c r="A203" s="61">
        <v>4</v>
      </c>
      <c r="B203" s="61"/>
      <c r="C203" s="12"/>
      <c r="D203" s="61"/>
      <c r="E203" s="61"/>
      <c r="F203" s="61"/>
      <c r="G203" s="61"/>
      <c r="H203" s="61"/>
      <c r="I203" s="61"/>
      <c r="J203" s="61"/>
      <c r="K203" s="61"/>
      <c r="L203" s="61"/>
      <c r="M203" s="61"/>
      <c r="N203" s="3">
        <f t="shared" si="68"/>
        <v>0</v>
      </c>
      <c r="O203" s="9">
        <f t="shared" si="69"/>
        <v>0</v>
      </c>
      <c r="P203" s="4">
        <f t="shared" si="73"/>
        <v>0</v>
      </c>
      <c r="Q203" s="11">
        <f t="shared" si="74"/>
        <v>0</v>
      </c>
      <c r="R203" s="10">
        <f t="shared" si="72"/>
        <v>0</v>
      </c>
      <c r="S203" s="8"/>
    </row>
    <row r="204" spans="1:19">
      <c r="A204" s="61">
        <v>5</v>
      </c>
      <c r="B204" s="61"/>
      <c r="C204" s="12"/>
      <c r="D204" s="61"/>
      <c r="E204" s="61"/>
      <c r="F204" s="61"/>
      <c r="G204" s="61"/>
      <c r="H204" s="61"/>
      <c r="I204" s="61"/>
      <c r="J204" s="61"/>
      <c r="K204" s="61"/>
      <c r="L204" s="61"/>
      <c r="M204" s="61"/>
      <c r="N204" s="3">
        <f t="shared" si="68"/>
        <v>0</v>
      </c>
      <c r="O204" s="9">
        <f t="shared" si="69"/>
        <v>0</v>
      </c>
      <c r="P204" s="4">
        <f t="shared" si="73"/>
        <v>0</v>
      </c>
      <c r="Q204" s="11">
        <f t="shared" si="74"/>
        <v>0</v>
      </c>
      <c r="R204" s="10">
        <f t="shared" si="72"/>
        <v>0</v>
      </c>
      <c r="S204" s="8"/>
    </row>
    <row r="205" spans="1:19">
      <c r="A205" s="61">
        <v>6</v>
      </c>
      <c r="B205" s="61"/>
      <c r="C205" s="12"/>
      <c r="D205" s="61"/>
      <c r="E205" s="61"/>
      <c r="F205" s="61"/>
      <c r="G205" s="61"/>
      <c r="H205" s="61"/>
      <c r="I205" s="61"/>
      <c r="J205" s="61"/>
      <c r="K205" s="61"/>
      <c r="L205" s="61"/>
      <c r="M205" s="61"/>
      <c r="N205" s="3">
        <f t="shared" si="68"/>
        <v>0</v>
      </c>
      <c r="O205" s="9">
        <f t="shared" si="69"/>
        <v>0</v>
      </c>
      <c r="P205" s="4">
        <f t="shared" si="73"/>
        <v>0</v>
      </c>
      <c r="Q205" s="11">
        <f t="shared" si="74"/>
        <v>0</v>
      </c>
      <c r="R205" s="10">
        <f t="shared" si="72"/>
        <v>0</v>
      </c>
      <c r="S205" s="8"/>
    </row>
    <row r="206" spans="1:19">
      <c r="A206" s="61">
        <v>7</v>
      </c>
      <c r="B206" s="61"/>
      <c r="C206" s="12"/>
      <c r="D206" s="61"/>
      <c r="E206" s="61"/>
      <c r="F206" s="61"/>
      <c r="G206" s="61"/>
      <c r="H206" s="61"/>
      <c r="I206" s="61"/>
      <c r="J206" s="61"/>
      <c r="K206" s="61"/>
      <c r="L206" s="61"/>
      <c r="M206" s="61"/>
      <c r="N206" s="3">
        <f t="shared" si="68"/>
        <v>0</v>
      </c>
      <c r="O206" s="9">
        <f t="shared" si="69"/>
        <v>0</v>
      </c>
      <c r="P206" s="4">
        <f t="shared" si="73"/>
        <v>0</v>
      </c>
      <c r="Q206" s="11">
        <f t="shared" si="74"/>
        <v>0</v>
      </c>
      <c r="R206" s="10">
        <f t="shared" si="72"/>
        <v>0</v>
      </c>
      <c r="S206" s="8"/>
    </row>
    <row r="207" spans="1:19">
      <c r="A207" s="61">
        <v>8</v>
      </c>
      <c r="B207" s="61"/>
      <c r="C207" s="12"/>
      <c r="D207" s="61"/>
      <c r="E207" s="61"/>
      <c r="F207" s="61"/>
      <c r="G207" s="61"/>
      <c r="H207" s="61"/>
      <c r="I207" s="61"/>
      <c r="J207" s="61"/>
      <c r="K207" s="61"/>
      <c r="L207" s="61"/>
      <c r="M207" s="61"/>
      <c r="N207" s="3">
        <f t="shared" si="68"/>
        <v>0</v>
      </c>
      <c r="O207" s="9">
        <f t="shared" si="69"/>
        <v>0</v>
      </c>
      <c r="P207" s="4">
        <f t="shared" si="73"/>
        <v>0</v>
      </c>
      <c r="Q207" s="11">
        <f t="shared" si="74"/>
        <v>0</v>
      </c>
      <c r="R207" s="10">
        <f t="shared" si="72"/>
        <v>0</v>
      </c>
      <c r="S207" s="8"/>
    </row>
    <row r="208" spans="1:19">
      <c r="A208" s="61">
        <v>9</v>
      </c>
      <c r="B208" s="61"/>
      <c r="C208" s="12"/>
      <c r="D208" s="61"/>
      <c r="E208" s="61"/>
      <c r="F208" s="61"/>
      <c r="G208" s="61"/>
      <c r="H208" s="61"/>
      <c r="I208" s="61"/>
      <c r="J208" s="61"/>
      <c r="K208" s="61"/>
      <c r="L208" s="61"/>
      <c r="M208" s="61"/>
      <c r="N208" s="3">
        <f t="shared" si="68"/>
        <v>0</v>
      </c>
      <c r="O208" s="9">
        <f t="shared" si="69"/>
        <v>0</v>
      </c>
      <c r="P208" s="4">
        <f t="shared" si="73"/>
        <v>0</v>
      </c>
      <c r="Q208" s="11">
        <f t="shared" si="74"/>
        <v>0</v>
      </c>
      <c r="R208" s="10">
        <f t="shared" si="72"/>
        <v>0</v>
      </c>
      <c r="S208" s="8"/>
    </row>
    <row r="209" spans="1:19">
      <c r="A209" s="61">
        <v>10</v>
      </c>
      <c r="B209" s="61"/>
      <c r="C209" s="12"/>
      <c r="D209" s="61"/>
      <c r="E209" s="61"/>
      <c r="F209" s="61"/>
      <c r="G209" s="61"/>
      <c r="H209" s="61"/>
      <c r="I209" s="61"/>
      <c r="J209" s="61"/>
      <c r="K209" s="61"/>
      <c r="L209" s="61"/>
      <c r="M209" s="61"/>
      <c r="N209" s="3">
        <f>(IF(F209="OŽ",IF(L209=1,550.8,IF(L209=2,426.38,IF(L209=3,342.14,IF(L209=4,181.44,IF(L209=5,168.48,IF(L209=6,155.52,IF(L209=7,148.5,IF(L209=8,144,0))))))))+IF(L209&lt;=8,0,IF(L209&lt;=16,137.7,IF(L209&lt;=24,108,IF(L209&lt;=32,80.1,IF(L209&lt;=36,52.2,0)))))-IF(L209&lt;=8,0,IF(L209&lt;=16,(L209-9)*2.754,IF(L209&lt;=24,(L209-17)* 2.754,IF(L209&lt;=32,(L209-25)* 2.754,IF(L209&lt;=36,(L209-33)*2.754,0))))),0)+IF(F209="PČ",IF(L209=1,449,IF(L209=2,314.6,IF(L209=3,238,IF(L209=4,172,IF(L209=5,159,IF(L209=6,145,IF(L209=7,132,IF(L209=8,119,0))))))))+IF(L209&lt;=8,0,IF(L209&lt;=16,88,IF(L209&lt;=24,55,IF(L209&lt;=32,22,0))))-IF(L209&lt;=8,0,IF(L209&lt;=16,(L209-9)*2.245,IF(L209&lt;=24,(L209-17)*2.245,IF(L209&lt;=32,(L209-25)*2.245,0)))),0)+IF(F209="PČneol",IF(L209=1,85,IF(L209=2,64.61,IF(L209=3,50.76,IF(L209=4,16.25,IF(L209=5,15,IF(L209=6,13.75,IF(L209=7,12.5,IF(L209=8,11.25,0))))))))+IF(L209&lt;=8,0,IF(L209&lt;=16,9,0))-IF(L209&lt;=8,0,IF(L209&lt;=16,(L209-9)*0.425,0)),0)+IF(F209="PŽ",IF(L209=1,85,IF(L209=2,59.5,IF(L209=3,45,IF(L209=4,32.5,IF(L209=5,30,IF(L209=6,27.5,IF(L209=7,25,IF(L209=8,22.5,0))))))))+IF(L209&lt;=8,0,IF(L209&lt;=16,19,IF(L209&lt;=24,13,IF(L209&lt;=32,8,0))))-IF(L209&lt;=8,0,IF(L209&lt;=16,(L209-9)*0.425,IF(L209&lt;=24,(L209-17)*0.425,IF(L209&lt;=32,(L209-25)*0.425,0)))),0)+IF(F209="EČ",IF(L209=1,204,IF(L209=2,156.24,IF(L209=3,123.84,IF(L209=4,72,IF(L209=5,66,IF(L209=6,60,IF(L209=7,54,IF(L209=8,48,0))))))))+IF(L209&lt;=8,0,IF(L209&lt;=16,40,IF(L209&lt;=24,25,0)))-IF(L209&lt;=8,0,IF(L209&lt;=16,(L209-9)*1.02,IF(L209&lt;=24,(L209-17)*1.02,0))),0)+IF(F209="EČneol",IF(L209=1,68,IF(L209=2,51.69,IF(L209=3,40.61,IF(L209=4,13,IF(L209=5,12,IF(L209=6,11,IF(L209=7,10,IF(L209=8,9,0)))))))))+IF(F209="EŽ",IF(L209=1,68,IF(L209=2,47.6,IF(L209=3,36,IF(L209=4,18,IF(L209=5,16.5,IF(L209=6,15,IF(L209=7,13.5,IF(L209=8,12,0))))))))+IF(L209&lt;=8,0,IF(L209&lt;=16,10,IF(L209&lt;=24,6,0)))-IF(L209&lt;=8,0,IF(L209&lt;=16,(L209-9)*0.34,IF(L209&lt;=24,(L209-17)*0.34,0))),0)+IF(F209="PT",IF(L209=1,68,IF(L209=2,52.08,IF(L209=3,41.28,IF(L209=4,24,IF(L209=5,22,IF(L209=6,20,IF(L209=7,18,IF(L209=8,16,0))))))))+IF(L209&lt;=8,0,IF(L209&lt;=16,13,IF(L209&lt;=24,9,IF(L209&lt;=32,4,0))))-IF(L209&lt;=8,0,IF(L209&lt;=16,(L209-9)*0.34,IF(L209&lt;=24,(L209-17)*0.34,IF(L209&lt;=32,(L209-25)*0.34,0)))),0)+IF(F209="JOŽ",IF(L209=1,85,IF(L209=2,59.5,IF(L209=3,45,IF(L209=4,32.5,IF(L209=5,30,IF(L209=6,27.5,IF(L209=7,25,IF(L209=8,22.5,0))))))))+IF(L209&lt;=8,0,IF(L209&lt;=16,19,IF(L209&lt;=24,13,0)))-IF(L209&lt;=8,0,IF(L209&lt;=16,(L209-9)*0.425,IF(L209&lt;=24,(L209-17)*0.425,0))),0)+IF(F209="JPČ",IF(L209=1,68,IF(L209=2,47.6,IF(L209=3,36,IF(L209=4,26,IF(L209=5,24,IF(L209=6,22,IF(L209=7,20,IF(L209=8,18,0))))))))+IF(L209&lt;=8,0,IF(L209&lt;=16,13,IF(L209&lt;=24,9,0)))-IF(L209&lt;=8,0,IF(L209&lt;=16,(L209-9)*0.34,IF(L209&lt;=24,(L209-17)*0.34,0))),0)+IF(F209="JEČ",IF(L209=1,34,IF(L209=2,26.04,IF(L209=3,20.6,IF(L209=4,12,IF(L209=5,11,IF(L209=6,10,IF(L209=7,9,IF(L209=8,8,0))))))))+IF(L209&lt;=8,0,IF(L209&lt;=16,6,0))-IF(L209&lt;=8,0,IF(L209&lt;=16,(L209-9)*0.17,0)),0)+IF(F209="JEOF",IF(L209=1,34,IF(L209=2,26.04,IF(L209=3,20.6,IF(L209=4,12,IF(L209=5,11,IF(L209=6,10,IF(L209=7,9,IF(L209=8,8,0))))))))+IF(L209&lt;=8,0,IF(L209&lt;=16,6,0))-IF(L209&lt;=8,0,IF(L209&lt;=16,(L209-9)*0.17,0)),0)+IF(F209="JnPČ",IF(L209=1,51,IF(L209=2,35.7,IF(L209=3,27,IF(L209=4,19.5,IF(L209=5,18,IF(L209=6,16.5,IF(L209=7,15,IF(L209=8,13.5,0))))))))+IF(L209&lt;=8,0,IF(L209&lt;=16,10,0))-IF(L209&lt;=8,0,IF(L209&lt;=16,(L209-9)*0.255,0)),0)+IF(F209="JnEČ",IF(L209=1,25.5,IF(L209=2,19.53,IF(L209=3,15.48,IF(L209=4,9,IF(L209=5,8.25,IF(L209=6,7.5,IF(L209=7,6.75,IF(L209=8,6,0))))))))+IF(L209&lt;=8,0,IF(L209&lt;=16,5,0))-IF(L209&lt;=8,0,IF(L209&lt;=16,(L209-9)*0.1275,0)),0)+IF(F209="JčPČ",IF(L209=1,21.25,IF(L209=2,14.5,IF(L209=3,11.5,IF(L209=4,7,IF(L209=5,6.5,IF(L209=6,6,IF(L209=7,5.5,IF(L209=8,5,0))))))))+IF(L209&lt;=8,0,IF(L209&lt;=16,4,0))-IF(L209&lt;=8,0,IF(L209&lt;=16,(L209-9)*0.10625,0)),0)+IF(F209="JčEČ",IF(L209=1,17,IF(L209=2,13.02,IF(L209=3,10.32,IF(L209=4,6,IF(L209=5,5.5,IF(L209=6,5,IF(L209=7,4.5,IF(L209=8,4,0))))))))+IF(L209&lt;=8,0,IF(L209&lt;=16,3,0))-IF(L209&lt;=8,0,IF(L209&lt;=16,(L209-9)*0.085,0)),0)+IF(F209="NEAK",IF(L209=1,11.48,IF(L209=2,8.79,IF(L209=3,6.97,IF(L209=4,4.05,IF(L209=5,3.71,IF(L209=6,3.38,IF(L209=7,3.04,IF(L209=8,2.7,0))))))))+IF(L209&lt;=8,0,IF(L209&lt;=16,2,IF(L209&lt;=24,1.3,0)))-IF(L209&lt;=8,0,IF(L209&lt;=16,(L209-9)*0.0574,IF(L209&lt;=24,(L209-17)*0.0574,0))),0))*IF(L209&lt;0,1,IF(OR(F209="PČ",F209="PŽ",F209="PT"),IF(J209&lt;32,J209/32,1),1))* IF(L209&lt;0,1,IF(OR(F209="EČ",F209="EŽ",F209="JOŽ",F209="JPČ",F209="NEAK"),IF(J209&lt;24,J209/24,1),1))*IF(L209&lt;0,1,IF(OR(F209="PČneol",F209="JEČ",F209="JEOF",F209="JnPČ",F209="JnEČ",F209="JčPČ",F209="JčEČ"),IF(J209&lt;16,J209/16,1),1))*IF(L209&lt;0,1,IF(F209="EČneol",IF(J209&lt;8,J209/8,1),1))</f>
        <v>0</v>
      </c>
      <c r="O209" s="9">
        <f t="shared" si="69"/>
        <v>0</v>
      </c>
      <c r="P209" s="4">
        <f t="shared" si="73"/>
        <v>0</v>
      </c>
      <c r="Q209" s="11">
        <f t="shared" si="74"/>
        <v>0</v>
      </c>
      <c r="R209" s="10">
        <f t="shared" si="72"/>
        <v>0</v>
      </c>
      <c r="S209" s="8"/>
    </row>
    <row r="210" spans="1:19" ht="13.9" customHeight="1">
      <c r="A210" s="64" t="s">
        <v>33</v>
      </c>
      <c r="B210" s="65"/>
      <c r="C210" s="65"/>
      <c r="D210" s="65"/>
      <c r="E210" s="65"/>
      <c r="F210" s="65"/>
      <c r="G210" s="65"/>
      <c r="H210" s="65"/>
      <c r="I210" s="65"/>
      <c r="J210" s="65"/>
      <c r="K210" s="65"/>
      <c r="L210" s="65"/>
      <c r="M210" s="65"/>
      <c r="N210" s="65"/>
      <c r="O210" s="65"/>
      <c r="P210" s="65"/>
      <c r="Q210" s="66"/>
      <c r="R210" s="10">
        <f>SUM(R200:R209)</f>
        <v>0</v>
      </c>
      <c r="S210" s="8"/>
    </row>
    <row r="211" spans="1:19" ht="15.75">
      <c r="A211" s="24" t="s">
        <v>34</v>
      </c>
      <c r="B211" s="24"/>
      <c r="C211" s="15"/>
      <c r="D211" s="15"/>
      <c r="E211" s="15"/>
      <c r="F211" s="15"/>
      <c r="G211" s="15"/>
      <c r="H211" s="15"/>
      <c r="I211" s="15"/>
      <c r="J211" s="15"/>
      <c r="K211" s="15"/>
      <c r="L211" s="15"/>
      <c r="M211" s="15"/>
      <c r="N211" s="15"/>
      <c r="O211" s="15"/>
      <c r="P211" s="15"/>
      <c r="Q211" s="15"/>
      <c r="R211" s="16"/>
      <c r="S211" s="8"/>
    </row>
    <row r="212" spans="1:19">
      <c r="A212" s="49" t="s">
        <v>43</v>
      </c>
      <c r="B212" s="49"/>
      <c r="C212" s="49"/>
      <c r="D212" s="49"/>
      <c r="E212" s="49"/>
      <c r="F212" s="49"/>
      <c r="G212" s="49"/>
      <c r="H212" s="49"/>
      <c r="I212" s="49"/>
      <c r="J212" s="15"/>
      <c r="K212" s="15"/>
      <c r="L212" s="15"/>
      <c r="M212" s="15"/>
      <c r="N212" s="15"/>
      <c r="O212" s="15"/>
      <c r="P212" s="15"/>
      <c r="Q212" s="15"/>
      <c r="R212" s="16"/>
      <c r="S212" s="8"/>
    </row>
    <row r="213" spans="1:19" s="8" customFormat="1">
      <c r="A213" s="49"/>
      <c r="B213" s="49"/>
      <c r="C213" s="49"/>
      <c r="D213" s="49"/>
      <c r="E213" s="49"/>
      <c r="F213" s="49"/>
      <c r="G213" s="49"/>
      <c r="H213" s="49"/>
      <c r="I213" s="49"/>
      <c r="J213" s="15"/>
      <c r="K213" s="15"/>
      <c r="L213" s="15"/>
      <c r="M213" s="15"/>
      <c r="N213" s="15"/>
      <c r="O213" s="15"/>
      <c r="P213" s="15"/>
      <c r="Q213" s="15"/>
      <c r="R213" s="16"/>
    </row>
    <row r="214" spans="1:19">
      <c r="A214" s="67" t="s">
        <v>44</v>
      </c>
      <c r="B214" s="68"/>
      <c r="C214" s="68"/>
      <c r="D214" s="68"/>
      <c r="E214" s="68"/>
      <c r="F214" s="68"/>
      <c r="G214" s="68"/>
      <c r="H214" s="68"/>
      <c r="I214" s="68"/>
      <c r="J214" s="68"/>
      <c r="K214" s="68"/>
      <c r="L214" s="68"/>
      <c r="M214" s="68"/>
      <c r="N214" s="68"/>
      <c r="O214" s="68"/>
      <c r="P214" s="68"/>
      <c r="Q214" s="57"/>
      <c r="R214" s="8"/>
      <c r="S214" s="8"/>
    </row>
    <row r="215" spans="1:19" ht="18">
      <c r="A215" s="69" t="s">
        <v>27</v>
      </c>
      <c r="B215" s="70"/>
      <c r="C215" s="70"/>
      <c r="D215" s="50"/>
      <c r="E215" s="50"/>
      <c r="F215" s="50"/>
      <c r="G215" s="50"/>
      <c r="H215" s="50"/>
      <c r="I215" s="50"/>
      <c r="J215" s="50"/>
      <c r="K215" s="50"/>
      <c r="L215" s="50"/>
      <c r="M215" s="50"/>
      <c r="N215" s="50"/>
      <c r="O215" s="50"/>
      <c r="P215" s="50"/>
      <c r="Q215" s="57"/>
      <c r="R215" s="8"/>
      <c r="S215" s="8"/>
    </row>
    <row r="216" spans="1:19">
      <c r="A216" s="67" t="s">
        <v>45</v>
      </c>
      <c r="B216" s="68"/>
      <c r="C216" s="68"/>
      <c r="D216" s="68"/>
      <c r="E216" s="68"/>
      <c r="F216" s="68"/>
      <c r="G216" s="68"/>
      <c r="H216" s="68"/>
      <c r="I216" s="68"/>
      <c r="J216" s="68"/>
      <c r="K216" s="68"/>
      <c r="L216" s="68"/>
      <c r="M216" s="68"/>
      <c r="N216" s="68"/>
      <c r="O216" s="68"/>
      <c r="P216" s="68"/>
      <c r="Q216" s="57"/>
      <c r="R216" s="8"/>
      <c r="S216" s="8"/>
    </row>
    <row r="217" spans="1:19">
      <c r="A217" s="61">
        <v>1</v>
      </c>
      <c r="B217" s="61"/>
      <c r="C217" s="12"/>
      <c r="D217" s="61"/>
      <c r="E217" s="61"/>
      <c r="F217" s="61"/>
      <c r="G217" s="61"/>
      <c r="H217" s="61"/>
      <c r="I217" s="61"/>
      <c r="J217" s="61"/>
      <c r="K217" s="61"/>
      <c r="L217" s="61"/>
      <c r="M217" s="61"/>
      <c r="N217" s="3">
        <f>(IF(F217="OŽ",IF(L217=1,550.8,IF(L217=2,426.38,IF(L217=3,342.14,IF(L217=4,181.44,IF(L217=5,168.48,IF(L217=6,155.52,IF(L217=7,148.5,IF(L217=8,144,0))))))))+IF(L217&lt;=8,0,IF(L217&lt;=16,137.7,IF(L217&lt;=24,108,IF(L217&lt;=32,80.1,IF(L217&lt;=36,52.2,0)))))-IF(L217&lt;=8,0,IF(L217&lt;=16,(L217-9)*2.754,IF(L217&lt;=24,(L217-17)* 2.754,IF(L217&lt;=32,(L217-25)* 2.754,IF(L217&lt;=36,(L217-33)*2.754,0))))),0)+IF(F217="PČ",IF(L217=1,449,IF(L217=2,314.6,IF(L217=3,238,IF(L217=4,172,IF(L217=5,159,IF(L217=6,145,IF(L217=7,132,IF(L217=8,119,0))))))))+IF(L217&lt;=8,0,IF(L217&lt;=16,88,IF(L217&lt;=24,55,IF(L217&lt;=32,22,0))))-IF(L217&lt;=8,0,IF(L217&lt;=16,(L217-9)*2.245,IF(L217&lt;=24,(L217-17)*2.245,IF(L217&lt;=32,(L217-25)*2.245,0)))),0)+IF(F217="PČneol",IF(L217=1,85,IF(L217=2,64.61,IF(L217=3,50.76,IF(L217=4,16.25,IF(L217=5,15,IF(L217=6,13.75,IF(L217=7,12.5,IF(L217=8,11.25,0))))))))+IF(L217&lt;=8,0,IF(L217&lt;=16,9,0))-IF(L217&lt;=8,0,IF(L217&lt;=16,(L217-9)*0.425,0)),0)+IF(F217="PŽ",IF(L217=1,85,IF(L217=2,59.5,IF(L217=3,45,IF(L217=4,32.5,IF(L217=5,30,IF(L217=6,27.5,IF(L217=7,25,IF(L217=8,22.5,0))))))))+IF(L217&lt;=8,0,IF(L217&lt;=16,19,IF(L217&lt;=24,13,IF(L217&lt;=32,8,0))))-IF(L217&lt;=8,0,IF(L217&lt;=16,(L217-9)*0.425,IF(L217&lt;=24,(L217-17)*0.425,IF(L217&lt;=32,(L217-25)*0.425,0)))),0)+IF(F217="EČ",IF(L217=1,204,IF(L217=2,156.24,IF(L217=3,123.84,IF(L217=4,72,IF(L217=5,66,IF(L217=6,60,IF(L217=7,54,IF(L217=8,48,0))))))))+IF(L217&lt;=8,0,IF(L217&lt;=16,40,IF(L217&lt;=24,25,0)))-IF(L217&lt;=8,0,IF(L217&lt;=16,(L217-9)*1.02,IF(L217&lt;=24,(L217-17)*1.02,0))),0)+IF(F217="EČneol",IF(L217=1,68,IF(L217=2,51.69,IF(L217=3,40.61,IF(L217=4,13,IF(L217=5,12,IF(L217=6,11,IF(L217=7,10,IF(L217=8,9,0)))))))))+IF(F217="EŽ",IF(L217=1,68,IF(L217=2,47.6,IF(L217=3,36,IF(L217=4,18,IF(L217=5,16.5,IF(L217=6,15,IF(L217=7,13.5,IF(L217=8,12,0))))))))+IF(L217&lt;=8,0,IF(L217&lt;=16,10,IF(L217&lt;=24,6,0)))-IF(L217&lt;=8,0,IF(L217&lt;=16,(L217-9)*0.34,IF(L217&lt;=24,(L217-17)*0.34,0))),0)+IF(F217="PT",IF(L217=1,68,IF(L217=2,52.08,IF(L217=3,41.28,IF(L217=4,24,IF(L217=5,22,IF(L217=6,20,IF(L217=7,18,IF(L217=8,16,0))))))))+IF(L217&lt;=8,0,IF(L217&lt;=16,13,IF(L217&lt;=24,9,IF(L217&lt;=32,4,0))))-IF(L217&lt;=8,0,IF(L217&lt;=16,(L217-9)*0.34,IF(L217&lt;=24,(L217-17)*0.34,IF(L217&lt;=32,(L217-25)*0.34,0)))),0)+IF(F217="JOŽ",IF(L217=1,85,IF(L217=2,59.5,IF(L217=3,45,IF(L217=4,32.5,IF(L217=5,30,IF(L217=6,27.5,IF(L217=7,25,IF(L217=8,22.5,0))))))))+IF(L217&lt;=8,0,IF(L217&lt;=16,19,IF(L217&lt;=24,13,0)))-IF(L217&lt;=8,0,IF(L217&lt;=16,(L217-9)*0.425,IF(L217&lt;=24,(L217-17)*0.425,0))),0)+IF(F217="JPČ",IF(L217=1,68,IF(L217=2,47.6,IF(L217=3,36,IF(L217=4,26,IF(L217=5,24,IF(L217=6,22,IF(L217=7,20,IF(L217=8,18,0))))))))+IF(L217&lt;=8,0,IF(L217&lt;=16,13,IF(L217&lt;=24,9,0)))-IF(L217&lt;=8,0,IF(L217&lt;=16,(L217-9)*0.34,IF(L217&lt;=24,(L217-17)*0.34,0))),0)+IF(F217="JEČ",IF(L217=1,34,IF(L217=2,26.04,IF(L217=3,20.6,IF(L217=4,12,IF(L217=5,11,IF(L217=6,10,IF(L217=7,9,IF(L217=8,8,0))))))))+IF(L217&lt;=8,0,IF(L217&lt;=16,6,0))-IF(L217&lt;=8,0,IF(L217&lt;=16,(L217-9)*0.17,0)),0)+IF(F217="JEOF",IF(L217=1,34,IF(L217=2,26.04,IF(L217=3,20.6,IF(L217=4,12,IF(L217=5,11,IF(L217=6,10,IF(L217=7,9,IF(L217=8,8,0))))))))+IF(L217&lt;=8,0,IF(L217&lt;=16,6,0))-IF(L217&lt;=8,0,IF(L217&lt;=16,(L217-9)*0.17,0)),0)+IF(F217="JnPČ",IF(L217=1,51,IF(L217=2,35.7,IF(L217=3,27,IF(L217=4,19.5,IF(L217=5,18,IF(L217=6,16.5,IF(L217=7,15,IF(L217=8,13.5,0))))))))+IF(L217&lt;=8,0,IF(L217&lt;=16,10,0))-IF(L217&lt;=8,0,IF(L217&lt;=16,(L217-9)*0.255,0)),0)+IF(F217="JnEČ",IF(L217=1,25.5,IF(L217=2,19.53,IF(L217=3,15.48,IF(L217=4,9,IF(L217=5,8.25,IF(L217=6,7.5,IF(L217=7,6.75,IF(L217=8,6,0))))))))+IF(L217&lt;=8,0,IF(L217&lt;=16,5,0))-IF(L217&lt;=8,0,IF(L217&lt;=16,(L217-9)*0.1275,0)),0)+IF(F217="JčPČ",IF(L217=1,21.25,IF(L217=2,14.5,IF(L217=3,11.5,IF(L217=4,7,IF(L217=5,6.5,IF(L217=6,6,IF(L217=7,5.5,IF(L217=8,5,0))))))))+IF(L217&lt;=8,0,IF(L217&lt;=16,4,0))-IF(L217&lt;=8,0,IF(L217&lt;=16,(L217-9)*0.10625,0)),0)+IF(F217="JčEČ",IF(L217=1,17,IF(L217=2,13.02,IF(L217=3,10.32,IF(L217=4,6,IF(L217=5,5.5,IF(L217=6,5,IF(L217=7,4.5,IF(L217=8,4,0))))))))+IF(L217&lt;=8,0,IF(L217&lt;=16,3,0))-IF(L217&lt;=8,0,IF(L217&lt;=16,(L217-9)*0.085,0)),0)+IF(F217="NEAK",IF(L217=1,11.48,IF(L217=2,8.79,IF(L217=3,6.97,IF(L217=4,4.05,IF(L217=5,3.71,IF(L217=6,3.38,IF(L217=7,3.04,IF(L217=8,2.7,0))))))))+IF(L217&lt;=8,0,IF(L217&lt;=16,2,IF(L217&lt;=24,1.3,0)))-IF(L217&lt;=8,0,IF(L217&lt;=16,(L217-9)*0.0574,IF(L217&lt;=24,(L217-17)*0.0574,0))),0))*IF(L217&lt;0,1,IF(OR(F217="PČ",F217="PŽ",F217="PT"),IF(J217&lt;32,J217/32,1),1))* IF(L217&lt;0,1,IF(OR(F217="EČ",F217="EŽ",F217="JOŽ",F217="JPČ",F217="NEAK"),IF(J217&lt;24,J217/24,1),1))*IF(L217&lt;0,1,IF(OR(F217="PČneol",F217="JEČ",F217="JEOF",F217="JnPČ",F217="JnEČ",F217="JčPČ",F217="JčEČ"),IF(J217&lt;16,J217/16,1),1))*IF(L217&lt;0,1,IF(F217="EČneol",IF(J217&lt;8,J217/8,1),1))</f>
        <v>0</v>
      </c>
      <c r="O217" s="9">
        <f t="shared" ref="O217:O226" si="75">IF(F217="OŽ",N217,IF(H217="Ne",IF(J217*0.3&lt;J217-L217,N217,0),IF(J217*0.1&lt;J217-L217,N217,0)))</f>
        <v>0</v>
      </c>
      <c r="P217" s="4">
        <f t="shared" ref="P217" si="76">IF(O217=0,0,IF(F217="OŽ",IF(L217&gt;35,0,IF(J217&gt;35,(36-L217)*1.836,((36-L217)-(36-J217))*1.836)),0)+IF(F217="PČ",IF(L217&gt;31,0,IF(J217&gt;31,(32-L217)*1.347,((32-L217)-(32-J217))*1.347)),0)+ IF(F217="PČneol",IF(L217&gt;15,0,IF(J217&gt;15,(16-L217)*0.255,((16-L217)-(16-J217))*0.255)),0)+IF(F217="PŽ",IF(L217&gt;31,0,IF(J217&gt;31,(32-L217)*0.255,((32-L217)-(32-J217))*0.255)),0)+IF(F217="EČ",IF(L217&gt;23,0,IF(J217&gt;23,(24-L217)*0.612,((24-L217)-(24-J217))*0.612)),0)+IF(F217="EČneol",IF(L217&gt;7,0,IF(J217&gt;7,(8-L217)*0.204,((8-L217)-(8-J217))*0.204)),0)+IF(F217="EŽ",IF(L217&gt;23,0,IF(J217&gt;23,(24-L217)*0.204,((24-L217)-(24-J217))*0.204)),0)+IF(F217="PT",IF(L217&gt;31,0,IF(J217&gt;31,(32-L217)*0.204,((32-L217)-(32-J217))*0.204)),0)+IF(F217="JOŽ",IF(L217&gt;23,0,IF(J217&gt;23,(24-L217)*0.255,((24-L217)-(24-J217))*0.255)),0)+IF(F217="JPČ",IF(L217&gt;23,0,IF(J217&gt;23,(24-L217)*0.204,((24-L217)-(24-J217))*0.204)),0)+IF(F217="JEČ",IF(L217&gt;15,0,IF(J217&gt;15,(16-L217)*0.102,((16-L217)-(16-J217))*0.102)),0)+IF(F217="JEOF",IF(L217&gt;15,0,IF(J217&gt;15,(16-L217)*0.102,((16-L217)-(16-J217))*0.102)),0)+IF(F217="JnPČ",IF(L217&gt;15,0,IF(J217&gt;15,(16-L217)*0.153,((16-L217)-(16-J217))*0.153)),0)+IF(F217="JnEČ",IF(L217&gt;15,0,IF(J217&gt;15,(16-L217)*0.0765,((16-L217)-(16-J217))*0.0765)),0)+IF(F217="JčPČ",IF(L217&gt;15,0,IF(J217&gt;15,(16-L217)*0.06375,((16-L217)-(16-J217))*0.06375)),0)+IF(F217="JčEČ",IF(L217&gt;15,0,IF(J217&gt;15,(16-L217)*0.051,((16-L217)-(16-J217))*0.051)),0)+IF(F217="NEAK",IF(L217&gt;23,0,IF(J217&gt;23,(24-L217)*0.03444,((24-L217)-(24-J217))*0.03444)),0))</f>
        <v>0</v>
      </c>
      <c r="Q217" s="11">
        <f t="shared" ref="Q217" si="77">IF(ISERROR(P217*100/N217),0,(P217*100/N217))</f>
        <v>0</v>
      </c>
      <c r="R217" s="10">
        <f t="shared" ref="R217:R226" si="78">IF(Q217&lt;=30,O217+P217,O217+O217*0.3)*IF(G217=1,0.4,IF(G217=2,0.75,IF(G217="1 (kas 4 m. 1 k. nerengiamos)",0.52,1)))*IF(D217="olimpinė",1,IF(M217="Ne",0.5,1))*IF(OR(A$5="Lietuvos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federacija"),IF(OR(J217&lt;8,K217&lt;16),0,1),1)*E217*IF(I217&lt;=1,1,1/I217)*IF(OR(A$5="Lietuvos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217" s="8"/>
    </row>
    <row r="218" spans="1:19">
      <c r="A218" s="61">
        <v>2</v>
      </c>
      <c r="B218" s="61"/>
      <c r="C218" s="12"/>
      <c r="D218" s="61"/>
      <c r="E218" s="61"/>
      <c r="F218" s="61"/>
      <c r="G218" s="61"/>
      <c r="H218" s="61"/>
      <c r="I218" s="61"/>
      <c r="J218" s="61"/>
      <c r="K218" s="61"/>
      <c r="L218" s="61"/>
      <c r="M218" s="61"/>
      <c r="N218" s="3">
        <f t="shared" ref="N218:N226" si="79">(IF(F218="OŽ",IF(L218=1,550.8,IF(L218=2,426.38,IF(L218=3,342.14,IF(L218=4,181.44,IF(L218=5,168.48,IF(L218=6,155.52,IF(L218=7,148.5,IF(L218=8,144,0))))))))+IF(L218&lt;=8,0,IF(L218&lt;=16,137.7,IF(L218&lt;=24,108,IF(L218&lt;=32,80.1,IF(L218&lt;=36,52.2,0)))))-IF(L218&lt;=8,0,IF(L218&lt;=16,(L218-9)*2.754,IF(L218&lt;=24,(L218-17)* 2.754,IF(L218&lt;=32,(L218-25)* 2.754,IF(L218&lt;=36,(L218-33)*2.754,0))))),0)+IF(F218="PČ",IF(L218=1,449,IF(L218=2,314.6,IF(L218=3,238,IF(L218=4,172,IF(L218=5,159,IF(L218=6,145,IF(L218=7,132,IF(L218=8,119,0))))))))+IF(L218&lt;=8,0,IF(L218&lt;=16,88,IF(L218&lt;=24,55,IF(L218&lt;=32,22,0))))-IF(L218&lt;=8,0,IF(L218&lt;=16,(L218-9)*2.245,IF(L218&lt;=24,(L218-17)*2.245,IF(L218&lt;=32,(L218-25)*2.245,0)))),0)+IF(F218="PČneol",IF(L218=1,85,IF(L218=2,64.61,IF(L218=3,50.76,IF(L218=4,16.25,IF(L218=5,15,IF(L218=6,13.75,IF(L218=7,12.5,IF(L218=8,11.25,0))))))))+IF(L218&lt;=8,0,IF(L218&lt;=16,9,0))-IF(L218&lt;=8,0,IF(L218&lt;=16,(L218-9)*0.425,0)),0)+IF(F218="PŽ",IF(L218=1,85,IF(L218=2,59.5,IF(L218=3,45,IF(L218=4,32.5,IF(L218=5,30,IF(L218=6,27.5,IF(L218=7,25,IF(L218=8,22.5,0))))))))+IF(L218&lt;=8,0,IF(L218&lt;=16,19,IF(L218&lt;=24,13,IF(L218&lt;=32,8,0))))-IF(L218&lt;=8,0,IF(L218&lt;=16,(L218-9)*0.425,IF(L218&lt;=24,(L218-17)*0.425,IF(L218&lt;=32,(L218-25)*0.425,0)))),0)+IF(F218="EČ",IF(L218=1,204,IF(L218=2,156.24,IF(L218=3,123.84,IF(L218=4,72,IF(L218=5,66,IF(L218=6,60,IF(L218=7,54,IF(L218=8,48,0))))))))+IF(L218&lt;=8,0,IF(L218&lt;=16,40,IF(L218&lt;=24,25,0)))-IF(L218&lt;=8,0,IF(L218&lt;=16,(L218-9)*1.02,IF(L218&lt;=24,(L218-17)*1.02,0))),0)+IF(F218="EČneol",IF(L218=1,68,IF(L218=2,51.69,IF(L218=3,40.61,IF(L218=4,13,IF(L218=5,12,IF(L218=6,11,IF(L218=7,10,IF(L218=8,9,0)))))))))+IF(F218="EŽ",IF(L218=1,68,IF(L218=2,47.6,IF(L218=3,36,IF(L218=4,18,IF(L218=5,16.5,IF(L218=6,15,IF(L218=7,13.5,IF(L218=8,12,0))))))))+IF(L218&lt;=8,0,IF(L218&lt;=16,10,IF(L218&lt;=24,6,0)))-IF(L218&lt;=8,0,IF(L218&lt;=16,(L218-9)*0.34,IF(L218&lt;=24,(L218-17)*0.34,0))),0)+IF(F218="PT",IF(L218=1,68,IF(L218=2,52.08,IF(L218=3,41.28,IF(L218=4,24,IF(L218=5,22,IF(L218=6,20,IF(L218=7,18,IF(L218=8,16,0))))))))+IF(L218&lt;=8,0,IF(L218&lt;=16,13,IF(L218&lt;=24,9,IF(L218&lt;=32,4,0))))-IF(L218&lt;=8,0,IF(L218&lt;=16,(L218-9)*0.34,IF(L218&lt;=24,(L218-17)*0.34,IF(L218&lt;=32,(L218-25)*0.34,0)))),0)+IF(F218="JOŽ",IF(L218=1,85,IF(L218=2,59.5,IF(L218=3,45,IF(L218=4,32.5,IF(L218=5,30,IF(L218=6,27.5,IF(L218=7,25,IF(L218=8,22.5,0))))))))+IF(L218&lt;=8,0,IF(L218&lt;=16,19,IF(L218&lt;=24,13,0)))-IF(L218&lt;=8,0,IF(L218&lt;=16,(L218-9)*0.425,IF(L218&lt;=24,(L218-17)*0.425,0))),0)+IF(F218="JPČ",IF(L218=1,68,IF(L218=2,47.6,IF(L218=3,36,IF(L218=4,26,IF(L218=5,24,IF(L218=6,22,IF(L218=7,20,IF(L218=8,18,0))))))))+IF(L218&lt;=8,0,IF(L218&lt;=16,13,IF(L218&lt;=24,9,0)))-IF(L218&lt;=8,0,IF(L218&lt;=16,(L218-9)*0.34,IF(L218&lt;=24,(L218-17)*0.34,0))),0)+IF(F218="JEČ",IF(L218=1,34,IF(L218=2,26.04,IF(L218=3,20.6,IF(L218=4,12,IF(L218=5,11,IF(L218=6,10,IF(L218=7,9,IF(L218=8,8,0))))))))+IF(L218&lt;=8,0,IF(L218&lt;=16,6,0))-IF(L218&lt;=8,0,IF(L218&lt;=16,(L218-9)*0.17,0)),0)+IF(F218="JEOF",IF(L218=1,34,IF(L218=2,26.04,IF(L218=3,20.6,IF(L218=4,12,IF(L218=5,11,IF(L218=6,10,IF(L218=7,9,IF(L218=8,8,0))))))))+IF(L218&lt;=8,0,IF(L218&lt;=16,6,0))-IF(L218&lt;=8,0,IF(L218&lt;=16,(L218-9)*0.17,0)),0)+IF(F218="JnPČ",IF(L218=1,51,IF(L218=2,35.7,IF(L218=3,27,IF(L218=4,19.5,IF(L218=5,18,IF(L218=6,16.5,IF(L218=7,15,IF(L218=8,13.5,0))))))))+IF(L218&lt;=8,0,IF(L218&lt;=16,10,0))-IF(L218&lt;=8,0,IF(L218&lt;=16,(L218-9)*0.255,0)),0)+IF(F218="JnEČ",IF(L218=1,25.5,IF(L218=2,19.53,IF(L218=3,15.48,IF(L218=4,9,IF(L218=5,8.25,IF(L218=6,7.5,IF(L218=7,6.75,IF(L218=8,6,0))))))))+IF(L218&lt;=8,0,IF(L218&lt;=16,5,0))-IF(L218&lt;=8,0,IF(L218&lt;=16,(L218-9)*0.1275,0)),0)+IF(F218="JčPČ",IF(L218=1,21.25,IF(L218=2,14.5,IF(L218=3,11.5,IF(L218=4,7,IF(L218=5,6.5,IF(L218=6,6,IF(L218=7,5.5,IF(L218=8,5,0))))))))+IF(L218&lt;=8,0,IF(L218&lt;=16,4,0))-IF(L218&lt;=8,0,IF(L218&lt;=16,(L218-9)*0.10625,0)),0)+IF(F218="JčEČ",IF(L218=1,17,IF(L218=2,13.02,IF(L218=3,10.32,IF(L218=4,6,IF(L218=5,5.5,IF(L218=6,5,IF(L218=7,4.5,IF(L218=8,4,0))))))))+IF(L218&lt;=8,0,IF(L218&lt;=16,3,0))-IF(L218&lt;=8,0,IF(L218&lt;=16,(L218-9)*0.085,0)),0)+IF(F218="NEAK",IF(L218=1,11.48,IF(L218=2,8.79,IF(L218=3,6.97,IF(L218=4,4.05,IF(L218=5,3.71,IF(L218=6,3.38,IF(L218=7,3.04,IF(L218=8,2.7,0))))))))+IF(L218&lt;=8,0,IF(L218&lt;=16,2,IF(L218&lt;=24,1.3,0)))-IF(L218&lt;=8,0,IF(L218&lt;=16,(L218-9)*0.0574,IF(L218&lt;=24,(L218-17)*0.0574,0))),0))*IF(L218&lt;0,1,IF(OR(F218="PČ",F218="PŽ",F218="PT"),IF(J218&lt;32,J218/32,1),1))* IF(L218&lt;0,1,IF(OR(F218="EČ",F218="EŽ",F218="JOŽ",F218="JPČ",F218="NEAK"),IF(J218&lt;24,J218/24,1),1))*IF(L218&lt;0,1,IF(OR(F218="PČneol",F218="JEČ",F218="JEOF",F218="JnPČ",F218="JnEČ",F218="JčPČ",F218="JčEČ"),IF(J218&lt;16,J218/16,1),1))*IF(L218&lt;0,1,IF(F218="EČneol",IF(J218&lt;8,J218/8,1),1))</f>
        <v>0</v>
      </c>
      <c r="O218" s="9">
        <f t="shared" si="75"/>
        <v>0</v>
      </c>
      <c r="P218" s="4">
        <f t="shared" ref="P218:P226" si="80">IF(O218=0,0,IF(F218="OŽ",IF(L218&gt;35,0,IF(J218&gt;35,(36-L218)*1.836,((36-L218)-(36-J218))*1.836)),0)+IF(F218="PČ",IF(L218&gt;31,0,IF(J218&gt;31,(32-L218)*1.347,((32-L218)-(32-J218))*1.347)),0)+ IF(F218="PČneol",IF(L218&gt;15,0,IF(J218&gt;15,(16-L218)*0.255,((16-L218)-(16-J218))*0.255)),0)+IF(F218="PŽ",IF(L218&gt;31,0,IF(J218&gt;31,(32-L218)*0.255,((32-L218)-(32-J218))*0.255)),0)+IF(F218="EČ",IF(L218&gt;23,0,IF(J218&gt;23,(24-L218)*0.612,((24-L218)-(24-J218))*0.612)),0)+IF(F218="EČneol",IF(L218&gt;7,0,IF(J218&gt;7,(8-L218)*0.204,((8-L218)-(8-J218))*0.204)),0)+IF(F218="EŽ",IF(L218&gt;23,0,IF(J218&gt;23,(24-L218)*0.204,((24-L218)-(24-J218))*0.204)),0)+IF(F218="PT",IF(L218&gt;31,0,IF(J218&gt;31,(32-L218)*0.204,((32-L218)-(32-J218))*0.204)),0)+IF(F218="JOŽ",IF(L218&gt;23,0,IF(J218&gt;23,(24-L218)*0.255,((24-L218)-(24-J218))*0.255)),0)+IF(F218="JPČ",IF(L218&gt;23,0,IF(J218&gt;23,(24-L218)*0.204,((24-L218)-(24-J218))*0.204)),0)+IF(F218="JEČ",IF(L218&gt;15,0,IF(J218&gt;15,(16-L218)*0.102,((16-L218)-(16-J218))*0.102)),0)+IF(F218="JEOF",IF(L218&gt;15,0,IF(J218&gt;15,(16-L218)*0.102,((16-L218)-(16-J218))*0.102)),0)+IF(F218="JnPČ",IF(L218&gt;15,0,IF(J218&gt;15,(16-L218)*0.153,((16-L218)-(16-J218))*0.153)),0)+IF(F218="JnEČ",IF(L218&gt;15,0,IF(J218&gt;15,(16-L218)*0.0765,((16-L218)-(16-J218))*0.0765)),0)+IF(F218="JčPČ",IF(L218&gt;15,0,IF(J218&gt;15,(16-L218)*0.06375,((16-L218)-(16-J218))*0.06375)),0)+IF(F218="JčEČ",IF(L218&gt;15,0,IF(J218&gt;15,(16-L218)*0.051,((16-L218)-(16-J218))*0.051)),0)+IF(F218="NEAK",IF(L218&gt;23,0,IF(J218&gt;23,(24-L218)*0.03444,((24-L218)-(24-J218))*0.03444)),0))</f>
        <v>0</v>
      </c>
      <c r="Q218" s="11">
        <f t="shared" ref="Q218:Q226" si="81">IF(ISERROR(P218*100/N218),0,(P218*100/N218))</f>
        <v>0</v>
      </c>
      <c r="R218" s="10">
        <f t="shared" si="78"/>
        <v>0</v>
      </c>
      <c r="S218" s="8"/>
    </row>
    <row r="219" spans="1:19">
      <c r="A219" s="61">
        <v>3</v>
      </c>
      <c r="B219" s="61"/>
      <c r="C219" s="12"/>
      <c r="D219" s="61"/>
      <c r="E219" s="61"/>
      <c r="F219" s="61"/>
      <c r="G219" s="61"/>
      <c r="H219" s="61"/>
      <c r="I219" s="61"/>
      <c r="J219" s="61"/>
      <c r="K219" s="61"/>
      <c r="L219" s="61"/>
      <c r="M219" s="61"/>
      <c r="N219" s="3">
        <f t="shared" si="79"/>
        <v>0</v>
      </c>
      <c r="O219" s="9">
        <f t="shared" si="75"/>
        <v>0</v>
      </c>
      <c r="P219" s="4">
        <f t="shared" si="80"/>
        <v>0</v>
      </c>
      <c r="Q219" s="11">
        <f t="shared" si="81"/>
        <v>0</v>
      </c>
      <c r="R219" s="10">
        <f t="shared" si="78"/>
        <v>0</v>
      </c>
      <c r="S219" s="8"/>
    </row>
    <row r="220" spans="1:19">
      <c r="A220" s="61">
        <v>4</v>
      </c>
      <c r="B220" s="61"/>
      <c r="C220" s="12"/>
      <c r="D220" s="61"/>
      <c r="E220" s="61"/>
      <c r="F220" s="61"/>
      <c r="G220" s="61"/>
      <c r="H220" s="61"/>
      <c r="I220" s="61"/>
      <c r="J220" s="61"/>
      <c r="K220" s="61"/>
      <c r="L220" s="61"/>
      <c r="M220" s="61"/>
      <c r="N220" s="3">
        <f t="shared" si="79"/>
        <v>0</v>
      </c>
      <c r="O220" s="9">
        <f t="shared" si="75"/>
        <v>0</v>
      </c>
      <c r="P220" s="4">
        <f t="shared" si="80"/>
        <v>0</v>
      </c>
      <c r="Q220" s="11">
        <f t="shared" si="81"/>
        <v>0</v>
      </c>
      <c r="R220" s="10">
        <f t="shared" si="78"/>
        <v>0</v>
      </c>
      <c r="S220" s="8"/>
    </row>
    <row r="221" spans="1:19">
      <c r="A221" s="61">
        <v>5</v>
      </c>
      <c r="B221" s="61"/>
      <c r="C221" s="12"/>
      <c r="D221" s="61"/>
      <c r="E221" s="61"/>
      <c r="F221" s="61"/>
      <c r="G221" s="61"/>
      <c r="H221" s="61"/>
      <c r="I221" s="61"/>
      <c r="J221" s="61"/>
      <c r="K221" s="61"/>
      <c r="L221" s="61"/>
      <c r="M221" s="61"/>
      <c r="N221" s="3">
        <f t="shared" si="79"/>
        <v>0</v>
      </c>
      <c r="O221" s="9">
        <f t="shared" si="75"/>
        <v>0</v>
      </c>
      <c r="P221" s="4">
        <f t="shared" si="80"/>
        <v>0</v>
      </c>
      <c r="Q221" s="11">
        <f t="shared" si="81"/>
        <v>0</v>
      </c>
      <c r="R221" s="10">
        <f t="shared" si="78"/>
        <v>0</v>
      </c>
      <c r="S221" s="8"/>
    </row>
    <row r="222" spans="1:19">
      <c r="A222" s="61">
        <v>6</v>
      </c>
      <c r="B222" s="61"/>
      <c r="C222" s="12"/>
      <c r="D222" s="61"/>
      <c r="E222" s="61"/>
      <c r="F222" s="61"/>
      <c r="G222" s="61"/>
      <c r="H222" s="61"/>
      <c r="I222" s="61"/>
      <c r="J222" s="61"/>
      <c r="K222" s="61"/>
      <c r="L222" s="61"/>
      <c r="M222" s="61"/>
      <c r="N222" s="3">
        <f t="shared" si="79"/>
        <v>0</v>
      </c>
      <c r="O222" s="9">
        <f t="shared" si="75"/>
        <v>0</v>
      </c>
      <c r="P222" s="4">
        <f t="shared" si="80"/>
        <v>0</v>
      </c>
      <c r="Q222" s="11">
        <f t="shared" si="81"/>
        <v>0</v>
      </c>
      <c r="R222" s="10">
        <f t="shared" si="78"/>
        <v>0</v>
      </c>
      <c r="S222" s="8"/>
    </row>
    <row r="223" spans="1:19">
      <c r="A223" s="61">
        <v>7</v>
      </c>
      <c r="B223" s="61"/>
      <c r="C223" s="12"/>
      <c r="D223" s="61"/>
      <c r="E223" s="61"/>
      <c r="F223" s="61"/>
      <c r="G223" s="61"/>
      <c r="H223" s="61"/>
      <c r="I223" s="61"/>
      <c r="J223" s="61"/>
      <c r="K223" s="61"/>
      <c r="L223" s="61"/>
      <c r="M223" s="61"/>
      <c r="N223" s="3">
        <f t="shared" si="79"/>
        <v>0</v>
      </c>
      <c r="O223" s="9">
        <f t="shared" si="75"/>
        <v>0</v>
      </c>
      <c r="P223" s="4">
        <f t="shared" si="80"/>
        <v>0</v>
      </c>
      <c r="Q223" s="11">
        <f t="shared" si="81"/>
        <v>0</v>
      </c>
      <c r="R223" s="10">
        <f t="shared" si="78"/>
        <v>0</v>
      </c>
      <c r="S223" s="8"/>
    </row>
    <row r="224" spans="1:19">
      <c r="A224" s="61">
        <v>8</v>
      </c>
      <c r="B224" s="61"/>
      <c r="C224" s="12"/>
      <c r="D224" s="61"/>
      <c r="E224" s="61"/>
      <c r="F224" s="61"/>
      <c r="G224" s="61"/>
      <c r="H224" s="61"/>
      <c r="I224" s="61"/>
      <c r="J224" s="61"/>
      <c r="K224" s="61"/>
      <c r="L224" s="61"/>
      <c r="M224" s="61"/>
      <c r="N224" s="3">
        <f t="shared" si="79"/>
        <v>0</v>
      </c>
      <c r="O224" s="9">
        <f t="shared" si="75"/>
        <v>0</v>
      </c>
      <c r="P224" s="4">
        <f t="shared" si="80"/>
        <v>0</v>
      </c>
      <c r="Q224" s="11">
        <f t="shared" si="81"/>
        <v>0</v>
      </c>
      <c r="R224" s="10">
        <f t="shared" si="78"/>
        <v>0</v>
      </c>
      <c r="S224" s="8"/>
    </row>
    <row r="225" spans="1:19">
      <c r="A225" s="61">
        <v>9</v>
      </c>
      <c r="B225" s="61"/>
      <c r="C225" s="12"/>
      <c r="D225" s="61"/>
      <c r="E225" s="61"/>
      <c r="F225" s="61"/>
      <c r="G225" s="61"/>
      <c r="H225" s="61"/>
      <c r="I225" s="61"/>
      <c r="J225" s="61"/>
      <c r="K225" s="61"/>
      <c r="L225" s="61"/>
      <c r="M225" s="61"/>
      <c r="N225" s="3">
        <f t="shared" si="79"/>
        <v>0</v>
      </c>
      <c r="O225" s="9">
        <f t="shared" si="75"/>
        <v>0</v>
      </c>
      <c r="P225" s="4">
        <f t="shared" si="80"/>
        <v>0</v>
      </c>
      <c r="Q225" s="11">
        <f t="shared" si="81"/>
        <v>0</v>
      </c>
      <c r="R225" s="10">
        <f t="shared" si="78"/>
        <v>0</v>
      </c>
      <c r="S225" s="8"/>
    </row>
    <row r="226" spans="1:19">
      <c r="A226" s="61">
        <v>10</v>
      </c>
      <c r="B226" s="61"/>
      <c r="C226" s="12"/>
      <c r="D226" s="61"/>
      <c r="E226" s="61"/>
      <c r="F226" s="61"/>
      <c r="G226" s="61"/>
      <c r="H226" s="61"/>
      <c r="I226" s="61"/>
      <c r="J226" s="61"/>
      <c r="K226" s="61"/>
      <c r="L226" s="61"/>
      <c r="M226" s="61"/>
      <c r="N226" s="3">
        <f t="shared" si="79"/>
        <v>0</v>
      </c>
      <c r="O226" s="9">
        <f t="shared" si="75"/>
        <v>0</v>
      </c>
      <c r="P226" s="4">
        <f t="shared" si="80"/>
        <v>0</v>
      </c>
      <c r="Q226" s="11">
        <f t="shared" si="81"/>
        <v>0</v>
      </c>
      <c r="R226" s="10">
        <f t="shared" si="78"/>
        <v>0</v>
      </c>
      <c r="S226" s="8"/>
    </row>
    <row r="227" spans="1:19">
      <c r="A227" s="64" t="s">
        <v>33</v>
      </c>
      <c r="B227" s="65"/>
      <c r="C227" s="65"/>
      <c r="D227" s="65"/>
      <c r="E227" s="65"/>
      <c r="F227" s="65"/>
      <c r="G227" s="65"/>
      <c r="H227" s="65"/>
      <c r="I227" s="65"/>
      <c r="J227" s="65"/>
      <c r="K227" s="65"/>
      <c r="L227" s="65"/>
      <c r="M227" s="65"/>
      <c r="N227" s="65"/>
      <c r="O227" s="65"/>
      <c r="P227" s="65"/>
      <c r="Q227" s="66"/>
      <c r="R227" s="10">
        <f>SUM(R217:R226)</f>
        <v>0</v>
      </c>
      <c r="S227" s="8"/>
    </row>
    <row r="228" spans="1:19" ht="15.75">
      <c r="A228" s="24" t="s">
        <v>34</v>
      </c>
      <c r="B228" s="24"/>
      <c r="C228" s="15"/>
      <c r="D228" s="15"/>
      <c r="E228" s="15"/>
      <c r="F228" s="15"/>
      <c r="G228" s="15"/>
      <c r="H228" s="15"/>
      <c r="I228" s="15"/>
      <c r="J228" s="15"/>
      <c r="K228" s="15"/>
      <c r="L228" s="15"/>
      <c r="M228" s="15"/>
      <c r="N228" s="15"/>
      <c r="O228" s="15"/>
      <c r="P228" s="15"/>
      <c r="Q228" s="15"/>
      <c r="R228" s="16"/>
      <c r="S228" s="8"/>
    </row>
    <row r="229" spans="1:19">
      <c r="A229" s="49" t="s">
        <v>43</v>
      </c>
      <c r="B229" s="49"/>
      <c r="C229" s="49"/>
      <c r="D229" s="49"/>
      <c r="E229" s="49"/>
      <c r="F229" s="49"/>
      <c r="G229" s="49"/>
      <c r="H229" s="49"/>
      <c r="I229" s="49"/>
      <c r="J229" s="15"/>
      <c r="K229" s="15"/>
      <c r="L229" s="15"/>
      <c r="M229" s="15"/>
      <c r="N229" s="15"/>
      <c r="O229" s="15"/>
      <c r="P229" s="15"/>
      <c r="Q229" s="15"/>
      <c r="R229" s="16"/>
      <c r="S229" s="8"/>
    </row>
    <row r="230" spans="1:19" s="8" customFormat="1">
      <c r="A230" s="49"/>
      <c r="B230" s="49"/>
      <c r="C230" s="49"/>
      <c r="D230" s="49"/>
      <c r="E230" s="49"/>
      <c r="F230" s="49"/>
      <c r="G230" s="49"/>
      <c r="H230" s="49"/>
      <c r="I230" s="49"/>
      <c r="J230" s="15"/>
      <c r="K230" s="15"/>
      <c r="L230" s="15"/>
      <c r="M230" s="15"/>
      <c r="N230" s="15"/>
      <c r="O230" s="15"/>
      <c r="P230" s="15"/>
      <c r="Q230" s="15"/>
      <c r="R230" s="16"/>
    </row>
    <row r="231" spans="1:19">
      <c r="A231" s="67" t="s">
        <v>44</v>
      </c>
      <c r="B231" s="68"/>
      <c r="C231" s="68"/>
      <c r="D231" s="68"/>
      <c r="E231" s="68"/>
      <c r="F231" s="68"/>
      <c r="G231" s="68"/>
      <c r="H231" s="68"/>
      <c r="I231" s="68"/>
      <c r="J231" s="68"/>
      <c r="K231" s="68"/>
      <c r="L231" s="68"/>
      <c r="M231" s="68"/>
      <c r="N231" s="68"/>
      <c r="O231" s="68"/>
      <c r="P231" s="68"/>
      <c r="Q231" s="57"/>
      <c r="R231" s="8"/>
      <c r="S231" s="8"/>
    </row>
    <row r="232" spans="1:19" ht="18">
      <c r="A232" s="69" t="s">
        <v>27</v>
      </c>
      <c r="B232" s="70"/>
      <c r="C232" s="70"/>
      <c r="D232" s="50"/>
      <c r="E232" s="50"/>
      <c r="F232" s="50"/>
      <c r="G232" s="50"/>
      <c r="H232" s="50"/>
      <c r="I232" s="50"/>
      <c r="J232" s="50"/>
      <c r="K232" s="50"/>
      <c r="L232" s="50"/>
      <c r="M232" s="50"/>
      <c r="N232" s="50"/>
      <c r="O232" s="50"/>
      <c r="P232" s="50"/>
      <c r="Q232" s="57"/>
      <c r="R232" s="8"/>
      <c r="S232" s="8"/>
    </row>
    <row r="233" spans="1:19">
      <c r="A233" s="67" t="s">
        <v>45</v>
      </c>
      <c r="B233" s="68"/>
      <c r="C233" s="68"/>
      <c r="D233" s="68"/>
      <c r="E233" s="68"/>
      <c r="F233" s="68"/>
      <c r="G233" s="68"/>
      <c r="H233" s="68"/>
      <c r="I233" s="68"/>
      <c r="J233" s="68"/>
      <c r="K233" s="68"/>
      <c r="L233" s="68"/>
      <c r="M233" s="68"/>
      <c r="N233" s="68"/>
      <c r="O233" s="68"/>
      <c r="P233" s="68"/>
      <c r="Q233" s="57"/>
      <c r="R233" s="8"/>
      <c r="S233" s="8"/>
    </row>
    <row r="234" spans="1:19">
      <c r="A234" s="61">
        <v>1</v>
      </c>
      <c r="B234" s="61"/>
      <c r="C234" s="12"/>
      <c r="D234" s="61"/>
      <c r="E234" s="61"/>
      <c r="F234" s="61"/>
      <c r="G234" s="61"/>
      <c r="H234" s="61"/>
      <c r="I234" s="61"/>
      <c r="J234" s="61"/>
      <c r="K234" s="61"/>
      <c r="L234" s="61"/>
      <c r="M234" s="61"/>
      <c r="N234" s="3">
        <f t="shared" ref="N234:N243" si="82">(IF(F234="OŽ",IF(L234=1,550.8,IF(L234=2,426.38,IF(L234=3,342.14,IF(L234=4,181.44,IF(L234=5,168.48,IF(L234=6,155.52,IF(L234=7,148.5,IF(L234=8,144,0))))))))+IF(L234&lt;=8,0,IF(L234&lt;=16,137.7,IF(L234&lt;=24,108,IF(L234&lt;=32,80.1,IF(L234&lt;=36,52.2,0)))))-IF(L234&lt;=8,0,IF(L234&lt;=16,(L234-9)*2.754,IF(L234&lt;=24,(L234-17)* 2.754,IF(L234&lt;=32,(L234-25)* 2.754,IF(L234&lt;=36,(L234-33)*2.754,0))))),0)+IF(F234="PČ",IF(L234=1,449,IF(L234=2,314.6,IF(L234=3,238,IF(L234=4,172,IF(L234=5,159,IF(L234=6,145,IF(L234=7,132,IF(L234=8,119,0))))))))+IF(L234&lt;=8,0,IF(L234&lt;=16,88,IF(L234&lt;=24,55,IF(L234&lt;=32,22,0))))-IF(L234&lt;=8,0,IF(L234&lt;=16,(L234-9)*2.245,IF(L234&lt;=24,(L234-17)*2.245,IF(L234&lt;=32,(L234-25)*2.245,0)))),0)+IF(F234="PČneol",IF(L234=1,85,IF(L234=2,64.61,IF(L234=3,50.76,IF(L234=4,16.25,IF(L234=5,15,IF(L234=6,13.75,IF(L234=7,12.5,IF(L234=8,11.25,0))))))))+IF(L234&lt;=8,0,IF(L234&lt;=16,9,0))-IF(L234&lt;=8,0,IF(L234&lt;=16,(L234-9)*0.425,0)),0)+IF(F234="PŽ",IF(L234=1,85,IF(L234=2,59.5,IF(L234=3,45,IF(L234=4,32.5,IF(L234=5,30,IF(L234=6,27.5,IF(L234=7,25,IF(L234=8,22.5,0))))))))+IF(L234&lt;=8,0,IF(L234&lt;=16,19,IF(L234&lt;=24,13,IF(L234&lt;=32,8,0))))-IF(L234&lt;=8,0,IF(L234&lt;=16,(L234-9)*0.425,IF(L234&lt;=24,(L234-17)*0.425,IF(L234&lt;=32,(L234-25)*0.425,0)))),0)+IF(F234="EČ",IF(L234=1,204,IF(L234=2,156.24,IF(L234=3,123.84,IF(L234=4,72,IF(L234=5,66,IF(L234=6,60,IF(L234=7,54,IF(L234=8,48,0))))))))+IF(L234&lt;=8,0,IF(L234&lt;=16,40,IF(L234&lt;=24,25,0)))-IF(L234&lt;=8,0,IF(L234&lt;=16,(L234-9)*1.02,IF(L234&lt;=24,(L234-17)*1.02,0))),0)+IF(F234="EČneol",IF(L234=1,68,IF(L234=2,51.69,IF(L234=3,40.61,IF(L234=4,13,IF(L234=5,12,IF(L234=6,11,IF(L234=7,10,IF(L234=8,9,0)))))))))+IF(F234="EŽ",IF(L234=1,68,IF(L234=2,47.6,IF(L234=3,36,IF(L234=4,18,IF(L234=5,16.5,IF(L234=6,15,IF(L234=7,13.5,IF(L234=8,12,0))))))))+IF(L234&lt;=8,0,IF(L234&lt;=16,10,IF(L234&lt;=24,6,0)))-IF(L234&lt;=8,0,IF(L234&lt;=16,(L234-9)*0.34,IF(L234&lt;=24,(L234-17)*0.34,0))),0)+IF(F234="PT",IF(L234=1,68,IF(L234=2,52.08,IF(L234=3,41.28,IF(L234=4,24,IF(L234=5,22,IF(L234=6,20,IF(L234=7,18,IF(L234=8,16,0))))))))+IF(L234&lt;=8,0,IF(L234&lt;=16,13,IF(L234&lt;=24,9,IF(L234&lt;=32,4,0))))-IF(L234&lt;=8,0,IF(L234&lt;=16,(L234-9)*0.34,IF(L234&lt;=24,(L234-17)*0.34,IF(L234&lt;=32,(L234-25)*0.34,0)))),0)+IF(F234="JOŽ",IF(L234=1,85,IF(L234=2,59.5,IF(L234=3,45,IF(L234=4,32.5,IF(L234=5,30,IF(L234=6,27.5,IF(L234=7,25,IF(L234=8,22.5,0))))))))+IF(L234&lt;=8,0,IF(L234&lt;=16,19,IF(L234&lt;=24,13,0)))-IF(L234&lt;=8,0,IF(L234&lt;=16,(L234-9)*0.425,IF(L234&lt;=24,(L234-17)*0.425,0))),0)+IF(F234="JPČ",IF(L234=1,68,IF(L234=2,47.6,IF(L234=3,36,IF(L234=4,26,IF(L234=5,24,IF(L234=6,22,IF(L234=7,20,IF(L234=8,18,0))))))))+IF(L234&lt;=8,0,IF(L234&lt;=16,13,IF(L234&lt;=24,9,0)))-IF(L234&lt;=8,0,IF(L234&lt;=16,(L234-9)*0.34,IF(L234&lt;=24,(L234-17)*0.34,0))),0)+IF(F234="JEČ",IF(L234=1,34,IF(L234=2,26.04,IF(L234=3,20.6,IF(L234=4,12,IF(L234=5,11,IF(L234=6,10,IF(L234=7,9,IF(L234=8,8,0))))))))+IF(L234&lt;=8,0,IF(L234&lt;=16,6,0))-IF(L234&lt;=8,0,IF(L234&lt;=16,(L234-9)*0.17,0)),0)+IF(F234="JEOF",IF(L234=1,34,IF(L234=2,26.04,IF(L234=3,20.6,IF(L234=4,12,IF(L234=5,11,IF(L234=6,10,IF(L234=7,9,IF(L234=8,8,0))))))))+IF(L234&lt;=8,0,IF(L234&lt;=16,6,0))-IF(L234&lt;=8,0,IF(L234&lt;=16,(L234-9)*0.17,0)),0)+IF(F234="JnPČ",IF(L234=1,51,IF(L234=2,35.7,IF(L234=3,27,IF(L234=4,19.5,IF(L234=5,18,IF(L234=6,16.5,IF(L234=7,15,IF(L234=8,13.5,0))))))))+IF(L234&lt;=8,0,IF(L234&lt;=16,10,0))-IF(L234&lt;=8,0,IF(L234&lt;=16,(L234-9)*0.255,0)),0)+IF(F234="JnEČ",IF(L234=1,25.5,IF(L234=2,19.53,IF(L234=3,15.48,IF(L234=4,9,IF(L234=5,8.25,IF(L234=6,7.5,IF(L234=7,6.75,IF(L234=8,6,0))))))))+IF(L234&lt;=8,0,IF(L234&lt;=16,5,0))-IF(L234&lt;=8,0,IF(L234&lt;=16,(L234-9)*0.1275,0)),0)+IF(F234="JčPČ",IF(L234=1,21.25,IF(L234=2,14.5,IF(L234=3,11.5,IF(L234=4,7,IF(L234=5,6.5,IF(L234=6,6,IF(L234=7,5.5,IF(L234=8,5,0))))))))+IF(L234&lt;=8,0,IF(L234&lt;=16,4,0))-IF(L234&lt;=8,0,IF(L234&lt;=16,(L234-9)*0.10625,0)),0)+IF(F234="JčEČ",IF(L234=1,17,IF(L234=2,13.02,IF(L234=3,10.32,IF(L234=4,6,IF(L234=5,5.5,IF(L234=6,5,IF(L234=7,4.5,IF(L234=8,4,0))))))))+IF(L234&lt;=8,0,IF(L234&lt;=16,3,0))-IF(L234&lt;=8,0,IF(L234&lt;=16,(L234-9)*0.085,0)),0)+IF(F234="NEAK",IF(L234=1,11.48,IF(L234=2,8.79,IF(L234=3,6.97,IF(L234=4,4.05,IF(L234=5,3.71,IF(L234=6,3.38,IF(L234=7,3.04,IF(L234=8,2.7,0))))))))+IF(L234&lt;=8,0,IF(L234&lt;=16,2,IF(L234&lt;=24,1.3,0)))-IF(L234&lt;=8,0,IF(L234&lt;=16,(L234-9)*0.0574,IF(L234&lt;=24,(L234-17)*0.0574,0))),0))*IF(L234&lt;0,1,IF(OR(F234="PČ",F234="PŽ",F234="PT"),IF(J234&lt;32,J234/32,1),1))* IF(L234&lt;0,1,IF(OR(F234="EČ",F234="EŽ",F234="JOŽ",F234="JPČ",F234="NEAK"),IF(J234&lt;24,J234/24,1),1))*IF(L234&lt;0,1,IF(OR(F234="PČneol",F234="JEČ",F234="JEOF",F234="JnPČ",F234="JnEČ",F234="JčPČ",F234="JčEČ"),IF(J234&lt;16,J234/16,1),1))*IF(L234&lt;0,1,IF(F234="EČneol",IF(J234&lt;8,J234/8,1),1))</f>
        <v>0</v>
      </c>
      <c r="O234" s="9">
        <f t="shared" ref="O234:O243" si="83">IF(F234="OŽ",N234,IF(H234="Ne",IF(J234*0.3&lt;J234-L234,N234,0),IF(J234*0.1&lt;J234-L234,N234,0)))</f>
        <v>0</v>
      </c>
      <c r="P234" s="4">
        <f t="shared" ref="P234" si="84">IF(O234=0,0,IF(F234="OŽ",IF(L234&gt;35,0,IF(J234&gt;35,(36-L234)*1.836,((36-L234)-(36-J234))*1.836)),0)+IF(F234="PČ",IF(L234&gt;31,0,IF(J234&gt;31,(32-L234)*1.347,((32-L234)-(32-J234))*1.347)),0)+ IF(F234="PČneol",IF(L234&gt;15,0,IF(J234&gt;15,(16-L234)*0.255,((16-L234)-(16-J234))*0.255)),0)+IF(F234="PŽ",IF(L234&gt;31,0,IF(J234&gt;31,(32-L234)*0.255,((32-L234)-(32-J234))*0.255)),0)+IF(F234="EČ",IF(L234&gt;23,0,IF(J234&gt;23,(24-L234)*0.612,((24-L234)-(24-J234))*0.612)),0)+IF(F234="EČneol",IF(L234&gt;7,0,IF(J234&gt;7,(8-L234)*0.204,((8-L234)-(8-J234))*0.204)),0)+IF(F234="EŽ",IF(L234&gt;23,0,IF(J234&gt;23,(24-L234)*0.204,((24-L234)-(24-J234))*0.204)),0)+IF(F234="PT",IF(L234&gt;31,0,IF(J234&gt;31,(32-L234)*0.204,((32-L234)-(32-J234))*0.204)),0)+IF(F234="JOŽ",IF(L234&gt;23,0,IF(J234&gt;23,(24-L234)*0.255,((24-L234)-(24-J234))*0.255)),0)+IF(F234="JPČ",IF(L234&gt;23,0,IF(J234&gt;23,(24-L234)*0.204,((24-L234)-(24-J234))*0.204)),0)+IF(F234="JEČ",IF(L234&gt;15,0,IF(J234&gt;15,(16-L234)*0.102,((16-L234)-(16-J234))*0.102)),0)+IF(F234="JEOF",IF(L234&gt;15,0,IF(J234&gt;15,(16-L234)*0.102,((16-L234)-(16-J234))*0.102)),0)+IF(F234="JnPČ",IF(L234&gt;15,0,IF(J234&gt;15,(16-L234)*0.153,((16-L234)-(16-J234))*0.153)),0)+IF(F234="JnEČ",IF(L234&gt;15,0,IF(J234&gt;15,(16-L234)*0.0765,((16-L234)-(16-J234))*0.0765)),0)+IF(F234="JčPČ",IF(L234&gt;15,0,IF(J234&gt;15,(16-L234)*0.06375,((16-L234)-(16-J234))*0.06375)),0)+IF(F234="JčEČ",IF(L234&gt;15,0,IF(J234&gt;15,(16-L234)*0.051,((16-L234)-(16-J234))*0.051)),0)+IF(F234="NEAK",IF(L234&gt;23,0,IF(J234&gt;23,(24-L234)*0.03444,((24-L234)-(24-J234))*0.03444)),0))</f>
        <v>0</v>
      </c>
      <c r="Q234" s="11">
        <f t="shared" ref="Q234" si="85">IF(ISERROR(P234*100/N234),0,(P234*100/N234))</f>
        <v>0</v>
      </c>
      <c r="R234" s="10">
        <f t="shared" ref="R234:R243" si="86">IF(Q234&lt;=30,O234+P234,O234+O234*0.3)*IF(G234=1,0.4,IF(G234=2,0.75,IF(G234="1 (kas 4 m. 1 k. nerengiamos)",0.52,1)))*IF(D234="olimpinė",1,IF(M234="Ne",0.5,1))*IF(OR(A$5="Lietuvos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federacija"),IF(OR(J234&lt;8,K234&lt;16),0,1),1)*E234*IF(I234&lt;=1,1,1/I234)*IF(OR(A$5="Lietuvos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234" s="8"/>
    </row>
    <row r="235" spans="1:19">
      <c r="A235" s="61">
        <v>2</v>
      </c>
      <c r="B235" s="61"/>
      <c r="C235" s="12"/>
      <c r="D235" s="61"/>
      <c r="E235" s="61"/>
      <c r="F235" s="61"/>
      <c r="G235" s="61"/>
      <c r="H235" s="61"/>
      <c r="I235" s="61"/>
      <c r="J235" s="61"/>
      <c r="K235" s="61"/>
      <c r="L235" s="61"/>
      <c r="M235" s="61"/>
      <c r="N235" s="3">
        <f t="shared" si="82"/>
        <v>0</v>
      </c>
      <c r="O235" s="9">
        <f t="shared" si="83"/>
        <v>0</v>
      </c>
      <c r="P235" s="4">
        <f t="shared" ref="P235:P243" si="87">IF(O235=0,0,IF(F235="OŽ",IF(L235&gt;35,0,IF(J235&gt;35,(36-L235)*1.836,((36-L235)-(36-J235))*1.836)),0)+IF(F235="PČ",IF(L235&gt;31,0,IF(J235&gt;31,(32-L235)*1.347,((32-L235)-(32-J235))*1.347)),0)+ IF(F235="PČneol",IF(L235&gt;15,0,IF(J235&gt;15,(16-L235)*0.255,((16-L235)-(16-J235))*0.255)),0)+IF(F235="PŽ",IF(L235&gt;31,0,IF(J235&gt;31,(32-L235)*0.255,((32-L235)-(32-J235))*0.255)),0)+IF(F235="EČ",IF(L235&gt;23,0,IF(J235&gt;23,(24-L235)*0.612,((24-L235)-(24-J235))*0.612)),0)+IF(F235="EČneol",IF(L235&gt;7,0,IF(J235&gt;7,(8-L235)*0.204,((8-L235)-(8-J235))*0.204)),0)+IF(F235="EŽ",IF(L235&gt;23,0,IF(J235&gt;23,(24-L235)*0.204,((24-L235)-(24-J235))*0.204)),0)+IF(F235="PT",IF(L235&gt;31,0,IF(J235&gt;31,(32-L235)*0.204,((32-L235)-(32-J235))*0.204)),0)+IF(F235="JOŽ",IF(L235&gt;23,0,IF(J235&gt;23,(24-L235)*0.255,((24-L235)-(24-J235))*0.255)),0)+IF(F235="JPČ",IF(L235&gt;23,0,IF(J235&gt;23,(24-L235)*0.204,((24-L235)-(24-J235))*0.204)),0)+IF(F235="JEČ",IF(L235&gt;15,0,IF(J235&gt;15,(16-L235)*0.102,((16-L235)-(16-J235))*0.102)),0)+IF(F235="JEOF",IF(L235&gt;15,0,IF(J235&gt;15,(16-L235)*0.102,((16-L235)-(16-J235))*0.102)),0)+IF(F235="JnPČ",IF(L235&gt;15,0,IF(J235&gt;15,(16-L235)*0.153,((16-L235)-(16-J235))*0.153)),0)+IF(F235="JnEČ",IF(L235&gt;15,0,IF(J235&gt;15,(16-L235)*0.0765,((16-L235)-(16-J235))*0.0765)),0)+IF(F235="JčPČ",IF(L235&gt;15,0,IF(J235&gt;15,(16-L235)*0.06375,((16-L235)-(16-J235))*0.06375)),0)+IF(F235="JčEČ",IF(L235&gt;15,0,IF(J235&gt;15,(16-L235)*0.051,((16-L235)-(16-J235))*0.051)),0)+IF(F235="NEAK",IF(L235&gt;23,0,IF(J235&gt;23,(24-L235)*0.03444,((24-L235)-(24-J235))*0.03444)),0))</f>
        <v>0</v>
      </c>
      <c r="Q235" s="11">
        <f t="shared" ref="Q235:Q243" si="88">IF(ISERROR(P235*100/N235),0,(P235*100/N235))</f>
        <v>0</v>
      </c>
      <c r="R235" s="10">
        <f t="shared" si="86"/>
        <v>0</v>
      </c>
      <c r="S235" s="8"/>
    </row>
    <row r="236" spans="1:19">
      <c r="A236" s="61">
        <v>3</v>
      </c>
      <c r="B236" s="61"/>
      <c r="C236" s="12"/>
      <c r="D236" s="61"/>
      <c r="E236" s="61"/>
      <c r="F236" s="61"/>
      <c r="G236" s="61"/>
      <c r="H236" s="61"/>
      <c r="I236" s="61"/>
      <c r="J236" s="61"/>
      <c r="K236" s="61"/>
      <c r="L236" s="61"/>
      <c r="M236" s="61"/>
      <c r="N236" s="3">
        <f t="shared" si="82"/>
        <v>0</v>
      </c>
      <c r="O236" s="9">
        <f t="shared" si="83"/>
        <v>0</v>
      </c>
      <c r="P236" s="4">
        <f t="shared" si="87"/>
        <v>0</v>
      </c>
      <c r="Q236" s="11">
        <f t="shared" si="88"/>
        <v>0</v>
      </c>
      <c r="R236" s="10">
        <f t="shared" si="86"/>
        <v>0</v>
      </c>
      <c r="S236" s="8"/>
    </row>
    <row r="237" spans="1:19">
      <c r="A237" s="61">
        <v>4</v>
      </c>
      <c r="B237" s="61"/>
      <c r="C237" s="12"/>
      <c r="D237" s="61"/>
      <c r="E237" s="61"/>
      <c r="F237" s="61"/>
      <c r="G237" s="61"/>
      <c r="H237" s="61"/>
      <c r="I237" s="61"/>
      <c r="J237" s="61"/>
      <c r="K237" s="61"/>
      <c r="L237" s="61"/>
      <c r="M237" s="61"/>
      <c r="N237" s="3">
        <f t="shared" si="82"/>
        <v>0</v>
      </c>
      <c r="O237" s="9">
        <f t="shared" si="83"/>
        <v>0</v>
      </c>
      <c r="P237" s="4">
        <f t="shared" si="87"/>
        <v>0</v>
      </c>
      <c r="Q237" s="11">
        <f t="shared" si="88"/>
        <v>0</v>
      </c>
      <c r="R237" s="10">
        <f t="shared" si="86"/>
        <v>0</v>
      </c>
      <c r="S237" s="8"/>
    </row>
    <row r="238" spans="1:19">
      <c r="A238" s="61">
        <v>5</v>
      </c>
      <c r="B238" s="61"/>
      <c r="C238" s="12"/>
      <c r="D238" s="61"/>
      <c r="E238" s="61"/>
      <c r="F238" s="61"/>
      <c r="G238" s="61"/>
      <c r="H238" s="61"/>
      <c r="I238" s="61"/>
      <c r="J238" s="61"/>
      <c r="K238" s="61"/>
      <c r="L238" s="61"/>
      <c r="M238" s="61"/>
      <c r="N238" s="3">
        <f t="shared" si="82"/>
        <v>0</v>
      </c>
      <c r="O238" s="9">
        <f t="shared" si="83"/>
        <v>0</v>
      </c>
      <c r="P238" s="4">
        <f t="shared" si="87"/>
        <v>0</v>
      </c>
      <c r="Q238" s="11">
        <f t="shared" si="88"/>
        <v>0</v>
      </c>
      <c r="R238" s="10">
        <f t="shared" si="86"/>
        <v>0</v>
      </c>
      <c r="S238" s="8"/>
    </row>
    <row r="239" spans="1:19">
      <c r="A239" s="61">
        <v>6</v>
      </c>
      <c r="B239" s="61"/>
      <c r="C239" s="12"/>
      <c r="D239" s="61"/>
      <c r="E239" s="61"/>
      <c r="F239" s="61"/>
      <c r="G239" s="61"/>
      <c r="H239" s="61"/>
      <c r="I239" s="61"/>
      <c r="J239" s="61"/>
      <c r="K239" s="61"/>
      <c r="L239" s="61"/>
      <c r="M239" s="61"/>
      <c r="N239" s="3">
        <f t="shared" si="82"/>
        <v>0</v>
      </c>
      <c r="O239" s="9">
        <f t="shared" si="83"/>
        <v>0</v>
      </c>
      <c r="P239" s="4">
        <f t="shared" si="87"/>
        <v>0</v>
      </c>
      <c r="Q239" s="11">
        <f t="shared" si="88"/>
        <v>0</v>
      </c>
      <c r="R239" s="10">
        <f t="shared" si="86"/>
        <v>0</v>
      </c>
      <c r="S239" s="8"/>
    </row>
    <row r="240" spans="1:19">
      <c r="A240" s="61">
        <v>7</v>
      </c>
      <c r="B240" s="61"/>
      <c r="C240" s="12"/>
      <c r="D240" s="61"/>
      <c r="E240" s="61"/>
      <c r="F240" s="61"/>
      <c r="G240" s="61"/>
      <c r="H240" s="61"/>
      <c r="I240" s="61"/>
      <c r="J240" s="61"/>
      <c r="K240" s="61"/>
      <c r="L240" s="61"/>
      <c r="M240" s="61"/>
      <c r="N240" s="3">
        <f t="shared" si="82"/>
        <v>0</v>
      </c>
      <c r="O240" s="9">
        <f t="shared" si="83"/>
        <v>0</v>
      </c>
      <c r="P240" s="4">
        <f t="shared" si="87"/>
        <v>0</v>
      </c>
      <c r="Q240" s="11">
        <f t="shared" si="88"/>
        <v>0</v>
      </c>
      <c r="R240" s="10">
        <f t="shared" si="86"/>
        <v>0</v>
      </c>
      <c r="S240" s="8"/>
    </row>
    <row r="241" spans="1:19">
      <c r="A241" s="61">
        <v>8</v>
      </c>
      <c r="B241" s="61"/>
      <c r="C241" s="12"/>
      <c r="D241" s="61"/>
      <c r="E241" s="61"/>
      <c r="F241" s="61"/>
      <c r="G241" s="61"/>
      <c r="H241" s="61"/>
      <c r="I241" s="61"/>
      <c r="J241" s="61"/>
      <c r="K241" s="61"/>
      <c r="L241" s="61"/>
      <c r="M241" s="61"/>
      <c r="N241" s="3">
        <f t="shared" si="82"/>
        <v>0</v>
      </c>
      <c r="O241" s="9">
        <f t="shared" si="83"/>
        <v>0</v>
      </c>
      <c r="P241" s="4">
        <f t="shared" si="87"/>
        <v>0</v>
      </c>
      <c r="Q241" s="11">
        <f t="shared" si="88"/>
        <v>0</v>
      </c>
      <c r="R241" s="10">
        <f t="shared" si="86"/>
        <v>0</v>
      </c>
      <c r="S241" s="8"/>
    </row>
    <row r="242" spans="1:19">
      <c r="A242" s="61">
        <v>9</v>
      </c>
      <c r="B242" s="61"/>
      <c r="C242" s="12"/>
      <c r="D242" s="61"/>
      <c r="E242" s="61"/>
      <c r="F242" s="61"/>
      <c r="G242" s="61"/>
      <c r="H242" s="61"/>
      <c r="I242" s="61"/>
      <c r="J242" s="61"/>
      <c r="K242" s="61"/>
      <c r="L242" s="61"/>
      <c r="M242" s="61"/>
      <c r="N242" s="3">
        <f t="shared" si="82"/>
        <v>0</v>
      </c>
      <c r="O242" s="9">
        <f t="shared" si="83"/>
        <v>0</v>
      </c>
      <c r="P242" s="4">
        <f t="shared" si="87"/>
        <v>0</v>
      </c>
      <c r="Q242" s="11">
        <f t="shared" si="88"/>
        <v>0</v>
      </c>
      <c r="R242" s="10">
        <f t="shared" si="86"/>
        <v>0</v>
      </c>
      <c r="S242" s="8"/>
    </row>
    <row r="243" spans="1:19">
      <c r="A243" s="61">
        <v>10</v>
      </c>
      <c r="B243" s="61"/>
      <c r="C243" s="12"/>
      <c r="D243" s="61"/>
      <c r="E243" s="61"/>
      <c r="F243" s="61"/>
      <c r="G243" s="61"/>
      <c r="H243" s="61"/>
      <c r="I243" s="61"/>
      <c r="J243" s="61"/>
      <c r="K243" s="61"/>
      <c r="L243" s="61"/>
      <c r="M243" s="61"/>
      <c r="N243" s="3">
        <f t="shared" si="82"/>
        <v>0</v>
      </c>
      <c r="O243" s="9">
        <f t="shared" si="83"/>
        <v>0</v>
      </c>
      <c r="P243" s="4">
        <f t="shared" si="87"/>
        <v>0</v>
      </c>
      <c r="Q243" s="11">
        <f t="shared" si="88"/>
        <v>0</v>
      </c>
      <c r="R243" s="10">
        <f t="shared" si="86"/>
        <v>0</v>
      </c>
      <c r="S243" s="8"/>
    </row>
    <row r="244" spans="1:19">
      <c r="A244" s="64" t="s">
        <v>33</v>
      </c>
      <c r="B244" s="65"/>
      <c r="C244" s="65"/>
      <c r="D244" s="65"/>
      <c r="E244" s="65"/>
      <c r="F244" s="65"/>
      <c r="G244" s="65"/>
      <c r="H244" s="65"/>
      <c r="I244" s="65"/>
      <c r="J244" s="65"/>
      <c r="K244" s="65"/>
      <c r="L244" s="65"/>
      <c r="M244" s="65"/>
      <c r="N244" s="65"/>
      <c r="O244" s="65"/>
      <c r="P244" s="65"/>
      <c r="Q244" s="66"/>
      <c r="R244" s="10">
        <f>SUM(R234:R243)</f>
        <v>0</v>
      </c>
      <c r="S244" s="8"/>
    </row>
    <row r="245" spans="1:19" ht="15.75">
      <c r="A245" s="24" t="s">
        <v>34</v>
      </c>
      <c r="B245" s="24"/>
      <c r="C245" s="15"/>
      <c r="D245" s="15"/>
      <c r="E245" s="15"/>
      <c r="F245" s="15"/>
      <c r="G245" s="15"/>
      <c r="H245" s="15"/>
      <c r="I245" s="15"/>
      <c r="J245" s="15"/>
      <c r="K245" s="15"/>
      <c r="L245" s="15"/>
      <c r="M245" s="15"/>
      <c r="N245" s="15"/>
      <c r="O245" s="15"/>
      <c r="P245" s="15"/>
      <c r="Q245" s="15"/>
      <c r="R245" s="16"/>
      <c r="S245" s="8"/>
    </row>
    <row r="246" spans="1:19">
      <c r="A246" s="49" t="s">
        <v>43</v>
      </c>
      <c r="B246" s="49"/>
      <c r="C246" s="49"/>
      <c r="D246" s="49"/>
      <c r="E246" s="49"/>
      <c r="F246" s="49"/>
      <c r="G246" s="49"/>
      <c r="H246" s="49"/>
      <c r="I246" s="49"/>
      <c r="J246" s="15"/>
      <c r="K246" s="15"/>
      <c r="L246" s="15"/>
      <c r="M246" s="15"/>
      <c r="N246" s="15"/>
      <c r="O246" s="15"/>
      <c r="P246" s="15"/>
      <c r="Q246" s="15"/>
      <c r="R246" s="16"/>
      <c r="S246" s="8"/>
    </row>
    <row r="247" spans="1:19">
      <c r="A247" s="49"/>
      <c r="B247" s="49"/>
      <c r="C247" s="49"/>
      <c r="D247" s="49"/>
      <c r="E247" s="49"/>
      <c r="F247" s="49"/>
      <c r="G247" s="49"/>
      <c r="H247" s="49"/>
      <c r="I247" s="49"/>
      <c r="J247" s="15"/>
      <c r="K247" s="15"/>
      <c r="L247" s="15"/>
      <c r="M247" s="15"/>
      <c r="N247" s="15"/>
      <c r="O247" s="15"/>
      <c r="P247" s="15"/>
      <c r="Q247" s="15"/>
      <c r="R247" s="16"/>
      <c r="S247" s="8"/>
    </row>
    <row r="248" spans="1:19">
      <c r="A248" s="67" t="s">
        <v>44</v>
      </c>
      <c r="B248" s="68"/>
      <c r="C248" s="68"/>
      <c r="D248" s="68"/>
      <c r="E248" s="68"/>
      <c r="F248" s="68"/>
      <c r="G248" s="68"/>
      <c r="H248" s="68"/>
      <c r="I248" s="68"/>
      <c r="J248" s="68"/>
      <c r="K248" s="68"/>
      <c r="L248" s="68"/>
      <c r="M248" s="68"/>
      <c r="N248" s="68"/>
      <c r="O248" s="68"/>
      <c r="P248" s="68"/>
      <c r="Q248" s="57"/>
      <c r="R248" s="8"/>
      <c r="S248" s="8"/>
    </row>
    <row r="249" spans="1:19" ht="18">
      <c r="A249" s="69" t="s">
        <v>27</v>
      </c>
      <c r="B249" s="70"/>
      <c r="C249" s="70"/>
      <c r="D249" s="50"/>
      <c r="E249" s="50"/>
      <c r="F249" s="50"/>
      <c r="G249" s="50"/>
      <c r="H249" s="50"/>
      <c r="I249" s="50"/>
      <c r="J249" s="50"/>
      <c r="K249" s="50"/>
      <c r="L249" s="50"/>
      <c r="M249" s="50"/>
      <c r="N249" s="50"/>
      <c r="O249" s="50"/>
      <c r="P249" s="50"/>
      <c r="Q249" s="57"/>
      <c r="R249" s="8"/>
      <c r="S249" s="8"/>
    </row>
    <row r="250" spans="1:19">
      <c r="A250" s="67" t="s">
        <v>45</v>
      </c>
      <c r="B250" s="68"/>
      <c r="C250" s="68"/>
      <c r="D250" s="68"/>
      <c r="E250" s="68"/>
      <c r="F250" s="68"/>
      <c r="G250" s="68"/>
      <c r="H250" s="68"/>
      <c r="I250" s="68"/>
      <c r="J250" s="68"/>
      <c r="K250" s="68"/>
      <c r="L250" s="68"/>
      <c r="M250" s="68"/>
      <c r="N250" s="68"/>
      <c r="O250" s="68"/>
      <c r="P250" s="68"/>
      <c r="Q250" s="57"/>
      <c r="R250" s="8"/>
      <c r="S250" s="8"/>
    </row>
    <row r="251" spans="1:19">
      <c r="A251" s="61">
        <v>1</v>
      </c>
      <c r="B251" s="61"/>
      <c r="C251" s="12"/>
      <c r="D251" s="61"/>
      <c r="E251" s="61"/>
      <c r="F251" s="61"/>
      <c r="G251" s="61"/>
      <c r="H251" s="61"/>
      <c r="I251" s="61"/>
      <c r="J251" s="61"/>
      <c r="K251" s="61"/>
      <c r="L251" s="61"/>
      <c r="M251" s="61"/>
      <c r="N251" s="3">
        <f t="shared" ref="N251:N260" si="89">(IF(F251="OŽ",IF(L251=1,550.8,IF(L251=2,426.38,IF(L251=3,342.14,IF(L251=4,181.44,IF(L251=5,168.48,IF(L251=6,155.52,IF(L251=7,148.5,IF(L251=8,144,0))))))))+IF(L251&lt;=8,0,IF(L251&lt;=16,137.7,IF(L251&lt;=24,108,IF(L251&lt;=32,80.1,IF(L251&lt;=36,52.2,0)))))-IF(L251&lt;=8,0,IF(L251&lt;=16,(L251-9)*2.754,IF(L251&lt;=24,(L251-17)* 2.754,IF(L251&lt;=32,(L251-25)* 2.754,IF(L251&lt;=36,(L251-33)*2.754,0))))),0)+IF(F251="PČ",IF(L251=1,449,IF(L251=2,314.6,IF(L251=3,238,IF(L251=4,172,IF(L251=5,159,IF(L251=6,145,IF(L251=7,132,IF(L251=8,119,0))))))))+IF(L251&lt;=8,0,IF(L251&lt;=16,88,IF(L251&lt;=24,55,IF(L251&lt;=32,22,0))))-IF(L251&lt;=8,0,IF(L251&lt;=16,(L251-9)*2.245,IF(L251&lt;=24,(L251-17)*2.245,IF(L251&lt;=32,(L251-25)*2.245,0)))),0)+IF(F251="PČneol",IF(L251=1,85,IF(L251=2,64.61,IF(L251=3,50.76,IF(L251=4,16.25,IF(L251=5,15,IF(L251=6,13.75,IF(L251=7,12.5,IF(L251=8,11.25,0))))))))+IF(L251&lt;=8,0,IF(L251&lt;=16,9,0))-IF(L251&lt;=8,0,IF(L251&lt;=16,(L251-9)*0.425,0)),0)+IF(F251="PŽ",IF(L251=1,85,IF(L251=2,59.5,IF(L251=3,45,IF(L251=4,32.5,IF(L251=5,30,IF(L251=6,27.5,IF(L251=7,25,IF(L251=8,22.5,0))))))))+IF(L251&lt;=8,0,IF(L251&lt;=16,19,IF(L251&lt;=24,13,IF(L251&lt;=32,8,0))))-IF(L251&lt;=8,0,IF(L251&lt;=16,(L251-9)*0.425,IF(L251&lt;=24,(L251-17)*0.425,IF(L251&lt;=32,(L251-25)*0.425,0)))),0)+IF(F251="EČ",IF(L251=1,204,IF(L251=2,156.24,IF(L251=3,123.84,IF(L251=4,72,IF(L251=5,66,IF(L251=6,60,IF(L251=7,54,IF(L251=8,48,0))))))))+IF(L251&lt;=8,0,IF(L251&lt;=16,40,IF(L251&lt;=24,25,0)))-IF(L251&lt;=8,0,IF(L251&lt;=16,(L251-9)*1.02,IF(L251&lt;=24,(L251-17)*1.02,0))),0)+IF(F251="EČneol",IF(L251=1,68,IF(L251=2,51.69,IF(L251=3,40.61,IF(L251=4,13,IF(L251=5,12,IF(L251=6,11,IF(L251=7,10,IF(L251=8,9,0)))))))))+IF(F251="EŽ",IF(L251=1,68,IF(L251=2,47.6,IF(L251=3,36,IF(L251=4,18,IF(L251=5,16.5,IF(L251=6,15,IF(L251=7,13.5,IF(L251=8,12,0))))))))+IF(L251&lt;=8,0,IF(L251&lt;=16,10,IF(L251&lt;=24,6,0)))-IF(L251&lt;=8,0,IF(L251&lt;=16,(L251-9)*0.34,IF(L251&lt;=24,(L251-17)*0.34,0))),0)+IF(F251="PT",IF(L251=1,68,IF(L251=2,52.08,IF(L251=3,41.28,IF(L251=4,24,IF(L251=5,22,IF(L251=6,20,IF(L251=7,18,IF(L251=8,16,0))))))))+IF(L251&lt;=8,0,IF(L251&lt;=16,13,IF(L251&lt;=24,9,IF(L251&lt;=32,4,0))))-IF(L251&lt;=8,0,IF(L251&lt;=16,(L251-9)*0.34,IF(L251&lt;=24,(L251-17)*0.34,IF(L251&lt;=32,(L251-25)*0.34,0)))),0)+IF(F251="JOŽ",IF(L251=1,85,IF(L251=2,59.5,IF(L251=3,45,IF(L251=4,32.5,IF(L251=5,30,IF(L251=6,27.5,IF(L251=7,25,IF(L251=8,22.5,0))))))))+IF(L251&lt;=8,0,IF(L251&lt;=16,19,IF(L251&lt;=24,13,0)))-IF(L251&lt;=8,0,IF(L251&lt;=16,(L251-9)*0.425,IF(L251&lt;=24,(L251-17)*0.425,0))),0)+IF(F251="JPČ",IF(L251=1,68,IF(L251=2,47.6,IF(L251=3,36,IF(L251=4,26,IF(L251=5,24,IF(L251=6,22,IF(L251=7,20,IF(L251=8,18,0))))))))+IF(L251&lt;=8,0,IF(L251&lt;=16,13,IF(L251&lt;=24,9,0)))-IF(L251&lt;=8,0,IF(L251&lt;=16,(L251-9)*0.34,IF(L251&lt;=24,(L251-17)*0.34,0))),0)+IF(F251="JEČ",IF(L251=1,34,IF(L251=2,26.04,IF(L251=3,20.6,IF(L251=4,12,IF(L251=5,11,IF(L251=6,10,IF(L251=7,9,IF(L251=8,8,0))))))))+IF(L251&lt;=8,0,IF(L251&lt;=16,6,0))-IF(L251&lt;=8,0,IF(L251&lt;=16,(L251-9)*0.17,0)),0)+IF(F251="JEOF",IF(L251=1,34,IF(L251=2,26.04,IF(L251=3,20.6,IF(L251=4,12,IF(L251=5,11,IF(L251=6,10,IF(L251=7,9,IF(L251=8,8,0))))))))+IF(L251&lt;=8,0,IF(L251&lt;=16,6,0))-IF(L251&lt;=8,0,IF(L251&lt;=16,(L251-9)*0.17,0)),0)+IF(F251="JnPČ",IF(L251=1,51,IF(L251=2,35.7,IF(L251=3,27,IF(L251=4,19.5,IF(L251=5,18,IF(L251=6,16.5,IF(L251=7,15,IF(L251=8,13.5,0))))))))+IF(L251&lt;=8,0,IF(L251&lt;=16,10,0))-IF(L251&lt;=8,0,IF(L251&lt;=16,(L251-9)*0.255,0)),0)+IF(F251="JnEČ",IF(L251=1,25.5,IF(L251=2,19.53,IF(L251=3,15.48,IF(L251=4,9,IF(L251=5,8.25,IF(L251=6,7.5,IF(L251=7,6.75,IF(L251=8,6,0))))))))+IF(L251&lt;=8,0,IF(L251&lt;=16,5,0))-IF(L251&lt;=8,0,IF(L251&lt;=16,(L251-9)*0.1275,0)),0)+IF(F251="JčPČ",IF(L251=1,21.25,IF(L251=2,14.5,IF(L251=3,11.5,IF(L251=4,7,IF(L251=5,6.5,IF(L251=6,6,IF(L251=7,5.5,IF(L251=8,5,0))))))))+IF(L251&lt;=8,0,IF(L251&lt;=16,4,0))-IF(L251&lt;=8,0,IF(L251&lt;=16,(L251-9)*0.10625,0)),0)+IF(F251="JčEČ",IF(L251=1,17,IF(L251=2,13.02,IF(L251=3,10.32,IF(L251=4,6,IF(L251=5,5.5,IF(L251=6,5,IF(L251=7,4.5,IF(L251=8,4,0))))))))+IF(L251&lt;=8,0,IF(L251&lt;=16,3,0))-IF(L251&lt;=8,0,IF(L251&lt;=16,(L251-9)*0.085,0)),0)+IF(F251="NEAK",IF(L251=1,11.48,IF(L251=2,8.79,IF(L251=3,6.97,IF(L251=4,4.05,IF(L251=5,3.71,IF(L251=6,3.38,IF(L251=7,3.04,IF(L251=8,2.7,0))))))))+IF(L251&lt;=8,0,IF(L251&lt;=16,2,IF(L251&lt;=24,1.3,0)))-IF(L251&lt;=8,0,IF(L251&lt;=16,(L251-9)*0.0574,IF(L251&lt;=24,(L251-17)*0.0574,0))),0))*IF(L251&lt;0,1,IF(OR(F251="PČ",F251="PŽ",F251="PT"),IF(J251&lt;32,J251/32,1),1))* IF(L251&lt;0,1,IF(OR(F251="EČ",F251="EŽ",F251="JOŽ",F251="JPČ",F251="NEAK"),IF(J251&lt;24,J251/24,1),1))*IF(L251&lt;0,1,IF(OR(F251="PČneol",F251="JEČ",F251="JEOF",F251="JnPČ",F251="JnEČ",F251="JčPČ",F251="JčEČ"),IF(J251&lt;16,J251/16,1),1))*IF(L251&lt;0,1,IF(F251="EČneol",IF(J251&lt;8,J251/8,1),1))</f>
        <v>0</v>
      </c>
      <c r="O251" s="9">
        <f t="shared" ref="O251:O260" si="90">IF(F251="OŽ",N251,IF(H251="Ne",IF(J251*0.3&lt;J251-L251,N251,0),IF(J251*0.1&lt;J251-L251,N251,0)))</f>
        <v>0</v>
      </c>
      <c r="P251" s="4">
        <f t="shared" ref="P251" si="91">IF(O251=0,0,IF(F251="OŽ",IF(L251&gt;35,0,IF(J251&gt;35,(36-L251)*1.836,((36-L251)-(36-J251))*1.836)),0)+IF(F251="PČ",IF(L251&gt;31,0,IF(J251&gt;31,(32-L251)*1.347,((32-L251)-(32-J251))*1.347)),0)+ IF(F251="PČneol",IF(L251&gt;15,0,IF(J251&gt;15,(16-L251)*0.255,((16-L251)-(16-J251))*0.255)),0)+IF(F251="PŽ",IF(L251&gt;31,0,IF(J251&gt;31,(32-L251)*0.255,((32-L251)-(32-J251))*0.255)),0)+IF(F251="EČ",IF(L251&gt;23,0,IF(J251&gt;23,(24-L251)*0.612,((24-L251)-(24-J251))*0.612)),0)+IF(F251="EČneol",IF(L251&gt;7,0,IF(J251&gt;7,(8-L251)*0.204,((8-L251)-(8-J251))*0.204)),0)+IF(F251="EŽ",IF(L251&gt;23,0,IF(J251&gt;23,(24-L251)*0.204,((24-L251)-(24-J251))*0.204)),0)+IF(F251="PT",IF(L251&gt;31,0,IF(J251&gt;31,(32-L251)*0.204,((32-L251)-(32-J251))*0.204)),0)+IF(F251="JOŽ",IF(L251&gt;23,0,IF(J251&gt;23,(24-L251)*0.255,((24-L251)-(24-J251))*0.255)),0)+IF(F251="JPČ",IF(L251&gt;23,0,IF(J251&gt;23,(24-L251)*0.204,((24-L251)-(24-J251))*0.204)),0)+IF(F251="JEČ",IF(L251&gt;15,0,IF(J251&gt;15,(16-L251)*0.102,((16-L251)-(16-J251))*0.102)),0)+IF(F251="JEOF",IF(L251&gt;15,0,IF(J251&gt;15,(16-L251)*0.102,((16-L251)-(16-J251))*0.102)),0)+IF(F251="JnPČ",IF(L251&gt;15,0,IF(J251&gt;15,(16-L251)*0.153,((16-L251)-(16-J251))*0.153)),0)+IF(F251="JnEČ",IF(L251&gt;15,0,IF(J251&gt;15,(16-L251)*0.0765,((16-L251)-(16-J251))*0.0765)),0)+IF(F251="JčPČ",IF(L251&gt;15,0,IF(J251&gt;15,(16-L251)*0.06375,((16-L251)-(16-J251))*0.06375)),0)+IF(F251="JčEČ",IF(L251&gt;15,0,IF(J251&gt;15,(16-L251)*0.051,((16-L251)-(16-J251))*0.051)),0)+IF(F251="NEAK",IF(L251&gt;23,0,IF(J251&gt;23,(24-L251)*0.03444,((24-L251)-(24-J251))*0.03444)),0))</f>
        <v>0</v>
      </c>
      <c r="Q251" s="11">
        <f t="shared" ref="Q251" si="92">IF(ISERROR(P251*100/N251),0,(P251*100/N251))</f>
        <v>0</v>
      </c>
      <c r="R251" s="10">
        <f t="shared" ref="R251:R260" si="93">IF(Q251&lt;=30,O251+P251,O251+O251*0.3)*IF(G251=1,0.4,IF(G251=2,0.75,IF(G251="1 (kas 4 m. 1 k. nerengiamos)",0.52,1)))*IF(D251="olimpinė",1,IF(M251="Ne",0.5,1))*IF(OR(A$5="Lietuvos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federacija"),IF(OR(J251&lt;8,K251&lt;16),0,1),1)*E251*IF(I251&lt;=1,1,1/I251)*IF(OR(A$5="Lietuvos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251" s="8"/>
    </row>
    <row r="252" spans="1:19">
      <c r="A252" s="61">
        <v>2</v>
      </c>
      <c r="B252" s="61"/>
      <c r="C252" s="12"/>
      <c r="D252" s="61"/>
      <c r="E252" s="61"/>
      <c r="F252" s="61"/>
      <c r="G252" s="61"/>
      <c r="H252" s="61"/>
      <c r="I252" s="61"/>
      <c r="J252" s="61"/>
      <c r="K252" s="61"/>
      <c r="L252" s="61"/>
      <c r="M252" s="61"/>
      <c r="N252" s="3">
        <f t="shared" si="89"/>
        <v>0</v>
      </c>
      <c r="O252" s="9">
        <f t="shared" si="90"/>
        <v>0</v>
      </c>
      <c r="P252" s="4">
        <f t="shared" ref="P252:P260" si="94">IF(O252=0,0,IF(F252="OŽ",IF(L252&gt;35,0,IF(J252&gt;35,(36-L252)*1.836,((36-L252)-(36-J252))*1.836)),0)+IF(F252="PČ",IF(L252&gt;31,0,IF(J252&gt;31,(32-L252)*1.347,((32-L252)-(32-J252))*1.347)),0)+ IF(F252="PČneol",IF(L252&gt;15,0,IF(J252&gt;15,(16-L252)*0.255,((16-L252)-(16-J252))*0.255)),0)+IF(F252="PŽ",IF(L252&gt;31,0,IF(J252&gt;31,(32-L252)*0.255,((32-L252)-(32-J252))*0.255)),0)+IF(F252="EČ",IF(L252&gt;23,0,IF(J252&gt;23,(24-L252)*0.612,((24-L252)-(24-J252))*0.612)),0)+IF(F252="EČneol",IF(L252&gt;7,0,IF(J252&gt;7,(8-L252)*0.204,((8-L252)-(8-J252))*0.204)),0)+IF(F252="EŽ",IF(L252&gt;23,0,IF(J252&gt;23,(24-L252)*0.204,((24-L252)-(24-J252))*0.204)),0)+IF(F252="PT",IF(L252&gt;31,0,IF(J252&gt;31,(32-L252)*0.204,((32-L252)-(32-J252))*0.204)),0)+IF(F252="JOŽ",IF(L252&gt;23,0,IF(J252&gt;23,(24-L252)*0.255,((24-L252)-(24-J252))*0.255)),0)+IF(F252="JPČ",IF(L252&gt;23,0,IF(J252&gt;23,(24-L252)*0.204,((24-L252)-(24-J252))*0.204)),0)+IF(F252="JEČ",IF(L252&gt;15,0,IF(J252&gt;15,(16-L252)*0.102,((16-L252)-(16-J252))*0.102)),0)+IF(F252="JEOF",IF(L252&gt;15,0,IF(J252&gt;15,(16-L252)*0.102,((16-L252)-(16-J252))*0.102)),0)+IF(F252="JnPČ",IF(L252&gt;15,0,IF(J252&gt;15,(16-L252)*0.153,((16-L252)-(16-J252))*0.153)),0)+IF(F252="JnEČ",IF(L252&gt;15,0,IF(J252&gt;15,(16-L252)*0.0765,((16-L252)-(16-J252))*0.0765)),0)+IF(F252="JčPČ",IF(L252&gt;15,0,IF(J252&gt;15,(16-L252)*0.06375,((16-L252)-(16-J252))*0.06375)),0)+IF(F252="JčEČ",IF(L252&gt;15,0,IF(J252&gt;15,(16-L252)*0.051,((16-L252)-(16-J252))*0.051)),0)+IF(F252="NEAK",IF(L252&gt;23,0,IF(J252&gt;23,(24-L252)*0.03444,((24-L252)-(24-J252))*0.03444)),0))</f>
        <v>0</v>
      </c>
      <c r="Q252" s="11">
        <f t="shared" ref="Q252:Q260" si="95">IF(ISERROR(P252*100/N252),0,(P252*100/N252))</f>
        <v>0</v>
      </c>
      <c r="R252" s="10">
        <f t="shared" si="93"/>
        <v>0</v>
      </c>
      <c r="S252" s="8"/>
    </row>
    <row r="253" spans="1:19">
      <c r="A253" s="61">
        <v>3</v>
      </c>
      <c r="B253" s="61"/>
      <c r="C253" s="12"/>
      <c r="D253" s="61"/>
      <c r="E253" s="61"/>
      <c r="F253" s="61"/>
      <c r="G253" s="61"/>
      <c r="H253" s="61"/>
      <c r="I253" s="61"/>
      <c r="J253" s="61"/>
      <c r="K253" s="61"/>
      <c r="L253" s="61"/>
      <c r="M253" s="61"/>
      <c r="N253" s="3">
        <f t="shared" si="89"/>
        <v>0</v>
      </c>
      <c r="O253" s="9">
        <f t="shared" si="90"/>
        <v>0</v>
      </c>
      <c r="P253" s="4">
        <f t="shared" si="94"/>
        <v>0</v>
      </c>
      <c r="Q253" s="11">
        <f t="shared" si="95"/>
        <v>0</v>
      </c>
      <c r="R253" s="10">
        <f t="shared" si="93"/>
        <v>0</v>
      </c>
      <c r="S253" s="8"/>
    </row>
    <row r="254" spans="1:19">
      <c r="A254" s="61">
        <v>4</v>
      </c>
      <c r="B254" s="61"/>
      <c r="C254" s="12"/>
      <c r="D254" s="61"/>
      <c r="E254" s="61"/>
      <c r="F254" s="61"/>
      <c r="G254" s="61"/>
      <c r="H254" s="61"/>
      <c r="I254" s="61"/>
      <c r="J254" s="61"/>
      <c r="K254" s="61"/>
      <c r="L254" s="61"/>
      <c r="M254" s="61"/>
      <c r="N254" s="3">
        <f t="shared" si="89"/>
        <v>0</v>
      </c>
      <c r="O254" s="9">
        <f t="shared" si="90"/>
        <v>0</v>
      </c>
      <c r="P254" s="4">
        <f t="shared" si="94"/>
        <v>0</v>
      </c>
      <c r="Q254" s="11">
        <f t="shared" si="95"/>
        <v>0</v>
      </c>
      <c r="R254" s="10">
        <f t="shared" si="93"/>
        <v>0</v>
      </c>
      <c r="S254" s="8"/>
    </row>
    <row r="255" spans="1:19">
      <c r="A255" s="61">
        <v>5</v>
      </c>
      <c r="B255" s="61"/>
      <c r="C255" s="12"/>
      <c r="D255" s="61"/>
      <c r="E255" s="61"/>
      <c r="F255" s="61"/>
      <c r="G255" s="61"/>
      <c r="H255" s="61"/>
      <c r="I255" s="61"/>
      <c r="J255" s="61"/>
      <c r="K255" s="61"/>
      <c r="L255" s="61"/>
      <c r="M255" s="61"/>
      <c r="N255" s="3">
        <f t="shared" si="89"/>
        <v>0</v>
      </c>
      <c r="O255" s="9">
        <f t="shared" si="90"/>
        <v>0</v>
      </c>
      <c r="P255" s="4">
        <f t="shared" si="94"/>
        <v>0</v>
      </c>
      <c r="Q255" s="11">
        <f t="shared" si="95"/>
        <v>0</v>
      </c>
      <c r="R255" s="10">
        <f t="shared" si="93"/>
        <v>0</v>
      </c>
      <c r="S255" s="8"/>
    </row>
    <row r="256" spans="1:19">
      <c r="A256" s="61">
        <v>6</v>
      </c>
      <c r="B256" s="61"/>
      <c r="C256" s="12"/>
      <c r="D256" s="61"/>
      <c r="E256" s="61"/>
      <c r="F256" s="61"/>
      <c r="G256" s="61"/>
      <c r="H256" s="61"/>
      <c r="I256" s="61"/>
      <c r="J256" s="61"/>
      <c r="K256" s="61"/>
      <c r="L256" s="61"/>
      <c r="M256" s="61"/>
      <c r="N256" s="3">
        <f t="shared" si="89"/>
        <v>0</v>
      </c>
      <c r="O256" s="9">
        <f t="shared" si="90"/>
        <v>0</v>
      </c>
      <c r="P256" s="4">
        <f t="shared" si="94"/>
        <v>0</v>
      </c>
      <c r="Q256" s="11">
        <f t="shared" si="95"/>
        <v>0</v>
      </c>
      <c r="R256" s="10">
        <f t="shared" si="93"/>
        <v>0</v>
      </c>
      <c r="S256" s="8"/>
    </row>
    <row r="257" spans="1:19">
      <c r="A257" s="61">
        <v>7</v>
      </c>
      <c r="B257" s="61"/>
      <c r="C257" s="12"/>
      <c r="D257" s="61"/>
      <c r="E257" s="61"/>
      <c r="F257" s="61"/>
      <c r="G257" s="61"/>
      <c r="H257" s="61"/>
      <c r="I257" s="61"/>
      <c r="J257" s="61"/>
      <c r="K257" s="61"/>
      <c r="L257" s="61"/>
      <c r="M257" s="61"/>
      <c r="N257" s="3">
        <f t="shared" si="89"/>
        <v>0</v>
      </c>
      <c r="O257" s="9">
        <f t="shared" si="90"/>
        <v>0</v>
      </c>
      <c r="P257" s="4">
        <f t="shared" si="94"/>
        <v>0</v>
      </c>
      <c r="Q257" s="11">
        <f t="shared" si="95"/>
        <v>0</v>
      </c>
      <c r="R257" s="10">
        <f t="shared" si="93"/>
        <v>0</v>
      </c>
      <c r="S257" s="8"/>
    </row>
    <row r="258" spans="1:19">
      <c r="A258" s="61">
        <v>8</v>
      </c>
      <c r="B258" s="61"/>
      <c r="C258" s="12"/>
      <c r="D258" s="61"/>
      <c r="E258" s="61"/>
      <c r="F258" s="61"/>
      <c r="G258" s="61"/>
      <c r="H258" s="61"/>
      <c r="I258" s="61"/>
      <c r="J258" s="61"/>
      <c r="K258" s="61"/>
      <c r="L258" s="61"/>
      <c r="M258" s="61"/>
      <c r="N258" s="3">
        <f t="shared" si="89"/>
        <v>0</v>
      </c>
      <c r="O258" s="9">
        <f t="shared" si="90"/>
        <v>0</v>
      </c>
      <c r="P258" s="4">
        <f t="shared" si="94"/>
        <v>0</v>
      </c>
      <c r="Q258" s="11">
        <f t="shared" si="95"/>
        <v>0</v>
      </c>
      <c r="R258" s="10">
        <f t="shared" si="93"/>
        <v>0</v>
      </c>
      <c r="S258" s="8"/>
    </row>
    <row r="259" spans="1:19">
      <c r="A259" s="61">
        <v>9</v>
      </c>
      <c r="B259" s="61"/>
      <c r="C259" s="12"/>
      <c r="D259" s="61"/>
      <c r="E259" s="61"/>
      <c r="F259" s="61"/>
      <c r="G259" s="61"/>
      <c r="H259" s="61"/>
      <c r="I259" s="61"/>
      <c r="J259" s="61"/>
      <c r="K259" s="61"/>
      <c r="L259" s="61"/>
      <c r="M259" s="61"/>
      <c r="N259" s="3">
        <f t="shared" si="89"/>
        <v>0</v>
      </c>
      <c r="O259" s="9">
        <f t="shared" si="90"/>
        <v>0</v>
      </c>
      <c r="P259" s="4">
        <f t="shared" si="94"/>
        <v>0</v>
      </c>
      <c r="Q259" s="11">
        <f t="shared" si="95"/>
        <v>0</v>
      </c>
      <c r="R259" s="10">
        <f t="shared" si="93"/>
        <v>0</v>
      </c>
      <c r="S259" s="8"/>
    </row>
    <row r="260" spans="1:19">
      <c r="A260" s="61">
        <v>10</v>
      </c>
      <c r="B260" s="61"/>
      <c r="C260" s="12"/>
      <c r="D260" s="61"/>
      <c r="E260" s="61"/>
      <c r="F260" s="61"/>
      <c r="G260" s="61"/>
      <c r="H260" s="61"/>
      <c r="I260" s="61"/>
      <c r="J260" s="61"/>
      <c r="K260" s="61"/>
      <c r="L260" s="61"/>
      <c r="M260" s="61"/>
      <c r="N260" s="3">
        <f t="shared" si="89"/>
        <v>0</v>
      </c>
      <c r="O260" s="9">
        <f t="shared" si="90"/>
        <v>0</v>
      </c>
      <c r="P260" s="4">
        <f t="shared" si="94"/>
        <v>0</v>
      </c>
      <c r="Q260" s="11">
        <f t="shared" si="95"/>
        <v>0</v>
      </c>
      <c r="R260" s="10">
        <f t="shared" si="93"/>
        <v>0</v>
      </c>
      <c r="S260" s="8"/>
    </row>
    <row r="261" spans="1:19">
      <c r="A261" s="64" t="s">
        <v>33</v>
      </c>
      <c r="B261" s="65"/>
      <c r="C261" s="65"/>
      <c r="D261" s="65"/>
      <c r="E261" s="65"/>
      <c r="F261" s="65"/>
      <c r="G261" s="65"/>
      <c r="H261" s="65"/>
      <c r="I261" s="65"/>
      <c r="J261" s="65"/>
      <c r="K261" s="65"/>
      <c r="L261" s="65"/>
      <c r="M261" s="65"/>
      <c r="N261" s="65"/>
      <c r="O261" s="65"/>
      <c r="P261" s="65"/>
      <c r="Q261" s="66"/>
      <c r="R261" s="10">
        <f>SUM(R251:R260)</f>
        <v>0</v>
      </c>
      <c r="S261" s="8"/>
    </row>
    <row r="262" spans="1:19" ht="15.75">
      <c r="A262" s="24" t="s">
        <v>34</v>
      </c>
      <c r="B262" s="24"/>
      <c r="C262" s="15"/>
      <c r="D262" s="15"/>
      <c r="E262" s="15"/>
      <c r="F262" s="15"/>
      <c r="G262" s="15"/>
      <c r="H262" s="15"/>
      <c r="I262" s="15"/>
      <c r="J262" s="15"/>
      <c r="K262" s="15"/>
      <c r="L262" s="15"/>
      <c r="M262" s="15"/>
      <c r="N262" s="15"/>
      <c r="O262" s="15"/>
      <c r="P262" s="15"/>
      <c r="Q262" s="15"/>
      <c r="R262" s="16"/>
      <c r="S262" s="8"/>
    </row>
    <row r="263" spans="1:19">
      <c r="A263" s="49" t="s">
        <v>43</v>
      </c>
      <c r="B263" s="49"/>
      <c r="C263" s="49"/>
      <c r="D263" s="49"/>
      <c r="E263" s="49"/>
      <c r="F263" s="49"/>
      <c r="G263" s="49"/>
      <c r="H263" s="49"/>
      <c r="I263" s="49"/>
      <c r="J263" s="15"/>
      <c r="K263" s="15"/>
      <c r="L263" s="15"/>
      <c r="M263" s="15"/>
      <c r="N263" s="15"/>
      <c r="O263" s="15"/>
      <c r="P263" s="15"/>
      <c r="Q263" s="15"/>
      <c r="R263" s="16"/>
      <c r="S263" s="8"/>
    </row>
    <row r="264" spans="1:19">
      <c r="A264" s="67" t="s">
        <v>44</v>
      </c>
      <c r="B264" s="68"/>
      <c r="C264" s="68"/>
      <c r="D264" s="68"/>
      <c r="E264" s="68"/>
      <c r="F264" s="68"/>
      <c r="G264" s="68"/>
      <c r="H264" s="68"/>
      <c r="I264" s="68"/>
      <c r="J264" s="68"/>
      <c r="K264" s="68"/>
      <c r="L264" s="68"/>
      <c r="M264" s="68"/>
      <c r="N264" s="68"/>
      <c r="O264" s="68"/>
      <c r="P264" s="68"/>
      <c r="Q264" s="57"/>
      <c r="R264" s="8"/>
      <c r="S264" s="8"/>
    </row>
    <row r="265" spans="1:19" ht="18">
      <c r="A265" s="69" t="s">
        <v>27</v>
      </c>
      <c r="B265" s="70"/>
      <c r="C265" s="70"/>
      <c r="D265" s="50"/>
      <c r="E265" s="50"/>
      <c r="F265" s="50"/>
      <c r="G265" s="50"/>
      <c r="H265" s="50"/>
      <c r="I265" s="50"/>
      <c r="J265" s="50"/>
      <c r="K265" s="50"/>
      <c r="L265" s="50"/>
      <c r="M265" s="50"/>
      <c r="N265" s="50"/>
      <c r="O265" s="50"/>
      <c r="P265" s="50"/>
      <c r="Q265" s="57"/>
      <c r="R265" s="8"/>
      <c r="S265" s="8"/>
    </row>
    <row r="266" spans="1:19">
      <c r="A266" s="67" t="s">
        <v>45</v>
      </c>
      <c r="B266" s="68"/>
      <c r="C266" s="68"/>
      <c r="D266" s="68"/>
      <c r="E266" s="68"/>
      <c r="F266" s="68"/>
      <c r="G266" s="68"/>
      <c r="H266" s="68"/>
      <c r="I266" s="68"/>
      <c r="J266" s="68"/>
      <c r="K266" s="68"/>
      <c r="L266" s="68"/>
      <c r="M266" s="68"/>
      <c r="N266" s="68"/>
      <c r="O266" s="68"/>
      <c r="P266" s="68"/>
      <c r="Q266" s="57"/>
      <c r="R266" s="8"/>
      <c r="S266" s="8"/>
    </row>
    <row r="267" spans="1:19">
      <c r="A267" s="61">
        <v>1</v>
      </c>
      <c r="B267" s="61"/>
      <c r="C267" s="12"/>
      <c r="D267" s="61"/>
      <c r="E267" s="61"/>
      <c r="F267" s="61"/>
      <c r="G267" s="61"/>
      <c r="H267" s="61"/>
      <c r="I267" s="61"/>
      <c r="J267" s="61"/>
      <c r="K267" s="61"/>
      <c r="L267" s="61"/>
      <c r="M267" s="61"/>
      <c r="N267" s="3">
        <f t="shared" ref="N267:N276" si="96">(IF(F267="OŽ",IF(L267=1,550.8,IF(L267=2,426.38,IF(L267=3,342.14,IF(L267=4,181.44,IF(L267=5,168.48,IF(L267=6,155.52,IF(L267=7,148.5,IF(L267=8,144,0))))))))+IF(L267&lt;=8,0,IF(L267&lt;=16,137.7,IF(L267&lt;=24,108,IF(L267&lt;=32,80.1,IF(L267&lt;=36,52.2,0)))))-IF(L267&lt;=8,0,IF(L267&lt;=16,(L267-9)*2.754,IF(L267&lt;=24,(L267-17)* 2.754,IF(L267&lt;=32,(L267-25)* 2.754,IF(L267&lt;=36,(L267-33)*2.754,0))))),0)+IF(F267="PČ",IF(L267=1,449,IF(L267=2,314.6,IF(L267=3,238,IF(L267=4,172,IF(L267=5,159,IF(L267=6,145,IF(L267=7,132,IF(L267=8,119,0))))))))+IF(L267&lt;=8,0,IF(L267&lt;=16,88,IF(L267&lt;=24,55,IF(L267&lt;=32,22,0))))-IF(L267&lt;=8,0,IF(L267&lt;=16,(L267-9)*2.245,IF(L267&lt;=24,(L267-17)*2.245,IF(L267&lt;=32,(L267-25)*2.245,0)))),0)+IF(F267="PČneol",IF(L267=1,85,IF(L267=2,64.61,IF(L267=3,50.76,IF(L267=4,16.25,IF(L267=5,15,IF(L267=6,13.75,IF(L267=7,12.5,IF(L267=8,11.25,0))))))))+IF(L267&lt;=8,0,IF(L267&lt;=16,9,0))-IF(L267&lt;=8,0,IF(L267&lt;=16,(L267-9)*0.425,0)),0)+IF(F267="PŽ",IF(L267=1,85,IF(L267=2,59.5,IF(L267=3,45,IF(L267=4,32.5,IF(L267=5,30,IF(L267=6,27.5,IF(L267=7,25,IF(L267=8,22.5,0))))))))+IF(L267&lt;=8,0,IF(L267&lt;=16,19,IF(L267&lt;=24,13,IF(L267&lt;=32,8,0))))-IF(L267&lt;=8,0,IF(L267&lt;=16,(L267-9)*0.425,IF(L267&lt;=24,(L267-17)*0.425,IF(L267&lt;=32,(L267-25)*0.425,0)))),0)+IF(F267="EČ",IF(L267=1,204,IF(L267=2,156.24,IF(L267=3,123.84,IF(L267=4,72,IF(L267=5,66,IF(L267=6,60,IF(L267=7,54,IF(L267=8,48,0))))))))+IF(L267&lt;=8,0,IF(L267&lt;=16,40,IF(L267&lt;=24,25,0)))-IF(L267&lt;=8,0,IF(L267&lt;=16,(L267-9)*1.02,IF(L267&lt;=24,(L267-17)*1.02,0))),0)+IF(F267="EČneol",IF(L267=1,68,IF(L267=2,51.69,IF(L267=3,40.61,IF(L267=4,13,IF(L267=5,12,IF(L267=6,11,IF(L267=7,10,IF(L267=8,9,0)))))))))+IF(F267="EŽ",IF(L267=1,68,IF(L267=2,47.6,IF(L267=3,36,IF(L267=4,18,IF(L267=5,16.5,IF(L267=6,15,IF(L267=7,13.5,IF(L267=8,12,0))))))))+IF(L267&lt;=8,0,IF(L267&lt;=16,10,IF(L267&lt;=24,6,0)))-IF(L267&lt;=8,0,IF(L267&lt;=16,(L267-9)*0.34,IF(L267&lt;=24,(L267-17)*0.34,0))),0)+IF(F267="PT",IF(L267=1,68,IF(L267=2,52.08,IF(L267=3,41.28,IF(L267=4,24,IF(L267=5,22,IF(L267=6,20,IF(L267=7,18,IF(L267=8,16,0))))))))+IF(L267&lt;=8,0,IF(L267&lt;=16,13,IF(L267&lt;=24,9,IF(L267&lt;=32,4,0))))-IF(L267&lt;=8,0,IF(L267&lt;=16,(L267-9)*0.34,IF(L267&lt;=24,(L267-17)*0.34,IF(L267&lt;=32,(L267-25)*0.34,0)))),0)+IF(F267="JOŽ",IF(L267=1,85,IF(L267=2,59.5,IF(L267=3,45,IF(L267=4,32.5,IF(L267=5,30,IF(L267=6,27.5,IF(L267=7,25,IF(L267=8,22.5,0))))))))+IF(L267&lt;=8,0,IF(L267&lt;=16,19,IF(L267&lt;=24,13,0)))-IF(L267&lt;=8,0,IF(L267&lt;=16,(L267-9)*0.425,IF(L267&lt;=24,(L267-17)*0.425,0))),0)+IF(F267="JPČ",IF(L267=1,68,IF(L267=2,47.6,IF(L267=3,36,IF(L267=4,26,IF(L267=5,24,IF(L267=6,22,IF(L267=7,20,IF(L267=8,18,0))))))))+IF(L267&lt;=8,0,IF(L267&lt;=16,13,IF(L267&lt;=24,9,0)))-IF(L267&lt;=8,0,IF(L267&lt;=16,(L267-9)*0.34,IF(L267&lt;=24,(L267-17)*0.34,0))),0)+IF(F267="JEČ",IF(L267=1,34,IF(L267=2,26.04,IF(L267=3,20.6,IF(L267=4,12,IF(L267=5,11,IF(L267=6,10,IF(L267=7,9,IF(L267=8,8,0))))))))+IF(L267&lt;=8,0,IF(L267&lt;=16,6,0))-IF(L267&lt;=8,0,IF(L267&lt;=16,(L267-9)*0.17,0)),0)+IF(F267="JEOF",IF(L267=1,34,IF(L267=2,26.04,IF(L267=3,20.6,IF(L267=4,12,IF(L267=5,11,IF(L267=6,10,IF(L267=7,9,IF(L267=8,8,0))))))))+IF(L267&lt;=8,0,IF(L267&lt;=16,6,0))-IF(L267&lt;=8,0,IF(L267&lt;=16,(L267-9)*0.17,0)),0)+IF(F267="JnPČ",IF(L267=1,51,IF(L267=2,35.7,IF(L267=3,27,IF(L267=4,19.5,IF(L267=5,18,IF(L267=6,16.5,IF(L267=7,15,IF(L267=8,13.5,0))))))))+IF(L267&lt;=8,0,IF(L267&lt;=16,10,0))-IF(L267&lt;=8,0,IF(L267&lt;=16,(L267-9)*0.255,0)),0)+IF(F267="JnEČ",IF(L267=1,25.5,IF(L267=2,19.53,IF(L267=3,15.48,IF(L267=4,9,IF(L267=5,8.25,IF(L267=6,7.5,IF(L267=7,6.75,IF(L267=8,6,0))))))))+IF(L267&lt;=8,0,IF(L267&lt;=16,5,0))-IF(L267&lt;=8,0,IF(L267&lt;=16,(L267-9)*0.1275,0)),0)+IF(F267="JčPČ",IF(L267=1,21.25,IF(L267=2,14.5,IF(L267=3,11.5,IF(L267=4,7,IF(L267=5,6.5,IF(L267=6,6,IF(L267=7,5.5,IF(L267=8,5,0))))))))+IF(L267&lt;=8,0,IF(L267&lt;=16,4,0))-IF(L267&lt;=8,0,IF(L267&lt;=16,(L267-9)*0.10625,0)),0)+IF(F267="JčEČ",IF(L267=1,17,IF(L267=2,13.02,IF(L267=3,10.32,IF(L267=4,6,IF(L267=5,5.5,IF(L267=6,5,IF(L267=7,4.5,IF(L267=8,4,0))))))))+IF(L267&lt;=8,0,IF(L267&lt;=16,3,0))-IF(L267&lt;=8,0,IF(L267&lt;=16,(L267-9)*0.085,0)),0)+IF(F267="NEAK",IF(L267=1,11.48,IF(L267=2,8.79,IF(L267=3,6.97,IF(L267=4,4.05,IF(L267=5,3.71,IF(L267=6,3.38,IF(L267=7,3.04,IF(L267=8,2.7,0))))))))+IF(L267&lt;=8,0,IF(L267&lt;=16,2,IF(L267&lt;=24,1.3,0)))-IF(L267&lt;=8,0,IF(L267&lt;=16,(L267-9)*0.0574,IF(L267&lt;=24,(L267-17)*0.0574,0))),0))*IF(L267&lt;0,1,IF(OR(F267="PČ",F267="PŽ",F267="PT"),IF(J267&lt;32,J267/32,1),1))* IF(L267&lt;0,1,IF(OR(F267="EČ",F267="EŽ",F267="JOŽ",F267="JPČ",F267="NEAK"),IF(J267&lt;24,J267/24,1),1))*IF(L267&lt;0,1,IF(OR(F267="PČneol",F267="JEČ",F267="JEOF",F267="JnPČ",F267="JnEČ",F267="JčPČ",F267="JčEČ"),IF(J267&lt;16,J267/16,1),1))*IF(L267&lt;0,1,IF(F267="EČneol",IF(J267&lt;8,J267/8,1),1))</f>
        <v>0</v>
      </c>
      <c r="O267" s="9">
        <f t="shared" ref="O267:O276" si="97">IF(F267="OŽ",N267,IF(H267="Ne",IF(J267*0.3&lt;J267-L267,N267,0),IF(J267*0.1&lt;J267-L267,N267,0)))</f>
        <v>0</v>
      </c>
      <c r="P267" s="4">
        <f t="shared" ref="P267" si="98">IF(O267=0,0,IF(F267="OŽ",IF(L267&gt;35,0,IF(J267&gt;35,(36-L267)*1.836,((36-L267)-(36-J267))*1.836)),0)+IF(F267="PČ",IF(L267&gt;31,0,IF(J267&gt;31,(32-L267)*1.347,((32-L267)-(32-J267))*1.347)),0)+ IF(F267="PČneol",IF(L267&gt;15,0,IF(J267&gt;15,(16-L267)*0.255,((16-L267)-(16-J267))*0.255)),0)+IF(F267="PŽ",IF(L267&gt;31,0,IF(J267&gt;31,(32-L267)*0.255,((32-L267)-(32-J267))*0.255)),0)+IF(F267="EČ",IF(L267&gt;23,0,IF(J267&gt;23,(24-L267)*0.612,((24-L267)-(24-J267))*0.612)),0)+IF(F267="EČneol",IF(L267&gt;7,0,IF(J267&gt;7,(8-L267)*0.204,((8-L267)-(8-J267))*0.204)),0)+IF(F267="EŽ",IF(L267&gt;23,0,IF(J267&gt;23,(24-L267)*0.204,((24-L267)-(24-J267))*0.204)),0)+IF(F267="PT",IF(L267&gt;31,0,IF(J267&gt;31,(32-L267)*0.204,((32-L267)-(32-J267))*0.204)),0)+IF(F267="JOŽ",IF(L267&gt;23,0,IF(J267&gt;23,(24-L267)*0.255,((24-L267)-(24-J267))*0.255)),0)+IF(F267="JPČ",IF(L267&gt;23,0,IF(J267&gt;23,(24-L267)*0.204,((24-L267)-(24-J267))*0.204)),0)+IF(F267="JEČ",IF(L267&gt;15,0,IF(J267&gt;15,(16-L267)*0.102,((16-L267)-(16-J267))*0.102)),0)+IF(F267="JEOF",IF(L267&gt;15,0,IF(J267&gt;15,(16-L267)*0.102,((16-L267)-(16-J267))*0.102)),0)+IF(F267="JnPČ",IF(L267&gt;15,0,IF(J267&gt;15,(16-L267)*0.153,((16-L267)-(16-J267))*0.153)),0)+IF(F267="JnEČ",IF(L267&gt;15,0,IF(J267&gt;15,(16-L267)*0.0765,((16-L267)-(16-J267))*0.0765)),0)+IF(F267="JčPČ",IF(L267&gt;15,0,IF(J267&gt;15,(16-L267)*0.06375,((16-L267)-(16-J267))*0.06375)),0)+IF(F267="JčEČ",IF(L267&gt;15,0,IF(J267&gt;15,(16-L267)*0.051,((16-L267)-(16-J267))*0.051)),0)+IF(F267="NEAK",IF(L267&gt;23,0,IF(J267&gt;23,(24-L267)*0.03444,((24-L267)-(24-J267))*0.03444)),0))</f>
        <v>0</v>
      </c>
      <c r="Q267" s="11">
        <f t="shared" ref="Q267" si="99">IF(ISERROR(P267*100/N267),0,(P267*100/N267))</f>
        <v>0</v>
      </c>
      <c r="R267" s="10">
        <f t="shared" ref="R267:R276" si="100">IF(Q267&lt;=30,O267+P267,O267+O267*0.3)*IF(G267=1,0.4,IF(G267=2,0.75,IF(G267="1 (kas 4 m. 1 k. nerengiamos)",0.52,1)))*IF(D267="olimpinė",1,IF(M267="Ne",0.5,1))*IF(OR(A$5="Lietuvos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federacija"),IF(OR(J267&lt;8,K267&lt;16),0,1),1)*E267*IF(I267&lt;=1,1,1/I267)*IF(OR(A$5="Lietuvos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267" s="8"/>
    </row>
    <row r="268" spans="1:19">
      <c r="A268" s="61">
        <v>2</v>
      </c>
      <c r="B268" s="61"/>
      <c r="C268" s="12"/>
      <c r="D268" s="61"/>
      <c r="E268" s="61"/>
      <c r="F268" s="61"/>
      <c r="G268" s="61"/>
      <c r="H268" s="61"/>
      <c r="I268" s="61"/>
      <c r="J268" s="61"/>
      <c r="K268" s="61"/>
      <c r="L268" s="61"/>
      <c r="M268" s="61"/>
      <c r="N268" s="3">
        <f t="shared" si="96"/>
        <v>0</v>
      </c>
      <c r="O268" s="9">
        <f t="shared" si="97"/>
        <v>0</v>
      </c>
      <c r="P268" s="4">
        <f t="shared" ref="P268:P276" si="101">IF(O268=0,0,IF(F268="OŽ",IF(L268&gt;35,0,IF(J268&gt;35,(36-L268)*1.836,((36-L268)-(36-J268))*1.836)),0)+IF(F268="PČ",IF(L268&gt;31,0,IF(J268&gt;31,(32-L268)*1.347,((32-L268)-(32-J268))*1.347)),0)+ IF(F268="PČneol",IF(L268&gt;15,0,IF(J268&gt;15,(16-L268)*0.255,((16-L268)-(16-J268))*0.255)),0)+IF(F268="PŽ",IF(L268&gt;31,0,IF(J268&gt;31,(32-L268)*0.255,((32-L268)-(32-J268))*0.255)),0)+IF(F268="EČ",IF(L268&gt;23,0,IF(J268&gt;23,(24-L268)*0.612,((24-L268)-(24-J268))*0.612)),0)+IF(F268="EČneol",IF(L268&gt;7,0,IF(J268&gt;7,(8-L268)*0.204,((8-L268)-(8-J268))*0.204)),0)+IF(F268="EŽ",IF(L268&gt;23,0,IF(J268&gt;23,(24-L268)*0.204,((24-L268)-(24-J268))*0.204)),0)+IF(F268="PT",IF(L268&gt;31,0,IF(J268&gt;31,(32-L268)*0.204,((32-L268)-(32-J268))*0.204)),0)+IF(F268="JOŽ",IF(L268&gt;23,0,IF(J268&gt;23,(24-L268)*0.255,((24-L268)-(24-J268))*0.255)),0)+IF(F268="JPČ",IF(L268&gt;23,0,IF(J268&gt;23,(24-L268)*0.204,((24-L268)-(24-J268))*0.204)),0)+IF(F268="JEČ",IF(L268&gt;15,0,IF(J268&gt;15,(16-L268)*0.102,((16-L268)-(16-J268))*0.102)),0)+IF(F268="JEOF",IF(L268&gt;15,0,IF(J268&gt;15,(16-L268)*0.102,((16-L268)-(16-J268))*0.102)),0)+IF(F268="JnPČ",IF(L268&gt;15,0,IF(J268&gt;15,(16-L268)*0.153,((16-L268)-(16-J268))*0.153)),0)+IF(F268="JnEČ",IF(L268&gt;15,0,IF(J268&gt;15,(16-L268)*0.0765,((16-L268)-(16-J268))*0.0765)),0)+IF(F268="JčPČ",IF(L268&gt;15,0,IF(J268&gt;15,(16-L268)*0.06375,((16-L268)-(16-J268))*0.06375)),0)+IF(F268="JčEČ",IF(L268&gt;15,0,IF(J268&gt;15,(16-L268)*0.051,((16-L268)-(16-J268))*0.051)),0)+IF(F268="NEAK",IF(L268&gt;23,0,IF(J268&gt;23,(24-L268)*0.03444,((24-L268)-(24-J268))*0.03444)),0))</f>
        <v>0</v>
      </c>
      <c r="Q268" s="11">
        <f t="shared" ref="Q268:Q276" si="102">IF(ISERROR(P268*100/N268),0,(P268*100/N268))</f>
        <v>0</v>
      </c>
      <c r="R268" s="10">
        <f t="shared" si="100"/>
        <v>0</v>
      </c>
      <c r="S268" s="8"/>
    </row>
    <row r="269" spans="1:19">
      <c r="A269" s="61">
        <v>3</v>
      </c>
      <c r="B269" s="61"/>
      <c r="C269" s="12"/>
      <c r="D269" s="61"/>
      <c r="E269" s="61"/>
      <c r="F269" s="61"/>
      <c r="G269" s="61"/>
      <c r="H269" s="61"/>
      <c r="I269" s="61"/>
      <c r="J269" s="61"/>
      <c r="K269" s="61"/>
      <c r="L269" s="61"/>
      <c r="M269" s="61"/>
      <c r="N269" s="3">
        <f t="shared" si="96"/>
        <v>0</v>
      </c>
      <c r="O269" s="9">
        <f t="shared" si="97"/>
        <v>0</v>
      </c>
      <c r="P269" s="4">
        <f t="shared" si="101"/>
        <v>0</v>
      </c>
      <c r="Q269" s="11">
        <f t="shared" si="102"/>
        <v>0</v>
      </c>
      <c r="R269" s="10">
        <f t="shared" si="100"/>
        <v>0</v>
      </c>
      <c r="S269" s="8"/>
    </row>
    <row r="270" spans="1:19">
      <c r="A270" s="61">
        <v>4</v>
      </c>
      <c r="B270" s="61"/>
      <c r="C270" s="12"/>
      <c r="D270" s="61"/>
      <c r="E270" s="61"/>
      <c r="F270" s="61"/>
      <c r="G270" s="61"/>
      <c r="H270" s="61"/>
      <c r="I270" s="61"/>
      <c r="J270" s="61"/>
      <c r="K270" s="61"/>
      <c r="L270" s="61"/>
      <c r="M270" s="61"/>
      <c r="N270" s="3">
        <f t="shared" si="96"/>
        <v>0</v>
      </c>
      <c r="O270" s="9">
        <f t="shared" si="97"/>
        <v>0</v>
      </c>
      <c r="P270" s="4">
        <f t="shared" si="101"/>
        <v>0</v>
      </c>
      <c r="Q270" s="11">
        <f t="shared" si="102"/>
        <v>0</v>
      </c>
      <c r="R270" s="10">
        <f t="shared" si="100"/>
        <v>0</v>
      </c>
      <c r="S270" s="8"/>
    </row>
    <row r="271" spans="1:19">
      <c r="A271" s="61">
        <v>5</v>
      </c>
      <c r="B271" s="61"/>
      <c r="C271" s="12"/>
      <c r="D271" s="61"/>
      <c r="E271" s="61"/>
      <c r="F271" s="61"/>
      <c r="G271" s="61"/>
      <c r="H271" s="61"/>
      <c r="I271" s="61"/>
      <c r="J271" s="61"/>
      <c r="K271" s="61"/>
      <c r="L271" s="61"/>
      <c r="M271" s="61"/>
      <c r="N271" s="3">
        <f t="shared" si="96"/>
        <v>0</v>
      </c>
      <c r="O271" s="9">
        <f t="shared" si="97"/>
        <v>0</v>
      </c>
      <c r="P271" s="4">
        <f t="shared" si="101"/>
        <v>0</v>
      </c>
      <c r="Q271" s="11">
        <f t="shared" si="102"/>
        <v>0</v>
      </c>
      <c r="R271" s="10">
        <f t="shared" si="100"/>
        <v>0</v>
      </c>
      <c r="S271" s="8"/>
    </row>
    <row r="272" spans="1:19">
      <c r="A272" s="61">
        <v>6</v>
      </c>
      <c r="B272" s="61"/>
      <c r="C272" s="12"/>
      <c r="D272" s="61"/>
      <c r="E272" s="61"/>
      <c r="F272" s="61"/>
      <c r="G272" s="61"/>
      <c r="H272" s="61"/>
      <c r="I272" s="61"/>
      <c r="J272" s="61"/>
      <c r="K272" s="61"/>
      <c r="L272" s="61"/>
      <c r="M272" s="61"/>
      <c r="N272" s="3">
        <f t="shared" si="96"/>
        <v>0</v>
      </c>
      <c r="O272" s="9">
        <f t="shared" si="97"/>
        <v>0</v>
      </c>
      <c r="P272" s="4">
        <f t="shared" si="101"/>
        <v>0</v>
      </c>
      <c r="Q272" s="11">
        <f t="shared" si="102"/>
        <v>0</v>
      </c>
      <c r="R272" s="10">
        <f t="shared" si="100"/>
        <v>0</v>
      </c>
      <c r="S272" s="8"/>
    </row>
    <row r="273" spans="1:19">
      <c r="A273" s="61">
        <v>7</v>
      </c>
      <c r="B273" s="61"/>
      <c r="C273" s="12"/>
      <c r="D273" s="61"/>
      <c r="E273" s="61"/>
      <c r="F273" s="61"/>
      <c r="G273" s="61"/>
      <c r="H273" s="61"/>
      <c r="I273" s="61"/>
      <c r="J273" s="61"/>
      <c r="K273" s="61"/>
      <c r="L273" s="61"/>
      <c r="M273" s="61"/>
      <c r="N273" s="3">
        <f t="shared" si="96"/>
        <v>0</v>
      </c>
      <c r="O273" s="9">
        <f t="shared" si="97"/>
        <v>0</v>
      </c>
      <c r="P273" s="4">
        <f t="shared" si="101"/>
        <v>0</v>
      </c>
      <c r="Q273" s="11">
        <f t="shared" si="102"/>
        <v>0</v>
      </c>
      <c r="R273" s="10">
        <f t="shared" si="100"/>
        <v>0</v>
      </c>
      <c r="S273" s="8"/>
    </row>
    <row r="274" spans="1:19">
      <c r="A274" s="61">
        <v>8</v>
      </c>
      <c r="B274" s="61"/>
      <c r="C274" s="12"/>
      <c r="D274" s="61"/>
      <c r="E274" s="61"/>
      <c r="F274" s="61"/>
      <c r="G274" s="61"/>
      <c r="H274" s="61"/>
      <c r="I274" s="61"/>
      <c r="J274" s="61"/>
      <c r="K274" s="61"/>
      <c r="L274" s="61"/>
      <c r="M274" s="61"/>
      <c r="N274" s="3">
        <f t="shared" si="96"/>
        <v>0</v>
      </c>
      <c r="O274" s="9">
        <f t="shared" si="97"/>
        <v>0</v>
      </c>
      <c r="P274" s="4">
        <f t="shared" si="101"/>
        <v>0</v>
      </c>
      <c r="Q274" s="11">
        <f t="shared" si="102"/>
        <v>0</v>
      </c>
      <c r="R274" s="10">
        <f t="shared" si="100"/>
        <v>0</v>
      </c>
      <c r="S274" s="8"/>
    </row>
    <row r="275" spans="1:19">
      <c r="A275" s="61">
        <v>9</v>
      </c>
      <c r="B275" s="61"/>
      <c r="C275" s="12"/>
      <c r="D275" s="61"/>
      <c r="E275" s="61"/>
      <c r="F275" s="61"/>
      <c r="G275" s="61"/>
      <c r="H275" s="61"/>
      <c r="I275" s="61"/>
      <c r="J275" s="61"/>
      <c r="K275" s="61"/>
      <c r="L275" s="61"/>
      <c r="M275" s="61"/>
      <c r="N275" s="3">
        <f t="shared" si="96"/>
        <v>0</v>
      </c>
      <c r="O275" s="9">
        <f t="shared" si="97"/>
        <v>0</v>
      </c>
      <c r="P275" s="4">
        <f t="shared" si="101"/>
        <v>0</v>
      </c>
      <c r="Q275" s="11">
        <f t="shared" si="102"/>
        <v>0</v>
      </c>
      <c r="R275" s="10">
        <f t="shared" si="100"/>
        <v>0</v>
      </c>
      <c r="S275" s="8"/>
    </row>
    <row r="276" spans="1:19">
      <c r="A276" s="61">
        <v>10</v>
      </c>
      <c r="B276" s="61"/>
      <c r="C276" s="12"/>
      <c r="D276" s="61"/>
      <c r="E276" s="61"/>
      <c r="F276" s="61"/>
      <c r="G276" s="61"/>
      <c r="H276" s="61"/>
      <c r="I276" s="61"/>
      <c r="J276" s="61"/>
      <c r="K276" s="61"/>
      <c r="L276" s="61"/>
      <c r="M276" s="61"/>
      <c r="N276" s="3">
        <f t="shared" si="96"/>
        <v>0</v>
      </c>
      <c r="O276" s="9">
        <f t="shared" si="97"/>
        <v>0</v>
      </c>
      <c r="P276" s="4">
        <f t="shared" si="101"/>
        <v>0</v>
      </c>
      <c r="Q276" s="11">
        <f t="shared" si="102"/>
        <v>0</v>
      </c>
      <c r="R276" s="10">
        <f t="shared" si="100"/>
        <v>0</v>
      </c>
      <c r="S276" s="8"/>
    </row>
    <row r="277" spans="1:19">
      <c r="A277" s="64" t="s">
        <v>33</v>
      </c>
      <c r="B277" s="65"/>
      <c r="C277" s="65"/>
      <c r="D277" s="65"/>
      <c r="E277" s="65"/>
      <c r="F277" s="65"/>
      <c r="G277" s="65"/>
      <c r="H277" s="65"/>
      <c r="I277" s="65"/>
      <c r="J277" s="65"/>
      <c r="K277" s="65"/>
      <c r="L277" s="65"/>
      <c r="M277" s="65"/>
      <c r="N277" s="65"/>
      <c r="O277" s="65"/>
      <c r="P277" s="65"/>
      <c r="Q277" s="66"/>
      <c r="R277" s="10">
        <f>SUM(R267:R276)</f>
        <v>0</v>
      </c>
      <c r="S277" s="8"/>
    </row>
    <row r="278" spans="1:19" ht="15.75">
      <c r="A278" s="24" t="s">
        <v>34</v>
      </c>
      <c r="B278" s="24"/>
      <c r="C278" s="15"/>
      <c r="D278" s="15"/>
      <c r="E278" s="15"/>
      <c r="F278" s="15"/>
      <c r="G278" s="15"/>
      <c r="H278" s="15"/>
      <c r="I278" s="15"/>
      <c r="J278" s="15"/>
      <c r="K278" s="15"/>
      <c r="L278" s="15"/>
      <c r="M278" s="15"/>
      <c r="N278" s="15"/>
      <c r="O278" s="15"/>
      <c r="P278" s="15"/>
      <c r="Q278" s="15"/>
      <c r="R278" s="16"/>
      <c r="S278" s="8"/>
    </row>
    <row r="279" spans="1:19">
      <c r="A279" s="49" t="s">
        <v>43</v>
      </c>
      <c r="B279" s="49"/>
      <c r="C279" s="49"/>
      <c r="D279" s="49"/>
      <c r="E279" s="49"/>
      <c r="F279" s="49"/>
      <c r="G279" s="49"/>
      <c r="H279" s="49"/>
      <c r="I279" s="49"/>
      <c r="J279" s="15"/>
      <c r="K279" s="15"/>
      <c r="L279" s="15"/>
      <c r="M279" s="15"/>
      <c r="N279" s="15"/>
      <c r="O279" s="15"/>
      <c r="P279" s="15"/>
      <c r="Q279" s="15"/>
      <c r="R279" s="16"/>
      <c r="S279" s="8"/>
    </row>
    <row r="280" spans="1:19" s="8" customFormat="1">
      <c r="A280" s="49"/>
      <c r="B280" s="49"/>
      <c r="C280" s="49"/>
      <c r="D280" s="49"/>
      <c r="E280" s="49"/>
      <c r="F280" s="49"/>
      <c r="G280" s="49"/>
      <c r="H280" s="49"/>
      <c r="I280" s="49"/>
      <c r="J280" s="15"/>
      <c r="K280" s="15"/>
      <c r="L280" s="15"/>
      <c r="M280" s="15"/>
      <c r="N280" s="15"/>
      <c r="O280" s="15"/>
      <c r="P280" s="15"/>
      <c r="Q280" s="15"/>
      <c r="R280" s="16"/>
    </row>
    <row r="281" spans="1:19">
      <c r="A281" s="67" t="s">
        <v>44</v>
      </c>
      <c r="B281" s="68"/>
      <c r="C281" s="68"/>
      <c r="D281" s="68"/>
      <c r="E281" s="68"/>
      <c r="F281" s="68"/>
      <c r="G281" s="68"/>
      <c r="H281" s="68"/>
      <c r="I281" s="68"/>
      <c r="J281" s="68"/>
      <c r="K281" s="68"/>
      <c r="L281" s="68"/>
      <c r="M281" s="68"/>
      <c r="N281" s="68"/>
      <c r="O281" s="68"/>
      <c r="P281" s="68"/>
      <c r="Q281" s="57"/>
      <c r="R281" s="8"/>
      <c r="S281" s="8"/>
    </row>
    <row r="282" spans="1:19" ht="15.6" customHeight="1">
      <c r="A282" s="69" t="s">
        <v>27</v>
      </c>
      <c r="B282" s="70"/>
      <c r="C282" s="70"/>
      <c r="D282" s="50"/>
      <c r="E282" s="50"/>
      <c r="F282" s="50"/>
      <c r="G282" s="50"/>
      <c r="H282" s="50"/>
      <c r="I282" s="50"/>
      <c r="J282" s="50"/>
      <c r="K282" s="50"/>
      <c r="L282" s="50"/>
      <c r="M282" s="50"/>
      <c r="N282" s="50"/>
      <c r="O282" s="50"/>
      <c r="P282" s="50"/>
      <c r="Q282" s="57"/>
      <c r="R282" s="8"/>
      <c r="S282" s="8"/>
    </row>
    <row r="283" spans="1:19" ht="17.45" customHeight="1">
      <c r="A283" s="67" t="s">
        <v>45</v>
      </c>
      <c r="B283" s="68"/>
      <c r="C283" s="68"/>
      <c r="D283" s="68"/>
      <c r="E283" s="68"/>
      <c r="F283" s="68"/>
      <c r="G283" s="68"/>
      <c r="H283" s="68"/>
      <c r="I283" s="68"/>
      <c r="J283" s="68"/>
      <c r="K283" s="68"/>
      <c r="L283" s="68"/>
      <c r="M283" s="68"/>
      <c r="N283" s="68"/>
      <c r="O283" s="68"/>
      <c r="P283" s="68"/>
      <c r="Q283" s="57"/>
      <c r="R283" s="8"/>
      <c r="S283" s="8"/>
    </row>
    <row r="284" spans="1:19">
      <c r="A284" s="61">
        <v>1</v>
      </c>
      <c r="B284" s="61"/>
      <c r="C284" s="12"/>
      <c r="D284" s="61"/>
      <c r="E284" s="61"/>
      <c r="F284" s="61"/>
      <c r="G284" s="61"/>
      <c r="H284" s="61"/>
      <c r="I284" s="61"/>
      <c r="J284" s="61"/>
      <c r="K284" s="61"/>
      <c r="L284" s="61"/>
      <c r="M284" s="61"/>
      <c r="N284" s="3">
        <f t="shared" ref="N284:N293" si="103">(IF(F284="OŽ",IF(L284=1,550.8,IF(L284=2,426.38,IF(L284=3,342.14,IF(L284=4,181.44,IF(L284=5,168.48,IF(L284=6,155.52,IF(L284=7,148.5,IF(L284=8,144,0))))))))+IF(L284&lt;=8,0,IF(L284&lt;=16,137.7,IF(L284&lt;=24,108,IF(L284&lt;=32,80.1,IF(L284&lt;=36,52.2,0)))))-IF(L284&lt;=8,0,IF(L284&lt;=16,(L284-9)*2.754,IF(L284&lt;=24,(L284-17)* 2.754,IF(L284&lt;=32,(L284-25)* 2.754,IF(L284&lt;=36,(L284-33)*2.754,0))))),0)+IF(F284="PČ",IF(L284=1,449,IF(L284=2,314.6,IF(L284=3,238,IF(L284=4,172,IF(L284=5,159,IF(L284=6,145,IF(L284=7,132,IF(L284=8,119,0))))))))+IF(L284&lt;=8,0,IF(L284&lt;=16,88,IF(L284&lt;=24,55,IF(L284&lt;=32,22,0))))-IF(L284&lt;=8,0,IF(L284&lt;=16,(L284-9)*2.245,IF(L284&lt;=24,(L284-17)*2.245,IF(L284&lt;=32,(L284-25)*2.245,0)))),0)+IF(F284="PČneol",IF(L284=1,85,IF(L284=2,64.61,IF(L284=3,50.76,IF(L284=4,16.25,IF(L284=5,15,IF(L284=6,13.75,IF(L284=7,12.5,IF(L284=8,11.25,0))))))))+IF(L284&lt;=8,0,IF(L284&lt;=16,9,0))-IF(L284&lt;=8,0,IF(L284&lt;=16,(L284-9)*0.425,0)),0)+IF(F284="PŽ",IF(L284=1,85,IF(L284=2,59.5,IF(L284=3,45,IF(L284=4,32.5,IF(L284=5,30,IF(L284=6,27.5,IF(L284=7,25,IF(L284=8,22.5,0))))))))+IF(L284&lt;=8,0,IF(L284&lt;=16,19,IF(L284&lt;=24,13,IF(L284&lt;=32,8,0))))-IF(L284&lt;=8,0,IF(L284&lt;=16,(L284-9)*0.425,IF(L284&lt;=24,(L284-17)*0.425,IF(L284&lt;=32,(L284-25)*0.425,0)))),0)+IF(F284="EČ",IF(L284=1,204,IF(L284=2,156.24,IF(L284=3,123.84,IF(L284=4,72,IF(L284=5,66,IF(L284=6,60,IF(L284=7,54,IF(L284=8,48,0))))))))+IF(L284&lt;=8,0,IF(L284&lt;=16,40,IF(L284&lt;=24,25,0)))-IF(L284&lt;=8,0,IF(L284&lt;=16,(L284-9)*1.02,IF(L284&lt;=24,(L284-17)*1.02,0))),0)+IF(F284="EČneol",IF(L284=1,68,IF(L284=2,51.69,IF(L284=3,40.61,IF(L284=4,13,IF(L284=5,12,IF(L284=6,11,IF(L284=7,10,IF(L284=8,9,0)))))))))+IF(F284="EŽ",IF(L284=1,68,IF(L284=2,47.6,IF(L284=3,36,IF(L284=4,18,IF(L284=5,16.5,IF(L284=6,15,IF(L284=7,13.5,IF(L284=8,12,0))))))))+IF(L284&lt;=8,0,IF(L284&lt;=16,10,IF(L284&lt;=24,6,0)))-IF(L284&lt;=8,0,IF(L284&lt;=16,(L284-9)*0.34,IF(L284&lt;=24,(L284-17)*0.34,0))),0)+IF(F284="PT",IF(L284=1,68,IF(L284=2,52.08,IF(L284=3,41.28,IF(L284=4,24,IF(L284=5,22,IF(L284=6,20,IF(L284=7,18,IF(L284=8,16,0))))))))+IF(L284&lt;=8,0,IF(L284&lt;=16,13,IF(L284&lt;=24,9,IF(L284&lt;=32,4,0))))-IF(L284&lt;=8,0,IF(L284&lt;=16,(L284-9)*0.34,IF(L284&lt;=24,(L284-17)*0.34,IF(L284&lt;=32,(L284-25)*0.34,0)))),0)+IF(F284="JOŽ",IF(L284=1,85,IF(L284=2,59.5,IF(L284=3,45,IF(L284=4,32.5,IF(L284=5,30,IF(L284=6,27.5,IF(L284=7,25,IF(L284=8,22.5,0))))))))+IF(L284&lt;=8,0,IF(L284&lt;=16,19,IF(L284&lt;=24,13,0)))-IF(L284&lt;=8,0,IF(L284&lt;=16,(L284-9)*0.425,IF(L284&lt;=24,(L284-17)*0.425,0))),0)+IF(F284="JPČ",IF(L284=1,68,IF(L284=2,47.6,IF(L284=3,36,IF(L284=4,26,IF(L284=5,24,IF(L284=6,22,IF(L284=7,20,IF(L284=8,18,0))))))))+IF(L284&lt;=8,0,IF(L284&lt;=16,13,IF(L284&lt;=24,9,0)))-IF(L284&lt;=8,0,IF(L284&lt;=16,(L284-9)*0.34,IF(L284&lt;=24,(L284-17)*0.34,0))),0)+IF(F284="JEČ",IF(L284=1,34,IF(L284=2,26.04,IF(L284=3,20.6,IF(L284=4,12,IF(L284=5,11,IF(L284=6,10,IF(L284=7,9,IF(L284=8,8,0))))))))+IF(L284&lt;=8,0,IF(L284&lt;=16,6,0))-IF(L284&lt;=8,0,IF(L284&lt;=16,(L284-9)*0.17,0)),0)+IF(F284="JEOF",IF(L284=1,34,IF(L284=2,26.04,IF(L284=3,20.6,IF(L284=4,12,IF(L284=5,11,IF(L284=6,10,IF(L284=7,9,IF(L284=8,8,0))))))))+IF(L284&lt;=8,0,IF(L284&lt;=16,6,0))-IF(L284&lt;=8,0,IF(L284&lt;=16,(L284-9)*0.17,0)),0)+IF(F284="JnPČ",IF(L284=1,51,IF(L284=2,35.7,IF(L284=3,27,IF(L284=4,19.5,IF(L284=5,18,IF(L284=6,16.5,IF(L284=7,15,IF(L284=8,13.5,0))))))))+IF(L284&lt;=8,0,IF(L284&lt;=16,10,0))-IF(L284&lt;=8,0,IF(L284&lt;=16,(L284-9)*0.255,0)),0)+IF(F284="JnEČ",IF(L284=1,25.5,IF(L284=2,19.53,IF(L284=3,15.48,IF(L284=4,9,IF(L284=5,8.25,IF(L284=6,7.5,IF(L284=7,6.75,IF(L284=8,6,0))))))))+IF(L284&lt;=8,0,IF(L284&lt;=16,5,0))-IF(L284&lt;=8,0,IF(L284&lt;=16,(L284-9)*0.1275,0)),0)+IF(F284="JčPČ",IF(L284=1,21.25,IF(L284=2,14.5,IF(L284=3,11.5,IF(L284=4,7,IF(L284=5,6.5,IF(L284=6,6,IF(L284=7,5.5,IF(L284=8,5,0))))))))+IF(L284&lt;=8,0,IF(L284&lt;=16,4,0))-IF(L284&lt;=8,0,IF(L284&lt;=16,(L284-9)*0.10625,0)),0)+IF(F284="JčEČ",IF(L284=1,17,IF(L284=2,13.02,IF(L284=3,10.32,IF(L284=4,6,IF(L284=5,5.5,IF(L284=6,5,IF(L284=7,4.5,IF(L284=8,4,0))))))))+IF(L284&lt;=8,0,IF(L284&lt;=16,3,0))-IF(L284&lt;=8,0,IF(L284&lt;=16,(L284-9)*0.085,0)),0)+IF(F284="NEAK",IF(L284=1,11.48,IF(L284=2,8.79,IF(L284=3,6.97,IF(L284=4,4.05,IF(L284=5,3.71,IF(L284=6,3.38,IF(L284=7,3.04,IF(L284=8,2.7,0))))))))+IF(L284&lt;=8,0,IF(L284&lt;=16,2,IF(L284&lt;=24,1.3,0)))-IF(L284&lt;=8,0,IF(L284&lt;=16,(L284-9)*0.0574,IF(L284&lt;=24,(L284-17)*0.0574,0))),0))*IF(L284&lt;0,1,IF(OR(F284="PČ",F284="PŽ",F284="PT"),IF(J284&lt;32,J284/32,1),1))* IF(L284&lt;0,1,IF(OR(F284="EČ",F284="EŽ",F284="JOŽ",F284="JPČ",F284="NEAK"),IF(J284&lt;24,J284/24,1),1))*IF(L284&lt;0,1,IF(OR(F284="PČneol",F284="JEČ",F284="JEOF",F284="JnPČ",F284="JnEČ",F284="JčPČ",F284="JčEČ"),IF(J284&lt;16,J284/16,1),1))*IF(L284&lt;0,1,IF(F284="EČneol",IF(J284&lt;8,J284/8,1),1))</f>
        <v>0</v>
      </c>
      <c r="O284" s="9">
        <f t="shared" ref="O284:O293" si="104">IF(F284="OŽ",N284,IF(H284="Ne",IF(J284*0.3&lt;J284-L284,N284,0),IF(J284*0.1&lt;J284-L284,N284,0)))</f>
        <v>0</v>
      </c>
      <c r="P284" s="4">
        <f t="shared" ref="P284" si="105">IF(O284=0,0,IF(F284="OŽ",IF(L284&gt;35,0,IF(J284&gt;35,(36-L284)*1.836,((36-L284)-(36-J284))*1.836)),0)+IF(F284="PČ",IF(L284&gt;31,0,IF(J284&gt;31,(32-L284)*1.347,((32-L284)-(32-J284))*1.347)),0)+ IF(F284="PČneol",IF(L284&gt;15,0,IF(J284&gt;15,(16-L284)*0.255,((16-L284)-(16-J284))*0.255)),0)+IF(F284="PŽ",IF(L284&gt;31,0,IF(J284&gt;31,(32-L284)*0.255,((32-L284)-(32-J284))*0.255)),0)+IF(F284="EČ",IF(L284&gt;23,0,IF(J284&gt;23,(24-L284)*0.612,((24-L284)-(24-J284))*0.612)),0)+IF(F284="EČneol",IF(L284&gt;7,0,IF(J284&gt;7,(8-L284)*0.204,((8-L284)-(8-J284))*0.204)),0)+IF(F284="EŽ",IF(L284&gt;23,0,IF(J284&gt;23,(24-L284)*0.204,((24-L284)-(24-J284))*0.204)),0)+IF(F284="PT",IF(L284&gt;31,0,IF(J284&gt;31,(32-L284)*0.204,((32-L284)-(32-J284))*0.204)),0)+IF(F284="JOŽ",IF(L284&gt;23,0,IF(J284&gt;23,(24-L284)*0.255,((24-L284)-(24-J284))*0.255)),0)+IF(F284="JPČ",IF(L284&gt;23,0,IF(J284&gt;23,(24-L284)*0.204,((24-L284)-(24-J284))*0.204)),0)+IF(F284="JEČ",IF(L284&gt;15,0,IF(J284&gt;15,(16-L284)*0.102,((16-L284)-(16-J284))*0.102)),0)+IF(F284="JEOF",IF(L284&gt;15,0,IF(J284&gt;15,(16-L284)*0.102,((16-L284)-(16-J284))*0.102)),0)+IF(F284="JnPČ",IF(L284&gt;15,0,IF(J284&gt;15,(16-L284)*0.153,((16-L284)-(16-J284))*0.153)),0)+IF(F284="JnEČ",IF(L284&gt;15,0,IF(J284&gt;15,(16-L284)*0.0765,((16-L284)-(16-J284))*0.0765)),0)+IF(F284="JčPČ",IF(L284&gt;15,0,IF(J284&gt;15,(16-L284)*0.06375,((16-L284)-(16-J284))*0.06375)),0)+IF(F284="JčEČ",IF(L284&gt;15,0,IF(J284&gt;15,(16-L284)*0.051,((16-L284)-(16-J284))*0.051)),0)+IF(F284="NEAK",IF(L284&gt;23,0,IF(J284&gt;23,(24-L284)*0.03444,((24-L284)-(24-J284))*0.03444)),0))</f>
        <v>0</v>
      </c>
      <c r="Q284" s="11">
        <f t="shared" ref="Q284" si="106">IF(ISERROR(P284*100/N284),0,(P284*100/N284))</f>
        <v>0</v>
      </c>
      <c r="R284" s="10">
        <f t="shared" ref="R284:R293" si="107">IF(Q284&lt;=30,O284+P284,O284+O284*0.3)*IF(G284=1,0.4,IF(G284=2,0.75,IF(G284="1 (kas 4 m. 1 k. nerengiamos)",0.52,1)))*IF(D284="olimpinė",1,IF(M284="Ne",0.5,1))*IF(OR(A$5="Lietuvos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federacija"),IF(OR(J284&lt;8,K284&lt;16),0,1),1)*E284*IF(I284&lt;=1,1,1/I284)*IF(OR(A$5="Lietuvos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284" s="8"/>
    </row>
    <row r="285" spans="1:19">
      <c r="A285" s="61">
        <v>2</v>
      </c>
      <c r="B285" s="61"/>
      <c r="C285" s="12"/>
      <c r="D285" s="61"/>
      <c r="E285" s="61"/>
      <c r="F285" s="61"/>
      <c r="G285" s="61"/>
      <c r="H285" s="61"/>
      <c r="I285" s="61"/>
      <c r="J285" s="61"/>
      <c r="K285" s="61"/>
      <c r="L285" s="61"/>
      <c r="M285" s="61"/>
      <c r="N285" s="3">
        <f t="shared" si="103"/>
        <v>0</v>
      </c>
      <c r="O285" s="9">
        <f t="shared" si="104"/>
        <v>0</v>
      </c>
      <c r="P285" s="4">
        <f t="shared" ref="P285:P293" si="108">IF(O285=0,0,IF(F285="OŽ",IF(L285&gt;35,0,IF(J285&gt;35,(36-L285)*1.836,((36-L285)-(36-J285))*1.836)),0)+IF(F285="PČ",IF(L285&gt;31,0,IF(J285&gt;31,(32-L285)*1.347,((32-L285)-(32-J285))*1.347)),0)+ IF(F285="PČneol",IF(L285&gt;15,0,IF(J285&gt;15,(16-L285)*0.255,((16-L285)-(16-J285))*0.255)),0)+IF(F285="PŽ",IF(L285&gt;31,0,IF(J285&gt;31,(32-L285)*0.255,((32-L285)-(32-J285))*0.255)),0)+IF(F285="EČ",IF(L285&gt;23,0,IF(J285&gt;23,(24-L285)*0.612,((24-L285)-(24-J285))*0.612)),0)+IF(F285="EČneol",IF(L285&gt;7,0,IF(J285&gt;7,(8-L285)*0.204,((8-L285)-(8-J285))*0.204)),0)+IF(F285="EŽ",IF(L285&gt;23,0,IF(J285&gt;23,(24-L285)*0.204,((24-L285)-(24-J285))*0.204)),0)+IF(F285="PT",IF(L285&gt;31,0,IF(J285&gt;31,(32-L285)*0.204,((32-L285)-(32-J285))*0.204)),0)+IF(F285="JOŽ",IF(L285&gt;23,0,IF(J285&gt;23,(24-L285)*0.255,((24-L285)-(24-J285))*0.255)),0)+IF(F285="JPČ",IF(L285&gt;23,0,IF(J285&gt;23,(24-L285)*0.204,((24-L285)-(24-J285))*0.204)),0)+IF(F285="JEČ",IF(L285&gt;15,0,IF(J285&gt;15,(16-L285)*0.102,((16-L285)-(16-J285))*0.102)),0)+IF(F285="JEOF",IF(L285&gt;15,0,IF(J285&gt;15,(16-L285)*0.102,((16-L285)-(16-J285))*0.102)),0)+IF(F285="JnPČ",IF(L285&gt;15,0,IF(J285&gt;15,(16-L285)*0.153,((16-L285)-(16-J285))*0.153)),0)+IF(F285="JnEČ",IF(L285&gt;15,0,IF(J285&gt;15,(16-L285)*0.0765,((16-L285)-(16-J285))*0.0765)),0)+IF(F285="JčPČ",IF(L285&gt;15,0,IF(J285&gt;15,(16-L285)*0.06375,((16-L285)-(16-J285))*0.06375)),0)+IF(F285="JčEČ",IF(L285&gt;15,0,IF(J285&gt;15,(16-L285)*0.051,((16-L285)-(16-J285))*0.051)),0)+IF(F285="NEAK",IF(L285&gt;23,0,IF(J285&gt;23,(24-L285)*0.03444,((24-L285)-(24-J285))*0.03444)),0))</f>
        <v>0</v>
      </c>
      <c r="Q285" s="11">
        <f t="shared" ref="Q285:Q293" si="109">IF(ISERROR(P285*100/N285),0,(P285*100/N285))</f>
        <v>0</v>
      </c>
      <c r="R285" s="10">
        <f t="shared" si="107"/>
        <v>0</v>
      </c>
      <c r="S285" s="8"/>
    </row>
    <row r="286" spans="1:19">
      <c r="A286" s="61">
        <v>3</v>
      </c>
      <c r="B286" s="61"/>
      <c r="C286" s="12"/>
      <c r="D286" s="61"/>
      <c r="E286" s="61"/>
      <c r="F286" s="61"/>
      <c r="G286" s="61"/>
      <c r="H286" s="61"/>
      <c r="I286" s="61"/>
      <c r="J286" s="61"/>
      <c r="K286" s="61"/>
      <c r="L286" s="61"/>
      <c r="M286" s="61"/>
      <c r="N286" s="3">
        <f t="shared" si="103"/>
        <v>0</v>
      </c>
      <c r="O286" s="9">
        <f t="shared" si="104"/>
        <v>0</v>
      </c>
      <c r="P286" s="4">
        <f t="shared" si="108"/>
        <v>0</v>
      </c>
      <c r="Q286" s="11">
        <f t="shared" si="109"/>
        <v>0</v>
      </c>
      <c r="R286" s="10">
        <f t="shared" si="107"/>
        <v>0</v>
      </c>
      <c r="S286" s="8"/>
    </row>
    <row r="287" spans="1:19">
      <c r="A287" s="61">
        <v>4</v>
      </c>
      <c r="B287" s="61"/>
      <c r="C287" s="12"/>
      <c r="D287" s="61"/>
      <c r="E287" s="61"/>
      <c r="F287" s="61"/>
      <c r="G287" s="61"/>
      <c r="H287" s="61"/>
      <c r="I287" s="61"/>
      <c r="J287" s="61"/>
      <c r="K287" s="61"/>
      <c r="L287" s="61"/>
      <c r="M287" s="61"/>
      <c r="N287" s="3">
        <f t="shared" si="103"/>
        <v>0</v>
      </c>
      <c r="O287" s="9">
        <f t="shared" si="104"/>
        <v>0</v>
      </c>
      <c r="P287" s="4">
        <f t="shared" si="108"/>
        <v>0</v>
      </c>
      <c r="Q287" s="11">
        <f t="shared" si="109"/>
        <v>0</v>
      </c>
      <c r="R287" s="10">
        <f t="shared" si="107"/>
        <v>0</v>
      </c>
      <c r="S287" s="8"/>
    </row>
    <row r="288" spans="1:19">
      <c r="A288" s="61">
        <v>5</v>
      </c>
      <c r="B288" s="61"/>
      <c r="C288" s="12"/>
      <c r="D288" s="61"/>
      <c r="E288" s="61"/>
      <c r="F288" s="61"/>
      <c r="G288" s="61"/>
      <c r="H288" s="61"/>
      <c r="I288" s="61"/>
      <c r="J288" s="61"/>
      <c r="K288" s="61"/>
      <c r="L288" s="61"/>
      <c r="M288" s="61"/>
      <c r="N288" s="3">
        <f t="shared" si="103"/>
        <v>0</v>
      </c>
      <c r="O288" s="9">
        <f t="shared" si="104"/>
        <v>0</v>
      </c>
      <c r="P288" s="4">
        <f t="shared" si="108"/>
        <v>0</v>
      </c>
      <c r="Q288" s="11">
        <f t="shared" si="109"/>
        <v>0</v>
      </c>
      <c r="R288" s="10">
        <f t="shared" si="107"/>
        <v>0</v>
      </c>
      <c r="S288" s="8"/>
    </row>
    <row r="289" spans="1:19">
      <c r="A289" s="61">
        <v>6</v>
      </c>
      <c r="B289" s="61"/>
      <c r="C289" s="12"/>
      <c r="D289" s="61"/>
      <c r="E289" s="61"/>
      <c r="F289" s="61"/>
      <c r="G289" s="61"/>
      <c r="H289" s="61"/>
      <c r="I289" s="61"/>
      <c r="J289" s="61"/>
      <c r="K289" s="61"/>
      <c r="L289" s="61"/>
      <c r="M289" s="61"/>
      <c r="N289" s="3">
        <f t="shared" si="103"/>
        <v>0</v>
      </c>
      <c r="O289" s="9">
        <f t="shared" si="104"/>
        <v>0</v>
      </c>
      <c r="P289" s="4">
        <f t="shared" si="108"/>
        <v>0</v>
      </c>
      <c r="Q289" s="11">
        <f t="shared" si="109"/>
        <v>0</v>
      </c>
      <c r="R289" s="10">
        <f t="shared" si="107"/>
        <v>0</v>
      </c>
      <c r="S289" s="8"/>
    </row>
    <row r="290" spans="1:19">
      <c r="A290" s="61">
        <v>7</v>
      </c>
      <c r="B290" s="61"/>
      <c r="C290" s="12"/>
      <c r="D290" s="61"/>
      <c r="E290" s="61"/>
      <c r="F290" s="61"/>
      <c r="G290" s="61"/>
      <c r="H290" s="61"/>
      <c r="I290" s="61"/>
      <c r="J290" s="61"/>
      <c r="K290" s="61"/>
      <c r="L290" s="61"/>
      <c r="M290" s="61"/>
      <c r="N290" s="3">
        <f t="shared" si="103"/>
        <v>0</v>
      </c>
      <c r="O290" s="9">
        <f t="shared" si="104"/>
        <v>0</v>
      </c>
      <c r="P290" s="4">
        <f t="shared" si="108"/>
        <v>0</v>
      </c>
      <c r="Q290" s="11">
        <f t="shared" si="109"/>
        <v>0</v>
      </c>
      <c r="R290" s="10">
        <f t="shared" si="107"/>
        <v>0</v>
      </c>
      <c r="S290" s="8"/>
    </row>
    <row r="291" spans="1:19">
      <c r="A291" s="61">
        <v>8</v>
      </c>
      <c r="B291" s="61"/>
      <c r="C291" s="12"/>
      <c r="D291" s="61"/>
      <c r="E291" s="61"/>
      <c r="F291" s="61"/>
      <c r="G291" s="61"/>
      <c r="H291" s="61"/>
      <c r="I291" s="61"/>
      <c r="J291" s="61"/>
      <c r="K291" s="61"/>
      <c r="L291" s="61"/>
      <c r="M291" s="61"/>
      <c r="N291" s="3">
        <f t="shared" si="103"/>
        <v>0</v>
      </c>
      <c r="O291" s="9">
        <f t="shared" si="104"/>
        <v>0</v>
      </c>
      <c r="P291" s="4">
        <f t="shared" si="108"/>
        <v>0</v>
      </c>
      <c r="Q291" s="11">
        <f t="shared" si="109"/>
        <v>0</v>
      </c>
      <c r="R291" s="10">
        <f t="shared" si="107"/>
        <v>0</v>
      </c>
      <c r="S291" s="8"/>
    </row>
    <row r="292" spans="1:19">
      <c r="A292" s="61">
        <v>9</v>
      </c>
      <c r="B292" s="61"/>
      <c r="C292" s="12"/>
      <c r="D292" s="61"/>
      <c r="E292" s="61"/>
      <c r="F292" s="61"/>
      <c r="G292" s="61"/>
      <c r="H292" s="61"/>
      <c r="I292" s="61"/>
      <c r="J292" s="61"/>
      <c r="K292" s="61"/>
      <c r="L292" s="61"/>
      <c r="M292" s="61"/>
      <c r="N292" s="3">
        <f t="shared" si="103"/>
        <v>0</v>
      </c>
      <c r="O292" s="9">
        <f t="shared" si="104"/>
        <v>0</v>
      </c>
      <c r="P292" s="4">
        <f t="shared" si="108"/>
        <v>0</v>
      </c>
      <c r="Q292" s="11">
        <f t="shared" si="109"/>
        <v>0</v>
      </c>
      <c r="R292" s="10">
        <f t="shared" si="107"/>
        <v>0</v>
      </c>
      <c r="S292" s="8"/>
    </row>
    <row r="293" spans="1:19">
      <c r="A293" s="61">
        <v>10</v>
      </c>
      <c r="B293" s="61"/>
      <c r="C293" s="12"/>
      <c r="D293" s="61"/>
      <c r="E293" s="61"/>
      <c r="F293" s="61"/>
      <c r="G293" s="61"/>
      <c r="H293" s="61"/>
      <c r="I293" s="61"/>
      <c r="J293" s="61"/>
      <c r="K293" s="61"/>
      <c r="L293" s="61"/>
      <c r="M293" s="61"/>
      <c r="N293" s="3">
        <f t="shared" si="103"/>
        <v>0</v>
      </c>
      <c r="O293" s="9">
        <f t="shared" si="104"/>
        <v>0</v>
      </c>
      <c r="P293" s="4">
        <f t="shared" si="108"/>
        <v>0</v>
      </c>
      <c r="Q293" s="11">
        <f t="shared" si="109"/>
        <v>0</v>
      </c>
      <c r="R293" s="10">
        <f t="shared" si="107"/>
        <v>0</v>
      </c>
      <c r="S293" s="8"/>
    </row>
    <row r="294" spans="1:19">
      <c r="A294" s="64" t="s">
        <v>33</v>
      </c>
      <c r="B294" s="65"/>
      <c r="C294" s="65"/>
      <c r="D294" s="65"/>
      <c r="E294" s="65"/>
      <c r="F294" s="65"/>
      <c r="G294" s="65"/>
      <c r="H294" s="65"/>
      <c r="I294" s="65"/>
      <c r="J294" s="65"/>
      <c r="K294" s="65"/>
      <c r="L294" s="65"/>
      <c r="M294" s="65"/>
      <c r="N294" s="65"/>
      <c r="O294" s="65"/>
      <c r="P294" s="65"/>
      <c r="Q294" s="66"/>
      <c r="R294" s="10">
        <f>SUM(R284:R293)</f>
        <v>0</v>
      </c>
      <c r="S294" s="8"/>
    </row>
    <row r="295" spans="1:19" ht="15.75">
      <c r="A295" s="24" t="s">
        <v>34</v>
      </c>
      <c r="B295" s="24"/>
      <c r="C295" s="15"/>
      <c r="D295" s="15"/>
      <c r="E295" s="15"/>
      <c r="F295" s="15"/>
      <c r="G295" s="15"/>
      <c r="H295" s="15"/>
      <c r="I295" s="15"/>
      <c r="J295" s="15"/>
      <c r="K295" s="15"/>
      <c r="L295" s="15"/>
      <c r="M295" s="15"/>
      <c r="N295" s="15"/>
      <c r="O295" s="15"/>
      <c r="P295" s="15"/>
      <c r="Q295" s="15"/>
      <c r="R295" s="16"/>
      <c r="S295" s="8"/>
    </row>
    <row r="296" spans="1:19">
      <c r="A296" s="49" t="s">
        <v>43</v>
      </c>
      <c r="B296" s="49"/>
      <c r="C296" s="49"/>
      <c r="D296" s="49"/>
      <c r="E296" s="49"/>
      <c r="F296" s="49"/>
      <c r="G296" s="49"/>
      <c r="H296" s="49"/>
      <c r="I296" s="49"/>
      <c r="J296" s="15"/>
      <c r="K296" s="15"/>
      <c r="L296" s="15"/>
      <c r="M296" s="15"/>
      <c r="N296" s="15"/>
      <c r="O296" s="15"/>
      <c r="P296" s="15"/>
      <c r="Q296" s="15"/>
      <c r="R296" s="16"/>
      <c r="S296" s="8"/>
    </row>
    <row r="297" spans="1:19" s="8" customFormat="1">
      <c r="A297" s="49"/>
      <c r="B297" s="49"/>
      <c r="C297" s="49"/>
      <c r="D297" s="49"/>
      <c r="E297" s="49"/>
      <c r="F297" s="49"/>
      <c r="G297" s="49"/>
      <c r="H297" s="49"/>
      <c r="I297" s="49"/>
      <c r="J297" s="15"/>
      <c r="K297" s="15"/>
      <c r="L297" s="15"/>
      <c r="M297" s="15"/>
      <c r="N297" s="15"/>
      <c r="O297" s="15"/>
      <c r="P297" s="15"/>
      <c r="Q297" s="15"/>
      <c r="R297" s="16"/>
    </row>
    <row r="298" spans="1:19">
      <c r="A298" s="67" t="s">
        <v>44</v>
      </c>
      <c r="B298" s="68"/>
      <c r="C298" s="68"/>
      <c r="D298" s="68"/>
      <c r="E298" s="68"/>
      <c r="F298" s="68"/>
      <c r="G298" s="68"/>
      <c r="H298" s="68"/>
      <c r="I298" s="68"/>
      <c r="J298" s="68"/>
      <c r="K298" s="68"/>
      <c r="L298" s="68"/>
      <c r="M298" s="68"/>
      <c r="N298" s="68"/>
      <c r="O298" s="68"/>
      <c r="P298" s="68"/>
      <c r="Q298" s="57"/>
      <c r="R298" s="8"/>
      <c r="S298" s="8"/>
    </row>
    <row r="299" spans="1:19" ht="18">
      <c r="A299" s="69" t="s">
        <v>27</v>
      </c>
      <c r="B299" s="70"/>
      <c r="C299" s="70"/>
      <c r="D299" s="50"/>
      <c r="E299" s="50"/>
      <c r="F299" s="50"/>
      <c r="G299" s="50"/>
      <c r="H299" s="50"/>
      <c r="I299" s="50"/>
      <c r="J299" s="50"/>
      <c r="K299" s="50"/>
      <c r="L299" s="50"/>
      <c r="M299" s="50"/>
      <c r="N299" s="50"/>
      <c r="O299" s="50"/>
      <c r="P299" s="50"/>
      <c r="Q299" s="57"/>
      <c r="R299" s="8"/>
      <c r="S299" s="8"/>
    </row>
    <row r="300" spans="1:19">
      <c r="A300" s="67" t="s">
        <v>45</v>
      </c>
      <c r="B300" s="68"/>
      <c r="C300" s="68"/>
      <c r="D300" s="68"/>
      <c r="E300" s="68"/>
      <c r="F300" s="68"/>
      <c r="G300" s="68"/>
      <c r="H300" s="68"/>
      <c r="I300" s="68"/>
      <c r="J300" s="68"/>
      <c r="K300" s="68"/>
      <c r="L300" s="68"/>
      <c r="M300" s="68"/>
      <c r="N300" s="68"/>
      <c r="O300" s="68"/>
      <c r="P300" s="68"/>
      <c r="Q300" s="57"/>
      <c r="R300" s="8"/>
      <c r="S300" s="8"/>
    </row>
    <row r="301" spans="1:19">
      <c r="A301" s="61">
        <v>1</v>
      </c>
      <c r="B301" s="61"/>
      <c r="C301" s="12"/>
      <c r="D301" s="61"/>
      <c r="E301" s="61"/>
      <c r="F301" s="61"/>
      <c r="G301" s="61"/>
      <c r="H301" s="61"/>
      <c r="I301" s="61"/>
      <c r="J301" s="61"/>
      <c r="K301" s="61"/>
      <c r="L301" s="61"/>
      <c r="M301" s="61"/>
      <c r="N301" s="3">
        <f t="shared" ref="N301:N310" si="110">(IF(F301="OŽ",IF(L301=1,550.8,IF(L301=2,426.38,IF(L301=3,342.14,IF(L301=4,181.44,IF(L301=5,168.48,IF(L301=6,155.52,IF(L301=7,148.5,IF(L301=8,144,0))))))))+IF(L301&lt;=8,0,IF(L301&lt;=16,137.7,IF(L301&lt;=24,108,IF(L301&lt;=32,80.1,IF(L301&lt;=36,52.2,0)))))-IF(L301&lt;=8,0,IF(L301&lt;=16,(L301-9)*2.754,IF(L301&lt;=24,(L301-17)* 2.754,IF(L301&lt;=32,(L301-25)* 2.754,IF(L301&lt;=36,(L301-33)*2.754,0))))),0)+IF(F301="PČ",IF(L301=1,449,IF(L301=2,314.6,IF(L301=3,238,IF(L301=4,172,IF(L301=5,159,IF(L301=6,145,IF(L301=7,132,IF(L301=8,119,0))))))))+IF(L301&lt;=8,0,IF(L301&lt;=16,88,IF(L301&lt;=24,55,IF(L301&lt;=32,22,0))))-IF(L301&lt;=8,0,IF(L301&lt;=16,(L301-9)*2.245,IF(L301&lt;=24,(L301-17)*2.245,IF(L301&lt;=32,(L301-25)*2.245,0)))),0)+IF(F301="PČneol",IF(L301=1,85,IF(L301=2,64.61,IF(L301=3,50.76,IF(L301=4,16.25,IF(L301=5,15,IF(L301=6,13.75,IF(L301=7,12.5,IF(L301=8,11.25,0))))))))+IF(L301&lt;=8,0,IF(L301&lt;=16,9,0))-IF(L301&lt;=8,0,IF(L301&lt;=16,(L301-9)*0.425,0)),0)+IF(F301="PŽ",IF(L301=1,85,IF(L301=2,59.5,IF(L301=3,45,IF(L301=4,32.5,IF(L301=5,30,IF(L301=6,27.5,IF(L301=7,25,IF(L301=8,22.5,0))))))))+IF(L301&lt;=8,0,IF(L301&lt;=16,19,IF(L301&lt;=24,13,IF(L301&lt;=32,8,0))))-IF(L301&lt;=8,0,IF(L301&lt;=16,(L301-9)*0.425,IF(L301&lt;=24,(L301-17)*0.425,IF(L301&lt;=32,(L301-25)*0.425,0)))),0)+IF(F301="EČ",IF(L301=1,204,IF(L301=2,156.24,IF(L301=3,123.84,IF(L301=4,72,IF(L301=5,66,IF(L301=6,60,IF(L301=7,54,IF(L301=8,48,0))))))))+IF(L301&lt;=8,0,IF(L301&lt;=16,40,IF(L301&lt;=24,25,0)))-IF(L301&lt;=8,0,IF(L301&lt;=16,(L301-9)*1.02,IF(L301&lt;=24,(L301-17)*1.02,0))),0)+IF(F301="EČneol",IF(L301=1,68,IF(L301=2,51.69,IF(L301=3,40.61,IF(L301=4,13,IF(L301=5,12,IF(L301=6,11,IF(L301=7,10,IF(L301=8,9,0)))))))))+IF(F301="EŽ",IF(L301=1,68,IF(L301=2,47.6,IF(L301=3,36,IF(L301=4,18,IF(L301=5,16.5,IF(L301=6,15,IF(L301=7,13.5,IF(L301=8,12,0))))))))+IF(L301&lt;=8,0,IF(L301&lt;=16,10,IF(L301&lt;=24,6,0)))-IF(L301&lt;=8,0,IF(L301&lt;=16,(L301-9)*0.34,IF(L301&lt;=24,(L301-17)*0.34,0))),0)+IF(F301="PT",IF(L301=1,68,IF(L301=2,52.08,IF(L301=3,41.28,IF(L301=4,24,IF(L301=5,22,IF(L301=6,20,IF(L301=7,18,IF(L301=8,16,0))))))))+IF(L301&lt;=8,0,IF(L301&lt;=16,13,IF(L301&lt;=24,9,IF(L301&lt;=32,4,0))))-IF(L301&lt;=8,0,IF(L301&lt;=16,(L301-9)*0.34,IF(L301&lt;=24,(L301-17)*0.34,IF(L301&lt;=32,(L301-25)*0.34,0)))),0)+IF(F301="JOŽ",IF(L301=1,85,IF(L301=2,59.5,IF(L301=3,45,IF(L301=4,32.5,IF(L301=5,30,IF(L301=6,27.5,IF(L301=7,25,IF(L301=8,22.5,0))))))))+IF(L301&lt;=8,0,IF(L301&lt;=16,19,IF(L301&lt;=24,13,0)))-IF(L301&lt;=8,0,IF(L301&lt;=16,(L301-9)*0.425,IF(L301&lt;=24,(L301-17)*0.425,0))),0)+IF(F301="JPČ",IF(L301=1,68,IF(L301=2,47.6,IF(L301=3,36,IF(L301=4,26,IF(L301=5,24,IF(L301=6,22,IF(L301=7,20,IF(L301=8,18,0))))))))+IF(L301&lt;=8,0,IF(L301&lt;=16,13,IF(L301&lt;=24,9,0)))-IF(L301&lt;=8,0,IF(L301&lt;=16,(L301-9)*0.34,IF(L301&lt;=24,(L301-17)*0.34,0))),0)+IF(F301="JEČ",IF(L301=1,34,IF(L301=2,26.04,IF(L301=3,20.6,IF(L301=4,12,IF(L301=5,11,IF(L301=6,10,IF(L301=7,9,IF(L301=8,8,0))))))))+IF(L301&lt;=8,0,IF(L301&lt;=16,6,0))-IF(L301&lt;=8,0,IF(L301&lt;=16,(L301-9)*0.17,0)),0)+IF(F301="JEOF",IF(L301=1,34,IF(L301=2,26.04,IF(L301=3,20.6,IF(L301=4,12,IF(L301=5,11,IF(L301=6,10,IF(L301=7,9,IF(L301=8,8,0))))))))+IF(L301&lt;=8,0,IF(L301&lt;=16,6,0))-IF(L301&lt;=8,0,IF(L301&lt;=16,(L301-9)*0.17,0)),0)+IF(F301="JnPČ",IF(L301=1,51,IF(L301=2,35.7,IF(L301=3,27,IF(L301=4,19.5,IF(L301=5,18,IF(L301=6,16.5,IF(L301=7,15,IF(L301=8,13.5,0))))))))+IF(L301&lt;=8,0,IF(L301&lt;=16,10,0))-IF(L301&lt;=8,0,IF(L301&lt;=16,(L301-9)*0.255,0)),0)+IF(F301="JnEČ",IF(L301=1,25.5,IF(L301=2,19.53,IF(L301=3,15.48,IF(L301=4,9,IF(L301=5,8.25,IF(L301=6,7.5,IF(L301=7,6.75,IF(L301=8,6,0))))))))+IF(L301&lt;=8,0,IF(L301&lt;=16,5,0))-IF(L301&lt;=8,0,IF(L301&lt;=16,(L301-9)*0.1275,0)),0)+IF(F301="JčPČ",IF(L301=1,21.25,IF(L301=2,14.5,IF(L301=3,11.5,IF(L301=4,7,IF(L301=5,6.5,IF(L301=6,6,IF(L301=7,5.5,IF(L301=8,5,0))))))))+IF(L301&lt;=8,0,IF(L301&lt;=16,4,0))-IF(L301&lt;=8,0,IF(L301&lt;=16,(L301-9)*0.10625,0)),0)+IF(F301="JčEČ",IF(L301=1,17,IF(L301=2,13.02,IF(L301=3,10.32,IF(L301=4,6,IF(L301=5,5.5,IF(L301=6,5,IF(L301=7,4.5,IF(L301=8,4,0))))))))+IF(L301&lt;=8,0,IF(L301&lt;=16,3,0))-IF(L301&lt;=8,0,IF(L301&lt;=16,(L301-9)*0.085,0)),0)+IF(F301="NEAK",IF(L301=1,11.48,IF(L301=2,8.79,IF(L301=3,6.97,IF(L301=4,4.05,IF(L301=5,3.71,IF(L301=6,3.38,IF(L301=7,3.04,IF(L301=8,2.7,0))))))))+IF(L301&lt;=8,0,IF(L301&lt;=16,2,IF(L301&lt;=24,1.3,0)))-IF(L301&lt;=8,0,IF(L301&lt;=16,(L301-9)*0.0574,IF(L301&lt;=24,(L301-17)*0.0574,0))),0))*IF(L301&lt;0,1,IF(OR(F301="PČ",F301="PŽ",F301="PT"),IF(J301&lt;32,J301/32,1),1))* IF(L301&lt;0,1,IF(OR(F301="EČ",F301="EŽ",F301="JOŽ",F301="JPČ",F301="NEAK"),IF(J301&lt;24,J301/24,1),1))*IF(L301&lt;0,1,IF(OR(F301="PČneol",F301="JEČ",F301="JEOF",F301="JnPČ",F301="JnEČ",F301="JčPČ",F301="JčEČ"),IF(J301&lt;16,J301/16,1),1))*IF(L301&lt;0,1,IF(F301="EČneol",IF(J301&lt;8,J301/8,1),1))</f>
        <v>0</v>
      </c>
      <c r="O301" s="9">
        <f t="shared" ref="O301:O310" si="111">IF(F301="OŽ",N301,IF(H301="Ne",IF(J301*0.3&lt;J301-L301,N301,0),IF(J301*0.1&lt;J301-L301,N301,0)))</f>
        <v>0</v>
      </c>
      <c r="P301" s="4">
        <f t="shared" ref="P301" si="112">IF(O301=0,0,IF(F301="OŽ",IF(L301&gt;35,0,IF(J301&gt;35,(36-L301)*1.836,((36-L301)-(36-J301))*1.836)),0)+IF(F301="PČ",IF(L301&gt;31,0,IF(J301&gt;31,(32-L301)*1.347,((32-L301)-(32-J301))*1.347)),0)+ IF(F301="PČneol",IF(L301&gt;15,0,IF(J301&gt;15,(16-L301)*0.255,((16-L301)-(16-J301))*0.255)),0)+IF(F301="PŽ",IF(L301&gt;31,0,IF(J301&gt;31,(32-L301)*0.255,((32-L301)-(32-J301))*0.255)),0)+IF(F301="EČ",IF(L301&gt;23,0,IF(J301&gt;23,(24-L301)*0.612,((24-L301)-(24-J301))*0.612)),0)+IF(F301="EČneol",IF(L301&gt;7,0,IF(J301&gt;7,(8-L301)*0.204,((8-L301)-(8-J301))*0.204)),0)+IF(F301="EŽ",IF(L301&gt;23,0,IF(J301&gt;23,(24-L301)*0.204,((24-L301)-(24-J301))*0.204)),0)+IF(F301="PT",IF(L301&gt;31,0,IF(J301&gt;31,(32-L301)*0.204,((32-L301)-(32-J301))*0.204)),0)+IF(F301="JOŽ",IF(L301&gt;23,0,IF(J301&gt;23,(24-L301)*0.255,((24-L301)-(24-J301))*0.255)),0)+IF(F301="JPČ",IF(L301&gt;23,0,IF(J301&gt;23,(24-L301)*0.204,((24-L301)-(24-J301))*0.204)),0)+IF(F301="JEČ",IF(L301&gt;15,0,IF(J301&gt;15,(16-L301)*0.102,((16-L301)-(16-J301))*0.102)),0)+IF(F301="JEOF",IF(L301&gt;15,0,IF(J301&gt;15,(16-L301)*0.102,((16-L301)-(16-J301))*0.102)),0)+IF(F301="JnPČ",IF(L301&gt;15,0,IF(J301&gt;15,(16-L301)*0.153,((16-L301)-(16-J301))*0.153)),0)+IF(F301="JnEČ",IF(L301&gt;15,0,IF(J301&gt;15,(16-L301)*0.0765,((16-L301)-(16-J301))*0.0765)),0)+IF(F301="JčPČ",IF(L301&gt;15,0,IF(J301&gt;15,(16-L301)*0.06375,((16-L301)-(16-J301))*0.06375)),0)+IF(F301="JčEČ",IF(L301&gt;15,0,IF(J301&gt;15,(16-L301)*0.051,((16-L301)-(16-J301))*0.051)),0)+IF(F301="NEAK",IF(L301&gt;23,0,IF(J301&gt;23,(24-L301)*0.03444,((24-L301)-(24-J301))*0.03444)),0))</f>
        <v>0</v>
      </c>
      <c r="Q301" s="11">
        <f t="shared" ref="Q301" si="113">IF(ISERROR(P301*100/N301),0,(P301*100/N301))</f>
        <v>0</v>
      </c>
      <c r="R301" s="10">
        <f t="shared" ref="R301:R310" si="114">IF(Q301&lt;=30,O301+P301,O301+O301*0.3)*IF(G301=1,0.4,IF(G301=2,0.75,IF(G301="1 (kas 4 m. 1 k. nerengiamos)",0.52,1)))*IF(D301="olimpinė",1,IF(M301="Ne",0.5,1))*IF(OR(A$5="Lietuvos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federacija"),IF(OR(J301&lt;8,K301&lt;16),0,1),1)*E301*IF(I301&lt;=1,1,1/I301)*IF(OR(A$5="Lietuvos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301" s="8"/>
    </row>
    <row r="302" spans="1:19">
      <c r="A302" s="61">
        <v>2</v>
      </c>
      <c r="B302" s="61"/>
      <c r="C302" s="12"/>
      <c r="D302" s="61"/>
      <c r="E302" s="61"/>
      <c r="F302" s="61"/>
      <c r="G302" s="61"/>
      <c r="H302" s="61"/>
      <c r="I302" s="61"/>
      <c r="J302" s="61"/>
      <c r="K302" s="61"/>
      <c r="L302" s="61"/>
      <c r="M302" s="61"/>
      <c r="N302" s="3">
        <f t="shared" si="110"/>
        <v>0</v>
      </c>
      <c r="O302" s="9">
        <f t="shared" si="111"/>
        <v>0</v>
      </c>
      <c r="P302" s="4">
        <f t="shared" ref="P302:P310" si="115">IF(O302=0,0,IF(F302="OŽ",IF(L302&gt;35,0,IF(J302&gt;35,(36-L302)*1.836,((36-L302)-(36-J302))*1.836)),0)+IF(F302="PČ",IF(L302&gt;31,0,IF(J302&gt;31,(32-L302)*1.347,((32-L302)-(32-J302))*1.347)),0)+ IF(F302="PČneol",IF(L302&gt;15,0,IF(J302&gt;15,(16-L302)*0.255,((16-L302)-(16-J302))*0.255)),0)+IF(F302="PŽ",IF(L302&gt;31,0,IF(J302&gt;31,(32-L302)*0.255,((32-L302)-(32-J302))*0.255)),0)+IF(F302="EČ",IF(L302&gt;23,0,IF(J302&gt;23,(24-L302)*0.612,((24-L302)-(24-J302))*0.612)),0)+IF(F302="EČneol",IF(L302&gt;7,0,IF(J302&gt;7,(8-L302)*0.204,((8-L302)-(8-J302))*0.204)),0)+IF(F302="EŽ",IF(L302&gt;23,0,IF(J302&gt;23,(24-L302)*0.204,((24-L302)-(24-J302))*0.204)),0)+IF(F302="PT",IF(L302&gt;31,0,IF(J302&gt;31,(32-L302)*0.204,((32-L302)-(32-J302))*0.204)),0)+IF(F302="JOŽ",IF(L302&gt;23,0,IF(J302&gt;23,(24-L302)*0.255,((24-L302)-(24-J302))*0.255)),0)+IF(F302="JPČ",IF(L302&gt;23,0,IF(J302&gt;23,(24-L302)*0.204,((24-L302)-(24-J302))*0.204)),0)+IF(F302="JEČ",IF(L302&gt;15,0,IF(J302&gt;15,(16-L302)*0.102,((16-L302)-(16-J302))*0.102)),0)+IF(F302="JEOF",IF(L302&gt;15,0,IF(J302&gt;15,(16-L302)*0.102,((16-L302)-(16-J302))*0.102)),0)+IF(F302="JnPČ",IF(L302&gt;15,0,IF(J302&gt;15,(16-L302)*0.153,((16-L302)-(16-J302))*0.153)),0)+IF(F302="JnEČ",IF(L302&gt;15,0,IF(J302&gt;15,(16-L302)*0.0765,((16-L302)-(16-J302))*0.0765)),0)+IF(F302="JčPČ",IF(L302&gt;15,0,IF(J302&gt;15,(16-L302)*0.06375,((16-L302)-(16-J302))*0.06375)),0)+IF(F302="JčEČ",IF(L302&gt;15,0,IF(J302&gt;15,(16-L302)*0.051,((16-L302)-(16-J302))*0.051)),0)+IF(F302="NEAK",IF(L302&gt;23,0,IF(J302&gt;23,(24-L302)*0.03444,((24-L302)-(24-J302))*0.03444)),0))</f>
        <v>0</v>
      </c>
      <c r="Q302" s="11">
        <f t="shared" ref="Q302:Q310" si="116">IF(ISERROR(P302*100/N302),0,(P302*100/N302))</f>
        <v>0</v>
      </c>
      <c r="R302" s="10">
        <f t="shared" si="114"/>
        <v>0</v>
      </c>
      <c r="S302" s="8"/>
    </row>
    <row r="303" spans="1:19">
      <c r="A303" s="61">
        <v>3</v>
      </c>
      <c r="B303" s="61"/>
      <c r="C303" s="12"/>
      <c r="D303" s="61"/>
      <c r="E303" s="61"/>
      <c r="F303" s="61"/>
      <c r="G303" s="61"/>
      <c r="H303" s="61"/>
      <c r="I303" s="61"/>
      <c r="J303" s="61"/>
      <c r="K303" s="61"/>
      <c r="L303" s="61"/>
      <c r="M303" s="61"/>
      <c r="N303" s="3">
        <f t="shared" si="110"/>
        <v>0</v>
      </c>
      <c r="O303" s="9">
        <f t="shared" si="111"/>
        <v>0</v>
      </c>
      <c r="P303" s="4">
        <f t="shared" si="115"/>
        <v>0</v>
      </c>
      <c r="Q303" s="11">
        <f t="shared" si="116"/>
        <v>0</v>
      </c>
      <c r="R303" s="10">
        <f t="shared" si="114"/>
        <v>0</v>
      </c>
      <c r="S303" s="8"/>
    </row>
    <row r="304" spans="1:19">
      <c r="A304" s="61">
        <v>4</v>
      </c>
      <c r="B304" s="61"/>
      <c r="C304" s="12"/>
      <c r="D304" s="61"/>
      <c r="E304" s="61"/>
      <c r="F304" s="61"/>
      <c r="G304" s="61"/>
      <c r="H304" s="61"/>
      <c r="I304" s="61"/>
      <c r="J304" s="61"/>
      <c r="K304" s="61"/>
      <c r="L304" s="61"/>
      <c r="M304" s="61"/>
      <c r="N304" s="3">
        <f t="shared" si="110"/>
        <v>0</v>
      </c>
      <c r="O304" s="9">
        <f t="shared" si="111"/>
        <v>0</v>
      </c>
      <c r="P304" s="4">
        <f t="shared" si="115"/>
        <v>0</v>
      </c>
      <c r="Q304" s="11">
        <f t="shared" si="116"/>
        <v>0</v>
      </c>
      <c r="R304" s="10">
        <f t="shared" si="114"/>
        <v>0</v>
      </c>
      <c r="S304" s="8"/>
    </row>
    <row r="305" spans="1:19">
      <c r="A305" s="61">
        <v>5</v>
      </c>
      <c r="B305" s="61"/>
      <c r="C305" s="12"/>
      <c r="D305" s="61"/>
      <c r="E305" s="61"/>
      <c r="F305" s="61"/>
      <c r="G305" s="61"/>
      <c r="H305" s="61"/>
      <c r="I305" s="61"/>
      <c r="J305" s="61"/>
      <c r="K305" s="61"/>
      <c r="L305" s="61"/>
      <c r="M305" s="61"/>
      <c r="N305" s="3">
        <f t="shared" si="110"/>
        <v>0</v>
      </c>
      <c r="O305" s="9">
        <f t="shared" si="111"/>
        <v>0</v>
      </c>
      <c r="P305" s="4">
        <f t="shared" si="115"/>
        <v>0</v>
      </c>
      <c r="Q305" s="11">
        <f t="shared" si="116"/>
        <v>0</v>
      </c>
      <c r="R305" s="10">
        <f t="shared" si="114"/>
        <v>0</v>
      </c>
      <c r="S305" s="8"/>
    </row>
    <row r="306" spans="1:19">
      <c r="A306" s="61">
        <v>6</v>
      </c>
      <c r="B306" s="61"/>
      <c r="C306" s="12"/>
      <c r="D306" s="61"/>
      <c r="E306" s="61"/>
      <c r="F306" s="61"/>
      <c r="G306" s="61"/>
      <c r="H306" s="61"/>
      <c r="I306" s="61"/>
      <c r="J306" s="61"/>
      <c r="K306" s="61"/>
      <c r="L306" s="61"/>
      <c r="M306" s="61"/>
      <c r="N306" s="3">
        <f t="shared" si="110"/>
        <v>0</v>
      </c>
      <c r="O306" s="9">
        <f t="shared" si="111"/>
        <v>0</v>
      </c>
      <c r="P306" s="4">
        <f t="shared" si="115"/>
        <v>0</v>
      </c>
      <c r="Q306" s="11">
        <f t="shared" si="116"/>
        <v>0</v>
      </c>
      <c r="R306" s="10">
        <f t="shared" si="114"/>
        <v>0</v>
      </c>
      <c r="S306" s="8"/>
    </row>
    <row r="307" spans="1:19">
      <c r="A307" s="61">
        <v>7</v>
      </c>
      <c r="B307" s="61"/>
      <c r="C307" s="12"/>
      <c r="D307" s="61"/>
      <c r="E307" s="61"/>
      <c r="F307" s="61"/>
      <c r="G307" s="61"/>
      <c r="H307" s="61"/>
      <c r="I307" s="61"/>
      <c r="J307" s="61"/>
      <c r="K307" s="61"/>
      <c r="L307" s="61"/>
      <c r="M307" s="61"/>
      <c r="N307" s="3">
        <f t="shared" si="110"/>
        <v>0</v>
      </c>
      <c r="O307" s="9">
        <f t="shared" si="111"/>
        <v>0</v>
      </c>
      <c r="P307" s="4">
        <f t="shared" si="115"/>
        <v>0</v>
      </c>
      <c r="Q307" s="11">
        <f t="shared" si="116"/>
        <v>0</v>
      </c>
      <c r="R307" s="10">
        <f t="shared" si="114"/>
        <v>0</v>
      </c>
      <c r="S307" s="8"/>
    </row>
    <row r="308" spans="1:19">
      <c r="A308" s="61">
        <v>8</v>
      </c>
      <c r="B308" s="61"/>
      <c r="C308" s="12"/>
      <c r="D308" s="61"/>
      <c r="E308" s="61"/>
      <c r="F308" s="61"/>
      <c r="G308" s="61"/>
      <c r="H308" s="61"/>
      <c r="I308" s="61"/>
      <c r="J308" s="61"/>
      <c r="K308" s="61"/>
      <c r="L308" s="61"/>
      <c r="M308" s="61"/>
      <c r="N308" s="3">
        <f t="shared" si="110"/>
        <v>0</v>
      </c>
      <c r="O308" s="9">
        <f t="shared" si="111"/>
        <v>0</v>
      </c>
      <c r="P308" s="4">
        <f t="shared" si="115"/>
        <v>0</v>
      </c>
      <c r="Q308" s="11">
        <f t="shared" si="116"/>
        <v>0</v>
      </c>
      <c r="R308" s="10">
        <f t="shared" si="114"/>
        <v>0</v>
      </c>
      <c r="S308" s="8"/>
    </row>
    <row r="309" spans="1:19">
      <c r="A309" s="61">
        <v>9</v>
      </c>
      <c r="B309" s="61"/>
      <c r="C309" s="12"/>
      <c r="D309" s="61"/>
      <c r="E309" s="61"/>
      <c r="F309" s="61"/>
      <c r="G309" s="61"/>
      <c r="H309" s="61"/>
      <c r="I309" s="61"/>
      <c r="J309" s="61"/>
      <c r="K309" s="61"/>
      <c r="L309" s="61"/>
      <c r="M309" s="61"/>
      <c r="N309" s="3">
        <f t="shared" si="110"/>
        <v>0</v>
      </c>
      <c r="O309" s="9">
        <f t="shared" si="111"/>
        <v>0</v>
      </c>
      <c r="P309" s="4">
        <f t="shared" si="115"/>
        <v>0</v>
      </c>
      <c r="Q309" s="11">
        <f t="shared" si="116"/>
        <v>0</v>
      </c>
      <c r="R309" s="10">
        <f t="shared" si="114"/>
        <v>0</v>
      </c>
      <c r="S309" s="8"/>
    </row>
    <row r="310" spans="1:19">
      <c r="A310" s="61">
        <v>10</v>
      </c>
      <c r="B310" s="61"/>
      <c r="C310" s="12"/>
      <c r="D310" s="61"/>
      <c r="E310" s="61"/>
      <c r="F310" s="61"/>
      <c r="G310" s="61"/>
      <c r="H310" s="61"/>
      <c r="I310" s="61"/>
      <c r="J310" s="61"/>
      <c r="K310" s="61"/>
      <c r="L310" s="61"/>
      <c r="M310" s="61"/>
      <c r="N310" s="3">
        <f t="shared" si="110"/>
        <v>0</v>
      </c>
      <c r="O310" s="9">
        <f t="shared" si="111"/>
        <v>0</v>
      </c>
      <c r="P310" s="4">
        <f t="shared" si="115"/>
        <v>0</v>
      </c>
      <c r="Q310" s="11">
        <f t="shared" si="116"/>
        <v>0</v>
      </c>
      <c r="R310" s="10">
        <f t="shared" si="114"/>
        <v>0</v>
      </c>
      <c r="S310" s="8"/>
    </row>
    <row r="311" spans="1:19">
      <c r="A311" s="64" t="s">
        <v>33</v>
      </c>
      <c r="B311" s="65"/>
      <c r="C311" s="65"/>
      <c r="D311" s="65"/>
      <c r="E311" s="65"/>
      <c r="F311" s="65"/>
      <c r="G311" s="65"/>
      <c r="H311" s="65"/>
      <c r="I311" s="65"/>
      <c r="J311" s="65"/>
      <c r="K311" s="65"/>
      <c r="L311" s="65"/>
      <c r="M311" s="65"/>
      <c r="N311" s="65"/>
      <c r="O311" s="65"/>
      <c r="P311" s="65"/>
      <c r="Q311" s="66"/>
      <c r="R311" s="10">
        <f>SUM(R301:R310)</f>
        <v>0</v>
      </c>
      <c r="S311" s="8"/>
    </row>
    <row r="312" spans="1:19" ht="15.75">
      <c r="A312" s="24" t="s">
        <v>34</v>
      </c>
      <c r="B312" s="24"/>
      <c r="C312" s="15"/>
      <c r="D312" s="15"/>
      <c r="E312" s="15"/>
      <c r="F312" s="15"/>
      <c r="G312" s="15"/>
      <c r="H312" s="15"/>
      <c r="I312" s="15"/>
      <c r="J312" s="15"/>
      <c r="K312" s="15"/>
      <c r="L312" s="15"/>
      <c r="M312" s="15"/>
      <c r="N312" s="15"/>
      <c r="O312" s="15"/>
      <c r="P312" s="15"/>
      <c r="Q312" s="15"/>
      <c r="R312" s="16"/>
      <c r="S312" s="8"/>
    </row>
    <row r="313" spans="1:19">
      <c r="A313" s="49" t="s">
        <v>43</v>
      </c>
      <c r="B313" s="49"/>
      <c r="C313" s="49"/>
      <c r="D313" s="49"/>
      <c r="E313" s="49"/>
      <c r="F313" s="49"/>
      <c r="G313" s="49"/>
      <c r="H313" s="49"/>
      <c r="I313" s="49"/>
      <c r="J313" s="15"/>
      <c r="K313" s="15"/>
      <c r="L313" s="15"/>
      <c r="M313" s="15"/>
      <c r="N313" s="15"/>
      <c r="O313" s="15"/>
      <c r="P313" s="15"/>
      <c r="Q313" s="15"/>
      <c r="R313" s="16"/>
      <c r="S313" s="8"/>
    </row>
    <row r="314" spans="1:19" s="8" customFormat="1">
      <c r="A314" s="49"/>
      <c r="B314" s="49"/>
      <c r="C314" s="49"/>
      <c r="D314" s="49"/>
      <c r="E314" s="49"/>
      <c r="F314" s="49"/>
      <c r="G314" s="49"/>
      <c r="H314" s="49"/>
      <c r="I314" s="49"/>
      <c r="J314" s="15"/>
      <c r="K314" s="15"/>
      <c r="L314" s="15"/>
      <c r="M314" s="15"/>
      <c r="N314" s="15"/>
      <c r="O314" s="15"/>
      <c r="P314" s="15"/>
      <c r="Q314" s="15"/>
      <c r="R314" s="16"/>
    </row>
    <row r="315" spans="1:19">
      <c r="A315" s="67" t="s">
        <v>44</v>
      </c>
      <c r="B315" s="68"/>
      <c r="C315" s="68"/>
      <c r="D315" s="68"/>
      <c r="E315" s="68"/>
      <c r="F315" s="68"/>
      <c r="G315" s="68"/>
      <c r="H315" s="68"/>
      <c r="I315" s="68"/>
      <c r="J315" s="68"/>
      <c r="K315" s="68"/>
      <c r="L315" s="68"/>
      <c r="M315" s="68"/>
      <c r="N315" s="68"/>
      <c r="O315" s="68"/>
      <c r="P315" s="68"/>
      <c r="Q315" s="57"/>
      <c r="R315" s="8"/>
      <c r="S315" s="8"/>
    </row>
    <row r="316" spans="1:19" ht="18">
      <c r="A316" s="69" t="s">
        <v>27</v>
      </c>
      <c r="B316" s="70"/>
      <c r="C316" s="70"/>
      <c r="D316" s="50"/>
      <c r="E316" s="50"/>
      <c r="F316" s="50"/>
      <c r="G316" s="50"/>
      <c r="H316" s="50"/>
      <c r="I316" s="50"/>
      <c r="J316" s="50"/>
      <c r="K316" s="50"/>
      <c r="L316" s="50"/>
      <c r="M316" s="50"/>
      <c r="N316" s="50"/>
      <c r="O316" s="50"/>
      <c r="P316" s="50"/>
      <c r="Q316" s="57"/>
      <c r="R316" s="8"/>
      <c r="S316" s="8"/>
    </row>
    <row r="317" spans="1:19">
      <c r="A317" s="67" t="s">
        <v>45</v>
      </c>
      <c r="B317" s="68"/>
      <c r="C317" s="68"/>
      <c r="D317" s="68"/>
      <c r="E317" s="68"/>
      <c r="F317" s="68"/>
      <c r="G317" s="68"/>
      <c r="H317" s="68"/>
      <c r="I317" s="68"/>
      <c r="J317" s="68"/>
      <c r="K317" s="68"/>
      <c r="L317" s="68"/>
      <c r="M317" s="68"/>
      <c r="N317" s="68"/>
      <c r="O317" s="68"/>
      <c r="P317" s="68"/>
      <c r="Q317" s="57"/>
      <c r="R317" s="8"/>
      <c r="S317" s="8"/>
    </row>
    <row r="318" spans="1:19">
      <c r="A318" s="61">
        <v>1</v>
      </c>
      <c r="B318" s="61"/>
      <c r="C318" s="12"/>
      <c r="D318" s="61"/>
      <c r="E318" s="61"/>
      <c r="F318" s="61"/>
      <c r="G318" s="61"/>
      <c r="H318" s="61"/>
      <c r="I318" s="61"/>
      <c r="J318" s="61"/>
      <c r="K318" s="61"/>
      <c r="L318" s="61"/>
      <c r="M318" s="61"/>
      <c r="N318" s="3">
        <f t="shared" ref="N318:N327" si="117">(IF(F318="OŽ",IF(L318=1,550.8,IF(L318=2,426.38,IF(L318=3,342.14,IF(L318=4,181.44,IF(L318=5,168.48,IF(L318=6,155.52,IF(L318=7,148.5,IF(L318=8,144,0))))))))+IF(L318&lt;=8,0,IF(L318&lt;=16,137.7,IF(L318&lt;=24,108,IF(L318&lt;=32,80.1,IF(L318&lt;=36,52.2,0)))))-IF(L318&lt;=8,0,IF(L318&lt;=16,(L318-9)*2.754,IF(L318&lt;=24,(L318-17)* 2.754,IF(L318&lt;=32,(L318-25)* 2.754,IF(L318&lt;=36,(L318-33)*2.754,0))))),0)+IF(F318="PČ",IF(L318=1,449,IF(L318=2,314.6,IF(L318=3,238,IF(L318=4,172,IF(L318=5,159,IF(L318=6,145,IF(L318=7,132,IF(L318=8,119,0))))))))+IF(L318&lt;=8,0,IF(L318&lt;=16,88,IF(L318&lt;=24,55,IF(L318&lt;=32,22,0))))-IF(L318&lt;=8,0,IF(L318&lt;=16,(L318-9)*2.245,IF(L318&lt;=24,(L318-17)*2.245,IF(L318&lt;=32,(L318-25)*2.245,0)))),0)+IF(F318="PČneol",IF(L318=1,85,IF(L318=2,64.61,IF(L318=3,50.76,IF(L318=4,16.25,IF(L318=5,15,IF(L318=6,13.75,IF(L318=7,12.5,IF(L318=8,11.25,0))))))))+IF(L318&lt;=8,0,IF(L318&lt;=16,9,0))-IF(L318&lt;=8,0,IF(L318&lt;=16,(L318-9)*0.425,0)),0)+IF(F318="PŽ",IF(L318=1,85,IF(L318=2,59.5,IF(L318=3,45,IF(L318=4,32.5,IF(L318=5,30,IF(L318=6,27.5,IF(L318=7,25,IF(L318=8,22.5,0))))))))+IF(L318&lt;=8,0,IF(L318&lt;=16,19,IF(L318&lt;=24,13,IF(L318&lt;=32,8,0))))-IF(L318&lt;=8,0,IF(L318&lt;=16,(L318-9)*0.425,IF(L318&lt;=24,(L318-17)*0.425,IF(L318&lt;=32,(L318-25)*0.425,0)))),0)+IF(F318="EČ",IF(L318=1,204,IF(L318=2,156.24,IF(L318=3,123.84,IF(L318=4,72,IF(L318=5,66,IF(L318=6,60,IF(L318=7,54,IF(L318=8,48,0))))))))+IF(L318&lt;=8,0,IF(L318&lt;=16,40,IF(L318&lt;=24,25,0)))-IF(L318&lt;=8,0,IF(L318&lt;=16,(L318-9)*1.02,IF(L318&lt;=24,(L318-17)*1.02,0))),0)+IF(F318="EČneol",IF(L318=1,68,IF(L318=2,51.69,IF(L318=3,40.61,IF(L318=4,13,IF(L318=5,12,IF(L318=6,11,IF(L318=7,10,IF(L318=8,9,0)))))))))+IF(F318="EŽ",IF(L318=1,68,IF(L318=2,47.6,IF(L318=3,36,IF(L318=4,18,IF(L318=5,16.5,IF(L318=6,15,IF(L318=7,13.5,IF(L318=8,12,0))))))))+IF(L318&lt;=8,0,IF(L318&lt;=16,10,IF(L318&lt;=24,6,0)))-IF(L318&lt;=8,0,IF(L318&lt;=16,(L318-9)*0.34,IF(L318&lt;=24,(L318-17)*0.34,0))),0)+IF(F318="PT",IF(L318=1,68,IF(L318=2,52.08,IF(L318=3,41.28,IF(L318=4,24,IF(L318=5,22,IF(L318=6,20,IF(L318=7,18,IF(L318=8,16,0))))))))+IF(L318&lt;=8,0,IF(L318&lt;=16,13,IF(L318&lt;=24,9,IF(L318&lt;=32,4,0))))-IF(L318&lt;=8,0,IF(L318&lt;=16,(L318-9)*0.34,IF(L318&lt;=24,(L318-17)*0.34,IF(L318&lt;=32,(L318-25)*0.34,0)))),0)+IF(F318="JOŽ",IF(L318=1,85,IF(L318=2,59.5,IF(L318=3,45,IF(L318=4,32.5,IF(L318=5,30,IF(L318=6,27.5,IF(L318=7,25,IF(L318=8,22.5,0))))))))+IF(L318&lt;=8,0,IF(L318&lt;=16,19,IF(L318&lt;=24,13,0)))-IF(L318&lt;=8,0,IF(L318&lt;=16,(L318-9)*0.425,IF(L318&lt;=24,(L318-17)*0.425,0))),0)+IF(F318="JPČ",IF(L318=1,68,IF(L318=2,47.6,IF(L318=3,36,IF(L318=4,26,IF(L318=5,24,IF(L318=6,22,IF(L318=7,20,IF(L318=8,18,0))))))))+IF(L318&lt;=8,0,IF(L318&lt;=16,13,IF(L318&lt;=24,9,0)))-IF(L318&lt;=8,0,IF(L318&lt;=16,(L318-9)*0.34,IF(L318&lt;=24,(L318-17)*0.34,0))),0)+IF(F318="JEČ",IF(L318=1,34,IF(L318=2,26.04,IF(L318=3,20.6,IF(L318=4,12,IF(L318=5,11,IF(L318=6,10,IF(L318=7,9,IF(L318=8,8,0))))))))+IF(L318&lt;=8,0,IF(L318&lt;=16,6,0))-IF(L318&lt;=8,0,IF(L318&lt;=16,(L318-9)*0.17,0)),0)+IF(F318="JEOF",IF(L318=1,34,IF(L318=2,26.04,IF(L318=3,20.6,IF(L318=4,12,IF(L318=5,11,IF(L318=6,10,IF(L318=7,9,IF(L318=8,8,0))))))))+IF(L318&lt;=8,0,IF(L318&lt;=16,6,0))-IF(L318&lt;=8,0,IF(L318&lt;=16,(L318-9)*0.17,0)),0)+IF(F318="JnPČ",IF(L318=1,51,IF(L318=2,35.7,IF(L318=3,27,IF(L318=4,19.5,IF(L318=5,18,IF(L318=6,16.5,IF(L318=7,15,IF(L318=8,13.5,0))))))))+IF(L318&lt;=8,0,IF(L318&lt;=16,10,0))-IF(L318&lt;=8,0,IF(L318&lt;=16,(L318-9)*0.255,0)),0)+IF(F318="JnEČ",IF(L318=1,25.5,IF(L318=2,19.53,IF(L318=3,15.48,IF(L318=4,9,IF(L318=5,8.25,IF(L318=6,7.5,IF(L318=7,6.75,IF(L318=8,6,0))))))))+IF(L318&lt;=8,0,IF(L318&lt;=16,5,0))-IF(L318&lt;=8,0,IF(L318&lt;=16,(L318-9)*0.1275,0)),0)+IF(F318="JčPČ",IF(L318=1,21.25,IF(L318=2,14.5,IF(L318=3,11.5,IF(L318=4,7,IF(L318=5,6.5,IF(L318=6,6,IF(L318=7,5.5,IF(L318=8,5,0))))))))+IF(L318&lt;=8,0,IF(L318&lt;=16,4,0))-IF(L318&lt;=8,0,IF(L318&lt;=16,(L318-9)*0.10625,0)),0)+IF(F318="JčEČ",IF(L318=1,17,IF(L318=2,13.02,IF(L318=3,10.32,IF(L318=4,6,IF(L318=5,5.5,IF(L318=6,5,IF(L318=7,4.5,IF(L318=8,4,0))))))))+IF(L318&lt;=8,0,IF(L318&lt;=16,3,0))-IF(L318&lt;=8,0,IF(L318&lt;=16,(L318-9)*0.085,0)),0)+IF(F318="NEAK",IF(L318=1,11.48,IF(L318=2,8.79,IF(L318=3,6.97,IF(L318=4,4.05,IF(L318=5,3.71,IF(L318=6,3.38,IF(L318=7,3.04,IF(L318=8,2.7,0))))))))+IF(L318&lt;=8,0,IF(L318&lt;=16,2,IF(L318&lt;=24,1.3,0)))-IF(L318&lt;=8,0,IF(L318&lt;=16,(L318-9)*0.0574,IF(L318&lt;=24,(L318-17)*0.0574,0))),0))*IF(L318&lt;0,1,IF(OR(F318="PČ",F318="PŽ",F318="PT"),IF(J318&lt;32,J318/32,1),1))* IF(L318&lt;0,1,IF(OR(F318="EČ",F318="EŽ",F318="JOŽ",F318="JPČ",F318="NEAK"),IF(J318&lt;24,J318/24,1),1))*IF(L318&lt;0,1,IF(OR(F318="PČneol",F318="JEČ",F318="JEOF",F318="JnPČ",F318="JnEČ",F318="JčPČ",F318="JčEČ"),IF(J318&lt;16,J318/16,1),1))*IF(L318&lt;0,1,IF(F318="EČneol",IF(J318&lt;8,J318/8,1),1))</f>
        <v>0</v>
      </c>
      <c r="O318" s="9">
        <f t="shared" ref="O318:O327" si="118">IF(F318="OŽ",N318,IF(H318="Ne",IF(J318*0.3&lt;J318-L318,N318,0),IF(J318*0.1&lt;J318-L318,N318,0)))</f>
        <v>0</v>
      </c>
      <c r="P318" s="4">
        <f t="shared" ref="P318" si="119">IF(O318=0,0,IF(F318="OŽ",IF(L318&gt;35,0,IF(J318&gt;35,(36-L318)*1.836,((36-L318)-(36-J318))*1.836)),0)+IF(F318="PČ",IF(L318&gt;31,0,IF(J318&gt;31,(32-L318)*1.347,((32-L318)-(32-J318))*1.347)),0)+ IF(F318="PČneol",IF(L318&gt;15,0,IF(J318&gt;15,(16-L318)*0.255,((16-L318)-(16-J318))*0.255)),0)+IF(F318="PŽ",IF(L318&gt;31,0,IF(J318&gt;31,(32-L318)*0.255,((32-L318)-(32-J318))*0.255)),0)+IF(F318="EČ",IF(L318&gt;23,0,IF(J318&gt;23,(24-L318)*0.612,((24-L318)-(24-J318))*0.612)),0)+IF(F318="EČneol",IF(L318&gt;7,0,IF(J318&gt;7,(8-L318)*0.204,((8-L318)-(8-J318))*0.204)),0)+IF(F318="EŽ",IF(L318&gt;23,0,IF(J318&gt;23,(24-L318)*0.204,((24-L318)-(24-J318))*0.204)),0)+IF(F318="PT",IF(L318&gt;31,0,IF(J318&gt;31,(32-L318)*0.204,((32-L318)-(32-J318))*0.204)),0)+IF(F318="JOŽ",IF(L318&gt;23,0,IF(J318&gt;23,(24-L318)*0.255,((24-L318)-(24-J318))*0.255)),0)+IF(F318="JPČ",IF(L318&gt;23,0,IF(J318&gt;23,(24-L318)*0.204,((24-L318)-(24-J318))*0.204)),0)+IF(F318="JEČ",IF(L318&gt;15,0,IF(J318&gt;15,(16-L318)*0.102,((16-L318)-(16-J318))*0.102)),0)+IF(F318="JEOF",IF(L318&gt;15,0,IF(J318&gt;15,(16-L318)*0.102,((16-L318)-(16-J318))*0.102)),0)+IF(F318="JnPČ",IF(L318&gt;15,0,IF(J318&gt;15,(16-L318)*0.153,((16-L318)-(16-J318))*0.153)),0)+IF(F318="JnEČ",IF(L318&gt;15,0,IF(J318&gt;15,(16-L318)*0.0765,((16-L318)-(16-J318))*0.0765)),0)+IF(F318="JčPČ",IF(L318&gt;15,0,IF(J318&gt;15,(16-L318)*0.06375,((16-L318)-(16-J318))*0.06375)),0)+IF(F318="JčEČ",IF(L318&gt;15,0,IF(J318&gt;15,(16-L318)*0.051,((16-L318)-(16-J318))*0.051)),0)+IF(F318="NEAK",IF(L318&gt;23,0,IF(J318&gt;23,(24-L318)*0.03444,((24-L318)-(24-J318))*0.03444)),0))</f>
        <v>0</v>
      </c>
      <c r="Q318" s="11">
        <f t="shared" ref="Q318" si="120">IF(ISERROR(P318*100/N318),0,(P318*100/N318))</f>
        <v>0</v>
      </c>
      <c r="R318" s="10">
        <f t="shared" ref="R318:R327" si="121">IF(Q318&lt;=30,O318+P318,O318+O318*0.3)*IF(G318=1,0.4,IF(G318=2,0.75,IF(G318="1 (kas 4 m. 1 k. nerengiamos)",0.52,1)))*IF(D318="olimpinė",1,IF(M318="Ne",0.5,1))*IF(OR(A$5="Lietuvos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federacija"),IF(OR(J318&lt;8,K318&lt;16),0,1),1)*E318*IF(I318&lt;=1,1,1/I318)*IF(OR(A$5="Lietuvos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318" s="8"/>
    </row>
    <row r="319" spans="1:19">
      <c r="A319" s="61">
        <v>2</v>
      </c>
      <c r="B319" s="61"/>
      <c r="C319" s="12"/>
      <c r="D319" s="61"/>
      <c r="E319" s="61"/>
      <c r="F319" s="61"/>
      <c r="G319" s="61"/>
      <c r="H319" s="61"/>
      <c r="I319" s="61"/>
      <c r="J319" s="61"/>
      <c r="K319" s="61"/>
      <c r="L319" s="61"/>
      <c r="M319" s="61"/>
      <c r="N319" s="3">
        <f t="shared" si="117"/>
        <v>0</v>
      </c>
      <c r="O319" s="9">
        <f t="shared" si="118"/>
        <v>0</v>
      </c>
      <c r="P319" s="4">
        <f t="shared" ref="P319:P327" si="122">IF(O319=0,0,IF(F319="OŽ",IF(L319&gt;35,0,IF(J319&gt;35,(36-L319)*1.836,((36-L319)-(36-J319))*1.836)),0)+IF(F319="PČ",IF(L319&gt;31,0,IF(J319&gt;31,(32-L319)*1.347,((32-L319)-(32-J319))*1.347)),0)+ IF(F319="PČneol",IF(L319&gt;15,0,IF(J319&gt;15,(16-L319)*0.255,((16-L319)-(16-J319))*0.255)),0)+IF(F319="PŽ",IF(L319&gt;31,0,IF(J319&gt;31,(32-L319)*0.255,((32-L319)-(32-J319))*0.255)),0)+IF(F319="EČ",IF(L319&gt;23,0,IF(J319&gt;23,(24-L319)*0.612,((24-L319)-(24-J319))*0.612)),0)+IF(F319="EČneol",IF(L319&gt;7,0,IF(J319&gt;7,(8-L319)*0.204,((8-L319)-(8-J319))*0.204)),0)+IF(F319="EŽ",IF(L319&gt;23,0,IF(J319&gt;23,(24-L319)*0.204,((24-L319)-(24-J319))*0.204)),0)+IF(F319="PT",IF(L319&gt;31,0,IF(J319&gt;31,(32-L319)*0.204,((32-L319)-(32-J319))*0.204)),0)+IF(F319="JOŽ",IF(L319&gt;23,0,IF(J319&gt;23,(24-L319)*0.255,((24-L319)-(24-J319))*0.255)),0)+IF(F319="JPČ",IF(L319&gt;23,0,IF(J319&gt;23,(24-L319)*0.204,((24-L319)-(24-J319))*0.204)),0)+IF(F319="JEČ",IF(L319&gt;15,0,IF(J319&gt;15,(16-L319)*0.102,((16-L319)-(16-J319))*0.102)),0)+IF(F319="JEOF",IF(L319&gt;15,0,IF(J319&gt;15,(16-L319)*0.102,((16-L319)-(16-J319))*0.102)),0)+IF(F319="JnPČ",IF(L319&gt;15,0,IF(J319&gt;15,(16-L319)*0.153,((16-L319)-(16-J319))*0.153)),0)+IF(F319="JnEČ",IF(L319&gt;15,0,IF(J319&gt;15,(16-L319)*0.0765,((16-L319)-(16-J319))*0.0765)),0)+IF(F319="JčPČ",IF(L319&gt;15,0,IF(J319&gt;15,(16-L319)*0.06375,((16-L319)-(16-J319))*0.06375)),0)+IF(F319="JčEČ",IF(L319&gt;15,0,IF(J319&gt;15,(16-L319)*0.051,((16-L319)-(16-J319))*0.051)),0)+IF(F319="NEAK",IF(L319&gt;23,0,IF(J319&gt;23,(24-L319)*0.03444,((24-L319)-(24-J319))*0.03444)),0))</f>
        <v>0</v>
      </c>
      <c r="Q319" s="11">
        <f t="shared" ref="Q319:Q327" si="123">IF(ISERROR(P319*100/N319),0,(P319*100/N319))</f>
        <v>0</v>
      </c>
      <c r="R319" s="10">
        <f t="shared" si="121"/>
        <v>0</v>
      </c>
      <c r="S319" s="8"/>
    </row>
    <row r="320" spans="1:19">
      <c r="A320" s="61">
        <v>3</v>
      </c>
      <c r="B320" s="61"/>
      <c r="C320" s="12"/>
      <c r="D320" s="61"/>
      <c r="E320" s="61"/>
      <c r="F320" s="61"/>
      <c r="G320" s="61"/>
      <c r="H320" s="61"/>
      <c r="I320" s="61"/>
      <c r="J320" s="61"/>
      <c r="K320" s="61"/>
      <c r="L320" s="61"/>
      <c r="M320" s="61"/>
      <c r="N320" s="3">
        <f t="shared" si="117"/>
        <v>0</v>
      </c>
      <c r="O320" s="9">
        <f t="shared" si="118"/>
        <v>0</v>
      </c>
      <c r="P320" s="4">
        <f t="shared" si="122"/>
        <v>0</v>
      </c>
      <c r="Q320" s="11">
        <f t="shared" si="123"/>
        <v>0</v>
      </c>
      <c r="R320" s="10">
        <f t="shared" si="121"/>
        <v>0</v>
      </c>
      <c r="S320" s="8"/>
    </row>
    <row r="321" spans="1:19">
      <c r="A321" s="61">
        <v>4</v>
      </c>
      <c r="B321" s="61"/>
      <c r="C321" s="12"/>
      <c r="D321" s="61"/>
      <c r="E321" s="61"/>
      <c r="F321" s="61"/>
      <c r="G321" s="61"/>
      <c r="H321" s="61"/>
      <c r="I321" s="61"/>
      <c r="J321" s="61"/>
      <c r="K321" s="61"/>
      <c r="L321" s="61"/>
      <c r="M321" s="61"/>
      <c r="N321" s="3">
        <f t="shared" si="117"/>
        <v>0</v>
      </c>
      <c r="O321" s="9">
        <f t="shared" si="118"/>
        <v>0</v>
      </c>
      <c r="P321" s="4">
        <f t="shared" si="122"/>
        <v>0</v>
      </c>
      <c r="Q321" s="11">
        <f t="shared" si="123"/>
        <v>0</v>
      </c>
      <c r="R321" s="10">
        <f t="shared" si="121"/>
        <v>0</v>
      </c>
      <c r="S321" s="8"/>
    </row>
    <row r="322" spans="1:19">
      <c r="A322" s="61">
        <v>5</v>
      </c>
      <c r="B322" s="61"/>
      <c r="C322" s="12"/>
      <c r="D322" s="61"/>
      <c r="E322" s="61"/>
      <c r="F322" s="61"/>
      <c r="G322" s="61"/>
      <c r="H322" s="61"/>
      <c r="I322" s="61"/>
      <c r="J322" s="61"/>
      <c r="K322" s="61"/>
      <c r="L322" s="61"/>
      <c r="M322" s="61"/>
      <c r="N322" s="3">
        <f t="shared" si="117"/>
        <v>0</v>
      </c>
      <c r="O322" s="9">
        <f t="shared" si="118"/>
        <v>0</v>
      </c>
      <c r="P322" s="4">
        <f t="shared" si="122"/>
        <v>0</v>
      </c>
      <c r="Q322" s="11">
        <f t="shared" si="123"/>
        <v>0</v>
      </c>
      <c r="R322" s="10">
        <f t="shared" si="121"/>
        <v>0</v>
      </c>
      <c r="S322" s="8"/>
    </row>
    <row r="323" spans="1:19">
      <c r="A323" s="61">
        <v>6</v>
      </c>
      <c r="B323" s="61"/>
      <c r="C323" s="12"/>
      <c r="D323" s="61"/>
      <c r="E323" s="61"/>
      <c r="F323" s="61"/>
      <c r="G323" s="61"/>
      <c r="H323" s="61"/>
      <c r="I323" s="61"/>
      <c r="J323" s="61"/>
      <c r="K323" s="61"/>
      <c r="L323" s="61"/>
      <c r="M323" s="61"/>
      <c r="N323" s="3">
        <f t="shared" si="117"/>
        <v>0</v>
      </c>
      <c r="O323" s="9">
        <f t="shared" si="118"/>
        <v>0</v>
      </c>
      <c r="P323" s="4">
        <f t="shared" si="122"/>
        <v>0</v>
      </c>
      <c r="Q323" s="11">
        <f t="shared" si="123"/>
        <v>0</v>
      </c>
      <c r="R323" s="10">
        <f t="shared" si="121"/>
        <v>0</v>
      </c>
      <c r="S323" s="8"/>
    </row>
    <row r="324" spans="1:19">
      <c r="A324" s="61">
        <v>7</v>
      </c>
      <c r="B324" s="61"/>
      <c r="C324" s="12"/>
      <c r="D324" s="61"/>
      <c r="E324" s="61"/>
      <c r="F324" s="61"/>
      <c r="G324" s="61"/>
      <c r="H324" s="61"/>
      <c r="I324" s="61"/>
      <c r="J324" s="61"/>
      <c r="K324" s="61"/>
      <c r="L324" s="61"/>
      <c r="M324" s="61"/>
      <c r="N324" s="3">
        <f t="shared" si="117"/>
        <v>0</v>
      </c>
      <c r="O324" s="9">
        <f t="shared" si="118"/>
        <v>0</v>
      </c>
      <c r="P324" s="4">
        <f t="shared" si="122"/>
        <v>0</v>
      </c>
      <c r="Q324" s="11">
        <f t="shared" si="123"/>
        <v>0</v>
      </c>
      <c r="R324" s="10">
        <f t="shared" si="121"/>
        <v>0</v>
      </c>
      <c r="S324" s="8"/>
    </row>
    <row r="325" spans="1:19">
      <c r="A325" s="61">
        <v>8</v>
      </c>
      <c r="B325" s="61"/>
      <c r="C325" s="12"/>
      <c r="D325" s="61"/>
      <c r="E325" s="61"/>
      <c r="F325" s="61"/>
      <c r="G325" s="61"/>
      <c r="H325" s="61"/>
      <c r="I325" s="61"/>
      <c r="J325" s="61"/>
      <c r="K325" s="61"/>
      <c r="L325" s="61"/>
      <c r="M325" s="61"/>
      <c r="N325" s="3">
        <f t="shared" si="117"/>
        <v>0</v>
      </c>
      <c r="O325" s="9">
        <f t="shared" si="118"/>
        <v>0</v>
      </c>
      <c r="P325" s="4">
        <f t="shared" si="122"/>
        <v>0</v>
      </c>
      <c r="Q325" s="11">
        <f t="shared" si="123"/>
        <v>0</v>
      </c>
      <c r="R325" s="10">
        <f t="shared" si="121"/>
        <v>0</v>
      </c>
      <c r="S325" s="8"/>
    </row>
    <row r="326" spans="1:19">
      <c r="A326" s="61">
        <v>9</v>
      </c>
      <c r="B326" s="61"/>
      <c r="C326" s="12"/>
      <c r="D326" s="61"/>
      <c r="E326" s="61"/>
      <c r="F326" s="61"/>
      <c r="G326" s="61"/>
      <c r="H326" s="61"/>
      <c r="I326" s="61"/>
      <c r="J326" s="61"/>
      <c r="K326" s="61"/>
      <c r="L326" s="61"/>
      <c r="M326" s="61"/>
      <c r="N326" s="3">
        <f t="shared" si="117"/>
        <v>0</v>
      </c>
      <c r="O326" s="9">
        <f t="shared" si="118"/>
        <v>0</v>
      </c>
      <c r="P326" s="4">
        <f t="shared" si="122"/>
        <v>0</v>
      </c>
      <c r="Q326" s="11">
        <f t="shared" si="123"/>
        <v>0</v>
      </c>
      <c r="R326" s="10">
        <f t="shared" si="121"/>
        <v>0</v>
      </c>
      <c r="S326" s="8"/>
    </row>
    <row r="327" spans="1:19">
      <c r="A327" s="61">
        <v>10</v>
      </c>
      <c r="B327" s="61"/>
      <c r="C327" s="12"/>
      <c r="D327" s="61"/>
      <c r="E327" s="61"/>
      <c r="F327" s="61"/>
      <c r="G327" s="61"/>
      <c r="H327" s="61"/>
      <c r="I327" s="61"/>
      <c r="J327" s="61"/>
      <c r="K327" s="61"/>
      <c r="L327" s="61"/>
      <c r="M327" s="61"/>
      <c r="N327" s="3">
        <f t="shared" si="117"/>
        <v>0</v>
      </c>
      <c r="O327" s="9">
        <f t="shared" si="118"/>
        <v>0</v>
      </c>
      <c r="P327" s="4">
        <f t="shared" si="122"/>
        <v>0</v>
      </c>
      <c r="Q327" s="11">
        <f t="shared" si="123"/>
        <v>0</v>
      </c>
      <c r="R327" s="10">
        <f t="shared" si="121"/>
        <v>0</v>
      </c>
      <c r="S327" s="8"/>
    </row>
    <row r="328" spans="1:19">
      <c r="A328" s="64" t="s">
        <v>33</v>
      </c>
      <c r="B328" s="65"/>
      <c r="C328" s="65"/>
      <c r="D328" s="65"/>
      <c r="E328" s="65"/>
      <c r="F328" s="65"/>
      <c r="G328" s="65"/>
      <c r="H328" s="65"/>
      <c r="I328" s="65"/>
      <c r="J328" s="65"/>
      <c r="K328" s="65"/>
      <c r="L328" s="65"/>
      <c r="M328" s="65"/>
      <c r="N328" s="65"/>
      <c r="O328" s="65"/>
      <c r="P328" s="65"/>
      <c r="Q328" s="66"/>
      <c r="R328" s="10">
        <f>SUM(R318:R327)</f>
        <v>0</v>
      </c>
      <c r="S328" s="8"/>
    </row>
    <row r="329" spans="1:19" ht="15.75">
      <c r="A329" s="24" t="s">
        <v>34</v>
      </c>
      <c r="B329" s="24"/>
      <c r="C329" s="15"/>
      <c r="D329" s="15"/>
      <c r="E329" s="15"/>
      <c r="F329" s="15"/>
      <c r="G329" s="15"/>
      <c r="H329" s="15"/>
      <c r="I329" s="15"/>
      <c r="J329" s="15"/>
      <c r="K329" s="15"/>
      <c r="L329" s="15"/>
      <c r="M329" s="15"/>
      <c r="N329" s="15"/>
      <c r="O329" s="15"/>
      <c r="P329" s="15"/>
      <c r="Q329" s="15"/>
      <c r="R329" s="16"/>
      <c r="S329" s="8"/>
    </row>
    <row r="330" spans="1:19">
      <c r="A330" s="49" t="s">
        <v>43</v>
      </c>
      <c r="B330" s="49"/>
      <c r="C330" s="49"/>
      <c r="D330" s="49"/>
      <c r="E330" s="49"/>
      <c r="F330" s="49"/>
      <c r="G330" s="49"/>
      <c r="H330" s="49"/>
      <c r="I330" s="49"/>
      <c r="J330" s="15"/>
      <c r="K330" s="15"/>
      <c r="L330" s="15"/>
      <c r="M330" s="15"/>
      <c r="N330" s="15"/>
      <c r="O330" s="15"/>
      <c r="P330" s="15"/>
      <c r="Q330" s="15"/>
      <c r="R330" s="16"/>
      <c r="S330" s="8"/>
    </row>
    <row r="331" spans="1:19" s="8" customFormat="1">
      <c r="A331" s="49"/>
      <c r="B331" s="49"/>
      <c r="C331" s="49"/>
      <c r="D331" s="49"/>
      <c r="E331" s="49"/>
      <c r="F331" s="49"/>
      <c r="G331" s="49"/>
      <c r="H331" s="49"/>
      <c r="I331" s="49"/>
      <c r="J331" s="15"/>
      <c r="K331" s="15"/>
      <c r="L331" s="15"/>
      <c r="M331" s="15"/>
      <c r="N331" s="15"/>
      <c r="O331" s="15"/>
      <c r="P331" s="15"/>
      <c r="Q331" s="15"/>
      <c r="R331" s="16"/>
    </row>
    <row r="332" spans="1:19">
      <c r="A332" s="67" t="s">
        <v>44</v>
      </c>
      <c r="B332" s="68"/>
      <c r="C332" s="68"/>
      <c r="D332" s="68"/>
      <c r="E332" s="68"/>
      <c r="F332" s="68"/>
      <c r="G332" s="68"/>
      <c r="H332" s="68"/>
      <c r="I332" s="68"/>
      <c r="J332" s="68"/>
      <c r="K332" s="68"/>
      <c r="L332" s="68"/>
      <c r="M332" s="68"/>
      <c r="N332" s="68"/>
      <c r="O332" s="68"/>
      <c r="P332" s="68"/>
      <c r="Q332" s="57"/>
      <c r="R332" s="8"/>
      <c r="S332" s="8"/>
    </row>
    <row r="333" spans="1:19" ht="18">
      <c r="A333" s="69" t="s">
        <v>27</v>
      </c>
      <c r="B333" s="70"/>
      <c r="C333" s="70"/>
      <c r="D333" s="50"/>
      <c r="E333" s="50"/>
      <c r="F333" s="50"/>
      <c r="G333" s="50"/>
      <c r="H333" s="50"/>
      <c r="I333" s="50"/>
      <c r="J333" s="50"/>
      <c r="K333" s="50"/>
      <c r="L333" s="50"/>
      <c r="M333" s="50"/>
      <c r="N333" s="50"/>
      <c r="O333" s="50"/>
      <c r="P333" s="50"/>
      <c r="Q333" s="57"/>
      <c r="R333" s="8"/>
      <c r="S333" s="8"/>
    </row>
    <row r="334" spans="1:19">
      <c r="A334" s="67" t="s">
        <v>45</v>
      </c>
      <c r="B334" s="68"/>
      <c r="C334" s="68"/>
      <c r="D334" s="68"/>
      <c r="E334" s="68"/>
      <c r="F334" s="68"/>
      <c r="G334" s="68"/>
      <c r="H334" s="68"/>
      <c r="I334" s="68"/>
      <c r="J334" s="68"/>
      <c r="K334" s="68"/>
      <c r="L334" s="68"/>
      <c r="M334" s="68"/>
      <c r="N334" s="68"/>
      <c r="O334" s="68"/>
      <c r="P334" s="68"/>
      <c r="Q334" s="57"/>
      <c r="R334" s="8"/>
      <c r="S334" s="8"/>
    </row>
    <row r="335" spans="1:19">
      <c r="A335" s="61">
        <v>1</v>
      </c>
      <c r="B335" s="61"/>
      <c r="C335" s="12"/>
      <c r="D335" s="61"/>
      <c r="E335" s="61"/>
      <c r="F335" s="61"/>
      <c r="G335" s="61"/>
      <c r="H335" s="61"/>
      <c r="I335" s="61"/>
      <c r="J335" s="61"/>
      <c r="K335" s="61"/>
      <c r="L335" s="61"/>
      <c r="M335" s="61"/>
      <c r="N335" s="3">
        <f t="shared" ref="N335:N344" si="124">(IF(F335="OŽ",IF(L335=1,550.8,IF(L335=2,426.38,IF(L335=3,342.14,IF(L335=4,181.44,IF(L335=5,168.48,IF(L335=6,155.52,IF(L335=7,148.5,IF(L335=8,144,0))))))))+IF(L335&lt;=8,0,IF(L335&lt;=16,137.7,IF(L335&lt;=24,108,IF(L335&lt;=32,80.1,IF(L335&lt;=36,52.2,0)))))-IF(L335&lt;=8,0,IF(L335&lt;=16,(L335-9)*2.754,IF(L335&lt;=24,(L335-17)* 2.754,IF(L335&lt;=32,(L335-25)* 2.754,IF(L335&lt;=36,(L335-33)*2.754,0))))),0)+IF(F335="PČ",IF(L335=1,449,IF(L335=2,314.6,IF(L335=3,238,IF(L335=4,172,IF(L335=5,159,IF(L335=6,145,IF(L335=7,132,IF(L335=8,119,0))))))))+IF(L335&lt;=8,0,IF(L335&lt;=16,88,IF(L335&lt;=24,55,IF(L335&lt;=32,22,0))))-IF(L335&lt;=8,0,IF(L335&lt;=16,(L335-9)*2.245,IF(L335&lt;=24,(L335-17)*2.245,IF(L335&lt;=32,(L335-25)*2.245,0)))),0)+IF(F335="PČneol",IF(L335=1,85,IF(L335=2,64.61,IF(L335=3,50.76,IF(L335=4,16.25,IF(L335=5,15,IF(L335=6,13.75,IF(L335=7,12.5,IF(L335=8,11.25,0))))))))+IF(L335&lt;=8,0,IF(L335&lt;=16,9,0))-IF(L335&lt;=8,0,IF(L335&lt;=16,(L335-9)*0.425,0)),0)+IF(F335="PŽ",IF(L335=1,85,IF(L335=2,59.5,IF(L335=3,45,IF(L335=4,32.5,IF(L335=5,30,IF(L335=6,27.5,IF(L335=7,25,IF(L335=8,22.5,0))))))))+IF(L335&lt;=8,0,IF(L335&lt;=16,19,IF(L335&lt;=24,13,IF(L335&lt;=32,8,0))))-IF(L335&lt;=8,0,IF(L335&lt;=16,(L335-9)*0.425,IF(L335&lt;=24,(L335-17)*0.425,IF(L335&lt;=32,(L335-25)*0.425,0)))),0)+IF(F335="EČ",IF(L335=1,204,IF(L335=2,156.24,IF(L335=3,123.84,IF(L335=4,72,IF(L335=5,66,IF(L335=6,60,IF(L335=7,54,IF(L335=8,48,0))))))))+IF(L335&lt;=8,0,IF(L335&lt;=16,40,IF(L335&lt;=24,25,0)))-IF(L335&lt;=8,0,IF(L335&lt;=16,(L335-9)*1.02,IF(L335&lt;=24,(L335-17)*1.02,0))),0)+IF(F335="EČneol",IF(L335=1,68,IF(L335=2,51.69,IF(L335=3,40.61,IF(L335=4,13,IF(L335=5,12,IF(L335=6,11,IF(L335=7,10,IF(L335=8,9,0)))))))))+IF(F335="EŽ",IF(L335=1,68,IF(L335=2,47.6,IF(L335=3,36,IF(L335=4,18,IF(L335=5,16.5,IF(L335=6,15,IF(L335=7,13.5,IF(L335=8,12,0))))))))+IF(L335&lt;=8,0,IF(L335&lt;=16,10,IF(L335&lt;=24,6,0)))-IF(L335&lt;=8,0,IF(L335&lt;=16,(L335-9)*0.34,IF(L335&lt;=24,(L335-17)*0.34,0))),0)+IF(F335="PT",IF(L335=1,68,IF(L335=2,52.08,IF(L335=3,41.28,IF(L335=4,24,IF(L335=5,22,IF(L335=6,20,IF(L335=7,18,IF(L335=8,16,0))))))))+IF(L335&lt;=8,0,IF(L335&lt;=16,13,IF(L335&lt;=24,9,IF(L335&lt;=32,4,0))))-IF(L335&lt;=8,0,IF(L335&lt;=16,(L335-9)*0.34,IF(L335&lt;=24,(L335-17)*0.34,IF(L335&lt;=32,(L335-25)*0.34,0)))),0)+IF(F335="JOŽ",IF(L335=1,85,IF(L335=2,59.5,IF(L335=3,45,IF(L335=4,32.5,IF(L335=5,30,IF(L335=6,27.5,IF(L335=7,25,IF(L335=8,22.5,0))))))))+IF(L335&lt;=8,0,IF(L335&lt;=16,19,IF(L335&lt;=24,13,0)))-IF(L335&lt;=8,0,IF(L335&lt;=16,(L335-9)*0.425,IF(L335&lt;=24,(L335-17)*0.425,0))),0)+IF(F335="JPČ",IF(L335=1,68,IF(L335=2,47.6,IF(L335=3,36,IF(L335=4,26,IF(L335=5,24,IF(L335=6,22,IF(L335=7,20,IF(L335=8,18,0))))))))+IF(L335&lt;=8,0,IF(L335&lt;=16,13,IF(L335&lt;=24,9,0)))-IF(L335&lt;=8,0,IF(L335&lt;=16,(L335-9)*0.34,IF(L335&lt;=24,(L335-17)*0.34,0))),0)+IF(F335="JEČ",IF(L335=1,34,IF(L335=2,26.04,IF(L335=3,20.6,IF(L335=4,12,IF(L335=5,11,IF(L335=6,10,IF(L335=7,9,IF(L335=8,8,0))))))))+IF(L335&lt;=8,0,IF(L335&lt;=16,6,0))-IF(L335&lt;=8,0,IF(L335&lt;=16,(L335-9)*0.17,0)),0)+IF(F335="JEOF",IF(L335=1,34,IF(L335=2,26.04,IF(L335=3,20.6,IF(L335=4,12,IF(L335=5,11,IF(L335=6,10,IF(L335=7,9,IF(L335=8,8,0))))))))+IF(L335&lt;=8,0,IF(L335&lt;=16,6,0))-IF(L335&lt;=8,0,IF(L335&lt;=16,(L335-9)*0.17,0)),0)+IF(F335="JnPČ",IF(L335=1,51,IF(L335=2,35.7,IF(L335=3,27,IF(L335=4,19.5,IF(L335=5,18,IF(L335=6,16.5,IF(L335=7,15,IF(L335=8,13.5,0))))))))+IF(L335&lt;=8,0,IF(L335&lt;=16,10,0))-IF(L335&lt;=8,0,IF(L335&lt;=16,(L335-9)*0.255,0)),0)+IF(F335="JnEČ",IF(L335=1,25.5,IF(L335=2,19.53,IF(L335=3,15.48,IF(L335=4,9,IF(L335=5,8.25,IF(L335=6,7.5,IF(L335=7,6.75,IF(L335=8,6,0))))))))+IF(L335&lt;=8,0,IF(L335&lt;=16,5,0))-IF(L335&lt;=8,0,IF(L335&lt;=16,(L335-9)*0.1275,0)),0)+IF(F335="JčPČ",IF(L335=1,21.25,IF(L335=2,14.5,IF(L335=3,11.5,IF(L335=4,7,IF(L335=5,6.5,IF(L335=6,6,IF(L335=7,5.5,IF(L335=8,5,0))))))))+IF(L335&lt;=8,0,IF(L335&lt;=16,4,0))-IF(L335&lt;=8,0,IF(L335&lt;=16,(L335-9)*0.10625,0)),0)+IF(F335="JčEČ",IF(L335=1,17,IF(L335=2,13.02,IF(L335=3,10.32,IF(L335=4,6,IF(L335=5,5.5,IF(L335=6,5,IF(L335=7,4.5,IF(L335=8,4,0))))))))+IF(L335&lt;=8,0,IF(L335&lt;=16,3,0))-IF(L335&lt;=8,0,IF(L335&lt;=16,(L335-9)*0.085,0)),0)+IF(F335="NEAK",IF(L335=1,11.48,IF(L335=2,8.79,IF(L335=3,6.97,IF(L335=4,4.05,IF(L335=5,3.71,IF(L335=6,3.38,IF(L335=7,3.04,IF(L335=8,2.7,0))))))))+IF(L335&lt;=8,0,IF(L335&lt;=16,2,IF(L335&lt;=24,1.3,0)))-IF(L335&lt;=8,0,IF(L335&lt;=16,(L335-9)*0.0574,IF(L335&lt;=24,(L335-17)*0.0574,0))),0))*IF(L335&lt;0,1,IF(OR(F335="PČ",F335="PŽ",F335="PT"),IF(J335&lt;32,J335/32,1),1))* IF(L335&lt;0,1,IF(OR(F335="EČ",F335="EŽ",F335="JOŽ",F335="JPČ",F335="NEAK"),IF(J335&lt;24,J335/24,1),1))*IF(L335&lt;0,1,IF(OR(F335="PČneol",F335="JEČ",F335="JEOF",F335="JnPČ",F335="JnEČ",F335="JčPČ",F335="JčEČ"),IF(J335&lt;16,J335/16,1),1))*IF(L335&lt;0,1,IF(F335="EČneol",IF(J335&lt;8,J335/8,1),1))</f>
        <v>0</v>
      </c>
      <c r="O335" s="9">
        <f t="shared" ref="O335:O344" si="125">IF(F335="OŽ",N335,IF(H335="Ne",IF(J335*0.3&lt;J335-L335,N335,0),IF(J335*0.1&lt;J335-L335,N335,0)))</f>
        <v>0</v>
      </c>
      <c r="P335" s="4">
        <f t="shared" ref="P335" si="126">IF(O335=0,0,IF(F335="OŽ",IF(L335&gt;35,0,IF(J335&gt;35,(36-L335)*1.836,((36-L335)-(36-J335))*1.836)),0)+IF(F335="PČ",IF(L335&gt;31,0,IF(J335&gt;31,(32-L335)*1.347,((32-L335)-(32-J335))*1.347)),0)+ IF(F335="PČneol",IF(L335&gt;15,0,IF(J335&gt;15,(16-L335)*0.255,((16-L335)-(16-J335))*0.255)),0)+IF(F335="PŽ",IF(L335&gt;31,0,IF(J335&gt;31,(32-L335)*0.255,((32-L335)-(32-J335))*0.255)),0)+IF(F335="EČ",IF(L335&gt;23,0,IF(J335&gt;23,(24-L335)*0.612,((24-L335)-(24-J335))*0.612)),0)+IF(F335="EČneol",IF(L335&gt;7,0,IF(J335&gt;7,(8-L335)*0.204,((8-L335)-(8-J335))*0.204)),0)+IF(F335="EŽ",IF(L335&gt;23,0,IF(J335&gt;23,(24-L335)*0.204,((24-L335)-(24-J335))*0.204)),0)+IF(F335="PT",IF(L335&gt;31,0,IF(J335&gt;31,(32-L335)*0.204,((32-L335)-(32-J335))*0.204)),0)+IF(F335="JOŽ",IF(L335&gt;23,0,IF(J335&gt;23,(24-L335)*0.255,((24-L335)-(24-J335))*0.255)),0)+IF(F335="JPČ",IF(L335&gt;23,0,IF(J335&gt;23,(24-L335)*0.204,((24-L335)-(24-J335))*0.204)),0)+IF(F335="JEČ",IF(L335&gt;15,0,IF(J335&gt;15,(16-L335)*0.102,((16-L335)-(16-J335))*0.102)),0)+IF(F335="JEOF",IF(L335&gt;15,0,IF(J335&gt;15,(16-L335)*0.102,((16-L335)-(16-J335))*0.102)),0)+IF(F335="JnPČ",IF(L335&gt;15,0,IF(J335&gt;15,(16-L335)*0.153,((16-L335)-(16-J335))*0.153)),0)+IF(F335="JnEČ",IF(L335&gt;15,0,IF(J335&gt;15,(16-L335)*0.0765,((16-L335)-(16-J335))*0.0765)),0)+IF(F335="JčPČ",IF(L335&gt;15,0,IF(J335&gt;15,(16-L335)*0.06375,((16-L335)-(16-J335))*0.06375)),0)+IF(F335="JčEČ",IF(L335&gt;15,0,IF(J335&gt;15,(16-L335)*0.051,((16-L335)-(16-J335))*0.051)),0)+IF(F335="NEAK",IF(L335&gt;23,0,IF(J335&gt;23,(24-L335)*0.03444,((24-L335)-(24-J335))*0.03444)),0))</f>
        <v>0</v>
      </c>
      <c r="Q335" s="11">
        <f t="shared" ref="Q335" si="127">IF(ISERROR(P335*100/N335),0,(P335*100/N335))</f>
        <v>0</v>
      </c>
      <c r="R335" s="10">
        <f t="shared" ref="R335:R344" si="128">IF(Q335&lt;=30,O335+P335,O335+O335*0.3)*IF(G335=1,0.4,IF(G335=2,0.75,IF(G335="1 (kas 4 m. 1 k. nerengiamos)",0.52,1)))*IF(D335="olimpinė",1,IF(M335="Ne",0.5,1))*IF(OR(A$5="Lietuvos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federacija"),IF(OR(J335&lt;8,K335&lt;16),0,1),1)*E335*IF(I335&lt;=1,1,1/I335)*IF(OR(A$5="Lietuvos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335" s="8"/>
    </row>
    <row r="336" spans="1:19">
      <c r="A336" s="61">
        <v>2</v>
      </c>
      <c r="B336" s="61"/>
      <c r="C336" s="12"/>
      <c r="D336" s="61"/>
      <c r="E336" s="61"/>
      <c r="F336" s="61"/>
      <c r="G336" s="61"/>
      <c r="H336" s="61"/>
      <c r="I336" s="61"/>
      <c r="J336" s="61"/>
      <c r="K336" s="61"/>
      <c r="L336" s="61"/>
      <c r="M336" s="61"/>
      <c r="N336" s="3">
        <f t="shared" si="124"/>
        <v>0</v>
      </c>
      <c r="O336" s="9">
        <f t="shared" si="125"/>
        <v>0</v>
      </c>
      <c r="P336" s="4">
        <f t="shared" ref="P336:P344" si="129">IF(O336=0,0,IF(F336="OŽ",IF(L336&gt;35,0,IF(J336&gt;35,(36-L336)*1.836,((36-L336)-(36-J336))*1.836)),0)+IF(F336="PČ",IF(L336&gt;31,0,IF(J336&gt;31,(32-L336)*1.347,((32-L336)-(32-J336))*1.347)),0)+ IF(F336="PČneol",IF(L336&gt;15,0,IF(J336&gt;15,(16-L336)*0.255,((16-L336)-(16-J336))*0.255)),0)+IF(F336="PŽ",IF(L336&gt;31,0,IF(J336&gt;31,(32-L336)*0.255,((32-L336)-(32-J336))*0.255)),0)+IF(F336="EČ",IF(L336&gt;23,0,IF(J336&gt;23,(24-L336)*0.612,((24-L336)-(24-J336))*0.612)),0)+IF(F336="EČneol",IF(L336&gt;7,0,IF(J336&gt;7,(8-L336)*0.204,((8-L336)-(8-J336))*0.204)),0)+IF(F336="EŽ",IF(L336&gt;23,0,IF(J336&gt;23,(24-L336)*0.204,((24-L336)-(24-J336))*0.204)),0)+IF(F336="PT",IF(L336&gt;31,0,IF(J336&gt;31,(32-L336)*0.204,((32-L336)-(32-J336))*0.204)),0)+IF(F336="JOŽ",IF(L336&gt;23,0,IF(J336&gt;23,(24-L336)*0.255,((24-L336)-(24-J336))*0.255)),0)+IF(F336="JPČ",IF(L336&gt;23,0,IF(J336&gt;23,(24-L336)*0.204,((24-L336)-(24-J336))*0.204)),0)+IF(F336="JEČ",IF(L336&gt;15,0,IF(J336&gt;15,(16-L336)*0.102,((16-L336)-(16-J336))*0.102)),0)+IF(F336="JEOF",IF(L336&gt;15,0,IF(J336&gt;15,(16-L336)*0.102,((16-L336)-(16-J336))*0.102)),0)+IF(F336="JnPČ",IF(L336&gt;15,0,IF(J336&gt;15,(16-L336)*0.153,((16-L336)-(16-J336))*0.153)),0)+IF(F336="JnEČ",IF(L336&gt;15,0,IF(J336&gt;15,(16-L336)*0.0765,((16-L336)-(16-J336))*0.0765)),0)+IF(F336="JčPČ",IF(L336&gt;15,0,IF(J336&gt;15,(16-L336)*0.06375,((16-L336)-(16-J336))*0.06375)),0)+IF(F336="JčEČ",IF(L336&gt;15,0,IF(J336&gt;15,(16-L336)*0.051,((16-L336)-(16-J336))*0.051)),0)+IF(F336="NEAK",IF(L336&gt;23,0,IF(J336&gt;23,(24-L336)*0.03444,((24-L336)-(24-J336))*0.03444)),0))</f>
        <v>0</v>
      </c>
      <c r="Q336" s="11">
        <f t="shared" ref="Q336:Q344" si="130">IF(ISERROR(P336*100/N336),0,(P336*100/N336))</f>
        <v>0</v>
      </c>
      <c r="R336" s="10">
        <f t="shared" si="128"/>
        <v>0</v>
      </c>
      <c r="S336" s="8"/>
    </row>
    <row r="337" spans="1:19">
      <c r="A337" s="61">
        <v>3</v>
      </c>
      <c r="B337" s="61"/>
      <c r="C337" s="12"/>
      <c r="D337" s="61"/>
      <c r="E337" s="61"/>
      <c r="F337" s="61"/>
      <c r="G337" s="61"/>
      <c r="H337" s="61"/>
      <c r="I337" s="61"/>
      <c r="J337" s="61"/>
      <c r="K337" s="61"/>
      <c r="L337" s="61"/>
      <c r="M337" s="61"/>
      <c r="N337" s="3">
        <f t="shared" si="124"/>
        <v>0</v>
      </c>
      <c r="O337" s="9">
        <f t="shared" si="125"/>
        <v>0</v>
      </c>
      <c r="P337" s="4">
        <f t="shared" si="129"/>
        <v>0</v>
      </c>
      <c r="Q337" s="11">
        <f t="shared" si="130"/>
        <v>0</v>
      </c>
      <c r="R337" s="10">
        <f t="shared" si="128"/>
        <v>0</v>
      </c>
      <c r="S337" s="8"/>
    </row>
    <row r="338" spans="1:19">
      <c r="A338" s="61">
        <v>4</v>
      </c>
      <c r="B338" s="61"/>
      <c r="C338" s="12"/>
      <c r="D338" s="61"/>
      <c r="E338" s="61"/>
      <c r="F338" s="61"/>
      <c r="G338" s="61"/>
      <c r="H338" s="61"/>
      <c r="I338" s="61"/>
      <c r="J338" s="61"/>
      <c r="K338" s="61"/>
      <c r="L338" s="61"/>
      <c r="M338" s="61"/>
      <c r="N338" s="3">
        <f t="shared" si="124"/>
        <v>0</v>
      </c>
      <c r="O338" s="9">
        <f t="shared" si="125"/>
        <v>0</v>
      </c>
      <c r="P338" s="4">
        <f t="shared" si="129"/>
        <v>0</v>
      </c>
      <c r="Q338" s="11">
        <f t="shared" si="130"/>
        <v>0</v>
      </c>
      <c r="R338" s="10">
        <f t="shared" si="128"/>
        <v>0</v>
      </c>
      <c r="S338" s="8"/>
    </row>
    <row r="339" spans="1:19">
      <c r="A339" s="61">
        <v>5</v>
      </c>
      <c r="B339" s="61"/>
      <c r="C339" s="12"/>
      <c r="D339" s="61"/>
      <c r="E339" s="61"/>
      <c r="F339" s="61"/>
      <c r="G339" s="61"/>
      <c r="H339" s="61"/>
      <c r="I339" s="61"/>
      <c r="J339" s="61"/>
      <c r="K339" s="61"/>
      <c r="L339" s="61"/>
      <c r="M339" s="61"/>
      <c r="N339" s="3">
        <f t="shared" si="124"/>
        <v>0</v>
      </c>
      <c r="O339" s="9">
        <f t="shared" si="125"/>
        <v>0</v>
      </c>
      <c r="P339" s="4">
        <f t="shared" si="129"/>
        <v>0</v>
      </c>
      <c r="Q339" s="11">
        <f t="shared" si="130"/>
        <v>0</v>
      </c>
      <c r="R339" s="10">
        <f t="shared" si="128"/>
        <v>0</v>
      </c>
      <c r="S339" s="8"/>
    </row>
    <row r="340" spans="1:19">
      <c r="A340" s="61">
        <v>6</v>
      </c>
      <c r="B340" s="61"/>
      <c r="C340" s="12"/>
      <c r="D340" s="61"/>
      <c r="E340" s="61"/>
      <c r="F340" s="61"/>
      <c r="G340" s="61"/>
      <c r="H340" s="61"/>
      <c r="I340" s="61"/>
      <c r="J340" s="61"/>
      <c r="K340" s="61"/>
      <c r="L340" s="61"/>
      <c r="M340" s="61"/>
      <c r="N340" s="3">
        <f t="shared" si="124"/>
        <v>0</v>
      </c>
      <c r="O340" s="9">
        <f t="shared" si="125"/>
        <v>0</v>
      </c>
      <c r="P340" s="4">
        <f t="shared" si="129"/>
        <v>0</v>
      </c>
      <c r="Q340" s="11">
        <f t="shared" si="130"/>
        <v>0</v>
      </c>
      <c r="R340" s="10">
        <f t="shared" si="128"/>
        <v>0</v>
      </c>
      <c r="S340" s="8"/>
    </row>
    <row r="341" spans="1:19">
      <c r="A341" s="61">
        <v>7</v>
      </c>
      <c r="B341" s="61"/>
      <c r="C341" s="12"/>
      <c r="D341" s="61"/>
      <c r="E341" s="61"/>
      <c r="F341" s="61"/>
      <c r="G341" s="61"/>
      <c r="H341" s="61"/>
      <c r="I341" s="61"/>
      <c r="J341" s="61"/>
      <c r="K341" s="61"/>
      <c r="L341" s="61"/>
      <c r="M341" s="61"/>
      <c r="N341" s="3">
        <f t="shared" si="124"/>
        <v>0</v>
      </c>
      <c r="O341" s="9">
        <f t="shared" si="125"/>
        <v>0</v>
      </c>
      <c r="P341" s="4">
        <f t="shared" si="129"/>
        <v>0</v>
      </c>
      <c r="Q341" s="11">
        <f t="shared" si="130"/>
        <v>0</v>
      </c>
      <c r="R341" s="10">
        <f t="shared" si="128"/>
        <v>0</v>
      </c>
      <c r="S341" s="8"/>
    </row>
    <row r="342" spans="1:19">
      <c r="A342" s="61">
        <v>8</v>
      </c>
      <c r="B342" s="61"/>
      <c r="C342" s="12"/>
      <c r="D342" s="61"/>
      <c r="E342" s="61"/>
      <c r="F342" s="61"/>
      <c r="G342" s="61"/>
      <c r="H342" s="61"/>
      <c r="I342" s="61"/>
      <c r="J342" s="61"/>
      <c r="K342" s="61"/>
      <c r="L342" s="61"/>
      <c r="M342" s="61"/>
      <c r="N342" s="3">
        <f t="shared" si="124"/>
        <v>0</v>
      </c>
      <c r="O342" s="9">
        <f t="shared" si="125"/>
        <v>0</v>
      </c>
      <c r="P342" s="4">
        <f t="shared" si="129"/>
        <v>0</v>
      </c>
      <c r="Q342" s="11">
        <f t="shared" si="130"/>
        <v>0</v>
      </c>
      <c r="R342" s="10">
        <f t="shared" si="128"/>
        <v>0</v>
      </c>
      <c r="S342" s="8"/>
    </row>
    <row r="343" spans="1:19">
      <c r="A343" s="61">
        <v>9</v>
      </c>
      <c r="B343" s="61"/>
      <c r="C343" s="12"/>
      <c r="D343" s="61"/>
      <c r="E343" s="61"/>
      <c r="F343" s="61"/>
      <c r="G343" s="61"/>
      <c r="H343" s="61"/>
      <c r="I343" s="61"/>
      <c r="J343" s="61"/>
      <c r="K343" s="61"/>
      <c r="L343" s="61"/>
      <c r="M343" s="61"/>
      <c r="N343" s="3">
        <f t="shared" si="124"/>
        <v>0</v>
      </c>
      <c r="O343" s="9">
        <f t="shared" si="125"/>
        <v>0</v>
      </c>
      <c r="P343" s="4">
        <f t="shared" si="129"/>
        <v>0</v>
      </c>
      <c r="Q343" s="11">
        <f t="shared" si="130"/>
        <v>0</v>
      </c>
      <c r="R343" s="10">
        <f t="shared" si="128"/>
        <v>0</v>
      </c>
      <c r="S343" s="8"/>
    </row>
    <row r="344" spans="1:19">
      <c r="A344" s="61">
        <v>10</v>
      </c>
      <c r="B344" s="61"/>
      <c r="C344" s="12"/>
      <c r="D344" s="61"/>
      <c r="E344" s="61"/>
      <c r="F344" s="61"/>
      <c r="G344" s="61"/>
      <c r="H344" s="61"/>
      <c r="I344" s="61"/>
      <c r="J344" s="61"/>
      <c r="K344" s="61"/>
      <c r="L344" s="61"/>
      <c r="M344" s="61"/>
      <c r="N344" s="3">
        <f t="shared" si="124"/>
        <v>0</v>
      </c>
      <c r="O344" s="9">
        <f t="shared" si="125"/>
        <v>0</v>
      </c>
      <c r="P344" s="4">
        <f t="shared" si="129"/>
        <v>0</v>
      </c>
      <c r="Q344" s="11">
        <f t="shared" si="130"/>
        <v>0</v>
      </c>
      <c r="R344" s="10">
        <f t="shared" si="128"/>
        <v>0</v>
      </c>
      <c r="S344" s="8"/>
    </row>
    <row r="345" spans="1:19">
      <c r="A345" s="64" t="s">
        <v>33</v>
      </c>
      <c r="B345" s="65"/>
      <c r="C345" s="65"/>
      <c r="D345" s="65"/>
      <c r="E345" s="65"/>
      <c r="F345" s="65"/>
      <c r="G345" s="65"/>
      <c r="H345" s="65"/>
      <c r="I345" s="65"/>
      <c r="J345" s="65"/>
      <c r="K345" s="65"/>
      <c r="L345" s="65"/>
      <c r="M345" s="65"/>
      <c r="N345" s="65"/>
      <c r="O345" s="65"/>
      <c r="P345" s="65"/>
      <c r="Q345" s="66"/>
      <c r="R345" s="10">
        <f>SUM(R335:R344)</f>
        <v>0</v>
      </c>
      <c r="S345" s="8"/>
    </row>
    <row r="346" spans="1:19" ht="15.75">
      <c r="A346" s="24" t="s">
        <v>34</v>
      </c>
      <c r="B346" s="24"/>
      <c r="C346" s="15"/>
      <c r="D346" s="15"/>
      <c r="E346" s="15"/>
      <c r="F346" s="15"/>
      <c r="G346" s="15"/>
      <c r="H346" s="15"/>
      <c r="I346" s="15"/>
      <c r="J346" s="15"/>
      <c r="K346" s="15"/>
      <c r="L346" s="15"/>
      <c r="M346" s="15"/>
      <c r="N346" s="15"/>
      <c r="O346" s="15"/>
      <c r="P346" s="15"/>
      <c r="Q346" s="15"/>
      <c r="R346" s="16"/>
      <c r="S346" s="8"/>
    </row>
    <row r="347" spans="1:19">
      <c r="A347" s="49" t="s">
        <v>43</v>
      </c>
      <c r="B347" s="49"/>
      <c r="C347" s="49"/>
      <c r="D347" s="49"/>
      <c r="E347" s="49"/>
      <c r="F347" s="49"/>
      <c r="G347" s="49"/>
      <c r="H347" s="49"/>
      <c r="I347" s="49"/>
      <c r="J347" s="15"/>
      <c r="K347" s="15"/>
      <c r="L347" s="15"/>
      <c r="M347" s="15"/>
      <c r="N347" s="15"/>
      <c r="O347" s="15"/>
      <c r="P347" s="15"/>
      <c r="Q347" s="15"/>
      <c r="R347" s="16"/>
      <c r="S347" s="8"/>
    </row>
    <row r="348" spans="1:19" s="8" customFormat="1">
      <c r="A348" s="49"/>
      <c r="B348" s="49"/>
      <c r="C348" s="49"/>
      <c r="D348" s="49"/>
      <c r="E348" s="49"/>
      <c r="F348" s="49"/>
      <c r="G348" s="49"/>
      <c r="H348" s="49"/>
      <c r="I348" s="49"/>
      <c r="J348" s="15"/>
      <c r="K348" s="15"/>
      <c r="L348" s="15"/>
      <c r="M348" s="15"/>
      <c r="N348" s="15"/>
      <c r="O348" s="15"/>
      <c r="P348" s="15"/>
      <c r="Q348" s="15"/>
      <c r="R348" s="16"/>
    </row>
    <row r="349" spans="1:19">
      <c r="A349" s="67" t="s">
        <v>44</v>
      </c>
      <c r="B349" s="68"/>
      <c r="C349" s="68"/>
      <c r="D349" s="68"/>
      <c r="E349" s="68"/>
      <c r="F349" s="68"/>
      <c r="G349" s="68"/>
      <c r="H349" s="68"/>
      <c r="I349" s="68"/>
      <c r="J349" s="68"/>
      <c r="K349" s="68"/>
      <c r="L349" s="68"/>
      <c r="M349" s="68"/>
      <c r="N349" s="68"/>
      <c r="O349" s="68"/>
      <c r="P349" s="68"/>
      <c r="Q349" s="57"/>
      <c r="R349" s="8"/>
      <c r="S349" s="8"/>
    </row>
    <row r="350" spans="1:19" ht="18">
      <c r="A350" s="69" t="s">
        <v>27</v>
      </c>
      <c r="B350" s="70"/>
      <c r="C350" s="70"/>
      <c r="D350" s="50"/>
      <c r="E350" s="50"/>
      <c r="F350" s="50"/>
      <c r="G350" s="50"/>
      <c r="H350" s="50"/>
      <c r="I350" s="50"/>
      <c r="J350" s="50"/>
      <c r="K350" s="50"/>
      <c r="L350" s="50"/>
      <c r="M350" s="50"/>
      <c r="N350" s="50"/>
      <c r="O350" s="50"/>
      <c r="P350" s="50"/>
      <c r="Q350" s="57"/>
      <c r="R350" s="8"/>
      <c r="S350" s="8"/>
    </row>
    <row r="351" spans="1:19">
      <c r="A351" s="67" t="s">
        <v>45</v>
      </c>
      <c r="B351" s="68"/>
      <c r="C351" s="68"/>
      <c r="D351" s="68"/>
      <c r="E351" s="68"/>
      <c r="F351" s="68"/>
      <c r="G351" s="68"/>
      <c r="H351" s="68"/>
      <c r="I351" s="68"/>
      <c r="J351" s="68"/>
      <c r="K351" s="68"/>
      <c r="L351" s="68"/>
      <c r="M351" s="68"/>
      <c r="N351" s="68"/>
      <c r="O351" s="68"/>
      <c r="P351" s="68"/>
      <c r="Q351" s="57"/>
      <c r="R351" s="8"/>
      <c r="S351" s="8"/>
    </row>
    <row r="352" spans="1:19">
      <c r="A352" s="61">
        <v>1</v>
      </c>
      <c r="B352" s="61"/>
      <c r="C352" s="12"/>
      <c r="D352" s="61"/>
      <c r="E352" s="61"/>
      <c r="F352" s="61"/>
      <c r="G352" s="61"/>
      <c r="H352" s="61"/>
      <c r="I352" s="61"/>
      <c r="J352" s="61"/>
      <c r="K352" s="61"/>
      <c r="L352" s="61"/>
      <c r="M352" s="61"/>
      <c r="N352" s="3">
        <f t="shared" ref="N352:N361" si="131">(IF(F352="OŽ",IF(L352=1,550.8,IF(L352=2,426.38,IF(L352=3,342.14,IF(L352=4,181.44,IF(L352=5,168.48,IF(L352=6,155.52,IF(L352=7,148.5,IF(L352=8,144,0))))))))+IF(L352&lt;=8,0,IF(L352&lt;=16,137.7,IF(L352&lt;=24,108,IF(L352&lt;=32,80.1,IF(L352&lt;=36,52.2,0)))))-IF(L352&lt;=8,0,IF(L352&lt;=16,(L352-9)*2.754,IF(L352&lt;=24,(L352-17)* 2.754,IF(L352&lt;=32,(L352-25)* 2.754,IF(L352&lt;=36,(L352-33)*2.754,0))))),0)+IF(F352="PČ",IF(L352=1,449,IF(L352=2,314.6,IF(L352=3,238,IF(L352=4,172,IF(L352=5,159,IF(L352=6,145,IF(L352=7,132,IF(L352=8,119,0))))))))+IF(L352&lt;=8,0,IF(L352&lt;=16,88,IF(L352&lt;=24,55,IF(L352&lt;=32,22,0))))-IF(L352&lt;=8,0,IF(L352&lt;=16,(L352-9)*2.245,IF(L352&lt;=24,(L352-17)*2.245,IF(L352&lt;=32,(L352-25)*2.245,0)))),0)+IF(F352="PČneol",IF(L352=1,85,IF(L352=2,64.61,IF(L352=3,50.76,IF(L352=4,16.25,IF(L352=5,15,IF(L352=6,13.75,IF(L352=7,12.5,IF(L352=8,11.25,0))))))))+IF(L352&lt;=8,0,IF(L352&lt;=16,9,0))-IF(L352&lt;=8,0,IF(L352&lt;=16,(L352-9)*0.425,0)),0)+IF(F352="PŽ",IF(L352=1,85,IF(L352=2,59.5,IF(L352=3,45,IF(L352=4,32.5,IF(L352=5,30,IF(L352=6,27.5,IF(L352=7,25,IF(L352=8,22.5,0))))))))+IF(L352&lt;=8,0,IF(L352&lt;=16,19,IF(L352&lt;=24,13,IF(L352&lt;=32,8,0))))-IF(L352&lt;=8,0,IF(L352&lt;=16,(L352-9)*0.425,IF(L352&lt;=24,(L352-17)*0.425,IF(L352&lt;=32,(L352-25)*0.425,0)))),0)+IF(F352="EČ",IF(L352=1,204,IF(L352=2,156.24,IF(L352=3,123.84,IF(L352=4,72,IF(L352=5,66,IF(L352=6,60,IF(L352=7,54,IF(L352=8,48,0))))))))+IF(L352&lt;=8,0,IF(L352&lt;=16,40,IF(L352&lt;=24,25,0)))-IF(L352&lt;=8,0,IF(L352&lt;=16,(L352-9)*1.02,IF(L352&lt;=24,(L352-17)*1.02,0))),0)+IF(F352="EČneol",IF(L352=1,68,IF(L352=2,51.69,IF(L352=3,40.61,IF(L352=4,13,IF(L352=5,12,IF(L352=6,11,IF(L352=7,10,IF(L352=8,9,0)))))))))+IF(F352="EŽ",IF(L352=1,68,IF(L352=2,47.6,IF(L352=3,36,IF(L352=4,18,IF(L352=5,16.5,IF(L352=6,15,IF(L352=7,13.5,IF(L352=8,12,0))))))))+IF(L352&lt;=8,0,IF(L352&lt;=16,10,IF(L352&lt;=24,6,0)))-IF(L352&lt;=8,0,IF(L352&lt;=16,(L352-9)*0.34,IF(L352&lt;=24,(L352-17)*0.34,0))),0)+IF(F352="PT",IF(L352=1,68,IF(L352=2,52.08,IF(L352=3,41.28,IF(L352=4,24,IF(L352=5,22,IF(L352=6,20,IF(L352=7,18,IF(L352=8,16,0))))))))+IF(L352&lt;=8,0,IF(L352&lt;=16,13,IF(L352&lt;=24,9,IF(L352&lt;=32,4,0))))-IF(L352&lt;=8,0,IF(L352&lt;=16,(L352-9)*0.34,IF(L352&lt;=24,(L352-17)*0.34,IF(L352&lt;=32,(L352-25)*0.34,0)))),0)+IF(F352="JOŽ",IF(L352=1,85,IF(L352=2,59.5,IF(L352=3,45,IF(L352=4,32.5,IF(L352=5,30,IF(L352=6,27.5,IF(L352=7,25,IF(L352=8,22.5,0))))))))+IF(L352&lt;=8,0,IF(L352&lt;=16,19,IF(L352&lt;=24,13,0)))-IF(L352&lt;=8,0,IF(L352&lt;=16,(L352-9)*0.425,IF(L352&lt;=24,(L352-17)*0.425,0))),0)+IF(F352="JPČ",IF(L352=1,68,IF(L352=2,47.6,IF(L352=3,36,IF(L352=4,26,IF(L352=5,24,IF(L352=6,22,IF(L352=7,20,IF(L352=8,18,0))))))))+IF(L352&lt;=8,0,IF(L352&lt;=16,13,IF(L352&lt;=24,9,0)))-IF(L352&lt;=8,0,IF(L352&lt;=16,(L352-9)*0.34,IF(L352&lt;=24,(L352-17)*0.34,0))),0)+IF(F352="JEČ",IF(L352=1,34,IF(L352=2,26.04,IF(L352=3,20.6,IF(L352=4,12,IF(L352=5,11,IF(L352=6,10,IF(L352=7,9,IF(L352=8,8,0))))))))+IF(L352&lt;=8,0,IF(L352&lt;=16,6,0))-IF(L352&lt;=8,0,IF(L352&lt;=16,(L352-9)*0.17,0)),0)+IF(F352="JEOF",IF(L352=1,34,IF(L352=2,26.04,IF(L352=3,20.6,IF(L352=4,12,IF(L352=5,11,IF(L352=6,10,IF(L352=7,9,IF(L352=8,8,0))))))))+IF(L352&lt;=8,0,IF(L352&lt;=16,6,0))-IF(L352&lt;=8,0,IF(L352&lt;=16,(L352-9)*0.17,0)),0)+IF(F352="JnPČ",IF(L352=1,51,IF(L352=2,35.7,IF(L352=3,27,IF(L352=4,19.5,IF(L352=5,18,IF(L352=6,16.5,IF(L352=7,15,IF(L352=8,13.5,0))))))))+IF(L352&lt;=8,0,IF(L352&lt;=16,10,0))-IF(L352&lt;=8,0,IF(L352&lt;=16,(L352-9)*0.255,0)),0)+IF(F352="JnEČ",IF(L352=1,25.5,IF(L352=2,19.53,IF(L352=3,15.48,IF(L352=4,9,IF(L352=5,8.25,IF(L352=6,7.5,IF(L352=7,6.75,IF(L352=8,6,0))))))))+IF(L352&lt;=8,0,IF(L352&lt;=16,5,0))-IF(L352&lt;=8,0,IF(L352&lt;=16,(L352-9)*0.1275,0)),0)+IF(F352="JčPČ",IF(L352=1,21.25,IF(L352=2,14.5,IF(L352=3,11.5,IF(L352=4,7,IF(L352=5,6.5,IF(L352=6,6,IF(L352=7,5.5,IF(L352=8,5,0))))))))+IF(L352&lt;=8,0,IF(L352&lt;=16,4,0))-IF(L352&lt;=8,0,IF(L352&lt;=16,(L352-9)*0.10625,0)),0)+IF(F352="JčEČ",IF(L352=1,17,IF(L352=2,13.02,IF(L352=3,10.32,IF(L352=4,6,IF(L352=5,5.5,IF(L352=6,5,IF(L352=7,4.5,IF(L352=8,4,0))))))))+IF(L352&lt;=8,0,IF(L352&lt;=16,3,0))-IF(L352&lt;=8,0,IF(L352&lt;=16,(L352-9)*0.085,0)),0)+IF(F352="NEAK",IF(L352=1,11.48,IF(L352=2,8.79,IF(L352=3,6.97,IF(L352=4,4.05,IF(L352=5,3.71,IF(L352=6,3.38,IF(L352=7,3.04,IF(L352=8,2.7,0))))))))+IF(L352&lt;=8,0,IF(L352&lt;=16,2,IF(L352&lt;=24,1.3,0)))-IF(L352&lt;=8,0,IF(L352&lt;=16,(L352-9)*0.0574,IF(L352&lt;=24,(L352-17)*0.0574,0))),0))*IF(L352&lt;0,1,IF(OR(F352="PČ",F352="PŽ",F352="PT"),IF(J352&lt;32,J352/32,1),1))* IF(L352&lt;0,1,IF(OR(F352="EČ",F352="EŽ",F352="JOŽ",F352="JPČ",F352="NEAK"),IF(J352&lt;24,J352/24,1),1))*IF(L352&lt;0,1,IF(OR(F352="PČneol",F352="JEČ",F352="JEOF",F352="JnPČ",F352="JnEČ",F352="JčPČ",F352="JčEČ"),IF(J352&lt;16,J352/16,1),1))*IF(L352&lt;0,1,IF(F352="EČneol",IF(J352&lt;8,J352/8,1),1))</f>
        <v>0</v>
      </c>
      <c r="O352" s="9">
        <f t="shared" ref="O352:O361" si="132">IF(F352="OŽ",N352,IF(H352="Ne",IF(J352*0.3&lt;J352-L352,N352,0),IF(J352*0.1&lt;J352-L352,N352,0)))</f>
        <v>0</v>
      </c>
      <c r="P352" s="4">
        <f t="shared" ref="P352" si="133">IF(O352=0,0,IF(F352="OŽ",IF(L352&gt;35,0,IF(J352&gt;35,(36-L352)*1.836,((36-L352)-(36-J352))*1.836)),0)+IF(F352="PČ",IF(L352&gt;31,0,IF(J352&gt;31,(32-L352)*1.347,((32-L352)-(32-J352))*1.347)),0)+ IF(F352="PČneol",IF(L352&gt;15,0,IF(J352&gt;15,(16-L352)*0.255,((16-L352)-(16-J352))*0.255)),0)+IF(F352="PŽ",IF(L352&gt;31,0,IF(J352&gt;31,(32-L352)*0.255,((32-L352)-(32-J352))*0.255)),0)+IF(F352="EČ",IF(L352&gt;23,0,IF(J352&gt;23,(24-L352)*0.612,((24-L352)-(24-J352))*0.612)),0)+IF(F352="EČneol",IF(L352&gt;7,0,IF(J352&gt;7,(8-L352)*0.204,((8-L352)-(8-J352))*0.204)),0)+IF(F352="EŽ",IF(L352&gt;23,0,IF(J352&gt;23,(24-L352)*0.204,((24-L352)-(24-J352))*0.204)),0)+IF(F352="PT",IF(L352&gt;31,0,IF(J352&gt;31,(32-L352)*0.204,((32-L352)-(32-J352))*0.204)),0)+IF(F352="JOŽ",IF(L352&gt;23,0,IF(J352&gt;23,(24-L352)*0.255,((24-L352)-(24-J352))*0.255)),0)+IF(F352="JPČ",IF(L352&gt;23,0,IF(J352&gt;23,(24-L352)*0.204,((24-L352)-(24-J352))*0.204)),0)+IF(F352="JEČ",IF(L352&gt;15,0,IF(J352&gt;15,(16-L352)*0.102,((16-L352)-(16-J352))*0.102)),0)+IF(F352="JEOF",IF(L352&gt;15,0,IF(J352&gt;15,(16-L352)*0.102,((16-L352)-(16-J352))*0.102)),0)+IF(F352="JnPČ",IF(L352&gt;15,0,IF(J352&gt;15,(16-L352)*0.153,((16-L352)-(16-J352))*0.153)),0)+IF(F352="JnEČ",IF(L352&gt;15,0,IF(J352&gt;15,(16-L352)*0.0765,((16-L352)-(16-J352))*0.0765)),0)+IF(F352="JčPČ",IF(L352&gt;15,0,IF(J352&gt;15,(16-L352)*0.06375,((16-L352)-(16-J352))*0.06375)),0)+IF(F352="JčEČ",IF(L352&gt;15,0,IF(J352&gt;15,(16-L352)*0.051,((16-L352)-(16-J352))*0.051)),0)+IF(F352="NEAK",IF(L352&gt;23,0,IF(J352&gt;23,(24-L352)*0.03444,((24-L352)-(24-J352))*0.03444)),0))</f>
        <v>0</v>
      </c>
      <c r="Q352" s="11">
        <f t="shared" ref="Q352" si="134">IF(ISERROR(P352*100/N352),0,(P352*100/N352))</f>
        <v>0</v>
      </c>
      <c r="R352" s="10">
        <f t="shared" ref="R352:R361" si="135">IF(Q352&lt;=30,O352+P352,O352+O352*0.3)*IF(G352=1,0.4,IF(G352=2,0.75,IF(G352="1 (kas 4 m. 1 k. nerengiamos)",0.52,1)))*IF(D352="olimpinė",1,IF(M352="Ne",0.5,1))*IF(OR(A$5="Lietuvos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federacija"),IF(OR(J352&lt;8,K352&lt;16),0,1),1)*E352*IF(I352&lt;=1,1,1/I352)*IF(OR(A$5="Lietuvos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352" s="8"/>
    </row>
    <row r="353" spans="1:19">
      <c r="A353" s="61">
        <v>2</v>
      </c>
      <c r="B353" s="61"/>
      <c r="C353" s="12"/>
      <c r="D353" s="61"/>
      <c r="E353" s="61"/>
      <c r="F353" s="61"/>
      <c r="G353" s="61"/>
      <c r="H353" s="61"/>
      <c r="I353" s="61"/>
      <c r="J353" s="61"/>
      <c r="K353" s="61"/>
      <c r="L353" s="61"/>
      <c r="M353" s="61"/>
      <c r="N353" s="3">
        <f t="shared" si="131"/>
        <v>0</v>
      </c>
      <c r="O353" s="9">
        <f t="shared" si="132"/>
        <v>0</v>
      </c>
      <c r="P353" s="4">
        <f t="shared" ref="P353:P361" si="136">IF(O353=0,0,IF(F353="OŽ",IF(L353&gt;35,0,IF(J353&gt;35,(36-L353)*1.836,((36-L353)-(36-J353))*1.836)),0)+IF(F353="PČ",IF(L353&gt;31,0,IF(J353&gt;31,(32-L353)*1.347,((32-L353)-(32-J353))*1.347)),0)+ IF(F353="PČneol",IF(L353&gt;15,0,IF(J353&gt;15,(16-L353)*0.255,((16-L353)-(16-J353))*0.255)),0)+IF(F353="PŽ",IF(L353&gt;31,0,IF(J353&gt;31,(32-L353)*0.255,((32-L353)-(32-J353))*0.255)),0)+IF(F353="EČ",IF(L353&gt;23,0,IF(J353&gt;23,(24-L353)*0.612,((24-L353)-(24-J353))*0.612)),0)+IF(F353="EČneol",IF(L353&gt;7,0,IF(J353&gt;7,(8-L353)*0.204,((8-L353)-(8-J353))*0.204)),0)+IF(F353="EŽ",IF(L353&gt;23,0,IF(J353&gt;23,(24-L353)*0.204,((24-L353)-(24-J353))*0.204)),0)+IF(F353="PT",IF(L353&gt;31,0,IF(J353&gt;31,(32-L353)*0.204,((32-L353)-(32-J353))*0.204)),0)+IF(F353="JOŽ",IF(L353&gt;23,0,IF(J353&gt;23,(24-L353)*0.255,((24-L353)-(24-J353))*0.255)),0)+IF(F353="JPČ",IF(L353&gt;23,0,IF(J353&gt;23,(24-L353)*0.204,((24-L353)-(24-J353))*0.204)),0)+IF(F353="JEČ",IF(L353&gt;15,0,IF(J353&gt;15,(16-L353)*0.102,((16-L353)-(16-J353))*0.102)),0)+IF(F353="JEOF",IF(L353&gt;15,0,IF(J353&gt;15,(16-L353)*0.102,((16-L353)-(16-J353))*0.102)),0)+IF(F353="JnPČ",IF(L353&gt;15,0,IF(J353&gt;15,(16-L353)*0.153,((16-L353)-(16-J353))*0.153)),0)+IF(F353="JnEČ",IF(L353&gt;15,0,IF(J353&gt;15,(16-L353)*0.0765,((16-L353)-(16-J353))*0.0765)),0)+IF(F353="JčPČ",IF(L353&gt;15,0,IF(J353&gt;15,(16-L353)*0.06375,((16-L353)-(16-J353))*0.06375)),0)+IF(F353="JčEČ",IF(L353&gt;15,0,IF(J353&gt;15,(16-L353)*0.051,((16-L353)-(16-J353))*0.051)),0)+IF(F353="NEAK",IF(L353&gt;23,0,IF(J353&gt;23,(24-L353)*0.03444,((24-L353)-(24-J353))*0.03444)),0))</f>
        <v>0</v>
      </c>
      <c r="Q353" s="11">
        <f t="shared" ref="Q353:Q361" si="137">IF(ISERROR(P353*100/N353),0,(P353*100/N353))</f>
        <v>0</v>
      </c>
      <c r="R353" s="10">
        <f t="shared" si="135"/>
        <v>0</v>
      </c>
      <c r="S353" s="8"/>
    </row>
    <row r="354" spans="1:19">
      <c r="A354" s="61">
        <v>3</v>
      </c>
      <c r="B354" s="61"/>
      <c r="C354" s="12"/>
      <c r="D354" s="61"/>
      <c r="E354" s="61"/>
      <c r="F354" s="61"/>
      <c r="G354" s="61"/>
      <c r="H354" s="61"/>
      <c r="I354" s="61"/>
      <c r="J354" s="61"/>
      <c r="K354" s="61"/>
      <c r="L354" s="61"/>
      <c r="M354" s="61"/>
      <c r="N354" s="3">
        <f t="shared" si="131"/>
        <v>0</v>
      </c>
      <c r="O354" s="9">
        <f t="shared" si="132"/>
        <v>0</v>
      </c>
      <c r="P354" s="4">
        <f t="shared" si="136"/>
        <v>0</v>
      </c>
      <c r="Q354" s="11">
        <f t="shared" si="137"/>
        <v>0</v>
      </c>
      <c r="R354" s="10">
        <f t="shared" si="135"/>
        <v>0</v>
      </c>
      <c r="S354" s="8"/>
    </row>
    <row r="355" spans="1:19">
      <c r="A355" s="61">
        <v>4</v>
      </c>
      <c r="B355" s="61"/>
      <c r="C355" s="12"/>
      <c r="D355" s="61"/>
      <c r="E355" s="61"/>
      <c r="F355" s="61"/>
      <c r="G355" s="61"/>
      <c r="H355" s="61"/>
      <c r="I355" s="61"/>
      <c r="J355" s="61"/>
      <c r="K355" s="61"/>
      <c r="L355" s="61"/>
      <c r="M355" s="61"/>
      <c r="N355" s="3">
        <f t="shared" si="131"/>
        <v>0</v>
      </c>
      <c r="O355" s="9">
        <f t="shared" si="132"/>
        <v>0</v>
      </c>
      <c r="P355" s="4">
        <f t="shared" si="136"/>
        <v>0</v>
      </c>
      <c r="Q355" s="11">
        <f t="shared" si="137"/>
        <v>0</v>
      </c>
      <c r="R355" s="10">
        <f t="shared" si="135"/>
        <v>0</v>
      </c>
      <c r="S355" s="8"/>
    </row>
    <row r="356" spans="1:19">
      <c r="A356" s="61">
        <v>5</v>
      </c>
      <c r="B356" s="61"/>
      <c r="C356" s="12"/>
      <c r="D356" s="61"/>
      <c r="E356" s="61"/>
      <c r="F356" s="61"/>
      <c r="G356" s="61"/>
      <c r="H356" s="61"/>
      <c r="I356" s="61"/>
      <c r="J356" s="61"/>
      <c r="K356" s="61"/>
      <c r="L356" s="61"/>
      <c r="M356" s="61"/>
      <c r="N356" s="3">
        <f t="shared" si="131"/>
        <v>0</v>
      </c>
      <c r="O356" s="9">
        <f t="shared" si="132"/>
        <v>0</v>
      </c>
      <c r="P356" s="4">
        <f t="shared" si="136"/>
        <v>0</v>
      </c>
      <c r="Q356" s="11">
        <f t="shared" si="137"/>
        <v>0</v>
      </c>
      <c r="R356" s="10">
        <f t="shared" si="135"/>
        <v>0</v>
      </c>
      <c r="S356" s="8"/>
    </row>
    <row r="357" spans="1:19">
      <c r="A357" s="61">
        <v>6</v>
      </c>
      <c r="B357" s="61"/>
      <c r="C357" s="12"/>
      <c r="D357" s="61"/>
      <c r="E357" s="61"/>
      <c r="F357" s="61"/>
      <c r="G357" s="61"/>
      <c r="H357" s="61"/>
      <c r="I357" s="61"/>
      <c r="J357" s="61"/>
      <c r="K357" s="61"/>
      <c r="L357" s="61"/>
      <c r="M357" s="61"/>
      <c r="N357" s="3">
        <f t="shared" si="131"/>
        <v>0</v>
      </c>
      <c r="O357" s="9">
        <f t="shared" si="132"/>
        <v>0</v>
      </c>
      <c r="P357" s="4">
        <f t="shared" si="136"/>
        <v>0</v>
      </c>
      <c r="Q357" s="11">
        <f t="shared" si="137"/>
        <v>0</v>
      </c>
      <c r="R357" s="10">
        <f t="shared" si="135"/>
        <v>0</v>
      </c>
      <c r="S357" s="8"/>
    </row>
    <row r="358" spans="1:19">
      <c r="A358" s="61">
        <v>7</v>
      </c>
      <c r="B358" s="61"/>
      <c r="C358" s="12"/>
      <c r="D358" s="61"/>
      <c r="E358" s="61"/>
      <c r="F358" s="61"/>
      <c r="G358" s="61"/>
      <c r="H358" s="61"/>
      <c r="I358" s="61"/>
      <c r="J358" s="61"/>
      <c r="K358" s="61"/>
      <c r="L358" s="61"/>
      <c r="M358" s="61"/>
      <c r="N358" s="3">
        <f t="shared" si="131"/>
        <v>0</v>
      </c>
      <c r="O358" s="9">
        <f t="shared" si="132"/>
        <v>0</v>
      </c>
      <c r="P358" s="4">
        <f t="shared" si="136"/>
        <v>0</v>
      </c>
      <c r="Q358" s="11">
        <f t="shared" si="137"/>
        <v>0</v>
      </c>
      <c r="R358" s="10">
        <f t="shared" si="135"/>
        <v>0</v>
      </c>
      <c r="S358" s="8"/>
    </row>
    <row r="359" spans="1:19">
      <c r="A359" s="61">
        <v>8</v>
      </c>
      <c r="B359" s="61"/>
      <c r="C359" s="12"/>
      <c r="D359" s="61"/>
      <c r="E359" s="61"/>
      <c r="F359" s="61"/>
      <c r="G359" s="61"/>
      <c r="H359" s="61"/>
      <c r="I359" s="61"/>
      <c r="J359" s="61"/>
      <c r="K359" s="61"/>
      <c r="L359" s="61"/>
      <c r="M359" s="61"/>
      <c r="N359" s="3">
        <f t="shared" si="131"/>
        <v>0</v>
      </c>
      <c r="O359" s="9">
        <f t="shared" si="132"/>
        <v>0</v>
      </c>
      <c r="P359" s="4">
        <f t="shared" si="136"/>
        <v>0</v>
      </c>
      <c r="Q359" s="11">
        <f t="shared" si="137"/>
        <v>0</v>
      </c>
      <c r="R359" s="10">
        <f t="shared" si="135"/>
        <v>0</v>
      </c>
      <c r="S359" s="8"/>
    </row>
    <row r="360" spans="1:19">
      <c r="A360" s="61">
        <v>9</v>
      </c>
      <c r="B360" s="61"/>
      <c r="C360" s="12"/>
      <c r="D360" s="61"/>
      <c r="E360" s="61"/>
      <c r="F360" s="61"/>
      <c r="G360" s="61"/>
      <c r="H360" s="61"/>
      <c r="I360" s="61"/>
      <c r="J360" s="61"/>
      <c r="K360" s="61"/>
      <c r="L360" s="61"/>
      <c r="M360" s="61"/>
      <c r="N360" s="3">
        <f t="shared" si="131"/>
        <v>0</v>
      </c>
      <c r="O360" s="9">
        <f t="shared" si="132"/>
        <v>0</v>
      </c>
      <c r="P360" s="4">
        <f t="shared" si="136"/>
        <v>0</v>
      </c>
      <c r="Q360" s="11">
        <f t="shared" si="137"/>
        <v>0</v>
      </c>
      <c r="R360" s="10">
        <f t="shared" si="135"/>
        <v>0</v>
      </c>
      <c r="S360" s="8"/>
    </row>
    <row r="361" spans="1:19">
      <c r="A361" s="61">
        <v>10</v>
      </c>
      <c r="B361" s="61"/>
      <c r="C361" s="12"/>
      <c r="D361" s="61"/>
      <c r="E361" s="61"/>
      <c r="F361" s="61"/>
      <c r="G361" s="61"/>
      <c r="H361" s="61"/>
      <c r="I361" s="61"/>
      <c r="J361" s="61"/>
      <c r="K361" s="61"/>
      <c r="L361" s="61"/>
      <c r="M361" s="61"/>
      <c r="N361" s="3">
        <f t="shared" si="131"/>
        <v>0</v>
      </c>
      <c r="O361" s="9">
        <f t="shared" si="132"/>
        <v>0</v>
      </c>
      <c r="P361" s="4">
        <f t="shared" si="136"/>
        <v>0</v>
      </c>
      <c r="Q361" s="11">
        <f t="shared" si="137"/>
        <v>0</v>
      </c>
      <c r="R361" s="10">
        <f t="shared" si="135"/>
        <v>0</v>
      </c>
      <c r="S361" s="8"/>
    </row>
    <row r="362" spans="1:19">
      <c r="A362" s="64" t="s">
        <v>33</v>
      </c>
      <c r="B362" s="65"/>
      <c r="C362" s="65"/>
      <c r="D362" s="65"/>
      <c r="E362" s="65"/>
      <c r="F362" s="65"/>
      <c r="G362" s="65"/>
      <c r="H362" s="65"/>
      <c r="I362" s="65"/>
      <c r="J362" s="65"/>
      <c r="K362" s="65"/>
      <c r="L362" s="65"/>
      <c r="M362" s="65"/>
      <c r="N362" s="65"/>
      <c r="O362" s="65"/>
      <c r="P362" s="65"/>
      <c r="Q362" s="66"/>
      <c r="R362" s="10">
        <f>SUM(R352:R361)</f>
        <v>0</v>
      </c>
      <c r="S362" s="8"/>
    </row>
    <row r="363" spans="1:19" ht="15.75">
      <c r="A363" s="24" t="s">
        <v>34</v>
      </c>
      <c r="B363" s="24"/>
      <c r="C363" s="15"/>
      <c r="D363" s="15"/>
      <c r="E363" s="15"/>
      <c r="F363" s="15"/>
      <c r="G363" s="15"/>
      <c r="H363" s="15"/>
      <c r="I363" s="15"/>
      <c r="J363" s="15"/>
      <c r="K363" s="15"/>
      <c r="L363" s="15"/>
      <c r="M363" s="15"/>
      <c r="N363" s="15"/>
      <c r="O363" s="15"/>
      <c r="P363" s="15"/>
      <c r="Q363" s="15"/>
      <c r="R363" s="16"/>
      <c r="S363" s="8"/>
    </row>
    <row r="364" spans="1:19">
      <c r="A364" s="49" t="s">
        <v>43</v>
      </c>
      <c r="B364" s="49"/>
      <c r="C364" s="49"/>
      <c r="D364" s="49"/>
      <c r="E364" s="49"/>
      <c r="F364" s="49"/>
      <c r="G364" s="49"/>
      <c r="H364" s="49"/>
      <c r="I364" s="49"/>
      <c r="J364" s="15"/>
      <c r="K364" s="15"/>
      <c r="L364" s="15"/>
      <c r="M364" s="15"/>
      <c r="N364" s="15"/>
      <c r="O364" s="15"/>
      <c r="P364" s="15"/>
      <c r="Q364" s="15"/>
      <c r="R364" s="16"/>
      <c r="S364" s="8"/>
    </row>
    <row r="365" spans="1:19" s="8" customFormat="1">
      <c r="A365" s="49"/>
      <c r="B365" s="49"/>
      <c r="C365" s="49"/>
      <c r="D365" s="49"/>
      <c r="E365" s="49"/>
      <c r="F365" s="49"/>
      <c r="G365" s="49"/>
      <c r="H365" s="49"/>
      <c r="I365" s="49"/>
      <c r="J365" s="15"/>
      <c r="K365" s="15"/>
      <c r="L365" s="15"/>
      <c r="M365" s="15"/>
      <c r="N365" s="15"/>
      <c r="O365" s="15"/>
      <c r="P365" s="15"/>
      <c r="Q365" s="15"/>
      <c r="R365" s="16"/>
    </row>
    <row r="366" spans="1:19" ht="13.9" customHeight="1">
      <c r="A366" s="67" t="s">
        <v>44</v>
      </c>
      <c r="B366" s="68"/>
      <c r="C366" s="68"/>
      <c r="D366" s="68"/>
      <c r="E366" s="68"/>
      <c r="F366" s="68"/>
      <c r="G366" s="68"/>
      <c r="H366" s="68"/>
      <c r="I366" s="68"/>
      <c r="J366" s="68"/>
      <c r="K366" s="68"/>
      <c r="L366" s="68"/>
      <c r="M366" s="68"/>
      <c r="N366" s="68"/>
      <c r="O366" s="68"/>
      <c r="P366" s="68"/>
      <c r="Q366" s="57"/>
      <c r="R366" s="8"/>
      <c r="S366" s="8"/>
    </row>
    <row r="367" spans="1:19" ht="16.899999999999999" customHeight="1">
      <c r="A367" s="69" t="s">
        <v>27</v>
      </c>
      <c r="B367" s="70"/>
      <c r="C367" s="70"/>
      <c r="D367" s="50"/>
      <c r="E367" s="50"/>
      <c r="F367" s="50"/>
      <c r="G367" s="50"/>
      <c r="H367" s="50"/>
      <c r="I367" s="50"/>
      <c r="J367" s="50"/>
      <c r="K367" s="50"/>
      <c r="L367" s="50"/>
      <c r="M367" s="50"/>
      <c r="N367" s="50"/>
      <c r="O367" s="50"/>
      <c r="P367" s="50"/>
      <c r="Q367" s="57"/>
      <c r="R367" s="8"/>
      <c r="S367" s="8"/>
    </row>
    <row r="368" spans="1:19" ht="15.6" customHeight="1">
      <c r="A368" s="67" t="s">
        <v>45</v>
      </c>
      <c r="B368" s="68"/>
      <c r="C368" s="68"/>
      <c r="D368" s="68"/>
      <c r="E368" s="68"/>
      <c r="F368" s="68"/>
      <c r="G368" s="68"/>
      <c r="H368" s="68"/>
      <c r="I368" s="68"/>
      <c r="J368" s="68"/>
      <c r="K368" s="68"/>
      <c r="L368" s="68"/>
      <c r="M368" s="68"/>
      <c r="N368" s="68"/>
      <c r="O368" s="68"/>
      <c r="P368" s="68"/>
      <c r="Q368" s="57"/>
      <c r="R368" s="8"/>
      <c r="S368" s="8"/>
    </row>
    <row r="369" spans="1:19" ht="13.9" customHeight="1">
      <c r="A369" s="61">
        <v>1</v>
      </c>
      <c r="B369" s="61"/>
      <c r="C369" s="12"/>
      <c r="D369" s="61"/>
      <c r="E369" s="61"/>
      <c r="F369" s="61"/>
      <c r="G369" s="61"/>
      <c r="H369" s="61"/>
      <c r="I369" s="61"/>
      <c r="J369" s="61"/>
      <c r="K369" s="61"/>
      <c r="L369" s="61"/>
      <c r="M369" s="61"/>
      <c r="N369" s="3">
        <f t="shared" ref="N369:N378" si="138">(IF(F369="OŽ",IF(L369=1,550.8,IF(L369=2,426.38,IF(L369=3,342.14,IF(L369=4,181.44,IF(L369=5,168.48,IF(L369=6,155.52,IF(L369=7,148.5,IF(L369=8,144,0))))))))+IF(L369&lt;=8,0,IF(L369&lt;=16,137.7,IF(L369&lt;=24,108,IF(L369&lt;=32,80.1,IF(L369&lt;=36,52.2,0)))))-IF(L369&lt;=8,0,IF(L369&lt;=16,(L369-9)*2.754,IF(L369&lt;=24,(L369-17)* 2.754,IF(L369&lt;=32,(L369-25)* 2.754,IF(L369&lt;=36,(L369-33)*2.754,0))))),0)+IF(F369="PČ",IF(L369=1,449,IF(L369=2,314.6,IF(L369=3,238,IF(L369=4,172,IF(L369=5,159,IF(L369=6,145,IF(L369=7,132,IF(L369=8,119,0))))))))+IF(L369&lt;=8,0,IF(L369&lt;=16,88,IF(L369&lt;=24,55,IF(L369&lt;=32,22,0))))-IF(L369&lt;=8,0,IF(L369&lt;=16,(L369-9)*2.245,IF(L369&lt;=24,(L369-17)*2.245,IF(L369&lt;=32,(L369-25)*2.245,0)))),0)+IF(F369="PČneol",IF(L369=1,85,IF(L369=2,64.61,IF(L369=3,50.76,IF(L369=4,16.25,IF(L369=5,15,IF(L369=6,13.75,IF(L369=7,12.5,IF(L369=8,11.25,0))))))))+IF(L369&lt;=8,0,IF(L369&lt;=16,9,0))-IF(L369&lt;=8,0,IF(L369&lt;=16,(L369-9)*0.425,0)),0)+IF(F369="PŽ",IF(L369=1,85,IF(L369=2,59.5,IF(L369=3,45,IF(L369=4,32.5,IF(L369=5,30,IF(L369=6,27.5,IF(L369=7,25,IF(L369=8,22.5,0))))))))+IF(L369&lt;=8,0,IF(L369&lt;=16,19,IF(L369&lt;=24,13,IF(L369&lt;=32,8,0))))-IF(L369&lt;=8,0,IF(L369&lt;=16,(L369-9)*0.425,IF(L369&lt;=24,(L369-17)*0.425,IF(L369&lt;=32,(L369-25)*0.425,0)))),0)+IF(F369="EČ",IF(L369=1,204,IF(L369=2,156.24,IF(L369=3,123.84,IF(L369=4,72,IF(L369=5,66,IF(L369=6,60,IF(L369=7,54,IF(L369=8,48,0))))))))+IF(L369&lt;=8,0,IF(L369&lt;=16,40,IF(L369&lt;=24,25,0)))-IF(L369&lt;=8,0,IF(L369&lt;=16,(L369-9)*1.02,IF(L369&lt;=24,(L369-17)*1.02,0))),0)+IF(F369="EČneol",IF(L369=1,68,IF(L369=2,51.69,IF(L369=3,40.61,IF(L369=4,13,IF(L369=5,12,IF(L369=6,11,IF(L369=7,10,IF(L369=8,9,0)))))))))+IF(F369="EŽ",IF(L369=1,68,IF(L369=2,47.6,IF(L369=3,36,IF(L369=4,18,IF(L369=5,16.5,IF(L369=6,15,IF(L369=7,13.5,IF(L369=8,12,0))))))))+IF(L369&lt;=8,0,IF(L369&lt;=16,10,IF(L369&lt;=24,6,0)))-IF(L369&lt;=8,0,IF(L369&lt;=16,(L369-9)*0.34,IF(L369&lt;=24,(L369-17)*0.34,0))),0)+IF(F369="PT",IF(L369=1,68,IF(L369=2,52.08,IF(L369=3,41.28,IF(L369=4,24,IF(L369=5,22,IF(L369=6,20,IF(L369=7,18,IF(L369=8,16,0))))))))+IF(L369&lt;=8,0,IF(L369&lt;=16,13,IF(L369&lt;=24,9,IF(L369&lt;=32,4,0))))-IF(L369&lt;=8,0,IF(L369&lt;=16,(L369-9)*0.34,IF(L369&lt;=24,(L369-17)*0.34,IF(L369&lt;=32,(L369-25)*0.34,0)))),0)+IF(F369="JOŽ",IF(L369=1,85,IF(L369=2,59.5,IF(L369=3,45,IF(L369=4,32.5,IF(L369=5,30,IF(L369=6,27.5,IF(L369=7,25,IF(L369=8,22.5,0))))))))+IF(L369&lt;=8,0,IF(L369&lt;=16,19,IF(L369&lt;=24,13,0)))-IF(L369&lt;=8,0,IF(L369&lt;=16,(L369-9)*0.425,IF(L369&lt;=24,(L369-17)*0.425,0))),0)+IF(F369="JPČ",IF(L369=1,68,IF(L369=2,47.6,IF(L369=3,36,IF(L369=4,26,IF(L369=5,24,IF(L369=6,22,IF(L369=7,20,IF(L369=8,18,0))))))))+IF(L369&lt;=8,0,IF(L369&lt;=16,13,IF(L369&lt;=24,9,0)))-IF(L369&lt;=8,0,IF(L369&lt;=16,(L369-9)*0.34,IF(L369&lt;=24,(L369-17)*0.34,0))),0)+IF(F369="JEČ",IF(L369=1,34,IF(L369=2,26.04,IF(L369=3,20.6,IF(L369=4,12,IF(L369=5,11,IF(L369=6,10,IF(L369=7,9,IF(L369=8,8,0))))))))+IF(L369&lt;=8,0,IF(L369&lt;=16,6,0))-IF(L369&lt;=8,0,IF(L369&lt;=16,(L369-9)*0.17,0)),0)+IF(F369="JEOF",IF(L369=1,34,IF(L369=2,26.04,IF(L369=3,20.6,IF(L369=4,12,IF(L369=5,11,IF(L369=6,10,IF(L369=7,9,IF(L369=8,8,0))))))))+IF(L369&lt;=8,0,IF(L369&lt;=16,6,0))-IF(L369&lt;=8,0,IF(L369&lt;=16,(L369-9)*0.17,0)),0)+IF(F369="JnPČ",IF(L369=1,51,IF(L369=2,35.7,IF(L369=3,27,IF(L369=4,19.5,IF(L369=5,18,IF(L369=6,16.5,IF(L369=7,15,IF(L369=8,13.5,0))))))))+IF(L369&lt;=8,0,IF(L369&lt;=16,10,0))-IF(L369&lt;=8,0,IF(L369&lt;=16,(L369-9)*0.255,0)),0)+IF(F369="JnEČ",IF(L369=1,25.5,IF(L369=2,19.53,IF(L369=3,15.48,IF(L369=4,9,IF(L369=5,8.25,IF(L369=6,7.5,IF(L369=7,6.75,IF(L369=8,6,0))))))))+IF(L369&lt;=8,0,IF(L369&lt;=16,5,0))-IF(L369&lt;=8,0,IF(L369&lt;=16,(L369-9)*0.1275,0)),0)+IF(F369="JčPČ",IF(L369=1,21.25,IF(L369=2,14.5,IF(L369=3,11.5,IF(L369=4,7,IF(L369=5,6.5,IF(L369=6,6,IF(L369=7,5.5,IF(L369=8,5,0))))))))+IF(L369&lt;=8,0,IF(L369&lt;=16,4,0))-IF(L369&lt;=8,0,IF(L369&lt;=16,(L369-9)*0.10625,0)),0)+IF(F369="JčEČ",IF(L369=1,17,IF(L369=2,13.02,IF(L369=3,10.32,IF(L369=4,6,IF(L369=5,5.5,IF(L369=6,5,IF(L369=7,4.5,IF(L369=8,4,0))))))))+IF(L369&lt;=8,0,IF(L369&lt;=16,3,0))-IF(L369&lt;=8,0,IF(L369&lt;=16,(L369-9)*0.085,0)),0)+IF(F369="NEAK",IF(L369=1,11.48,IF(L369=2,8.79,IF(L369=3,6.97,IF(L369=4,4.05,IF(L369=5,3.71,IF(L369=6,3.38,IF(L369=7,3.04,IF(L369=8,2.7,0))))))))+IF(L369&lt;=8,0,IF(L369&lt;=16,2,IF(L369&lt;=24,1.3,0)))-IF(L369&lt;=8,0,IF(L369&lt;=16,(L369-9)*0.0574,IF(L369&lt;=24,(L369-17)*0.0574,0))),0))*IF(L369&lt;0,1,IF(OR(F369="PČ",F369="PŽ",F369="PT"),IF(J369&lt;32,J369/32,1),1))* IF(L369&lt;0,1,IF(OR(F369="EČ",F369="EŽ",F369="JOŽ",F369="JPČ",F369="NEAK"),IF(J369&lt;24,J369/24,1),1))*IF(L369&lt;0,1,IF(OR(F369="PČneol",F369="JEČ",F369="JEOF",F369="JnPČ",F369="JnEČ",F369="JčPČ",F369="JčEČ"),IF(J369&lt;16,J369/16,1),1))*IF(L369&lt;0,1,IF(F369="EČneol",IF(J369&lt;8,J369/8,1),1))</f>
        <v>0</v>
      </c>
      <c r="O369" s="9">
        <f t="shared" ref="O369:O378" si="139">IF(F369="OŽ",N369,IF(H369="Ne",IF(J369*0.3&lt;J369-L369,N369,0),IF(J369*0.1&lt;J369-L369,N369,0)))</f>
        <v>0</v>
      </c>
      <c r="P369" s="4">
        <f t="shared" ref="P369" si="140">IF(O369=0,0,IF(F369="OŽ",IF(L369&gt;35,0,IF(J369&gt;35,(36-L369)*1.836,((36-L369)-(36-J369))*1.836)),0)+IF(F369="PČ",IF(L369&gt;31,0,IF(J369&gt;31,(32-L369)*1.347,((32-L369)-(32-J369))*1.347)),0)+ IF(F369="PČneol",IF(L369&gt;15,0,IF(J369&gt;15,(16-L369)*0.255,((16-L369)-(16-J369))*0.255)),0)+IF(F369="PŽ",IF(L369&gt;31,0,IF(J369&gt;31,(32-L369)*0.255,((32-L369)-(32-J369))*0.255)),0)+IF(F369="EČ",IF(L369&gt;23,0,IF(J369&gt;23,(24-L369)*0.612,((24-L369)-(24-J369))*0.612)),0)+IF(F369="EČneol",IF(L369&gt;7,0,IF(J369&gt;7,(8-L369)*0.204,((8-L369)-(8-J369))*0.204)),0)+IF(F369="EŽ",IF(L369&gt;23,0,IF(J369&gt;23,(24-L369)*0.204,((24-L369)-(24-J369))*0.204)),0)+IF(F369="PT",IF(L369&gt;31,0,IF(J369&gt;31,(32-L369)*0.204,((32-L369)-(32-J369))*0.204)),0)+IF(F369="JOŽ",IF(L369&gt;23,0,IF(J369&gt;23,(24-L369)*0.255,((24-L369)-(24-J369))*0.255)),0)+IF(F369="JPČ",IF(L369&gt;23,0,IF(J369&gt;23,(24-L369)*0.204,((24-L369)-(24-J369))*0.204)),0)+IF(F369="JEČ",IF(L369&gt;15,0,IF(J369&gt;15,(16-L369)*0.102,((16-L369)-(16-J369))*0.102)),0)+IF(F369="JEOF",IF(L369&gt;15,0,IF(J369&gt;15,(16-L369)*0.102,((16-L369)-(16-J369))*0.102)),0)+IF(F369="JnPČ",IF(L369&gt;15,0,IF(J369&gt;15,(16-L369)*0.153,((16-L369)-(16-J369))*0.153)),0)+IF(F369="JnEČ",IF(L369&gt;15,0,IF(J369&gt;15,(16-L369)*0.0765,((16-L369)-(16-J369))*0.0765)),0)+IF(F369="JčPČ",IF(L369&gt;15,0,IF(J369&gt;15,(16-L369)*0.06375,((16-L369)-(16-J369))*0.06375)),0)+IF(F369="JčEČ",IF(L369&gt;15,0,IF(J369&gt;15,(16-L369)*0.051,((16-L369)-(16-J369))*0.051)),0)+IF(F369="NEAK",IF(L369&gt;23,0,IF(J369&gt;23,(24-L369)*0.03444,((24-L369)-(24-J369))*0.03444)),0))</f>
        <v>0</v>
      </c>
      <c r="Q369" s="11">
        <f t="shared" ref="Q369" si="141">IF(ISERROR(P369*100/N369),0,(P369*100/N369))</f>
        <v>0</v>
      </c>
      <c r="R369" s="10">
        <f t="shared" ref="R369:R378" si="142">IF(Q369&lt;=30,O369+P369,O369+O369*0.3)*IF(G369=1,0.4,IF(G369=2,0.75,IF(G369="1 (kas 4 m. 1 k. nerengiamos)",0.52,1)))*IF(D369="olimpinė",1,IF(M369="Ne",0.5,1))*IF(OR(A$5="Lietuvos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federacija"),IF(OR(J369&lt;8,K369&lt;16),0,1),1)*E369*IF(I369&lt;=1,1,1/I369)*IF(OR(A$5="Lietuvos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369" s="8"/>
    </row>
    <row r="370" spans="1:19">
      <c r="A370" s="61">
        <v>2</v>
      </c>
      <c r="B370" s="61"/>
      <c r="C370" s="12"/>
      <c r="D370" s="61"/>
      <c r="E370" s="61"/>
      <c r="F370" s="61"/>
      <c r="G370" s="61"/>
      <c r="H370" s="61"/>
      <c r="I370" s="61"/>
      <c r="J370" s="61"/>
      <c r="K370" s="61"/>
      <c r="L370" s="61"/>
      <c r="M370" s="61"/>
      <c r="N370" s="3">
        <f t="shared" si="138"/>
        <v>0</v>
      </c>
      <c r="O370" s="9">
        <f t="shared" si="139"/>
        <v>0</v>
      </c>
      <c r="P370" s="4">
        <f t="shared" ref="P370:P378" si="143">IF(O370=0,0,IF(F370="OŽ",IF(L370&gt;35,0,IF(J370&gt;35,(36-L370)*1.836,((36-L370)-(36-J370))*1.836)),0)+IF(F370="PČ",IF(L370&gt;31,0,IF(J370&gt;31,(32-L370)*1.347,((32-L370)-(32-J370))*1.347)),0)+ IF(F370="PČneol",IF(L370&gt;15,0,IF(J370&gt;15,(16-L370)*0.255,((16-L370)-(16-J370))*0.255)),0)+IF(F370="PŽ",IF(L370&gt;31,0,IF(J370&gt;31,(32-L370)*0.255,((32-L370)-(32-J370))*0.255)),0)+IF(F370="EČ",IF(L370&gt;23,0,IF(J370&gt;23,(24-L370)*0.612,((24-L370)-(24-J370))*0.612)),0)+IF(F370="EČneol",IF(L370&gt;7,0,IF(J370&gt;7,(8-L370)*0.204,((8-L370)-(8-J370))*0.204)),0)+IF(F370="EŽ",IF(L370&gt;23,0,IF(J370&gt;23,(24-L370)*0.204,((24-L370)-(24-J370))*0.204)),0)+IF(F370="PT",IF(L370&gt;31,0,IF(J370&gt;31,(32-L370)*0.204,((32-L370)-(32-J370))*0.204)),0)+IF(F370="JOŽ",IF(L370&gt;23,0,IF(J370&gt;23,(24-L370)*0.255,((24-L370)-(24-J370))*0.255)),0)+IF(F370="JPČ",IF(L370&gt;23,0,IF(J370&gt;23,(24-L370)*0.204,((24-L370)-(24-J370))*0.204)),0)+IF(F370="JEČ",IF(L370&gt;15,0,IF(J370&gt;15,(16-L370)*0.102,((16-L370)-(16-J370))*0.102)),0)+IF(F370="JEOF",IF(L370&gt;15,0,IF(J370&gt;15,(16-L370)*0.102,((16-L370)-(16-J370))*0.102)),0)+IF(F370="JnPČ",IF(L370&gt;15,0,IF(J370&gt;15,(16-L370)*0.153,((16-L370)-(16-J370))*0.153)),0)+IF(F370="JnEČ",IF(L370&gt;15,0,IF(J370&gt;15,(16-L370)*0.0765,((16-L370)-(16-J370))*0.0765)),0)+IF(F370="JčPČ",IF(L370&gt;15,0,IF(J370&gt;15,(16-L370)*0.06375,((16-L370)-(16-J370))*0.06375)),0)+IF(F370="JčEČ",IF(L370&gt;15,0,IF(J370&gt;15,(16-L370)*0.051,((16-L370)-(16-J370))*0.051)),0)+IF(F370="NEAK",IF(L370&gt;23,0,IF(J370&gt;23,(24-L370)*0.03444,((24-L370)-(24-J370))*0.03444)),0))</f>
        <v>0</v>
      </c>
      <c r="Q370" s="11">
        <f t="shared" ref="Q370:Q378" si="144">IF(ISERROR(P370*100/N370),0,(P370*100/N370))</f>
        <v>0</v>
      </c>
      <c r="R370" s="10">
        <f t="shared" si="142"/>
        <v>0</v>
      </c>
      <c r="S370" s="8"/>
    </row>
    <row r="371" spans="1:19">
      <c r="A371" s="61">
        <v>3</v>
      </c>
      <c r="B371" s="61"/>
      <c r="C371" s="12"/>
      <c r="D371" s="61"/>
      <c r="E371" s="61"/>
      <c r="F371" s="61"/>
      <c r="G371" s="61"/>
      <c r="H371" s="61"/>
      <c r="I371" s="61"/>
      <c r="J371" s="61"/>
      <c r="K371" s="61"/>
      <c r="L371" s="61"/>
      <c r="M371" s="61"/>
      <c r="N371" s="3">
        <f t="shared" si="138"/>
        <v>0</v>
      </c>
      <c r="O371" s="9">
        <f t="shared" si="139"/>
        <v>0</v>
      </c>
      <c r="P371" s="4">
        <f t="shared" si="143"/>
        <v>0</v>
      </c>
      <c r="Q371" s="11">
        <f t="shared" si="144"/>
        <v>0</v>
      </c>
      <c r="R371" s="10">
        <f t="shared" si="142"/>
        <v>0</v>
      </c>
      <c r="S371" s="8"/>
    </row>
    <row r="372" spans="1:19">
      <c r="A372" s="61">
        <v>4</v>
      </c>
      <c r="B372" s="61"/>
      <c r="C372" s="12"/>
      <c r="D372" s="61"/>
      <c r="E372" s="61"/>
      <c r="F372" s="61"/>
      <c r="G372" s="61"/>
      <c r="H372" s="61"/>
      <c r="I372" s="61"/>
      <c r="J372" s="61"/>
      <c r="K372" s="61"/>
      <c r="L372" s="61"/>
      <c r="M372" s="61"/>
      <c r="N372" s="3">
        <f t="shared" si="138"/>
        <v>0</v>
      </c>
      <c r="O372" s="9">
        <f t="shared" si="139"/>
        <v>0</v>
      </c>
      <c r="P372" s="4">
        <f t="shared" si="143"/>
        <v>0</v>
      </c>
      <c r="Q372" s="11">
        <f t="shared" si="144"/>
        <v>0</v>
      </c>
      <c r="R372" s="10">
        <f t="shared" si="142"/>
        <v>0</v>
      </c>
      <c r="S372" s="8"/>
    </row>
    <row r="373" spans="1:19">
      <c r="A373" s="61">
        <v>5</v>
      </c>
      <c r="B373" s="61"/>
      <c r="C373" s="12"/>
      <c r="D373" s="61"/>
      <c r="E373" s="61"/>
      <c r="F373" s="61"/>
      <c r="G373" s="61"/>
      <c r="H373" s="61"/>
      <c r="I373" s="61"/>
      <c r="J373" s="61"/>
      <c r="K373" s="61"/>
      <c r="L373" s="61"/>
      <c r="M373" s="61"/>
      <c r="N373" s="3">
        <f t="shared" si="138"/>
        <v>0</v>
      </c>
      <c r="O373" s="9">
        <f t="shared" si="139"/>
        <v>0</v>
      </c>
      <c r="P373" s="4">
        <f t="shared" si="143"/>
        <v>0</v>
      </c>
      <c r="Q373" s="11">
        <f t="shared" si="144"/>
        <v>0</v>
      </c>
      <c r="R373" s="10">
        <f t="shared" si="142"/>
        <v>0</v>
      </c>
      <c r="S373" s="8"/>
    </row>
    <row r="374" spans="1:19">
      <c r="A374" s="61">
        <v>6</v>
      </c>
      <c r="B374" s="61"/>
      <c r="C374" s="12"/>
      <c r="D374" s="61"/>
      <c r="E374" s="61"/>
      <c r="F374" s="61"/>
      <c r="G374" s="61"/>
      <c r="H374" s="61"/>
      <c r="I374" s="61"/>
      <c r="J374" s="61"/>
      <c r="K374" s="61"/>
      <c r="L374" s="61"/>
      <c r="M374" s="61"/>
      <c r="N374" s="3">
        <f t="shared" si="138"/>
        <v>0</v>
      </c>
      <c r="O374" s="9">
        <f t="shared" si="139"/>
        <v>0</v>
      </c>
      <c r="P374" s="4">
        <f t="shared" si="143"/>
        <v>0</v>
      </c>
      <c r="Q374" s="11">
        <f t="shared" si="144"/>
        <v>0</v>
      </c>
      <c r="R374" s="10">
        <f t="shared" si="142"/>
        <v>0</v>
      </c>
      <c r="S374" s="8"/>
    </row>
    <row r="375" spans="1:19">
      <c r="A375" s="61">
        <v>7</v>
      </c>
      <c r="B375" s="61"/>
      <c r="C375" s="12"/>
      <c r="D375" s="61"/>
      <c r="E375" s="61"/>
      <c r="F375" s="61"/>
      <c r="G375" s="61"/>
      <c r="H375" s="61"/>
      <c r="I375" s="61"/>
      <c r="J375" s="61"/>
      <c r="K375" s="61"/>
      <c r="L375" s="61"/>
      <c r="M375" s="61"/>
      <c r="N375" s="3">
        <f t="shared" si="138"/>
        <v>0</v>
      </c>
      <c r="O375" s="9">
        <f t="shared" si="139"/>
        <v>0</v>
      </c>
      <c r="P375" s="4">
        <f t="shared" si="143"/>
        <v>0</v>
      </c>
      <c r="Q375" s="11">
        <f t="shared" si="144"/>
        <v>0</v>
      </c>
      <c r="R375" s="10">
        <f t="shared" si="142"/>
        <v>0</v>
      </c>
      <c r="S375" s="8"/>
    </row>
    <row r="376" spans="1:19">
      <c r="A376" s="61">
        <v>8</v>
      </c>
      <c r="B376" s="61"/>
      <c r="C376" s="12"/>
      <c r="D376" s="61"/>
      <c r="E376" s="61"/>
      <c r="F376" s="61"/>
      <c r="G376" s="61"/>
      <c r="H376" s="61"/>
      <c r="I376" s="61"/>
      <c r="J376" s="61"/>
      <c r="K376" s="61"/>
      <c r="L376" s="61"/>
      <c r="M376" s="61"/>
      <c r="N376" s="3">
        <f t="shared" si="138"/>
        <v>0</v>
      </c>
      <c r="O376" s="9">
        <f t="shared" si="139"/>
        <v>0</v>
      </c>
      <c r="P376" s="4">
        <f t="shared" si="143"/>
        <v>0</v>
      </c>
      <c r="Q376" s="11">
        <f t="shared" si="144"/>
        <v>0</v>
      </c>
      <c r="R376" s="10">
        <f t="shared" si="142"/>
        <v>0</v>
      </c>
      <c r="S376" s="8"/>
    </row>
    <row r="377" spans="1:19">
      <c r="A377" s="61">
        <v>9</v>
      </c>
      <c r="B377" s="61"/>
      <c r="C377" s="12"/>
      <c r="D377" s="61"/>
      <c r="E377" s="61"/>
      <c r="F377" s="61"/>
      <c r="G377" s="61"/>
      <c r="H377" s="61"/>
      <c r="I377" s="61"/>
      <c r="J377" s="61"/>
      <c r="K377" s="61"/>
      <c r="L377" s="61"/>
      <c r="M377" s="61"/>
      <c r="N377" s="3">
        <f t="shared" si="138"/>
        <v>0</v>
      </c>
      <c r="O377" s="9">
        <f t="shared" si="139"/>
        <v>0</v>
      </c>
      <c r="P377" s="4">
        <f t="shared" si="143"/>
        <v>0</v>
      </c>
      <c r="Q377" s="11">
        <f t="shared" si="144"/>
        <v>0</v>
      </c>
      <c r="R377" s="10">
        <f t="shared" si="142"/>
        <v>0</v>
      </c>
      <c r="S377" s="8"/>
    </row>
    <row r="378" spans="1:19">
      <c r="A378" s="61">
        <v>10</v>
      </c>
      <c r="B378" s="61"/>
      <c r="C378" s="12"/>
      <c r="D378" s="61"/>
      <c r="E378" s="61"/>
      <c r="F378" s="61"/>
      <c r="G378" s="61"/>
      <c r="H378" s="61"/>
      <c r="I378" s="61"/>
      <c r="J378" s="61"/>
      <c r="K378" s="61"/>
      <c r="L378" s="61"/>
      <c r="M378" s="61"/>
      <c r="N378" s="3">
        <f t="shared" si="138"/>
        <v>0</v>
      </c>
      <c r="O378" s="9">
        <f t="shared" si="139"/>
        <v>0</v>
      </c>
      <c r="P378" s="4">
        <f t="shared" si="143"/>
        <v>0</v>
      </c>
      <c r="Q378" s="11">
        <f t="shared" si="144"/>
        <v>0</v>
      </c>
      <c r="R378" s="10">
        <f t="shared" si="142"/>
        <v>0</v>
      </c>
      <c r="S378" s="8"/>
    </row>
    <row r="379" spans="1:19" ht="13.9" customHeight="1">
      <c r="A379" s="64" t="s">
        <v>33</v>
      </c>
      <c r="B379" s="65"/>
      <c r="C379" s="65"/>
      <c r="D379" s="65"/>
      <c r="E379" s="65"/>
      <c r="F379" s="65"/>
      <c r="G379" s="65"/>
      <c r="H379" s="65"/>
      <c r="I379" s="65"/>
      <c r="J379" s="65"/>
      <c r="K379" s="65"/>
      <c r="L379" s="65"/>
      <c r="M379" s="65"/>
      <c r="N379" s="65"/>
      <c r="O379" s="65"/>
      <c r="P379" s="65"/>
      <c r="Q379" s="66"/>
      <c r="R379" s="10">
        <f>SUM(R369:R378)</f>
        <v>0</v>
      </c>
      <c r="S379" s="8"/>
    </row>
    <row r="380" spans="1:19" ht="15.75">
      <c r="A380" s="24" t="s">
        <v>34</v>
      </c>
      <c r="B380" s="24"/>
      <c r="C380" s="15"/>
      <c r="D380" s="15"/>
      <c r="E380" s="15"/>
      <c r="F380" s="15"/>
      <c r="G380" s="15"/>
      <c r="H380" s="15"/>
      <c r="I380" s="15"/>
      <c r="J380" s="15"/>
      <c r="K380" s="15"/>
      <c r="L380" s="15"/>
      <c r="M380" s="15"/>
      <c r="N380" s="15"/>
      <c r="O380" s="15"/>
      <c r="P380" s="15"/>
      <c r="Q380" s="15"/>
      <c r="R380" s="16"/>
      <c r="S380" s="8"/>
    </row>
    <row r="381" spans="1:19">
      <c r="A381" s="49" t="s">
        <v>43</v>
      </c>
      <c r="B381" s="49"/>
      <c r="C381" s="49"/>
      <c r="D381" s="49"/>
      <c r="E381" s="49"/>
      <c r="F381" s="49"/>
      <c r="G381" s="49"/>
      <c r="H381" s="49"/>
      <c r="I381" s="49"/>
      <c r="J381" s="15"/>
      <c r="K381" s="15"/>
      <c r="L381" s="15"/>
      <c r="M381" s="15"/>
      <c r="N381" s="15"/>
      <c r="O381" s="15"/>
      <c r="P381" s="15"/>
      <c r="Q381" s="15"/>
      <c r="R381" s="16"/>
      <c r="S381" s="8"/>
    </row>
    <row r="382" spans="1:19">
      <c r="A382" s="49"/>
      <c r="B382" s="49"/>
      <c r="C382" s="49"/>
      <c r="D382" s="49"/>
      <c r="E382" s="49"/>
      <c r="F382" s="49"/>
      <c r="G382" s="49"/>
      <c r="H382" s="49"/>
      <c r="I382" s="49"/>
      <c r="J382" s="15"/>
      <c r="K382" s="15"/>
      <c r="L382" s="15"/>
      <c r="M382" s="15"/>
      <c r="N382" s="15"/>
      <c r="O382" s="15"/>
      <c r="P382" s="15"/>
      <c r="Q382" s="15"/>
      <c r="R382" s="16"/>
      <c r="S382" s="8"/>
    </row>
    <row r="383" spans="1:19">
      <c r="A383" s="67" t="s">
        <v>44</v>
      </c>
      <c r="B383" s="68"/>
      <c r="C383" s="68"/>
      <c r="D383" s="68"/>
      <c r="E383" s="68"/>
      <c r="F383" s="68"/>
      <c r="G383" s="68"/>
      <c r="H383" s="68"/>
      <c r="I383" s="68"/>
      <c r="J383" s="68"/>
      <c r="K383" s="68"/>
      <c r="L383" s="68"/>
      <c r="M383" s="68"/>
      <c r="N383" s="68"/>
      <c r="O383" s="68"/>
      <c r="P383" s="68"/>
      <c r="Q383" s="57"/>
      <c r="R383" s="8"/>
      <c r="S383" s="8"/>
    </row>
    <row r="384" spans="1:19" ht="18">
      <c r="A384" s="69" t="s">
        <v>27</v>
      </c>
      <c r="B384" s="70"/>
      <c r="C384" s="70"/>
      <c r="D384" s="50"/>
      <c r="E384" s="50"/>
      <c r="F384" s="50"/>
      <c r="G384" s="50"/>
      <c r="H384" s="50"/>
      <c r="I384" s="50"/>
      <c r="J384" s="50"/>
      <c r="K384" s="50"/>
      <c r="L384" s="50"/>
      <c r="M384" s="50"/>
      <c r="N384" s="50"/>
      <c r="O384" s="50"/>
      <c r="P384" s="50"/>
      <c r="Q384" s="57"/>
      <c r="R384" s="8"/>
      <c r="S384" s="8"/>
    </row>
    <row r="385" spans="1:19">
      <c r="A385" s="67" t="s">
        <v>45</v>
      </c>
      <c r="B385" s="68"/>
      <c r="C385" s="68"/>
      <c r="D385" s="68"/>
      <c r="E385" s="68"/>
      <c r="F385" s="68"/>
      <c r="G385" s="68"/>
      <c r="H385" s="68"/>
      <c r="I385" s="68"/>
      <c r="J385" s="68"/>
      <c r="K385" s="68"/>
      <c r="L385" s="68"/>
      <c r="M385" s="68"/>
      <c r="N385" s="68"/>
      <c r="O385" s="68"/>
      <c r="P385" s="68"/>
      <c r="Q385" s="57"/>
      <c r="R385" s="8"/>
      <c r="S385" s="8"/>
    </row>
    <row r="386" spans="1:19">
      <c r="A386" s="61">
        <v>1</v>
      </c>
      <c r="B386" s="61"/>
      <c r="C386" s="12"/>
      <c r="D386" s="61"/>
      <c r="E386" s="61"/>
      <c r="F386" s="61"/>
      <c r="G386" s="61"/>
      <c r="H386" s="61"/>
      <c r="I386" s="61"/>
      <c r="J386" s="61"/>
      <c r="K386" s="61"/>
      <c r="L386" s="61"/>
      <c r="M386" s="61"/>
      <c r="N386" s="3">
        <f t="shared" ref="N386:N395" si="145">(IF(F386="OŽ",IF(L386=1,550.8,IF(L386=2,426.38,IF(L386=3,342.14,IF(L386=4,181.44,IF(L386=5,168.48,IF(L386=6,155.52,IF(L386=7,148.5,IF(L386=8,144,0))))))))+IF(L386&lt;=8,0,IF(L386&lt;=16,137.7,IF(L386&lt;=24,108,IF(L386&lt;=32,80.1,IF(L386&lt;=36,52.2,0)))))-IF(L386&lt;=8,0,IF(L386&lt;=16,(L386-9)*2.754,IF(L386&lt;=24,(L386-17)* 2.754,IF(L386&lt;=32,(L386-25)* 2.754,IF(L386&lt;=36,(L386-33)*2.754,0))))),0)+IF(F386="PČ",IF(L386=1,449,IF(L386=2,314.6,IF(L386=3,238,IF(L386=4,172,IF(L386=5,159,IF(L386=6,145,IF(L386=7,132,IF(L386=8,119,0))))))))+IF(L386&lt;=8,0,IF(L386&lt;=16,88,IF(L386&lt;=24,55,IF(L386&lt;=32,22,0))))-IF(L386&lt;=8,0,IF(L386&lt;=16,(L386-9)*2.245,IF(L386&lt;=24,(L386-17)*2.245,IF(L386&lt;=32,(L386-25)*2.245,0)))),0)+IF(F386="PČneol",IF(L386=1,85,IF(L386=2,64.61,IF(L386=3,50.76,IF(L386=4,16.25,IF(L386=5,15,IF(L386=6,13.75,IF(L386=7,12.5,IF(L386=8,11.25,0))))))))+IF(L386&lt;=8,0,IF(L386&lt;=16,9,0))-IF(L386&lt;=8,0,IF(L386&lt;=16,(L386-9)*0.425,0)),0)+IF(F386="PŽ",IF(L386=1,85,IF(L386=2,59.5,IF(L386=3,45,IF(L386=4,32.5,IF(L386=5,30,IF(L386=6,27.5,IF(L386=7,25,IF(L386=8,22.5,0))))))))+IF(L386&lt;=8,0,IF(L386&lt;=16,19,IF(L386&lt;=24,13,IF(L386&lt;=32,8,0))))-IF(L386&lt;=8,0,IF(L386&lt;=16,(L386-9)*0.425,IF(L386&lt;=24,(L386-17)*0.425,IF(L386&lt;=32,(L386-25)*0.425,0)))),0)+IF(F386="EČ",IF(L386=1,204,IF(L386=2,156.24,IF(L386=3,123.84,IF(L386=4,72,IF(L386=5,66,IF(L386=6,60,IF(L386=7,54,IF(L386=8,48,0))))))))+IF(L386&lt;=8,0,IF(L386&lt;=16,40,IF(L386&lt;=24,25,0)))-IF(L386&lt;=8,0,IF(L386&lt;=16,(L386-9)*1.02,IF(L386&lt;=24,(L386-17)*1.02,0))),0)+IF(F386="EČneol",IF(L386=1,68,IF(L386=2,51.69,IF(L386=3,40.61,IF(L386=4,13,IF(L386=5,12,IF(L386=6,11,IF(L386=7,10,IF(L386=8,9,0)))))))))+IF(F386="EŽ",IF(L386=1,68,IF(L386=2,47.6,IF(L386=3,36,IF(L386=4,18,IF(L386=5,16.5,IF(L386=6,15,IF(L386=7,13.5,IF(L386=8,12,0))))))))+IF(L386&lt;=8,0,IF(L386&lt;=16,10,IF(L386&lt;=24,6,0)))-IF(L386&lt;=8,0,IF(L386&lt;=16,(L386-9)*0.34,IF(L386&lt;=24,(L386-17)*0.34,0))),0)+IF(F386="PT",IF(L386=1,68,IF(L386=2,52.08,IF(L386=3,41.28,IF(L386=4,24,IF(L386=5,22,IF(L386=6,20,IF(L386=7,18,IF(L386=8,16,0))))))))+IF(L386&lt;=8,0,IF(L386&lt;=16,13,IF(L386&lt;=24,9,IF(L386&lt;=32,4,0))))-IF(L386&lt;=8,0,IF(L386&lt;=16,(L386-9)*0.34,IF(L386&lt;=24,(L386-17)*0.34,IF(L386&lt;=32,(L386-25)*0.34,0)))),0)+IF(F386="JOŽ",IF(L386=1,85,IF(L386=2,59.5,IF(L386=3,45,IF(L386=4,32.5,IF(L386=5,30,IF(L386=6,27.5,IF(L386=7,25,IF(L386=8,22.5,0))))))))+IF(L386&lt;=8,0,IF(L386&lt;=16,19,IF(L386&lt;=24,13,0)))-IF(L386&lt;=8,0,IF(L386&lt;=16,(L386-9)*0.425,IF(L386&lt;=24,(L386-17)*0.425,0))),0)+IF(F386="JPČ",IF(L386=1,68,IF(L386=2,47.6,IF(L386=3,36,IF(L386=4,26,IF(L386=5,24,IF(L386=6,22,IF(L386=7,20,IF(L386=8,18,0))))))))+IF(L386&lt;=8,0,IF(L386&lt;=16,13,IF(L386&lt;=24,9,0)))-IF(L386&lt;=8,0,IF(L386&lt;=16,(L386-9)*0.34,IF(L386&lt;=24,(L386-17)*0.34,0))),0)+IF(F386="JEČ",IF(L386=1,34,IF(L386=2,26.04,IF(L386=3,20.6,IF(L386=4,12,IF(L386=5,11,IF(L386=6,10,IF(L386=7,9,IF(L386=8,8,0))))))))+IF(L386&lt;=8,0,IF(L386&lt;=16,6,0))-IF(L386&lt;=8,0,IF(L386&lt;=16,(L386-9)*0.17,0)),0)+IF(F386="JEOF",IF(L386=1,34,IF(L386=2,26.04,IF(L386=3,20.6,IF(L386=4,12,IF(L386=5,11,IF(L386=6,10,IF(L386=7,9,IF(L386=8,8,0))))))))+IF(L386&lt;=8,0,IF(L386&lt;=16,6,0))-IF(L386&lt;=8,0,IF(L386&lt;=16,(L386-9)*0.17,0)),0)+IF(F386="JnPČ",IF(L386=1,51,IF(L386=2,35.7,IF(L386=3,27,IF(L386=4,19.5,IF(L386=5,18,IF(L386=6,16.5,IF(L386=7,15,IF(L386=8,13.5,0))))))))+IF(L386&lt;=8,0,IF(L386&lt;=16,10,0))-IF(L386&lt;=8,0,IF(L386&lt;=16,(L386-9)*0.255,0)),0)+IF(F386="JnEČ",IF(L386=1,25.5,IF(L386=2,19.53,IF(L386=3,15.48,IF(L386=4,9,IF(L386=5,8.25,IF(L386=6,7.5,IF(L386=7,6.75,IF(L386=8,6,0))))))))+IF(L386&lt;=8,0,IF(L386&lt;=16,5,0))-IF(L386&lt;=8,0,IF(L386&lt;=16,(L386-9)*0.1275,0)),0)+IF(F386="JčPČ",IF(L386=1,21.25,IF(L386=2,14.5,IF(L386=3,11.5,IF(L386=4,7,IF(L386=5,6.5,IF(L386=6,6,IF(L386=7,5.5,IF(L386=8,5,0))))))))+IF(L386&lt;=8,0,IF(L386&lt;=16,4,0))-IF(L386&lt;=8,0,IF(L386&lt;=16,(L386-9)*0.10625,0)),0)+IF(F386="JčEČ",IF(L386=1,17,IF(L386=2,13.02,IF(L386=3,10.32,IF(L386=4,6,IF(L386=5,5.5,IF(L386=6,5,IF(L386=7,4.5,IF(L386=8,4,0))))))))+IF(L386&lt;=8,0,IF(L386&lt;=16,3,0))-IF(L386&lt;=8,0,IF(L386&lt;=16,(L386-9)*0.085,0)),0)+IF(F386="NEAK",IF(L386=1,11.48,IF(L386=2,8.79,IF(L386=3,6.97,IF(L386=4,4.05,IF(L386=5,3.71,IF(L386=6,3.38,IF(L386=7,3.04,IF(L386=8,2.7,0))))))))+IF(L386&lt;=8,0,IF(L386&lt;=16,2,IF(L386&lt;=24,1.3,0)))-IF(L386&lt;=8,0,IF(L386&lt;=16,(L386-9)*0.0574,IF(L386&lt;=24,(L386-17)*0.0574,0))),0))*IF(L386&lt;0,1,IF(OR(F386="PČ",F386="PŽ",F386="PT"),IF(J386&lt;32,J386/32,1),1))* IF(L386&lt;0,1,IF(OR(F386="EČ",F386="EŽ",F386="JOŽ",F386="JPČ",F386="NEAK"),IF(J386&lt;24,J386/24,1),1))*IF(L386&lt;0,1,IF(OR(F386="PČneol",F386="JEČ",F386="JEOF",F386="JnPČ",F386="JnEČ",F386="JčPČ",F386="JčEČ"),IF(J386&lt;16,J386/16,1),1))*IF(L386&lt;0,1,IF(F386="EČneol",IF(J386&lt;8,J386/8,1),1))</f>
        <v>0</v>
      </c>
      <c r="O386" s="9">
        <f t="shared" ref="O386:O395" si="146">IF(F386="OŽ",N386,IF(H386="Ne",IF(J386*0.3&lt;J386-L386,N386,0),IF(J386*0.1&lt;J386-L386,N386,0)))</f>
        <v>0</v>
      </c>
      <c r="P386" s="4">
        <f t="shared" ref="P386" si="147">IF(O386=0,0,IF(F386="OŽ",IF(L386&gt;35,0,IF(J386&gt;35,(36-L386)*1.836,((36-L386)-(36-J386))*1.836)),0)+IF(F386="PČ",IF(L386&gt;31,0,IF(J386&gt;31,(32-L386)*1.347,((32-L386)-(32-J386))*1.347)),0)+ IF(F386="PČneol",IF(L386&gt;15,0,IF(J386&gt;15,(16-L386)*0.255,((16-L386)-(16-J386))*0.255)),0)+IF(F386="PŽ",IF(L386&gt;31,0,IF(J386&gt;31,(32-L386)*0.255,((32-L386)-(32-J386))*0.255)),0)+IF(F386="EČ",IF(L386&gt;23,0,IF(J386&gt;23,(24-L386)*0.612,((24-L386)-(24-J386))*0.612)),0)+IF(F386="EČneol",IF(L386&gt;7,0,IF(J386&gt;7,(8-L386)*0.204,((8-L386)-(8-J386))*0.204)),0)+IF(F386="EŽ",IF(L386&gt;23,0,IF(J386&gt;23,(24-L386)*0.204,((24-L386)-(24-J386))*0.204)),0)+IF(F386="PT",IF(L386&gt;31,0,IF(J386&gt;31,(32-L386)*0.204,((32-L386)-(32-J386))*0.204)),0)+IF(F386="JOŽ",IF(L386&gt;23,0,IF(J386&gt;23,(24-L386)*0.255,((24-L386)-(24-J386))*0.255)),0)+IF(F386="JPČ",IF(L386&gt;23,0,IF(J386&gt;23,(24-L386)*0.204,((24-L386)-(24-J386))*0.204)),0)+IF(F386="JEČ",IF(L386&gt;15,0,IF(J386&gt;15,(16-L386)*0.102,((16-L386)-(16-J386))*0.102)),0)+IF(F386="JEOF",IF(L386&gt;15,0,IF(J386&gt;15,(16-L386)*0.102,((16-L386)-(16-J386))*0.102)),0)+IF(F386="JnPČ",IF(L386&gt;15,0,IF(J386&gt;15,(16-L386)*0.153,((16-L386)-(16-J386))*0.153)),0)+IF(F386="JnEČ",IF(L386&gt;15,0,IF(J386&gt;15,(16-L386)*0.0765,((16-L386)-(16-J386))*0.0765)),0)+IF(F386="JčPČ",IF(L386&gt;15,0,IF(J386&gt;15,(16-L386)*0.06375,((16-L386)-(16-J386))*0.06375)),0)+IF(F386="JčEČ",IF(L386&gt;15,0,IF(J386&gt;15,(16-L386)*0.051,((16-L386)-(16-J386))*0.051)),0)+IF(F386="NEAK",IF(L386&gt;23,0,IF(J386&gt;23,(24-L386)*0.03444,((24-L386)-(24-J386))*0.03444)),0))</f>
        <v>0</v>
      </c>
      <c r="Q386" s="11">
        <f t="shared" ref="Q386" si="148">IF(ISERROR(P386*100/N386),0,(P386*100/N386))</f>
        <v>0</v>
      </c>
      <c r="R386" s="10">
        <f t="shared" ref="R386:R395" si="149">IF(Q386&lt;=30,O386+P386,O386+O386*0.3)*IF(G386=1,0.4,IF(G386=2,0.75,IF(G386="1 (kas 4 m. 1 k. nerengiamos)",0.52,1)))*IF(D386="olimpinė",1,IF(M386="Ne",0.5,1))*IF(OR(A$5="Lietuvos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federacija"),IF(OR(J386&lt;8,K386&lt;16),0,1),1)*E386*IF(I386&lt;=1,1,1/I386)*IF(OR(A$5="Lietuvos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386" s="8"/>
    </row>
    <row r="387" spans="1:19">
      <c r="A387" s="61">
        <v>2</v>
      </c>
      <c r="B387" s="61"/>
      <c r="C387" s="12"/>
      <c r="D387" s="61"/>
      <c r="E387" s="61"/>
      <c r="F387" s="61"/>
      <c r="G387" s="61"/>
      <c r="H387" s="61"/>
      <c r="I387" s="61"/>
      <c r="J387" s="61"/>
      <c r="K387" s="61"/>
      <c r="L387" s="61"/>
      <c r="M387" s="61"/>
      <c r="N387" s="3">
        <f t="shared" si="145"/>
        <v>0</v>
      </c>
      <c r="O387" s="9">
        <f t="shared" si="146"/>
        <v>0</v>
      </c>
      <c r="P387" s="4">
        <f t="shared" ref="P387:P395" si="150">IF(O387=0,0,IF(F387="OŽ",IF(L387&gt;35,0,IF(J387&gt;35,(36-L387)*1.836,((36-L387)-(36-J387))*1.836)),0)+IF(F387="PČ",IF(L387&gt;31,0,IF(J387&gt;31,(32-L387)*1.347,((32-L387)-(32-J387))*1.347)),0)+ IF(F387="PČneol",IF(L387&gt;15,0,IF(J387&gt;15,(16-L387)*0.255,((16-L387)-(16-J387))*0.255)),0)+IF(F387="PŽ",IF(L387&gt;31,0,IF(J387&gt;31,(32-L387)*0.255,((32-L387)-(32-J387))*0.255)),0)+IF(F387="EČ",IF(L387&gt;23,0,IF(J387&gt;23,(24-L387)*0.612,((24-L387)-(24-J387))*0.612)),0)+IF(F387="EČneol",IF(L387&gt;7,0,IF(J387&gt;7,(8-L387)*0.204,((8-L387)-(8-J387))*0.204)),0)+IF(F387="EŽ",IF(L387&gt;23,0,IF(J387&gt;23,(24-L387)*0.204,((24-L387)-(24-J387))*0.204)),0)+IF(F387="PT",IF(L387&gt;31,0,IF(J387&gt;31,(32-L387)*0.204,((32-L387)-(32-J387))*0.204)),0)+IF(F387="JOŽ",IF(L387&gt;23,0,IF(J387&gt;23,(24-L387)*0.255,((24-L387)-(24-J387))*0.255)),0)+IF(F387="JPČ",IF(L387&gt;23,0,IF(J387&gt;23,(24-L387)*0.204,((24-L387)-(24-J387))*0.204)),0)+IF(F387="JEČ",IF(L387&gt;15,0,IF(J387&gt;15,(16-L387)*0.102,((16-L387)-(16-J387))*0.102)),0)+IF(F387="JEOF",IF(L387&gt;15,0,IF(J387&gt;15,(16-L387)*0.102,((16-L387)-(16-J387))*0.102)),0)+IF(F387="JnPČ",IF(L387&gt;15,0,IF(J387&gt;15,(16-L387)*0.153,((16-L387)-(16-J387))*0.153)),0)+IF(F387="JnEČ",IF(L387&gt;15,0,IF(J387&gt;15,(16-L387)*0.0765,((16-L387)-(16-J387))*0.0765)),0)+IF(F387="JčPČ",IF(L387&gt;15,0,IF(J387&gt;15,(16-L387)*0.06375,((16-L387)-(16-J387))*0.06375)),0)+IF(F387="JčEČ",IF(L387&gt;15,0,IF(J387&gt;15,(16-L387)*0.051,((16-L387)-(16-J387))*0.051)),0)+IF(F387="NEAK",IF(L387&gt;23,0,IF(J387&gt;23,(24-L387)*0.03444,((24-L387)-(24-J387))*0.03444)),0))</f>
        <v>0</v>
      </c>
      <c r="Q387" s="11">
        <f t="shared" ref="Q387:Q395" si="151">IF(ISERROR(P387*100/N387),0,(P387*100/N387))</f>
        <v>0</v>
      </c>
      <c r="R387" s="10">
        <f t="shared" si="149"/>
        <v>0</v>
      </c>
      <c r="S387" s="8"/>
    </row>
    <row r="388" spans="1:19">
      <c r="A388" s="61">
        <v>3</v>
      </c>
      <c r="B388" s="61"/>
      <c r="C388" s="12"/>
      <c r="D388" s="61"/>
      <c r="E388" s="61"/>
      <c r="F388" s="61"/>
      <c r="G388" s="61"/>
      <c r="H388" s="61"/>
      <c r="I388" s="61"/>
      <c r="J388" s="61"/>
      <c r="K388" s="61"/>
      <c r="L388" s="61"/>
      <c r="M388" s="61"/>
      <c r="N388" s="3">
        <f t="shared" si="145"/>
        <v>0</v>
      </c>
      <c r="O388" s="9">
        <f t="shared" si="146"/>
        <v>0</v>
      </c>
      <c r="P388" s="4">
        <f t="shared" si="150"/>
        <v>0</v>
      </c>
      <c r="Q388" s="11">
        <f t="shared" si="151"/>
        <v>0</v>
      </c>
      <c r="R388" s="10">
        <f t="shared" si="149"/>
        <v>0</v>
      </c>
      <c r="S388" s="8"/>
    </row>
    <row r="389" spans="1:19">
      <c r="A389" s="61">
        <v>4</v>
      </c>
      <c r="B389" s="61"/>
      <c r="C389" s="12"/>
      <c r="D389" s="61"/>
      <c r="E389" s="61"/>
      <c r="F389" s="61"/>
      <c r="G389" s="61"/>
      <c r="H389" s="61"/>
      <c r="I389" s="61"/>
      <c r="J389" s="61"/>
      <c r="K389" s="61"/>
      <c r="L389" s="61"/>
      <c r="M389" s="61"/>
      <c r="N389" s="3">
        <f t="shared" si="145"/>
        <v>0</v>
      </c>
      <c r="O389" s="9">
        <f t="shared" si="146"/>
        <v>0</v>
      </c>
      <c r="P389" s="4">
        <f t="shared" si="150"/>
        <v>0</v>
      </c>
      <c r="Q389" s="11">
        <f t="shared" si="151"/>
        <v>0</v>
      </c>
      <c r="R389" s="10">
        <f t="shared" si="149"/>
        <v>0</v>
      </c>
      <c r="S389" s="8"/>
    </row>
    <row r="390" spans="1:19">
      <c r="A390" s="61">
        <v>5</v>
      </c>
      <c r="B390" s="61"/>
      <c r="C390" s="12"/>
      <c r="D390" s="61"/>
      <c r="E390" s="61"/>
      <c r="F390" s="61"/>
      <c r="G390" s="61"/>
      <c r="H390" s="61"/>
      <c r="I390" s="61"/>
      <c r="J390" s="61"/>
      <c r="K390" s="61"/>
      <c r="L390" s="61"/>
      <c r="M390" s="61"/>
      <c r="N390" s="3">
        <f t="shared" si="145"/>
        <v>0</v>
      </c>
      <c r="O390" s="9">
        <f t="shared" si="146"/>
        <v>0</v>
      </c>
      <c r="P390" s="4">
        <f t="shared" si="150"/>
        <v>0</v>
      </c>
      <c r="Q390" s="11">
        <f t="shared" si="151"/>
        <v>0</v>
      </c>
      <c r="R390" s="10">
        <f t="shared" si="149"/>
        <v>0</v>
      </c>
      <c r="S390" s="8"/>
    </row>
    <row r="391" spans="1:19">
      <c r="A391" s="61">
        <v>6</v>
      </c>
      <c r="B391" s="61"/>
      <c r="C391" s="12"/>
      <c r="D391" s="61"/>
      <c r="E391" s="61"/>
      <c r="F391" s="61"/>
      <c r="G391" s="61"/>
      <c r="H391" s="61"/>
      <c r="I391" s="61"/>
      <c r="J391" s="61"/>
      <c r="K391" s="61"/>
      <c r="L391" s="61"/>
      <c r="M391" s="61"/>
      <c r="N391" s="3">
        <f t="shared" si="145"/>
        <v>0</v>
      </c>
      <c r="O391" s="9">
        <f t="shared" si="146"/>
        <v>0</v>
      </c>
      <c r="P391" s="4">
        <f t="shared" si="150"/>
        <v>0</v>
      </c>
      <c r="Q391" s="11">
        <f t="shared" si="151"/>
        <v>0</v>
      </c>
      <c r="R391" s="10">
        <f t="shared" si="149"/>
        <v>0</v>
      </c>
      <c r="S391" s="8"/>
    </row>
    <row r="392" spans="1:19">
      <c r="A392" s="61">
        <v>7</v>
      </c>
      <c r="B392" s="61"/>
      <c r="C392" s="12"/>
      <c r="D392" s="61"/>
      <c r="E392" s="61"/>
      <c r="F392" s="61"/>
      <c r="G392" s="61"/>
      <c r="H392" s="61"/>
      <c r="I392" s="61"/>
      <c r="J392" s="61"/>
      <c r="K392" s="61"/>
      <c r="L392" s="61"/>
      <c r="M392" s="61"/>
      <c r="N392" s="3">
        <f t="shared" si="145"/>
        <v>0</v>
      </c>
      <c r="O392" s="9">
        <f t="shared" si="146"/>
        <v>0</v>
      </c>
      <c r="P392" s="4">
        <f t="shared" si="150"/>
        <v>0</v>
      </c>
      <c r="Q392" s="11">
        <f t="shared" si="151"/>
        <v>0</v>
      </c>
      <c r="R392" s="10">
        <f t="shared" si="149"/>
        <v>0</v>
      </c>
      <c r="S392" s="8"/>
    </row>
    <row r="393" spans="1:19">
      <c r="A393" s="61">
        <v>8</v>
      </c>
      <c r="B393" s="61"/>
      <c r="C393" s="12"/>
      <c r="D393" s="61"/>
      <c r="E393" s="61"/>
      <c r="F393" s="61"/>
      <c r="G393" s="61"/>
      <c r="H393" s="61"/>
      <c r="I393" s="61"/>
      <c r="J393" s="61"/>
      <c r="K393" s="61"/>
      <c r="L393" s="61"/>
      <c r="M393" s="61"/>
      <c r="N393" s="3">
        <f t="shared" si="145"/>
        <v>0</v>
      </c>
      <c r="O393" s="9">
        <f t="shared" si="146"/>
        <v>0</v>
      </c>
      <c r="P393" s="4">
        <f t="shared" si="150"/>
        <v>0</v>
      </c>
      <c r="Q393" s="11">
        <f t="shared" si="151"/>
        <v>0</v>
      </c>
      <c r="R393" s="10">
        <f t="shared" si="149"/>
        <v>0</v>
      </c>
      <c r="S393" s="8"/>
    </row>
    <row r="394" spans="1:19">
      <c r="A394" s="61">
        <v>9</v>
      </c>
      <c r="B394" s="61"/>
      <c r="C394" s="12"/>
      <c r="D394" s="61"/>
      <c r="E394" s="61"/>
      <c r="F394" s="61"/>
      <c r="G394" s="61"/>
      <c r="H394" s="61"/>
      <c r="I394" s="61"/>
      <c r="J394" s="61"/>
      <c r="K394" s="61"/>
      <c r="L394" s="61"/>
      <c r="M394" s="61"/>
      <c r="N394" s="3">
        <f t="shared" si="145"/>
        <v>0</v>
      </c>
      <c r="O394" s="9">
        <f t="shared" si="146"/>
        <v>0</v>
      </c>
      <c r="P394" s="4">
        <f t="shared" si="150"/>
        <v>0</v>
      </c>
      <c r="Q394" s="11">
        <f t="shared" si="151"/>
        <v>0</v>
      </c>
      <c r="R394" s="10">
        <f t="shared" si="149"/>
        <v>0</v>
      </c>
      <c r="S394" s="8"/>
    </row>
    <row r="395" spans="1:19">
      <c r="A395" s="61">
        <v>10</v>
      </c>
      <c r="B395" s="61"/>
      <c r="C395" s="12"/>
      <c r="D395" s="61"/>
      <c r="E395" s="61"/>
      <c r="F395" s="61"/>
      <c r="G395" s="61"/>
      <c r="H395" s="61"/>
      <c r="I395" s="61"/>
      <c r="J395" s="61"/>
      <c r="K395" s="61"/>
      <c r="L395" s="61"/>
      <c r="M395" s="61"/>
      <c r="N395" s="3">
        <f t="shared" si="145"/>
        <v>0</v>
      </c>
      <c r="O395" s="9">
        <f t="shared" si="146"/>
        <v>0</v>
      </c>
      <c r="P395" s="4">
        <f t="shared" si="150"/>
        <v>0</v>
      </c>
      <c r="Q395" s="11">
        <f t="shared" si="151"/>
        <v>0</v>
      </c>
      <c r="R395" s="10">
        <f t="shared" si="149"/>
        <v>0</v>
      </c>
      <c r="S395" s="8"/>
    </row>
    <row r="396" spans="1:19">
      <c r="A396" s="64" t="s">
        <v>33</v>
      </c>
      <c r="B396" s="65"/>
      <c r="C396" s="65"/>
      <c r="D396" s="65"/>
      <c r="E396" s="65"/>
      <c r="F396" s="65"/>
      <c r="G396" s="65"/>
      <c r="H396" s="65"/>
      <c r="I396" s="65"/>
      <c r="J396" s="65"/>
      <c r="K396" s="65"/>
      <c r="L396" s="65"/>
      <c r="M396" s="65"/>
      <c r="N396" s="65"/>
      <c r="O396" s="65"/>
      <c r="P396" s="65"/>
      <c r="Q396" s="66"/>
      <c r="R396" s="10">
        <f>SUM(R386:R395)</f>
        <v>0</v>
      </c>
      <c r="S396" s="8"/>
    </row>
    <row r="397" spans="1:19" ht="15.75">
      <c r="A397" s="24" t="s">
        <v>34</v>
      </c>
      <c r="B397" s="24"/>
      <c r="C397" s="15"/>
      <c r="D397" s="15"/>
      <c r="E397" s="15"/>
      <c r="F397" s="15"/>
      <c r="G397" s="15"/>
      <c r="H397" s="15"/>
      <c r="I397" s="15"/>
      <c r="J397" s="15"/>
      <c r="K397" s="15"/>
      <c r="L397" s="15"/>
      <c r="M397" s="15"/>
      <c r="N397" s="15"/>
      <c r="O397" s="15"/>
      <c r="P397" s="15"/>
      <c r="Q397" s="15"/>
      <c r="R397" s="16"/>
      <c r="S397" s="8"/>
    </row>
    <row r="398" spans="1:19">
      <c r="A398" s="49" t="s">
        <v>43</v>
      </c>
      <c r="B398" s="49"/>
      <c r="C398" s="49"/>
      <c r="D398" s="49"/>
      <c r="E398" s="49"/>
      <c r="F398" s="49"/>
      <c r="G398" s="49"/>
      <c r="H398" s="49"/>
      <c r="I398" s="49"/>
      <c r="J398" s="15"/>
      <c r="K398" s="15"/>
      <c r="L398" s="15"/>
      <c r="M398" s="15"/>
      <c r="N398" s="15"/>
      <c r="O398" s="15"/>
      <c r="P398" s="15"/>
      <c r="Q398" s="15"/>
      <c r="R398" s="16"/>
      <c r="S398" s="8"/>
    </row>
    <row r="399" spans="1:19" s="8" customFormat="1">
      <c r="A399" s="49"/>
      <c r="B399" s="49"/>
      <c r="C399" s="49"/>
      <c r="D399" s="49"/>
      <c r="E399" s="49"/>
      <c r="F399" s="49"/>
      <c r="G399" s="49"/>
      <c r="H399" s="49"/>
      <c r="I399" s="49"/>
      <c r="J399" s="15"/>
      <c r="K399" s="15"/>
      <c r="L399" s="15"/>
      <c r="M399" s="15"/>
      <c r="N399" s="15"/>
      <c r="O399" s="15"/>
      <c r="P399" s="15"/>
      <c r="Q399" s="15"/>
      <c r="R399" s="16"/>
    </row>
    <row r="400" spans="1:19">
      <c r="A400" s="67" t="s">
        <v>44</v>
      </c>
      <c r="B400" s="68"/>
      <c r="C400" s="68"/>
      <c r="D400" s="68"/>
      <c r="E400" s="68"/>
      <c r="F400" s="68"/>
      <c r="G400" s="68"/>
      <c r="H400" s="68"/>
      <c r="I400" s="68"/>
      <c r="J400" s="68"/>
      <c r="K400" s="68"/>
      <c r="L400" s="68"/>
      <c r="M400" s="68"/>
      <c r="N400" s="68"/>
      <c r="O400" s="68"/>
      <c r="P400" s="68"/>
      <c r="Q400" s="57"/>
      <c r="R400" s="8"/>
      <c r="S400" s="8"/>
    </row>
    <row r="401" spans="1:19" ht="18">
      <c r="A401" s="69" t="s">
        <v>27</v>
      </c>
      <c r="B401" s="70"/>
      <c r="C401" s="70"/>
      <c r="D401" s="50"/>
      <c r="E401" s="50"/>
      <c r="F401" s="50"/>
      <c r="G401" s="50"/>
      <c r="H401" s="50"/>
      <c r="I401" s="50"/>
      <c r="J401" s="50"/>
      <c r="K401" s="50"/>
      <c r="L401" s="50"/>
      <c r="M401" s="50"/>
      <c r="N401" s="50"/>
      <c r="O401" s="50"/>
      <c r="P401" s="50"/>
      <c r="Q401" s="57"/>
      <c r="R401" s="8"/>
      <c r="S401" s="8"/>
    </row>
    <row r="402" spans="1:19">
      <c r="A402" s="67" t="s">
        <v>45</v>
      </c>
      <c r="B402" s="68"/>
      <c r="C402" s="68"/>
      <c r="D402" s="68"/>
      <c r="E402" s="68"/>
      <c r="F402" s="68"/>
      <c r="G402" s="68"/>
      <c r="H402" s="68"/>
      <c r="I402" s="68"/>
      <c r="J402" s="68"/>
      <c r="K402" s="68"/>
      <c r="L402" s="68"/>
      <c r="M402" s="68"/>
      <c r="N402" s="68"/>
      <c r="O402" s="68"/>
      <c r="P402" s="68"/>
      <c r="Q402" s="57"/>
      <c r="R402" s="8"/>
      <c r="S402" s="8"/>
    </row>
    <row r="403" spans="1:19">
      <c r="A403" s="61">
        <v>1</v>
      </c>
      <c r="B403" s="61"/>
      <c r="C403" s="12"/>
      <c r="D403" s="61"/>
      <c r="E403" s="61"/>
      <c r="F403" s="61"/>
      <c r="G403" s="61"/>
      <c r="H403" s="61"/>
      <c r="I403" s="61"/>
      <c r="J403" s="61"/>
      <c r="K403" s="61"/>
      <c r="L403" s="61"/>
      <c r="M403" s="61"/>
      <c r="N403" s="3">
        <f t="shared" ref="N403:N412" si="152">(IF(F403="OŽ",IF(L403=1,550.8,IF(L403=2,426.38,IF(L403=3,342.14,IF(L403=4,181.44,IF(L403=5,168.48,IF(L403=6,155.52,IF(L403=7,148.5,IF(L403=8,144,0))))))))+IF(L403&lt;=8,0,IF(L403&lt;=16,137.7,IF(L403&lt;=24,108,IF(L403&lt;=32,80.1,IF(L403&lt;=36,52.2,0)))))-IF(L403&lt;=8,0,IF(L403&lt;=16,(L403-9)*2.754,IF(L403&lt;=24,(L403-17)* 2.754,IF(L403&lt;=32,(L403-25)* 2.754,IF(L403&lt;=36,(L403-33)*2.754,0))))),0)+IF(F403="PČ",IF(L403=1,449,IF(L403=2,314.6,IF(L403=3,238,IF(L403=4,172,IF(L403=5,159,IF(L403=6,145,IF(L403=7,132,IF(L403=8,119,0))))))))+IF(L403&lt;=8,0,IF(L403&lt;=16,88,IF(L403&lt;=24,55,IF(L403&lt;=32,22,0))))-IF(L403&lt;=8,0,IF(L403&lt;=16,(L403-9)*2.245,IF(L403&lt;=24,(L403-17)*2.245,IF(L403&lt;=32,(L403-25)*2.245,0)))),0)+IF(F403="PČneol",IF(L403=1,85,IF(L403=2,64.61,IF(L403=3,50.76,IF(L403=4,16.25,IF(L403=5,15,IF(L403=6,13.75,IF(L403=7,12.5,IF(L403=8,11.25,0))))))))+IF(L403&lt;=8,0,IF(L403&lt;=16,9,0))-IF(L403&lt;=8,0,IF(L403&lt;=16,(L403-9)*0.425,0)),0)+IF(F403="PŽ",IF(L403=1,85,IF(L403=2,59.5,IF(L403=3,45,IF(L403=4,32.5,IF(L403=5,30,IF(L403=6,27.5,IF(L403=7,25,IF(L403=8,22.5,0))))))))+IF(L403&lt;=8,0,IF(L403&lt;=16,19,IF(L403&lt;=24,13,IF(L403&lt;=32,8,0))))-IF(L403&lt;=8,0,IF(L403&lt;=16,(L403-9)*0.425,IF(L403&lt;=24,(L403-17)*0.425,IF(L403&lt;=32,(L403-25)*0.425,0)))),0)+IF(F403="EČ",IF(L403=1,204,IF(L403=2,156.24,IF(L403=3,123.84,IF(L403=4,72,IF(L403=5,66,IF(L403=6,60,IF(L403=7,54,IF(L403=8,48,0))))))))+IF(L403&lt;=8,0,IF(L403&lt;=16,40,IF(L403&lt;=24,25,0)))-IF(L403&lt;=8,0,IF(L403&lt;=16,(L403-9)*1.02,IF(L403&lt;=24,(L403-17)*1.02,0))),0)+IF(F403="EČneol",IF(L403=1,68,IF(L403=2,51.69,IF(L403=3,40.61,IF(L403=4,13,IF(L403=5,12,IF(L403=6,11,IF(L403=7,10,IF(L403=8,9,0)))))))))+IF(F403="EŽ",IF(L403=1,68,IF(L403=2,47.6,IF(L403=3,36,IF(L403=4,18,IF(L403=5,16.5,IF(L403=6,15,IF(L403=7,13.5,IF(L403=8,12,0))))))))+IF(L403&lt;=8,0,IF(L403&lt;=16,10,IF(L403&lt;=24,6,0)))-IF(L403&lt;=8,0,IF(L403&lt;=16,(L403-9)*0.34,IF(L403&lt;=24,(L403-17)*0.34,0))),0)+IF(F403="PT",IF(L403=1,68,IF(L403=2,52.08,IF(L403=3,41.28,IF(L403=4,24,IF(L403=5,22,IF(L403=6,20,IF(L403=7,18,IF(L403=8,16,0))))))))+IF(L403&lt;=8,0,IF(L403&lt;=16,13,IF(L403&lt;=24,9,IF(L403&lt;=32,4,0))))-IF(L403&lt;=8,0,IF(L403&lt;=16,(L403-9)*0.34,IF(L403&lt;=24,(L403-17)*0.34,IF(L403&lt;=32,(L403-25)*0.34,0)))),0)+IF(F403="JOŽ",IF(L403=1,85,IF(L403=2,59.5,IF(L403=3,45,IF(L403=4,32.5,IF(L403=5,30,IF(L403=6,27.5,IF(L403=7,25,IF(L403=8,22.5,0))))))))+IF(L403&lt;=8,0,IF(L403&lt;=16,19,IF(L403&lt;=24,13,0)))-IF(L403&lt;=8,0,IF(L403&lt;=16,(L403-9)*0.425,IF(L403&lt;=24,(L403-17)*0.425,0))),0)+IF(F403="JPČ",IF(L403=1,68,IF(L403=2,47.6,IF(L403=3,36,IF(L403=4,26,IF(L403=5,24,IF(L403=6,22,IF(L403=7,20,IF(L403=8,18,0))))))))+IF(L403&lt;=8,0,IF(L403&lt;=16,13,IF(L403&lt;=24,9,0)))-IF(L403&lt;=8,0,IF(L403&lt;=16,(L403-9)*0.34,IF(L403&lt;=24,(L403-17)*0.34,0))),0)+IF(F403="JEČ",IF(L403=1,34,IF(L403=2,26.04,IF(L403=3,20.6,IF(L403=4,12,IF(L403=5,11,IF(L403=6,10,IF(L403=7,9,IF(L403=8,8,0))))))))+IF(L403&lt;=8,0,IF(L403&lt;=16,6,0))-IF(L403&lt;=8,0,IF(L403&lt;=16,(L403-9)*0.17,0)),0)+IF(F403="JEOF",IF(L403=1,34,IF(L403=2,26.04,IF(L403=3,20.6,IF(L403=4,12,IF(L403=5,11,IF(L403=6,10,IF(L403=7,9,IF(L403=8,8,0))))))))+IF(L403&lt;=8,0,IF(L403&lt;=16,6,0))-IF(L403&lt;=8,0,IF(L403&lt;=16,(L403-9)*0.17,0)),0)+IF(F403="JnPČ",IF(L403=1,51,IF(L403=2,35.7,IF(L403=3,27,IF(L403=4,19.5,IF(L403=5,18,IF(L403=6,16.5,IF(L403=7,15,IF(L403=8,13.5,0))))))))+IF(L403&lt;=8,0,IF(L403&lt;=16,10,0))-IF(L403&lt;=8,0,IF(L403&lt;=16,(L403-9)*0.255,0)),0)+IF(F403="JnEČ",IF(L403=1,25.5,IF(L403=2,19.53,IF(L403=3,15.48,IF(L403=4,9,IF(L403=5,8.25,IF(L403=6,7.5,IF(L403=7,6.75,IF(L403=8,6,0))))))))+IF(L403&lt;=8,0,IF(L403&lt;=16,5,0))-IF(L403&lt;=8,0,IF(L403&lt;=16,(L403-9)*0.1275,0)),0)+IF(F403="JčPČ",IF(L403=1,21.25,IF(L403=2,14.5,IF(L403=3,11.5,IF(L403=4,7,IF(L403=5,6.5,IF(L403=6,6,IF(L403=7,5.5,IF(L403=8,5,0))))))))+IF(L403&lt;=8,0,IF(L403&lt;=16,4,0))-IF(L403&lt;=8,0,IF(L403&lt;=16,(L403-9)*0.10625,0)),0)+IF(F403="JčEČ",IF(L403=1,17,IF(L403=2,13.02,IF(L403=3,10.32,IF(L403=4,6,IF(L403=5,5.5,IF(L403=6,5,IF(L403=7,4.5,IF(L403=8,4,0))))))))+IF(L403&lt;=8,0,IF(L403&lt;=16,3,0))-IF(L403&lt;=8,0,IF(L403&lt;=16,(L403-9)*0.085,0)),0)+IF(F403="NEAK",IF(L403=1,11.48,IF(L403=2,8.79,IF(L403=3,6.97,IF(L403=4,4.05,IF(L403=5,3.71,IF(L403=6,3.38,IF(L403=7,3.04,IF(L403=8,2.7,0))))))))+IF(L403&lt;=8,0,IF(L403&lt;=16,2,IF(L403&lt;=24,1.3,0)))-IF(L403&lt;=8,0,IF(L403&lt;=16,(L403-9)*0.0574,IF(L403&lt;=24,(L403-17)*0.0574,0))),0))*IF(L403&lt;0,1,IF(OR(F403="PČ",F403="PŽ",F403="PT"),IF(J403&lt;32,J403/32,1),1))* IF(L403&lt;0,1,IF(OR(F403="EČ",F403="EŽ",F403="JOŽ",F403="JPČ",F403="NEAK"),IF(J403&lt;24,J403/24,1),1))*IF(L403&lt;0,1,IF(OR(F403="PČneol",F403="JEČ",F403="JEOF",F403="JnPČ",F403="JnEČ",F403="JčPČ",F403="JčEČ"),IF(J403&lt;16,J403/16,1),1))*IF(L403&lt;0,1,IF(F403="EČneol",IF(J403&lt;8,J403/8,1),1))</f>
        <v>0</v>
      </c>
      <c r="O403" s="9">
        <f t="shared" ref="O403:O412" si="153">IF(F403="OŽ",N403,IF(H403="Ne",IF(J403*0.3&lt;J403-L403,N403,0),IF(J403*0.1&lt;J403-L403,N403,0)))</f>
        <v>0</v>
      </c>
      <c r="P403" s="4">
        <f t="shared" ref="P403" si="154">IF(O403=0,0,IF(F403="OŽ",IF(L403&gt;35,0,IF(J403&gt;35,(36-L403)*1.836,((36-L403)-(36-J403))*1.836)),0)+IF(F403="PČ",IF(L403&gt;31,0,IF(J403&gt;31,(32-L403)*1.347,((32-L403)-(32-J403))*1.347)),0)+ IF(F403="PČneol",IF(L403&gt;15,0,IF(J403&gt;15,(16-L403)*0.255,((16-L403)-(16-J403))*0.255)),0)+IF(F403="PŽ",IF(L403&gt;31,0,IF(J403&gt;31,(32-L403)*0.255,((32-L403)-(32-J403))*0.255)),0)+IF(F403="EČ",IF(L403&gt;23,0,IF(J403&gt;23,(24-L403)*0.612,((24-L403)-(24-J403))*0.612)),0)+IF(F403="EČneol",IF(L403&gt;7,0,IF(J403&gt;7,(8-L403)*0.204,((8-L403)-(8-J403))*0.204)),0)+IF(F403="EŽ",IF(L403&gt;23,0,IF(J403&gt;23,(24-L403)*0.204,((24-L403)-(24-J403))*0.204)),0)+IF(F403="PT",IF(L403&gt;31,0,IF(J403&gt;31,(32-L403)*0.204,((32-L403)-(32-J403))*0.204)),0)+IF(F403="JOŽ",IF(L403&gt;23,0,IF(J403&gt;23,(24-L403)*0.255,((24-L403)-(24-J403))*0.255)),0)+IF(F403="JPČ",IF(L403&gt;23,0,IF(J403&gt;23,(24-L403)*0.204,((24-L403)-(24-J403))*0.204)),0)+IF(F403="JEČ",IF(L403&gt;15,0,IF(J403&gt;15,(16-L403)*0.102,((16-L403)-(16-J403))*0.102)),0)+IF(F403="JEOF",IF(L403&gt;15,0,IF(J403&gt;15,(16-L403)*0.102,((16-L403)-(16-J403))*0.102)),0)+IF(F403="JnPČ",IF(L403&gt;15,0,IF(J403&gt;15,(16-L403)*0.153,((16-L403)-(16-J403))*0.153)),0)+IF(F403="JnEČ",IF(L403&gt;15,0,IF(J403&gt;15,(16-L403)*0.0765,((16-L403)-(16-J403))*0.0765)),0)+IF(F403="JčPČ",IF(L403&gt;15,0,IF(J403&gt;15,(16-L403)*0.06375,((16-L403)-(16-J403))*0.06375)),0)+IF(F403="JčEČ",IF(L403&gt;15,0,IF(J403&gt;15,(16-L403)*0.051,((16-L403)-(16-J403))*0.051)),0)+IF(F403="NEAK",IF(L403&gt;23,0,IF(J403&gt;23,(24-L403)*0.03444,((24-L403)-(24-J403))*0.03444)),0))</f>
        <v>0</v>
      </c>
      <c r="Q403" s="11">
        <f t="shared" ref="Q403" si="155">IF(ISERROR(P403*100/N403),0,(P403*100/N403))</f>
        <v>0</v>
      </c>
      <c r="R403" s="10">
        <f t="shared" ref="R403:R412" si="156">IF(Q403&lt;=30,O403+P403,O403+O403*0.3)*IF(G403=1,0.4,IF(G403=2,0.75,IF(G403="1 (kas 4 m. 1 k. nerengiamos)",0.52,1)))*IF(D403="olimpinė",1,IF(M403="Ne",0.5,1))*IF(OR(A$5="Lietuvos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federacija"),IF(OR(J403&lt;8,K403&lt;16),0,1),1)*E403*IF(I403&lt;=1,1,1/I403)*IF(OR(A$5="Lietuvos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403" s="8"/>
    </row>
    <row r="404" spans="1:19">
      <c r="A404" s="61">
        <v>2</v>
      </c>
      <c r="B404" s="61"/>
      <c r="C404" s="12"/>
      <c r="D404" s="61"/>
      <c r="E404" s="61"/>
      <c r="F404" s="61"/>
      <c r="G404" s="61"/>
      <c r="H404" s="61"/>
      <c r="I404" s="61"/>
      <c r="J404" s="61"/>
      <c r="K404" s="61"/>
      <c r="L404" s="61"/>
      <c r="M404" s="61"/>
      <c r="N404" s="3">
        <f t="shared" si="152"/>
        <v>0</v>
      </c>
      <c r="O404" s="9">
        <f t="shared" si="153"/>
        <v>0</v>
      </c>
      <c r="P404" s="4">
        <f t="shared" ref="P404:P412" si="157">IF(O404=0,0,IF(F404="OŽ",IF(L404&gt;35,0,IF(J404&gt;35,(36-L404)*1.836,((36-L404)-(36-J404))*1.836)),0)+IF(F404="PČ",IF(L404&gt;31,0,IF(J404&gt;31,(32-L404)*1.347,((32-L404)-(32-J404))*1.347)),0)+ IF(F404="PČneol",IF(L404&gt;15,0,IF(J404&gt;15,(16-L404)*0.255,((16-L404)-(16-J404))*0.255)),0)+IF(F404="PŽ",IF(L404&gt;31,0,IF(J404&gt;31,(32-L404)*0.255,((32-L404)-(32-J404))*0.255)),0)+IF(F404="EČ",IF(L404&gt;23,0,IF(J404&gt;23,(24-L404)*0.612,((24-L404)-(24-J404))*0.612)),0)+IF(F404="EČneol",IF(L404&gt;7,0,IF(J404&gt;7,(8-L404)*0.204,((8-L404)-(8-J404))*0.204)),0)+IF(F404="EŽ",IF(L404&gt;23,0,IF(J404&gt;23,(24-L404)*0.204,((24-L404)-(24-J404))*0.204)),0)+IF(F404="PT",IF(L404&gt;31,0,IF(J404&gt;31,(32-L404)*0.204,((32-L404)-(32-J404))*0.204)),0)+IF(F404="JOŽ",IF(L404&gt;23,0,IF(J404&gt;23,(24-L404)*0.255,((24-L404)-(24-J404))*0.255)),0)+IF(F404="JPČ",IF(L404&gt;23,0,IF(J404&gt;23,(24-L404)*0.204,((24-L404)-(24-J404))*0.204)),0)+IF(F404="JEČ",IF(L404&gt;15,0,IF(J404&gt;15,(16-L404)*0.102,((16-L404)-(16-J404))*0.102)),0)+IF(F404="JEOF",IF(L404&gt;15,0,IF(J404&gt;15,(16-L404)*0.102,((16-L404)-(16-J404))*0.102)),0)+IF(F404="JnPČ",IF(L404&gt;15,0,IF(J404&gt;15,(16-L404)*0.153,((16-L404)-(16-J404))*0.153)),0)+IF(F404="JnEČ",IF(L404&gt;15,0,IF(J404&gt;15,(16-L404)*0.0765,((16-L404)-(16-J404))*0.0765)),0)+IF(F404="JčPČ",IF(L404&gt;15,0,IF(J404&gt;15,(16-L404)*0.06375,((16-L404)-(16-J404))*0.06375)),0)+IF(F404="JčEČ",IF(L404&gt;15,0,IF(J404&gt;15,(16-L404)*0.051,((16-L404)-(16-J404))*0.051)),0)+IF(F404="NEAK",IF(L404&gt;23,0,IF(J404&gt;23,(24-L404)*0.03444,((24-L404)-(24-J404))*0.03444)),0))</f>
        <v>0</v>
      </c>
      <c r="Q404" s="11">
        <f t="shared" ref="Q404:Q412" si="158">IF(ISERROR(P404*100/N404),0,(P404*100/N404))</f>
        <v>0</v>
      </c>
      <c r="R404" s="10">
        <f t="shared" si="156"/>
        <v>0</v>
      </c>
      <c r="S404" s="8"/>
    </row>
    <row r="405" spans="1:19">
      <c r="A405" s="61">
        <v>3</v>
      </c>
      <c r="B405" s="61"/>
      <c r="C405" s="12"/>
      <c r="D405" s="61"/>
      <c r="E405" s="61"/>
      <c r="F405" s="61"/>
      <c r="G405" s="61"/>
      <c r="H405" s="61"/>
      <c r="I405" s="61"/>
      <c r="J405" s="61"/>
      <c r="K405" s="61"/>
      <c r="L405" s="61"/>
      <c r="M405" s="61"/>
      <c r="N405" s="3">
        <f t="shared" si="152"/>
        <v>0</v>
      </c>
      <c r="O405" s="9">
        <f t="shared" si="153"/>
        <v>0</v>
      </c>
      <c r="P405" s="4">
        <f t="shared" si="157"/>
        <v>0</v>
      </c>
      <c r="Q405" s="11">
        <f t="shared" si="158"/>
        <v>0</v>
      </c>
      <c r="R405" s="10">
        <f t="shared" si="156"/>
        <v>0</v>
      </c>
      <c r="S405" s="8"/>
    </row>
    <row r="406" spans="1:19">
      <c r="A406" s="61">
        <v>4</v>
      </c>
      <c r="B406" s="61"/>
      <c r="C406" s="12"/>
      <c r="D406" s="61"/>
      <c r="E406" s="61"/>
      <c r="F406" s="61"/>
      <c r="G406" s="61"/>
      <c r="H406" s="61"/>
      <c r="I406" s="61"/>
      <c r="J406" s="61"/>
      <c r="K406" s="61"/>
      <c r="L406" s="61"/>
      <c r="M406" s="61"/>
      <c r="N406" s="3">
        <f t="shared" si="152"/>
        <v>0</v>
      </c>
      <c r="O406" s="9">
        <f t="shared" si="153"/>
        <v>0</v>
      </c>
      <c r="P406" s="4">
        <f t="shared" si="157"/>
        <v>0</v>
      </c>
      <c r="Q406" s="11">
        <f t="shared" si="158"/>
        <v>0</v>
      </c>
      <c r="R406" s="10">
        <f t="shared" si="156"/>
        <v>0</v>
      </c>
      <c r="S406" s="8"/>
    </row>
    <row r="407" spans="1:19">
      <c r="A407" s="61">
        <v>5</v>
      </c>
      <c r="B407" s="61"/>
      <c r="C407" s="12"/>
      <c r="D407" s="61"/>
      <c r="E407" s="61"/>
      <c r="F407" s="61"/>
      <c r="G407" s="61"/>
      <c r="H407" s="61"/>
      <c r="I407" s="61"/>
      <c r="J407" s="61"/>
      <c r="K407" s="61"/>
      <c r="L407" s="61"/>
      <c r="M407" s="61"/>
      <c r="N407" s="3">
        <f t="shared" si="152"/>
        <v>0</v>
      </c>
      <c r="O407" s="9">
        <f t="shared" si="153"/>
        <v>0</v>
      </c>
      <c r="P407" s="4">
        <f t="shared" si="157"/>
        <v>0</v>
      </c>
      <c r="Q407" s="11">
        <f t="shared" si="158"/>
        <v>0</v>
      </c>
      <c r="R407" s="10">
        <f t="shared" si="156"/>
        <v>0</v>
      </c>
      <c r="S407" s="8"/>
    </row>
    <row r="408" spans="1:19">
      <c r="A408" s="61">
        <v>6</v>
      </c>
      <c r="B408" s="61"/>
      <c r="C408" s="12"/>
      <c r="D408" s="61"/>
      <c r="E408" s="61"/>
      <c r="F408" s="61"/>
      <c r="G408" s="61"/>
      <c r="H408" s="61"/>
      <c r="I408" s="61"/>
      <c r="J408" s="61"/>
      <c r="K408" s="61"/>
      <c r="L408" s="61"/>
      <c r="M408" s="61"/>
      <c r="N408" s="3">
        <f t="shared" si="152"/>
        <v>0</v>
      </c>
      <c r="O408" s="9">
        <f t="shared" si="153"/>
        <v>0</v>
      </c>
      <c r="P408" s="4">
        <f t="shared" si="157"/>
        <v>0</v>
      </c>
      <c r="Q408" s="11">
        <f t="shared" si="158"/>
        <v>0</v>
      </c>
      <c r="R408" s="10">
        <f t="shared" si="156"/>
        <v>0</v>
      </c>
      <c r="S408" s="8"/>
    </row>
    <row r="409" spans="1:19">
      <c r="A409" s="61">
        <v>7</v>
      </c>
      <c r="B409" s="61"/>
      <c r="C409" s="12"/>
      <c r="D409" s="61"/>
      <c r="E409" s="61"/>
      <c r="F409" s="61"/>
      <c r="G409" s="61"/>
      <c r="H409" s="61"/>
      <c r="I409" s="61"/>
      <c r="J409" s="61"/>
      <c r="K409" s="61"/>
      <c r="L409" s="61"/>
      <c r="M409" s="61"/>
      <c r="N409" s="3">
        <f t="shared" si="152"/>
        <v>0</v>
      </c>
      <c r="O409" s="9">
        <f t="shared" si="153"/>
        <v>0</v>
      </c>
      <c r="P409" s="4">
        <f t="shared" si="157"/>
        <v>0</v>
      </c>
      <c r="Q409" s="11">
        <f t="shared" si="158"/>
        <v>0</v>
      </c>
      <c r="R409" s="10">
        <f t="shared" si="156"/>
        <v>0</v>
      </c>
      <c r="S409" s="8"/>
    </row>
    <row r="410" spans="1:19">
      <c r="A410" s="61">
        <v>8</v>
      </c>
      <c r="B410" s="61"/>
      <c r="C410" s="12"/>
      <c r="D410" s="61"/>
      <c r="E410" s="61"/>
      <c r="F410" s="61"/>
      <c r="G410" s="61"/>
      <c r="H410" s="61"/>
      <c r="I410" s="61"/>
      <c r="J410" s="61"/>
      <c r="K410" s="61"/>
      <c r="L410" s="61"/>
      <c r="M410" s="61"/>
      <c r="N410" s="3">
        <f t="shared" si="152"/>
        <v>0</v>
      </c>
      <c r="O410" s="9">
        <f t="shared" si="153"/>
        <v>0</v>
      </c>
      <c r="P410" s="4">
        <f t="shared" si="157"/>
        <v>0</v>
      </c>
      <c r="Q410" s="11">
        <f t="shared" si="158"/>
        <v>0</v>
      </c>
      <c r="R410" s="10">
        <f t="shared" si="156"/>
        <v>0</v>
      </c>
      <c r="S410" s="8"/>
    </row>
    <row r="411" spans="1:19">
      <c r="A411" s="61">
        <v>9</v>
      </c>
      <c r="B411" s="61"/>
      <c r="C411" s="12"/>
      <c r="D411" s="61"/>
      <c r="E411" s="61"/>
      <c r="F411" s="61"/>
      <c r="G411" s="61"/>
      <c r="H411" s="61"/>
      <c r="I411" s="61"/>
      <c r="J411" s="61"/>
      <c r="K411" s="61"/>
      <c r="L411" s="61"/>
      <c r="M411" s="61"/>
      <c r="N411" s="3">
        <f t="shared" si="152"/>
        <v>0</v>
      </c>
      <c r="O411" s="9">
        <f t="shared" si="153"/>
        <v>0</v>
      </c>
      <c r="P411" s="4">
        <f t="shared" si="157"/>
        <v>0</v>
      </c>
      <c r="Q411" s="11">
        <f t="shared" si="158"/>
        <v>0</v>
      </c>
      <c r="R411" s="10">
        <f t="shared" si="156"/>
        <v>0</v>
      </c>
      <c r="S411" s="8"/>
    </row>
    <row r="412" spans="1:19">
      <c r="A412" s="61">
        <v>10</v>
      </c>
      <c r="B412" s="61"/>
      <c r="C412" s="12"/>
      <c r="D412" s="61"/>
      <c r="E412" s="61"/>
      <c r="F412" s="61"/>
      <c r="G412" s="61"/>
      <c r="H412" s="61"/>
      <c r="I412" s="61"/>
      <c r="J412" s="61"/>
      <c r="K412" s="61"/>
      <c r="L412" s="61"/>
      <c r="M412" s="61"/>
      <c r="N412" s="3">
        <f t="shared" si="152"/>
        <v>0</v>
      </c>
      <c r="O412" s="9">
        <f t="shared" si="153"/>
        <v>0</v>
      </c>
      <c r="P412" s="4">
        <f t="shared" si="157"/>
        <v>0</v>
      </c>
      <c r="Q412" s="11">
        <f t="shared" si="158"/>
        <v>0</v>
      </c>
      <c r="R412" s="10">
        <f t="shared" si="156"/>
        <v>0</v>
      </c>
      <c r="S412" s="8"/>
    </row>
    <row r="413" spans="1:19">
      <c r="A413" s="64" t="s">
        <v>33</v>
      </c>
      <c r="B413" s="65"/>
      <c r="C413" s="65"/>
      <c r="D413" s="65"/>
      <c r="E413" s="65"/>
      <c r="F413" s="65"/>
      <c r="G413" s="65"/>
      <c r="H413" s="65"/>
      <c r="I413" s="65"/>
      <c r="J413" s="65"/>
      <c r="K413" s="65"/>
      <c r="L413" s="65"/>
      <c r="M413" s="65"/>
      <c r="N413" s="65"/>
      <c r="O413" s="65"/>
      <c r="P413" s="65"/>
      <c r="Q413" s="66"/>
      <c r="R413" s="10">
        <f>SUM(R403:R412)</f>
        <v>0</v>
      </c>
      <c r="S413" s="8"/>
    </row>
    <row r="414" spans="1:19" ht="15.75">
      <c r="A414" s="24" t="s">
        <v>34</v>
      </c>
      <c r="B414" s="24"/>
      <c r="C414" s="15"/>
      <c r="D414" s="15"/>
      <c r="E414" s="15"/>
      <c r="F414" s="15"/>
      <c r="G414" s="15"/>
      <c r="H414" s="15"/>
      <c r="I414" s="15"/>
      <c r="J414" s="15"/>
      <c r="K414" s="15"/>
      <c r="L414" s="15"/>
      <c r="M414" s="15"/>
      <c r="N414" s="15"/>
      <c r="O414" s="15"/>
      <c r="P414" s="15"/>
      <c r="Q414" s="15"/>
      <c r="R414" s="16"/>
      <c r="S414" s="8"/>
    </row>
    <row r="415" spans="1:19">
      <c r="A415" s="49" t="s">
        <v>43</v>
      </c>
      <c r="B415" s="49"/>
      <c r="C415" s="49"/>
      <c r="D415" s="49"/>
      <c r="E415" s="49"/>
      <c r="F415" s="49"/>
      <c r="G415" s="49"/>
      <c r="H415" s="49"/>
      <c r="I415" s="49"/>
      <c r="J415" s="15"/>
      <c r="K415" s="15"/>
      <c r="L415" s="15"/>
      <c r="M415" s="15"/>
      <c r="N415" s="15"/>
      <c r="O415" s="15"/>
      <c r="P415" s="15"/>
      <c r="Q415" s="15"/>
      <c r="R415" s="16"/>
      <c r="S415" s="8"/>
    </row>
    <row r="416" spans="1:19" s="8" customFormat="1">
      <c r="A416" s="49"/>
      <c r="B416" s="49"/>
      <c r="C416" s="49"/>
      <c r="D416" s="49"/>
      <c r="E416" s="49"/>
      <c r="F416" s="49"/>
      <c r="G416" s="49"/>
      <c r="H416" s="49"/>
      <c r="I416" s="49"/>
      <c r="J416" s="15"/>
      <c r="K416" s="15"/>
      <c r="L416" s="15"/>
      <c r="M416" s="15"/>
      <c r="N416" s="15"/>
      <c r="O416" s="15"/>
      <c r="P416" s="15"/>
      <c r="Q416" s="15"/>
      <c r="R416" s="16"/>
    </row>
    <row r="417" spans="1:19">
      <c r="A417" s="67" t="s">
        <v>44</v>
      </c>
      <c r="B417" s="68"/>
      <c r="C417" s="68"/>
      <c r="D417" s="68"/>
      <c r="E417" s="68"/>
      <c r="F417" s="68"/>
      <c r="G417" s="68"/>
      <c r="H417" s="68"/>
      <c r="I417" s="68"/>
      <c r="J417" s="68"/>
      <c r="K417" s="68"/>
      <c r="L417" s="68"/>
      <c r="M417" s="68"/>
      <c r="N417" s="68"/>
      <c r="O417" s="68"/>
      <c r="P417" s="68"/>
      <c r="Q417" s="57"/>
      <c r="R417" s="8"/>
      <c r="S417" s="8"/>
    </row>
    <row r="418" spans="1:19" ht="18">
      <c r="A418" s="69" t="s">
        <v>27</v>
      </c>
      <c r="B418" s="70"/>
      <c r="C418" s="70"/>
      <c r="D418" s="50"/>
      <c r="E418" s="50"/>
      <c r="F418" s="50"/>
      <c r="G418" s="50"/>
      <c r="H418" s="50"/>
      <c r="I418" s="50"/>
      <c r="J418" s="50"/>
      <c r="K418" s="50"/>
      <c r="L418" s="50"/>
      <c r="M418" s="50"/>
      <c r="N418" s="50"/>
      <c r="O418" s="50"/>
      <c r="P418" s="50"/>
      <c r="Q418" s="57"/>
      <c r="R418" s="8"/>
      <c r="S418" s="8"/>
    </row>
    <row r="419" spans="1:19">
      <c r="A419" s="67" t="s">
        <v>45</v>
      </c>
      <c r="B419" s="68"/>
      <c r="C419" s="68"/>
      <c r="D419" s="68"/>
      <c r="E419" s="68"/>
      <c r="F419" s="68"/>
      <c r="G419" s="68"/>
      <c r="H419" s="68"/>
      <c r="I419" s="68"/>
      <c r="J419" s="68"/>
      <c r="K419" s="68"/>
      <c r="L419" s="68"/>
      <c r="M419" s="68"/>
      <c r="N419" s="68"/>
      <c r="O419" s="68"/>
      <c r="P419" s="68"/>
      <c r="Q419" s="57"/>
      <c r="R419" s="8"/>
      <c r="S419" s="8"/>
    </row>
    <row r="420" spans="1:19">
      <c r="A420" s="61">
        <v>1</v>
      </c>
      <c r="B420" s="61"/>
      <c r="C420" s="12"/>
      <c r="D420" s="61"/>
      <c r="E420" s="61"/>
      <c r="F420" s="61"/>
      <c r="G420" s="61"/>
      <c r="H420" s="61"/>
      <c r="I420" s="61"/>
      <c r="J420" s="61"/>
      <c r="K420" s="61"/>
      <c r="L420" s="61"/>
      <c r="M420" s="61"/>
      <c r="N420" s="3">
        <f t="shared" ref="N420:N429" si="159">(IF(F420="OŽ",IF(L420=1,550.8,IF(L420=2,426.38,IF(L420=3,342.14,IF(L420=4,181.44,IF(L420=5,168.48,IF(L420=6,155.52,IF(L420=7,148.5,IF(L420=8,144,0))))))))+IF(L420&lt;=8,0,IF(L420&lt;=16,137.7,IF(L420&lt;=24,108,IF(L420&lt;=32,80.1,IF(L420&lt;=36,52.2,0)))))-IF(L420&lt;=8,0,IF(L420&lt;=16,(L420-9)*2.754,IF(L420&lt;=24,(L420-17)* 2.754,IF(L420&lt;=32,(L420-25)* 2.754,IF(L420&lt;=36,(L420-33)*2.754,0))))),0)+IF(F420="PČ",IF(L420=1,449,IF(L420=2,314.6,IF(L420=3,238,IF(L420=4,172,IF(L420=5,159,IF(L420=6,145,IF(L420=7,132,IF(L420=8,119,0))))))))+IF(L420&lt;=8,0,IF(L420&lt;=16,88,IF(L420&lt;=24,55,IF(L420&lt;=32,22,0))))-IF(L420&lt;=8,0,IF(L420&lt;=16,(L420-9)*2.245,IF(L420&lt;=24,(L420-17)*2.245,IF(L420&lt;=32,(L420-25)*2.245,0)))),0)+IF(F420="PČneol",IF(L420=1,85,IF(L420=2,64.61,IF(L420=3,50.76,IF(L420=4,16.25,IF(L420=5,15,IF(L420=6,13.75,IF(L420=7,12.5,IF(L420=8,11.25,0))))))))+IF(L420&lt;=8,0,IF(L420&lt;=16,9,0))-IF(L420&lt;=8,0,IF(L420&lt;=16,(L420-9)*0.425,0)),0)+IF(F420="PŽ",IF(L420=1,85,IF(L420=2,59.5,IF(L420=3,45,IF(L420=4,32.5,IF(L420=5,30,IF(L420=6,27.5,IF(L420=7,25,IF(L420=8,22.5,0))))))))+IF(L420&lt;=8,0,IF(L420&lt;=16,19,IF(L420&lt;=24,13,IF(L420&lt;=32,8,0))))-IF(L420&lt;=8,0,IF(L420&lt;=16,(L420-9)*0.425,IF(L420&lt;=24,(L420-17)*0.425,IF(L420&lt;=32,(L420-25)*0.425,0)))),0)+IF(F420="EČ",IF(L420=1,204,IF(L420=2,156.24,IF(L420=3,123.84,IF(L420=4,72,IF(L420=5,66,IF(L420=6,60,IF(L420=7,54,IF(L420=8,48,0))))))))+IF(L420&lt;=8,0,IF(L420&lt;=16,40,IF(L420&lt;=24,25,0)))-IF(L420&lt;=8,0,IF(L420&lt;=16,(L420-9)*1.02,IF(L420&lt;=24,(L420-17)*1.02,0))),0)+IF(F420="EČneol",IF(L420=1,68,IF(L420=2,51.69,IF(L420=3,40.61,IF(L420=4,13,IF(L420=5,12,IF(L420=6,11,IF(L420=7,10,IF(L420=8,9,0)))))))))+IF(F420="EŽ",IF(L420=1,68,IF(L420=2,47.6,IF(L420=3,36,IF(L420=4,18,IF(L420=5,16.5,IF(L420=6,15,IF(L420=7,13.5,IF(L420=8,12,0))))))))+IF(L420&lt;=8,0,IF(L420&lt;=16,10,IF(L420&lt;=24,6,0)))-IF(L420&lt;=8,0,IF(L420&lt;=16,(L420-9)*0.34,IF(L420&lt;=24,(L420-17)*0.34,0))),0)+IF(F420="PT",IF(L420=1,68,IF(L420=2,52.08,IF(L420=3,41.28,IF(L420=4,24,IF(L420=5,22,IF(L420=6,20,IF(L420=7,18,IF(L420=8,16,0))))))))+IF(L420&lt;=8,0,IF(L420&lt;=16,13,IF(L420&lt;=24,9,IF(L420&lt;=32,4,0))))-IF(L420&lt;=8,0,IF(L420&lt;=16,(L420-9)*0.34,IF(L420&lt;=24,(L420-17)*0.34,IF(L420&lt;=32,(L420-25)*0.34,0)))),0)+IF(F420="JOŽ",IF(L420=1,85,IF(L420=2,59.5,IF(L420=3,45,IF(L420=4,32.5,IF(L420=5,30,IF(L420=6,27.5,IF(L420=7,25,IF(L420=8,22.5,0))))))))+IF(L420&lt;=8,0,IF(L420&lt;=16,19,IF(L420&lt;=24,13,0)))-IF(L420&lt;=8,0,IF(L420&lt;=16,(L420-9)*0.425,IF(L420&lt;=24,(L420-17)*0.425,0))),0)+IF(F420="JPČ",IF(L420=1,68,IF(L420=2,47.6,IF(L420=3,36,IF(L420=4,26,IF(L420=5,24,IF(L420=6,22,IF(L420=7,20,IF(L420=8,18,0))))))))+IF(L420&lt;=8,0,IF(L420&lt;=16,13,IF(L420&lt;=24,9,0)))-IF(L420&lt;=8,0,IF(L420&lt;=16,(L420-9)*0.34,IF(L420&lt;=24,(L420-17)*0.34,0))),0)+IF(F420="JEČ",IF(L420=1,34,IF(L420=2,26.04,IF(L420=3,20.6,IF(L420=4,12,IF(L420=5,11,IF(L420=6,10,IF(L420=7,9,IF(L420=8,8,0))))))))+IF(L420&lt;=8,0,IF(L420&lt;=16,6,0))-IF(L420&lt;=8,0,IF(L420&lt;=16,(L420-9)*0.17,0)),0)+IF(F420="JEOF",IF(L420=1,34,IF(L420=2,26.04,IF(L420=3,20.6,IF(L420=4,12,IF(L420=5,11,IF(L420=6,10,IF(L420=7,9,IF(L420=8,8,0))))))))+IF(L420&lt;=8,0,IF(L420&lt;=16,6,0))-IF(L420&lt;=8,0,IF(L420&lt;=16,(L420-9)*0.17,0)),0)+IF(F420="JnPČ",IF(L420=1,51,IF(L420=2,35.7,IF(L420=3,27,IF(L420=4,19.5,IF(L420=5,18,IF(L420=6,16.5,IF(L420=7,15,IF(L420=8,13.5,0))))))))+IF(L420&lt;=8,0,IF(L420&lt;=16,10,0))-IF(L420&lt;=8,0,IF(L420&lt;=16,(L420-9)*0.255,0)),0)+IF(F420="JnEČ",IF(L420=1,25.5,IF(L420=2,19.53,IF(L420=3,15.48,IF(L420=4,9,IF(L420=5,8.25,IF(L420=6,7.5,IF(L420=7,6.75,IF(L420=8,6,0))))))))+IF(L420&lt;=8,0,IF(L420&lt;=16,5,0))-IF(L420&lt;=8,0,IF(L420&lt;=16,(L420-9)*0.1275,0)),0)+IF(F420="JčPČ",IF(L420=1,21.25,IF(L420=2,14.5,IF(L420=3,11.5,IF(L420=4,7,IF(L420=5,6.5,IF(L420=6,6,IF(L420=7,5.5,IF(L420=8,5,0))))))))+IF(L420&lt;=8,0,IF(L420&lt;=16,4,0))-IF(L420&lt;=8,0,IF(L420&lt;=16,(L420-9)*0.10625,0)),0)+IF(F420="JčEČ",IF(L420=1,17,IF(L420=2,13.02,IF(L420=3,10.32,IF(L420=4,6,IF(L420=5,5.5,IF(L420=6,5,IF(L420=7,4.5,IF(L420=8,4,0))))))))+IF(L420&lt;=8,0,IF(L420&lt;=16,3,0))-IF(L420&lt;=8,0,IF(L420&lt;=16,(L420-9)*0.085,0)),0)+IF(F420="NEAK",IF(L420=1,11.48,IF(L420=2,8.79,IF(L420=3,6.97,IF(L420=4,4.05,IF(L420=5,3.71,IF(L420=6,3.38,IF(L420=7,3.04,IF(L420=8,2.7,0))))))))+IF(L420&lt;=8,0,IF(L420&lt;=16,2,IF(L420&lt;=24,1.3,0)))-IF(L420&lt;=8,0,IF(L420&lt;=16,(L420-9)*0.0574,IF(L420&lt;=24,(L420-17)*0.0574,0))),0))*IF(L420&lt;0,1,IF(OR(F420="PČ",F420="PŽ",F420="PT"),IF(J420&lt;32,J420/32,1),1))* IF(L420&lt;0,1,IF(OR(F420="EČ",F420="EŽ",F420="JOŽ",F420="JPČ",F420="NEAK"),IF(J420&lt;24,J420/24,1),1))*IF(L420&lt;0,1,IF(OR(F420="PČneol",F420="JEČ",F420="JEOF",F420="JnPČ",F420="JnEČ",F420="JčPČ",F420="JčEČ"),IF(J420&lt;16,J420/16,1),1))*IF(L420&lt;0,1,IF(F420="EČneol",IF(J420&lt;8,J420/8,1),1))</f>
        <v>0</v>
      </c>
      <c r="O420" s="9">
        <f t="shared" ref="O420:O429" si="160">IF(F420="OŽ",N420,IF(H420="Ne",IF(J420*0.3&lt;J420-L420,N420,0),IF(J420*0.1&lt;J420-L420,N420,0)))</f>
        <v>0</v>
      </c>
      <c r="P420" s="4">
        <f t="shared" ref="P420" si="161">IF(O420=0,0,IF(F420="OŽ",IF(L420&gt;35,0,IF(J420&gt;35,(36-L420)*1.836,((36-L420)-(36-J420))*1.836)),0)+IF(F420="PČ",IF(L420&gt;31,0,IF(J420&gt;31,(32-L420)*1.347,((32-L420)-(32-J420))*1.347)),0)+ IF(F420="PČneol",IF(L420&gt;15,0,IF(J420&gt;15,(16-L420)*0.255,((16-L420)-(16-J420))*0.255)),0)+IF(F420="PŽ",IF(L420&gt;31,0,IF(J420&gt;31,(32-L420)*0.255,((32-L420)-(32-J420))*0.255)),0)+IF(F420="EČ",IF(L420&gt;23,0,IF(J420&gt;23,(24-L420)*0.612,((24-L420)-(24-J420))*0.612)),0)+IF(F420="EČneol",IF(L420&gt;7,0,IF(J420&gt;7,(8-L420)*0.204,((8-L420)-(8-J420))*0.204)),0)+IF(F420="EŽ",IF(L420&gt;23,0,IF(J420&gt;23,(24-L420)*0.204,((24-L420)-(24-J420))*0.204)),0)+IF(F420="PT",IF(L420&gt;31,0,IF(J420&gt;31,(32-L420)*0.204,((32-L420)-(32-J420))*0.204)),0)+IF(F420="JOŽ",IF(L420&gt;23,0,IF(J420&gt;23,(24-L420)*0.255,((24-L420)-(24-J420))*0.255)),0)+IF(F420="JPČ",IF(L420&gt;23,0,IF(J420&gt;23,(24-L420)*0.204,((24-L420)-(24-J420))*0.204)),0)+IF(F420="JEČ",IF(L420&gt;15,0,IF(J420&gt;15,(16-L420)*0.102,((16-L420)-(16-J420))*0.102)),0)+IF(F420="JEOF",IF(L420&gt;15,0,IF(J420&gt;15,(16-L420)*0.102,((16-L420)-(16-J420))*0.102)),0)+IF(F420="JnPČ",IF(L420&gt;15,0,IF(J420&gt;15,(16-L420)*0.153,((16-L420)-(16-J420))*0.153)),0)+IF(F420="JnEČ",IF(L420&gt;15,0,IF(J420&gt;15,(16-L420)*0.0765,((16-L420)-(16-J420))*0.0765)),0)+IF(F420="JčPČ",IF(L420&gt;15,0,IF(J420&gt;15,(16-L420)*0.06375,((16-L420)-(16-J420))*0.06375)),0)+IF(F420="JčEČ",IF(L420&gt;15,0,IF(J420&gt;15,(16-L420)*0.051,((16-L420)-(16-J420))*0.051)),0)+IF(F420="NEAK",IF(L420&gt;23,0,IF(J420&gt;23,(24-L420)*0.03444,((24-L420)-(24-J420))*0.03444)),0))</f>
        <v>0</v>
      </c>
      <c r="Q420" s="11">
        <f t="shared" ref="Q420" si="162">IF(ISERROR(P420*100/N420),0,(P420*100/N420))</f>
        <v>0</v>
      </c>
      <c r="R420" s="10">
        <f t="shared" ref="R420:R429" si="163">IF(Q420&lt;=30,O420+P420,O420+O420*0.3)*IF(G420=1,0.4,IF(G420=2,0.75,IF(G420="1 (kas 4 m. 1 k. nerengiamos)",0.52,1)))*IF(D420="olimpinė",1,IF(M420="Ne",0.5,1))*IF(OR(A$5="Lietuvos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federacija"),IF(OR(J420&lt;8,K420&lt;16),0,1),1)*E420*IF(I420&lt;=1,1,1/I420)*IF(OR(A$5="Lietuvos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420" s="8"/>
    </row>
    <row r="421" spans="1:19">
      <c r="A421" s="61">
        <v>2</v>
      </c>
      <c r="B421" s="61"/>
      <c r="C421" s="12"/>
      <c r="D421" s="61"/>
      <c r="E421" s="61"/>
      <c r="F421" s="61"/>
      <c r="G421" s="61"/>
      <c r="H421" s="61"/>
      <c r="I421" s="61"/>
      <c r="J421" s="61"/>
      <c r="K421" s="61"/>
      <c r="L421" s="61"/>
      <c r="M421" s="61"/>
      <c r="N421" s="3">
        <f t="shared" si="159"/>
        <v>0</v>
      </c>
      <c r="O421" s="9">
        <f t="shared" si="160"/>
        <v>0</v>
      </c>
      <c r="P421" s="4">
        <f t="shared" ref="P421:P429" si="164">IF(O421=0,0,IF(F421="OŽ",IF(L421&gt;35,0,IF(J421&gt;35,(36-L421)*1.836,((36-L421)-(36-J421))*1.836)),0)+IF(F421="PČ",IF(L421&gt;31,0,IF(J421&gt;31,(32-L421)*1.347,((32-L421)-(32-J421))*1.347)),0)+ IF(F421="PČneol",IF(L421&gt;15,0,IF(J421&gt;15,(16-L421)*0.255,((16-L421)-(16-J421))*0.255)),0)+IF(F421="PŽ",IF(L421&gt;31,0,IF(J421&gt;31,(32-L421)*0.255,((32-L421)-(32-J421))*0.255)),0)+IF(F421="EČ",IF(L421&gt;23,0,IF(J421&gt;23,(24-L421)*0.612,((24-L421)-(24-J421))*0.612)),0)+IF(F421="EČneol",IF(L421&gt;7,0,IF(J421&gt;7,(8-L421)*0.204,((8-L421)-(8-J421))*0.204)),0)+IF(F421="EŽ",IF(L421&gt;23,0,IF(J421&gt;23,(24-L421)*0.204,((24-L421)-(24-J421))*0.204)),0)+IF(F421="PT",IF(L421&gt;31,0,IF(J421&gt;31,(32-L421)*0.204,((32-L421)-(32-J421))*0.204)),0)+IF(F421="JOŽ",IF(L421&gt;23,0,IF(J421&gt;23,(24-L421)*0.255,((24-L421)-(24-J421))*0.255)),0)+IF(F421="JPČ",IF(L421&gt;23,0,IF(J421&gt;23,(24-L421)*0.204,((24-L421)-(24-J421))*0.204)),0)+IF(F421="JEČ",IF(L421&gt;15,0,IF(J421&gt;15,(16-L421)*0.102,((16-L421)-(16-J421))*0.102)),0)+IF(F421="JEOF",IF(L421&gt;15,0,IF(J421&gt;15,(16-L421)*0.102,((16-L421)-(16-J421))*0.102)),0)+IF(F421="JnPČ",IF(L421&gt;15,0,IF(J421&gt;15,(16-L421)*0.153,((16-L421)-(16-J421))*0.153)),0)+IF(F421="JnEČ",IF(L421&gt;15,0,IF(J421&gt;15,(16-L421)*0.0765,((16-L421)-(16-J421))*0.0765)),0)+IF(F421="JčPČ",IF(L421&gt;15,0,IF(J421&gt;15,(16-L421)*0.06375,((16-L421)-(16-J421))*0.06375)),0)+IF(F421="JčEČ",IF(L421&gt;15,0,IF(J421&gt;15,(16-L421)*0.051,((16-L421)-(16-J421))*0.051)),0)+IF(F421="NEAK",IF(L421&gt;23,0,IF(J421&gt;23,(24-L421)*0.03444,((24-L421)-(24-J421))*0.03444)),0))</f>
        <v>0</v>
      </c>
      <c r="Q421" s="11">
        <f t="shared" ref="Q421:Q429" si="165">IF(ISERROR(P421*100/N421),0,(P421*100/N421))</f>
        <v>0</v>
      </c>
      <c r="R421" s="10">
        <f t="shared" si="163"/>
        <v>0</v>
      </c>
      <c r="S421" s="8"/>
    </row>
    <row r="422" spans="1:19">
      <c r="A422" s="61">
        <v>3</v>
      </c>
      <c r="B422" s="61"/>
      <c r="C422" s="12"/>
      <c r="D422" s="61"/>
      <c r="E422" s="61"/>
      <c r="F422" s="61"/>
      <c r="G422" s="61"/>
      <c r="H422" s="61"/>
      <c r="I422" s="61"/>
      <c r="J422" s="61"/>
      <c r="K422" s="61"/>
      <c r="L422" s="61"/>
      <c r="M422" s="61"/>
      <c r="N422" s="3">
        <f t="shared" si="159"/>
        <v>0</v>
      </c>
      <c r="O422" s="9">
        <f t="shared" si="160"/>
        <v>0</v>
      </c>
      <c r="P422" s="4">
        <f t="shared" si="164"/>
        <v>0</v>
      </c>
      <c r="Q422" s="11">
        <f t="shared" si="165"/>
        <v>0</v>
      </c>
      <c r="R422" s="10">
        <f t="shared" si="163"/>
        <v>0</v>
      </c>
      <c r="S422" s="8"/>
    </row>
    <row r="423" spans="1:19">
      <c r="A423" s="61">
        <v>4</v>
      </c>
      <c r="B423" s="61"/>
      <c r="C423" s="12"/>
      <c r="D423" s="61"/>
      <c r="E423" s="61"/>
      <c r="F423" s="61"/>
      <c r="G423" s="61"/>
      <c r="H423" s="61"/>
      <c r="I423" s="61"/>
      <c r="J423" s="61"/>
      <c r="K423" s="61"/>
      <c r="L423" s="61"/>
      <c r="M423" s="61"/>
      <c r="N423" s="3">
        <f t="shared" si="159"/>
        <v>0</v>
      </c>
      <c r="O423" s="9">
        <f t="shared" si="160"/>
        <v>0</v>
      </c>
      <c r="P423" s="4">
        <f t="shared" si="164"/>
        <v>0</v>
      </c>
      <c r="Q423" s="11">
        <f t="shared" si="165"/>
        <v>0</v>
      </c>
      <c r="R423" s="10">
        <f t="shared" si="163"/>
        <v>0</v>
      </c>
      <c r="S423" s="8"/>
    </row>
    <row r="424" spans="1:19">
      <c r="A424" s="61">
        <v>5</v>
      </c>
      <c r="B424" s="61"/>
      <c r="C424" s="12"/>
      <c r="D424" s="61"/>
      <c r="E424" s="61"/>
      <c r="F424" s="61"/>
      <c r="G424" s="61"/>
      <c r="H424" s="61"/>
      <c r="I424" s="61"/>
      <c r="J424" s="61"/>
      <c r="K424" s="61"/>
      <c r="L424" s="61"/>
      <c r="M424" s="61"/>
      <c r="N424" s="3">
        <f t="shared" si="159"/>
        <v>0</v>
      </c>
      <c r="O424" s="9">
        <f t="shared" si="160"/>
        <v>0</v>
      </c>
      <c r="P424" s="4">
        <f t="shared" si="164"/>
        <v>0</v>
      </c>
      <c r="Q424" s="11">
        <f t="shared" si="165"/>
        <v>0</v>
      </c>
      <c r="R424" s="10">
        <f t="shared" si="163"/>
        <v>0</v>
      </c>
      <c r="S424" s="8"/>
    </row>
    <row r="425" spans="1:19">
      <c r="A425" s="61">
        <v>6</v>
      </c>
      <c r="B425" s="61"/>
      <c r="C425" s="12"/>
      <c r="D425" s="61"/>
      <c r="E425" s="61"/>
      <c r="F425" s="61"/>
      <c r="G425" s="61"/>
      <c r="H425" s="61"/>
      <c r="I425" s="61"/>
      <c r="J425" s="61"/>
      <c r="K425" s="61"/>
      <c r="L425" s="61"/>
      <c r="M425" s="61"/>
      <c r="N425" s="3">
        <f t="shared" si="159"/>
        <v>0</v>
      </c>
      <c r="O425" s="9">
        <f t="shared" si="160"/>
        <v>0</v>
      </c>
      <c r="P425" s="4">
        <f t="shared" si="164"/>
        <v>0</v>
      </c>
      <c r="Q425" s="11">
        <f t="shared" si="165"/>
        <v>0</v>
      </c>
      <c r="R425" s="10">
        <f t="shared" si="163"/>
        <v>0</v>
      </c>
      <c r="S425" s="8"/>
    </row>
    <row r="426" spans="1:19">
      <c r="A426" s="61">
        <v>7</v>
      </c>
      <c r="B426" s="61"/>
      <c r="C426" s="12"/>
      <c r="D426" s="61"/>
      <c r="E426" s="61"/>
      <c r="F426" s="61"/>
      <c r="G426" s="61"/>
      <c r="H426" s="61"/>
      <c r="I426" s="61"/>
      <c r="J426" s="61"/>
      <c r="K426" s="61"/>
      <c r="L426" s="61"/>
      <c r="M426" s="61"/>
      <c r="N426" s="3">
        <f t="shared" si="159"/>
        <v>0</v>
      </c>
      <c r="O426" s="9">
        <f t="shared" si="160"/>
        <v>0</v>
      </c>
      <c r="P426" s="4">
        <f t="shared" si="164"/>
        <v>0</v>
      </c>
      <c r="Q426" s="11">
        <f t="shared" si="165"/>
        <v>0</v>
      </c>
      <c r="R426" s="10">
        <f t="shared" si="163"/>
        <v>0</v>
      </c>
      <c r="S426" s="8"/>
    </row>
    <row r="427" spans="1:19">
      <c r="A427" s="61">
        <v>8</v>
      </c>
      <c r="B427" s="61"/>
      <c r="C427" s="12"/>
      <c r="D427" s="61"/>
      <c r="E427" s="61"/>
      <c r="F427" s="61"/>
      <c r="G427" s="61"/>
      <c r="H427" s="61"/>
      <c r="I427" s="61"/>
      <c r="J427" s="61"/>
      <c r="K427" s="61"/>
      <c r="L427" s="61"/>
      <c r="M427" s="61"/>
      <c r="N427" s="3">
        <f t="shared" si="159"/>
        <v>0</v>
      </c>
      <c r="O427" s="9">
        <f t="shared" si="160"/>
        <v>0</v>
      </c>
      <c r="P427" s="4">
        <f t="shared" si="164"/>
        <v>0</v>
      </c>
      <c r="Q427" s="11">
        <f t="shared" si="165"/>
        <v>0</v>
      </c>
      <c r="R427" s="10">
        <f t="shared" si="163"/>
        <v>0</v>
      </c>
      <c r="S427" s="8"/>
    </row>
    <row r="428" spans="1:19">
      <c r="A428" s="61">
        <v>9</v>
      </c>
      <c r="B428" s="61"/>
      <c r="C428" s="12"/>
      <c r="D428" s="61"/>
      <c r="E428" s="61"/>
      <c r="F428" s="61"/>
      <c r="G428" s="61"/>
      <c r="H428" s="61"/>
      <c r="I428" s="61"/>
      <c r="J428" s="61"/>
      <c r="K428" s="61"/>
      <c r="L428" s="61"/>
      <c r="M428" s="61"/>
      <c r="N428" s="3">
        <f t="shared" si="159"/>
        <v>0</v>
      </c>
      <c r="O428" s="9">
        <f t="shared" si="160"/>
        <v>0</v>
      </c>
      <c r="P428" s="4">
        <f t="shared" si="164"/>
        <v>0</v>
      </c>
      <c r="Q428" s="11">
        <f t="shared" si="165"/>
        <v>0</v>
      </c>
      <c r="R428" s="10">
        <f t="shared" si="163"/>
        <v>0</v>
      </c>
      <c r="S428" s="8"/>
    </row>
    <row r="429" spans="1:19">
      <c r="A429" s="61">
        <v>10</v>
      </c>
      <c r="B429" s="61"/>
      <c r="C429" s="12"/>
      <c r="D429" s="61"/>
      <c r="E429" s="61"/>
      <c r="F429" s="61"/>
      <c r="G429" s="61"/>
      <c r="H429" s="61"/>
      <c r="I429" s="61"/>
      <c r="J429" s="61"/>
      <c r="K429" s="61"/>
      <c r="L429" s="61"/>
      <c r="M429" s="61"/>
      <c r="N429" s="3">
        <f t="shared" si="159"/>
        <v>0</v>
      </c>
      <c r="O429" s="9">
        <f t="shared" si="160"/>
        <v>0</v>
      </c>
      <c r="P429" s="4">
        <f t="shared" si="164"/>
        <v>0</v>
      </c>
      <c r="Q429" s="11">
        <f t="shared" si="165"/>
        <v>0</v>
      </c>
      <c r="R429" s="10">
        <f t="shared" si="163"/>
        <v>0</v>
      </c>
      <c r="S429" s="8"/>
    </row>
    <row r="430" spans="1:19">
      <c r="A430" s="64" t="s">
        <v>33</v>
      </c>
      <c r="B430" s="65"/>
      <c r="C430" s="65"/>
      <c r="D430" s="65"/>
      <c r="E430" s="65"/>
      <c r="F430" s="65"/>
      <c r="G430" s="65"/>
      <c r="H430" s="65"/>
      <c r="I430" s="65"/>
      <c r="J430" s="65"/>
      <c r="K430" s="65"/>
      <c r="L430" s="65"/>
      <c r="M430" s="65"/>
      <c r="N430" s="65"/>
      <c r="O430" s="65"/>
      <c r="P430" s="65"/>
      <c r="Q430" s="66"/>
      <c r="R430" s="10">
        <f>SUM(R420:R429)</f>
        <v>0</v>
      </c>
      <c r="S430" s="8"/>
    </row>
    <row r="431" spans="1:19" ht="15.75">
      <c r="A431" s="24" t="s">
        <v>34</v>
      </c>
      <c r="B431" s="24"/>
      <c r="C431" s="15"/>
      <c r="D431" s="15"/>
      <c r="E431" s="15"/>
      <c r="F431" s="15"/>
      <c r="G431" s="15"/>
      <c r="H431" s="15"/>
      <c r="I431" s="15"/>
      <c r="J431" s="15"/>
      <c r="K431" s="15"/>
      <c r="L431" s="15"/>
      <c r="M431" s="15"/>
      <c r="N431" s="15"/>
      <c r="O431" s="15"/>
      <c r="P431" s="15"/>
      <c r="Q431" s="15"/>
      <c r="R431" s="16"/>
      <c r="S431" s="8"/>
    </row>
    <row r="432" spans="1:19">
      <c r="A432" s="49" t="s">
        <v>43</v>
      </c>
      <c r="B432" s="49"/>
      <c r="C432" s="49"/>
      <c r="D432" s="49"/>
      <c r="E432" s="49"/>
      <c r="F432" s="49"/>
      <c r="G432" s="49"/>
      <c r="H432" s="49"/>
      <c r="I432" s="49"/>
      <c r="J432" s="15"/>
      <c r="K432" s="15"/>
      <c r="L432" s="15"/>
      <c r="M432" s="15"/>
      <c r="N432" s="15"/>
      <c r="O432" s="15"/>
      <c r="P432" s="15"/>
      <c r="Q432" s="15"/>
      <c r="R432" s="16"/>
      <c r="S432" s="8"/>
    </row>
    <row r="433" spans="1:19" s="8" customFormat="1">
      <c r="A433" s="49"/>
      <c r="B433" s="49"/>
      <c r="C433" s="49"/>
      <c r="D433" s="49"/>
      <c r="E433" s="49"/>
      <c r="F433" s="49"/>
      <c r="G433" s="49"/>
      <c r="H433" s="49"/>
      <c r="I433" s="49"/>
      <c r="J433" s="15"/>
      <c r="K433" s="15"/>
      <c r="L433" s="15"/>
      <c r="M433" s="15"/>
      <c r="N433" s="15"/>
      <c r="O433" s="15"/>
      <c r="P433" s="15"/>
      <c r="Q433" s="15"/>
      <c r="R433" s="16"/>
    </row>
    <row r="434" spans="1:19">
      <c r="A434" s="67" t="s">
        <v>44</v>
      </c>
      <c r="B434" s="68"/>
      <c r="C434" s="68"/>
      <c r="D434" s="68"/>
      <c r="E434" s="68"/>
      <c r="F434" s="68"/>
      <c r="G434" s="68"/>
      <c r="H434" s="68"/>
      <c r="I434" s="68"/>
      <c r="J434" s="68"/>
      <c r="K434" s="68"/>
      <c r="L434" s="68"/>
      <c r="M434" s="68"/>
      <c r="N434" s="68"/>
      <c r="O434" s="68"/>
      <c r="P434" s="68"/>
      <c r="Q434" s="57"/>
      <c r="R434" s="8"/>
      <c r="S434" s="8"/>
    </row>
    <row r="435" spans="1:19" ht="18">
      <c r="A435" s="69" t="s">
        <v>27</v>
      </c>
      <c r="B435" s="70"/>
      <c r="C435" s="70"/>
      <c r="D435" s="50"/>
      <c r="E435" s="50"/>
      <c r="F435" s="50"/>
      <c r="G435" s="50"/>
      <c r="H435" s="50"/>
      <c r="I435" s="50"/>
      <c r="J435" s="50"/>
      <c r="K435" s="50"/>
      <c r="L435" s="50"/>
      <c r="M435" s="50"/>
      <c r="N435" s="50"/>
      <c r="O435" s="50"/>
      <c r="P435" s="50"/>
      <c r="Q435" s="57"/>
      <c r="R435" s="8"/>
      <c r="S435" s="8"/>
    </row>
    <row r="436" spans="1:19">
      <c r="A436" s="67" t="s">
        <v>45</v>
      </c>
      <c r="B436" s="68"/>
      <c r="C436" s="68"/>
      <c r="D436" s="68"/>
      <c r="E436" s="68"/>
      <c r="F436" s="68"/>
      <c r="G436" s="68"/>
      <c r="H436" s="68"/>
      <c r="I436" s="68"/>
      <c r="J436" s="68"/>
      <c r="K436" s="68"/>
      <c r="L436" s="68"/>
      <c r="M436" s="68"/>
      <c r="N436" s="68"/>
      <c r="O436" s="68"/>
      <c r="P436" s="68"/>
      <c r="Q436" s="57"/>
      <c r="R436" s="8"/>
      <c r="S436" s="8"/>
    </row>
    <row r="437" spans="1:19">
      <c r="A437" s="61">
        <v>1</v>
      </c>
      <c r="B437" s="61"/>
      <c r="C437" s="12"/>
      <c r="D437" s="61"/>
      <c r="E437" s="61"/>
      <c r="F437" s="61"/>
      <c r="G437" s="61"/>
      <c r="H437" s="61"/>
      <c r="I437" s="61"/>
      <c r="J437" s="61"/>
      <c r="K437" s="61"/>
      <c r="L437" s="61"/>
      <c r="M437" s="61"/>
      <c r="N437" s="3">
        <f t="shared" ref="N437:N446" si="166">(IF(F437="OŽ",IF(L437=1,550.8,IF(L437=2,426.38,IF(L437=3,342.14,IF(L437=4,181.44,IF(L437=5,168.48,IF(L437=6,155.52,IF(L437=7,148.5,IF(L437=8,144,0))))))))+IF(L437&lt;=8,0,IF(L437&lt;=16,137.7,IF(L437&lt;=24,108,IF(L437&lt;=32,80.1,IF(L437&lt;=36,52.2,0)))))-IF(L437&lt;=8,0,IF(L437&lt;=16,(L437-9)*2.754,IF(L437&lt;=24,(L437-17)* 2.754,IF(L437&lt;=32,(L437-25)* 2.754,IF(L437&lt;=36,(L437-33)*2.754,0))))),0)+IF(F437="PČ",IF(L437=1,449,IF(L437=2,314.6,IF(L437=3,238,IF(L437=4,172,IF(L437=5,159,IF(L437=6,145,IF(L437=7,132,IF(L437=8,119,0))))))))+IF(L437&lt;=8,0,IF(L437&lt;=16,88,IF(L437&lt;=24,55,IF(L437&lt;=32,22,0))))-IF(L437&lt;=8,0,IF(L437&lt;=16,(L437-9)*2.245,IF(L437&lt;=24,(L437-17)*2.245,IF(L437&lt;=32,(L437-25)*2.245,0)))),0)+IF(F437="PČneol",IF(L437=1,85,IF(L437=2,64.61,IF(L437=3,50.76,IF(L437=4,16.25,IF(L437=5,15,IF(L437=6,13.75,IF(L437=7,12.5,IF(L437=8,11.25,0))))))))+IF(L437&lt;=8,0,IF(L437&lt;=16,9,0))-IF(L437&lt;=8,0,IF(L437&lt;=16,(L437-9)*0.425,0)),0)+IF(F437="PŽ",IF(L437=1,85,IF(L437=2,59.5,IF(L437=3,45,IF(L437=4,32.5,IF(L437=5,30,IF(L437=6,27.5,IF(L437=7,25,IF(L437=8,22.5,0))))))))+IF(L437&lt;=8,0,IF(L437&lt;=16,19,IF(L437&lt;=24,13,IF(L437&lt;=32,8,0))))-IF(L437&lt;=8,0,IF(L437&lt;=16,(L437-9)*0.425,IF(L437&lt;=24,(L437-17)*0.425,IF(L437&lt;=32,(L437-25)*0.425,0)))),0)+IF(F437="EČ",IF(L437=1,204,IF(L437=2,156.24,IF(L437=3,123.84,IF(L437=4,72,IF(L437=5,66,IF(L437=6,60,IF(L437=7,54,IF(L437=8,48,0))))))))+IF(L437&lt;=8,0,IF(L437&lt;=16,40,IF(L437&lt;=24,25,0)))-IF(L437&lt;=8,0,IF(L437&lt;=16,(L437-9)*1.02,IF(L437&lt;=24,(L437-17)*1.02,0))),0)+IF(F437="EČneol",IF(L437=1,68,IF(L437=2,51.69,IF(L437=3,40.61,IF(L437=4,13,IF(L437=5,12,IF(L437=6,11,IF(L437=7,10,IF(L437=8,9,0)))))))))+IF(F437="EŽ",IF(L437=1,68,IF(L437=2,47.6,IF(L437=3,36,IF(L437=4,18,IF(L437=5,16.5,IF(L437=6,15,IF(L437=7,13.5,IF(L437=8,12,0))))))))+IF(L437&lt;=8,0,IF(L437&lt;=16,10,IF(L437&lt;=24,6,0)))-IF(L437&lt;=8,0,IF(L437&lt;=16,(L437-9)*0.34,IF(L437&lt;=24,(L437-17)*0.34,0))),0)+IF(F437="PT",IF(L437=1,68,IF(L437=2,52.08,IF(L437=3,41.28,IF(L437=4,24,IF(L437=5,22,IF(L437=6,20,IF(L437=7,18,IF(L437=8,16,0))))))))+IF(L437&lt;=8,0,IF(L437&lt;=16,13,IF(L437&lt;=24,9,IF(L437&lt;=32,4,0))))-IF(L437&lt;=8,0,IF(L437&lt;=16,(L437-9)*0.34,IF(L437&lt;=24,(L437-17)*0.34,IF(L437&lt;=32,(L437-25)*0.34,0)))),0)+IF(F437="JOŽ",IF(L437=1,85,IF(L437=2,59.5,IF(L437=3,45,IF(L437=4,32.5,IF(L437=5,30,IF(L437=6,27.5,IF(L437=7,25,IF(L437=8,22.5,0))))))))+IF(L437&lt;=8,0,IF(L437&lt;=16,19,IF(L437&lt;=24,13,0)))-IF(L437&lt;=8,0,IF(L437&lt;=16,(L437-9)*0.425,IF(L437&lt;=24,(L437-17)*0.425,0))),0)+IF(F437="JPČ",IF(L437=1,68,IF(L437=2,47.6,IF(L437=3,36,IF(L437=4,26,IF(L437=5,24,IF(L437=6,22,IF(L437=7,20,IF(L437=8,18,0))))))))+IF(L437&lt;=8,0,IF(L437&lt;=16,13,IF(L437&lt;=24,9,0)))-IF(L437&lt;=8,0,IF(L437&lt;=16,(L437-9)*0.34,IF(L437&lt;=24,(L437-17)*0.34,0))),0)+IF(F437="JEČ",IF(L437=1,34,IF(L437=2,26.04,IF(L437=3,20.6,IF(L437=4,12,IF(L437=5,11,IF(L437=6,10,IF(L437=7,9,IF(L437=8,8,0))))))))+IF(L437&lt;=8,0,IF(L437&lt;=16,6,0))-IF(L437&lt;=8,0,IF(L437&lt;=16,(L437-9)*0.17,0)),0)+IF(F437="JEOF",IF(L437=1,34,IF(L437=2,26.04,IF(L437=3,20.6,IF(L437=4,12,IF(L437=5,11,IF(L437=6,10,IF(L437=7,9,IF(L437=8,8,0))))))))+IF(L437&lt;=8,0,IF(L437&lt;=16,6,0))-IF(L437&lt;=8,0,IF(L437&lt;=16,(L437-9)*0.17,0)),0)+IF(F437="JnPČ",IF(L437=1,51,IF(L437=2,35.7,IF(L437=3,27,IF(L437=4,19.5,IF(L437=5,18,IF(L437=6,16.5,IF(L437=7,15,IF(L437=8,13.5,0))))))))+IF(L437&lt;=8,0,IF(L437&lt;=16,10,0))-IF(L437&lt;=8,0,IF(L437&lt;=16,(L437-9)*0.255,0)),0)+IF(F437="JnEČ",IF(L437=1,25.5,IF(L437=2,19.53,IF(L437=3,15.48,IF(L437=4,9,IF(L437=5,8.25,IF(L437=6,7.5,IF(L437=7,6.75,IF(L437=8,6,0))))))))+IF(L437&lt;=8,0,IF(L437&lt;=16,5,0))-IF(L437&lt;=8,0,IF(L437&lt;=16,(L437-9)*0.1275,0)),0)+IF(F437="JčPČ",IF(L437=1,21.25,IF(L437=2,14.5,IF(L437=3,11.5,IF(L437=4,7,IF(L437=5,6.5,IF(L437=6,6,IF(L437=7,5.5,IF(L437=8,5,0))))))))+IF(L437&lt;=8,0,IF(L437&lt;=16,4,0))-IF(L437&lt;=8,0,IF(L437&lt;=16,(L437-9)*0.10625,0)),0)+IF(F437="JčEČ",IF(L437=1,17,IF(L437=2,13.02,IF(L437=3,10.32,IF(L437=4,6,IF(L437=5,5.5,IF(L437=6,5,IF(L437=7,4.5,IF(L437=8,4,0))))))))+IF(L437&lt;=8,0,IF(L437&lt;=16,3,0))-IF(L437&lt;=8,0,IF(L437&lt;=16,(L437-9)*0.085,0)),0)+IF(F437="NEAK",IF(L437=1,11.48,IF(L437=2,8.79,IF(L437=3,6.97,IF(L437=4,4.05,IF(L437=5,3.71,IF(L437=6,3.38,IF(L437=7,3.04,IF(L437=8,2.7,0))))))))+IF(L437&lt;=8,0,IF(L437&lt;=16,2,IF(L437&lt;=24,1.3,0)))-IF(L437&lt;=8,0,IF(L437&lt;=16,(L437-9)*0.0574,IF(L437&lt;=24,(L437-17)*0.0574,0))),0))*IF(L437&lt;0,1,IF(OR(F437="PČ",F437="PŽ",F437="PT"),IF(J437&lt;32,J437/32,1),1))* IF(L437&lt;0,1,IF(OR(F437="EČ",F437="EŽ",F437="JOŽ",F437="JPČ",F437="NEAK"),IF(J437&lt;24,J437/24,1),1))*IF(L437&lt;0,1,IF(OR(F437="PČneol",F437="JEČ",F437="JEOF",F437="JnPČ",F437="JnEČ",F437="JčPČ",F437="JčEČ"),IF(J437&lt;16,J437/16,1),1))*IF(L437&lt;0,1,IF(F437="EČneol",IF(J437&lt;8,J437/8,1),1))</f>
        <v>0</v>
      </c>
      <c r="O437" s="9">
        <f t="shared" ref="O437:O446" si="167">IF(F437="OŽ",N437,IF(H437="Ne",IF(J437*0.3&lt;J437-L437,N437,0),IF(J437*0.1&lt;J437-L437,N437,0)))</f>
        <v>0</v>
      </c>
      <c r="P437" s="4">
        <f t="shared" ref="P437" si="168">IF(O437=0,0,IF(F437="OŽ",IF(L437&gt;35,0,IF(J437&gt;35,(36-L437)*1.836,((36-L437)-(36-J437))*1.836)),0)+IF(F437="PČ",IF(L437&gt;31,0,IF(J437&gt;31,(32-L437)*1.347,((32-L437)-(32-J437))*1.347)),0)+ IF(F437="PČneol",IF(L437&gt;15,0,IF(J437&gt;15,(16-L437)*0.255,((16-L437)-(16-J437))*0.255)),0)+IF(F437="PŽ",IF(L437&gt;31,0,IF(J437&gt;31,(32-L437)*0.255,((32-L437)-(32-J437))*0.255)),0)+IF(F437="EČ",IF(L437&gt;23,0,IF(J437&gt;23,(24-L437)*0.612,((24-L437)-(24-J437))*0.612)),0)+IF(F437="EČneol",IF(L437&gt;7,0,IF(J437&gt;7,(8-L437)*0.204,((8-L437)-(8-J437))*0.204)),0)+IF(F437="EŽ",IF(L437&gt;23,0,IF(J437&gt;23,(24-L437)*0.204,((24-L437)-(24-J437))*0.204)),0)+IF(F437="PT",IF(L437&gt;31,0,IF(J437&gt;31,(32-L437)*0.204,((32-L437)-(32-J437))*0.204)),0)+IF(F437="JOŽ",IF(L437&gt;23,0,IF(J437&gt;23,(24-L437)*0.255,((24-L437)-(24-J437))*0.255)),0)+IF(F437="JPČ",IF(L437&gt;23,0,IF(J437&gt;23,(24-L437)*0.204,((24-L437)-(24-J437))*0.204)),0)+IF(F437="JEČ",IF(L437&gt;15,0,IF(J437&gt;15,(16-L437)*0.102,((16-L437)-(16-J437))*0.102)),0)+IF(F437="JEOF",IF(L437&gt;15,0,IF(J437&gt;15,(16-L437)*0.102,((16-L437)-(16-J437))*0.102)),0)+IF(F437="JnPČ",IF(L437&gt;15,0,IF(J437&gt;15,(16-L437)*0.153,((16-L437)-(16-J437))*0.153)),0)+IF(F437="JnEČ",IF(L437&gt;15,0,IF(J437&gt;15,(16-L437)*0.0765,((16-L437)-(16-J437))*0.0765)),0)+IF(F437="JčPČ",IF(L437&gt;15,0,IF(J437&gt;15,(16-L437)*0.06375,((16-L437)-(16-J437))*0.06375)),0)+IF(F437="JčEČ",IF(L437&gt;15,0,IF(J437&gt;15,(16-L437)*0.051,((16-L437)-(16-J437))*0.051)),0)+IF(F437="NEAK",IF(L437&gt;23,0,IF(J437&gt;23,(24-L437)*0.03444,((24-L437)-(24-J437))*0.03444)),0))</f>
        <v>0</v>
      </c>
      <c r="Q437" s="11">
        <f t="shared" ref="Q437" si="169">IF(ISERROR(P437*100/N437),0,(P437*100/N437))</f>
        <v>0</v>
      </c>
      <c r="R437" s="10">
        <f t="shared" ref="R437:R446" si="170">IF(Q437&lt;=30,O437+P437,O437+O437*0.3)*IF(G437=1,0.4,IF(G437=2,0.75,IF(G437="1 (kas 4 m. 1 k. nerengiamos)",0.52,1)))*IF(D437="olimpinė",1,IF(M437="Ne",0.5,1))*IF(OR(A$5="Lietuvos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federacija"),IF(OR(J437&lt;8,K437&lt;16),0,1),1)*E437*IF(I437&lt;=1,1,1/I437)*IF(OR(A$5="Lietuvos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437" s="8"/>
    </row>
    <row r="438" spans="1:19">
      <c r="A438" s="61">
        <v>2</v>
      </c>
      <c r="B438" s="61"/>
      <c r="C438" s="12"/>
      <c r="D438" s="61"/>
      <c r="E438" s="61"/>
      <c r="F438" s="61"/>
      <c r="G438" s="61"/>
      <c r="H438" s="61"/>
      <c r="I438" s="61"/>
      <c r="J438" s="61"/>
      <c r="K438" s="61"/>
      <c r="L438" s="61"/>
      <c r="M438" s="61"/>
      <c r="N438" s="3">
        <f t="shared" si="166"/>
        <v>0</v>
      </c>
      <c r="O438" s="9">
        <f t="shared" si="167"/>
        <v>0</v>
      </c>
      <c r="P438" s="4">
        <f t="shared" ref="P438:P446" si="171">IF(O438=0,0,IF(F438="OŽ",IF(L438&gt;35,0,IF(J438&gt;35,(36-L438)*1.836,((36-L438)-(36-J438))*1.836)),0)+IF(F438="PČ",IF(L438&gt;31,0,IF(J438&gt;31,(32-L438)*1.347,((32-L438)-(32-J438))*1.347)),0)+ IF(F438="PČneol",IF(L438&gt;15,0,IF(J438&gt;15,(16-L438)*0.255,((16-L438)-(16-J438))*0.255)),0)+IF(F438="PŽ",IF(L438&gt;31,0,IF(J438&gt;31,(32-L438)*0.255,((32-L438)-(32-J438))*0.255)),0)+IF(F438="EČ",IF(L438&gt;23,0,IF(J438&gt;23,(24-L438)*0.612,((24-L438)-(24-J438))*0.612)),0)+IF(F438="EČneol",IF(L438&gt;7,0,IF(J438&gt;7,(8-L438)*0.204,((8-L438)-(8-J438))*0.204)),0)+IF(F438="EŽ",IF(L438&gt;23,0,IF(J438&gt;23,(24-L438)*0.204,((24-L438)-(24-J438))*0.204)),0)+IF(F438="PT",IF(L438&gt;31,0,IF(J438&gt;31,(32-L438)*0.204,((32-L438)-(32-J438))*0.204)),0)+IF(F438="JOŽ",IF(L438&gt;23,0,IF(J438&gt;23,(24-L438)*0.255,((24-L438)-(24-J438))*0.255)),0)+IF(F438="JPČ",IF(L438&gt;23,0,IF(J438&gt;23,(24-L438)*0.204,((24-L438)-(24-J438))*0.204)),0)+IF(F438="JEČ",IF(L438&gt;15,0,IF(J438&gt;15,(16-L438)*0.102,((16-L438)-(16-J438))*0.102)),0)+IF(F438="JEOF",IF(L438&gt;15,0,IF(J438&gt;15,(16-L438)*0.102,((16-L438)-(16-J438))*0.102)),0)+IF(F438="JnPČ",IF(L438&gt;15,0,IF(J438&gt;15,(16-L438)*0.153,((16-L438)-(16-J438))*0.153)),0)+IF(F438="JnEČ",IF(L438&gt;15,0,IF(J438&gt;15,(16-L438)*0.0765,((16-L438)-(16-J438))*0.0765)),0)+IF(F438="JčPČ",IF(L438&gt;15,0,IF(J438&gt;15,(16-L438)*0.06375,((16-L438)-(16-J438))*0.06375)),0)+IF(F438="JčEČ",IF(L438&gt;15,0,IF(J438&gt;15,(16-L438)*0.051,((16-L438)-(16-J438))*0.051)),0)+IF(F438="NEAK",IF(L438&gt;23,0,IF(J438&gt;23,(24-L438)*0.03444,((24-L438)-(24-J438))*0.03444)),0))</f>
        <v>0</v>
      </c>
      <c r="Q438" s="11">
        <f t="shared" ref="Q438:Q446" si="172">IF(ISERROR(P438*100/N438),0,(P438*100/N438))</f>
        <v>0</v>
      </c>
      <c r="R438" s="10">
        <f t="shared" si="170"/>
        <v>0</v>
      </c>
      <c r="S438" s="8"/>
    </row>
    <row r="439" spans="1:19">
      <c r="A439" s="61">
        <v>3</v>
      </c>
      <c r="B439" s="61"/>
      <c r="C439" s="12"/>
      <c r="D439" s="61"/>
      <c r="E439" s="61"/>
      <c r="F439" s="61"/>
      <c r="G439" s="61"/>
      <c r="H439" s="61"/>
      <c r="I439" s="61"/>
      <c r="J439" s="61"/>
      <c r="K439" s="61"/>
      <c r="L439" s="61"/>
      <c r="M439" s="61"/>
      <c r="N439" s="3">
        <f t="shared" si="166"/>
        <v>0</v>
      </c>
      <c r="O439" s="9">
        <f t="shared" si="167"/>
        <v>0</v>
      </c>
      <c r="P439" s="4">
        <f t="shared" si="171"/>
        <v>0</v>
      </c>
      <c r="Q439" s="11">
        <f t="shared" si="172"/>
        <v>0</v>
      </c>
      <c r="R439" s="10">
        <f t="shared" si="170"/>
        <v>0</v>
      </c>
      <c r="S439" s="8"/>
    </row>
    <row r="440" spans="1:19">
      <c r="A440" s="61">
        <v>4</v>
      </c>
      <c r="B440" s="61"/>
      <c r="C440" s="12"/>
      <c r="D440" s="61"/>
      <c r="E440" s="61"/>
      <c r="F440" s="61"/>
      <c r="G440" s="61"/>
      <c r="H440" s="61"/>
      <c r="I440" s="61"/>
      <c r="J440" s="61"/>
      <c r="K440" s="61"/>
      <c r="L440" s="61"/>
      <c r="M440" s="61"/>
      <c r="N440" s="3">
        <f t="shared" si="166"/>
        <v>0</v>
      </c>
      <c r="O440" s="9">
        <f t="shared" si="167"/>
        <v>0</v>
      </c>
      <c r="P440" s="4">
        <f t="shared" si="171"/>
        <v>0</v>
      </c>
      <c r="Q440" s="11">
        <f t="shared" si="172"/>
        <v>0</v>
      </c>
      <c r="R440" s="10">
        <f t="shared" si="170"/>
        <v>0</v>
      </c>
      <c r="S440" s="8"/>
    </row>
    <row r="441" spans="1:19">
      <c r="A441" s="61">
        <v>5</v>
      </c>
      <c r="B441" s="61"/>
      <c r="C441" s="12"/>
      <c r="D441" s="61"/>
      <c r="E441" s="61"/>
      <c r="F441" s="61"/>
      <c r="G441" s="61"/>
      <c r="H441" s="61"/>
      <c r="I441" s="61"/>
      <c r="J441" s="61"/>
      <c r="K441" s="61"/>
      <c r="L441" s="61"/>
      <c r="M441" s="61"/>
      <c r="N441" s="3">
        <f t="shared" si="166"/>
        <v>0</v>
      </c>
      <c r="O441" s="9">
        <f t="shared" si="167"/>
        <v>0</v>
      </c>
      <c r="P441" s="4">
        <f t="shared" si="171"/>
        <v>0</v>
      </c>
      <c r="Q441" s="11">
        <f t="shared" si="172"/>
        <v>0</v>
      </c>
      <c r="R441" s="10">
        <f t="shared" si="170"/>
        <v>0</v>
      </c>
      <c r="S441" s="8"/>
    </row>
    <row r="442" spans="1:19">
      <c r="A442" s="61">
        <v>6</v>
      </c>
      <c r="B442" s="61"/>
      <c r="C442" s="12"/>
      <c r="D442" s="61"/>
      <c r="E442" s="61"/>
      <c r="F442" s="61"/>
      <c r="G442" s="61"/>
      <c r="H442" s="61"/>
      <c r="I442" s="61"/>
      <c r="J442" s="61"/>
      <c r="K442" s="61"/>
      <c r="L442" s="61"/>
      <c r="M442" s="61"/>
      <c r="N442" s="3">
        <f t="shared" si="166"/>
        <v>0</v>
      </c>
      <c r="O442" s="9">
        <f t="shared" si="167"/>
        <v>0</v>
      </c>
      <c r="P442" s="4">
        <f t="shared" si="171"/>
        <v>0</v>
      </c>
      <c r="Q442" s="11">
        <f t="shared" si="172"/>
        <v>0</v>
      </c>
      <c r="R442" s="10">
        <f t="shared" si="170"/>
        <v>0</v>
      </c>
      <c r="S442" s="8"/>
    </row>
    <row r="443" spans="1:19">
      <c r="A443" s="61">
        <v>7</v>
      </c>
      <c r="B443" s="61"/>
      <c r="C443" s="12"/>
      <c r="D443" s="61"/>
      <c r="E443" s="61"/>
      <c r="F443" s="61"/>
      <c r="G443" s="61"/>
      <c r="H443" s="61"/>
      <c r="I443" s="61"/>
      <c r="J443" s="61"/>
      <c r="K443" s="61"/>
      <c r="L443" s="61"/>
      <c r="M443" s="61"/>
      <c r="N443" s="3">
        <f t="shared" si="166"/>
        <v>0</v>
      </c>
      <c r="O443" s="9">
        <f t="shared" si="167"/>
        <v>0</v>
      </c>
      <c r="P443" s="4">
        <f t="shared" si="171"/>
        <v>0</v>
      </c>
      <c r="Q443" s="11">
        <f t="shared" si="172"/>
        <v>0</v>
      </c>
      <c r="R443" s="10">
        <f t="shared" si="170"/>
        <v>0</v>
      </c>
      <c r="S443" s="8"/>
    </row>
    <row r="444" spans="1:19">
      <c r="A444" s="61">
        <v>8</v>
      </c>
      <c r="B444" s="61"/>
      <c r="C444" s="12"/>
      <c r="D444" s="61"/>
      <c r="E444" s="61"/>
      <c r="F444" s="61"/>
      <c r="G444" s="61"/>
      <c r="H444" s="61"/>
      <c r="I444" s="61"/>
      <c r="J444" s="61"/>
      <c r="K444" s="61"/>
      <c r="L444" s="61"/>
      <c r="M444" s="61"/>
      <c r="N444" s="3">
        <f t="shared" si="166"/>
        <v>0</v>
      </c>
      <c r="O444" s="9">
        <f t="shared" si="167"/>
        <v>0</v>
      </c>
      <c r="P444" s="4">
        <f t="shared" si="171"/>
        <v>0</v>
      </c>
      <c r="Q444" s="11">
        <f t="shared" si="172"/>
        <v>0</v>
      </c>
      <c r="R444" s="10">
        <f t="shared" si="170"/>
        <v>0</v>
      </c>
      <c r="S444" s="8"/>
    </row>
    <row r="445" spans="1:19">
      <c r="A445" s="61">
        <v>9</v>
      </c>
      <c r="B445" s="61"/>
      <c r="C445" s="12"/>
      <c r="D445" s="61"/>
      <c r="E445" s="61"/>
      <c r="F445" s="61"/>
      <c r="G445" s="61"/>
      <c r="H445" s="61"/>
      <c r="I445" s="61"/>
      <c r="J445" s="61"/>
      <c r="K445" s="61"/>
      <c r="L445" s="61"/>
      <c r="M445" s="61"/>
      <c r="N445" s="3">
        <f t="shared" si="166"/>
        <v>0</v>
      </c>
      <c r="O445" s="9">
        <f t="shared" si="167"/>
        <v>0</v>
      </c>
      <c r="P445" s="4">
        <f t="shared" si="171"/>
        <v>0</v>
      </c>
      <c r="Q445" s="11">
        <f t="shared" si="172"/>
        <v>0</v>
      </c>
      <c r="R445" s="10">
        <f t="shared" si="170"/>
        <v>0</v>
      </c>
      <c r="S445" s="8"/>
    </row>
    <row r="446" spans="1:19">
      <c r="A446" s="61">
        <v>10</v>
      </c>
      <c r="B446" s="61"/>
      <c r="C446" s="12"/>
      <c r="D446" s="61"/>
      <c r="E446" s="61"/>
      <c r="F446" s="61"/>
      <c r="G446" s="61"/>
      <c r="H446" s="61"/>
      <c r="I446" s="61"/>
      <c r="J446" s="61"/>
      <c r="K446" s="61"/>
      <c r="L446" s="61"/>
      <c r="M446" s="61"/>
      <c r="N446" s="3">
        <f t="shared" si="166"/>
        <v>0</v>
      </c>
      <c r="O446" s="9">
        <f t="shared" si="167"/>
        <v>0</v>
      </c>
      <c r="P446" s="4">
        <f t="shared" si="171"/>
        <v>0</v>
      </c>
      <c r="Q446" s="11">
        <f t="shared" si="172"/>
        <v>0</v>
      </c>
      <c r="R446" s="10">
        <f t="shared" si="170"/>
        <v>0</v>
      </c>
      <c r="S446" s="8"/>
    </row>
    <row r="447" spans="1:19">
      <c r="A447" s="64" t="s">
        <v>33</v>
      </c>
      <c r="B447" s="65"/>
      <c r="C447" s="65"/>
      <c r="D447" s="65"/>
      <c r="E447" s="65"/>
      <c r="F447" s="65"/>
      <c r="G447" s="65"/>
      <c r="H447" s="65"/>
      <c r="I447" s="65"/>
      <c r="J447" s="65"/>
      <c r="K447" s="65"/>
      <c r="L447" s="65"/>
      <c r="M447" s="65"/>
      <c r="N447" s="65"/>
      <c r="O447" s="65"/>
      <c r="P447" s="65"/>
      <c r="Q447" s="66"/>
      <c r="R447" s="10">
        <f>SUM(R437:R446)</f>
        <v>0</v>
      </c>
      <c r="S447" s="8"/>
    </row>
    <row r="448" spans="1:19" ht="15.75">
      <c r="A448" s="24" t="s">
        <v>34</v>
      </c>
      <c r="B448" s="24"/>
      <c r="C448" s="15"/>
      <c r="D448" s="15"/>
      <c r="E448" s="15"/>
      <c r="F448" s="15"/>
      <c r="G448" s="15"/>
      <c r="H448" s="15"/>
      <c r="I448" s="15"/>
      <c r="J448" s="15"/>
      <c r="K448" s="15"/>
      <c r="L448" s="15"/>
      <c r="M448" s="15"/>
      <c r="N448" s="15"/>
      <c r="O448" s="15"/>
      <c r="P448" s="15"/>
      <c r="Q448" s="15"/>
      <c r="R448" s="16"/>
      <c r="S448" s="8"/>
    </row>
    <row r="449" spans="1:19">
      <c r="A449" s="49" t="s">
        <v>43</v>
      </c>
      <c r="B449" s="49"/>
      <c r="C449" s="49"/>
      <c r="D449" s="49"/>
      <c r="E449" s="49"/>
      <c r="F449" s="49"/>
      <c r="G449" s="49"/>
      <c r="H449" s="49"/>
      <c r="I449" s="49"/>
      <c r="J449" s="15"/>
      <c r="K449" s="15"/>
      <c r="L449" s="15"/>
      <c r="M449" s="15"/>
      <c r="N449" s="15"/>
      <c r="O449" s="15"/>
      <c r="P449" s="15"/>
      <c r="Q449" s="15"/>
      <c r="R449" s="16"/>
      <c r="S449" s="8"/>
    </row>
    <row r="450" spans="1:19" s="8" customFormat="1">
      <c r="A450" s="49"/>
      <c r="B450" s="49"/>
      <c r="C450" s="49"/>
      <c r="D450" s="49"/>
      <c r="E450" s="49"/>
      <c r="F450" s="49"/>
      <c r="G450" s="49"/>
      <c r="H450" s="49"/>
      <c r="I450" s="49"/>
      <c r="J450" s="15"/>
      <c r="K450" s="15"/>
      <c r="L450" s="15"/>
      <c r="M450" s="15"/>
      <c r="N450" s="15"/>
      <c r="O450" s="15"/>
      <c r="P450" s="15"/>
      <c r="Q450" s="15"/>
      <c r="R450" s="16"/>
    </row>
    <row r="451" spans="1:19">
      <c r="A451" s="67" t="s">
        <v>44</v>
      </c>
      <c r="B451" s="68"/>
      <c r="C451" s="68"/>
      <c r="D451" s="68"/>
      <c r="E451" s="68"/>
      <c r="F451" s="68"/>
      <c r="G451" s="68"/>
      <c r="H451" s="68"/>
      <c r="I451" s="68"/>
      <c r="J451" s="68"/>
      <c r="K451" s="68"/>
      <c r="L451" s="68"/>
      <c r="M451" s="68"/>
      <c r="N451" s="68"/>
      <c r="O451" s="68"/>
      <c r="P451" s="68"/>
      <c r="Q451" s="57"/>
      <c r="R451" s="8"/>
      <c r="S451" s="8"/>
    </row>
    <row r="452" spans="1:19" ht="18">
      <c r="A452" s="69" t="s">
        <v>27</v>
      </c>
      <c r="B452" s="70"/>
      <c r="C452" s="70"/>
      <c r="D452" s="50"/>
      <c r="E452" s="50"/>
      <c r="F452" s="50"/>
      <c r="G452" s="50"/>
      <c r="H452" s="50"/>
      <c r="I452" s="50"/>
      <c r="J452" s="50"/>
      <c r="K452" s="50"/>
      <c r="L452" s="50"/>
      <c r="M452" s="50"/>
      <c r="N452" s="50"/>
      <c r="O452" s="50"/>
      <c r="P452" s="50"/>
      <c r="Q452" s="57"/>
      <c r="R452" s="8"/>
      <c r="S452" s="8"/>
    </row>
    <row r="453" spans="1:19">
      <c r="A453" s="67" t="s">
        <v>45</v>
      </c>
      <c r="B453" s="68"/>
      <c r="C453" s="68"/>
      <c r="D453" s="68"/>
      <c r="E453" s="68"/>
      <c r="F453" s="68"/>
      <c r="G453" s="68"/>
      <c r="H453" s="68"/>
      <c r="I453" s="68"/>
      <c r="J453" s="68"/>
      <c r="K453" s="68"/>
      <c r="L453" s="68"/>
      <c r="M453" s="68"/>
      <c r="N453" s="68"/>
      <c r="O453" s="68"/>
      <c r="P453" s="68"/>
      <c r="Q453" s="57"/>
      <c r="R453" s="8"/>
      <c r="S453" s="8"/>
    </row>
    <row r="454" spans="1:19">
      <c r="A454" s="61">
        <v>1</v>
      </c>
      <c r="B454" s="61"/>
      <c r="C454" s="12"/>
      <c r="D454" s="61"/>
      <c r="E454" s="61"/>
      <c r="F454" s="61"/>
      <c r="G454" s="61"/>
      <c r="H454" s="61"/>
      <c r="I454" s="61"/>
      <c r="J454" s="61"/>
      <c r="K454" s="61"/>
      <c r="L454" s="61"/>
      <c r="M454" s="61"/>
      <c r="N454" s="3">
        <f t="shared" ref="N454:N463" si="173">(IF(F454="OŽ",IF(L454=1,550.8,IF(L454=2,426.38,IF(L454=3,342.14,IF(L454=4,181.44,IF(L454=5,168.48,IF(L454=6,155.52,IF(L454=7,148.5,IF(L454=8,144,0))))))))+IF(L454&lt;=8,0,IF(L454&lt;=16,137.7,IF(L454&lt;=24,108,IF(L454&lt;=32,80.1,IF(L454&lt;=36,52.2,0)))))-IF(L454&lt;=8,0,IF(L454&lt;=16,(L454-9)*2.754,IF(L454&lt;=24,(L454-17)* 2.754,IF(L454&lt;=32,(L454-25)* 2.754,IF(L454&lt;=36,(L454-33)*2.754,0))))),0)+IF(F454="PČ",IF(L454=1,449,IF(L454=2,314.6,IF(L454=3,238,IF(L454=4,172,IF(L454=5,159,IF(L454=6,145,IF(L454=7,132,IF(L454=8,119,0))))))))+IF(L454&lt;=8,0,IF(L454&lt;=16,88,IF(L454&lt;=24,55,IF(L454&lt;=32,22,0))))-IF(L454&lt;=8,0,IF(L454&lt;=16,(L454-9)*2.245,IF(L454&lt;=24,(L454-17)*2.245,IF(L454&lt;=32,(L454-25)*2.245,0)))),0)+IF(F454="PČneol",IF(L454=1,85,IF(L454=2,64.61,IF(L454=3,50.76,IF(L454=4,16.25,IF(L454=5,15,IF(L454=6,13.75,IF(L454=7,12.5,IF(L454=8,11.25,0))))))))+IF(L454&lt;=8,0,IF(L454&lt;=16,9,0))-IF(L454&lt;=8,0,IF(L454&lt;=16,(L454-9)*0.425,0)),0)+IF(F454="PŽ",IF(L454=1,85,IF(L454=2,59.5,IF(L454=3,45,IF(L454=4,32.5,IF(L454=5,30,IF(L454=6,27.5,IF(L454=7,25,IF(L454=8,22.5,0))))))))+IF(L454&lt;=8,0,IF(L454&lt;=16,19,IF(L454&lt;=24,13,IF(L454&lt;=32,8,0))))-IF(L454&lt;=8,0,IF(L454&lt;=16,(L454-9)*0.425,IF(L454&lt;=24,(L454-17)*0.425,IF(L454&lt;=32,(L454-25)*0.425,0)))),0)+IF(F454="EČ",IF(L454=1,204,IF(L454=2,156.24,IF(L454=3,123.84,IF(L454=4,72,IF(L454=5,66,IF(L454=6,60,IF(L454=7,54,IF(L454=8,48,0))))))))+IF(L454&lt;=8,0,IF(L454&lt;=16,40,IF(L454&lt;=24,25,0)))-IF(L454&lt;=8,0,IF(L454&lt;=16,(L454-9)*1.02,IF(L454&lt;=24,(L454-17)*1.02,0))),0)+IF(F454="EČneol",IF(L454=1,68,IF(L454=2,51.69,IF(L454=3,40.61,IF(L454=4,13,IF(L454=5,12,IF(L454=6,11,IF(L454=7,10,IF(L454=8,9,0)))))))))+IF(F454="EŽ",IF(L454=1,68,IF(L454=2,47.6,IF(L454=3,36,IF(L454=4,18,IF(L454=5,16.5,IF(L454=6,15,IF(L454=7,13.5,IF(L454=8,12,0))))))))+IF(L454&lt;=8,0,IF(L454&lt;=16,10,IF(L454&lt;=24,6,0)))-IF(L454&lt;=8,0,IF(L454&lt;=16,(L454-9)*0.34,IF(L454&lt;=24,(L454-17)*0.34,0))),0)+IF(F454="PT",IF(L454=1,68,IF(L454=2,52.08,IF(L454=3,41.28,IF(L454=4,24,IF(L454=5,22,IF(L454=6,20,IF(L454=7,18,IF(L454=8,16,0))))))))+IF(L454&lt;=8,0,IF(L454&lt;=16,13,IF(L454&lt;=24,9,IF(L454&lt;=32,4,0))))-IF(L454&lt;=8,0,IF(L454&lt;=16,(L454-9)*0.34,IF(L454&lt;=24,(L454-17)*0.34,IF(L454&lt;=32,(L454-25)*0.34,0)))),0)+IF(F454="JOŽ",IF(L454=1,85,IF(L454=2,59.5,IF(L454=3,45,IF(L454=4,32.5,IF(L454=5,30,IF(L454=6,27.5,IF(L454=7,25,IF(L454=8,22.5,0))))))))+IF(L454&lt;=8,0,IF(L454&lt;=16,19,IF(L454&lt;=24,13,0)))-IF(L454&lt;=8,0,IF(L454&lt;=16,(L454-9)*0.425,IF(L454&lt;=24,(L454-17)*0.425,0))),0)+IF(F454="JPČ",IF(L454=1,68,IF(L454=2,47.6,IF(L454=3,36,IF(L454=4,26,IF(L454=5,24,IF(L454=6,22,IF(L454=7,20,IF(L454=8,18,0))))))))+IF(L454&lt;=8,0,IF(L454&lt;=16,13,IF(L454&lt;=24,9,0)))-IF(L454&lt;=8,0,IF(L454&lt;=16,(L454-9)*0.34,IF(L454&lt;=24,(L454-17)*0.34,0))),0)+IF(F454="JEČ",IF(L454=1,34,IF(L454=2,26.04,IF(L454=3,20.6,IF(L454=4,12,IF(L454=5,11,IF(L454=6,10,IF(L454=7,9,IF(L454=8,8,0))))))))+IF(L454&lt;=8,0,IF(L454&lt;=16,6,0))-IF(L454&lt;=8,0,IF(L454&lt;=16,(L454-9)*0.17,0)),0)+IF(F454="JEOF",IF(L454=1,34,IF(L454=2,26.04,IF(L454=3,20.6,IF(L454=4,12,IF(L454=5,11,IF(L454=6,10,IF(L454=7,9,IF(L454=8,8,0))))))))+IF(L454&lt;=8,0,IF(L454&lt;=16,6,0))-IF(L454&lt;=8,0,IF(L454&lt;=16,(L454-9)*0.17,0)),0)+IF(F454="JnPČ",IF(L454=1,51,IF(L454=2,35.7,IF(L454=3,27,IF(L454=4,19.5,IF(L454=5,18,IF(L454=6,16.5,IF(L454=7,15,IF(L454=8,13.5,0))))))))+IF(L454&lt;=8,0,IF(L454&lt;=16,10,0))-IF(L454&lt;=8,0,IF(L454&lt;=16,(L454-9)*0.255,0)),0)+IF(F454="JnEČ",IF(L454=1,25.5,IF(L454=2,19.53,IF(L454=3,15.48,IF(L454=4,9,IF(L454=5,8.25,IF(L454=6,7.5,IF(L454=7,6.75,IF(L454=8,6,0))))))))+IF(L454&lt;=8,0,IF(L454&lt;=16,5,0))-IF(L454&lt;=8,0,IF(L454&lt;=16,(L454-9)*0.1275,0)),0)+IF(F454="JčPČ",IF(L454=1,21.25,IF(L454=2,14.5,IF(L454=3,11.5,IF(L454=4,7,IF(L454=5,6.5,IF(L454=6,6,IF(L454=7,5.5,IF(L454=8,5,0))))))))+IF(L454&lt;=8,0,IF(L454&lt;=16,4,0))-IF(L454&lt;=8,0,IF(L454&lt;=16,(L454-9)*0.10625,0)),0)+IF(F454="JčEČ",IF(L454=1,17,IF(L454=2,13.02,IF(L454=3,10.32,IF(L454=4,6,IF(L454=5,5.5,IF(L454=6,5,IF(L454=7,4.5,IF(L454=8,4,0))))))))+IF(L454&lt;=8,0,IF(L454&lt;=16,3,0))-IF(L454&lt;=8,0,IF(L454&lt;=16,(L454-9)*0.085,0)),0)+IF(F454="NEAK",IF(L454=1,11.48,IF(L454=2,8.79,IF(L454=3,6.97,IF(L454=4,4.05,IF(L454=5,3.71,IF(L454=6,3.38,IF(L454=7,3.04,IF(L454=8,2.7,0))))))))+IF(L454&lt;=8,0,IF(L454&lt;=16,2,IF(L454&lt;=24,1.3,0)))-IF(L454&lt;=8,0,IF(L454&lt;=16,(L454-9)*0.0574,IF(L454&lt;=24,(L454-17)*0.0574,0))),0))*IF(L454&lt;0,1,IF(OR(F454="PČ",F454="PŽ",F454="PT"),IF(J454&lt;32,J454/32,1),1))* IF(L454&lt;0,1,IF(OR(F454="EČ",F454="EŽ",F454="JOŽ",F454="JPČ",F454="NEAK"),IF(J454&lt;24,J454/24,1),1))*IF(L454&lt;0,1,IF(OR(F454="PČneol",F454="JEČ",F454="JEOF",F454="JnPČ",F454="JnEČ",F454="JčPČ",F454="JčEČ"),IF(J454&lt;16,J454/16,1),1))*IF(L454&lt;0,1,IF(F454="EČneol",IF(J454&lt;8,J454/8,1),1))</f>
        <v>0</v>
      </c>
      <c r="O454" s="9">
        <f t="shared" ref="O454:O463" si="174">IF(F454="OŽ",N454,IF(H454="Ne",IF(J454*0.3&lt;J454-L454,N454,0),IF(J454*0.1&lt;J454-L454,N454,0)))</f>
        <v>0</v>
      </c>
      <c r="P454" s="4">
        <f t="shared" ref="P454" si="175">IF(O454=0,0,IF(F454="OŽ",IF(L454&gt;35,0,IF(J454&gt;35,(36-L454)*1.836,((36-L454)-(36-J454))*1.836)),0)+IF(F454="PČ",IF(L454&gt;31,0,IF(J454&gt;31,(32-L454)*1.347,((32-L454)-(32-J454))*1.347)),0)+ IF(F454="PČneol",IF(L454&gt;15,0,IF(J454&gt;15,(16-L454)*0.255,((16-L454)-(16-J454))*0.255)),0)+IF(F454="PŽ",IF(L454&gt;31,0,IF(J454&gt;31,(32-L454)*0.255,((32-L454)-(32-J454))*0.255)),0)+IF(F454="EČ",IF(L454&gt;23,0,IF(J454&gt;23,(24-L454)*0.612,((24-L454)-(24-J454))*0.612)),0)+IF(F454="EČneol",IF(L454&gt;7,0,IF(J454&gt;7,(8-L454)*0.204,((8-L454)-(8-J454))*0.204)),0)+IF(F454="EŽ",IF(L454&gt;23,0,IF(J454&gt;23,(24-L454)*0.204,((24-L454)-(24-J454))*0.204)),0)+IF(F454="PT",IF(L454&gt;31,0,IF(J454&gt;31,(32-L454)*0.204,((32-L454)-(32-J454))*0.204)),0)+IF(F454="JOŽ",IF(L454&gt;23,0,IF(J454&gt;23,(24-L454)*0.255,((24-L454)-(24-J454))*0.255)),0)+IF(F454="JPČ",IF(L454&gt;23,0,IF(J454&gt;23,(24-L454)*0.204,((24-L454)-(24-J454))*0.204)),0)+IF(F454="JEČ",IF(L454&gt;15,0,IF(J454&gt;15,(16-L454)*0.102,((16-L454)-(16-J454))*0.102)),0)+IF(F454="JEOF",IF(L454&gt;15,0,IF(J454&gt;15,(16-L454)*0.102,((16-L454)-(16-J454))*0.102)),0)+IF(F454="JnPČ",IF(L454&gt;15,0,IF(J454&gt;15,(16-L454)*0.153,((16-L454)-(16-J454))*0.153)),0)+IF(F454="JnEČ",IF(L454&gt;15,0,IF(J454&gt;15,(16-L454)*0.0765,((16-L454)-(16-J454))*0.0765)),0)+IF(F454="JčPČ",IF(L454&gt;15,0,IF(J454&gt;15,(16-L454)*0.06375,((16-L454)-(16-J454))*0.06375)),0)+IF(F454="JčEČ",IF(L454&gt;15,0,IF(J454&gt;15,(16-L454)*0.051,((16-L454)-(16-J454))*0.051)),0)+IF(F454="NEAK",IF(L454&gt;23,0,IF(J454&gt;23,(24-L454)*0.03444,((24-L454)-(24-J454))*0.03444)),0))</f>
        <v>0</v>
      </c>
      <c r="Q454" s="11">
        <f t="shared" ref="Q454" si="176">IF(ISERROR(P454*100/N454),0,(P454*100/N454))</f>
        <v>0</v>
      </c>
      <c r="R454" s="10">
        <f t="shared" ref="R454:R463" si="177">IF(Q454&lt;=30,O454+P454,O454+O454*0.3)*IF(G454=1,0.4,IF(G454=2,0.75,IF(G454="1 (kas 4 m. 1 k. nerengiamos)",0.52,1)))*IF(D454="olimpinė",1,IF(M454="Ne",0.5,1))*IF(OR(A$5="Lietuvos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federacija"),IF(OR(J454&lt;8,K454&lt;16),0,1),1)*E454*IF(I454&lt;=1,1,1/I454)*IF(OR(A$5="Lietuvos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454" s="8"/>
    </row>
    <row r="455" spans="1:19">
      <c r="A455" s="61">
        <v>2</v>
      </c>
      <c r="B455" s="61"/>
      <c r="C455" s="12"/>
      <c r="D455" s="61"/>
      <c r="E455" s="61"/>
      <c r="F455" s="61"/>
      <c r="G455" s="61"/>
      <c r="H455" s="61"/>
      <c r="I455" s="61"/>
      <c r="J455" s="61"/>
      <c r="K455" s="61"/>
      <c r="L455" s="61"/>
      <c r="M455" s="61"/>
      <c r="N455" s="3">
        <f t="shared" si="173"/>
        <v>0</v>
      </c>
      <c r="O455" s="9">
        <f t="shared" si="174"/>
        <v>0</v>
      </c>
      <c r="P455" s="4">
        <f t="shared" ref="P455:P463" si="178">IF(O455=0,0,IF(F455="OŽ",IF(L455&gt;35,0,IF(J455&gt;35,(36-L455)*1.836,((36-L455)-(36-J455))*1.836)),0)+IF(F455="PČ",IF(L455&gt;31,0,IF(J455&gt;31,(32-L455)*1.347,((32-L455)-(32-J455))*1.347)),0)+ IF(F455="PČneol",IF(L455&gt;15,0,IF(J455&gt;15,(16-L455)*0.255,((16-L455)-(16-J455))*0.255)),0)+IF(F455="PŽ",IF(L455&gt;31,0,IF(J455&gt;31,(32-L455)*0.255,((32-L455)-(32-J455))*0.255)),0)+IF(F455="EČ",IF(L455&gt;23,0,IF(J455&gt;23,(24-L455)*0.612,((24-L455)-(24-J455))*0.612)),0)+IF(F455="EČneol",IF(L455&gt;7,0,IF(J455&gt;7,(8-L455)*0.204,((8-L455)-(8-J455))*0.204)),0)+IF(F455="EŽ",IF(L455&gt;23,0,IF(J455&gt;23,(24-L455)*0.204,((24-L455)-(24-J455))*0.204)),0)+IF(F455="PT",IF(L455&gt;31,0,IF(J455&gt;31,(32-L455)*0.204,((32-L455)-(32-J455))*0.204)),0)+IF(F455="JOŽ",IF(L455&gt;23,0,IF(J455&gt;23,(24-L455)*0.255,((24-L455)-(24-J455))*0.255)),0)+IF(F455="JPČ",IF(L455&gt;23,0,IF(J455&gt;23,(24-L455)*0.204,((24-L455)-(24-J455))*0.204)),0)+IF(F455="JEČ",IF(L455&gt;15,0,IF(J455&gt;15,(16-L455)*0.102,((16-L455)-(16-J455))*0.102)),0)+IF(F455="JEOF",IF(L455&gt;15,0,IF(J455&gt;15,(16-L455)*0.102,((16-L455)-(16-J455))*0.102)),0)+IF(F455="JnPČ",IF(L455&gt;15,0,IF(J455&gt;15,(16-L455)*0.153,((16-L455)-(16-J455))*0.153)),0)+IF(F455="JnEČ",IF(L455&gt;15,0,IF(J455&gt;15,(16-L455)*0.0765,((16-L455)-(16-J455))*0.0765)),0)+IF(F455="JčPČ",IF(L455&gt;15,0,IF(J455&gt;15,(16-L455)*0.06375,((16-L455)-(16-J455))*0.06375)),0)+IF(F455="JčEČ",IF(L455&gt;15,0,IF(J455&gt;15,(16-L455)*0.051,((16-L455)-(16-J455))*0.051)),0)+IF(F455="NEAK",IF(L455&gt;23,0,IF(J455&gt;23,(24-L455)*0.03444,((24-L455)-(24-J455))*0.03444)),0))</f>
        <v>0</v>
      </c>
      <c r="Q455" s="11">
        <f t="shared" ref="Q455:Q463" si="179">IF(ISERROR(P455*100/N455),0,(P455*100/N455))</f>
        <v>0</v>
      </c>
      <c r="R455" s="10">
        <f t="shared" si="177"/>
        <v>0</v>
      </c>
      <c r="S455" s="8"/>
    </row>
    <row r="456" spans="1:19">
      <c r="A456" s="61">
        <v>3</v>
      </c>
      <c r="B456" s="61"/>
      <c r="C456" s="12"/>
      <c r="D456" s="61"/>
      <c r="E456" s="61"/>
      <c r="F456" s="61"/>
      <c r="G456" s="61"/>
      <c r="H456" s="61"/>
      <c r="I456" s="61"/>
      <c r="J456" s="61"/>
      <c r="K456" s="61"/>
      <c r="L456" s="61"/>
      <c r="M456" s="61"/>
      <c r="N456" s="3">
        <f t="shared" si="173"/>
        <v>0</v>
      </c>
      <c r="O456" s="9">
        <f t="shared" si="174"/>
        <v>0</v>
      </c>
      <c r="P456" s="4">
        <f t="shared" si="178"/>
        <v>0</v>
      </c>
      <c r="Q456" s="11">
        <f t="shared" si="179"/>
        <v>0</v>
      </c>
      <c r="R456" s="10">
        <f t="shared" si="177"/>
        <v>0</v>
      </c>
      <c r="S456" s="8"/>
    </row>
    <row r="457" spans="1:19">
      <c r="A457" s="61">
        <v>4</v>
      </c>
      <c r="B457" s="61"/>
      <c r="C457" s="12"/>
      <c r="D457" s="61"/>
      <c r="E457" s="61"/>
      <c r="F457" s="61"/>
      <c r="G457" s="61"/>
      <c r="H457" s="61"/>
      <c r="I457" s="61"/>
      <c r="J457" s="61"/>
      <c r="K457" s="61"/>
      <c r="L457" s="61"/>
      <c r="M457" s="61"/>
      <c r="N457" s="3">
        <f t="shared" si="173"/>
        <v>0</v>
      </c>
      <c r="O457" s="9">
        <f t="shared" si="174"/>
        <v>0</v>
      </c>
      <c r="P457" s="4">
        <f t="shared" si="178"/>
        <v>0</v>
      </c>
      <c r="Q457" s="11">
        <f t="shared" si="179"/>
        <v>0</v>
      </c>
      <c r="R457" s="10">
        <f t="shared" si="177"/>
        <v>0</v>
      </c>
      <c r="S457" s="8"/>
    </row>
    <row r="458" spans="1:19">
      <c r="A458" s="61">
        <v>5</v>
      </c>
      <c r="B458" s="61"/>
      <c r="C458" s="12"/>
      <c r="D458" s="61"/>
      <c r="E458" s="61"/>
      <c r="F458" s="61"/>
      <c r="G458" s="61"/>
      <c r="H458" s="61"/>
      <c r="I458" s="61"/>
      <c r="J458" s="61"/>
      <c r="K458" s="61"/>
      <c r="L458" s="61"/>
      <c r="M458" s="61"/>
      <c r="N458" s="3">
        <f t="shared" si="173"/>
        <v>0</v>
      </c>
      <c r="O458" s="9">
        <f t="shared" si="174"/>
        <v>0</v>
      </c>
      <c r="P458" s="4">
        <f t="shared" si="178"/>
        <v>0</v>
      </c>
      <c r="Q458" s="11">
        <f t="shared" si="179"/>
        <v>0</v>
      </c>
      <c r="R458" s="10">
        <f t="shared" si="177"/>
        <v>0</v>
      </c>
      <c r="S458" s="8"/>
    </row>
    <row r="459" spans="1:19">
      <c r="A459" s="61">
        <v>6</v>
      </c>
      <c r="B459" s="61"/>
      <c r="C459" s="12"/>
      <c r="D459" s="61"/>
      <c r="E459" s="61"/>
      <c r="F459" s="61"/>
      <c r="G459" s="61"/>
      <c r="H459" s="61"/>
      <c r="I459" s="61"/>
      <c r="J459" s="61"/>
      <c r="K459" s="61"/>
      <c r="L459" s="61"/>
      <c r="M459" s="61"/>
      <c r="N459" s="3">
        <f t="shared" si="173"/>
        <v>0</v>
      </c>
      <c r="O459" s="9">
        <f t="shared" si="174"/>
        <v>0</v>
      </c>
      <c r="P459" s="4">
        <f t="shared" si="178"/>
        <v>0</v>
      </c>
      <c r="Q459" s="11">
        <f t="shared" si="179"/>
        <v>0</v>
      </c>
      <c r="R459" s="10">
        <f t="shared" si="177"/>
        <v>0</v>
      </c>
      <c r="S459" s="8"/>
    </row>
    <row r="460" spans="1:19">
      <c r="A460" s="61">
        <v>7</v>
      </c>
      <c r="B460" s="61"/>
      <c r="C460" s="12"/>
      <c r="D460" s="61"/>
      <c r="E460" s="61"/>
      <c r="F460" s="61"/>
      <c r="G460" s="61"/>
      <c r="H460" s="61"/>
      <c r="I460" s="61"/>
      <c r="J460" s="61"/>
      <c r="K460" s="61"/>
      <c r="L460" s="61"/>
      <c r="M460" s="61"/>
      <c r="N460" s="3">
        <f t="shared" si="173"/>
        <v>0</v>
      </c>
      <c r="O460" s="9">
        <f t="shared" si="174"/>
        <v>0</v>
      </c>
      <c r="P460" s="4">
        <f t="shared" si="178"/>
        <v>0</v>
      </c>
      <c r="Q460" s="11">
        <f t="shared" si="179"/>
        <v>0</v>
      </c>
      <c r="R460" s="10">
        <f t="shared" si="177"/>
        <v>0</v>
      </c>
      <c r="S460" s="8"/>
    </row>
    <row r="461" spans="1:19">
      <c r="A461" s="61">
        <v>8</v>
      </c>
      <c r="B461" s="61"/>
      <c r="C461" s="12"/>
      <c r="D461" s="61"/>
      <c r="E461" s="61"/>
      <c r="F461" s="61"/>
      <c r="G461" s="61"/>
      <c r="H461" s="61"/>
      <c r="I461" s="61"/>
      <c r="J461" s="61"/>
      <c r="K461" s="61"/>
      <c r="L461" s="61"/>
      <c r="M461" s="61"/>
      <c r="N461" s="3">
        <f t="shared" si="173"/>
        <v>0</v>
      </c>
      <c r="O461" s="9">
        <f t="shared" si="174"/>
        <v>0</v>
      </c>
      <c r="P461" s="4">
        <f t="shared" si="178"/>
        <v>0</v>
      </c>
      <c r="Q461" s="11">
        <f t="shared" si="179"/>
        <v>0</v>
      </c>
      <c r="R461" s="10">
        <f t="shared" si="177"/>
        <v>0</v>
      </c>
      <c r="S461" s="8"/>
    </row>
    <row r="462" spans="1:19">
      <c r="A462" s="61">
        <v>9</v>
      </c>
      <c r="B462" s="61"/>
      <c r="C462" s="12"/>
      <c r="D462" s="61"/>
      <c r="E462" s="61"/>
      <c r="F462" s="61"/>
      <c r="G462" s="61"/>
      <c r="H462" s="61"/>
      <c r="I462" s="61"/>
      <c r="J462" s="61"/>
      <c r="K462" s="61"/>
      <c r="L462" s="61"/>
      <c r="M462" s="61"/>
      <c r="N462" s="3">
        <f t="shared" si="173"/>
        <v>0</v>
      </c>
      <c r="O462" s="9">
        <f t="shared" si="174"/>
        <v>0</v>
      </c>
      <c r="P462" s="4">
        <f t="shared" si="178"/>
        <v>0</v>
      </c>
      <c r="Q462" s="11">
        <f t="shared" si="179"/>
        <v>0</v>
      </c>
      <c r="R462" s="10">
        <f t="shared" si="177"/>
        <v>0</v>
      </c>
      <c r="S462" s="8"/>
    </row>
    <row r="463" spans="1:19">
      <c r="A463" s="61">
        <v>10</v>
      </c>
      <c r="B463" s="61"/>
      <c r="C463" s="12"/>
      <c r="D463" s="61"/>
      <c r="E463" s="61"/>
      <c r="F463" s="61"/>
      <c r="G463" s="61"/>
      <c r="H463" s="61"/>
      <c r="I463" s="61"/>
      <c r="J463" s="61"/>
      <c r="K463" s="61"/>
      <c r="L463" s="61"/>
      <c r="M463" s="61"/>
      <c r="N463" s="3">
        <f t="shared" si="173"/>
        <v>0</v>
      </c>
      <c r="O463" s="9">
        <f t="shared" si="174"/>
        <v>0</v>
      </c>
      <c r="P463" s="4">
        <f t="shared" si="178"/>
        <v>0</v>
      </c>
      <c r="Q463" s="11">
        <f t="shared" si="179"/>
        <v>0</v>
      </c>
      <c r="R463" s="10">
        <f t="shared" si="177"/>
        <v>0</v>
      </c>
      <c r="S463" s="8"/>
    </row>
    <row r="464" spans="1:19">
      <c r="A464" s="64" t="s">
        <v>33</v>
      </c>
      <c r="B464" s="65"/>
      <c r="C464" s="65"/>
      <c r="D464" s="65"/>
      <c r="E464" s="65"/>
      <c r="F464" s="65"/>
      <c r="G464" s="65"/>
      <c r="H464" s="65"/>
      <c r="I464" s="65"/>
      <c r="J464" s="65"/>
      <c r="K464" s="65"/>
      <c r="L464" s="65"/>
      <c r="M464" s="65"/>
      <c r="N464" s="65"/>
      <c r="O464" s="65"/>
      <c r="P464" s="65"/>
      <c r="Q464" s="66"/>
      <c r="R464" s="10">
        <f>SUM(R454:R463)</f>
        <v>0</v>
      </c>
      <c r="S464" s="8"/>
    </row>
    <row r="465" spans="1:19" ht="15.75">
      <c r="A465" s="24" t="s">
        <v>34</v>
      </c>
      <c r="B465" s="24"/>
      <c r="C465" s="15"/>
      <c r="D465" s="15"/>
      <c r="E465" s="15"/>
      <c r="F465" s="15"/>
      <c r="G465" s="15"/>
      <c r="H465" s="15"/>
      <c r="I465" s="15"/>
      <c r="J465" s="15"/>
      <c r="K465" s="15"/>
      <c r="L465" s="15"/>
      <c r="M465" s="15"/>
      <c r="N465" s="15"/>
      <c r="O465" s="15"/>
      <c r="P465" s="15"/>
      <c r="Q465" s="15"/>
      <c r="R465" s="16"/>
      <c r="S465" s="8"/>
    </row>
    <row r="466" spans="1:19">
      <c r="A466" s="49" t="s">
        <v>43</v>
      </c>
      <c r="B466" s="49"/>
      <c r="C466" s="49"/>
      <c r="D466" s="49"/>
      <c r="E466" s="49"/>
      <c r="F466" s="49"/>
      <c r="G466" s="49"/>
      <c r="H466" s="49"/>
      <c r="I466" s="49"/>
      <c r="J466" s="15"/>
      <c r="K466" s="15"/>
      <c r="L466" s="15"/>
      <c r="M466" s="15"/>
      <c r="N466" s="15"/>
      <c r="O466" s="15"/>
      <c r="P466" s="15"/>
      <c r="Q466" s="15"/>
      <c r="R466" s="16"/>
      <c r="S466" s="8"/>
    </row>
    <row r="467" spans="1:19" s="8" customFormat="1">
      <c r="A467" s="49"/>
      <c r="B467" s="49"/>
      <c r="C467" s="49"/>
      <c r="D467" s="49"/>
      <c r="E467" s="49"/>
      <c r="F467" s="49"/>
      <c r="G467" s="49"/>
      <c r="H467" s="49"/>
      <c r="I467" s="49"/>
      <c r="J467" s="15"/>
      <c r="K467" s="15"/>
      <c r="L467" s="15"/>
      <c r="M467" s="15"/>
      <c r="N467" s="15"/>
      <c r="O467" s="15"/>
      <c r="P467" s="15"/>
      <c r="Q467" s="15"/>
      <c r="R467" s="16"/>
    </row>
    <row r="468" spans="1:19">
      <c r="A468" s="67" t="s">
        <v>44</v>
      </c>
      <c r="B468" s="68"/>
      <c r="C468" s="68"/>
      <c r="D468" s="68"/>
      <c r="E468" s="68"/>
      <c r="F468" s="68"/>
      <c r="G468" s="68"/>
      <c r="H468" s="68"/>
      <c r="I468" s="68"/>
      <c r="J468" s="68"/>
      <c r="K468" s="68"/>
      <c r="L468" s="68"/>
      <c r="M468" s="68"/>
      <c r="N468" s="68"/>
      <c r="O468" s="68"/>
      <c r="P468" s="68"/>
      <c r="Q468" s="57"/>
      <c r="R468" s="8"/>
      <c r="S468" s="8"/>
    </row>
    <row r="469" spans="1:19" ht="18">
      <c r="A469" s="69" t="s">
        <v>27</v>
      </c>
      <c r="B469" s="70"/>
      <c r="C469" s="70"/>
      <c r="D469" s="50"/>
      <c r="E469" s="50"/>
      <c r="F469" s="50"/>
      <c r="G469" s="50"/>
      <c r="H469" s="50"/>
      <c r="I469" s="50"/>
      <c r="J469" s="50"/>
      <c r="K469" s="50"/>
      <c r="L469" s="50"/>
      <c r="M469" s="50"/>
      <c r="N469" s="50"/>
      <c r="O469" s="50"/>
      <c r="P469" s="50"/>
      <c r="Q469" s="57"/>
      <c r="R469" s="8"/>
      <c r="S469" s="8"/>
    </row>
    <row r="470" spans="1:19">
      <c r="A470" s="67" t="s">
        <v>45</v>
      </c>
      <c r="B470" s="68"/>
      <c r="C470" s="68"/>
      <c r="D470" s="68"/>
      <c r="E470" s="68"/>
      <c r="F470" s="68"/>
      <c r="G470" s="68"/>
      <c r="H470" s="68"/>
      <c r="I470" s="68"/>
      <c r="J470" s="68"/>
      <c r="K470" s="68"/>
      <c r="L470" s="68"/>
      <c r="M470" s="68"/>
      <c r="N470" s="68"/>
      <c r="O470" s="68"/>
      <c r="P470" s="68"/>
      <c r="Q470" s="57"/>
      <c r="R470" s="8"/>
      <c r="S470" s="8"/>
    </row>
    <row r="471" spans="1:19">
      <c r="A471" s="61">
        <v>1</v>
      </c>
      <c r="B471" s="61"/>
      <c r="C471" s="12"/>
      <c r="D471" s="61"/>
      <c r="E471" s="61"/>
      <c r="F471" s="61"/>
      <c r="G471" s="61"/>
      <c r="H471" s="61"/>
      <c r="I471" s="61"/>
      <c r="J471" s="61"/>
      <c r="K471" s="61"/>
      <c r="L471" s="61"/>
      <c r="M471" s="61"/>
      <c r="N471" s="3">
        <f t="shared" ref="N471:N480" si="180">(IF(F471="OŽ",IF(L471=1,550.8,IF(L471=2,426.38,IF(L471=3,342.14,IF(L471=4,181.44,IF(L471=5,168.48,IF(L471=6,155.52,IF(L471=7,148.5,IF(L471=8,144,0))))))))+IF(L471&lt;=8,0,IF(L471&lt;=16,137.7,IF(L471&lt;=24,108,IF(L471&lt;=32,80.1,IF(L471&lt;=36,52.2,0)))))-IF(L471&lt;=8,0,IF(L471&lt;=16,(L471-9)*2.754,IF(L471&lt;=24,(L471-17)* 2.754,IF(L471&lt;=32,(L471-25)* 2.754,IF(L471&lt;=36,(L471-33)*2.754,0))))),0)+IF(F471="PČ",IF(L471=1,449,IF(L471=2,314.6,IF(L471=3,238,IF(L471=4,172,IF(L471=5,159,IF(L471=6,145,IF(L471=7,132,IF(L471=8,119,0))))))))+IF(L471&lt;=8,0,IF(L471&lt;=16,88,IF(L471&lt;=24,55,IF(L471&lt;=32,22,0))))-IF(L471&lt;=8,0,IF(L471&lt;=16,(L471-9)*2.245,IF(L471&lt;=24,(L471-17)*2.245,IF(L471&lt;=32,(L471-25)*2.245,0)))),0)+IF(F471="PČneol",IF(L471=1,85,IF(L471=2,64.61,IF(L471=3,50.76,IF(L471=4,16.25,IF(L471=5,15,IF(L471=6,13.75,IF(L471=7,12.5,IF(L471=8,11.25,0))))))))+IF(L471&lt;=8,0,IF(L471&lt;=16,9,0))-IF(L471&lt;=8,0,IF(L471&lt;=16,(L471-9)*0.425,0)),0)+IF(F471="PŽ",IF(L471=1,85,IF(L471=2,59.5,IF(L471=3,45,IF(L471=4,32.5,IF(L471=5,30,IF(L471=6,27.5,IF(L471=7,25,IF(L471=8,22.5,0))))))))+IF(L471&lt;=8,0,IF(L471&lt;=16,19,IF(L471&lt;=24,13,IF(L471&lt;=32,8,0))))-IF(L471&lt;=8,0,IF(L471&lt;=16,(L471-9)*0.425,IF(L471&lt;=24,(L471-17)*0.425,IF(L471&lt;=32,(L471-25)*0.425,0)))),0)+IF(F471="EČ",IF(L471=1,204,IF(L471=2,156.24,IF(L471=3,123.84,IF(L471=4,72,IF(L471=5,66,IF(L471=6,60,IF(L471=7,54,IF(L471=8,48,0))))))))+IF(L471&lt;=8,0,IF(L471&lt;=16,40,IF(L471&lt;=24,25,0)))-IF(L471&lt;=8,0,IF(L471&lt;=16,(L471-9)*1.02,IF(L471&lt;=24,(L471-17)*1.02,0))),0)+IF(F471="EČneol",IF(L471=1,68,IF(L471=2,51.69,IF(L471=3,40.61,IF(L471=4,13,IF(L471=5,12,IF(L471=6,11,IF(L471=7,10,IF(L471=8,9,0)))))))))+IF(F471="EŽ",IF(L471=1,68,IF(L471=2,47.6,IF(L471=3,36,IF(L471=4,18,IF(L471=5,16.5,IF(L471=6,15,IF(L471=7,13.5,IF(L471=8,12,0))))))))+IF(L471&lt;=8,0,IF(L471&lt;=16,10,IF(L471&lt;=24,6,0)))-IF(L471&lt;=8,0,IF(L471&lt;=16,(L471-9)*0.34,IF(L471&lt;=24,(L471-17)*0.34,0))),0)+IF(F471="PT",IF(L471=1,68,IF(L471=2,52.08,IF(L471=3,41.28,IF(L471=4,24,IF(L471=5,22,IF(L471=6,20,IF(L471=7,18,IF(L471=8,16,0))))))))+IF(L471&lt;=8,0,IF(L471&lt;=16,13,IF(L471&lt;=24,9,IF(L471&lt;=32,4,0))))-IF(L471&lt;=8,0,IF(L471&lt;=16,(L471-9)*0.34,IF(L471&lt;=24,(L471-17)*0.34,IF(L471&lt;=32,(L471-25)*0.34,0)))),0)+IF(F471="JOŽ",IF(L471=1,85,IF(L471=2,59.5,IF(L471=3,45,IF(L471=4,32.5,IF(L471=5,30,IF(L471=6,27.5,IF(L471=7,25,IF(L471=8,22.5,0))))))))+IF(L471&lt;=8,0,IF(L471&lt;=16,19,IF(L471&lt;=24,13,0)))-IF(L471&lt;=8,0,IF(L471&lt;=16,(L471-9)*0.425,IF(L471&lt;=24,(L471-17)*0.425,0))),0)+IF(F471="JPČ",IF(L471=1,68,IF(L471=2,47.6,IF(L471=3,36,IF(L471=4,26,IF(L471=5,24,IF(L471=6,22,IF(L471=7,20,IF(L471=8,18,0))))))))+IF(L471&lt;=8,0,IF(L471&lt;=16,13,IF(L471&lt;=24,9,0)))-IF(L471&lt;=8,0,IF(L471&lt;=16,(L471-9)*0.34,IF(L471&lt;=24,(L471-17)*0.34,0))),0)+IF(F471="JEČ",IF(L471=1,34,IF(L471=2,26.04,IF(L471=3,20.6,IF(L471=4,12,IF(L471=5,11,IF(L471=6,10,IF(L471=7,9,IF(L471=8,8,0))))))))+IF(L471&lt;=8,0,IF(L471&lt;=16,6,0))-IF(L471&lt;=8,0,IF(L471&lt;=16,(L471-9)*0.17,0)),0)+IF(F471="JEOF",IF(L471=1,34,IF(L471=2,26.04,IF(L471=3,20.6,IF(L471=4,12,IF(L471=5,11,IF(L471=6,10,IF(L471=7,9,IF(L471=8,8,0))))))))+IF(L471&lt;=8,0,IF(L471&lt;=16,6,0))-IF(L471&lt;=8,0,IF(L471&lt;=16,(L471-9)*0.17,0)),0)+IF(F471="JnPČ",IF(L471=1,51,IF(L471=2,35.7,IF(L471=3,27,IF(L471=4,19.5,IF(L471=5,18,IF(L471=6,16.5,IF(L471=7,15,IF(L471=8,13.5,0))))))))+IF(L471&lt;=8,0,IF(L471&lt;=16,10,0))-IF(L471&lt;=8,0,IF(L471&lt;=16,(L471-9)*0.255,0)),0)+IF(F471="JnEČ",IF(L471=1,25.5,IF(L471=2,19.53,IF(L471=3,15.48,IF(L471=4,9,IF(L471=5,8.25,IF(L471=6,7.5,IF(L471=7,6.75,IF(L471=8,6,0))))))))+IF(L471&lt;=8,0,IF(L471&lt;=16,5,0))-IF(L471&lt;=8,0,IF(L471&lt;=16,(L471-9)*0.1275,0)),0)+IF(F471="JčPČ",IF(L471=1,21.25,IF(L471=2,14.5,IF(L471=3,11.5,IF(L471=4,7,IF(L471=5,6.5,IF(L471=6,6,IF(L471=7,5.5,IF(L471=8,5,0))))))))+IF(L471&lt;=8,0,IF(L471&lt;=16,4,0))-IF(L471&lt;=8,0,IF(L471&lt;=16,(L471-9)*0.10625,0)),0)+IF(F471="JčEČ",IF(L471=1,17,IF(L471=2,13.02,IF(L471=3,10.32,IF(L471=4,6,IF(L471=5,5.5,IF(L471=6,5,IF(L471=7,4.5,IF(L471=8,4,0))))))))+IF(L471&lt;=8,0,IF(L471&lt;=16,3,0))-IF(L471&lt;=8,0,IF(L471&lt;=16,(L471-9)*0.085,0)),0)+IF(F471="NEAK",IF(L471=1,11.48,IF(L471=2,8.79,IF(L471=3,6.97,IF(L471=4,4.05,IF(L471=5,3.71,IF(L471=6,3.38,IF(L471=7,3.04,IF(L471=8,2.7,0))))))))+IF(L471&lt;=8,0,IF(L471&lt;=16,2,IF(L471&lt;=24,1.3,0)))-IF(L471&lt;=8,0,IF(L471&lt;=16,(L471-9)*0.0574,IF(L471&lt;=24,(L471-17)*0.0574,0))),0))*IF(L471&lt;0,1,IF(OR(F471="PČ",F471="PŽ",F471="PT"),IF(J471&lt;32,J471/32,1),1))* IF(L471&lt;0,1,IF(OR(F471="EČ",F471="EŽ",F471="JOŽ",F471="JPČ",F471="NEAK"),IF(J471&lt;24,J471/24,1),1))*IF(L471&lt;0,1,IF(OR(F471="PČneol",F471="JEČ",F471="JEOF",F471="JnPČ",F471="JnEČ",F471="JčPČ",F471="JčEČ"),IF(J471&lt;16,J471/16,1),1))*IF(L471&lt;0,1,IF(F471="EČneol",IF(J471&lt;8,J471/8,1),1))</f>
        <v>0</v>
      </c>
      <c r="O471" s="9">
        <f t="shared" ref="O471:O480" si="181">IF(F471="OŽ",N471,IF(H471="Ne",IF(J471*0.3&lt;J471-L471,N471,0),IF(J471*0.1&lt;J471-L471,N471,0)))</f>
        <v>0</v>
      </c>
      <c r="P471" s="4">
        <f t="shared" ref="P471" si="182">IF(O471=0,0,IF(F471="OŽ",IF(L471&gt;35,0,IF(J471&gt;35,(36-L471)*1.836,((36-L471)-(36-J471))*1.836)),0)+IF(F471="PČ",IF(L471&gt;31,0,IF(J471&gt;31,(32-L471)*1.347,((32-L471)-(32-J471))*1.347)),0)+ IF(F471="PČneol",IF(L471&gt;15,0,IF(J471&gt;15,(16-L471)*0.255,((16-L471)-(16-J471))*0.255)),0)+IF(F471="PŽ",IF(L471&gt;31,0,IF(J471&gt;31,(32-L471)*0.255,((32-L471)-(32-J471))*0.255)),0)+IF(F471="EČ",IF(L471&gt;23,0,IF(J471&gt;23,(24-L471)*0.612,((24-L471)-(24-J471))*0.612)),0)+IF(F471="EČneol",IF(L471&gt;7,0,IF(J471&gt;7,(8-L471)*0.204,((8-L471)-(8-J471))*0.204)),0)+IF(F471="EŽ",IF(L471&gt;23,0,IF(J471&gt;23,(24-L471)*0.204,((24-L471)-(24-J471))*0.204)),0)+IF(F471="PT",IF(L471&gt;31,0,IF(J471&gt;31,(32-L471)*0.204,((32-L471)-(32-J471))*0.204)),0)+IF(F471="JOŽ",IF(L471&gt;23,0,IF(J471&gt;23,(24-L471)*0.255,((24-L471)-(24-J471))*0.255)),0)+IF(F471="JPČ",IF(L471&gt;23,0,IF(J471&gt;23,(24-L471)*0.204,((24-L471)-(24-J471))*0.204)),0)+IF(F471="JEČ",IF(L471&gt;15,0,IF(J471&gt;15,(16-L471)*0.102,((16-L471)-(16-J471))*0.102)),0)+IF(F471="JEOF",IF(L471&gt;15,0,IF(J471&gt;15,(16-L471)*0.102,((16-L471)-(16-J471))*0.102)),0)+IF(F471="JnPČ",IF(L471&gt;15,0,IF(J471&gt;15,(16-L471)*0.153,((16-L471)-(16-J471))*0.153)),0)+IF(F471="JnEČ",IF(L471&gt;15,0,IF(J471&gt;15,(16-L471)*0.0765,((16-L471)-(16-J471))*0.0765)),0)+IF(F471="JčPČ",IF(L471&gt;15,0,IF(J471&gt;15,(16-L471)*0.06375,((16-L471)-(16-J471))*0.06375)),0)+IF(F471="JčEČ",IF(L471&gt;15,0,IF(J471&gt;15,(16-L471)*0.051,((16-L471)-(16-J471))*0.051)),0)+IF(F471="NEAK",IF(L471&gt;23,0,IF(J471&gt;23,(24-L471)*0.03444,((24-L471)-(24-J471))*0.03444)),0))</f>
        <v>0</v>
      </c>
      <c r="Q471" s="11">
        <f t="shared" ref="Q471" si="183">IF(ISERROR(P471*100/N471),0,(P471*100/N471))</f>
        <v>0</v>
      </c>
      <c r="R471" s="10">
        <f t="shared" ref="R471:R480" si="184">IF(Q471&lt;=30,O471+P471,O471+O471*0.3)*IF(G471=1,0.4,IF(G471=2,0.75,IF(G471="1 (kas 4 m. 1 k. nerengiamos)",0.52,1)))*IF(D471="olimpinė",1,IF(M471="Ne",0.5,1))*IF(OR(A$5="Lietuvos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federacija"),IF(OR(J471&lt;8,K471&lt;16),0,1),1)*E471*IF(I471&lt;=1,1,1/I471)*IF(OR(A$5="Lietuvos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471" s="8"/>
    </row>
    <row r="472" spans="1:19">
      <c r="A472" s="61">
        <v>2</v>
      </c>
      <c r="B472" s="61"/>
      <c r="C472" s="12"/>
      <c r="D472" s="61"/>
      <c r="E472" s="61"/>
      <c r="F472" s="61"/>
      <c r="G472" s="61"/>
      <c r="H472" s="61"/>
      <c r="I472" s="61"/>
      <c r="J472" s="61"/>
      <c r="K472" s="61"/>
      <c r="L472" s="61"/>
      <c r="M472" s="61"/>
      <c r="N472" s="3">
        <f t="shared" si="180"/>
        <v>0</v>
      </c>
      <c r="O472" s="9">
        <f t="shared" si="181"/>
        <v>0</v>
      </c>
      <c r="P472" s="4">
        <f t="shared" ref="P472:P480" si="185">IF(O472=0,0,IF(F472="OŽ",IF(L472&gt;35,0,IF(J472&gt;35,(36-L472)*1.836,((36-L472)-(36-J472))*1.836)),0)+IF(F472="PČ",IF(L472&gt;31,0,IF(J472&gt;31,(32-L472)*1.347,((32-L472)-(32-J472))*1.347)),0)+ IF(F472="PČneol",IF(L472&gt;15,0,IF(J472&gt;15,(16-L472)*0.255,((16-L472)-(16-J472))*0.255)),0)+IF(F472="PŽ",IF(L472&gt;31,0,IF(J472&gt;31,(32-L472)*0.255,((32-L472)-(32-J472))*0.255)),0)+IF(F472="EČ",IF(L472&gt;23,0,IF(J472&gt;23,(24-L472)*0.612,((24-L472)-(24-J472))*0.612)),0)+IF(F472="EČneol",IF(L472&gt;7,0,IF(J472&gt;7,(8-L472)*0.204,((8-L472)-(8-J472))*0.204)),0)+IF(F472="EŽ",IF(L472&gt;23,0,IF(J472&gt;23,(24-L472)*0.204,((24-L472)-(24-J472))*0.204)),0)+IF(F472="PT",IF(L472&gt;31,0,IF(J472&gt;31,(32-L472)*0.204,((32-L472)-(32-J472))*0.204)),0)+IF(F472="JOŽ",IF(L472&gt;23,0,IF(J472&gt;23,(24-L472)*0.255,((24-L472)-(24-J472))*0.255)),0)+IF(F472="JPČ",IF(L472&gt;23,0,IF(J472&gt;23,(24-L472)*0.204,((24-L472)-(24-J472))*0.204)),0)+IF(F472="JEČ",IF(L472&gt;15,0,IF(J472&gt;15,(16-L472)*0.102,((16-L472)-(16-J472))*0.102)),0)+IF(F472="JEOF",IF(L472&gt;15,0,IF(J472&gt;15,(16-L472)*0.102,((16-L472)-(16-J472))*0.102)),0)+IF(F472="JnPČ",IF(L472&gt;15,0,IF(J472&gt;15,(16-L472)*0.153,((16-L472)-(16-J472))*0.153)),0)+IF(F472="JnEČ",IF(L472&gt;15,0,IF(J472&gt;15,(16-L472)*0.0765,((16-L472)-(16-J472))*0.0765)),0)+IF(F472="JčPČ",IF(L472&gt;15,0,IF(J472&gt;15,(16-L472)*0.06375,((16-L472)-(16-J472))*0.06375)),0)+IF(F472="JčEČ",IF(L472&gt;15,0,IF(J472&gt;15,(16-L472)*0.051,((16-L472)-(16-J472))*0.051)),0)+IF(F472="NEAK",IF(L472&gt;23,0,IF(J472&gt;23,(24-L472)*0.03444,((24-L472)-(24-J472))*0.03444)),0))</f>
        <v>0</v>
      </c>
      <c r="Q472" s="11">
        <f t="shared" ref="Q472:Q480" si="186">IF(ISERROR(P472*100/N472),0,(P472*100/N472))</f>
        <v>0</v>
      </c>
      <c r="R472" s="10">
        <f t="shared" si="184"/>
        <v>0</v>
      </c>
      <c r="S472" s="8"/>
    </row>
    <row r="473" spans="1:19">
      <c r="A473" s="61">
        <v>3</v>
      </c>
      <c r="B473" s="61"/>
      <c r="C473" s="12"/>
      <c r="D473" s="61"/>
      <c r="E473" s="61"/>
      <c r="F473" s="61"/>
      <c r="G473" s="61"/>
      <c r="H473" s="61"/>
      <c r="I473" s="61"/>
      <c r="J473" s="61"/>
      <c r="K473" s="61"/>
      <c r="L473" s="61"/>
      <c r="M473" s="61"/>
      <c r="N473" s="3">
        <f t="shared" si="180"/>
        <v>0</v>
      </c>
      <c r="O473" s="9">
        <f t="shared" si="181"/>
        <v>0</v>
      </c>
      <c r="P473" s="4">
        <f t="shared" si="185"/>
        <v>0</v>
      </c>
      <c r="Q473" s="11">
        <f t="shared" si="186"/>
        <v>0</v>
      </c>
      <c r="R473" s="10">
        <f t="shared" si="184"/>
        <v>0</v>
      </c>
      <c r="S473" s="8"/>
    </row>
    <row r="474" spans="1:19">
      <c r="A474" s="61">
        <v>4</v>
      </c>
      <c r="B474" s="61"/>
      <c r="C474" s="12"/>
      <c r="D474" s="61"/>
      <c r="E474" s="61"/>
      <c r="F474" s="61"/>
      <c r="G474" s="61"/>
      <c r="H474" s="61"/>
      <c r="I474" s="61"/>
      <c r="J474" s="61"/>
      <c r="K474" s="61"/>
      <c r="L474" s="61"/>
      <c r="M474" s="61"/>
      <c r="N474" s="3">
        <f t="shared" si="180"/>
        <v>0</v>
      </c>
      <c r="O474" s="9">
        <f t="shared" si="181"/>
        <v>0</v>
      </c>
      <c r="P474" s="4">
        <f t="shared" si="185"/>
        <v>0</v>
      </c>
      <c r="Q474" s="11">
        <f t="shared" si="186"/>
        <v>0</v>
      </c>
      <c r="R474" s="10">
        <f t="shared" si="184"/>
        <v>0</v>
      </c>
      <c r="S474" s="8"/>
    </row>
    <row r="475" spans="1:19">
      <c r="A475" s="61">
        <v>5</v>
      </c>
      <c r="B475" s="61"/>
      <c r="C475" s="12"/>
      <c r="D475" s="61"/>
      <c r="E475" s="61"/>
      <c r="F475" s="61"/>
      <c r="G475" s="61"/>
      <c r="H475" s="61"/>
      <c r="I475" s="61"/>
      <c r="J475" s="61"/>
      <c r="K475" s="61"/>
      <c r="L475" s="61"/>
      <c r="M475" s="61"/>
      <c r="N475" s="3">
        <f t="shared" si="180"/>
        <v>0</v>
      </c>
      <c r="O475" s="9">
        <f t="shared" si="181"/>
        <v>0</v>
      </c>
      <c r="P475" s="4">
        <f t="shared" si="185"/>
        <v>0</v>
      </c>
      <c r="Q475" s="11">
        <f t="shared" si="186"/>
        <v>0</v>
      </c>
      <c r="R475" s="10">
        <f t="shared" si="184"/>
        <v>0</v>
      </c>
      <c r="S475" s="8"/>
    </row>
    <row r="476" spans="1:19">
      <c r="A476" s="61">
        <v>6</v>
      </c>
      <c r="B476" s="61"/>
      <c r="C476" s="12"/>
      <c r="D476" s="61"/>
      <c r="E476" s="61"/>
      <c r="F476" s="61"/>
      <c r="G476" s="61"/>
      <c r="H476" s="61"/>
      <c r="I476" s="61"/>
      <c r="J476" s="61"/>
      <c r="K476" s="61"/>
      <c r="L476" s="61"/>
      <c r="M476" s="61"/>
      <c r="N476" s="3">
        <f t="shared" si="180"/>
        <v>0</v>
      </c>
      <c r="O476" s="9">
        <f t="shared" si="181"/>
        <v>0</v>
      </c>
      <c r="P476" s="4">
        <f t="shared" si="185"/>
        <v>0</v>
      </c>
      <c r="Q476" s="11">
        <f t="shared" si="186"/>
        <v>0</v>
      </c>
      <c r="R476" s="10">
        <f t="shared" si="184"/>
        <v>0</v>
      </c>
      <c r="S476" s="8"/>
    </row>
    <row r="477" spans="1:19">
      <c r="A477" s="61">
        <v>7</v>
      </c>
      <c r="B477" s="61"/>
      <c r="C477" s="12"/>
      <c r="D477" s="61"/>
      <c r="E477" s="61"/>
      <c r="F477" s="61"/>
      <c r="G477" s="61"/>
      <c r="H477" s="61"/>
      <c r="I477" s="61"/>
      <c r="J477" s="61"/>
      <c r="K477" s="61"/>
      <c r="L477" s="61"/>
      <c r="M477" s="61"/>
      <c r="N477" s="3">
        <f t="shared" si="180"/>
        <v>0</v>
      </c>
      <c r="O477" s="9">
        <f t="shared" si="181"/>
        <v>0</v>
      </c>
      <c r="P477" s="4">
        <f t="shared" si="185"/>
        <v>0</v>
      </c>
      <c r="Q477" s="11">
        <f t="shared" si="186"/>
        <v>0</v>
      </c>
      <c r="R477" s="10">
        <f t="shared" si="184"/>
        <v>0</v>
      </c>
      <c r="S477" s="8"/>
    </row>
    <row r="478" spans="1:19">
      <c r="A478" s="61">
        <v>8</v>
      </c>
      <c r="B478" s="61"/>
      <c r="C478" s="12"/>
      <c r="D478" s="61"/>
      <c r="E478" s="61"/>
      <c r="F478" s="61"/>
      <c r="G478" s="61"/>
      <c r="H478" s="61"/>
      <c r="I478" s="61"/>
      <c r="J478" s="61"/>
      <c r="K478" s="61"/>
      <c r="L478" s="61"/>
      <c r="M478" s="61"/>
      <c r="N478" s="3">
        <f t="shared" si="180"/>
        <v>0</v>
      </c>
      <c r="O478" s="9">
        <f t="shared" si="181"/>
        <v>0</v>
      </c>
      <c r="P478" s="4">
        <f t="shared" si="185"/>
        <v>0</v>
      </c>
      <c r="Q478" s="11">
        <f t="shared" si="186"/>
        <v>0</v>
      </c>
      <c r="R478" s="10">
        <f t="shared" si="184"/>
        <v>0</v>
      </c>
      <c r="S478" s="8"/>
    </row>
    <row r="479" spans="1:19">
      <c r="A479" s="61">
        <v>9</v>
      </c>
      <c r="B479" s="61"/>
      <c r="C479" s="12"/>
      <c r="D479" s="61"/>
      <c r="E479" s="61"/>
      <c r="F479" s="61"/>
      <c r="G479" s="61"/>
      <c r="H479" s="61"/>
      <c r="I479" s="61"/>
      <c r="J479" s="61"/>
      <c r="K479" s="61"/>
      <c r="L479" s="61"/>
      <c r="M479" s="61"/>
      <c r="N479" s="3">
        <f t="shared" si="180"/>
        <v>0</v>
      </c>
      <c r="O479" s="9">
        <f t="shared" si="181"/>
        <v>0</v>
      </c>
      <c r="P479" s="4">
        <f t="shared" si="185"/>
        <v>0</v>
      </c>
      <c r="Q479" s="11">
        <f t="shared" si="186"/>
        <v>0</v>
      </c>
      <c r="R479" s="10">
        <f t="shared" si="184"/>
        <v>0</v>
      </c>
      <c r="S479" s="8"/>
    </row>
    <row r="480" spans="1:19">
      <c r="A480" s="61">
        <v>10</v>
      </c>
      <c r="B480" s="61"/>
      <c r="C480" s="12"/>
      <c r="D480" s="61"/>
      <c r="E480" s="61"/>
      <c r="F480" s="61"/>
      <c r="G480" s="61"/>
      <c r="H480" s="61"/>
      <c r="I480" s="61"/>
      <c r="J480" s="61"/>
      <c r="K480" s="61"/>
      <c r="L480" s="61"/>
      <c r="M480" s="61"/>
      <c r="N480" s="3">
        <f t="shared" si="180"/>
        <v>0</v>
      </c>
      <c r="O480" s="9">
        <f t="shared" si="181"/>
        <v>0</v>
      </c>
      <c r="P480" s="4">
        <f t="shared" si="185"/>
        <v>0</v>
      </c>
      <c r="Q480" s="11">
        <f t="shared" si="186"/>
        <v>0</v>
      </c>
      <c r="R480" s="10">
        <f t="shared" si="184"/>
        <v>0</v>
      </c>
      <c r="S480" s="8"/>
    </row>
    <row r="481" spans="1:19">
      <c r="A481" s="64" t="s">
        <v>33</v>
      </c>
      <c r="B481" s="65"/>
      <c r="C481" s="65"/>
      <c r="D481" s="65"/>
      <c r="E481" s="65"/>
      <c r="F481" s="65"/>
      <c r="G481" s="65"/>
      <c r="H481" s="65"/>
      <c r="I481" s="65"/>
      <c r="J481" s="65"/>
      <c r="K481" s="65"/>
      <c r="L481" s="65"/>
      <c r="M481" s="65"/>
      <c r="N481" s="65"/>
      <c r="O481" s="65"/>
      <c r="P481" s="65"/>
      <c r="Q481" s="66"/>
      <c r="R481" s="10">
        <f>SUM(R471:R480)</f>
        <v>0</v>
      </c>
      <c r="S481" s="8"/>
    </row>
    <row r="482" spans="1:19" ht="15.75">
      <c r="A482" s="24" t="s">
        <v>34</v>
      </c>
      <c r="B482" s="24"/>
      <c r="C482" s="15"/>
      <c r="D482" s="15"/>
      <c r="E482" s="15"/>
      <c r="F482" s="15"/>
      <c r="G482" s="15"/>
      <c r="H482" s="15"/>
      <c r="I482" s="15"/>
      <c r="J482" s="15"/>
      <c r="K482" s="15"/>
      <c r="L482" s="15"/>
      <c r="M482" s="15"/>
      <c r="N482" s="15"/>
      <c r="O482" s="15"/>
      <c r="P482" s="15"/>
      <c r="Q482" s="15"/>
      <c r="R482" s="16"/>
      <c r="S482" s="8"/>
    </row>
    <row r="483" spans="1:19">
      <c r="A483" s="49" t="s">
        <v>43</v>
      </c>
      <c r="B483" s="49"/>
      <c r="C483" s="49"/>
      <c r="D483" s="49"/>
      <c r="E483" s="49"/>
      <c r="F483" s="49"/>
      <c r="G483" s="49"/>
      <c r="H483" s="49"/>
      <c r="I483" s="49"/>
      <c r="J483" s="15"/>
      <c r="K483" s="15"/>
      <c r="L483" s="15"/>
      <c r="M483" s="15"/>
      <c r="N483" s="15"/>
      <c r="O483" s="15"/>
      <c r="P483" s="15"/>
      <c r="Q483" s="15"/>
      <c r="R483" s="16"/>
      <c r="S483" s="8"/>
    </row>
    <row r="484" spans="1:19" s="8" customFormat="1">
      <c r="A484" s="49"/>
      <c r="B484" s="49"/>
      <c r="C484" s="49"/>
      <c r="D484" s="49"/>
      <c r="E484" s="49"/>
      <c r="F484" s="49"/>
      <c r="G484" s="49"/>
      <c r="H484" s="49"/>
      <c r="I484" s="49"/>
      <c r="J484" s="15"/>
      <c r="K484" s="15"/>
      <c r="L484" s="15"/>
      <c r="M484" s="15"/>
      <c r="N484" s="15"/>
      <c r="O484" s="15"/>
      <c r="P484" s="15"/>
      <c r="Q484" s="15"/>
      <c r="R484" s="16"/>
    </row>
    <row r="485" spans="1:19">
      <c r="A485" s="67" t="s">
        <v>44</v>
      </c>
      <c r="B485" s="68"/>
      <c r="C485" s="68"/>
      <c r="D485" s="68"/>
      <c r="E485" s="68"/>
      <c r="F485" s="68"/>
      <c r="G485" s="68"/>
      <c r="H485" s="68"/>
      <c r="I485" s="68"/>
      <c r="J485" s="68"/>
      <c r="K485" s="68"/>
      <c r="L485" s="68"/>
      <c r="M485" s="68"/>
      <c r="N485" s="68"/>
      <c r="O485" s="68"/>
      <c r="P485" s="68"/>
      <c r="Q485" s="57"/>
      <c r="R485" s="8"/>
      <c r="S485" s="8"/>
    </row>
    <row r="486" spans="1:19" ht="18">
      <c r="A486" s="69" t="s">
        <v>27</v>
      </c>
      <c r="B486" s="70"/>
      <c r="C486" s="70"/>
      <c r="D486" s="50"/>
      <c r="E486" s="50"/>
      <c r="F486" s="50"/>
      <c r="G486" s="50"/>
      <c r="H486" s="50"/>
      <c r="I486" s="50"/>
      <c r="J486" s="50"/>
      <c r="K486" s="50"/>
      <c r="L486" s="50"/>
      <c r="M486" s="50"/>
      <c r="N486" s="50"/>
      <c r="O486" s="50"/>
      <c r="P486" s="50"/>
      <c r="Q486" s="57"/>
      <c r="R486" s="8"/>
      <c r="S486" s="8"/>
    </row>
    <row r="487" spans="1:19">
      <c r="A487" s="67" t="s">
        <v>45</v>
      </c>
      <c r="B487" s="68"/>
      <c r="C487" s="68"/>
      <c r="D487" s="68"/>
      <c r="E487" s="68"/>
      <c r="F487" s="68"/>
      <c r="G487" s="68"/>
      <c r="H487" s="68"/>
      <c r="I487" s="68"/>
      <c r="J487" s="68"/>
      <c r="K487" s="68"/>
      <c r="L487" s="68"/>
      <c r="M487" s="68"/>
      <c r="N487" s="68"/>
      <c r="O487" s="68"/>
      <c r="P487" s="68"/>
      <c r="Q487" s="57"/>
      <c r="R487" s="8"/>
      <c r="S487" s="8"/>
    </row>
    <row r="488" spans="1:19">
      <c r="A488" s="61">
        <v>1</v>
      </c>
      <c r="B488" s="61"/>
      <c r="C488" s="12"/>
      <c r="D488" s="61"/>
      <c r="E488" s="61"/>
      <c r="F488" s="61"/>
      <c r="G488" s="61"/>
      <c r="H488" s="61"/>
      <c r="I488" s="61"/>
      <c r="J488" s="61"/>
      <c r="K488" s="61"/>
      <c r="L488" s="61"/>
      <c r="M488" s="61"/>
      <c r="N488" s="3">
        <f t="shared" ref="N488:N497" si="187">(IF(F488="OŽ",IF(L488=1,550.8,IF(L488=2,426.38,IF(L488=3,342.14,IF(L488=4,181.44,IF(L488=5,168.48,IF(L488=6,155.52,IF(L488=7,148.5,IF(L488=8,144,0))))))))+IF(L488&lt;=8,0,IF(L488&lt;=16,137.7,IF(L488&lt;=24,108,IF(L488&lt;=32,80.1,IF(L488&lt;=36,52.2,0)))))-IF(L488&lt;=8,0,IF(L488&lt;=16,(L488-9)*2.754,IF(L488&lt;=24,(L488-17)* 2.754,IF(L488&lt;=32,(L488-25)* 2.754,IF(L488&lt;=36,(L488-33)*2.754,0))))),0)+IF(F488="PČ",IF(L488=1,449,IF(L488=2,314.6,IF(L488=3,238,IF(L488=4,172,IF(L488=5,159,IF(L488=6,145,IF(L488=7,132,IF(L488=8,119,0))))))))+IF(L488&lt;=8,0,IF(L488&lt;=16,88,IF(L488&lt;=24,55,IF(L488&lt;=32,22,0))))-IF(L488&lt;=8,0,IF(L488&lt;=16,(L488-9)*2.245,IF(L488&lt;=24,(L488-17)*2.245,IF(L488&lt;=32,(L488-25)*2.245,0)))),0)+IF(F488="PČneol",IF(L488=1,85,IF(L488=2,64.61,IF(L488=3,50.76,IF(L488=4,16.25,IF(L488=5,15,IF(L488=6,13.75,IF(L488=7,12.5,IF(L488=8,11.25,0))))))))+IF(L488&lt;=8,0,IF(L488&lt;=16,9,0))-IF(L488&lt;=8,0,IF(L488&lt;=16,(L488-9)*0.425,0)),0)+IF(F488="PŽ",IF(L488=1,85,IF(L488=2,59.5,IF(L488=3,45,IF(L488=4,32.5,IF(L488=5,30,IF(L488=6,27.5,IF(L488=7,25,IF(L488=8,22.5,0))))))))+IF(L488&lt;=8,0,IF(L488&lt;=16,19,IF(L488&lt;=24,13,IF(L488&lt;=32,8,0))))-IF(L488&lt;=8,0,IF(L488&lt;=16,(L488-9)*0.425,IF(L488&lt;=24,(L488-17)*0.425,IF(L488&lt;=32,(L488-25)*0.425,0)))),0)+IF(F488="EČ",IF(L488=1,204,IF(L488=2,156.24,IF(L488=3,123.84,IF(L488=4,72,IF(L488=5,66,IF(L488=6,60,IF(L488=7,54,IF(L488=8,48,0))))))))+IF(L488&lt;=8,0,IF(L488&lt;=16,40,IF(L488&lt;=24,25,0)))-IF(L488&lt;=8,0,IF(L488&lt;=16,(L488-9)*1.02,IF(L488&lt;=24,(L488-17)*1.02,0))),0)+IF(F488="EČneol",IF(L488=1,68,IF(L488=2,51.69,IF(L488=3,40.61,IF(L488=4,13,IF(L488=5,12,IF(L488=6,11,IF(L488=7,10,IF(L488=8,9,0)))))))))+IF(F488="EŽ",IF(L488=1,68,IF(L488=2,47.6,IF(L488=3,36,IF(L488=4,18,IF(L488=5,16.5,IF(L488=6,15,IF(L488=7,13.5,IF(L488=8,12,0))))))))+IF(L488&lt;=8,0,IF(L488&lt;=16,10,IF(L488&lt;=24,6,0)))-IF(L488&lt;=8,0,IF(L488&lt;=16,(L488-9)*0.34,IF(L488&lt;=24,(L488-17)*0.34,0))),0)+IF(F488="PT",IF(L488=1,68,IF(L488=2,52.08,IF(L488=3,41.28,IF(L488=4,24,IF(L488=5,22,IF(L488=6,20,IF(L488=7,18,IF(L488=8,16,0))))))))+IF(L488&lt;=8,0,IF(L488&lt;=16,13,IF(L488&lt;=24,9,IF(L488&lt;=32,4,0))))-IF(L488&lt;=8,0,IF(L488&lt;=16,(L488-9)*0.34,IF(L488&lt;=24,(L488-17)*0.34,IF(L488&lt;=32,(L488-25)*0.34,0)))),0)+IF(F488="JOŽ",IF(L488=1,85,IF(L488=2,59.5,IF(L488=3,45,IF(L488=4,32.5,IF(L488=5,30,IF(L488=6,27.5,IF(L488=7,25,IF(L488=8,22.5,0))))))))+IF(L488&lt;=8,0,IF(L488&lt;=16,19,IF(L488&lt;=24,13,0)))-IF(L488&lt;=8,0,IF(L488&lt;=16,(L488-9)*0.425,IF(L488&lt;=24,(L488-17)*0.425,0))),0)+IF(F488="JPČ",IF(L488=1,68,IF(L488=2,47.6,IF(L488=3,36,IF(L488=4,26,IF(L488=5,24,IF(L488=6,22,IF(L488=7,20,IF(L488=8,18,0))))))))+IF(L488&lt;=8,0,IF(L488&lt;=16,13,IF(L488&lt;=24,9,0)))-IF(L488&lt;=8,0,IF(L488&lt;=16,(L488-9)*0.34,IF(L488&lt;=24,(L488-17)*0.34,0))),0)+IF(F488="JEČ",IF(L488=1,34,IF(L488=2,26.04,IF(L488=3,20.6,IF(L488=4,12,IF(L488=5,11,IF(L488=6,10,IF(L488=7,9,IF(L488=8,8,0))))))))+IF(L488&lt;=8,0,IF(L488&lt;=16,6,0))-IF(L488&lt;=8,0,IF(L488&lt;=16,(L488-9)*0.17,0)),0)+IF(F488="JEOF",IF(L488=1,34,IF(L488=2,26.04,IF(L488=3,20.6,IF(L488=4,12,IF(L488=5,11,IF(L488=6,10,IF(L488=7,9,IF(L488=8,8,0))))))))+IF(L488&lt;=8,0,IF(L488&lt;=16,6,0))-IF(L488&lt;=8,0,IF(L488&lt;=16,(L488-9)*0.17,0)),0)+IF(F488="JnPČ",IF(L488=1,51,IF(L488=2,35.7,IF(L488=3,27,IF(L488=4,19.5,IF(L488=5,18,IF(L488=6,16.5,IF(L488=7,15,IF(L488=8,13.5,0))))))))+IF(L488&lt;=8,0,IF(L488&lt;=16,10,0))-IF(L488&lt;=8,0,IF(L488&lt;=16,(L488-9)*0.255,0)),0)+IF(F488="JnEČ",IF(L488=1,25.5,IF(L488=2,19.53,IF(L488=3,15.48,IF(L488=4,9,IF(L488=5,8.25,IF(L488=6,7.5,IF(L488=7,6.75,IF(L488=8,6,0))))))))+IF(L488&lt;=8,0,IF(L488&lt;=16,5,0))-IF(L488&lt;=8,0,IF(L488&lt;=16,(L488-9)*0.1275,0)),0)+IF(F488="JčPČ",IF(L488=1,21.25,IF(L488=2,14.5,IF(L488=3,11.5,IF(L488=4,7,IF(L488=5,6.5,IF(L488=6,6,IF(L488=7,5.5,IF(L488=8,5,0))))))))+IF(L488&lt;=8,0,IF(L488&lt;=16,4,0))-IF(L488&lt;=8,0,IF(L488&lt;=16,(L488-9)*0.10625,0)),0)+IF(F488="JčEČ",IF(L488=1,17,IF(L488=2,13.02,IF(L488=3,10.32,IF(L488=4,6,IF(L488=5,5.5,IF(L488=6,5,IF(L488=7,4.5,IF(L488=8,4,0))))))))+IF(L488&lt;=8,0,IF(L488&lt;=16,3,0))-IF(L488&lt;=8,0,IF(L488&lt;=16,(L488-9)*0.085,0)),0)+IF(F488="NEAK",IF(L488=1,11.48,IF(L488=2,8.79,IF(L488=3,6.97,IF(L488=4,4.05,IF(L488=5,3.71,IF(L488=6,3.38,IF(L488=7,3.04,IF(L488=8,2.7,0))))))))+IF(L488&lt;=8,0,IF(L488&lt;=16,2,IF(L488&lt;=24,1.3,0)))-IF(L488&lt;=8,0,IF(L488&lt;=16,(L488-9)*0.0574,IF(L488&lt;=24,(L488-17)*0.0574,0))),0))*IF(L488&lt;0,1,IF(OR(F488="PČ",F488="PŽ",F488="PT"),IF(J488&lt;32,J488/32,1),1))* IF(L488&lt;0,1,IF(OR(F488="EČ",F488="EŽ",F488="JOŽ",F488="JPČ",F488="NEAK"),IF(J488&lt;24,J488/24,1),1))*IF(L488&lt;0,1,IF(OR(F488="PČneol",F488="JEČ",F488="JEOF",F488="JnPČ",F488="JnEČ",F488="JčPČ",F488="JčEČ"),IF(J488&lt;16,J488/16,1),1))*IF(L488&lt;0,1,IF(F488="EČneol",IF(J488&lt;8,J488/8,1),1))</f>
        <v>0</v>
      </c>
      <c r="O488" s="9">
        <f t="shared" ref="O488:O497" si="188">IF(F488="OŽ",N488,IF(H488="Ne",IF(J488*0.3&lt;J488-L488,N488,0),IF(J488*0.1&lt;J488-L488,N488,0)))</f>
        <v>0</v>
      </c>
      <c r="P488" s="4">
        <f t="shared" ref="P488" si="189">IF(O488=0,0,IF(F488="OŽ",IF(L488&gt;35,0,IF(J488&gt;35,(36-L488)*1.836,((36-L488)-(36-J488))*1.836)),0)+IF(F488="PČ",IF(L488&gt;31,0,IF(J488&gt;31,(32-L488)*1.347,((32-L488)-(32-J488))*1.347)),0)+ IF(F488="PČneol",IF(L488&gt;15,0,IF(J488&gt;15,(16-L488)*0.255,((16-L488)-(16-J488))*0.255)),0)+IF(F488="PŽ",IF(L488&gt;31,0,IF(J488&gt;31,(32-L488)*0.255,((32-L488)-(32-J488))*0.255)),0)+IF(F488="EČ",IF(L488&gt;23,0,IF(J488&gt;23,(24-L488)*0.612,((24-L488)-(24-J488))*0.612)),0)+IF(F488="EČneol",IF(L488&gt;7,0,IF(J488&gt;7,(8-L488)*0.204,((8-L488)-(8-J488))*0.204)),0)+IF(F488="EŽ",IF(L488&gt;23,0,IF(J488&gt;23,(24-L488)*0.204,((24-L488)-(24-J488))*0.204)),0)+IF(F488="PT",IF(L488&gt;31,0,IF(J488&gt;31,(32-L488)*0.204,((32-L488)-(32-J488))*0.204)),0)+IF(F488="JOŽ",IF(L488&gt;23,0,IF(J488&gt;23,(24-L488)*0.255,((24-L488)-(24-J488))*0.255)),0)+IF(F488="JPČ",IF(L488&gt;23,0,IF(J488&gt;23,(24-L488)*0.204,((24-L488)-(24-J488))*0.204)),0)+IF(F488="JEČ",IF(L488&gt;15,0,IF(J488&gt;15,(16-L488)*0.102,((16-L488)-(16-J488))*0.102)),0)+IF(F488="JEOF",IF(L488&gt;15,0,IF(J488&gt;15,(16-L488)*0.102,((16-L488)-(16-J488))*0.102)),0)+IF(F488="JnPČ",IF(L488&gt;15,0,IF(J488&gt;15,(16-L488)*0.153,((16-L488)-(16-J488))*0.153)),0)+IF(F488="JnEČ",IF(L488&gt;15,0,IF(J488&gt;15,(16-L488)*0.0765,((16-L488)-(16-J488))*0.0765)),0)+IF(F488="JčPČ",IF(L488&gt;15,0,IF(J488&gt;15,(16-L488)*0.06375,((16-L488)-(16-J488))*0.06375)),0)+IF(F488="JčEČ",IF(L488&gt;15,0,IF(J488&gt;15,(16-L488)*0.051,((16-L488)-(16-J488))*0.051)),0)+IF(F488="NEAK",IF(L488&gt;23,0,IF(J488&gt;23,(24-L488)*0.03444,((24-L488)-(24-J488))*0.03444)),0))</f>
        <v>0</v>
      </c>
      <c r="Q488" s="11">
        <f t="shared" ref="Q488" si="190">IF(ISERROR(P488*100/N488),0,(P488*100/N488))</f>
        <v>0</v>
      </c>
      <c r="R488" s="10">
        <f t="shared" ref="R488:R497" si="191">IF(Q488&lt;=30,O488+P488,O488+O488*0.3)*IF(G488=1,0.4,IF(G488=2,0.75,IF(G488="1 (kas 4 m. 1 k. nerengiamos)",0.52,1)))*IF(D488="olimpinė",1,IF(M488="Ne",0.5,1))*IF(OR(A$5="Lietuvos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federacija"),IF(OR(J488&lt;8,K488&lt;16),0,1),1)*E488*IF(I488&lt;=1,1,1/I488)*IF(OR(A$5="Lietuvos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488" s="8"/>
    </row>
    <row r="489" spans="1:19">
      <c r="A489" s="61">
        <v>2</v>
      </c>
      <c r="B489" s="61"/>
      <c r="C489" s="12"/>
      <c r="D489" s="61"/>
      <c r="E489" s="61"/>
      <c r="F489" s="61"/>
      <c r="G489" s="61"/>
      <c r="H489" s="61"/>
      <c r="I489" s="61"/>
      <c r="J489" s="61"/>
      <c r="K489" s="61"/>
      <c r="L489" s="61"/>
      <c r="M489" s="61"/>
      <c r="N489" s="3">
        <f t="shared" si="187"/>
        <v>0</v>
      </c>
      <c r="O489" s="9">
        <f t="shared" si="188"/>
        <v>0</v>
      </c>
      <c r="P489" s="4">
        <f t="shared" ref="P489:P497" si="192">IF(O489=0,0,IF(F489="OŽ",IF(L489&gt;35,0,IF(J489&gt;35,(36-L489)*1.836,((36-L489)-(36-J489))*1.836)),0)+IF(F489="PČ",IF(L489&gt;31,0,IF(J489&gt;31,(32-L489)*1.347,((32-L489)-(32-J489))*1.347)),0)+ IF(F489="PČneol",IF(L489&gt;15,0,IF(J489&gt;15,(16-L489)*0.255,((16-L489)-(16-J489))*0.255)),0)+IF(F489="PŽ",IF(L489&gt;31,0,IF(J489&gt;31,(32-L489)*0.255,((32-L489)-(32-J489))*0.255)),0)+IF(F489="EČ",IF(L489&gt;23,0,IF(J489&gt;23,(24-L489)*0.612,((24-L489)-(24-J489))*0.612)),0)+IF(F489="EČneol",IF(L489&gt;7,0,IF(J489&gt;7,(8-L489)*0.204,((8-L489)-(8-J489))*0.204)),0)+IF(F489="EŽ",IF(L489&gt;23,0,IF(J489&gt;23,(24-L489)*0.204,((24-L489)-(24-J489))*0.204)),0)+IF(F489="PT",IF(L489&gt;31,0,IF(J489&gt;31,(32-L489)*0.204,((32-L489)-(32-J489))*0.204)),0)+IF(F489="JOŽ",IF(L489&gt;23,0,IF(J489&gt;23,(24-L489)*0.255,((24-L489)-(24-J489))*0.255)),0)+IF(F489="JPČ",IF(L489&gt;23,0,IF(J489&gt;23,(24-L489)*0.204,((24-L489)-(24-J489))*0.204)),0)+IF(F489="JEČ",IF(L489&gt;15,0,IF(J489&gt;15,(16-L489)*0.102,((16-L489)-(16-J489))*0.102)),0)+IF(F489="JEOF",IF(L489&gt;15,0,IF(J489&gt;15,(16-L489)*0.102,((16-L489)-(16-J489))*0.102)),0)+IF(F489="JnPČ",IF(L489&gt;15,0,IF(J489&gt;15,(16-L489)*0.153,((16-L489)-(16-J489))*0.153)),0)+IF(F489="JnEČ",IF(L489&gt;15,0,IF(J489&gt;15,(16-L489)*0.0765,((16-L489)-(16-J489))*0.0765)),0)+IF(F489="JčPČ",IF(L489&gt;15,0,IF(J489&gt;15,(16-L489)*0.06375,((16-L489)-(16-J489))*0.06375)),0)+IF(F489="JčEČ",IF(L489&gt;15,0,IF(J489&gt;15,(16-L489)*0.051,((16-L489)-(16-J489))*0.051)),0)+IF(F489="NEAK",IF(L489&gt;23,0,IF(J489&gt;23,(24-L489)*0.03444,((24-L489)-(24-J489))*0.03444)),0))</f>
        <v>0</v>
      </c>
      <c r="Q489" s="11">
        <f t="shared" ref="Q489:Q497" si="193">IF(ISERROR(P489*100/N489),0,(P489*100/N489))</f>
        <v>0</v>
      </c>
      <c r="R489" s="10">
        <f t="shared" si="191"/>
        <v>0</v>
      </c>
      <c r="S489" s="8"/>
    </row>
    <row r="490" spans="1:19">
      <c r="A490" s="61">
        <v>3</v>
      </c>
      <c r="B490" s="61"/>
      <c r="C490" s="12"/>
      <c r="D490" s="61"/>
      <c r="E490" s="61"/>
      <c r="F490" s="61"/>
      <c r="G490" s="61"/>
      <c r="H490" s="61"/>
      <c r="I490" s="61"/>
      <c r="J490" s="61"/>
      <c r="K490" s="61"/>
      <c r="L490" s="61"/>
      <c r="M490" s="61"/>
      <c r="N490" s="3">
        <f t="shared" si="187"/>
        <v>0</v>
      </c>
      <c r="O490" s="9">
        <f t="shared" si="188"/>
        <v>0</v>
      </c>
      <c r="P490" s="4">
        <f t="shared" si="192"/>
        <v>0</v>
      </c>
      <c r="Q490" s="11">
        <f t="shared" si="193"/>
        <v>0</v>
      </c>
      <c r="R490" s="10">
        <f t="shared" si="191"/>
        <v>0</v>
      </c>
      <c r="S490" s="8"/>
    </row>
    <row r="491" spans="1:19">
      <c r="A491" s="61">
        <v>4</v>
      </c>
      <c r="B491" s="61"/>
      <c r="C491" s="12"/>
      <c r="D491" s="61"/>
      <c r="E491" s="61"/>
      <c r="F491" s="61"/>
      <c r="G491" s="61"/>
      <c r="H491" s="61"/>
      <c r="I491" s="61"/>
      <c r="J491" s="61"/>
      <c r="K491" s="61"/>
      <c r="L491" s="61"/>
      <c r="M491" s="61"/>
      <c r="N491" s="3">
        <f t="shared" si="187"/>
        <v>0</v>
      </c>
      <c r="O491" s="9">
        <f t="shared" si="188"/>
        <v>0</v>
      </c>
      <c r="P491" s="4">
        <f t="shared" si="192"/>
        <v>0</v>
      </c>
      <c r="Q491" s="11">
        <f t="shared" si="193"/>
        <v>0</v>
      </c>
      <c r="R491" s="10">
        <f t="shared" si="191"/>
        <v>0</v>
      </c>
      <c r="S491" s="8"/>
    </row>
    <row r="492" spans="1:19">
      <c r="A492" s="61">
        <v>5</v>
      </c>
      <c r="B492" s="61"/>
      <c r="C492" s="12"/>
      <c r="D492" s="61"/>
      <c r="E492" s="61"/>
      <c r="F492" s="61"/>
      <c r="G492" s="61"/>
      <c r="H492" s="61"/>
      <c r="I492" s="61"/>
      <c r="J492" s="61"/>
      <c r="K492" s="61"/>
      <c r="L492" s="61"/>
      <c r="M492" s="61"/>
      <c r="N492" s="3">
        <f t="shared" si="187"/>
        <v>0</v>
      </c>
      <c r="O492" s="9">
        <f t="shared" si="188"/>
        <v>0</v>
      </c>
      <c r="P492" s="4">
        <f t="shared" si="192"/>
        <v>0</v>
      </c>
      <c r="Q492" s="11">
        <f t="shared" si="193"/>
        <v>0</v>
      </c>
      <c r="R492" s="10">
        <f t="shared" si="191"/>
        <v>0</v>
      </c>
      <c r="S492" s="8"/>
    </row>
    <row r="493" spans="1:19">
      <c r="A493" s="61">
        <v>6</v>
      </c>
      <c r="B493" s="61"/>
      <c r="C493" s="12"/>
      <c r="D493" s="61"/>
      <c r="E493" s="61"/>
      <c r="F493" s="61"/>
      <c r="G493" s="61"/>
      <c r="H493" s="61"/>
      <c r="I493" s="61"/>
      <c r="J493" s="61"/>
      <c r="K493" s="61"/>
      <c r="L493" s="61"/>
      <c r="M493" s="61"/>
      <c r="N493" s="3">
        <f t="shared" si="187"/>
        <v>0</v>
      </c>
      <c r="O493" s="9">
        <f t="shared" si="188"/>
        <v>0</v>
      </c>
      <c r="P493" s="4">
        <f t="shared" si="192"/>
        <v>0</v>
      </c>
      <c r="Q493" s="11">
        <f t="shared" si="193"/>
        <v>0</v>
      </c>
      <c r="R493" s="10">
        <f t="shared" si="191"/>
        <v>0</v>
      </c>
      <c r="S493" s="8"/>
    </row>
    <row r="494" spans="1:19">
      <c r="A494" s="61">
        <v>7</v>
      </c>
      <c r="B494" s="61"/>
      <c r="C494" s="12"/>
      <c r="D494" s="61"/>
      <c r="E494" s="61"/>
      <c r="F494" s="61"/>
      <c r="G494" s="61"/>
      <c r="H494" s="61"/>
      <c r="I494" s="61"/>
      <c r="J494" s="61"/>
      <c r="K494" s="61"/>
      <c r="L494" s="61"/>
      <c r="M494" s="61"/>
      <c r="N494" s="3">
        <f t="shared" si="187"/>
        <v>0</v>
      </c>
      <c r="O494" s="9">
        <f t="shared" si="188"/>
        <v>0</v>
      </c>
      <c r="P494" s="4">
        <f t="shared" si="192"/>
        <v>0</v>
      </c>
      <c r="Q494" s="11">
        <f t="shared" si="193"/>
        <v>0</v>
      </c>
      <c r="R494" s="10">
        <f t="shared" si="191"/>
        <v>0</v>
      </c>
      <c r="S494" s="8"/>
    </row>
    <row r="495" spans="1:19">
      <c r="A495" s="61">
        <v>8</v>
      </c>
      <c r="B495" s="61"/>
      <c r="C495" s="12"/>
      <c r="D495" s="61"/>
      <c r="E495" s="61"/>
      <c r="F495" s="61"/>
      <c r="G495" s="61"/>
      <c r="H495" s="61"/>
      <c r="I495" s="61"/>
      <c r="J495" s="61"/>
      <c r="K495" s="61"/>
      <c r="L495" s="61"/>
      <c r="M495" s="61"/>
      <c r="N495" s="3">
        <f t="shared" si="187"/>
        <v>0</v>
      </c>
      <c r="O495" s="9">
        <f t="shared" si="188"/>
        <v>0</v>
      </c>
      <c r="P495" s="4">
        <f t="shared" si="192"/>
        <v>0</v>
      </c>
      <c r="Q495" s="11">
        <f t="shared" si="193"/>
        <v>0</v>
      </c>
      <c r="R495" s="10">
        <f t="shared" si="191"/>
        <v>0</v>
      </c>
      <c r="S495" s="8"/>
    </row>
    <row r="496" spans="1:19">
      <c r="A496" s="61">
        <v>9</v>
      </c>
      <c r="B496" s="61"/>
      <c r="C496" s="12"/>
      <c r="D496" s="61"/>
      <c r="E496" s="61"/>
      <c r="F496" s="61"/>
      <c r="G496" s="61"/>
      <c r="H496" s="61"/>
      <c r="I496" s="61"/>
      <c r="J496" s="61"/>
      <c r="K496" s="61"/>
      <c r="L496" s="61"/>
      <c r="M496" s="61"/>
      <c r="N496" s="3">
        <f t="shared" si="187"/>
        <v>0</v>
      </c>
      <c r="O496" s="9">
        <f t="shared" si="188"/>
        <v>0</v>
      </c>
      <c r="P496" s="4">
        <f t="shared" si="192"/>
        <v>0</v>
      </c>
      <c r="Q496" s="11">
        <f t="shared" si="193"/>
        <v>0</v>
      </c>
      <c r="R496" s="10">
        <f t="shared" si="191"/>
        <v>0</v>
      </c>
      <c r="S496" s="8"/>
    </row>
    <row r="497" spans="1:19">
      <c r="A497" s="61">
        <v>10</v>
      </c>
      <c r="B497" s="61"/>
      <c r="C497" s="12"/>
      <c r="D497" s="61"/>
      <c r="E497" s="61"/>
      <c r="F497" s="61"/>
      <c r="G497" s="61"/>
      <c r="H497" s="61"/>
      <c r="I497" s="61"/>
      <c r="J497" s="61"/>
      <c r="K497" s="61"/>
      <c r="L497" s="61"/>
      <c r="M497" s="61"/>
      <c r="N497" s="3">
        <f t="shared" si="187"/>
        <v>0</v>
      </c>
      <c r="O497" s="9">
        <f t="shared" si="188"/>
        <v>0</v>
      </c>
      <c r="P497" s="4">
        <f t="shared" si="192"/>
        <v>0</v>
      </c>
      <c r="Q497" s="11">
        <f t="shared" si="193"/>
        <v>0</v>
      </c>
      <c r="R497" s="10">
        <f t="shared" si="191"/>
        <v>0</v>
      </c>
      <c r="S497" s="8"/>
    </row>
    <row r="498" spans="1:19">
      <c r="A498" s="64" t="s">
        <v>33</v>
      </c>
      <c r="B498" s="65"/>
      <c r="C498" s="65"/>
      <c r="D498" s="65"/>
      <c r="E498" s="65"/>
      <c r="F498" s="65"/>
      <c r="G498" s="65"/>
      <c r="H498" s="65"/>
      <c r="I498" s="65"/>
      <c r="J498" s="65"/>
      <c r="K498" s="65"/>
      <c r="L498" s="65"/>
      <c r="M498" s="65"/>
      <c r="N498" s="65"/>
      <c r="O498" s="65"/>
      <c r="P498" s="65"/>
      <c r="Q498" s="66"/>
      <c r="R498" s="10">
        <f>SUM(R488:R497)</f>
        <v>0</v>
      </c>
      <c r="S498" s="8"/>
    </row>
    <row r="499" spans="1:19" ht="15.75">
      <c r="A499" s="24" t="s">
        <v>34</v>
      </c>
      <c r="B499" s="24"/>
      <c r="C499" s="15"/>
      <c r="D499" s="15"/>
      <c r="E499" s="15"/>
      <c r="F499" s="15"/>
      <c r="G499" s="15"/>
      <c r="H499" s="15"/>
      <c r="I499" s="15"/>
      <c r="J499" s="15"/>
      <c r="K499" s="15"/>
      <c r="L499" s="15"/>
      <c r="M499" s="15"/>
      <c r="N499" s="15"/>
      <c r="O499" s="15"/>
      <c r="P499" s="15"/>
      <c r="Q499" s="15"/>
      <c r="R499" s="16"/>
      <c r="S499" s="8"/>
    </row>
    <row r="500" spans="1:19">
      <c r="A500" s="49" t="s">
        <v>43</v>
      </c>
      <c r="B500" s="49"/>
      <c r="C500" s="49"/>
      <c r="D500" s="49"/>
      <c r="E500" s="49"/>
      <c r="F500" s="49"/>
      <c r="G500" s="49"/>
      <c r="H500" s="49"/>
      <c r="I500" s="49"/>
      <c r="J500" s="15"/>
      <c r="K500" s="15"/>
      <c r="L500" s="15"/>
      <c r="M500" s="15"/>
      <c r="N500" s="15"/>
      <c r="O500" s="15"/>
      <c r="P500" s="15"/>
      <c r="Q500" s="15"/>
      <c r="R500" s="16"/>
      <c r="S500" s="8"/>
    </row>
    <row r="501" spans="1:19" s="8" customFormat="1">
      <c r="A501" s="49"/>
      <c r="B501" s="49"/>
      <c r="C501" s="49"/>
      <c r="D501" s="49"/>
      <c r="E501" s="49"/>
      <c r="F501" s="49"/>
      <c r="G501" s="49"/>
      <c r="H501" s="49"/>
      <c r="I501" s="49"/>
      <c r="J501" s="15"/>
      <c r="K501" s="15"/>
      <c r="L501" s="15"/>
      <c r="M501" s="15"/>
      <c r="N501" s="15"/>
      <c r="O501" s="15"/>
      <c r="P501" s="15"/>
      <c r="Q501" s="15"/>
      <c r="R501" s="16"/>
    </row>
    <row r="502" spans="1:19">
      <c r="A502" s="67" t="s">
        <v>44</v>
      </c>
      <c r="B502" s="68"/>
      <c r="C502" s="68"/>
      <c r="D502" s="68"/>
      <c r="E502" s="68"/>
      <c r="F502" s="68"/>
      <c r="G502" s="68"/>
      <c r="H502" s="68"/>
      <c r="I502" s="68"/>
      <c r="J502" s="68"/>
      <c r="K502" s="68"/>
      <c r="L502" s="68"/>
      <c r="M502" s="68"/>
      <c r="N502" s="68"/>
      <c r="O502" s="68"/>
      <c r="P502" s="68"/>
      <c r="Q502" s="57"/>
      <c r="R502" s="8"/>
      <c r="S502" s="8"/>
    </row>
    <row r="503" spans="1:19" ht="18">
      <c r="A503" s="69" t="s">
        <v>27</v>
      </c>
      <c r="B503" s="70"/>
      <c r="C503" s="70"/>
      <c r="D503" s="50"/>
      <c r="E503" s="50"/>
      <c r="F503" s="50"/>
      <c r="G503" s="50"/>
      <c r="H503" s="50"/>
      <c r="I503" s="50"/>
      <c r="J503" s="50"/>
      <c r="K503" s="50"/>
      <c r="L503" s="50"/>
      <c r="M503" s="50"/>
      <c r="N503" s="50"/>
      <c r="O503" s="50"/>
      <c r="P503" s="50"/>
      <c r="Q503" s="57"/>
      <c r="R503" s="8"/>
      <c r="S503" s="8"/>
    </row>
    <row r="504" spans="1:19">
      <c r="A504" s="67" t="s">
        <v>45</v>
      </c>
      <c r="B504" s="68"/>
      <c r="C504" s="68"/>
      <c r="D504" s="68"/>
      <c r="E504" s="68"/>
      <c r="F504" s="68"/>
      <c r="G504" s="68"/>
      <c r="H504" s="68"/>
      <c r="I504" s="68"/>
      <c r="J504" s="68"/>
      <c r="K504" s="68"/>
      <c r="L504" s="68"/>
      <c r="M504" s="68"/>
      <c r="N504" s="68"/>
      <c r="O504" s="68"/>
      <c r="P504" s="68"/>
      <c r="Q504" s="57"/>
      <c r="R504" s="8"/>
      <c r="S504" s="8"/>
    </row>
    <row r="505" spans="1:19">
      <c r="A505" s="61">
        <v>1</v>
      </c>
      <c r="B505" s="61"/>
      <c r="C505" s="12"/>
      <c r="D505" s="61"/>
      <c r="E505" s="61"/>
      <c r="F505" s="61"/>
      <c r="G505" s="61"/>
      <c r="H505" s="61"/>
      <c r="I505" s="61"/>
      <c r="J505" s="61"/>
      <c r="K505" s="61"/>
      <c r="L505" s="61"/>
      <c r="M505" s="61"/>
      <c r="N505" s="3">
        <f t="shared" ref="N505:N514" si="194">(IF(F505="OŽ",IF(L505=1,550.8,IF(L505=2,426.38,IF(L505=3,342.14,IF(L505=4,181.44,IF(L505=5,168.48,IF(L505=6,155.52,IF(L505=7,148.5,IF(L505=8,144,0))))))))+IF(L505&lt;=8,0,IF(L505&lt;=16,137.7,IF(L505&lt;=24,108,IF(L505&lt;=32,80.1,IF(L505&lt;=36,52.2,0)))))-IF(L505&lt;=8,0,IF(L505&lt;=16,(L505-9)*2.754,IF(L505&lt;=24,(L505-17)* 2.754,IF(L505&lt;=32,(L505-25)* 2.754,IF(L505&lt;=36,(L505-33)*2.754,0))))),0)+IF(F505="PČ",IF(L505=1,449,IF(L505=2,314.6,IF(L505=3,238,IF(L505=4,172,IF(L505=5,159,IF(L505=6,145,IF(L505=7,132,IF(L505=8,119,0))))))))+IF(L505&lt;=8,0,IF(L505&lt;=16,88,IF(L505&lt;=24,55,IF(L505&lt;=32,22,0))))-IF(L505&lt;=8,0,IF(L505&lt;=16,(L505-9)*2.245,IF(L505&lt;=24,(L505-17)*2.245,IF(L505&lt;=32,(L505-25)*2.245,0)))),0)+IF(F505="PČneol",IF(L505=1,85,IF(L505=2,64.61,IF(L505=3,50.76,IF(L505=4,16.25,IF(L505=5,15,IF(L505=6,13.75,IF(L505=7,12.5,IF(L505=8,11.25,0))))))))+IF(L505&lt;=8,0,IF(L505&lt;=16,9,0))-IF(L505&lt;=8,0,IF(L505&lt;=16,(L505-9)*0.425,0)),0)+IF(F505="PŽ",IF(L505=1,85,IF(L505=2,59.5,IF(L505=3,45,IF(L505=4,32.5,IF(L505=5,30,IF(L505=6,27.5,IF(L505=7,25,IF(L505=8,22.5,0))))))))+IF(L505&lt;=8,0,IF(L505&lt;=16,19,IF(L505&lt;=24,13,IF(L505&lt;=32,8,0))))-IF(L505&lt;=8,0,IF(L505&lt;=16,(L505-9)*0.425,IF(L505&lt;=24,(L505-17)*0.425,IF(L505&lt;=32,(L505-25)*0.425,0)))),0)+IF(F505="EČ",IF(L505=1,204,IF(L505=2,156.24,IF(L505=3,123.84,IF(L505=4,72,IF(L505=5,66,IF(L505=6,60,IF(L505=7,54,IF(L505=8,48,0))))))))+IF(L505&lt;=8,0,IF(L505&lt;=16,40,IF(L505&lt;=24,25,0)))-IF(L505&lt;=8,0,IF(L505&lt;=16,(L505-9)*1.02,IF(L505&lt;=24,(L505-17)*1.02,0))),0)+IF(F505="EČneol",IF(L505=1,68,IF(L505=2,51.69,IF(L505=3,40.61,IF(L505=4,13,IF(L505=5,12,IF(L505=6,11,IF(L505=7,10,IF(L505=8,9,0)))))))))+IF(F505="EŽ",IF(L505=1,68,IF(L505=2,47.6,IF(L505=3,36,IF(L505=4,18,IF(L505=5,16.5,IF(L505=6,15,IF(L505=7,13.5,IF(L505=8,12,0))))))))+IF(L505&lt;=8,0,IF(L505&lt;=16,10,IF(L505&lt;=24,6,0)))-IF(L505&lt;=8,0,IF(L505&lt;=16,(L505-9)*0.34,IF(L505&lt;=24,(L505-17)*0.34,0))),0)+IF(F505="PT",IF(L505=1,68,IF(L505=2,52.08,IF(L505=3,41.28,IF(L505=4,24,IF(L505=5,22,IF(L505=6,20,IF(L505=7,18,IF(L505=8,16,0))))))))+IF(L505&lt;=8,0,IF(L505&lt;=16,13,IF(L505&lt;=24,9,IF(L505&lt;=32,4,0))))-IF(L505&lt;=8,0,IF(L505&lt;=16,(L505-9)*0.34,IF(L505&lt;=24,(L505-17)*0.34,IF(L505&lt;=32,(L505-25)*0.34,0)))),0)+IF(F505="JOŽ",IF(L505=1,85,IF(L505=2,59.5,IF(L505=3,45,IF(L505=4,32.5,IF(L505=5,30,IF(L505=6,27.5,IF(L505=7,25,IF(L505=8,22.5,0))))))))+IF(L505&lt;=8,0,IF(L505&lt;=16,19,IF(L505&lt;=24,13,0)))-IF(L505&lt;=8,0,IF(L505&lt;=16,(L505-9)*0.425,IF(L505&lt;=24,(L505-17)*0.425,0))),0)+IF(F505="JPČ",IF(L505=1,68,IF(L505=2,47.6,IF(L505=3,36,IF(L505=4,26,IF(L505=5,24,IF(L505=6,22,IF(L505=7,20,IF(L505=8,18,0))))))))+IF(L505&lt;=8,0,IF(L505&lt;=16,13,IF(L505&lt;=24,9,0)))-IF(L505&lt;=8,0,IF(L505&lt;=16,(L505-9)*0.34,IF(L505&lt;=24,(L505-17)*0.34,0))),0)+IF(F505="JEČ",IF(L505=1,34,IF(L505=2,26.04,IF(L505=3,20.6,IF(L505=4,12,IF(L505=5,11,IF(L505=6,10,IF(L505=7,9,IF(L505=8,8,0))))))))+IF(L505&lt;=8,0,IF(L505&lt;=16,6,0))-IF(L505&lt;=8,0,IF(L505&lt;=16,(L505-9)*0.17,0)),0)+IF(F505="JEOF",IF(L505=1,34,IF(L505=2,26.04,IF(L505=3,20.6,IF(L505=4,12,IF(L505=5,11,IF(L505=6,10,IF(L505=7,9,IF(L505=8,8,0))))))))+IF(L505&lt;=8,0,IF(L505&lt;=16,6,0))-IF(L505&lt;=8,0,IF(L505&lt;=16,(L505-9)*0.17,0)),0)+IF(F505="JnPČ",IF(L505=1,51,IF(L505=2,35.7,IF(L505=3,27,IF(L505=4,19.5,IF(L505=5,18,IF(L505=6,16.5,IF(L505=7,15,IF(L505=8,13.5,0))))))))+IF(L505&lt;=8,0,IF(L505&lt;=16,10,0))-IF(L505&lt;=8,0,IF(L505&lt;=16,(L505-9)*0.255,0)),0)+IF(F505="JnEČ",IF(L505=1,25.5,IF(L505=2,19.53,IF(L505=3,15.48,IF(L505=4,9,IF(L505=5,8.25,IF(L505=6,7.5,IF(L505=7,6.75,IF(L505=8,6,0))))))))+IF(L505&lt;=8,0,IF(L505&lt;=16,5,0))-IF(L505&lt;=8,0,IF(L505&lt;=16,(L505-9)*0.1275,0)),0)+IF(F505="JčPČ",IF(L505=1,21.25,IF(L505=2,14.5,IF(L505=3,11.5,IF(L505=4,7,IF(L505=5,6.5,IF(L505=6,6,IF(L505=7,5.5,IF(L505=8,5,0))))))))+IF(L505&lt;=8,0,IF(L505&lt;=16,4,0))-IF(L505&lt;=8,0,IF(L505&lt;=16,(L505-9)*0.10625,0)),0)+IF(F505="JčEČ",IF(L505=1,17,IF(L505=2,13.02,IF(L505=3,10.32,IF(L505=4,6,IF(L505=5,5.5,IF(L505=6,5,IF(L505=7,4.5,IF(L505=8,4,0))))))))+IF(L505&lt;=8,0,IF(L505&lt;=16,3,0))-IF(L505&lt;=8,0,IF(L505&lt;=16,(L505-9)*0.085,0)),0)+IF(F505="NEAK",IF(L505=1,11.48,IF(L505=2,8.79,IF(L505=3,6.97,IF(L505=4,4.05,IF(L505=5,3.71,IF(L505=6,3.38,IF(L505=7,3.04,IF(L505=8,2.7,0))))))))+IF(L505&lt;=8,0,IF(L505&lt;=16,2,IF(L505&lt;=24,1.3,0)))-IF(L505&lt;=8,0,IF(L505&lt;=16,(L505-9)*0.0574,IF(L505&lt;=24,(L505-17)*0.0574,0))),0))*IF(L505&lt;0,1,IF(OR(F505="PČ",F505="PŽ",F505="PT"),IF(J505&lt;32,J505/32,1),1))* IF(L505&lt;0,1,IF(OR(F505="EČ",F505="EŽ",F505="JOŽ",F505="JPČ",F505="NEAK"),IF(J505&lt;24,J505/24,1),1))*IF(L505&lt;0,1,IF(OR(F505="PČneol",F505="JEČ",F505="JEOF",F505="JnPČ",F505="JnEČ",F505="JčPČ",F505="JčEČ"),IF(J505&lt;16,J505/16,1),1))*IF(L505&lt;0,1,IF(F505="EČneol",IF(J505&lt;8,J505/8,1),1))</f>
        <v>0</v>
      </c>
      <c r="O505" s="9">
        <f t="shared" ref="O505:O514" si="195">IF(F505="OŽ",N505,IF(H505="Ne",IF(J505*0.3&lt;J505-L505,N505,0),IF(J505*0.1&lt;J505-L505,N505,0)))</f>
        <v>0</v>
      </c>
      <c r="P505" s="4">
        <f t="shared" ref="P505" si="196">IF(O505=0,0,IF(F505="OŽ",IF(L505&gt;35,0,IF(J505&gt;35,(36-L505)*1.836,((36-L505)-(36-J505))*1.836)),0)+IF(F505="PČ",IF(L505&gt;31,0,IF(J505&gt;31,(32-L505)*1.347,((32-L505)-(32-J505))*1.347)),0)+ IF(F505="PČneol",IF(L505&gt;15,0,IF(J505&gt;15,(16-L505)*0.255,((16-L505)-(16-J505))*0.255)),0)+IF(F505="PŽ",IF(L505&gt;31,0,IF(J505&gt;31,(32-L505)*0.255,((32-L505)-(32-J505))*0.255)),0)+IF(F505="EČ",IF(L505&gt;23,0,IF(J505&gt;23,(24-L505)*0.612,((24-L505)-(24-J505))*0.612)),0)+IF(F505="EČneol",IF(L505&gt;7,0,IF(J505&gt;7,(8-L505)*0.204,((8-L505)-(8-J505))*0.204)),0)+IF(F505="EŽ",IF(L505&gt;23,0,IF(J505&gt;23,(24-L505)*0.204,((24-L505)-(24-J505))*0.204)),0)+IF(F505="PT",IF(L505&gt;31,0,IF(J505&gt;31,(32-L505)*0.204,((32-L505)-(32-J505))*0.204)),0)+IF(F505="JOŽ",IF(L505&gt;23,0,IF(J505&gt;23,(24-L505)*0.255,((24-L505)-(24-J505))*0.255)),0)+IF(F505="JPČ",IF(L505&gt;23,0,IF(J505&gt;23,(24-L505)*0.204,((24-L505)-(24-J505))*0.204)),0)+IF(F505="JEČ",IF(L505&gt;15,0,IF(J505&gt;15,(16-L505)*0.102,((16-L505)-(16-J505))*0.102)),0)+IF(F505="JEOF",IF(L505&gt;15,0,IF(J505&gt;15,(16-L505)*0.102,((16-L505)-(16-J505))*0.102)),0)+IF(F505="JnPČ",IF(L505&gt;15,0,IF(J505&gt;15,(16-L505)*0.153,((16-L505)-(16-J505))*0.153)),0)+IF(F505="JnEČ",IF(L505&gt;15,0,IF(J505&gt;15,(16-L505)*0.0765,((16-L505)-(16-J505))*0.0765)),0)+IF(F505="JčPČ",IF(L505&gt;15,0,IF(J505&gt;15,(16-L505)*0.06375,((16-L505)-(16-J505))*0.06375)),0)+IF(F505="JčEČ",IF(L505&gt;15,0,IF(J505&gt;15,(16-L505)*0.051,((16-L505)-(16-J505))*0.051)),0)+IF(F505="NEAK",IF(L505&gt;23,0,IF(J505&gt;23,(24-L505)*0.03444,((24-L505)-(24-J505))*0.03444)),0))</f>
        <v>0</v>
      </c>
      <c r="Q505" s="11">
        <f t="shared" ref="Q505" si="197">IF(ISERROR(P505*100/N505),0,(P505*100/N505))</f>
        <v>0</v>
      </c>
      <c r="R505" s="10">
        <f t="shared" ref="R505:R514" si="198">IF(Q505&lt;=30,O505+P505,O505+O505*0.3)*IF(G505=1,0.4,IF(G505=2,0.75,IF(G505="1 (kas 4 m. 1 k. nerengiamos)",0.52,1)))*IF(D505="olimpinė",1,IF(M505="Ne",0.5,1))*IF(OR(A$5="Lietuvos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federacija"),IF(OR(J505&lt;8,K505&lt;16),0,1),1)*E505*IF(I505&lt;=1,1,1/I505)*IF(OR(A$5="Lietuvos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505" s="8"/>
    </row>
    <row r="506" spans="1:19">
      <c r="A506" s="61">
        <v>2</v>
      </c>
      <c r="B506" s="61"/>
      <c r="C506" s="12"/>
      <c r="D506" s="61"/>
      <c r="E506" s="61"/>
      <c r="F506" s="61"/>
      <c r="G506" s="61"/>
      <c r="H506" s="61"/>
      <c r="I506" s="61"/>
      <c r="J506" s="61"/>
      <c r="K506" s="61"/>
      <c r="L506" s="61"/>
      <c r="M506" s="61"/>
      <c r="N506" s="3">
        <f t="shared" si="194"/>
        <v>0</v>
      </c>
      <c r="O506" s="9">
        <f t="shared" si="195"/>
        <v>0</v>
      </c>
      <c r="P506" s="4">
        <f t="shared" ref="P506:P514" si="199">IF(O506=0,0,IF(F506="OŽ",IF(L506&gt;35,0,IF(J506&gt;35,(36-L506)*1.836,((36-L506)-(36-J506))*1.836)),0)+IF(F506="PČ",IF(L506&gt;31,0,IF(J506&gt;31,(32-L506)*1.347,((32-L506)-(32-J506))*1.347)),0)+ IF(F506="PČneol",IF(L506&gt;15,0,IF(J506&gt;15,(16-L506)*0.255,((16-L506)-(16-J506))*0.255)),0)+IF(F506="PŽ",IF(L506&gt;31,0,IF(J506&gt;31,(32-L506)*0.255,((32-L506)-(32-J506))*0.255)),0)+IF(F506="EČ",IF(L506&gt;23,0,IF(J506&gt;23,(24-L506)*0.612,((24-L506)-(24-J506))*0.612)),0)+IF(F506="EČneol",IF(L506&gt;7,0,IF(J506&gt;7,(8-L506)*0.204,((8-L506)-(8-J506))*0.204)),0)+IF(F506="EŽ",IF(L506&gt;23,0,IF(J506&gt;23,(24-L506)*0.204,((24-L506)-(24-J506))*0.204)),0)+IF(F506="PT",IF(L506&gt;31,0,IF(J506&gt;31,(32-L506)*0.204,((32-L506)-(32-J506))*0.204)),0)+IF(F506="JOŽ",IF(L506&gt;23,0,IF(J506&gt;23,(24-L506)*0.255,((24-L506)-(24-J506))*0.255)),0)+IF(F506="JPČ",IF(L506&gt;23,0,IF(J506&gt;23,(24-L506)*0.204,((24-L506)-(24-J506))*0.204)),0)+IF(F506="JEČ",IF(L506&gt;15,0,IF(J506&gt;15,(16-L506)*0.102,((16-L506)-(16-J506))*0.102)),0)+IF(F506="JEOF",IF(L506&gt;15,0,IF(J506&gt;15,(16-L506)*0.102,((16-L506)-(16-J506))*0.102)),0)+IF(F506="JnPČ",IF(L506&gt;15,0,IF(J506&gt;15,(16-L506)*0.153,((16-L506)-(16-J506))*0.153)),0)+IF(F506="JnEČ",IF(L506&gt;15,0,IF(J506&gt;15,(16-L506)*0.0765,((16-L506)-(16-J506))*0.0765)),0)+IF(F506="JčPČ",IF(L506&gt;15,0,IF(J506&gt;15,(16-L506)*0.06375,((16-L506)-(16-J506))*0.06375)),0)+IF(F506="JčEČ",IF(L506&gt;15,0,IF(J506&gt;15,(16-L506)*0.051,((16-L506)-(16-J506))*0.051)),0)+IF(F506="NEAK",IF(L506&gt;23,0,IF(J506&gt;23,(24-L506)*0.03444,((24-L506)-(24-J506))*0.03444)),0))</f>
        <v>0</v>
      </c>
      <c r="Q506" s="11">
        <f t="shared" ref="Q506:Q514" si="200">IF(ISERROR(P506*100/N506),0,(P506*100/N506))</f>
        <v>0</v>
      </c>
      <c r="R506" s="10">
        <f t="shared" si="198"/>
        <v>0</v>
      </c>
      <c r="S506" s="8"/>
    </row>
    <row r="507" spans="1:19">
      <c r="A507" s="61">
        <v>3</v>
      </c>
      <c r="B507" s="61"/>
      <c r="C507" s="12"/>
      <c r="D507" s="61"/>
      <c r="E507" s="61"/>
      <c r="F507" s="61"/>
      <c r="G507" s="61"/>
      <c r="H507" s="61"/>
      <c r="I507" s="61"/>
      <c r="J507" s="61"/>
      <c r="K507" s="61"/>
      <c r="L507" s="61"/>
      <c r="M507" s="61"/>
      <c r="N507" s="3">
        <f t="shared" si="194"/>
        <v>0</v>
      </c>
      <c r="O507" s="9">
        <f t="shared" si="195"/>
        <v>0</v>
      </c>
      <c r="P507" s="4">
        <f t="shared" si="199"/>
        <v>0</v>
      </c>
      <c r="Q507" s="11">
        <f t="shared" si="200"/>
        <v>0</v>
      </c>
      <c r="R507" s="10">
        <f t="shared" si="198"/>
        <v>0</v>
      </c>
      <c r="S507" s="8"/>
    </row>
    <row r="508" spans="1:19">
      <c r="A508" s="61">
        <v>4</v>
      </c>
      <c r="B508" s="61"/>
      <c r="C508" s="12"/>
      <c r="D508" s="61"/>
      <c r="E508" s="61"/>
      <c r="F508" s="61"/>
      <c r="G508" s="61"/>
      <c r="H508" s="61"/>
      <c r="I508" s="61"/>
      <c r="J508" s="61"/>
      <c r="K508" s="61"/>
      <c r="L508" s="61"/>
      <c r="M508" s="61"/>
      <c r="N508" s="3">
        <f t="shared" si="194"/>
        <v>0</v>
      </c>
      <c r="O508" s="9">
        <f t="shared" si="195"/>
        <v>0</v>
      </c>
      <c r="P508" s="4">
        <f t="shared" si="199"/>
        <v>0</v>
      </c>
      <c r="Q508" s="11">
        <f t="shared" si="200"/>
        <v>0</v>
      </c>
      <c r="R508" s="10">
        <f t="shared" si="198"/>
        <v>0</v>
      </c>
      <c r="S508" s="8"/>
    </row>
    <row r="509" spans="1:19">
      <c r="A509" s="61">
        <v>5</v>
      </c>
      <c r="B509" s="61"/>
      <c r="C509" s="12"/>
      <c r="D509" s="61"/>
      <c r="E509" s="61"/>
      <c r="F509" s="61"/>
      <c r="G509" s="61"/>
      <c r="H509" s="61"/>
      <c r="I509" s="61"/>
      <c r="J509" s="61"/>
      <c r="K509" s="61"/>
      <c r="L509" s="61"/>
      <c r="M509" s="61"/>
      <c r="N509" s="3">
        <f t="shared" si="194"/>
        <v>0</v>
      </c>
      <c r="O509" s="9">
        <f t="shared" si="195"/>
        <v>0</v>
      </c>
      <c r="P509" s="4">
        <f t="shared" si="199"/>
        <v>0</v>
      </c>
      <c r="Q509" s="11">
        <f t="shared" si="200"/>
        <v>0</v>
      </c>
      <c r="R509" s="10">
        <f t="shared" si="198"/>
        <v>0</v>
      </c>
      <c r="S509" s="8"/>
    </row>
    <row r="510" spans="1:19">
      <c r="A510" s="61">
        <v>6</v>
      </c>
      <c r="B510" s="61"/>
      <c r="C510" s="12"/>
      <c r="D510" s="61"/>
      <c r="E510" s="61"/>
      <c r="F510" s="61"/>
      <c r="G510" s="61"/>
      <c r="H510" s="61"/>
      <c r="I510" s="61"/>
      <c r="J510" s="61"/>
      <c r="K510" s="61"/>
      <c r="L510" s="61"/>
      <c r="M510" s="61"/>
      <c r="N510" s="3">
        <f t="shared" si="194"/>
        <v>0</v>
      </c>
      <c r="O510" s="9">
        <f t="shared" si="195"/>
        <v>0</v>
      </c>
      <c r="P510" s="4">
        <f t="shared" si="199"/>
        <v>0</v>
      </c>
      <c r="Q510" s="11">
        <f t="shared" si="200"/>
        <v>0</v>
      </c>
      <c r="R510" s="10">
        <f t="shared" si="198"/>
        <v>0</v>
      </c>
      <c r="S510" s="8"/>
    </row>
    <row r="511" spans="1:19">
      <c r="A511" s="61">
        <v>7</v>
      </c>
      <c r="B511" s="61"/>
      <c r="C511" s="12"/>
      <c r="D511" s="61"/>
      <c r="E511" s="61"/>
      <c r="F511" s="61"/>
      <c r="G511" s="61"/>
      <c r="H511" s="61"/>
      <c r="I511" s="61"/>
      <c r="J511" s="61"/>
      <c r="K511" s="61"/>
      <c r="L511" s="61"/>
      <c r="M511" s="61"/>
      <c r="N511" s="3">
        <f t="shared" si="194"/>
        <v>0</v>
      </c>
      <c r="O511" s="9">
        <f t="shared" si="195"/>
        <v>0</v>
      </c>
      <c r="P511" s="4">
        <f t="shared" si="199"/>
        <v>0</v>
      </c>
      <c r="Q511" s="11">
        <f t="shared" si="200"/>
        <v>0</v>
      </c>
      <c r="R511" s="10">
        <f t="shared" si="198"/>
        <v>0</v>
      </c>
      <c r="S511" s="8"/>
    </row>
    <row r="512" spans="1:19">
      <c r="A512" s="61">
        <v>8</v>
      </c>
      <c r="B512" s="61"/>
      <c r="C512" s="12"/>
      <c r="D512" s="61"/>
      <c r="E512" s="61"/>
      <c r="F512" s="61"/>
      <c r="G512" s="61"/>
      <c r="H512" s="61"/>
      <c r="I512" s="61"/>
      <c r="J512" s="61"/>
      <c r="K512" s="61"/>
      <c r="L512" s="61"/>
      <c r="M512" s="61"/>
      <c r="N512" s="3">
        <f t="shared" si="194"/>
        <v>0</v>
      </c>
      <c r="O512" s="9">
        <f t="shared" si="195"/>
        <v>0</v>
      </c>
      <c r="P512" s="4">
        <f t="shared" si="199"/>
        <v>0</v>
      </c>
      <c r="Q512" s="11">
        <f t="shared" si="200"/>
        <v>0</v>
      </c>
      <c r="R512" s="10">
        <f t="shared" si="198"/>
        <v>0</v>
      </c>
      <c r="S512" s="8"/>
    </row>
    <row r="513" spans="1:19">
      <c r="A513" s="61">
        <v>9</v>
      </c>
      <c r="B513" s="61"/>
      <c r="C513" s="12"/>
      <c r="D513" s="61"/>
      <c r="E513" s="61"/>
      <c r="F513" s="61"/>
      <c r="G513" s="61"/>
      <c r="H513" s="61"/>
      <c r="I513" s="61"/>
      <c r="J513" s="61"/>
      <c r="K513" s="61"/>
      <c r="L513" s="61"/>
      <c r="M513" s="61"/>
      <c r="N513" s="3">
        <f t="shared" si="194"/>
        <v>0</v>
      </c>
      <c r="O513" s="9">
        <f t="shared" si="195"/>
        <v>0</v>
      </c>
      <c r="P513" s="4">
        <f t="shared" si="199"/>
        <v>0</v>
      </c>
      <c r="Q513" s="11">
        <f t="shared" si="200"/>
        <v>0</v>
      </c>
      <c r="R513" s="10">
        <f t="shared" si="198"/>
        <v>0</v>
      </c>
      <c r="S513" s="8"/>
    </row>
    <row r="514" spans="1:19">
      <c r="A514" s="61">
        <v>10</v>
      </c>
      <c r="B514" s="61"/>
      <c r="C514" s="12"/>
      <c r="D514" s="61"/>
      <c r="E514" s="61"/>
      <c r="F514" s="61"/>
      <c r="G514" s="61"/>
      <c r="H514" s="61"/>
      <c r="I514" s="61"/>
      <c r="J514" s="61"/>
      <c r="K514" s="61"/>
      <c r="L514" s="61"/>
      <c r="M514" s="61"/>
      <c r="N514" s="3">
        <f t="shared" si="194"/>
        <v>0</v>
      </c>
      <c r="O514" s="9">
        <f t="shared" si="195"/>
        <v>0</v>
      </c>
      <c r="P514" s="4">
        <f t="shared" si="199"/>
        <v>0</v>
      </c>
      <c r="Q514" s="11">
        <f t="shared" si="200"/>
        <v>0</v>
      </c>
      <c r="R514" s="10">
        <f t="shared" si="198"/>
        <v>0</v>
      </c>
      <c r="S514" s="8"/>
    </row>
    <row r="515" spans="1:19">
      <c r="A515" s="64" t="s">
        <v>33</v>
      </c>
      <c r="B515" s="65"/>
      <c r="C515" s="65"/>
      <c r="D515" s="65"/>
      <c r="E515" s="65"/>
      <c r="F515" s="65"/>
      <c r="G515" s="65"/>
      <c r="H515" s="65"/>
      <c r="I515" s="65"/>
      <c r="J515" s="65"/>
      <c r="K515" s="65"/>
      <c r="L515" s="65"/>
      <c r="M515" s="65"/>
      <c r="N515" s="65"/>
      <c r="O515" s="65"/>
      <c r="P515" s="65"/>
      <c r="Q515" s="66"/>
      <c r="R515" s="10">
        <f>SUM(R505:R514)</f>
        <v>0</v>
      </c>
      <c r="S515" s="8"/>
    </row>
    <row r="516" spans="1:19" ht="15.75">
      <c r="A516" s="24" t="s">
        <v>34</v>
      </c>
      <c r="B516" s="24"/>
      <c r="C516" s="15"/>
      <c r="D516" s="15"/>
      <c r="E516" s="15"/>
      <c r="F516" s="15"/>
      <c r="G516" s="15"/>
      <c r="H516" s="15"/>
      <c r="I516" s="15"/>
      <c r="J516" s="15"/>
      <c r="K516" s="15"/>
      <c r="L516" s="15"/>
      <c r="M516" s="15"/>
      <c r="N516" s="15"/>
      <c r="O516" s="15"/>
      <c r="P516" s="15"/>
      <c r="Q516" s="15"/>
      <c r="R516" s="16"/>
      <c r="S516" s="8"/>
    </row>
    <row r="517" spans="1:19">
      <c r="A517" s="49" t="s">
        <v>43</v>
      </c>
      <c r="B517" s="49"/>
      <c r="C517" s="49"/>
      <c r="D517" s="49"/>
      <c r="E517" s="49"/>
      <c r="F517" s="49"/>
      <c r="G517" s="49"/>
      <c r="H517" s="49"/>
      <c r="I517" s="49"/>
      <c r="J517" s="15"/>
      <c r="K517" s="15"/>
      <c r="L517" s="15"/>
      <c r="M517" s="15"/>
      <c r="N517" s="15"/>
      <c r="O517" s="15"/>
      <c r="P517" s="15"/>
      <c r="Q517" s="15"/>
      <c r="R517" s="16"/>
      <c r="S517" s="8"/>
    </row>
    <row r="518" spans="1:19" s="8" customFormat="1">
      <c r="A518" s="49"/>
      <c r="B518" s="49"/>
      <c r="C518" s="49"/>
      <c r="D518" s="49"/>
      <c r="E518" s="49"/>
      <c r="F518" s="49"/>
      <c r="G518" s="49"/>
      <c r="H518" s="49"/>
      <c r="I518" s="49"/>
      <c r="J518" s="15"/>
      <c r="K518" s="15"/>
      <c r="L518" s="15"/>
      <c r="M518" s="15"/>
      <c r="N518" s="15"/>
      <c r="O518" s="15"/>
      <c r="P518" s="15"/>
      <c r="Q518" s="15"/>
      <c r="R518" s="16"/>
    </row>
    <row r="519" spans="1:19">
      <c r="A519" s="67" t="s">
        <v>44</v>
      </c>
      <c r="B519" s="68"/>
      <c r="C519" s="68"/>
      <c r="D519" s="68"/>
      <c r="E519" s="68"/>
      <c r="F519" s="68"/>
      <c r="G519" s="68"/>
      <c r="H519" s="68"/>
      <c r="I519" s="68"/>
      <c r="J519" s="68"/>
      <c r="K519" s="68"/>
      <c r="L519" s="68"/>
      <c r="M519" s="68"/>
      <c r="N519" s="68"/>
      <c r="O519" s="68"/>
      <c r="P519" s="68"/>
      <c r="Q519" s="57"/>
      <c r="R519" s="8"/>
      <c r="S519" s="8"/>
    </row>
    <row r="520" spans="1:19" ht="18">
      <c r="A520" s="69" t="s">
        <v>27</v>
      </c>
      <c r="B520" s="70"/>
      <c r="C520" s="70"/>
      <c r="D520" s="50"/>
      <c r="E520" s="50"/>
      <c r="F520" s="50"/>
      <c r="G520" s="50"/>
      <c r="H520" s="50"/>
      <c r="I520" s="50"/>
      <c r="J520" s="50"/>
      <c r="K520" s="50"/>
      <c r="L520" s="50"/>
      <c r="M520" s="50"/>
      <c r="N520" s="50"/>
      <c r="O520" s="50"/>
      <c r="P520" s="50"/>
      <c r="Q520" s="57"/>
      <c r="R520" s="8"/>
      <c r="S520" s="8"/>
    </row>
    <row r="521" spans="1:19">
      <c r="A521" s="67" t="s">
        <v>45</v>
      </c>
      <c r="B521" s="68"/>
      <c r="C521" s="68"/>
      <c r="D521" s="68"/>
      <c r="E521" s="68"/>
      <c r="F521" s="68"/>
      <c r="G521" s="68"/>
      <c r="H521" s="68"/>
      <c r="I521" s="68"/>
      <c r="J521" s="68"/>
      <c r="K521" s="68"/>
      <c r="L521" s="68"/>
      <c r="M521" s="68"/>
      <c r="N521" s="68"/>
      <c r="O521" s="68"/>
      <c r="P521" s="68"/>
      <c r="Q521" s="57"/>
      <c r="R521" s="8"/>
      <c r="S521" s="8"/>
    </row>
    <row r="522" spans="1:19">
      <c r="A522" s="61">
        <v>1</v>
      </c>
      <c r="B522" s="61"/>
      <c r="C522" s="12"/>
      <c r="D522" s="61"/>
      <c r="E522" s="61"/>
      <c r="F522" s="61"/>
      <c r="G522" s="61"/>
      <c r="H522" s="61"/>
      <c r="I522" s="61"/>
      <c r="J522" s="61"/>
      <c r="K522" s="61"/>
      <c r="L522" s="61"/>
      <c r="M522" s="61"/>
      <c r="N522" s="3">
        <f t="shared" ref="N522:N531" si="201">(IF(F522="OŽ",IF(L522=1,550.8,IF(L522=2,426.38,IF(L522=3,342.14,IF(L522=4,181.44,IF(L522=5,168.48,IF(L522=6,155.52,IF(L522=7,148.5,IF(L522=8,144,0))))))))+IF(L522&lt;=8,0,IF(L522&lt;=16,137.7,IF(L522&lt;=24,108,IF(L522&lt;=32,80.1,IF(L522&lt;=36,52.2,0)))))-IF(L522&lt;=8,0,IF(L522&lt;=16,(L522-9)*2.754,IF(L522&lt;=24,(L522-17)* 2.754,IF(L522&lt;=32,(L522-25)* 2.754,IF(L522&lt;=36,(L522-33)*2.754,0))))),0)+IF(F522="PČ",IF(L522=1,449,IF(L522=2,314.6,IF(L522=3,238,IF(L522=4,172,IF(L522=5,159,IF(L522=6,145,IF(L522=7,132,IF(L522=8,119,0))))))))+IF(L522&lt;=8,0,IF(L522&lt;=16,88,IF(L522&lt;=24,55,IF(L522&lt;=32,22,0))))-IF(L522&lt;=8,0,IF(L522&lt;=16,(L522-9)*2.245,IF(L522&lt;=24,(L522-17)*2.245,IF(L522&lt;=32,(L522-25)*2.245,0)))),0)+IF(F522="PČneol",IF(L522=1,85,IF(L522=2,64.61,IF(L522=3,50.76,IF(L522=4,16.25,IF(L522=5,15,IF(L522=6,13.75,IF(L522=7,12.5,IF(L522=8,11.25,0))))))))+IF(L522&lt;=8,0,IF(L522&lt;=16,9,0))-IF(L522&lt;=8,0,IF(L522&lt;=16,(L522-9)*0.425,0)),0)+IF(F522="PŽ",IF(L522=1,85,IF(L522=2,59.5,IF(L522=3,45,IF(L522=4,32.5,IF(L522=5,30,IF(L522=6,27.5,IF(L522=7,25,IF(L522=8,22.5,0))))))))+IF(L522&lt;=8,0,IF(L522&lt;=16,19,IF(L522&lt;=24,13,IF(L522&lt;=32,8,0))))-IF(L522&lt;=8,0,IF(L522&lt;=16,(L522-9)*0.425,IF(L522&lt;=24,(L522-17)*0.425,IF(L522&lt;=32,(L522-25)*0.425,0)))),0)+IF(F522="EČ",IF(L522=1,204,IF(L522=2,156.24,IF(L522=3,123.84,IF(L522=4,72,IF(L522=5,66,IF(L522=6,60,IF(L522=7,54,IF(L522=8,48,0))))))))+IF(L522&lt;=8,0,IF(L522&lt;=16,40,IF(L522&lt;=24,25,0)))-IF(L522&lt;=8,0,IF(L522&lt;=16,(L522-9)*1.02,IF(L522&lt;=24,(L522-17)*1.02,0))),0)+IF(F522="EČneol",IF(L522=1,68,IF(L522=2,51.69,IF(L522=3,40.61,IF(L522=4,13,IF(L522=5,12,IF(L522=6,11,IF(L522=7,10,IF(L522=8,9,0)))))))))+IF(F522="EŽ",IF(L522=1,68,IF(L522=2,47.6,IF(L522=3,36,IF(L522=4,18,IF(L522=5,16.5,IF(L522=6,15,IF(L522=7,13.5,IF(L522=8,12,0))))))))+IF(L522&lt;=8,0,IF(L522&lt;=16,10,IF(L522&lt;=24,6,0)))-IF(L522&lt;=8,0,IF(L522&lt;=16,(L522-9)*0.34,IF(L522&lt;=24,(L522-17)*0.34,0))),0)+IF(F522="PT",IF(L522=1,68,IF(L522=2,52.08,IF(L522=3,41.28,IF(L522=4,24,IF(L522=5,22,IF(L522=6,20,IF(L522=7,18,IF(L522=8,16,0))))))))+IF(L522&lt;=8,0,IF(L522&lt;=16,13,IF(L522&lt;=24,9,IF(L522&lt;=32,4,0))))-IF(L522&lt;=8,0,IF(L522&lt;=16,(L522-9)*0.34,IF(L522&lt;=24,(L522-17)*0.34,IF(L522&lt;=32,(L522-25)*0.34,0)))),0)+IF(F522="JOŽ",IF(L522=1,85,IF(L522=2,59.5,IF(L522=3,45,IF(L522=4,32.5,IF(L522=5,30,IF(L522=6,27.5,IF(L522=7,25,IF(L522=8,22.5,0))))))))+IF(L522&lt;=8,0,IF(L522&lt;=16,19,IF(L522&lt;=24,13,0)))-IF(L522&lt;=8,0,IF(L522&lt;=16,(L522-9)*0.425,IF(L522&lt;=24,(L522-17)*0.425,0))),0)+IF(F522="JPČ",IF(L522=1,68,IF(L522=2,47.6,IF(L522=3,36,IF(L522=4,26,IF(L522=5,24,IF(L522=6,22,IF(L522=7,20,IF(L522=8,18,0))))))))+IF(L522&lt;=8,0,IF(L522&lt;=16,13,IF(L522&lt;=24,9,0)))-IF(L522&lt;=8,0,IF(L522&lt;=16,(L522-9)*0.34,IF(L522&lt;=24,(L522-17)*0.34,0))),0)+IF(F522="JEČ",IF(L522=1,34,IF(L522=2,26.04,IF(L522=3,20.6,IF(L522=4,12,IF(L522=5,11,IF(L522=6,10,IF(L522=7,9,IF(L522=8,8,0))))))))+IF(L522&lt;=8,0,IF(L522&lt;=16,6,0))-IF(L522&lt;=8,0,IF(L522&lt;=16,(L522-9)*0.17,0)),0)+IF(F522="JEOF",IF(L522=1,34,IF(L522=2,26.04,IF(L522=3,20.6,IF(L522=4,12,IF(L522=5,11,IF(L522=6,10,IF(L522=7,9,IF(L522=8,8,0))))))))+IF(L522&lt;=8,0,IF(L522&lt;=16,6,0))-IF(L522&lt;=8,0,IF(L522&lt;=16,(L522-9)*0.17,0)),0)+IF(F522="JnPČ",IF(L522=1,51,IF(L522=2,35.7,IF(L522=3,27,IF(L522=4,19.5,IF(L522=5,18,IF(L522=6,16.5,IF(L522=7,15,IF(L522=8,13.5,0))))))))+IF(L522&lt;=8,0,IF(L522&lt;=16,10,0))-IF(L522&lt;=8,0,IF(L522&lt;=16,(L522-9)*0.255,0)),0)+IF(F522="JnEČ",IF(L522=1,25.5,IF(L522=2,19.53,IF(L522=3,15.48,IF(L522=4,9,IF(L522=5,8.25,IF(L522=6,7.5,IF(L522=7,6.75,IF(L522=8,6,0))))))))+IF(L522&lt;=8,0,IF(L522&lt;=16,5,0))-IF(L522&lt;=8,0,IF(L522&lt;=16,(L522-9)*0.1275,0)),0)+IF(F522="JčPČ",IF(L522=1,21.25,IF(L522=2,14.5,IF(L522=3,11.5,IF(L522=4,7,IF(L522=5,6.5,IF(L522=6,6,IF(L522=7,5.5,IF(L522=8,5,0))))))))+IF(L522&lt;=8,0,IF(L522&lt;=16,4,0))-IF(L522&lt;=8,0,IF(L522&lt;=16,(L522-9)*0.10625,0)),0)+IF(F522="JčEČ",IF(L522=1,17,IF(L522=2,13.02,IF(L522=3,10.32,IF(L522=4,6,IF(L522=5,5.5,IF(L522=6,5,IF(L522=7,4.5,IF(L522=8,4,0))))))))+IF(L522&lt;=8,0,IF(L522&lt;=16,3,0))-IF(L522&lt;=8,0,IF(L522&lt;=16,(L522-9)*0.085,0)),0)+IF(F522="NEAK",IF(L522=1,11.48,IF(L522=2,8.79,IF(L522=3,6.97,IF(L522=4,4.05,IF(L522=5,3.71,IF(L522=6,3.38,IF(L522=7,3.04,IF(L522=8,2.7,0))))))))+IF(L522&lt;=8,0,IF(L522&lt;=16,2,IF(L522&lt;=24,1.3,0)))-IF(L522&lt;=8,0,IF(L522&lt;=16,(L522-9)*0.0574,IF(L522&lt;=24,(L522-17)*0.0574,0))),0))*IF(L522&lt;0,1,IF(OR(F522="PČ",F522="PŽ",F522="PT"),IF(J522&lt;32,J522/32,1),1))* IF(L522&lt;0,1,IF(OR(F522="EČ",F522="EŽ",F522="JOŽ",F522="JPČ",F522="NEAK"),IF(J522&lt;24,J522/24,1),1))*IF(L522&lt;0,1,IF(OR(F522="PČneol",F522="JEČ",F522="JEOF",F522="JnPČ",F522="JnEČ",F522="JčPČ",F522="JčEČ"),IF(J522&lt;16,J522/16,1),1))*IF(L522&lt;0,1,IF(F522="EČneol",IF(J522&lt;8,J522/8,1),1))</f>
        <v>0</v>
      </c>
      <c r="O522" s="9">
        <f t="shared" ref="O522:O531" si="202">IF(F522="OŽ",N522,IF(H522="Ne",IF(J522*0.3&lt;J522-L522,N522,0),IF(J522*0.1&lt;J522-L522,N522,0)))</f>
        <v>0</v>
      </c>
      <c r="P522" s="4">
        <f t="shared" ref="P522" si="203">IF(O522=0,0,IF(F522="OŽ",IF(L522&gt;35,0,IF(J522&gt;35,(36-L522)*1.836,((36-L522)-(36-J522))*1.836)),0)+IF(F522="PČ",IF(L522&gt;31,0,IF(J522&gt;31,(32-L522)*1.347,((32-L522)-(32-J522))*1.347)),0)+ IF(F522="PČneol",IF(L522&gt;15,0,IF(J522&gt;15,(16-L522)*0.255,((16-L522)-(16-J522))*0.255)),0)+IF(F522="PŽ",IF(L522&gt;31,0,IF(J522&gt;31,(32-L522)*0.255,((32-L522)-(32-J522))*0.255)),0)+IF(F522="EČ",IF(L522&gt;23,0,IF(J522&gt;23,(24-L522)*0.612,((24-L522)-(24-J522))*0.612)),0)+IF(F522="EČneol",IF(L522&gt;7,0,IF(J522&gt;7,(8-L522)*0.204,((8-L522)-(8-J522))*0.204)),0)+IF(F522="EŽ",IF(L522&gt;23,0,IF(J522&gt;23,(24-L522)*0.204,((24-L522)-(24-J522))*0.204)),0)+IF(F522="PT",IF(L522&gt;31,0,IF(J522&gt;31,(32-L522)*0.204,((32-L522)-(32-J522))*0.204)),0)+IF(F522="JOŽ",IF(L522&gt;23,0,IF(J522&gt;23,(24-L522)*0.255,((24-L522)-(24-J522))*0.255)),0)+IF(F522="JPČ",IF(L522&gt;23,0,IF(J522&gt;23,(24-L522)*0.204,((24-L522)-(24-J522))*0.204)),0)+IF(F522="JEČ",IF(L522&gt;15,0,IF(J522&gt;15,(16-L522)*0.102,((16-L522)-(16-J522))*0.102)),0)+IF(F522="JEOF",IF(L522&gt;15,0,IF(J522&gt;15,(16-L522)*0.102,((16-L522)-(16-J522))*0.102)),0)+IF(F522="JnPČ",IF(L522&gt;15,0,IF(J522&gt;15,(16-L522)*0.153,((16-L522)-(16-J522))*0.153)),0)+IF(F522="JnEČ",IF(L522&gt;15,0,IF(J522&gt;15,(16-L522)*0.0765,((16-L522)-(16-J522))*0.0765)),0)+IF(F522="JčPČ",IF(L522&gt;15,0,IF(J522&gt;15,(16-L522)*0.06375,((16-L522)-(16-J522))*0.06375)),0)+IF(F522="JčEČ",IF(L522&gt;15,0,IF(J522&gt;15,(16-L522)*0.051,((16-L522)-(16-J522))*0.051)),0)+IF(F522="NEAK",IF(L522&gt;23,0,IF(J522&gt;23,(24-L522)*0.03444,((24-L522)-(24-J522))*0.03444)),0))</f>
        <v>0</v>
      </c>
      <c r="Q522" s="11">
        <f t="shared" ref="Q522" si="204">IF(ISERROR(P522*100/N522),0,(P522*100/N522))</f>
        <v>0</v>
      </c>
      <c r="R522" s="10">
        <f t="shared" ref="R522:R531" si="205">IF(Q522&lt;=30,O522+P522,O522+O522*0.3)*IF(G522=1,0.4,IF(G522=2,0.75,IF(G522="1 (kas 4 m. 1 k. nerengiamos)",0.52,1)))*IF(D522="olimpinė",1,IF(M522="Ne",0.5,1))*IF(OR(A$5="Lietuvos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federacija"),IF(OR(J522&lt;8,K522&lt;16),0,1),1)*E522*IF(I522&lt;=1,1,1/I522)*IF(OR(A$5="Lietuvos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522" s="8"/>
    </row>
    <row r="523" spans="1:19">
      <c r="A523" s="61">
        <v>2</v>
      </c>
      <c r="B523" s="61"/>
      <c r="C523" s="12"/>
      <c r="D523" s="61"/>
      <c r="E523" s="61"/>
      <c r="F523" s="61"/>
      <c r="G523" s="61"/>
      <c r="H523" s="61"/>
      <c r="I523" s="61"/>
      <c r="J523" s="61"/>
      <c r="K523" s="61"/>
      <c r="L523" s="61"/>
      <c r="M523" s="61"/>
      <c r="N523" s="3">
        <f t="shared" si="201"/>
        <v>0</v>
      </c>
      <c r="O523" s="9">
        <f t="shared" si="202"/>
        <v>0</v>
      </c>
      <c r="P523" s="4">
        <f t="shared" ref="P523:P531" si="206">IF(O523=0,0,IF(F523="OŽ",IF(L523&gt;35,0,IF(J523&gt;35,(36-L523)*1.836,((36-L523)-(36-J523))*1.836)),0)+IF(F523="PČ",IF(L523&gt;31,0,IF(J523&gt;31,(32-L523)*1.347,((32-L523)-(32-J523))*1.347)),0)+ IF(F523="PČneol",IF(L523&gt;15,0,IF(J523&gt;15,(16-L523)*0.255,((16-L523)-(16-J523))*0.255)),0)+IF(F523="PŽ",IF(L523&gt;31,0,IF(J523&gt;31,(32-L523)*0.255,((32-L523)-(32-J523))*0.255)),0)+IF(F523="EČ",IF(L523&gt;23,0,IF(J523&gt;23,(24-L523)*0.612,((24-L523)-(24-J523))*0.612)),0)+IF(F523="EČneol",IF(L523&gt;7,0,IF(J523&gt;7,(8-L523)*0.204,((8-L523)-(8-J523))*0.204)),0)+IF(F523="EŽ",IF(L523&gt;23,0,IF(J523&gt;23,(24-L523)*0.204,((24-L523)-(24-J523))*0.204)),0)+IF(F523="PT",IF(L523&gt;31,0,IF(J523&gt;31,(32-L523)*0.204,((32-L523)-(32-J523))*0.204)),0)+IF(F523="JOŽ",IF(L523&gt;23,0,IF(J523&gt;23,(24-L523)*0.255,((24-L523)-(24-J523))*0.255)),0)+IF(F523="JPČ",IF(L523&gt;23,0,IF(J523&gt;23,(24-L523)*0.204,((24-L523)-(24-J523))*0.204)),0)+IF(F523="JEČ",IF(L523&gt;15,0,IF(J523&gt;15,(16-L523)*0.102,((16-L523)-(16-J523))*0.102)),0)+IF(F523="JEOF",IF(L523&gt;15,0,IF(J523&gt;15,(16-L523)*0.102,((16-L523)-(16-J523))*0.102)),0)+IF(F523="JnPČ",IF(L523&gt;15,0,IF(J523&gt;15,(16-L523)*0.153,((16-L523)-(16-J523))*0.153)),0)+IF(F523="JnEČ",IF(L523&gt;15,0,IF(J523&gt;15,(16-L523)*0.0765,((16-L523)-(16-J523))*0.0765)),0)+IF(F523="JčPČ",IF(L523&gt;15,0,IF(J523&gt;15,(16-L523)*0.06375,((16-L523)-(16-J523))*0.06375)),0)+IF(F523="JčEČ",IF(L523&gt;15,0,IF(J523&gt;15,(16-L523)*0.051,((16-L523)-(16-J523))*0.051)),0)+IF(F523="NEAK",IF(L523&gt;23,0,IF(J523&gt;23,(24-L523)*0.03444,((24-L523)-(24-J523))*0.03444)),0))</f>
        <v>0</v>
      </c>
      <c r="Q523" s="11">
        <f t="shared" ref="Q523:Q531" si="207">IF(ISERROR(P523*100/N523),0,(P523*100/N523))</f>
        <v>0</v>
      </c>
      <c r="R523" s="10">
        <f t="shared" si="205"/>
        <v>0</v>
      </c>
      <c r="S523" s="8"/>
    </row>
    <row r="524" spans="1:19">
      <c r="A524" s="61">
        <v>3</v>
      </c>
      <c r="B524" s="61"/>
      <c r="C524" s="12"/>
      <c r="D524" s="61"/>
      <c r="E524" s="61"/>
      <c r="F524" s="61"/>
      <c r="G524" s="61"/>
      <c r="H524" s="61"/>
      <c r="I524" s="61"/>
      <c r="J524" s="61"/>
      <c r="K524" s="61"/>
      <c r="L524" s="61"/>
      <c r="M524" s="61"/>
      <c r="N524" s="3">
        <f t="shared" si="201"/>
        <v>0</v>
      </c>
      <c r="O524" s="9">
        <f t="shared" si="202"/>
        <v>0</v>
      </c>
      <c r="P524" s="4">
        <f t="shared" si="206"/>
        <v>0</v>
      </c>
      <c r="Q524" s="11">
        <f t="shared" si="207"/>
        <v>0</v>
      </c>
      <c r="R524" s="10">
        <f t="shared" si="205"/>
        <v>0</v>
      </c>
      <c r="S524" s="8"/>
    </row>
    <row r="525" spans="1:19">
      <c r="A525" s="61">
        <v>4</v>
      </c>
      <c r="B525" s="61"/>
      <c r="C525" s="12"/>
      <c r="D525" s="61"/>
      <c r="E525" s="61"/>
      <c r="F525" s="61"/>
      <c r="G525" s="61"/>
      <c r="H525" s="61"/>
      <c r="I525" s="61"/>
      <c r="J525" s="61"/>
      <c r="K525" s="61"/>
      <c r="L525" s="61"/>
      <c r="M525" s="61"/>
      <c r="N525" s="3">
        <f t="shared" si="201"/>
        <v>0</v>
      </c>
      <c r="O525" s="9">
        <f t="shared" si="202"/>
        <v>0</v>
      </c>
      <c r="P525" s="4">
        <f t="shared" si="206"/>
        <v>0</v>
      </c>
      <c r="Q525" s="11">
        <f t="shared" si="207"/>
        <v>0</v>
      </c>
      <c r="R525" s="10">
        <f t="shared" si="205"/>
        <v>0</v>
      </c>
      <c r="S525" s="8"/>
    </row>
    <row r="526" spans="1:19">
      <c r="A526" s="61">
        <v>5</v>
      </c>
      <c r="B526" s="61"/>
      <c r="C526" s="12"/>
      <c r="D526" s="61"/>
      <c r="E526" s="61"/>
      <c r="F526" s="61"/>
      <c r="G526" s="61"/>
      <c r="H526" s="61"/>
      <c r="I526" s="61"/>
      <c r="J526" s="61"/>
      <c r="K526" s="61"/>
      <c r="L526" s="61"/>
      <c r="M526" s="61"/>
      <c r="N526" s="3">
        <f t="shared" si="201"/>
        <v>0</v>
      </c>
      <c r="O526" s="9">
        <f t="shared" si="202"/>
        <v>0</v>
      </c>
      <c r="P526" s="4">
        <f t="shared" si="206"/>
        <v>0</v>
      </c>
      <c r="Q526" s="11">
        <f t="shared" si="207"/>
        <v>0</v>
      </c>
      <c r="R526" s="10">
        <f t="shared" si="205"/>
        <v>0</v>
      </c>
      <c r="S526" s="8"/>
    </row>
    <row r="527" spans="1:19">
      <c r="A527" s="61">
        <v>6</v>
      </c>
      <c r="B527" s="61"/>
      <c r="C527" s="12"/>
      <c r="D527" s="61"/>
      <c r="E527" s="61"/>
      <c r="F527" s="61"/>
      <c r="G527" s="61"/>
      <c r="H527" s="61"/>
      <c r="I527" s="61"/>
      <c r="J527" s="61"/>
      <c r="K527" s="61"/>
      <c r="L527" s="61"/>
      <c r="M527" s="61"/>
      <c r="N527" s="3">
        <f t="shared" si="201"/>
        <v>0</v>
      </c>
      <c r="O527" s="9">
        <f t="shared" si="202"/>
        <v>0</v>
      </c>
      <c r="P527" s="4">
        <f t="shared" si="206"/>
        <v>0</v>
      </c>
      <c r="Q527" s="11">
        <f t="shared" si="207"/>
        <v>0</v>
      </c>
      <c r="R527" s="10">
        <f t="shared" si="205"/>
        <v>0</v>
      </c>
      <c r="S527" s="8"/>
    </row>
    <row r="528" spans="1:19">
      <c r="A528" s="61">
        <v>7</v>
      </c>
      <c r="B528" s="61"/>
      <c r="C528" s="12"/>
      <c r="D528" s="61"/>
      <c r="E528" s="61"/>
      <c r="F528" s="61"/>
      <c r="G528" s="61"/>
      <c r="H528" s="61"/>
      <c r="I528" s="61"/>
      <c r="J528" s="61"/>
      <c r="K528" s="61"/>
      <c r="L528" s="61"/>
      <c r="M528" s="61"/>
      <c r="N528" s="3">
        <f t="shared" si="201"/>
        <v>0</v>
      </c>
      <c r="O528" s="9">
        <f t="shared" si="202"/>
        <v>0</v>
      </c>
      <c r="P528" s="4">
        <f t="shared" si="206"/>
        <v>0</v>
      </c>
      <c r="Q528" s="11">
        <f t="shared" si="207"/>
        <v>0</v>
      </c>
      <c r="R528" s="10">
        <f t="shared" si="205"/>
        <v>0</v>
      </c>
      <c r="S528" s="8"/>
    </row>
    <row r="529" spans="1:19">
      <c r="A529" s="61">
        <v>8</v>
      </c>
      <c r="B529" s="61"/>
      <c r="C529" s="12"/>
      <c r="D529" s="61"/>
      <c r="E529" s="61"/>
      <c r="F529" s="61"/>
      <c r="G529" s="61"/>
      <c r="H529" s="61"/>
      <c r="I529" s="61"/>
      <c r="J529" s="61"/>
      <c r="K529" s="61"/>
      <c r="L529" s="61"/>
      <c r="M529" s="61"/>
      <c r="N529" s="3">
        <f t="shared" si="201"/>
        <v>0</v>
      </c>
      <c r="O529" s="9">
        <f t="shared" si="202"/>
        <v>0</v>
      </c>
      <c r="P529" s="4">
        <f t="shared" si="206"/>
        <v>0</v>
      </c>
      <c r="Q529" s="11">
        <f t="shared" si="207"/>
        <v>0</v>
      </c>
      <c r="R529" s="10">
        <f t="shared" si="205"/>
        <v>0</v>
      </c>
      <c r="S529" s="8"/>
    </row>
    <row r="530" spans="1:19">
      <c r="A530" s="61">
        <v>9</v>
      </c>
      <c r="B530" s="61"/>
      <c r="C530" s="12"/>
      <c r="D530" s="61"/>
      <c r="E530" s="61"/>
      <c r="F530" s="61"/>
      <c r="G530" s="61"/>
      <c r="H530" s="61"/>
      <c r="I530" s="61"/>
      <c r="J530" s="61"/>
      <c r="K530" s="61"/>
      <c r="L530" s="61"/>
      <c r="M530" s="61"/>
      <c r="N530" s="3">
        <f t="shared" si="201"/>
        <v>0</v>
      </c>
      <c r="O530" s="9">
        <f t="shared" si="202"/>
        <v>0</v>
      </c>
      <c r="P530" s="4">
        <f t="shared" si="206"/>
        <v>0</v>
      </c>
      <c r="Q530" s="11">
        <f t="shared" si="207"/>
        <v>0</v>
      </c>
      <c r="R530" s="10">
        <f t="shared" si="205"/>
        <v>0</v>
      </c>
      <c r="S530" s="8"/>
    </row>
    <row r="531" spans="1:19">
      <c r="A531" s="61">
        <v>10</v>
      </c>
      <c r="B531" s="61"/>
      <c r="C531" s="12"/>
      <c r="D531" s="61"/>
      <c r="E531" s="61"/>
      <c r="F531" s="61"/>
      <c r="G531" s="61"/>
      <c r="H531" s="61"/>
      <c r="I531" s="61"/>
      <c r="J531" s="61"/>
      <c r="K531" s="61"/>
      <c r="L531" s="61"/>
      <c r="M531" s="61"/>
      <c r="N531" s="3">
        <f t="shared" si="201"/>
        <v>0</v>
      </c>
      <c r="O531" s="9">
        <f t="shared" si="202"/>
        <v>0</v>
      </c>
      <c r="P531" s="4">
        <f t="shared" si="206"/>
        <v>0</v>
      </c>
      <c r="Q531" s="11">
        <f t="shared" si="207"/>
        <v>0</v>
      </c>
      <c r="R531" s="10">
        <f t="shared" si="205"/>
        <v>0</v>
      </c>
      <c r="S531" s="8"/>
    </row>
    <row r="532" spans="1:19">
      <c r="A532" s="64" t="s">
        <v>33</v>
      </c>
      <c r="B532" s="65"/>
      <c r="C532" s="65"/>
      <c r="D532" s="65"/>
      <c r="E532" s="65"/>
      <c r="F532" s="65"/>
      <c r="G532" s="65"/>
      <c r="H532" s="65"/>
      <c r="I532" s="65"/>
      <c r="J532" s="65"/>
      <c r="K532" s="65"/>
      <c r="L532" s="65"/>
      <c r="M532" s="65"/>
      <c r="N532" s="65"/>
      <c r="O532" s="65"/>
      <c r="P532" s="65"/>
      <c r="Q532" s="66"/>
      <c r="R532" s="10">
        <f>SUM(R522:R531)</f>
        <v>0</v>
      </c>
      <c r="S532" s="8"/>
    </row>
    <row r="533" spans="1:19" ht="15.75">
      <c r="A533" s="24" t="s">
        <v>34</v>
      </c>
      <c r="B533" s="24"/>
      <c r="C533" s="15"/>
      <c r="D533" s="15"/>
      <c r="E533" s="15"/>
      <c r="F533" s="15"/>
      <c r="G533" s="15"/>
      <c r="H533" s="15"/>
      <c r="I533" s="15"/>
      <c r="J533" s="15"/>
      <c r="K533" s="15"/>
      <c r="L533" s="15"/>
      <c r="M533" s="15"/>
      <c r="N533" s="15"/>
      <c r="O533" s="15"/>
      <c r="P533" s="15"/>
      <c r="Q533" s="15"/>
      <c r="R533" s="16"/>
      <c r="S533" s="8"/>
    </row>
    <row r="534" spans="1:19">
      <c r="A534" s="49" t="s">
        <v>43</v>
      </c>
      <c r="B534" s="49"/>
      <c r="C534" s="49"/>
      <c r="D534" s="49"/>
      <c r="E534" s="49"/>
      <c r="F534" s="49"/>
      <c r="G534" s="49"/>
      <c r="H534" s="49"/>
      <c r="I534" s="49"/>
      <c r="J534" s="15"/>
      <c r="K534" s="15"/>
      <c r="L534" s="15"/>
      <c r="M534" s="15"/>
      <c r="N534" s="15"/>
      <c r="O534" s="15"/>
      <c r="P534" s="15"/>
      <c r="Q534" s="15"/>
      <c r="R534" s="16"/>
      <c r="S534" s="8"/>
    </row>
    <row r="535" spans="1:19" s="8" customFormat="1">
      <c r="A535" s="49"/>
      <c r="B535" s="49"/>
      <c r="C535" s="49"/>
      <c r="D535" s="49"/>
      <c r="E535" s="49"/>
      <c r="F535" s="49"/>
      <c r="G535" s="49"/>
      <c r="H535" s="49"/>
      <c r="I535" s="49"/>
      <c r="J535" s="15"/>
      <c r="K535" s="15"/>
      <c r="L535" s="15"/>
      <c r="M535" s="15"/>
      <c r="N535" s="15"/>
      <c r="O535" s="15"/>
      <c r="P535" s="15"/>
      <c r="Q535" s="15"/>
      <c r="R535" s="16"/>
    </row>
    <row r="536" spans="1:19" ht="13.9" customHeight="1">
      <c r="A536" s="67" t="s">
        <v>44</v>
      </c>
      <c r="B536" s="68"/>
      <c r="C536" s="68"/>
      <c r="D536" s="68"/>
      <c r="E536" s="68"/>
      <c r="F536" s="68"/>
      <c r="G536" s="68"/>
      <c r="H536" s="68"/>
      <c r="I536" s="68"/>
      <c r="J536" s="68"/>
      <c r="K536" s="68"/>
      <c r="L536" s="68"/>
      <c r="M536" s="68"/>
      <c r="N536" s="68"/>
      <c r="O536" s="68"/>
      <c r="P536" s="68"/>
      <c r="Q536" s="57"/>
      <c r="R536" s="8"/>
      <c r="S536" s="8"/>
    </row>
    <row r="537" spans="1:19" ht="15.6" customHeight="1">
      <c r="A537" s="69" t="s">
        <v>27</v>
      </c>
      <c r="B537" s="70"/>
      <c r="C537" s="70"/>
      <c r="D537" s="50"/>
      <c r="E537" s="50"/>
      <c r="F537" s="50"/>
      <c r="G537" s="50"/>
      <c r="H537" s="50"/>
      <c r="I537" s="50"/>
      <c r="J537" s="50"/>
      <c r="K537" s="50"/>
      <c r="L537" s="50"/>
      <c r="M537" s="50"/>
      <c r="N537" s="50"/>
      <c r="O537" s="50"/>
      <c r="P537" s="50"/>
      <c r="Q537" s="57"/>
      <c r="R537" s="8"/>
      <c r="S537" s="8"/>
    </row>
    <row r="538" spans="1:19" ht="13.9" customHeight="1">
      <c r="A538" s="67" t="s">
        <v>45</v>
      </c>
      <c r="B538" s="68"/>
      <c r="C538" s="68"/>
      <c r="D538" s="68"/>
      <c r="E538" s="68"/>
      <c r="F538" s="68"/>
      <c r="G538" s="68"/>
      <c r="H538" s="68"/>
      <c r="I538" s="68"/>
      <c r="J538" s="68"/>
      <c r="K538" s="68"/>
      <c r="L538" s="68"/>
      <c r="M538" s="68"/>
      <c r="N538" s="68"/>
      <c r="O538" s="68"/>
      <c r="P538" s="68"/>
      <c r="Q538" s="57"/>
      <c r="R538" s="8"/>
      <c r="S538" s="8"/>
    </row>
    <row r="539" spans="1:19">
      <c r="A539" s="61">
        <v>1</v>
      </c>
      <c r="B539" s="61"/>
      <c r="C539" s="12"/>
      <c r="D539" s="61"/>
      <c r="E539" s="61"/>
      <c r="F539" s="61"/>
      <c r="G539" s="61"/>
      <c r="H539" s="61"/>
      <c r="I539" s="61"/>
      <c r="J539" s="61"/>
      <c r="K539" s="61"/>
      <c r="L539" s="61"/>
      <c r="M539" s="61"/>
      <c r="N539" s="3">
        <f t="shared" ref="N539:N548" si="208">(IF(F539="OŽ",IF(L539=1,550.8,IF(L539=2,426.38,IF(L539=3,342.14,IF(L539=4,181.44,IF(L539=5,168.48,IF(L539=6,155.52,IF(L539=7,148.5,IF(L539=8,144,0))))))))+IF(L539&lt;=8,0,IF(L539&lt;=16,137.7,IF(L539&lt;=24,108,IF(L539&lt;=32,80.1,IF(L539&lt;=36,52.2,0)))))-IF(L539&lt;=8,0,IF(L539&lt;=16,(L539-9)*2.754,IF(L539&lt;=24,(L539-17)* 2.754,IF(L539&lt;=32,(L539-25)* 2.754,IF(L539&lt;=36,(L539-33)*2.754,0))))),0)+IF(F539="PČ",IF(L539=1,449,IF(L539=2,314.6,IF(L539=3,238,IF(L539=4,172,IF(L539=5,159,IF(L539=6,145,IF(L539=7,132,IF(L539=8,119,0))))))))+IF(L539&lt;=8,0,IF(L539&lt;=16,88,IF(L539&lt;=24,55,IF(L539&lt;=32,22,0))))-IF(L539&lt;=8,0,IF(L539&lt;=16,(L539-9)*2.245,IF(L539&lt;=24,(L539-17)*2.245,IF(L539&lt;=32,(L539-25)*2.245,0)))),0)+IF(F539="PČneol",IF(L539=1,85,IF(L539=2,64.61,IF(L539=3,50.76,IF(L539=4,16.25,IF(L539=5,15,IF(L539=6,13.75,IF(L539=7,12.5,IF(L539=8,11.25,0))))))))+IF(L539&lt;=8,0,IF(L539&lt;=16,9,0))-IF(L539&lt;=8,0,IF(L539&lt;=16,(L539-9)*0.425,0)),0)+IF(F539="PŽ",IF(L539=1,85,IF(L539=2,59.5,IF(L539=3,45,IF(L539=4,32.5,IF(L539=5,30,IF(L539=6,27.5,IF(L539=7,25,IF(L539=8,22.5,0))))))))+IF(L539&lt;=8,0,IF(L539&lt;=16,19,IF(L539&lt;=24,13,IF(L539&lt;=32,8,0))))-IF(L539&lt;=8,0,IF(L539&lt;=16,(L539-9)*0.425,IF(L539&lt;=24,(L539-17)*0.425,IF(L539&lt;=32,(L539-25)*0.425,0)))),0)+IF(F539="EČ",IF(L539=1,204,IF(L539=2,156.24,IF(L539=3,123.84,IF(L539=4,72,IF(L539=5,66,IF(L539=6,60,IF(L539=7,54,IF(L539=8,48,0))))))))+IF(L539&lt;=8,0,IF(L539&lt;=16,40,IF(L539&lt;=24,25,0)))-IF(L539&lt;=8,0,IF(L539&lt;=16,(L539-9)*1.02,IF(L539&lt;=24,(L539-17)*1.02,0))),0)+IF(F539="EČneol",IF(L539=1,68,IF(L539=2,51.69,IF(L539=3,40.61,IF(L539=4,13,IF(L539=5,12,IF(L539=6,11,IF(L539=7,10,IF(L539=8,9,0)))))))))+IF(F539="EŽ",IF(L539=1,68,IF(L539=2,47.6,IF(L539=3,36,IF(L539=4,18,IF(L539=5,16.5,IF(L539=6,15,IF(L539=7,13.5,IF(L539=8,12,0))))))))+IF(L539&lt;=8,0,IF(L539&lt;=16,10,IF(L539&lt;=24,6,0)))-IF(L539&lt;=8,0,IF(L539&lt;=16,(L539-9)*0.34,IF(L539&lt;=24,(L539-17)*0.34,0))),0)+IF(F539="PT",IF(L539=1,68,IF(L539=2,52.08,IF(L539=3,41.28,IF(L539=4,24,IF(L539=5,22,IF(L539=6,20,IF(L539=7,18,IF(L539=8,16,0))))))))+IF(L539&lt;=8,0,IF(L539&lt;=16,13,IF(L539&lt;=24,9,IF(L539&lt;=32,4,0))))-IF(L539&lt;=8,0,IF(L539&lt;=16,(L539-9)*0.34,IF(L539&lt;=24,(L539-17)*0.34,IF(L539&lt;=32,(L539-25)*0.34,0)))),0)+IF(F539="JOŽ",IF(L539=1,85,IF(L539=2,59.5,IF(L539=3,45,IF(L539=4,32.5,IF(L539=5,30,IF(L539=6,27.5,IF(L539=7,25,IF(L539=8,22.5,0))))))))+IF(L539&lt;=8,0,IF(L539&lt;=16,19,IF(L539&lt;=24,13,0)))-IF(L539&lt;=8,0,IF(L539&lt;=16,(L539-9)*0.425,IF(L539&lt;=24,(L539-17)*0.425,0))),0)+IF(F539="JPČ",IF(L539=1,68,IF(L539=2,47.6,IF(L539=3,36,IF(L539=4,26,IF(L539=5,24,IF(L539=6,22,IF(L539=7,20,IF(L539=8,18,0))))))))+IF(L539&lt;=8,0,IF(L539&lt;=16,13,IF(L539&lt;=24,9,0)))-IF(L539&lt;=8,0,IF(L539&lt;=16,(L539-9)*0.34,IF(L539&lt;=24,(L539-17)*0.34,0))),0)+IF(F539="JEČ",IF(L539=1,34,IF(L539=2,26.04,IF(L539=3,20.6,IF(L539=4,12,IF(L539=5,11,IF(L539=6,10,IF(L539=7,9,IF(L539=8,8,0))))))))+IF(L539&lt;=8,0,IF(L539&lt;=16,6,0))-IF(L539&lt;=8,0,IF(L539&lt;=16,(L539-9)*0.17,0)),0)+IF(F539="JEOF",IF(L539=1,34,IF(L539=2,26.04,IF(L539=3,20.6,IF(L539=4,12,IF(L539=5,11,IF(L539=6,10,IF(L539=7,9,IF(L539=8,8,0))))))))+IF(L539&lt;=8,0,IF(L539&lt;=16,6,0))-IF(L539&lt;=8,0,IF(L539&lt;=16,(L539-9)*0.17,0)),0)+IF(F539="JnPČ",IF(L539=1,51,IF(L539=2,35.7,IF(L539=3,27,IF(L539=4,19.5,IF(L539=5,18,IF(L539=6,16.5,IF(L539=7,15,IF(L539=8,13.5,0))))))))+IF(L539&lt;=8,0,IF(L539&lt;=16,10,0))-IF(L539&lt;=8,0,IF(L539&lt;=16,(L539-9)*0.255,0)),0)+IF(F539="JnEČ",IF(L539=1,25.5,IF(L539=2,19.53,IF(L539=3,15.48,IF(L539=4,9,IF(L539=5,8.25,IF(L539=6,7.5,IF(L539=7,6.75,IF(L539=8,6,0))))))))+IF(L539&lt;=8,0,IF(L539&lt;=16,5,0))-IF(L539&lt;=8,0,IF(L539&lt;=16,(L539-9)*0.1275,0)),0)+IF(F539="JčPČ",IF(L539=1,21.25,IF(L539=2,14.5,IF(L539=3,11.5,IF(L539=4,7,IF(L539=5,6.5,IF(L539=6,6,IF(L539=7,5.5,IF(L539=8,5,0))))))))+IF(L539&lt;=8,0,IF(L539&lt;=16,4,0))-IF(L539&lt;=8,0,IF(L539&lt;=16,(L539-9)*0.10625,0)),0)+IF(F539="JčEČ",IF(L539=1,17,IF(L539=2,13.02,IF(L539=3,10.32,IF(L539=4,6,IF(L539=5,5.5,IF(L539=6,5,IF(L539=7,4.5,IF(L539=8,4,0))))))))+IF(L539&lt;=8,0,IF(L539&lt;=16,3,0))-IF(L539&lt;=8,0,IF(L539&lt;=16,(L539-9)*0.085,0)),0)+IF(F539="NEAK",IF(L539=1,11.48,IF(L539=2,8.79,IF(L539=3,6.97,IF(L539=4,4.05,IF(L539=5,3.71,IF(L539=6,3.38,IF(L539=7,3.04,IF(L539=8,2.7,0))))))))+IF(L539&lt;=8,0,IF(L539&lt;=16,2,IF(L539&lt;=24,1.3,0)))-IF(L539&lt;=8,0,IF(L539&lt;=16,(L539-9)*0.0574,IF(L539&lt;=24,(L539-17)*0.0574,0))),0))*IF(L539&lt;0,1,IF(OR(F539="PČ",F539="PŽ",F539="PT"),IF(J539&lt;32,J539/32,1),1))* IF(L539&lt;0,1,IF(OR(F539="EČ",F539="EŽ",F539="JOŽ",F539="JPČ",F539="NEAK"),IF(J539&lt;24,J539/24,1),1))*IF(L539&lt;0,1,IF(OR(F539="PČneol",F539="JEČ",F539="JEOF",F539="JnPČ",F539="JnEČ",F539="JčPČ",F539="JčEČ"),IF(J539&lt;16,J539/16,1),1))*IF(L539&lt;0,1,IF(F539="EČneol",IF(J539&lt;8,J539/8,1),1))</f>
        <v>0</v>
      </c>
      <c r="O539" s="9">
        <f t="shared" ref="O539:O548" si="209">IF(F539="OŽ",N539,IF(H539="Ne",IF(J539*0.3&lt;J539-L539,N539,0),IF(J539*0.1&lt;J539-L539,N539,0)))</f>
        <v>0</v>
      </c>
      <c r="P539" s="4">
        <f t="shared" ref="P539" si="210">IF(O539=0,0,IF(F539="OŽ",IF(L539&gt;35,0,IF(J539&gt;35,(36-L539)*1.836,((36-L539)-(36-J539))*1.836)),0)+IF(F539="PČ",IF(L539&gt;31,0,IF(J539&gt;31,(32-L539)*1.347,((32-L539)-(32-J539))*1.347)),0)+ IF(F539="PČneol",IF(L539&gt;15,0,IF(J539&gt;15,(16-L539)*0.255,((16-L539)-(16-J539))*0.255)),0)+IF(F539="PŽ",IF(L539&gt;31,0,IF(J539&gt;31,(32-L539)*0.255,((32-L539)-(32-J539))*0.255)),0)+IF(F539="EČ",IF(L539&gt;23,0,IF(J539&gt;23,(24-L539)*0.612,((24-L539)-(24-J539))*0.612)),0)+IF(F539="EČneol",IF(L539&gt;7,0,IF(J539&gt;7,(8-L539)*0.204,((8-L539)-(8-J539))*0.204)),0)+IF(F539="EŽ",IF(L539&gt;23,0,IF(J539&gt;23,(24-L539)*0.204,((24-L539)-(24-J539))*0.204)),0)+IF(F539="PT",IF(L539&gt;31,0,IF(J539&gt;31,(32-L539)*0.204,((32-L539)-(32-J539))*0.204)),0)+IF(F539="JOŽ",IF(L539&gt;23,0,IF(J539&gt;23,(24-L539)*0.255,((24-L539)-(24-J539))*0.255)),0)+IF(F539="JPČ",IF(L539&gt;23,0,IF(J539&gt;23,(24-L539)*0.204,((24-L539)-(24-J539))*0.204)),0)+IF(F539="JEČ",IF(L539&gt;15,0,IF(J539&gt;15,(16-L539)*0.102,((16-L539)-(16-J539))*0.102)),0)+IF(F539="JEOF",IF(L539&gt;15,0,IF(J539&gt;15,(16-L539)*0.102,((16-L539)-(16-J539))*0.102)),0)+IF(F539="JnPČ",IF(L539&gt;15,0,IF(J539&gt;15,(16-L539)*0.153,((16-L539)-(16-J539))*0.153)),0)+IF(F539="JnEČ",IF(L539&gt;15,0,IF(J539&gt;15,(16-L539)*0.0765,((16-L539)-(16-J539))*0.0765)),0)+IF(F539="JčPČ",IF(L539&gt;15,0,IF(J539&gt;15,(16-L539)*0.06375,((16-L539)-(16-J539))*0.06375)),0)+IF(F539="JčEČ",IF(L539&gt;15,0,IF(J539&gt;15,(16-L539)*0.051,((16-L539)-(16-J539))*0.051)),0)+IF(F539="NEAK",IF(L539&gt;23,0,IF(J539&gt;23,(24-L539)*0.03444,((24-L539)-(24-J539))*0.03444)),0))</f>
        <v>0</v>
      </c>
      <c r="Q539" s="11">
        <f t="shared" ref="Q539" si="211">IF(ISERROR(P539*100/N539),0,(P539*100/N539))</f>
        <v>0</v>
      </c>
      <c r="R539" s="10">
        <f t="shared" ref="R539:R548" si="212">IF(Q539&lt;=30,O539+P539,O539+O539*0.3)*IF(G539=1,0.4,IF(G539=2,0.75,IF(G539="1 (kas 4 m. 1 k. nerengiamos)",0.52,1)))*IF(D539="olimpinė",1,IF(M539="Ne",0.5,1))*IF(OR(A$5="Lietuvos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federacija"),IF(OR(J539&lt;8,K539&lt;16),0,1),1)*E539*IF(I539&lt;=1,1,1/I539)*IF(OR(A$5="Lietuvos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539" s="8"/>
    </row>
    <row r="540" spans="1:19">
      <c r="A540" s="61">
        <v>2</v>
      </c>
      <c r="B540" s="61"/>
      <c r="C540" s="12"/>
      <c r="D540" s="61"/>
      <c r="E540" s="61"/>
      <c r="F540" s="61"/>
      <c r="G540" s="61"/>
      <c r="H540" s="61"/>
      <c r="I540" s="61"/>
      <c r="J540" s="61"/>
      <c r="K540" s="61"/>
      <c r="L540" s="61"/>
      <c r="M540" s="61"/>
      <c r="N540" s="3">
        <f t="shared" si="208"/>
        <v>0</v>
      </c>
      <c r="O540" s="9">
        <f t="shared" si="209"/>
        <v>0</v>
      </c>
      <c r="P540" s="4">
        <f t="shared" ref="P540:P548" si="213">IF(O540=0,0,IF(F540="OŽ",IF(L540&gt;35,0,IF(J540&gt;35,(36-L540)*1.836,((36-L540)-(36-J540))*1.836)),0)+IF(F540="PČ",IF(L540&gt;31,0,IF(J540&gt;31,(32-L540)*1.347,((32-L540)-(32-J540))*1.347)),0)+ IF(F540="PČneol",IF(L540&gt;15,0,IF(J540&gt;15,(16-L540)*0.255,((16-L540)-(16-J540))*0.255)),0)+IF(F540="PŽ",IF(L540&gt;31,0,IF(J540&gt;31,(32-L540)*0.255,((32-L540)-(32-J540))*0.255)),0)+IF(F540="EČ",IF(L540&gt;23,0,IF(J540&gt;23,(24-L540)*0.612,((24-L540)-(24-J540))*0.612)),0)+IF(F540="EČneol",IF(L540&gt;7,0,IF(J540&gt;7,(8-L540)*0.204,((8-L540)-(8-J540))*0.204)),0)+IF(F540="EŽ",IF(L540&gt;23,0,IF(J540&gt;23,(24-L540)*0.204,((24-L540)-(24-J540))*0.204)),0)+IF(F540="PT",IF(L540&gt;31,0,IF(J540&gt;31,(32-L540)*0.204,((32-L540)-(32-J540))*0.204)),0)+IF(F540="JOŽ",IF(L540&gt;23,0,IF(J540&gt;23,(24-L540)*0.255,((24-L540)-(24-J540))*0.255)),0)+IF(F540="JPČ",IF(L540&gt;23,0,IF(J540&gt;23,(24-L540)*0.204,((24-L540)-(24-J540))*0.204)),0)+IF(F540="JEČ",IF(L540&gt;15,0,IF(J540&gt;15,(16-L540)*0.102,((16-L540)-(16-J540))*0.102)),0)+IF(F540="JEOF",IF(L540&gt;15,0,IF(J540&gt;15,(16-L540)*0.102,((16-L540)-(16-J540))*0.102)),0)+IF(F540="JnPČ",IF(L540&gt;15,0,IF(J540&gt;15,(16-L540)*0.153,((16-L540)-(16-J540))*0.153)),0)+IF(F540="JnEČ",IF(L540&gt;15,0,IF(J540&gt;15,(16-L540)*0.0765,((16-L540)-(16-J540))*0.0765)),0)+IF(F540="JčPČ",IF(L540&gt;15,0,IF(J540&gt;15,(16-L540)*0.06375,((16-L540)-(16-J540))*0.06375)),0)+IF(F540="JčEČ",IF(L540&gt;15,0,IF(J540&gt;15,(16-L540)*0.051,((16-L540)-(16-J540))*0.051)),0)+IF(F540="NEAK",IF(L540&gt;23,0,IF(J540&gt;23,(24-L540)*0.03444,((24-L540)-(24-J540))*0.03444)),0))</f>
        <v>0</v>
      </c>
      <c r="Q540" s="11">
        <f t="shared" ref="Q540:Q548" si="214">IF(ISERROR(P540*100/N540),0,(P540*100/N540))</f>
        <v>0</v>
      </c>
      <c r="R540" s="10">
        <f t="shared" si="212"/>
        <v>0</v>
      </c>
      <c r="S540" s="8"/>
    </row>
    <row r="541" spans="1:19">
      <c r="A541" s="61">
        <v>3</v>
      </c>
      <c r="B541" s="61"/>
      <c r="C541" s="12"/>
      <c r="D541" s="61"/>
      <c r="E541" s="61"/>
      <c r="F541" s="61"/>
      <c r="G541" s="61"/>
      <c r="H541" s="61"/>
      <c r="I541" s="61"/>
      <c r="J541" s="61"/>
      <c r="K541" s="61"/>
      <c r="L541" s="61"/>
      <c r="M541" s="61"/>
      <c r="N541" s="3">
        <f t="shared" si="208"/>
        <v>0</v>
      </c>
      <c r="O541" s="9">
        <f t="shared" si="209"/>
        <v>0</v>
      </c>
      <c r="P541" s="4">
        <f t="shared" si="213"/>
        <v>0</v>
      </c>
      <c r="Q541" s="11">
        <f t="shared" si="214"/>
        <v>0</v>
      </c>
      <c r="R541" s="10">
        <f t="shared" si="212"/>
        <v>0</v>
      </c>
      <c r="S541" s="8"/>
    </row>
    <row r="542" spans="1:19">
      <c r="A542" s="61">
        <v>4</v>
      </c>
      <c r="B542" s="61"/>
      <c r="C542" s="12"/>
      <c r="D542" s="61"/>
      <c r="E542" s="61"/>
      <c r="F542" s="61"/>
      <c r="G542" s="61"/>
      <c r="H542" s="61"/>
      <c r="I542" s="61"/>
      <c r="J542" s="61"/>
      <c r="K542" s="61"/>
      <c r="L542" s="61"/>
      <c r="M542" s="61"/>
      <c r="N542" s="3">
        <f t="shared" si="208"/>
        <v>0</v>
      </c>
      <c r="O542" s="9">
        <f t="shared" si="209"/>
        <v>0</v>
      </c>
      <c r="P542" s="4">
        <f t="shared" si="213"/>
        <v>0</v>
      </c>
      <c r="Q542" s="11">
        <f t="shared" si="214"/>
        <v>0</v>
      </c>
      <c r="R542" s="10">
        <f t="shared" si="212"/>
        <v>0</v>
      </c>
      <c r="S542" s="8"/>
    </row>
    <row r="543" spans="1:19">
      <c r="A543" s="61">
        <v>5</v>
      </c>
      <c r="B543" s="61"/>
      <c r="C543" s="12"/>
      <c r="D543" s="61"/>
      <c r="E543" s="61"/>
      <c r="F543" s="61"/>
      <c r="G543" s="61"/>
      <c r="H543" s="61"/>
      <c r="I543" s="61"/>
      <c r="J543" s="61"/>
      <c r="K543" s="61"/>
      <c r="L543" s="61"/>
      <c r="M543" s="61"/>
      <c r="N543" s="3">
        <f t="shared" si="208"/>
        <v>0</v>
      </c>
      <c r="O543" s="9">
        <f t="shared" si="209"/>
        <v>0</v>
      </c>
      <c r="P543" s="4">
        <f t="shared" si="213"/>
        <v>0</v>
      </c>
      <c r="Q543" s="11">
        <f t="shared" si="214"/>
        <v>0</v>
      </c>
      <c r="R543" s="10">
        <f t="shared" si="212"/>
        <v>0</v>
      </c>
      <c r="S543" s="8"/>
    </row>
    <row r="544" spans="1:19">
      <c r="A544" s="61">
        <v>6</v>
      </c>
      <c r="B544" s="61"/>
      <c r="C544" s="12"/>
      <c r="D544" s="61"/>
      <c r="E544" s="61"/>
      <c r="F544" s="61"/>
      <c r="G544" s="61"/>
      <c r="H544" s="61"/>
      <c r="I544" s="61"/>
      <c r="J544" s="61"/>
      <c r="K544" s="61"/>
      <c r="L544" s="61"/>
      <c r="M544" s="61"/>
      <c r="N544" s="3">
        <f t="shared" si="208"/>
        <v>0</v>
      </c>
      <c r="O544" s="9">
        <f t="shared" si="209"/>
        <v>0</v>
      </c>
      <c r="P544" s="4">
        <f t="shared" si="213"/>
        <v>0</v>
      </c>
      <c r="Q544" s="11">
        <f t="shared" si="214"/>
        <v>0</v>
      </c>
      <c r="R544" s="10">
        <f t="shared" si="212"/>
        <v>0</v>
      </c>
      <c r="S544" s="8"/>
    </row>
    <row r="545" spans="1:19">
      <c r="A545" s="61">
        <v>7</v>
      </c>
      <c r="B545" s="61"/>
      <c r="C545" s="12"/>
      <c r="D545" s="61"/>
      <c r="E545" s="61"/>
      <c r="F545" s="61"/>
      <c r="G545" s="61"/>
      <c r="H545" s="61"/>
      <c r="I545" s="61"/>
      <c r="J545" s="61"/>
      <c r="K545" s="61"/>
      <c r="L545" s="61"/>
      <c r="M545" s="61"/>
      <c r="N545" s="3">
        <f t="shared" si="208"/>
        <v>0</v>
      </c>
      <c r="O545" s="9">
        <f t="shared" si="209"/>
        <v>0</v>
      </c>
      <c r="P545" s="4">
        <f t="shared" si="213"/>
        <v>0</v>
      </c>
      <c r="Q545" s="11">
        <f t="shared" si="214"/>
        <v>0</v>
      </c>
      <c r="R545" s="10">
        <f t="shared" si="212"/>
        <v>0</v>
      </c>
      <c r="S545" s="8"/>
    </row>
    <row r="546" spans="1:19">
      <c r="A546" s="61">
        <v>8</v>
      </c>
      <c r="B546" s="61"/>
      <c r="C546" s="12"/>
      <c r="D546" s="61"/>
      <c r="E546" s="61"/>
      <c r="F546" s="61"/>
      <c r="G546" s="61"/>
      <c r="H546" s="61"/>
      <c r="I546" s="61"/>
      <c r="J546" s="61"/>
      <c r="K546" s="61"/>
      <c r="L546" s="61"/>
      <c r="M546" s="61"/>
      <c r="N546" s="3">
        <f t="shared" si="208"/>
        <v>0</v>
      </c>
      <c r="O546" s="9">
        <f t="shared" si="209"/>
        <v>0</v>
      </c>
      <c r="P546" s="4">
        <f t="shared" si="213"/>
        <v>0</v>
      </c>
      <c r="Q546" s="11">
        <f t="shared" si="214"/>
        <v>0</v>
      </c>
      <c r="R546" s="10">
        <f t="shared" si="212"/>
        <v>0</v>
      </c>
      <c r="S546" s="8"/>
    </row>
    <row r="547" spans="1:19">
      <c r="A547" s="61">
        <v>9</v>
      </c>
      <c r="B547" s="61"/>
      <c r="C547" s="12"/>
      <c r="D547" s="61"/>
      <c r="E547" s="61"/>
      <c r="F547" s="61"/>
      <c r="G547" s="61"/>
      <c r="H547" s="61"/>
      <c r="I547" s="61"/>
      <c r="J547" s="61"/>
      <c r="K547" s="61"/>
      <c r="L547" s="61"/>
      <c r="M547" s="61"/>
      <c r="N547" s="3">
        <f t="shared" si="208"/>
        <v>0</v>
      </c>
      <c r="O547" s="9">
        <f t="shared" si="209"/>
        <v>0</v>
      </c>
      <c r="P547" s="4">
        <f t="shared" si="213"/>
        <v>0</v>
      </c>
      <c r="Q547" s="11">
        <f t="shared" si="214"/>
        <v>0</v>
      </c>
      <c r="R547" s="10">
        <f t="shared" si="212"/>
        <v>0</v>
      </c>
      <c r="S547" s="8"/>
    </row>
    <row r="548" spans="1:19">
      <c r="A548" s="61">
        <v>10</v>
      </c>
      <c r="B548" s="61"/>
      <c r="C548" s="12"/>
      <c r="D548" s="61"/>
      <c r="E548" s="61"/>
      <c r="F548" s="61"/>
      <c r="G548" s="61"/>
      <c r="H548" s="61"/>
      <c r="I548" s="61"/>
      <c r="J548" s="61"/>
      <c r="K548" s="61"/>
      <c r="L548" s="61"/>
      <c r="M548" s="61"/>
      <c r="N548" s="3">
        <f t="shared" si="208"/>
        <v>0</v>
      </c>
      <c r="O548" s="9">
        <f t="shared" si="209"/>
        <v>0</v>
      </c>
      <c r="P548" s="4">
        <f t="shared" si="213"/>
        <v>0</v>
      </c>
      <c r="Q548" s="11">
        <f t="shared" si="214"/>
        <v>0</v>
      </c>
      <c r="R548" s="10">
        <f t="shared" si="212"/>
        <v>0</v>
      </c>
      <c r="S548" s="8"/>
    </row>
    <row r="549" spans="1:19" ht="13.9" customHeight="1">
      <c r="A549" s="64" t="s">
        <v>33</v>
      </c>
      <c r="B549" s="65"/>
      <c r="C549" s="65"/>
      <c r="D549" s="65"/>
      <c r="E549" s="65"/>
      <c r="F549" s="65"/>
      <c r="G549" s="65"/>
      <c r="H549" s="65"/>
      <c r="I549" s="65"/>
      <c r="J549" s="65"/>
      <c r="K549" s="65"/>
      <c r="L549" s="65"/>
      <c r="M549" s="65"/>
      <c r="N549" s="65"/>
      <c r="O549" s="65"/>
      <c r="P549" s="65"/>
      <c r="Q549" s="66"/>
      <c r="R549" s="10">
        <f>SUM(R539:R548)</f>
        <v>0</v>
      </c>
      <c r="S549" s="8"/>
    </row>
    <row r="550" spans="1:19" ht="15.75">
      <c r="A550" s="24" t="s">
        <v>34</v>
      </c>
      <c r="B550" s="24"/>
      <c r="C550" s="15"/>
      <c r="D550" s="15"/>
      <c r="E550" s="15"/>
      <c r="F550" s="15"/>
      <c r="G550" s="15"/>
      <c r="H550" s="15"/>
      <c r="I550" s="15"/>
      <c r="J550" s="15"/>
      <c r="K550" s="15"/>
      <c r="L550" s="15"/>
      <c r="M550" s="15"/>
      <c r="N550" s="15"/>
      <c r="O550" s="15"/>
      <c r="P550" s="15"/>
      <c r="Q550" s="15"/>
      <c r="R550" s="16"/>
      <c r="S550" s="8"/>
    </row>
    <row r="551" spans="1:19">
      <c r="A551" s="49" t="s">
        <v>43</v>
      </c>
      <c r="B551" s="49"/>
      <c r="C551" s="49"/>
      <c r="D551" s="49"/>
      <c r="E551" s="49"/>
      <c r="F551" s="49"/>
      <c r="G551" s="49"/>
      <c r="H551" s="49"/>
      <c r="I551" s="49"/>
      <c r="J551" s="15"/>
      <c r="K551" s="15"/>
      <c r="L551" s="15"/>
      <c r="M551" s="15"/>
      <c r="N551" s="15"/>
      <c r="O551" s="15"/>
      <c r="P551" s="15"/>
      <c r="Q551" s="15"/>
      <c r="R551" s="16"/>
      <c r="S551" s="8"/>
    </row>
    <row r="552" spans="1:19" s="8" customFormat="1">
      <c r="A552" s="49"/>
      <c r="B552" s="49"/>
      <c r="C552" s="49"/>
      <c r="D552" s="49"/>
      <c r="E552" s="49"/>
      <c r="F552" s="49"/>
      <c r="G552" s="49"/>
      <c r="H552" s="49"/>
      <c r="I552" s="49"/>
      <c r="J552" s="15"/>
      <c r="K552" s="15"/>
      <c r="L552" s="15"/>
      <c r="M552" s="15"/>
      <c r="N552" s="15"/>
      <c r="O552" s="15"/>
      <c r="P552" s="15"/>
      <c r="Q552" s="15"/>
      <c r="R552" s="16"/>
    </row>
    <row r="553" spans="1:19">
      <c r="A553" s="67" t="s">
        <v>44</v>
      </c>
      <c r="B553" s="68"/>
      <c r="C553" s="68"/>
      <c r="D553" s="68"/>
      <c r="E553" s="68"/>
      <c r="F553" s="68"/>
      <c r="G553" s="68"/>
      <c r="H553" s="68"/>
      <c r="I553" s="68"/>
      <c r="J553" s="68"/>
      <c r="K553" s="68"/>
      <c r="L553" s="68"/>
      <c r="M553" s="68"/>
      <c r="N553" s="68"/>
      <c r="O553" s="68"/>
      <c r="P553" s="68"/>
      <c r="Q553" s="57"/>
      <c r="R553" s="8"/>
      <c r="S553" s="8"/>
    </row>
    <row r="554" spans="1:19" ht="18">
      <c r="A554" s="69" t="s">
        <v>27</v>
      </c>
      <c r="B554" s="70"/>
      <c r="C554" s="70"/>
      <c r="D554" s="50"/>
      <c r="E554" s="50"/>
      <c r="F554" s="50"/>
      <c r="G554" s="50"/>
      <c r="H554" s="50"/>
      <c r="I554" s="50"/>
      <c r="J554" s="50"/>
      <c r="K554" s="50"/>
      <c r="L554" s="50"/>
      <c r="M554" s="50"/>
      <c r="N554" s="50"/>
      <c r="O554" s="50"/>
      <c r="P554" s="50"/>
      <c r="Q554" s="57"/>
      <c r="R554" s="8"/>
      <c r="S554" s="8"/>
    </row>
    <row r="555" spans="1:19">
      <c r="A555" s="67" t="s">
        <v>45</v>
      </c>
      <c r="B555" s="68"/>
      <c r="C555" s="68"/>
      <c r="D555" s="68"/>
      <c r="E555" s="68"/>
      <c r="F555" s="68"/>
      <c r="G555" s="68"/>
      <c r="H555" s="68"/>
      <c r="I555" s="68"/>
      <c r="J555" s="68"/>
      <c r="K555" s="68"/>
      <c r="L555" s="68"/>
      <c r="M555" s="68"/>
      <c r="N555" s="68"/>
      <c r="O555" s="68"/>
      <c r="P555" s="68"/>
      <c r="Q555" s="57"/>
      <c r="R555" s="8"/>
      <c r="S555" s="8"/>
    </row>
    <row r="556" spans="1:19">
      <c r="A556" s="61">
        <v>1</v>
      </c>
      <c r="B556" s="61"/>
      <c r="C556" s="12"/>
      <c r="D556" s="61"/>
      <c r="E556" s="61"/>
      <c r="F556" s="61"/>
      <c r="G556" s="61"/>
      <c r="H556" s="61"/>
      <c r="I556" s="61"/>
      <c r="J556" s="61"/>
      <c r="K556" s="61"/>
      <c r="L556" s="61"/>
      <c r="M556" s="61"/>
      <c r="N556" s="3">
        <f t="shared" ref="N556:N565" si="215">(IF(F556="OŽ",IF(L556=1,550.8,IF(L556=2,426.38,IF(L556=3,342.14,IF(L556=4,181.44,IF(L556=5,168.48,IF(L556=6,155.52,IF(L556=7,148.5,IF(L556=8,144,0))))))))+IF(L556&lt;=8,0,IF(L556&lt;=16,137.7,IF(L556&lt;=24,108,IF(L556&lt;=32,80.1,IF(L556&lt;=36,52.2,0)))))-IF(L556&lt;=8,0,IF(L556&lt;=16,(L556-9)*2.754,IF(L556&lt;=24,(L556-17)* 2.754,IF(L556&lt;=32,(L556-25)* 2.754,IF(L556&lt;=36,(L556-33)*2.754,0))))),0)+IF(F556="PČ",IF(L556=1,449,IF(L556=2,314.6,IF(L556=3,238,IF(L556=4,172,IF(L556=5,159,IF(L556=6,145,IF(L556=7,132,IF(L556=8,119,0))))))))+IF(L556&lt;=8,0,IF(L556&lt;=16,88,IF(L556&lt;=24,55,IF(L556&lt;=32,22,0))))-IF(L556&lt;=8,0,IF(L556&lt;=16,(L556-9)*2.245,IF(L556&lt;=24,(L556-17)*2.245,IF(L556&lt;=32,(L556-25)*2.245,0)))),0)+IF(F556="PČneol",IF(L556=1,85,IF(L556=2,64.61,IF(L556=3,50.76,IF(L556=4,16.25,IF(L556=5,15,IF(L556=6,13.75,IF(L556=7,12.5,IF(L556=8,11.25,0))))))))+IF(L556&lt;=8,0,IF(L556&lt;=16,9,0))-IF(L556&lt;=8,0,IF(L556&lt;=16,(L556-9)*0.425,0)),0)+IF(F556="PŽ",IF(L556=1,85,IF(L556=2,59.5,IF(L556=3,45,IF(L556=4,32.5,IF(L556=5,30,IF(L556=6,27.5,IF(L556=7,25,IF(L556=8,22.5,0))))))))+IF(L556&lt;=8,0,IF(L556&lt;=16,19,IF(L556&lt;=24,13,IF(L556&lt;=32,8,0))))-IF(L556&lt;=8,0,IF(L556&lt;=16,(L556-9)*0.425,IF(L556&lt;=24,(L556-17)*0.425,IF(L556&lt;=32,(L556-25)*0.425,0)))),0)+IF(F556="EČ",IF(L556=1,204,IF(L556=2,156.24,IF(L556=3,123.84,IF(L556=4,72,IF(L556=5,66,IF(L556=6,60,IF(L556=7,54,IF(L556=8,48,0))))))))+IF(L556&lt;=8,0,IF(L556&lt;=16,40,IF(L556&lt;=24,25,0)))-IF(L556&lt;=8,0,IF(L556&lt;=16,(L556-9)*1.02,IF(L556&lt;=24,(L556-17)*1.02,0))),0)+IF(F556="EČneol",IF(L556=1,68,IF(L556=2,51.69,IF(L556=3,40.61,IF(L556=4,13,IF(L556=5,12,IF(L556=6,11,IF(L556=7,10,IF(L556=8,9,0)))))))))+IF(F556="EŽ",IF(L556=1,68,IF(L556=2,47.6,IF(L556=3,36,IF(L556=4,18,IF(L556=5,16.5,IF(L556=6,15,IF(L556=7,13.5,IF(L556=8,12,0))))))))+IF(L556&lt;=8,0,IF(L556&lt;=16,10,IF(L556&lt;=24,6,0)))-IF(L556&lt;=8,0,IF(L556&lt;=16,(L556-9)*0.34,IF(L556&lt;=24,(L556-17)*0.34,0))),0)+IF(F556="PT",IF(L556=1,68,IF(L556=2,52.08,IF(L556=3,41.28,IF(L556=4,24,IF(L556=5,22,IF(L556=6,20,IF(L556=7,18,IF(L556=8,16,0))))))))+IF(L556&lt;=8,0,IF(L556&lt;=16,13,IF(L556&lt;=24,9,IF(L556&lt;=32,4,0))))-IF(L556&lt;=8,0,IF(L556&lt;=16,(L556-9)*0.34,IF(L556&lt;=24,(L556-17)*0.34,IF(L556&lt;=32,(L556-25)*0.34,0)))),0)+IF(F556="JOŽ",IF(L556=1,85,IF(L556=2,59.5,IF(L556=3,45,IF(L556=4,32.5,IF(L556=5,30,IF(L556=6,27.5,IF(L556=7,25,IF(L556=8,22.5,0))))))))+IF(L556&lt;=8,0,IF(L556&lt;=16,19,IF(L556&lt;=24,13,0)))-IF(L556&lt;=8,0,IF(L556&lt;=16,(L556-9)*0.425,IF(L556&lt;=24,(L556-17)*0.425,0))),0)+IF(F556="JPČ",IF(L556=1,68,IF(L556=2,47.6,IF(L556=3,36,IF(L556=4,26,IF(L556=5,24,IF(L556=6,22,IF(L556=7,20,IF(L556=8,18,0))))))))+IF(L556&lt;=8,0,IF(L556&lt;=16,13,IF(L556&lt;=24,9,0)))-IF(L556&lt;=8,0,IF(L556&lt;=16,(L556-9)*0.34,IF(L556&lt;=24,(L556-17)*0.34,0))),0)+IF(F556="JEČ",IF(L556=1,34,IF(L556=2,26.04,IF(L556=3,20.6,IF(L556=4,12,IF(L556=5,11,IF(L556=6,10,IF(L556=7,9,IF(L556=8,8,0))))))))+IF(L556&lt;=8,0,IF(L556&lt;=16,6,0))-IF(L556&lt;=8,0,IF(L556&lt;=16,(L556-9)*0.17,0)),0)+IF(F556="JEOF",IF(L556=1,34,IF(L556=2,26.04,IF(L556=3,20.6,IF(L556=4,12,IF(L556=5,11,IF(L556=6,10,IF(L556=7,9,IF(L556=8,8,0))))))))+IF(L556&lt;=8,0,IF(L556&lt;=16,6,0))-IF(L556&lt;=8,0,IF(L556&lt;=16,(L556-9)*0.17,0)),0)+IF(F556="JnPČ",IF(L556=1,51,IF(L556=2,35.7,IF(L556=3,27,IF(L556=4,19.5,IF(L556=5,18,IF(L556=6,16.5,IF(L556=7,15,IF(L556=8,13.5,0))))))))+IF(L556&lt;=8,0,IF(L556&lt;=16,10,0))-IF(L556&lt;=8,0,IF(L556&lt;=16,(L556-9)*0.255,0)),0)+IF(F556="JnEČ",IF(L556=1,25.5,IF(L556=2,19.53,IF(L556=3,15.48,IF(L556=4,9,IF(L556=5,8.25,IF(L556=6,7.5,IF(L556=7,6.75,IF(L556=8,6,0))))))))+IF(L556&lt;=8,0,IF(L556&lt;=16,5,0))-IF(L556&lt;=8,0,IF(L556&lt;=16,(L556-9)*0.1275,0)),0)+IF(F556="JčPČ",IF(L556=1,21.25,IF(L556=2,14.5,IF(L556=3,11.5,IF(L556=4,7,IF(L556=5,6.5,IF(L556=6,6,IF(L556=7,5.5,IF(L556=8,5,0))))))))+IF(L556&lt;=8,0,IF(L556&lt;=16,4,0))-IF(L556&lt;=8,0,IF(L556&lt;=16,(L556-9)*0.10625,0)),0)+IF(F556="JčEČ",IF(L556=1,17,IF(L556=2,13.02,IF(L556=3,10.32,IF(L556=4,6,IF(L556=5,5.5,IF(L556=6,5,IF(L556=7,4.5,IF(L556=8,4,0))))))))+IF(L556&lt;=8,0,IF(L556&lt;=16,3,0))-IF(L556&lt;=8,0,IF(L556&lt;=16,(L556-9)*0.085,0)),0)+IF(F556="NEAK",IF(L556=1,11.48,IF(L556=2,8.79,IF(L556=3,6.97,IF(L556=4,4.05,IF(L556=5,3.71,IF(L556=6,3.38,IF(L556=7,3.04,IF(L556=8,2.7,0))))))))+IF(L556&lt;=8,0,IF(L556&lt;=16,2,IF(L556&lt;=24,1.3,0)))-IF(L556&lt;=8,0,IF(L556&lt;=16,(L556-9)*0.0574,IF(L556&lt;=24,(L556-17)*0.0574,0))),0))*IF(L556&lt;0,1,IF(OR(F556="PČ",F556="PŽ",F556="PT"),IF(J556&lt;32,J556/32,1),1))* IF(L556&lt;0,1,IF(OR(F556="EČ",F556="EŽ",F556="JOŽ",F556="JPČ",F556="NEAK"),IF(J556&lt;24,J556/24,1),1))*IF(L556&lt;0,1,IF(OR(F556="PČneol",F556="JEČ",F556="JEOF",F556="JnPČ",F556="JnEČ",F556="JčPČ",F556="JčEČ"),IF(J556&lt;16,J556/16,1),1))*IF(L556&lt;0,1,IF(F556="EČneol",IF(J556&lt;8,J556/8,1),1))</f>
        <v>0</v>
      </c>
      <c r="O556" s="9">
        <f t="shared" ref="O556:O565" si="216">IF(F556="OŽ",N556,IF(H556="Ne",IF(J556*0.3&lt;J556-L556,N556,0),IF(J556*0.1&lt;J556-L556,N556,0)))</f>
        <v>0</v>
      </c>
      <c r="P556" s="4">
        <f t="shared" ref="P556" si="217">IF(O556=0,0,IF(F556="OŽ",IF(L556&gt;35,0,IF(J556&gt;35,(36-L556)*1.836,((36-L556)-(36-J556))*1.836)),0)+IF(F556="PČ",IF(L556&gt;31,0,IF(J556&gt;31,(32-L556)*1.347,((32-L556)-(32-J556))*1.347)),0)+ IF(F556="PČneol",IF(L556&gt;15,0,IF(J556&gt;15,(16-L556)*0.255,((16-L556)-(16-J556))*0.255)),0)+IF(F556="PŽ",IF(L556&gt;31,0,IF(J556&gt;31,(32-L556)*0.255,((32-L556)-(32-J556))*0.255)),0)+IF(F556="EČ",IF(L556&gt;23,0,IF(J556&gt;23,(24-L556)*0.612,((24-L556)-(24-J556))*0.612)),0)+IF(F556="EČneol",IF(L556&gt;7,0,IF(J556&gt;7,(8-L556)*0.204,((8-L556)-(8-J556))*0.204)),0)+IF(F556="EŽ",IF(L556&gt;23,0,IF(J556&gt;23,(24-L556)*0.204,((24-L556)-(24-J556))*0.204)),0)+IF(F556="PT",IF(L556&gt;31,0,IF(J556&gt;31,(32-L556)*0.204,((32-L556)-(32-J556))*0.204)),0)+IF(F556="JOŽ",IF(L556&gt;23,0,IF(J556&gt;23,(24-L556)*0.255,((24-L556)-(24-J556))*0.255)),0)+IF(F556="JPČ",IF(L556&gt;23,0,IF(J556&gt;23,(24-L556)*0.204,((24-L556)-(24-J556))*0.204)),0)+IF(F556="JEČ",IF(L556&gt;15,0,IF(J556&gt;15,(16-L556)*0.102,((16-L556)-(16-J556))*0.102)),0)+IF(F556="JEOF",IF(L556&gt;15,0,IF(J556&gt;15,(16-L556)*0.102,((16-L556)-(16-J556))*0.102)),0)+IF(F556="JnPČ",IF(L556&gt;15,0,IF(J556&gt;15,(16-L556)*0.153,((16-L556)-(16-J556))*0.153)),0)+IF(F556="JnEČ",IF(L556&gt;15,0,IF(J556&gt;15,(16-L556)*0.0765,((16-L556)-(16-J556))*0.0765)),0)+IF(F556="JčPČ",IF(L556&gt;15,0,IF(J556&gt;15,(16-L556)*0.06375,((16-L556)-(16-J556))*0.06375)),0)+IF(F556="JčEČ",IF(L556&gt;15,0,IF(J556&gt;15,(16-L556)*0.051,((16-L556)-(16-J556))*0.051)),0)+IF(F556="NEAK",IF(L556&gt;23,0,IF(J556&gt;23,(24-L556)*0.03444,((24-L556)-(24-J556))*0.03444)),0))</f>
        <v>0</v>
      </c>
      <c r="Q556" s="11">
        <f t="shared" ref="Q556" si="218">IF(ISERROR(P556*100/N556),0,(P556*100/N556))</f>
        <v>0</v>
      </c>
      <c r="R556" s="10">
        <f t="shared" ref="R556:R565" si="219">IF(Q556&lt;=30,O556+P556,O556+O556*0.3)*IF(G556=1,0.4,IF(G556=2,0.75,IF(G556="1 (kas 4 m. 1 k. nerengiamos)",0.52,1)))*IF(D556="olimpinė",1,IF(M556="Ne",0.5,1))*IF(OR(A$5="Lietuvos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federacija"),IF(OR(J556&lt;8,K556&lt;16),0,1),1)*E556*IF(I556&lt;=1,1,1/I556)*IF(OR(A$5="Lietuvos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556" s="8"/>
    </row>
    <row r="557" spans="1:19">
      <c r="A557" s="61">
        <v>2</v>
      </c>
      <c r="B557" s="61"/>
      <c r="C557" s="12"/>
      <c r="D557" s="61"/>
      <c r="E557" s="61"/>
      <c r="F557" s="61"/>
      <c r="G557" s="61"/>
      <c r="H557" s="61"/>
      <c r="I557" s="61"/>
      <c r="J557" s="61"/>
      <c r="K557" s="61"/>
      <c r="L557" s="61"/>
      <c r="M557" s="61"/>
      <c r="N557" s="3">
        <f t="shared" si="215"/>
        <v>0</v>
      </c>
      <c r="O557" s="9">
        <f t="shared" si="216"/>
        <v>0</v>
      </c>
      <c r="P557" s="4">
        <f t="shared" ref="P557:P565" si="220">IF(O557=0,0,IF(F557="OŽ",IF(L557&gt;35,0,IF(J557&gt;35,(36-L557)*1.836,((36-L557)-(36-J557))*1.836)),0)+IF(F557="PČ",IF(L557&gt;31,0,IF(J557&gt;31,(32-L557)*1.347,((32-L557)-(32-J557))*1.347)),0)+ IF(F557="PČneol",IF(L557&gt;15,0,IF(J557&gt;15,(16-L557)*0.255,((16-L557)-(16-J557))*0.255)),0)+IF(F557="PŽ",IF(L557&gt;31,0,IF(J557&gt;31,(32-L557)*0.255,((32-L557)-(32-J557))*0.255)),0)+IF(F557="EČ",IF(L557&gt;23,0,IF(J557&gt;23,(24-L557)*0.612,((24-L557)-(24-J557))*0.612)),0)+IF(F557="EČneol",IF(L557&gt;7,0,IF(J557&gt;7,(8-L557)*0.204,((8-L557)-(8-J557))*0.204)),0)+IF(F557="EŽ",IF(L557&gt;23,0,IF(J557&gt;23,(24-L557)*0.204,((24-L557)-(24-J557))*0.204)),0)+IF(F557="PT",IF(L557&gt;31,0,IF(J557&gt;31,(32-L557)*0.204,((32-L557)-(32-J557))*0.204)),0)+IF(F557="JOŽ",IF(L557&gt;23,0,IF(J557&gt;23,(24-L557)*0.255,((24-L557)-(24-J557))*0.255)),0)+IF(F557="JPČ",IF(L557&gt;23,0,IF(J557&gt;23,(24-L557)*0.204,((24-L557)-(24-J557))*0.204)),0)+IF(F557="JEČ",IF(L557&gt;15,0,IF(J557&gt;15,(16-L557)*0.102,((16-L557)-(16-J557))*0.102)),0)+IF(F557="JEOF",IF(L557&gt;15,0,IF(J557&gt;15,(16-L557)*0.102,((16-L557)-(16-J557))*0.102)),0)+IF(F557="JnPČ",IF(L557&gt;15,0,IF(J557&gt;15,(16-L557)*0.153,((16-L557)-(16-J557))*0.153)),0)+IF(F557="JnEČ",IF(L557&gt;15,0,IF(J557&gt;15,(16-L557)*0.0765,((16-L557)-(16-J557))*0.0765)),0)+IF(F557="JčPČ",IF(L557&gt;15,0,IF(J557&gt;15,(16-L557)*0.06375,((16-L557)-(16-J557))*0.06375)),0)+IF(F557="JčEČ",IF(L557&gt;15,0,IF(J557&gt;15,(16-L557)*0.051,((16-L557)-(16-J557))*0.051)),0)+IF(F557="NEAK",IF(L557&gt;23,0,IF(J557&gt;23,(24-L557)*0.03444,((24-L557)-(24-J557))*0.03444)),0))</f>
        <v>0</v>
      </c>
      <c r="Q557" s="11">
        <f t="shared" ref="Q557:Q565" si="221">IF(ISERROR(P557*100/N557),0,(P557*100/N557))</f>
        <v>0</v>
      </c>
      <c r="R557" s="10">
        <f t="shared" si="219"/>
        <v>0</v>
      </c>
      <c r="S557" s="8"/>
    </row>
    <row r="558" spans="1:19">
      <c r="A558" s="61">
        <v>3</v>
      </c>
      <c r="B558" s="61"/>
      <c r="C558" s="12"/>
      <c r="D558" s="61"/>
      <c r="E558" s="61"/>
      <c r="F558" s="61"/>
      <c r="G558" s="61"/>
      <c r="H558" s="61"/>
      <c r="I558" s="61"/>
      <c r="J558" s="61"/>
      <c r="K558" s="61"/>
      <c r="L558" s="61"/>
      <c r="M558" s="61"/>
      <c r="N558" s="3">
        <f t="shared" si="215"/>
        <v>0</v>
      </c>
      <c r="O558" s="9">
        <f t="shared" si="216"/>
        <v>0</v>
      </c>
      <c r="P558" s="4">
        <f t="shared" si="220"/>
        <v>0</v>
      </c>
      <c r="Q558" s="11">
        <f t="shared" si="221"/>
        <v>0</v>
      </c>
      <c r="R558" s="10">
        <f t="shared" si="219"/>
        <v>0</v>
      </c>
      <c r="S558" s="8"/>
    </row>
    <row r="559" spans="1:19">
      <c r="A559" s="61">
        <v>4</v>
      </c>
      <c r="B559" s="61"/>
      <c r="C559" s="12"/>
      <c r="D559" s="61"/>
      <c r="E559" s="61"/>
      <c r="F559" s="61"/>
      <c r="G559" s="61"/>
      <c r="H559" s="61"/>
      <c r="I559" s="61"/>
      <c r="J559" s="61"/>
      <c r="K559" s="61"/>
      <c r="L559" s="61"/>
      <c r="M559" s="61"/>
      <c r="N559" s="3">
        <f t="shared" si="215"/>
        <v>0</v>
      </c>
      <c r="O559" s="9">
        <f t="shared" si="216"/>
        <v>0</v>
      </c>
      <c r="P559" s="4">
        <f t="shared" si="220"/>
        <v>0</v>
      </c>
      <c r="Q559" s="11">
        <f t="shared" si="221"/>
        <v>0</v>
      </c>
      <c r="R559" s="10">
        <f t="shared" si="219"/>
        <v>0</v>
      </c>
      <c r="S559" s="8"/>
    </row>
    <row r="560" spans="1:19">
      <c r="A560" s="61">
        <v>5</v>
      </c>
      <c r="B560" s="61"/>
      <c r="C560" s="12"/>
      <c r="D560" s="61"/>
      <c r="E560" s="61"/>
      <c r="F560" s="61"/>
      <c r="G560" s="61"/>
      <c r="H560" s="61"/>
      <c r="I560" s="61"/>
      <c r="J560" s="61"/>
      <c r="K560" s="61"/>
      <c r="L560" s="61"/>
      <c r="M560" s="61"/>
      <c r="N560" s="3">
        <f t="shared" si="215"/>
        <v>0</v>
      </c>
      <c r="O560" s="9">
        <f t="shared" si="216"/>
        <v>0</v>
      </c>
      <c r="P560" s="4">
        <f t="shared" si="220"/>
        <v>0</v>
      </c>
      <c r="Q560" s="11">
        <f t="shared" si="221"/>
        <v>0</v>
      </c>
      <c r="R560" s="10">
        <f t="shared" si="219"/>
        <v>0</v>
      </c>
      <c r="S560" s="8"/>
    </row>
    <row r="561" spans="1:19">
      <c r="A561" s="61">
        <v>6</v>
      </c>
      <c r="B561" s="61"/>
      <c r="C561" s="12"/>
      <c r="D561" s="61"/>
      <c r="E561" s="61"/>
      <c r="F561" s="61"/>
      <c r="G561" s="61"/>
      <c r="H561" s="61"/>
      <c r="I561" s="61"/>
      <c r="J561" s="61"/>
      <c r="K561" s="61"/>
      <c r="L561" s="61"/>
      <c r="M561" s="61"/>
      <c r="N561" s="3">
        <f t="shared" si="215"/>
        <v>0</v>
      </c>
      <c r="O561" s="9">
        <f t="shared" si="216"/>
        <v>0</v>
      </c>
      <c r="P561" s="4">
        <f t="shared" si="220"/>
        <v>0</v>
      </c>
      <c r="Q561" s="11">
        <f t="shared" si="221"/>
        <v>0</v>
      </c>
      <c r="R561" s="10">
        <f t="shared" si="219"/>
        <v>0</v>
      </c>
      <c r="S561" s="8"/>
    </row>
    <row r="562" spans="1:19">
      <c r="A562" s="61">
        <v>7</v>
      </c>
      <c r="B562" s="61"/>
      <c r="C562" s="12"/>
      <c r="D562" s="61"/>
      <c r="E562" s="61"/>
      <c r="F562" s="61"/>
      <c r="G562" s="61"/>
      <c r="H562" s="61"/>
      <c r="I562" s="61"/>
      <c r="J562" s="61"/>
      <c r="K562" s="61"/>
      <c r="L562" s="61"/>
      <c r="M562" s="61"/>
      <c r="N562" s="3">
        <f t="shared" si="215"/>
        <v>0</v>
      </c>
      <c r="O562" s="9">
        <f t="shared" si="216"/>
        <v>0</v>
      </c>
      <c r="P562" s="4">
        <f t="shared" si="220"/>
        <v>0</v>
      </c>
      <c r="Q562" s="11">
        <f t="shared" si="221"/>
        <v>0</v>
      </c>
      <c r="R562" s="10">
        <f t="shared" si="219"/>
        <v>0</v>
      </c>
      <c r="S562" s="8"/>
    </row>
    <row r="563" spans="1:19">
      <c r="A563" s="61">
        <v>8</v>
      </c>
      <c r="B563" s="61"/>
      <c r="C563" s="12"/>
      <c r="D563" s="61"/>
      <c r="E563" s="61"/>
      <c r="F563" s="61"/>
      <c r="G563" s="61"/>
      <c r="H563" s="61"/>
      <c r="I563" s="61"/>
      <c r="J563" s="61"/>
      <c r="K563" s="61"/>
      <c r="L563" s="61"/>
      <c r="M563" s="61"/>
      <c r="N563" s="3">
        <f t="shared" si="215"/>
        <v>0</v>
      </c>
      <c r="O563" s="9">
        <f t="shared" si="216"/>
        <v>0</v>
      </c>
      <c r="P563" s="4">
        <f t="shared" si="220"/>
        <v>0</v>
      </c>
      <c r="Q563" s="11">
        <f t="shared" si="221"/>
        <v>0</v>
      </c>
      <c r="R563" s="10">
        <f t="shared" si="219"/>
        <v>0</v>
      </c>
      <c r="S563" s="8"/>
    </row>
    <row r="564" spans="1:19">
      <c r="A564" s="61">
        <v>9</v>
      </c>
      <c r="B564" s="61"/>
      <c r="C564" s="12"/>
      <c r="D564" s="61"/>
      <c r="E564" s="61"/>
      <c r="F564" s="61"/>
      <c r="G564" s="61"/>
      <c r="H564" s="61"/>
      <c r="I564" s="61"/>
      <c r="J564" s="61"/>
      <c r="K564" s="61"/>
      <c r="L564" s="61"/>
      <c r="M564" s="61"/>
      <c r="N564" s="3">
        <f t="shared" si="215"/>
        <v>0</v>
      </c>
      <c r="O564" s="9">
        <f t="shared" si="216"/>
        <v>0</v>
      </c>
      <c r="P564" s="4">
        <f t="shared" si="220"/>
        <v>0</v>
      </c>
      <c r="Q564" s="11">
        <f t="shared" si="221"/>
        <v>0</v>
      </c>
      <c r="R564" s="10">
        <f t="shared" si="219"/>
        <v>0</v>
      </c>
      <c r="S564" s="8"/>
    </row>
    <row r="565" spans="1:19">
      <c r="A565" s="61">
        <v>10</v>
      </c>
      <c r="B565" s="61"/>
      <c r="C565" s="12"/>
      <c r="D565" s="61"/>
      <c r="E565" s="61"/>
      <c r="F565" s="61"/>
      <c r="G565" s="61"/>
      <c r="H565" s="61"/>
      <c r="I565" s="61"/>
      <c r="J565" s="61"/>
      <c r="K565" s="61"/>
      <c r="L565" s="61"/>
      <c r="M565" s="61"/>
      <c r="N565" s="3">
        <f t="shared" si="215"/>
        <v>0</v>
      </c>
      <c r="O565" s="9">
        <f t="shared" si="216"/>
        <v>0</v>
      </c>
      <c r="P565" s="4">
        <f t="shared" si="220"/>
        <v>0</v>
      </c>
      <c r="Q565" s="11">
        <f t="shared" si="221"/>
        <v>0</v>
      </c>
      <c r="R565" s="10">
        <f t="shared" si="219"/>
        <v>0</v>
      </c>
      <c r="S565" s="8"/>
    </row>
    <row r="566" spans="1:19">
      <c r="A566" s="64" t="s">
        <v>33</v>
      </c>
      <c r="B566" s="65"/>
      <c r="C566" s="65"/>
      <c r="D566" s="65"/>
      <c r="E566" s="65"/>
      <c r="F566" s="65"/>
      <c r="G566" s="65"/>
      <c r="H566" s="65"/>
      <c r="I566" s="65"/>
      <c r="J566" s="65"/>
      <c r="K566" s="65"/>
      <c r="L566" s="65"/>
      <c r="M566" s="65"/>
      <c r="N566" s="65"/>
      <c r="O566" s="65"/>
      <c r="P566" s="65"/>
      <c r="Q566" s="66"/>
      <c r="R566" s="10">
        <f>SUM(R556:R565)</f>
        <v>0</v>
      </c>
      <c r="S566" s="8"/>
    </row>
    <row r="567" spans="1:19" ht="15.75">
      <c r="A567" s="24" t="s">
        <v>34</v>
      </c>
      <c r="B567" s="24"/>
      <c r="C567" s="15"/>
      <c r="D567" s="15"/>
      <c r="E567" s="15"/>
      <c r="F567" s="15"/>
      <c r="G567" s="15"/>
      <c r="H567" s="15"/>
      <c r="I567" s="15"/>
      <c r="J567" s="15"/>
      <c r="K567" s="15"/>
      <c r="L567" s="15"/>
      <c r="M567" s="15"/>
      <c r="N567" s="15"/>
      <c r="O567" s="15"/>
      <c r="P567" s="15"/>
      <c r="Q567" s="15"/>
      <c r="R567" s="16"/>
      <c r="S567" s="8"/>
    </row>
    <row r="568" spans="1:19">
      <c r="A568" s="49" t="s">
        <v>43</v>
      </c>
      <c r="B568" s="49"/>
      <c r="C568" s="49"/>
      <c r="D568" s="49"/>
      <c r="E568" s="49"/>
      <c r="F568" s="49"/>
      <c r="G568" s="49"/>
      <c r="H568" s="49"/>
      <c r="I568" s="49"/>
      <c r="J568" s="15"/>
      <c r="K568" s="15"/>
      <c r="L568" s="15"/>
      <c r="M568" s="15"/>
      <c r="N568" s="15"/>
      <c r="O568" s="15"/>
      <c r="P568" s="15"/>
      <c r="Q568" s="15"/>
      <c r="R568" s="16"/>
      <c r="S568" s="8"/>
    </row>
    <row r="569" spans="1:19" s="8" customFormat="1">
      <c r="A569" s="49"/>
      <c r="B569" s="49"/>
      <c r="C569" s="49"/>
      <c r="D569" s="49"/>
      <c r="E569" s="49"/>
      <c r="F569" s="49"/>
      <c r="G569" s="49"/>
      <c r="H569" s="49"/>
      <c r="I569" s="49"/>
      <c r="J569" s="15"/>
      <c r="K569" s="15"/>
      <c r="L569" s="15"/>
      <c r="M569" s="15"/>
      <c r="N569" s="15"/>
      <c r="O569" s="15"/>
      <c r="P569" s="15"/>
      <c r="Q569" s="15"/>
      <c r="R569" s="16"/>
    </row>
    <row r="570" spans="1:19">
      <c r="A570" s="67" t="s">
        <v>44</v>
      </c>
      <c r="B570" s="68"/>
      <c r="C570" s="68"/>
      <c r="D570" s="68"/>
      <c r="E570" s="68"/>
      <c r="F570" s="68"/>
      <c r="G570" s="68"/>
      <c r="H570" s="68"/>
      <c r="I570" s="68"/>
      <c r="J570" s="68"/>
      <c r="K570" s="68"/>
      <c r="L570" s="68"/>
      <c r="M570" s="68"/>
      <c r="N570" s="68"/>
      <c r="O570" s="68"/>
      <c r="P570" s="68"/>
      <c r="Q570" s="57"/>
      <c r="R570" s="8"/>
      <c r="S570" s="8"/>
    </row>
    <row r="571" spans="1:19" ht="18">
      <c r="A571" s="69" t="s">
        <v>27</v>
      </c>
      <c r="B571" s="70"/>
      <c r="C571" s="70"/>
      <c r="D571" s="50"/>
      <c r="E571" s="50"/>
      <c r="F571" s="50"/>
      <c r="G571" s="50"/>
      <c r="H571" s="50"/>
      <c r="I571" s="50"/>
      <c r="J571" s="50"/>
      <c r="K571" s="50"/>
      <c r="L571" s="50"/>
      <c r="M571" s="50"/>
      <c r="N571" s="50"/>
      <c r="O571" s="50"/>
      <c r="P571" s="50"/>
      <c r="Q571" s="57"/>
      <c r="R571" s="8"/>
      <c r="S571" s="8"/>
    </row>
    <row r="572" spans="1:19">
      <c r="A572" s="67" t="s">
        <v>45</v>
      </c>
      <c r="B572" s="68"/>
      <c r="C572" s="68"/>
      <c r="D572" s="68"/>
      <c r="E572" s="68"/>
      <c r="F572" s="68"/>
      <c r="G572" s="68"/>
      <c r="H572" s="68"/>
      <c r="I572" s="68"/>
      <c r="J572" s="68"/>
      <c r="K572" s="68"/>
      <c r="L572" s="68"/>
      <c r="M572" s="68"/>
      <c r="N572" s="68"/>
      <c r="O572" s="68"/>
      <c r="P572" s="68"/>
      <c r="Q572" s="57"/>
      <c r="R572" s="8"/>
      <c r="S572" s="8"/>
    </row>
    <row r="573" spans="1:19">
      <c r="A573" s="61">
        <v>1</v>
      </c>
      <c r="B573" s="61"/>
      <c r="C573" s="12"/>
      <c r="D573" s="61"/>
      <c r="E573" s="61"/>
      <c r="F573" s="61"/>
      <c r="G573" s="61"/>
      <c r="H573" s="61"/>
      <c r="I573" s="61"/>
      <c r="J573" s="61"/>
      <c r="K573" s="61"/>
      <c r="L573" s="61"/>
      <c r="M573" s="61"/>
      <c r="N573" s="3">
        <f t="shared" ref="N573:N582" si="222">(IF(F573="OŽ",IF(L573=1,550.8,IF(L573=2,426.38,IF(L573=3,342.14,IF(L573=4,181.44,IF(L573=5,168.48,IF(L573=6,155.52,IF(L573=7,148.5,IF(L573=8,144,0))))))))+IF(L573&lt;=8,0,IF(L573&lt;=16,137.7,IF(L573&lt;=24,108,IF(L573&lt;=32,80.1,IF(L573&lt;=36,52.2,0)))))-IF(L573&lt;=8,0,IF(L573&lt;=16,(L573-9)*2.754,IF(L573&lt;=24,(L573-17)* 2.754,IF(L573&lt;=32,(L573-25)* 2.754,IF(L573&lt;=36,(L573-33)*2.754,0))))),0)+IF(F573="PČ",IF(L573=1,449,IF(L573=2,314.6,IF(L573=3,238,IF(L573=4,172,IF(L573=5,159,IF(L573=6,145,IF(L573=7,132,IF(L573=8,119,0))))))))+IF(L573&lt;=8,0,IF(L573&lt;=16,88,IF(L573&lt;=24,55,IF(L573&lt;=32,22,0))))-IF(L573&lt;=8,0,IF(L573&lt;=16,(L573-9)*2.245,IF(L573&lt;=24,(L573-17)*2.245,IF(L573&lt;=32,(L573-25)*2.245,0)))),0)+IF(F573="PČneol",IF(L573=1,85,IF(L573=2,64.61,IF(L573=3,50.76,IF(L573=4,16.25,IF(L573=5,15,IF(L573=6,13.75,IF(L573=7,12.5,IF(L573=8,11.25,0))))))))+IF(L573&lt;=8,0,IF(L573&lt;=16,9,0))-IF(L573&lt;=8,0,IF(L573&lt;=16,(L573-9)*0.425,0)),0)+IF(F573="PŽ",IF(L573=1,85,IF(L573=2,59.5,IF(L573=3,45,IF(L573=4,32.5,IF(L573=5,30,IF(L573=6,27.5,IF(L573=7,25,IF(L573=8,22.5,0))))))))+IF(L573&lt;=8,0,IF(L573&lt;=16,19,IF(L573&lt;=24,13,IF(L573&lt;=32,8,0))))-IF(L573&lt;=8,0,IF(L573&lt;=16,(L573-9)*0.425,IF(L573&lt;=24,(L573-17)*0.425,IF(L573&lt;=32,(L573-25)*0.425,0)))),0)+IF(F573="EČ",IF(L573=1,204,IF(L573=2,156.24,IF(L573=3,123.84,IF(L573=4,72,IF(L573=5,66,IF(L573=6,60,IF(L573=7,54,IF(L573=8,48,0))))))))+IF(L573&lt;=8,0,IF(L573&lt;=16,40,IF(L573&lt;=24,25,0)))-IF(L573&lt;=8,0,IF(L573&lt;=16,(L573-9)*1.02,IF(L573&lt;=24,(L573-17)*1.02,0))),0)+IF(F573="EČneol",IF(L573=1,68,IF(L573=2,51.69,IF(L573=3,40.61,IF(L573=4,13,IF(L573=5,12,IF(L573=6,11,IF(L573=7,10,IF(L573=8,9,0)))))))))+IF(F573="EŽ",IF(L573=1,68,IF(L573=2,47.6,IF(L573=3,36,IF(L573=4,18,IF(L573=5,16.5,IF(L573=6,15,IF(L573=7,13.5,IF(L573=8,12,0))))))))+IF(L573&lt;=8,0,IF(L573&lt;=16,10,IF(L573&lt;=24,6,0)))-IF(L573&lt;=8,0,IF(L573&lt;=16,(L573-9)*0.34,IF(L573&lt;=24,(L573-17)*0.34,0))),0)+IF(F573="PT",IF(L573=1,68,IF(L573=2,52.08,IF(L573=3,41.28,IF(L573=4,24,IF(L573=5,22,IF(L573=6,20,IF(L573=7,18,IF(L573=8,16,0))))))))+IF(L573&lt;=8,0,IF(L573&lt;=16,13,IF(L573&lt;=24,9,IF(L573&lt;=32,4,0))))-IF(L573&lt;=8,0,IF(L573&lt;=16,(L573-9)*0.34,IF(L573&lt;=24,(L573-17)*0.34,IF(L573&lt;=32,(L573-25)*0.34,0)))),0)+IF(F573="JOŽ",IF(L573=1,85,IF(L573=2,59.5,IF(L573=3,45,IF(L573=4,32.5,IF(L573=5,30,IF(L573=6,27.5,IF(L573=7,25,IF(L573=8,22.5,0))))))))+IF(L573&lt;=8,0,IF(L573&lt;=16,19,IF(L573&lt;=24,13,0)))-IF(L573&lt;=8,0,IF(L573&lt;=16,(L573-9)*0.425,IF(L573&lt;=24,(L573-17)*0.425,0))),0)+IF(F573="JPČ",IF(L573=1,68,IF(L573=2,47.6,IF(L573=3,36,IF(L573=4,26,IF(L573=5,24,IF(L573=6,22,IF(L573=7,20,IF(L573=8,18,0))))))))+IF(L573&lt;=8,0,IF(L573&lt;=16,13,IF(L573&lt;=24,9,0)))-IF(L573&lt;=8,0,IF(L573&lt;=16,(L573-9)*0.34,IF(L573&lt;=24,(L573-17)*0.34,0))),0)+IF(F573="JEČ",IF(L573=1,34,IF(L573=2,26.04,IF(L573=3,20.6,IF(L573=4,12,IF(L573=5,11,IF(L573=6,10,IF(L573=7,9,IF(L573=8,8,0))))))))+IF(L573&lt;=8,0,IF(L573&lt;=16,6,0))-IF(L573&lt;=8,0,IF(L573&lt;=16,(L573-9)*0.17,0)),0)+IF(F573="JEOF",IF(L573=1,34,IF(L573=2,26.04,IF(L573=3,20.6,IF(L573=4,12,IF(L573=5,11,IF(L573=6,10,IF(L573=7,9,IF(L573=8,8,0))))))))+IF(L573&lt;=8,0,IF(L573&lt;=16,6,0))-IF(L573&lt;=8,0,IF(L573&lt;=16,(L573-9)*0.17,0)),0)+IF(F573="JnPČ",IF(L573=1,51,IF(L573=2,35.7,IF(L573=3,27,IF(L573=4,19.5,IF(L573=5,18,IF(L573=6,16.5,IF(L573=7,15,IF(L573=8,13.5,0))))))))+IF(L573&lt;=8,0,IF(L573&lt;=16,10,0))-IF(L573&lt;=8,0,IF(L573&lt;=16,(L573-9)*0.255,0)),0)+IF(F573="JnEČ",IF(L573=1,25.5,IF(L573=2,19.53,IF(L573=3,15.48,IF(L573=4,9,IF(L573=5,8.25,IF(L573=6,7.5,IF(L573=7,6.75,IF(L573=8,6,0))))))))+IF(L573&lt;=8,0,IF(L573&lt;=16,5,0))-IF(L573&lt;=8,0,IF(L573&lt;=16,(L573-9)*0.1275,0)),0)+IF(F573="JčPČ",IF(L573=1,21.25,IF(L573=2,14.5,IF(L573=3,11.5,IF(L573=4,7,IF(L573=5,6.5,IF(L573=6,6,IF(L573=7,5.5,IF(L573=8,5,0))))))))+IF(L573&lt;=8,0,IF(L573&lt;=16,4,0))-IF(L573&lt;=8,0,IF(L573&lt;=16,(L573-9)*0.10625,0)),0)+IF(F573="JčEČ",IF(L573=1,17,IF(L573=2,13.02,IF(L573=3,10.32,IF(L573=4,6,IF(L573=5,5.5,IF(L573=6,5,IF(L573=7,4.5,IF(L573=8,4,0))))))))+IF(L573&lt;=8,0,IF(L573&lt;=16,3,0))-IF(L573&lt;=8,0,IF(L573&lt;=16,(L573-9)*0.085,0)),0)+IF(F573="NEAK",IF(L573=1,11.48,IF(L573=2,8.79,IF(L573=3,6.97,IF(L573=4,4.05,IF(L573=5,3.71,IF(L573=6,3.38,IF(L573=7,3.04,IF(L573=8,2.7,0))))))))+IF(L573&lt;=8,0,IF(L573&lt;=16,2,IF(L573&lt;=24,1.3,0)))-IF(L573&lt;=8,0,IF(L573&lt;=16,(L573-9)*0.0574,IF(L573&lt;=24,(L573-17)*0.0574,0))),0))*IF(L573&lt;0,1,IF(OR(F573="PČ",F573="PŽ",F573="PT"),IF(J573&lt;32,J573/32,1),1))* IF(L573&lt;0,1,IF(OR(F573="EČ",F573="EŽ",F573="JOŽ",F573="JPČ",F573="NEAK"),IF(J573&lt;24,J573/24,1),1))*IF(L573&lt;0,1,IF(OR(F573="PČneol",F573="JEČ",F573="JEOF",F573="JnPČ",F573="JnEČ",F573="JčPČ",F573="JčEČ"),IF(J573&lt;16,J573/16,1),1))*IF(L573&lt;0,1,IF(F573="EČneol",IF(J573&lt;8,J573/8,1),1))</f>
        <v>0</v>
      </c>
      <c r="O573" s="9">
        <f t="shared" ref="O573:O582" si="223">IF(F573="OŽ",N573,IF(H573="Ne",IF(J573*0.3&lt;J573-L573,N573,0),IF(J573*0.1&lt;J573-L573,N573,0)))</f>
        <v>0</v>
      </c>
      <c r="P573" s="4">
        <f t="shared" ref="P573" si="224">IF(O573=0,0,IF(F573="OŽ",IF(L573&gt;35,0,IF(J573&gt;35,(36-L573)*1.836,((36-L573)-(36-J573))*1.836)),0)+IF(F573="PČ",IF(L573&gt;31,0,IF(J573&gt;31,(32-L573)*1.347,((32-L573)-(32-J573))*1.347)),0)+ IF(F573="PČneol",IF(L573&gt;15,0,IF(J573&gt;15,(16-L573)*0.255,((16-L573)-(16-J573))*0.255)),0)+IF(F573="PŽ",IF(L573&gt;31,0,IF(J573&gt;31,(32-L573)*0.255,((32-L573)-(32-J573))*0.255)),0)+IF(F573="EČ",IF(L573&gt;23,0,IF(J573&gt;23,(24-L573)*0.612,((24-L573)-(24-J573))*0.612)),0)+IF(F573="EČneol",IF(L573&gt;7,0,IF(J573&gt;7,(8-L573)*0.204,((8-L573)-(8-J573))*0.204)),0)+IF(F573="EŽ",IF(L573&gt;23,0,IF(J573&gt;23,(24-L573)*0.204,((24-L573)-(24-J573))*0.204)),0)+IF(F573="PT",IF(L573&gt;31,0,IF(J573&gt;31,(32-L573)*0.204,((32-L573)-(32-J573))*0.204)),0)+IF(F573="JOŽ",IF(L573&gt;23,0,IF(J573&gt;23,(24-L573)*0.255,((24-L573)-(24-J573))*0.255)),0)+IF(F573="JPČ",IF(L573&gt;23,0,IF(J573&gt;23,(24-L573)*0.204,((24-L573)-(24-J573))*0.204)),0)+IF(F573="JEČ",IF(L573&gt;15,0,IF(J573&gt;15,(16-L573)*0.102,((16-L573)-(16-J573))*0.102)),0)+IF(F573="JEOF",IF(L573&gt;15,0,IF(J573&gt;15,(16-L573)*0.102,((16-L573)-(16-J573))*0.102)),0)+IF(F573="JnPČ",IF(L573&gt;15,0,IF(J573&gt;15,(16-L573)*0.153,((16-L573)-(16-J573))*0.153)),0)+IF(F573="JnEČ",IF(L573&gt;15,0,IF(J573&gt;15,(16-L573)*0.0765,((16-L573)-(16-J573))*0.0765)),0)+IF(F573="JčPČ",IF(L573&gt;15,0,IF(J573&gt;15,(16-L573)*0.06375,((16-L573)-(16-J573))*0.06375)),0)+IF(F573="JčEČ",IF(L573&gt;15,0,IF(J573&gt;15,(16-L573)*0.051,((16-L573)-(16-J573))*0.051)),0)+IF(F573="NEAK",IF(L573&gt;23,0,IF(J573&gt;23,(24-L573)*0.03444,((24-L573)-(24-J573))*0.03444)),0))</f>
        <v>0</v>
      </c>
      <c r="Q573" s="11">
        <f t="shared" ref="Q573" si="225">IF(ISERROR(P573*100/N573),0,(P573*100/N573))</f>
        <v>0</v>
      </c>
      <c r="R573" s="10">
        <f t="shared" ref="R573:R582" si="226">IF(Q573&lt;=30,O573+P573,O573+O573*0.3)*IF(G573=1,0.4,IF(G573=2,0.75,IF(G573="1 (kas 4 m. 1 k. nerengiamos)",0.52,1)))*IF(D573="olimpinė",1,IF(M573="Ne",0.5,1))*IF(OR(A$5="Lietuvos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federacija"),IF(OR(J573&lt;8,K573&lt;16),0,1),1)*E573*IF(I573&lt;=1,1,1/I573)*IF(OR(A$5="Lietuvos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573" s="8"/>
    </row>
    <row r="574" spans="1:19">
      <c r="A574" s="61">
        <v>2</v>
      </c>
      <c r="B574" s="61"/>
      <c r="C574" s="12"/>
      <c r="D574" s="61"/>
      <c r="E574" s="61"/>
      <c r="F574" s="61"/>
      <c r="G574" s="61"/>
      <c r="H574" s="61"/>
      <c r="I574" s="61"/>
      <c r="J574" s="61"/>
      <c r="K574" s="61"/>
      <c r="L574" s="61"/>
      <c r="M574" s="61"/>
      <c r="N574" s="3">
        <f t="shared" si="222"/>
        <v>0</v>
      </c>
      <c r="O574" s="9">
        <f t="shared" si="223"/>
        <v>0</v>
      </c>
      <c r="P574" s="4">
        <f t="shared" ref="P574:P582" si="227">IF(O574=0,0,IF(F574="OŽ",IF(L574&gt;35,0,IF(J574&gt;35,(36-L574)*1.836,((36-L574)-(36-J574))*1.836)),0)+IF(F574="PČ",IF(L574&gt;31,0,IF(J574&gt;31,(32-L574)*1.347,((32-L574)-(32-J574))*1.347)),0)+ IF(F574="PČneol",IF(L574&gt;15,0,IF(J574&gt;15,(16-L574)*0.255,((16-L574)-(16-J574))*0.255)),0)+IF(F574="PŽ",IF(L574&gt;31,0,IF(J574&gt;31,(32-L574)*0.255,((32-L574)-(32-J574))*0.255)),0)+IF(F574="EČ",IF(L574&gt;23,0,IF(J574&gt;23,(24-L574)*0.612,((24-L574)-(24-J574))*0.612)),0)+IF(F574="EČneol",IF(L574&gt;7,0,IF(J574&gt;7,(8-L574)*0.204,((8-L574)-(8-J574))*0.204)),0)+IF(F574="EŽ",IF(L574&gt;23,0,IF(J574&gt;23,(24-L574)*0.204,((24-L574)-(24-J574))*0.204)),0)+IF(F574="PT",IF(L574&gt;31,0,IF(J574&gt;31,(32-L574)*0.204,((32-L574)-(32-J574))*0.204)),0)+IF(F574="JOŽ",IF(L574&gt;23,0,IF(J574&gt;23,(24-L574)*0.255,((24-L574)-(24-J574))*0.255)),0)+IF(F574="JPČ",IF(L574&gt;23,0,IF(J574&gt;23,(24-L574)*0.204,((24-L574)-(24-J574))*0.204)),0)+IF(F574="JEČ",IF(L574&gt;15,0,IF(J574&gt;15,(16-L574)*0.102,((16-L574)-(16-J574))*0.102)),0)+IF(F574="JEOF",IF(L574&gt;15,0,IF(J574&gt;15,(16-L574)*0.102,((16-L574)-(16-J574))*0.102)),0)+IF(F574="JnPČ",IF(L574&gt;15,0,IF(J574&gt;15,(16-L574)*0.153,((16-L574)-(16-J574))*0.153)),0)+IF(F574="JnEČ",IF(L574&gt;15,0,IF(J574&gt;15,(16-L574)*0.0765,((16-L574)-(16-J574))*0.0765)),0)+IF(F574="JčPČ",IF(L574&gt;15,0,IF(J574&gt;15,(16-L574)*0.06375,((16-L574)-(16-J574))*0.06375)),0)+IF(F574="JčEČ",IF(L574&gt;15,0,IF(J574&gt;15,(16-L574)*0.051,((16-L574)-(16-J574))*0.051)),0)+IF(F574="NEAK",IF(L574&gt;23,0,IF(J574&gt;23,(24-L574)*0.03444,((24-L574)-(24-J574))*0.03444)),0))</f>
        <v>0</v>
      </c>
      <c r="Q574" s="11">
        <f t="shared" ref="Q574:Q582" si="228">IF(ISERROR(P574*100/N574),0,(P574*100/N574))</f>
        <v>0</v>
      </c>
      <c r="R574" s="10">
        <f t="shared" si="226"/>
        <v>0</v>
      </c>
      <c r="S574" s="8"/>
    </row>
    <row r="575" spans="1:19">
      <c r="A575" s="61">
        <v>3</v>
      </c>
      <c r="B575" s="61"/>
      <c r="C575" s="12"/>
      <c r="D575" s="61"/>
      <c r="E575" s="61"/>
      <c r="F575" s="61"/>
      <c r="G575" s="61"/>
      <c r="H575" s="61"/>
      <c r="I575" s="61"/>
      <c r="J575" s="61"/>
      <c r="K575" s="61"/>
      <c r="L575" s="61"/>
      <c r="M575" s="61"/>
      <c r="N575" s="3">
        <f t="shared" si="222"/>
        <v>0</v>
      </c>
      <c r="O575" s="9">
        <f t="shared" si="223"/>
        <v>0</v>
      </c>
      <c r="P575" s="4">
        <f t="shared" si="227"/>
        <v>0</v>
      </c>
      <c r="Q575" s="11">
        <f t="shared" si="228"/>
        <v>0</v>
      </c>
      <c r="R575" s="10">
        <f t="shared" si="226"/>
        <v>0</v>
      </c>
      <c r="S575" s="8"/>
    </row>
    <row r="576" spans="1:19">
      <c r="A576" s="61">
        <v>4</v>
      </c>
      <c r="B576" s="61"/>
      <c r="C576" s="12"/>
      <c r="D576" s="61"/>
      <c r="E576" s="61"/>
      <c r="F576" s="61"/>
      <c r="G576" s="61"/>
      <c r="H576" s="61"/>
      <c r="I576" s="61"/>
      <c r="J576" s="61"/>
      <c r="K576" s="61"/>
      <c r="L576" s="61"/>
      <c r="M576" s="61"/>
      <c r="N576" s="3">
        <f t="shared" si="222"/>
        <v>0</v>
      </c>
      <c r="O576" s="9">
        <f t="shared" si="223"/>
        <v>0</v>
      </c>
      <c r="P576" s="4">
        <f t="shared" si="227"/>
        <v>0</v>
      </c>
      <c r="Q576" s="11">
        <f t="shared" si="228"/>
        <v>0</v>
      </c>
      <c r="R576" s="10">
        <f t="shared" si="226"/>
        <v>0</v>
      </c>
      <c r="S576" s="8"/>
    </row>
    <row r="577" spans="1:19">
      <c r="A577" s="61">
        <v>5</v>
      </c>
      <c r="B577" s="61"/>
      <c r="C577" s="12"/>
      <c r="D577" s="61"/>
      <c r="E577" s="61"/>
      <c r="F577" s="61"/>
      <c r="G577" s="61"/>
      <c r="H577" s="61"/>
      <c r="I577" s="61"/>
      <c r="J577" s="61"/>
      <c r="K577" s="61"/>
      <c r="L577" s="61"/>
      <c r="M577" s="61"/>
      <c r="N577" s="3">
        <f t="shared" si="222"/>
        <v>0</v>
      </c>
      <c r="O577" s="9">
        <f t="shared" si="223"/>
        <v>0</v>
      </c>
      <c r="P577" s="4">
        <f t="shared" si="227"/>
        <v>0</v>
      </c>
      <c r="Q577" s="11">
        <f t="shared" si="228"/>
        <v>0</v>
      </c>
      <c r="R577" s="10">
        <f t="shared" si="226"/>
        <v>0</v>
      </c>
      <c r="S577" s="8"/>
    </row>
    <row r="578" spans="1:19">
      <c r="A578" s="61">
        <v>6</v>
      </c>
      <c r="B578" s="61"/>
      <c r="C578" s="12"/>
      <c r="D578" s="61"/>
      <c r="E578" s="61"/>
      <c r="F578" s="61"/>
      <c r="G578" s="61"/>
      <c r="H578" s="61"/>
      <c r="I578" s="61"/>
      <c r="J578" s="61"/>
      <c r="K578" s="61"/>
      <c r="L578" s="61"/>
      <c r="M578" s="61"/>
      <c r="N578" s="3">
        <f t="shared" si="222"/>
        <v>0</v>
      </c>
      <c r="O578" s="9">
        <f t="shared" si="223"/>
        <v>0</v>
      </c>
      <c r="P578" s="4">
        <f t="shared" si="227"/>
        <v>0</v>
      </c>
      <c r="Q578" s="11">
        <f t="shared" si="228"/>
        <v>0</v>
      </c>
      <c r="R578" s="10">
        <f t="shared" si="226"/>
        <v>0</v>
      </c>
      <c r="S578" s="8"/>
    </row>
    <row r="579" spans="1:19">
      <c r="A579" s="61">
        <v>7</v>
      </c>
      <c r="B579" s="61"/>
      <c r="C579" s="12"/>
      <c r="D579" s="61"/>
      <c r="E579" s="61"/>
      <c r="F579" s="61"/>
      <c r="G579" s="61"/>
      <c r="H579" s="61"/>
      <c r="I579" s="61"/>
      <c r="J579" s="61"/>
      <c r="K579" s="61"/>
      <c r="L579" s="61"/>
      <c r="M579" s="61"/>
      <c r="N579" s="3">
        <f t="shared" si="222"/>
        <v>0</v>
      </c>
      <c r="O579" s="9">
        <f t="shared" si="223"/>
        <v>0</v>
      </c>
      <c r="P579" s="4">
        <f t="shared" si="227"/>
        <v>0</v>
      </c>
      <c r="Q579" s="11">
        <f t="shared" si="228"/>
        <v>0</v>
      </c>
      <c r="R579" s="10">
        <f t="shared" si="226"/>
        <v>0</v>
      </c>
      <c r="S579" s="8"/>
    </row>
    <row r="580" spans="1:19">
      <c r="A580" s="61">
        <v>8</v>
      </c>
      <c r="B580" s="61"/>
      <c r="C580" s="12"/>
      <c r="D580" s="61"/>
      <c r="E580" s="61"/>
      <c r="F580" s="61"/>
      <c r="G580" s="61"/>
      <c r="H580" s="61"/>
      <c r="I580" s="61"/>
      <c r="J580" s="61"/>
      <c r="K580" s="61"/>
      <c r="L580" s="61"/>
      <c r="M580" s="61"/>
      <c r="N580" s="3">
        <f t="shared" si="222"/>
        <v>0</v>
      </c>
      <c r="O580" s="9">
        <f t="shared" si="223"/>
        <v>0</v>
      </c>
      <c r="P580" s="4">
        <f t="shared" si="227"/>
        <v>0</v>
      </c>
      <c r="Q580" s="11">
        <f t="shared" si="228"/>
        <v>0</v>
      </c>
      <c r="R580" s="10">
        <f t="shared" si="226"/>
        <v>0</v>
      </c>
      <c r="S580" s="8"/>
    </row>
    <row r="581" spans="1:19">
      <c r="A581" s="61">
        <v>9</v>
      </c>
      <c r="B581" s="61"/>
      <c r="C581" s="12"/>
      <c r="D581" s="61"/>
      <c r="E581" s="61"/>
      <c r="F581" s="61"/>
      <c r="G581" s="61"/>
      <c r="H581" s="61"/>
      <c r="I581" s="61"/>
      <c r="J581" s="61"/>
      <c r="K581" s="61"/>
      <c r="L581" s="61"/>
      <c r="M581" s="61"/>
      <c r="N581" s="3">
        <f t="shared" si="222"/>
        <v>0</v>
      </c>
      <c r="O581" s="9">
        <f t="shared" si="223"/>
        <v>0</v>
      </c>
      <c r="P581" s="4">
        <f t="shared" si="227"/>
        <v>0</v>
      </c>
      <c r="Q581" s="11">
        <f t="shared" si="228"/>
        <v>0</v>
      </c>
      <c r="R581" s="10">
        <f t="shared" si="226"/>
        <v>0</v>
      </c>
      <c r="S581" s="8"/>
    </row>
    <row r="582" spans="1:19">
      <c r="A582" s="61">
        <v>10</v>
      </c>
      <c r="B582" s="61"/>
      <c r="C582" s="12"/>
      <c r="D582" s="61"/>
      <c r="E582" s="61"/>
      <c r="F582" s="61"/>
      <c r="G582" s="61"/>
      <c r="H582" s="61"/>
      <c r="I582" s="61"/>
      <c r="J582" s="61"/>
      <c r="K582" s="61"/>
      <c r="L582" s="61"/>
      <c r="M582" s="61"/>
      <c r="N582" s="3">
        <f t="shared" si="222"/>
        <v>0</v>
      </c>
      <c r="O582" s="9">
        <f t="shared" si="223"/>
        <v>0</v>
      </c>
      <c r="P582" s="4">
        <f t="shared" si="227"/>
        <v>0</v>
      </c>
      <c r="Q582" s="11">
        <f t="shared" si="228"/>
        <v>0</v>
      </c>
      <c r="R582" s="10">
        <f t="shared" si="226"/>
        <v>0</v>
      </c>
      <c r="S582" s="8"/>
    </row>
    <row r="583" spans="1:19">
      <c r="A583" s="64" t="s">
        <v>33</v>
      </c>
      <c r="B583" s="65"/>
      <c r="C583" s="65"/>
      <c r="D583" s="65"/>
      <c r="E583" s="65"/>
      <c r="F583" s="65"/>
      <c r="G583" s="65"/>
      <c r="H583" s="65"/>
      <c r="I583" s="65"/>
      <c r="J583" s="65"/>
      <c r="K583" s="65"/>
      <c r="L583" s="65"/>
      <c r="M583" s="65"/>
      <c r="N583" s="65"/>
      <c r="O583" s="65"/>
      <c r="P583" s="65"/>
      <c r="Q583" s="66"/>
      <c r="R583" s="10">
        <f>SUM(R573:R582)</f>
        <v>0</v>
      </c>
      <c r="S583" s="8"/>
    </row>
    <row r="584" spans="1:19" ht="15.75">
      <c r="A584" s="24" t="s">
        <v>34</v>
      </c>
      <c r="B584" s="24"/>
      <c r="C584" s="15"/>
      <c r="D584" s="15"/>
      <c r="E584" s="15"/>
      <c r="F584" s="15"/>
      <c r="G584" s="15"/>
      <c r="H584" s="15"/>
      <c r="I584" s="15"/>
      <c r="J584" s="15"/>
      <c r="K584" s="15"/>
      <c r="L584" s="15"/>
      <c r="M584" s="15"/>
      <c r="N584" s="15"/>
      <c r="O584" s="15"/>
      <c r="P584" s="15"/>
      <c r="Q584" s="15"/>
      <c r="R584" s="16"/>
      <c r="S584" s="8"/>
    </row>
    <row r="585" spans="1:19">
      <c r="A585" s="49" t="s">
        <v>43</v>
      </c>
      <c r="B585" s="49"/>
      <c r="C585" s="49"/>
      <c r="D585" s="49"/>
      <c r="E585" s="49"/>
      <c r="F585" s="49"/>
      <c r="G585" s="49"/>
      <c r="H585" s="49"/>
      <c r="I585" s="49"/>
      <c r="J585" s="15"/>
      <c r="K585" s="15"/>
      <c r="L585" s="15"/>
      <c r="M585" s="15"/>
      <c r="N585" s="15"/>
      <c r="O585" s="15"/>
      <c r="P585" s="15"/>
      <c r="Q585" s="15"/>
      <c r="R585" s="16"/>
      <c r="S585" s="8"/>
    </row>
    <row r="586" spans="1:19" s="8" customFormat="1">
      <c r="A586" s="49"/>
      <c r="B586" s="49"/>
      <c r="C586" s="49"/>
      <c r="D586" s="49"/>
      <c r="E586" s="49"/>
      <c r="F586" s="49"/>
      <c r="G586" s="49"/>
      <c r="H586" s="49"/>
      <c r="I586" s="49"/>
      <c r="J586" s="15"/>
      <c r="K586" s="15"/>
      <c r="L586" s="15"/>
      <c r="M586" s="15"/>
      <c r="N586" s="15"/>
      <c r="O586" s="15"/>
      <c r="P586" s="15"/>
      <c r="Q586" s="15"/>
      <c r="R586" s="16"/>
    </row>
    <row r="587" spans="1:19">
      <c r="A587" s="67" t="s">
        <v>44</v>
      </c>
      <c r="B587" s="68"/>
      <c r="C587" s="68"/>
      <c r="D587" s="68"/>
      <c r="E587" s="68"/>
      <c r="F587" s="68"/>
      <c r="G587" s="68"/>
      <c r="H587" s="68"/>
      <c r="I587" s="68"/>
      <c r="J587" s="68"/>
      <c r="K587" s="68"/>
      <c r="L587" s="68"/>
      <c r="M587" s="68"/>
      <c r="N587" s="68"/>
      <c r="O587" s="68"/>
      <c r="P587" s="68"/>
      <c r="Q587" s="57"/>
      <c r="R587" s="8"/>
      <c r="S587" s="8"/>
    </row>
    <row r="588" spans="1:19" ht="18">
      <c r="A588" s="69" t="s">
        <v>27</v>
      </c>
      <c r="B588" s="70"/>
      <c r="C588" s="70"/>
      <c r="D588" s="50"/>
      <c r="E588" s="50"/>
      <c r="F588" s="50"/>
      <c r="G588" s="50"/>
      <c r="H588" s="50"/>
      <c r="I588" s="50"/>
      <c r="J588" s="50"/>
      <c r="K588" s="50"/>
      <c r="L588" s="50"/>
      <c r="M588" s="50"/>
      <c r="N588" s="50"/>
      <c r="O588" s="50"/>
      <c r="P588" s="50"/>
      <c r="Q588" s="57"/>
      <c r="R588" s="8"/>
      <c r="S588" s="8"/>
    </row>
    <row r="589" spans="1:19">
      <c r="A589" s="67" t="s">
        <v>45</v>
      </c>
      <c r="B589" s="68"/>
      <c r="C589" s="68"/>
      <c r="D589" s="68"/>
      <c r="E589" s="68"/>
      <c r="F589" s="68"/>
      <c r="G589" s="68"/>
      <c r="H589" s="68"/>
      <c r="I589" s="68"/>
      <c r="J589" s="68"/>
      <c r="K589" s="68"/>
      <c r="L589" s="68"/>
      <c r="M589" s="68"/>
      <c r="N589" s="68"/>
      <c r="O589" s="68"/>
      <c r="P589" s="68"/>
      <c r="Q589" s="57"/>
      <c r="R589" s="8"/>
      <c r="S589" s="8"/>
    </row>
    <row r="590" spans="1:19">
      <c r="A590" s="61">
        <v>1</v>
      </c>
      <c r="B590" s="61"/>
      <c r="C590" s="12"/>
      <c r="D590" s="61"/>
      <c r="E590" s="61"/>
      <c r="F590" s="61"/>
      <c r="G590" s="61"/>
      <c r="H590" s="61"/>
      <c r="I590" s="61"/>
      <c r="J590" s="61"/>
      <c r="K590" s="61"/>
      <c r="L590" s="61"/>
      <c r="M590" s="61"/>
      <c r="N590" s="3">
        <f t="shared" ref="N590:N598" si="229">(IF(F590="OŽ",IF(L590=1,550.8,IF(L590=2,426.38,IF(L590=3,342.14,IF(L590=4,181.44,IF(L590=5,168.48,IF(L590=6,155.52,IF(L590=7,148.5,IF(L590=8,144,0))))))))+IF(L590&lt;=8,0,IF(L590&lt;=16,137.7,IF(L590&lt;=24,108,IF(L590&lt;=32,80.1,IF(L590&lt;=36,52.2,0)))))-IF(L590&lt;=8,0,IF(L590&lt;=16,(L590-9)*2.754,IF(L590&lt;=24,(L590-17)* 2.754,IF(L590&lt;=32,(L590-25)* 2.754,IF(L590&lt;=36,(L590-33)*2.754,0))))),0)+IF(F590="PČ",IF(L590=1,449,IF(L590=2,314.6,IF(L590=3,238,IF(L590=4,172,IF(L590=5,159,IF(L590=6,145,IF(L590=7,132,IF(L590=8,119,0))))))))+IF(L590&lt;=8,0,IF(L590&lt;=16,88,IF(L590&lt;=24,55,IF(L590&lt;=32,22,0))))-IF(L590&lt;=8,0,IF(L590&lt;=16,(L590-9)*2.245,IF(L590&lt;=24,(L590-17)*2.245,IF(L590&lt;=32,(L590-25)*2.245,0)))),0)+IF(F590="PČneol",IF(L590=1,85,IF(L590=2,64.61,IF(L590=3,50.76,IF(L590=4,16.25,IF(L590=5,15,IF(L590=6,13.75,IF(L590=7,12.5,IF(L590=8,11.25,0))))))))+IF(L590&lt;=8,0,IF(L590&lt;=16,9,0))-IF(L590&lt;=8,0,IF(L590&lt;=16,(L590-9)*0.425,0)),0)+IF(F590="PŽ",IF(L590=1,85,IF(L590=2,59.5,IF(L590=3,45,IF(L590=4,32.5,IF(L590=5,30,IF(L590=6,27.5,IF(L590=7,25,IF(L590=8,22.5,0))))))))+IF(L590&lt;=8,0,IF(L590&lt;=16,19,IF(L590&lt;=24,13,IF(L590&lt;=32,8,0))))-IF(L590&lt;=8,0,IF(L590&lt;=16,(L590-9)*0.425,IF(L590&lt;=24,(L590-17)*0.425,IF(L590&lt;=32,(L590-25)*0.425,0)))),0)+IF(F590="EČ",IF(L590=1,204,IF(L590=2,156.24,IF(L590=3,123.84,IF(L590=4,72,IF(L590=5,66,IF(L590=6,60,IF(L590=7,54,IF(L590=8,48,0))))))))+IF(L590&lt;=8,0,IF(L590&lt;=16,40,IF(L590&lt;=24,25,0)))-IF(L590&lt;=8,0,IF(L590&lt;=16,(L590-9)*1.02,IF(L590&lt;=24,(L590-17)*1.02,0))),0)+IF(F590="EČneol",IF(L590=1,68,IF(L590=2,51.69,IF(L590=3,40.61,IF(L590=4,13,IF(L590=5,12,IF(L590=6,11,IF(L590=7,10,IF(L590=8,9,0)))))))))+IF(F590="EŽ",IF(L590=1,68,IF(L590=2,47.6,IF(L590=3,36,IF(L590=4,18,IF(L590=5,16.5,IF(L590=6,15,IF(L590=7,13.5,IF(L590=8,12,0))))))))+IF(L590&lt;=8,0,IF(L590&lt;=16,10,IF(L590&lt;=24,6,0)))-IF(L590&lt;=8,0,IF(L590&lt;=16,(L590-9)*0.34,IF(L590&lt;=24,(L590-17)*0.34,0))),0)+IF(F590="PT",IF(L590=1,68,IF(L590=2,52.08,IF(L590=3,41.28,IF(L590=4,24,IF(L590=5,22,IF(L590=6,20,IF(L590=7,18,IF(L590=8,16,0))))))))+IF(L590&lt;=8,0,IF(L590&lt;=16,13,IF(L590&lt;=24,9,IF(L590&lt;=32,4,0))))-IF(L590&lt;=8,0,IF(L590&lt;=16,(L590-9)*0.34,IF(L590&lt;=24,(L590-17)*0.34,IF(L590&lt;=32,(L590-25)*0.34,0)))),0)+IF(F590="JOŽ",IF(L590=1,85,IF(L590=2,59.5,IF(L590=3,45,IF(L590=4,32.5,IF(L590=5,30,IF(L590=6,27.5,IF(L590=7,25,IF(L590=8,22.5,0))))))))+IF(L590&lt;=8,0,IF(L590&lt;=16,19,IF(L590&lt;=24,13,0)))-IF(L590&lt;=8,0,IF(L590&lt;=16,(L590-9)*0.425,IF(L590&lt;=24,(L590-17)*0.425,0))),0)+IF(F590="JPČ",IF(L590=1,68,IF(L590=2,47.6,IF(L590=3,36,IF(L590=4,26,IF(L590=5,24,IF(L590=6,22,IF(L590=7,20,IF(L590=8,18,0))))))))+IF(L590&lt;=8,0,IF(L590&lt;=16,13,IF(L590&lt;=24,9,0)))-IF(L590&lt;=8,0,IF(L590&lt;=16,(L590-9)*0.34,IF(L590&lt;=24,(L590-17)*0.34,0))),0)+IF(F590="JEČ",IF(L590=1,34,IF(L590=2,26.04,IF(L590=3,20.6,IF(L590=4,12,IF(L590=5,11,IF(L590=6,10,IF(L590=7,9,IF(L590=8,8,0))))))))+IF(L590&lt;=8,0,IF(L590&lt;=16,6,0))-IF(L590&lt;=8,0,IF(L590&lt;=16,(L590-9)*0.17,0)),0)+IF(F590="JEOF",IF(L590=1,34,IF(L590=2,26.04,IF(L590=3,20.6,IF(L590=4,12,IF(L590=5,11,IF(L590=6,10,IF(L590=7,9,IF(L590=8,8,0))))))))+IF(L590&lt;=8,0,IF(L590&lt;=16,6,0))-IF(L590&lt;=8,0,IF(L590&lt;=16,(L590-9)*0.17,0)),0)+IF(F590="JnPČ",IF(L590=1,51,IF(L590=2,35.7,IF(L590=3,27,IF(L590=4,19.5,IF(L590=5,18,IF(L590=6,16.5,IF(L590=7,15,IF(L590=8,13.5,0))))))))+IF(L590&lt;=8,0,IF(L590&lt;=16,10,0))-IF(L590&lt;=8,0,IF(L590&lt;=16,(L590-9)*0.255,0)),0)+IF(F590="JnEČ",IF(L590=1,25.5,IF(L590=2,19.53,IF(L590=3,15.48,IF(L590=4,9,IF(L590=5,8.25,IF(L590=6,7.5,IF(L590=7,6.75,IF(L590=8,6,0))))))))+IF(L590&lt;=8,0,IF(L590&lt;=16,5,0))-IF(L590&lt;=8,0,IF(L590&lt;=16,(L590-9)*0.1275,0)),0)+IF(F590="JčPČ",IF(L590=1,21.25,IF(L590=2,14.5,IF(L590=3,11.5,IF(L590=4,7,IF(L590=5,6.5,IF(L590=6,6,IF(L590=7,5.5,IF(L590=8,5,0))))))))+IF(L590&lt;=8,0,IF(L590&lt;=16,4,0))-IF(L590&lt;=8,0,IF(L590&lt;=16,(L590-9)*0.10625,0)),0)+IF(F590="JčEČ",IF(L590=1,17,IF(L590=2,13.02,IF(L590=3,10.32,IF(L590=4,6,IF(L590=5,5.5,IF(L590=6,5,IF(L590=7,4.5,IF(L590=8,4,0))))))))+IF(L590&lt;=8,0,IF(L590&lt;=16,3,0))-IF(L590&lt;=8,0,IF(L590&lt;=16,(L590-9)*0.085,0)),0)+IF(F590="NEAK",IF(L590=1,11.48,IF(L590=2,8.79,IF(L590=3,6.97,IF(L590=4,4.05,IF(L590=5,3.71,IF(L590=6,3.38,IF(L590=7,3.04,IF(L590=8,2.7,0))))))))+IF(L590&lt;=8,0,IF(L590&lt;=16,2,IF(L590&lt;=24,1.3,0)))-IF(L590&lt;=8,0,IF(L590&lt;=16,(L590-9)*0.0574,IF(L590&lt;=24,(L590-17)*0.0574,0))),0))*IF(L590&lt;0,1,IF(OR(F590="PČ",F590="PŽ",F590="PT"),IF(J590&lt;32,J590/32,1),1))* IF(L590&lt;0,1,IF(OR(F590="EČ",F590="EŽ",F590="JOŽ",F590="JPČ",F590="NEAK"),IF(J590&lt;24,J590/24,1),1))*IF(L590&lt;0,1,IF(OR(F590="PČneol",F590="JEČ",F590="JEOF",F590="JnPČ",F590="JnEČ",F590="JčPČ",F590="JčEČ"),IF(J590&lt;16,J590/16,1),1))*IF(L590&lt;0,1,IF(F590="EČneol",IF(J590&lt;8,J590/8,1),1))</f>
        <v>0</v>
      </c>
      <c r="O590" s="9">
        <f t="shared" ref="O590:O598" si="230">IF(F590="OŽ",N590,IF(H590="Ne",IF(J590*0.3&lt;J590-L590,N590,0),IF(J590*0.1&lt;J590-L590,N590,0)))</f>
        <v>0</v>
      </c>
      <c r="P590" s="4">
        <f t="shared" ref="P590" si="231">IF(O590=0,0,IF(F590="OŽ",IF(L590&gt;35,0,IF(J590&gt;35,(36-L590)*1.836,((36-L590)-(36-J590))*1.836)),0)+IF(F590="PČ",IF(L590&gt;31,0,IF(J590&gt;31,(32-L590)*1.347,((32-L590)-(32-J590))*1.347)),0)+ IF(F590="PČneol",IF(L590&gt;15,0,IF(J590&gt;15,(16-L590)*0.255,((16-L590)-(16-J590))*0.255)),0)+IF(F590="PŽ",IF(L590&gt;31,0,IF(J590&gt;31,(32-L590)*0.255,((32-L590)-(32-J590))*0.255)),0)+IF(F590="EČ",IF(L590&gt;23,0,IF(J590&gt;23,(24-L590)*0.612,((24-L590)-(24-J590))*0.612)),0)+IF(F590="EČneol",IF(L590&gt;7,0,IF(J590&gt;7,(8-L590)*0.204,((8-L590)-(8-J590))*0.204)),0)+IF(F590="EŽ",IF(L590&gt;23,0,IF(J590&gt;23,(24-L590)*0.204,((24-L590)-(24-J590))*0.204)),0)+IF(F590="PT",IF(L590&gt;31,0,IF(J590&gt;31,(32-L590)*0.204,((32-L590)-(32-J590))*0.204)),0)+IF(F590="JOŽ",IF(L590&gt;23,0,IF(J590&gt;23,(24-L590)*0.255,((24-L590)-(24-J590))*0.255)),0)+IF(F590="JPČ",IF(L590&gt;23,0,IF(J590&gt;23,(24-L590)*0.204,((24-L590)-(24-J590))*0.204)),0)+IF(F590="JEČ",IF(L590&gt;15,0,IF(J590&gt;15,(16-L590)*0.102,((16-L590)-(16-J590))*0.102)),0)+IF(F590="JEOF",IF(L590&gt;15,0,IF(J590&gt;15,(16-L590)*0.102,((16-L590)-(16-J590))*0.102)),0)+IF(F590="JnPČ",IF(L590&gt;15,0,IF(J590&gt;15,(16-L590)*0.153,((16-L590)-(16-J590))*0.153)),0)+IF(F590="JnEČ",IF(L590&gt;15,0,IF(J590&gt;15,(16-L590)*0.0765,((16-L590)-(16-J590))*0.0765)),0)+IF(F590="JčPČ",IF(L590&gt;15,0,IF(J590&gt;15,(16-L590)*0.06375,((16-L590)-(16-J590))*0.06375)),0)+IF(F590="JčEČ",IF(L590&gt;15,0,IF(J590&gt;15,(16-L590)*0.051,((16-L590)-(16-J590))*0.051)),0)+IF(F590="NEAK",IF(L590&gt;23,0,IF(J590&gt;23,(24-L590)*0.03444,((24-L590)-(24-J590))*0.03444)),0))</f>
        <v>0</v>
      </c>
      <c r="Q590" s="11">
        <f t="shared" ref="Q590" si="232">IF(ISERROR(P590*100/N590),0,(P590*100/N590))</f>
        <v>0</v>
      </c>
      <c r="R590" s="10">
        <f t="shared" ref="R590:R598" si="233">IF(Q590&lt;=30,O590+P590,O590+O590*0.3)*IF(G590=1,0.4,IF(G590=2,0.75,IF(G590="1 (kas 4 m. 1 k. nerengiamos)",0.52,1)))*IF(D590="olimpinė",1,IF(M590="Ne",0.5,1))*IF(OR(A$5="Lietuvos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federacija"),IF(OR(J590&lt;8,K590&lt;16),0,1),1)*E590*IF(I590&lt;=1,1,1/I590)*IF(OR(A$5="Lietuvos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590" s="8"/>
    </row>
    <row r="591" spans="1:19">
      <c r="A591" s="61">
        <v>2</v>
      </c>
      <c r="B591" s="61"/>
      <c r="C591" s="12"/>
      <c r="D591" s="61"/>
      <c r="E591" s="61"/>
      <c r="F591" s="61"/>
      <c r="G591" s="61"/>
      <c r="H591" s="61"/>
      <c r="I591" s="61"/>
      <c r="J591" s="61"/>
      <c r="K591" s="61"/>
      <c r="L591" s="61"/>
      <c r="M591" s="61"/>
      <c r="N591" s="3">
        <f t="shared" si="229"/>
        <v>0</v>
      </c>
      <c r="O591" s="9">
        <f t="shared" si="230"/>
        <v>0</v>
      </c>
      <c r="P591" s="4">
        <f t="shared" ref="P591:P599" si="234">IF(O591=0,0,IF(F591="OŽ",IF(L591&gt;35,0,IF(J591&gt;35,(36-L591)*1.836,((36-L591)-(36-J591))*1.836)),0)+IF(F591="PČ",IF(L591&gt;31,0,IF(J591&gt;31,(32-L591)*1.347,((32-L591)-(32-J591))*1.347)),0)+ IF(F591="PČneol",IF(L591&gt;15,0,IF(J591&gt;15,(16-L591)*0.255,((16-L591)-(16-J591))*0.255)),0)+IF(F591="PŽ",IF(L591&gt;31,0,IF(J591&gt;31,(32-L591)*0.255,((32-L591)-(32-J591))*0.255)),0)+IF(F591="EČ",IF(L591&gt;23,0,IF(J591&gt;23,(24-L591)*0.612,((24-L591)-(24-J591))*0.612)),0)+IF(F591="EČneol",IF(L591&gt;7,0,IF(J591&gt;7,(8-L591)*0.204,((8-L591)-(8-J591))*0.204)),0)+IF(F591="EŽ",IF(L591&gt;23,0,IF(J591&gt;23,(24-L591)*0.204,((24-L591)-(24-J591))*0.204)),0)+IF(F591="PT",IF(L591&gt;31,0,IF(J591&gt;31,(32-L591)*0.204,((32-L591)-(32-J591))*0.204)),0)+IF(F591="JOŽ",IF(L591&gt;23,0,IF(J591&gt;23,(24-L591)*0.255,((24-L591)-(24-J591))*0.255)),0)+IF(F591="JPČ",IF(L591&gt;23,0,IF(J591&gt;23,(24-L591)*0.204,((24-L591)-(24-J591))*0.204)),0)+IF(F591="JEČ",IF(L591&gt;15,0,IF(J591&gt;15,(16-L591)*0.102,((16-L591)-(16-J591))*0.102)),0)+IF(F591="JEOF",IF(L591&gt;15,0,IF(J591&gt;15,(16-L591)*0.102,((16-L591)-(16-J591))*0.102)),0)+IF(F591="JnPČ",IF(L591&gt;15,0,IF(J591&gt;15,(16-L591)*0.153,((16-L591)-(16-J591))*0.153)),0)+IF(F591="JnEČ",IF(L591&gt;15,0,IF(J591&gt;15,(16-L591)*0.0765,((16-L591)-(16-J591))*0.0765)),0)+IF(F591="JčPČ",IF(L591&gt;15,0,IF(J591&gt;15,(16-L591)*0.06375,((16-L591)-(16-J591))*0.06375)),0)+IF(F591="JčEČ",IF(L591&gt;15,0,IF(J591&gt;15,(16-L591)*0.051,((16-L591)-(16-J591))*0.051)),0)+IF(F591="NEAK",IF(L591&gt;23,0,IF(J591&gt;23,(24-L591)*0.03444,((24-L591)-(24-J591))*0.03444)),0))</f>
        <v>0</v>
      </c>
      <c r="Q591" s="11">
        <f t="shared" ref="Q591:Q599" si="235">IF(ISERROR(P591*100/N591),0,(P591*100/N591))</f>
        <v>0</v>
      </c>
      <c r="R591" s="10">
        <f t="shared" si="233"/>
        <v>0</v>
      </c>
      <c r="S591" s="8"/>
    </row>
    <row r="592" spans="1:19">
      <c r="A592" s="61">
        <v>3</v>
      </c>
      <c r="B592" s="61"/>
      <c r="C592" s="12"/>
      <c r="D592" s="61"/>
      <c r="E592" s="61"/>
      <c r="F592" s="61"/>
      <c r="G592" s="61"/>
      <c r="H592" s="61"/>
      <c r="I592" s="61"/>
      <c r="J592" s="61"/>
      <c r="K592" s="61"/>
      <c r="L592" s="61"/>
      <c r="M592" s="61"/>
      <c r="N592" s="3">
        <f t="shared" si="229"/>
        <v>0</v>
      </c>
      <c r="O592" s="9">
        <f t="shared" si="230"/>
        <v>0</v>
      </c>
      <c r="P592" s="4">
        <f t="shared" si="234"/>
        <v>0</v>
      </c>
      <c r="Q592" s="11">
        <f t="shared" si="235"/>
        <v>0</v>
      </c>
      <c r="R592" s="10">
        <f t="shared" si="233"/>
        <v>0</v>
      </c>
      <c r="S592" s="8"/>
    </row>
    <row r="593" spans="1:19">
      <c r="A593" s="61">
        <v>4</v>
      </c>
      <c r="B593" s="61"/>
      <c r="C593" s="12"/>
      <c r="D593" s="61"/>
      <c r="E593" s="61"/>
      <c r="F593" s="61"/>
      <c r="G593" s="61"/>
      <c r="H593" s="61"/>
      <c r="I593" s="61"/>
      <c r="J593" s="61"/>
      <c r="K593" s="61"/>
      <c r="L593" s="61"/>
      <c r="M593" s="61"/>
      <c r="N593" s="3">
        <f t="shared" si="229"/>
        <v>0</v>
      </c>
      <c r="O593" s="9">
        <f t="shared" si="230"/>
        <v>0</v>
      </c>
      <c r="P593" s="4">
        <f t="shared" si="234"/>
        <v>0</v>
      </c>
      <c r="Q593" s="11">
        <f t="shared" si="235"/>
        <v>0</v>
      </c>
      <c r="R593" s="10">
        <f t="shared" si="233"/>
        <v>0</v>
      </c>
      <c r="S593" s="8"/>
    </row>
    <row r="594" spans="1:19">
      <c r="A594" s="61">
        <v>5</v>
      </c>
      <c r="B594" s="61"/>
      <c r="C594" s="12"/>
      <c r="D594" s="61"/>
      <c r="E594" s="61"/>
      <c r="F594" s="61"/>
      <c r="G594" s="61"/>
      <c r="H594" s="61"/>
      <c r="I594" s="61"/>
      <c r="J594" s="61"/>
      <c r="K594" s="61"/>
      <c r="L594" s="61"/>
      <c r="M594" s="61"/>
      <c r="N594" s="3">
        <f t="shared" si="229"/>
        <v>0</v>
      </c>
      <c r="O594" s="9">
        <f t="shared" si="230"/>
        <v>0</v>
      </c>
      <c r="P594" s="4">
        <f t="shared" si="234"/>
        <v>0</v>
      </c>
      <c r="Q594" s="11">
        <f t="shared" si="235"/>
        <v>0</v>
      </c>
      <c r="R594" s="10">
        <f t="shared" si="233"/>
        <v>0</v>
      </c>
      <c r="S594" s="8"/>
    </row>
    <row r="595" spans="1:19">
      <c r="A595" s="61">
        <v>6</v>
      </c>
      <c r="B595" s="61"/>
      <c r="C595" s="12"/>
      <c r="D595" s="61"/>
      <c r="E595" s="61"/>
      <c r="F595" s="61"/>
      <c r="G595" s="61"/>
      <c r="H595" s="61"/>
      <c r="I595" s="61"/>
      <c r="J595" s="61"/>
      <c r="K595" s="61"/>
      <c r="L595" s="61"/>
      <c r="M595" s="61"/>
      <c r="N595" s="3">
        <f t="shared" si="229"/>
        <v>0</v>
      </c>
      <c r="O595" s="9">
        <f t="shared" si="230"/>
        <v>0</v>
      </c>
      <c r="P595" s="4">
        <f t="shared" si="234"/>
        <v>0</v>
      </c>
      <c r="Q595" s="11">
        <f t="shared" si="235"/>
        <v>0</v>
      </c>
      <c r="R595" s="10">
        <f t="shared" si="233"/>
        <v>0</v>
      </c>
      <c r="S595" s="8"/>
    </row>
    <row r="596" spans="1:19">
      <c r="A596" s="61">
        <v>7</v>
      </c>
      <c r="B596" s="61"/>
      <c r="C596" s="12"/>
      <c r="D596" s="61"/>
      <c r="E596" s="61"/>
      <c r="F596" s="61"/>
      <c r="G596" s="61"/>
      <c r="H596" s="61"/>
      <c r="I596" s="61"/>
      <c r="J596" s="61"/>
      <c r="K596" s="61"/>
      <c r="L596" s="61"/>
      <c r="M596" s="61"/>
      <c r="N596" s="3">
        <f t="shared" si="229"/>
        <v>0</v>
      </c>
      <c r="O596" s="9">
        <f t="shared" si="230"/>
        <v>0</v>
      </c>
      <c r="P596" s="4">
        <f t="shared" si="234"/>
        <v>0</v>
      </c>
      <c r="Q596" s="11">
        <f t="shared" si="235"/>
        <v>0</v>
      </c>
      <c r="R596" s="10">
        <f t="shared" si="233"/>
        <v>0</v>
      </c>
      <c r="S596" s="8"/>
    </row>
    <row r="597" spans="1:19">
      <c r="A597" s="61">
        <v>8</v>
      </c>
      <c r="B597" s="61"/>
      <c r="C597" s="12"/>
      <c r="D597" s="61"/>
      <c r="E597" s="61"/>
      <c r="F597" s="61"/>
      <c r="G597" s="61"/>
      <c r="H597" s="61"/>
      <c r="I597" s="61"/>
      <c r="J597" s="61"/>
      <c r="K597" s="61"/>
      <c r="L597" s="61"/>
      <c r="M597" s="61"/>
      <c r="N597" s="3">
        <f t="shared" si="229"/>
        <v>0</v>
      </c>
      <c r="O597" s="9">
        <f t="shared" si="230"/>
        <v>0</v>
      </c>
      <c r="P597" s="4">
        <f t="shared" si="234"/>
        <v>0</v>
      </c>
      <c r="Q597" s="11">
        <f t="shared" si="235"/>
        <v>0</v>
      </c>
      <c r="R597" s="10">
        <f t="shared" si="233"/>
        <v>0</v>
      </c>
      <c r="S597" s="8"/>
    </row>
    <row r="598" spans="1:19">
      <c r="A598" s="61">
        <v>9</v>
      </c>
      <c r="B598" s="61"/>
      <c r="C598" s="12"/>
      <c r="D598" s="61"/>
      <c r="E598" s="61"/>
      <c r="F598" s="61"/>
      <c r="G598" s="61"/>
      <c r="H598" s="61"/>
      <c r="I598" s="61"/>
      <c r="J598" s="61"/>
      <c r="K598" s="61"/>
      <c r="L598" s="61"/>
      <c r="M598" s="61"/>
      <c r="N598" s="3">
        <f t="shared" si="229"/>
        <v>0</v>
      </c>
      <c r="O598" s="9">
        <f t="shared" si="230"/>
        <v>0</v>
      </c>
      <c r="P598" s="4">
        <f t="shared" si="234"/>
        <v>0</v>
      </c>
      <c r="Q598" s="11">
        <f t="shared" si="235"/>
        <v>0</v>
      </c>
      <c r="R598" s="10">
        <f t="shared" si="233"/>
        <v>0</v>
      </c>
      <c r="S598" s="8"/>
    </row>
    <row r="599" spans="1:19">
      <c r="A599" s="61">
        <v>10</v>
      </c>
      <c r="B599" s="61"/>
      <c r="C599" s="12"/>
      <c r="D599" s="61"/>
      <c r="E599" s="61"/>
      <c r="F599" s="61"/>
      <c r="G599" s="61"/>
      <c r="H599" s="61"/>
      <c r="I599" s="61"/>
      <c r="J599" s="61"/>
      <c r="K599" s="61"/>
      <c r="L599" s="61"/>
      <c r="M599" s="61"/>
      <c r="N599" s="3">
        <f>(IF(F599="OŽ",IF(L599=1,550.8,IF(L599=2,426.38,IF(L599=3,342.14,IF(L599=4,181.44,IF(L599=5,168.48,IF(L599=6,155.52,IF(L599=7,148.5,IF(L599=8,144,0))))))))+IF(L599&lt;=8,0,IF(L599&lt;=16,137.7,IF(L599&lt;=24,108,IF(L599&lt;=32,80.1,IF(L599&lt;=36,52.2,0)))))-IF(L599&lt;=8,0,IF(L599&lt;=16,(L599-9)*2.754,IF(L599&lt;=24,(L599-17)* 2.754,IF(L599&lt;=32,(L599-25)* 2.754,IF(L599&lt;=36,(L599-33)*2.754,0))))),0)+IF(F599="PČ",IF(L599=1,449,IF(L599=2,314.6,IF(L599=3,238,IF(L599=4,172,IF(L599=5,159,IF(L599=6,145,IF(L599=7,132,IF(L599=8,119,0))))))))+IF(L599&lt;=8,0,IF(L599&lt;=16,88,IF(L599&lt;=24,55,IF(L599&lt;=32,22,0))))-IF(L599&lt;=8,0,IF(L599&lt;=16,(L599-9)*2.245,IF(L599&lt;=24,(L599-17)*2.245,IF(L599&lt;=32,(L599-25)*2.245,0)))),0)+IF(F599="PČneol",IF(L599=1,85,IF(L599=2,64.61,IF(L599=3,50.76,IF(L599=4,16.25,IF(L599=5,15,IF(L599=6,13.75,IF(L599=7,12.5,IF(L599=8,11.25,0))))))))+IF(L599&lt;=8,0,IF(L599&lt;=16,9,0))-IF(L599&lt;=8,0,IF(L599&lt;=16,(L599-9)*0.425,0)),0)+IF(F599="PŽ",IF(L599=1,85,IF(L599=2,59.5,IF(L599=3,45,IF(L599=4,32.5,IF(L599=5,30,IF(L599=6,27.5,IF(L599=7,25,IF(L599=8,22.5,0))))))))+IF(L599&lt;=8,0,IF(L599&lt;=16,19,IF(L599&lt;=24,13,IF(L599&lt;=32,8,0))))-IF(L599&lt;=8,0,IF(L599&lt;=16,(L599-9)*0.425,IF(L599&lt;=24,(L599-17)*0.425,IF(L599&lt;=32,(L599-25)*0.425,0)))),0)+IF(F599="EČ",IF(L599=1,204,IF(L599=2,156.24,IF(L599=3,123.84,IF(L599=4,72,IF(L599=5,66,IF(L599=6,60,IF(L599=7,54,IF(L599=8,48,0))))))))+IF(L599&lt;=8,0,IF(L599&lt;=16,40,IF(L599&lt;=24,25,0)))-IF(L599&lt;=8,0,IF(L599&lt;=16,(L599-9)*1.02,IF(L599&lt;=24,(L599-17)*1.02,0))),0)+IF(F599="EČneol",IF(L599=1,68,IF(L599=2,51.69,IF(L599=3,40.61,IF(L599=4,13,IF(L599=5,12,IF(L599=6,11,IF(L599=7,10,IF(L599=8,9,0)))))))))+IF(F599="EŽ",IF(L599=1,68,IF(L599=2,47.6,IF(L599=3,36,IF(L599=4,18,IF(L599=5,16.5,IF(L599=6,15,IF(L599=7,13.5,IF(L599=8,12,0))))))))+IF(L599&lt;=8,0,IF(L599&lt;=16,10,IF(L599&lt;=24,6,0)))-IF(L599&lt;=8,0,IF(L599&lt;=16,(L599-9)*0.34,IF(L599&lt;=24,(L599-17)*0.34,0))),0)+IF(F599="PT",IF(L599=1,68,IF(L599=2,52.08,IF(L599=3,41.28,IF(L599=4,24,IF(L599=5,22,IF(L599=6,20,IF(L599=7,18,IF(L599=8,16,0))))))))+IF(L599&lt;=8,0,IF(L599&lt;=16,13,IF(L599&lt;=24,9,IF(L599&lt;=32,4,0))))-IF(L599&lt;=8,0,IF(L599&lt;=16,(L599-9)*0.34,IF(L599&lt;=24,(L599-17)*0.34,IF(L599&lt;=32,(L599-25)*0.34,0)))),0)+IF(F599="JOŽ",IF(L599=1,85,IF(L599=2,59.5,IF(L599=3,45,IF(L599=4,32.5,IF(L599=5,30,IF(L599=6,27.5,IF(L599=7,25,IF(L599=8,22.5,0))))))))+IF(L599&lt;=8,0,IF(L599&lt;=16,19,IF(L599&lt;=24,13,0)))-IF(L599&lt;=8,0,IF(L599&lt;=16,(L599-9)*0.425,IF(L599&lt;=24,(L599-17)*0.425,0))),0)+IF(F599="JPČ",IF(L599=1,68,IF(L599=2,47.6,IF(L599=3,36,IF(L599=4,26,IF(L599=5,24,IF(L599=6,22,IF(L599=7,20,IF(L599=8,18,0))))))))+IF(L599&lt;=8,0,IF(L599&lt;=16,13,IF(L599&lt;=24,9,0)))-IF(L599&lt;=8,0,IF(L599&lt;=16,(L599-9)*0.34,IF(L599&lt;=24,(L599-17)*0.34,0))),0)+IF(F599="JEČ",IF(L599=1,34,IF(L599=2,26.04,IF(L599=3,20.6,IF(L599=4,12,IF(L599=5,11,IF(L599=6,10,IF(L599=7,9,IF(L599=8,8,0))))))))+IF(L599&lt;=8,0,IF(L599&lt;=16,6,0))-IF(L599&lt;=8,0,IF(L599&lt;=16,(L599-9)*0.17,0)),0)+IF(F599="JEOF",IF(L599=1,34,IF(L599=2,26.04,IF(L599=3,20.6,IF(L599=4,12,IF(L599=5,11,IF(L599=6,10,IF(L599=7,9,IF(L599=8,8,0))))))))+IF(L599&lt;=8,0,IF(L599&lt;=16,6,0))-IF(L599&lt;=8,0,IF(L599&lt;=16,(L599-9)*0.17,0)),0)+IF(F599="JnPČ",IF(L599=1,51,IF(L599=2,35.7,IF(L599=3,27,IF(L599=4,19.5,IF(L599=5,18,IF(L599=6,16.5,IF(L599=7,15,IF(L599=8,13.5,0))))))))+IF(L599&lt;=8,0,IF(L599&lt;=16,10,0))-IF(L599&lt;=8,0,IF(L599&lt;=16,(L599-9)*0.255,0)),0)+IF(F599="JnEČ",IF(L599=1,25.5,IF(L599=2,19.53,IF(L599=3,15.48,IF(L599=4,9,IF(L599=5,8.25,IF(L599=6,7.5,IF(L599=7,6.75,IF(L599=8,6,0))))))))+IF(L599&lt;=8,0,IF(L599&lt;=16,5,0))-IF(L599&lt;=8,0,IF(L599&lt;=16,(L599-9)*0.1275,0)),0)+IF(F599="JčPČ",IF(L599=1,21.25,IF(L599=2,14.5,IF(L599=3,11.5,IF(L599=4,7,IF(L599=5,6.5,IF(L599=6,6,IF(L599=7,5.5,IF(L599=8,5,0))))))))+IF(L599&lt;=8,0,IF(L599&lt;=16,4,0))-IF(L599&lt;=8,0,IF(L599&lt;=16,(L599-9)*0.10625,0)),0)+IF(F599="JčEČ",IF(L599=1,17,IF(L599=2,13.02,IF(L599=3,10.32,IF(L599=4,6,IF(L599=5,5.5,IF(L599=6,5,IF(L599=7,4.5,IF(L599=8,4,0))))))))+IF(L599&lt;=8,0,IF(L599&lt;=16,3,0))-IF(L599&lt;=8,0,IF(L599&lt;=16,(L599-9)*0.085,0)),0)+IF(F599="NEAK",IF(L599=1,11.48,IF(L599=2,8.79,IF(L599=3,6.97,IF(L599=4,4.05,IF(L599=5,3.71,IF(L599=6,3.38,IF(L599=7,3.04,IF(L599=8,2.7,0))))))))+IF(L599&lt;=8,0,IF(L599&lt;=16,2,IF(L599&lt;=24,1.3,0)))-IF(L599&lt;=8,0,IF(L599&lt;=16,(L599-9)*0.0574,IF(L599&lt;=24,(L599-17)*0.0574,0))),0))*IF(L599&lt;0,1,IF(OR(F599="PČ",F599="PŽ",F599="PT"),IF(J599&lt;32,J599/32,1),1))* IF(L599&lt;0,1,IF(OR(F599="EČ",F599="EŽ",F599="JOŽ",F599="JPČ",F599="NEAK"),IF(J599&lt;24,J599/24,1),1))*IF(L599&lt;0,1,IF(OR(F599="PČneol",F599="JEČ",F599="JEOF",F599="JnPČ",F599="JnEČ",F599="JčPČ",F599="JčEČ"),IF(J599&lt;16,J599/16,1),1))*IF(L599&lt;0,1,IF(F599="EČneol",IF(J599&lt;8,J599/8,1),1))</f>
        <v>0</v>
      </c>
      <c r="O599" s="9">
        <f>IF(F599="OŽ",N599,IF(H599="Ne",IF(J599*0.3&lt;J599-L599,N599,0),IF(J599*0.1&lt;J599-L599,N599,0)))</f>
        <v>0</v>
      </c>
      <c r="P599" s="4">
        <f t="shared" si="234"/>
        <v>0</v>
      </c>
      <c r="Q599" s="11">
        <f t="shared" si="235"/>
        <v>0</v>
      </c>
      <c r="R599" s="10">
        <f>IF(Q599&lt;=30,O599+P599,O599+O599*0.3)*IF(G599=1,0.4,IF(G599=2,0.75,IF(G599="1 (kas 4 m. 1 k. nerengiamos)",0.52,1)))*IF(D599="olimpinė",1,IF(M599="Ne",0.5,1))*IF(OR(A$5="Lietuvos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federacija"),IF(OR(J599&lt;8,K599&lt;16),0,1),1)*E599*IF(I599&lt;=1,1,1/I599)*IF(OR(A$5="Lietuvos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599" s="8"/>
    </row>
    <row r="600" spans="1:19">
      <c r="A600" s="64" t="s">
        <v>33</v>
      </c>
      <c r="B600" s="65"/>
      <c r="C600" s="65"/>
      <c r="D600" s="65"/>
      <c r="E600" s="65"/>
      <c r="F600" s="65"/>
      <c r="G600" s="65"/>
      <c r="H600" s="65"/>
      <c r="I600" s="65"/>
      <c r="J600" s="65"/>
      <c r="K600" s="65"/>
      <c r="L600" s="65"/>
      <c r="M600" s="65"/>
      <c r="N600" s="65"/>
      <c r="O600" s="65"/>
      <c r="P600" s="65"/>
      <c r="Q600" s="66"/>
      <c r="R600" s="10">
        <f>SUM(R590:R599)</f>
        <v>0</v>
      </c>
      <c r="S600" s="8"/>
    </row>
    <row r="601" spans="1:19" ht="15.75">
      <c r="A601" s="24" t="s">
        <v>34</v>
      </c>
      <c r="B601" s="24"/>
      <c r="C601" s="15"/>
      <c r="D601" s="15"/>
      <c r="E601" s="15"/>
      <c r="F601" s="15"/>
      <c r="G601" s="15"/>
      <c r="H601" s="15"/>
      <c r="I601" s="15"/>
      <c r="J601" s="15"/>
      <c r="K601" s="15"/>
      <c r="L601" s="15"/>
      <c r="M601" s="15"/>
      <c r="N601" s="15"/>
      <c r="O601" s="15"/>
      <c r="P601" s="15"/>
      <c r="Q601" s="15"/>
      <c r="R601" s="16"/>
      <c r="S601" s="8"/>
    </row>
    <row r="602" spans="1:19">
      <c r="A602" s="49" t="s">
        <v>43</v>
      </c>
      <c r="B602" s="49"/>
      <c r="C602" s="49"/>
      <c r="D602" s="49"/>
      <c r="E602" s="49"/>
      <c r="F602" s="49"/>
      <c r="G602" s="49"/>
      <c r="H602" s="49"/>
      <c r="I602" s="49"/>
      <c r="J602" s="15"/>
      <c r="K602" s="15"/>
      <c r="L602" s="15"/>
      <c r="M602" s="15"/>
      <c r="N602" s="15"/>
      <c r="O602" s="15"/>
      <c r="P602" s="15"/>
      <c r="Q602" s="15"/>
      <c r="R602" s="16"/>
      <c r="S602" s="8"/>
    </row>
    <row r="603" spans="1:19">
      <c r="A603" s="49"/>
      <c r="B603" s="49"/>
      <c r="C603" s="49"/>
      <c r="D603" s="49"/>
      <c r="E603" s="49"/>
      <c r="F603" s="49"/>
      <c r="G603" s="49"/>
      <c r="H603" s="49"/>
      <c r="I603" s="49"/>
      <c r="J603" s="15"/>
      <c r="K603" s="15"/>
      <c r="L603" s="15"/>
      <c r="M603" s="15"/>
      <c r="N603" s="15"/>
      <c r="O603" s="15"/>
      <c r="P603" s="15"/>
      <c r="Q603" s="15"/>
      <c r="R603" s="16"/>
      <c r="S603" s="8"/>
    </row>
    <row r="604" spans="1:19">
      <c r="A604" s="71" t="s">
        <v>46</v>
      </c>
      <c r="B604" s="72"/>
      <c r="C604" s="72"/>
      <c r="D604" s="72"/>
      <c r="E604" s="72"/>
      <c r="F604" s="72"/>
      <c r="G604" s="72"/>
      <c r="H604" s="72"/>
      <c r="I604" s="72"/>
      <c r="J604" s="72"/>
      <c r="K604" s="72"/>
      <c r="L604" s="72"/>
      <c r="M604" s="72"/>
      <c r="N604" s="72"/>
      <c r="O604" s="72"/>
      <c r="P604" s="72"/>
      <c r="Q604" s="73"/>
      <c r="R604" s="95">
        <f>SUM(R20+R38+R57+R74+R91+R108+R125+R142+R159+R176+R193+R210+R227+R244+R261+R277+R294+R311+R328+R345+R362+R379+R396+R413+R430+R447+R464+R481+R498+R515+R532+R549+R566+R583+R600)</f>
        <v>66.12</v>
      </c>
      <c r="S604" s="8"/>
    </row>
    <row r="605" spans="1:19">
      <c r="A605" s="74"/>
      <c r="B605" s="75"/>
      <c r="C605" s="75"/>
      <c r="D605" s="75"/>
      <c r="E605" s="75"/>
      <c r="F605" s="75"/>
      <c r="G605" s="75"/>
      <c r="H605" s="75"/>
      <c r="I605" s="75"/>
      <c r="J605" s="75"/>
      <c r="K605" s="75"/>
      <c r="L605" s="75"/>
      <c r="M605" s="75"/>
      <c r="N605" s="75"/>
      <c r="O605" s="75"/>
      <c r="P605" s="75"/>
      <c r="Q605" s="76"/>
      <c r="R605" s="96"/>
      <c r="S605" s="8"/>
    </row>
    <row r="606" spans="1:19">
      <c r="A606" s="5"/>
      <c r="B606" s="5"/>
      <c r="C606" s="5"/>
      <c r="D606" s="5"/>
      <c r="E606" s="5"/>
      <c r="F606" s="5"/>
      <c r="G606" s="5"/>
      <c r="H606" s="5"/>
      <c r="I606" s="5"/>
      <c r="J606" s="5"/>
      <c r="K606" s="5"/>
      <c r="L606" s="5"/>
      <c r="M606" s="5"/>
      <c r="N606" s="6"/>
      <c r="O606" s="6"/>
      <c r="P606" s="6"/>
      <c r="Q606" s="6"/>
      <c r="R606" s="7"/>
      <c r="S606" s="8"/>
    </row>
    <row r="607" spans="1:19" ht="15.75">
      <c r="A607" s="80" t="s">
        <v>47</v>
      </c>
      <c r="B607" s="80"/>
      <c r="C607" s="80"/>
      <c r="D607" s="80"/>
      <c r="E607" s="80"/>
      <c r="F607" s="8"/>
      <c r="G607" s="8"/>
      <c r="H607" s="8"/>
      <c r="J607" s="8"/>
      <c r="L607" s="8"/>
      <c r="M607" s="8"/>
      <c r="R607" s="8"/>
      <c r="S607" s="8"/>
    </row>
    <row r="608" spans="1:19" ht="15.75">
      <c r="A608" s="58"/>
      <c r="B608" s="58"/>
      <c r="C608" s="58"/>
      <c r="D608" s="58"/>
      <c r="E608" s="58"/>
      <c r="F608" s="8"/>
      <c r="G608" s="8"/>
      <c r="H608" s="8"/>
      <c r="J608" s="8"/>
      <c r="L608" s="8"/>
      <c r="M608" s="8"/>
      <c r="R608" s="8"/>
      <c r="S608" s="8"/>
    </row>
    <row r="609" spans="1:19" ht="15.75">
      <c r="A609" s="58"/>
      <c r="B609" s="58"/>
      <c r="C609" s="58"/>
      <c r="D609" s="58"/>
      <c r="E609" s="58"/>
      <c r="F609" s="8"/>
      <c r="G609" s="8"/>
      <c r="H609" s="8"/>
      <c r="J609" s="8"/>
      <c r="L609" s="8"/>
      <c r="M609" s="8"/>
      <c r="R609" s="8"/>
      <c r="S609" s="8"/>
    </row>
    <row r="610" spans="1:19" ht="15.75">
      <c r="A610" s="58"/>
      <c r="B610" s="58"/>
      <c r="C610" s="58"/>
      <c r="D610" s="58"/>
      <c r="E610" s="58"/>
      <c r="F610" s="8"/>
      <c r="G610" s="8"/>
      <c r="H610" s="8"/>
      <c r="J610" s="8"/>
      <c r="L610" s="8"/>
      <c r="M610" s="8"/>
      <c r="R610" s="8"/>
      <c r="S610" s="8"/>
    </row>
    <row r="611" spans="1:19" ht="15.75">
      <c r="A611" s="24" t="s">
        <v>48</v>
      </c>
      <c r="B611"/>
      <c r="C611"/>
      <c r="D611"/>
      <c r="E611"/>
      <c r="F611" s="13"/>
      <c r="G611" s="13"/>
      <c r="H611" s="8"/>
      <c r="J611" s="8"/>
      <c r="L611" s="8"/>
      <c r="M611" s="8"/>
      <c r="R611" s="8"/>
      <c r="S611" s="8"/>
    </row>
    <row r="612" spans="1:19">
      <c r="A612"/>
      <c r="B612"/>
      <c r="C612"/>
      <c r="D612"/>
      <c r="E612"/>
      <c r="F612" s="13"/>
      <c r="G612" s="13"/>
      <c r="H612" s="8"/>
      <c r="J612" s="8"/>
      <c r="L612" s="8"/>
      <c r="M612" s="8"/>
      <c r="R612" s="8"/>
      <c r="S612" s="8"/>
    </row>
    <row r="613" spans="1:19" ht="15.75">
      <c r="A613" s="24" t="s">
        <v>49</v>
      </c>
      <c r="B613" t="s">
        <v>50</v>
      </c>
      <c r="C613"/>
      <c r="D613"/>
      <c r="E613"/>
      <c r="F613" s="13"/>
      <c r="G613" s="13"/>
      <c r="H613" s="8"/>
      <c r="I613" s="8" t="s">
        <v>51</v>
      </c>
      <c r="J613" s="8"/>
      <c r="L613" s="8"/>
      <c r="M613" s="8"/>
      <c r="R613" s="8"/>
      <c r="S613" s="8"/>
    </row>
    <row r="614" spans="1:19" ht="15.75">
      <c r="A614" s="25" t="s">
        <v>52</v>
      </c>
      <c r="B614"/>
      <c r="C614"/>
      <c r="D614"/>
      <c r="E614"/>
      <c r="F614" s="13"/>
      <c r="G614" s="13"/>
      <c r="H614" s="8"/>
      <c r="J614" s="8"/>
      <c r="L614" s="8"/>
      <c r="M614" s="8"/>
      <c r="R614" s="8"/>
      <c r="S614" s="8"/>
    </row>
    <row r="615" spans="1:19">
      <c r="A615" s="25" t="s">
        <v>53</v>
      </c>
      <c r="B615"/>
      <c r="C615"/>
      <c r="D615"/>
      <c r="E615"/>
      <c r="F615" s="13"/>
      <c r="G615" s="13"/>
      <c r="H615" s="8"/>
      <c r="J615" s="8"/>
      <c r="L615" s="8"/>
      <c r="M615" s="8"/>
      <c r="R615" s="8"/>
      <c r="S615" s="8"/>
    </row>
    <row r="616" spans="1:19">
      <c r="A616" s="8"/>
      <c r="B616" s="8"/>
      <c r="C616" s="8"/>
      <c r="D616" s="8"/>
      <c r="E616" s="8"/>
      <c r="F616" s="8"/>
      <c r="G616" s="8"/>
      <c r="H616" s="8"/>
      <c r="J616" s="8"/>
      <c r="L616" s="8"/>
      <c r="M616" s="8"/>
      <c r="R616" s="8"/>
      <c r="S616" s="8"/>
    </row>
    <row r="617" spans="1:19">
      <c r="A617" s="8"/>
      <c r="B617" s="8"/>
      <c r="C617" s="8"/>
      <c r="D617" s="8"/>
      <c r="E617" s="8"/>
      <c r="F617" s="8"/>
      <c r="G617" s="8"/>
      <c r="H617" s="8"/>
      <c r="J617" s="8"/>
      <c r="L617" s="8"/>
      <c r="M617" s="8"/>
      <c r="R617" s="8"/>
      <c r="S617" s="8"/>
    </row>
    <row r="618" spans="1:19">
      <c r="A618" s="8"/>
      <c r="B618" s="8"/>
      <c r="C618" s="8"/>
      <c r="D618" s="8"/>
      <c r="E618" s="8"/>
      <c r="F618" s="8"/>
      <c r="G618" s="8"/>
      <c r="H618" s="8"/>
      <c r="J618" s="8"/>
      <c r="L618" s="8"/>
      <c r="M618" s="8"/>
      <c r="R618" s="8"/>
      <c r="S618" s="8"/>
    </row>
    <row r="619" spans="1:19">
      <c r="A619" s="8"/>
      <c r="B619" s="8"/>
      <c r="C619" s="8"/>
      <c r="D619" s="8"/>
      <c r="E619" s="8"/>
      <c r="F619" s="8"/>
      <c r="G619" s="8"/>
      <c r="H619" s="8"/>
      <c r="J619" s="8"/>
      <c r="L619" s="8"/>
      <c r="M619" s="8"/>
      <c r="R619" s="8"/>
      <c r="S619" s="8"/>
    </row>
    <row r="620" spans="1:19">
      <c r="A620" s="8"/>
      <c r="B620" s="8"/>
      <c r="C620" s="8"/>
      <c r="D620" s="8"/>
      <c r="E620" s="8"/>
      <c r="F620" s="8"/>
      <c r="G620" s="8"/>
      <c r="H620" s="8"/>
      <c r="J620" s="8"/>
      <c r="L620" s="8"/>
      <c r="M620" s="8"/>
      <c r="R620" s="8"/>
      <c r="S620" s="8"/>
    </row>
    <row r="621" spans="1:19">
      <c r="A621" s="8"/>
      <c r="B621" s="8"/>
      <c r="C621" s="8"/>
      <c r="D621" s="8"/>
      <c r="E621" s="8"/>
      <c r="F621" s="8"/>
      <c r="G621" s="8"/>
      <c r="H621" s="8"/>
      <c r="J621" s="8"/>
      <c r="L621" s="8"/>
      <c r="M621" s="8"/>
      <c r="R621" s="8"/>
      <c r="S621" s="8"/>
    </row>
    <row r="622" spans="1:19">
      <c r="A622" s="8"/>
      <c r="B622" s="8"/>
      <c r="C622" s="8"/>
      <c r="D622" s="8"/>
      <c r="E622" s="8"/>
      <c r="F622" s="8"/>
      <c r="G622" s="8"/>
      <c r="H622" s="8"/>
      <c r="J622" s="8"/>
      <c r="L622" s="8"/>
      <c r="M622" s="8"/>
      <c r="R622" s="8"/>
      <c r="S622" s="8"/>
    </row>
    <row r="623" spans="1:19">
      <c r="A623" s="8"/>
      <c r="B623" s="8"/>
      <c r="C623" s="8"/>
      <c r="D623" s="8"/>
      <c r="E623" s="8"/>
      <c r="F623" s="8"/>
      <c r="G623" s="8"/>
      <c r="H623" s="8"/>
      <c r="J623" s="8"/>
      <c r="L623" s="8"/>
      <c r="M623" s="8"/>
      <c r="R623" s="8"/>
      <c r="S623" s="8"/>
    </row>
    <row r="624" spans="1:19">
      <c r="A624" s="8"/>
      <c r="B624" s="8"/>
      <c r="C624" s="8"/>
      <c r="D624" s="8"/>
      <c r="E624" s="8"/>
      <c r="F624" s="8"/>
      <c r="G624" s="8"/>
      <c r="H624" s="8"/>
      <c r="J624" s="8"/>
      <c r="L624" s="8"/>
      <c r="M624" s="8"/>
      <c r="R624" s="8"/>
      <c r="S624" s="8"/>
    </row>
    <row r="625" spans="1:19">
      <c r="A625" s="8"/>
      <c r="B625" s="8"/>
      <c r="C625" s="8"/>
      <c r="D625" s="8"/>
      <c r="E625" s="8"/>
      <c r="F625" s="8"/>
      <c r="G625" s="8"/>
      <c r="H625" s="8"/>
      <c r="J625" s="8"/>
      <c r="L625" s="8"/>
      <c r="M625" s="8"/>
      <c r="R625" s="8"/>
      <c r="S625" s="8"/>
    </row>
  </sheetData>
  <mergeCells count="165">
    <mergeCell ref="A74:Q74"/>
    <mergeCell ref="A79:P79"/>
    <mergeCell ref="A80:C80"/>
    <mergeCell ref="A27:P27"/>
    <mergeCell ref="A38:Q38"/>
    <mergeCell ref="A44:P44"/>
    <mergeCell ref="A46:P46"/>
    <mergeCell ref="A57:Q57"/>
    <mergeCell ref="A26:C26"/>
    <mergeCell ref="A45:C45"/>
    <mergeCell ref="A62:C62"/>
    <mergeCell ref="A63:P63"/>
    <mergeCell ref="A5:Q5"/>
    <mergeCell ref="N14:N15"/>
    <mergeCell ref="O14:O15"/>
    <mergeCell ref="F13:O13"/>
    <mergeCell ref="A6:Q6"/>
    <mergeCell ref="F14:F15"/>
    <mergeCell ref="J14:J15"/>
    <mergeCell ref="L14:L15"/>
    <mergeCell ref="P13:P15"/>
    <mergeCell ref="C13:C15"/>
    <mergeCell ref="I14:I15"/>
    <mergeCell ref="K14:K15"/>
    <mergeCell ref="A91:Q91"/>
    <mergeCell ref="A95:P95"/>
    <mergeCell ref="A96:C96"/>
    <mergeCell ref="A97:P97"/>
    <mergeCell ref="A108:Q108"/>
    <mergeCell ref="A607:E607"/>
    <mergeCell ref="B7:H7"/>
    <mergeCell ref="B8:D8"/>
    <mergeCell ref="A11:R11"/>
    <mergeCell ref="A18:C18"/>
    <mergeCell ref="R13:R15"/>
    <mergeCell ref="A13:A15"/>
    <mergeCell ref="B13:B15"/>
    <mergeCell ref="D13:D15"/>
    <mergeCell ref="G14:G15"/>
    <mergeCell ref="E13:E15"/>
    <mergeCell ref="M14:M15"/>
    <mergeCell ref="H14:H15"/>
    <mergeCell ref="Q13:Q15"/>
    <mergeCell ref="R604:R605"/>
    <mergeCell ref="A61:P61"/>
    <mergeCell ref="A20:Q20"/>
    <mergeCell ref="A17:P17"/>
    <mergeCell ref="A25:P25"/>
    <mergeCell ref="A130:C130"/>
    <mergeCell ref="A131:P131"/>
    <mergeCell ref="A142:Q142"/>
    <mergeCell ref="A146:P146"/>
    <mergeCell ref="A147:C147"/>
    <mergeCell ref="A112:P112"/>
    <mergeCell ref="A113:C113"/>
    <mergeCell ref="A114:P114"/>
    <mergeCell ref="A125:Q125"/>
    <mergeCell ref="A129:P129"/>
    <mergeCell ref="A176:Q176"/>
    <mergeCell ref="A180:P180"/>
    <mergeCell ref="A181:C181"/>
    <mergeCell ref="A182:P182"/>
    <mergeCell ref="A193:Q193"/>
    <mergeCell ref="A148:P148"/>
    <mergeCell ref="A159:Q159"/>
    <mergeCell ref="A163:P163"/>
    <mergeCell ref="A164:C164"/>
    <mergeCell ref="A165:P165"/>
    <mergeCell ref="A215:C215"/>
    <mergeCell ref="A216:P216"/>
    <mergeCell ref="A227:Q227"/>
    <mergeCell ref="A231:P231"/>
    <mergeCell ref="A232:C232"/>
    <mergeCell ref="A197:P197"/>
    <mergeCell ref="A198:C198"/>
    <mergeCell ref="A199:P199"/>
    <mergeCell ref="A210:Q210"/>
    <mergeCell ref="A214:P214"/>
    <mergeCell ref="A261:Q261"/>
    <mergeCell ref="A264:P264"/>
    <mergeCell ref="A265:C265"/>
    <mergeCell ref="A266:P266"/>
    <mergeCell ref="A277:Q277"/>
    <mergeCell ref="A233:P233"/>
    <mergeCell ref="A244:Q244"/>
    <mergeCell ref="A248:P248"/>
    <mergeCell ref="A249:C249"/>
    <mergeCell ref="A250:P250"/>
    <mergeCell ref="A604:Q605"/>
    <mergeCell ref="A281:P281"/>
    <mergeCell ref="A282:C282"/>
    <mergeCell ref="A283:P283"/>
    <mergeCell ref="A294:Q294"/>
    <mergeCell ref="A298:P298"/>
    <mergeCell ref="A299:C299"/>
    <mergeCell ref="A300:P300"/>
    <mergeCell ref="A311:Q311"/>
    <mergeCell ref="A315:P315"/>
    <mergeCell ref="A316:C316"/>
    <mergeCell ref="A317:P317"/>
    <mergeCell ref="A328:Q328"/>
    <mergeCell ref="A332:P332"/>
    <mergeCell ref="A333:C333"/>
    <mergeCell ref="A334:P334"/>
    <mergeCell ref="A366:P366"/>
    <mergeCell ref="A367:C367"/>
    <mergeCell ref="A368:P368"/>
    <mergeCell ref="A379:Q379"/>
    <mergeCell ref="A383:P383"/>
    <mergeCell ref="A345:Q345"/>
    <mergeCell ref="A349:P349"/>
    <mergeCell ref="A350:C350"/>
    <mergeCell ref="A351:P351"/>
    <mergeCell ref="A362:Q362"/>
    <mergeCell ref="A402:P402"/>
    <mergeCell ref="A413:Q413"/>
    <mergeCell ref="A417:P417"/>
    <mergeCell ref="A418:C418"/>
    <mergeCell ref="A419:P419"/>
    <mergeCell ref="A384:C384"/>
    <mergeCell ref="A385:P385"/>
    <mergeCell ref="A396:Q396"/>
    <mergeCell ref="A400:P400"/>
    <mergeCell ref="A401:C401"/>
    <mergeCell ref="A451:P451"/>
    <mergeCell ref="A452:C452"/>
    <mergeCell ref="A453:P453"/>
    <mergeCell ref="A464:Q464"/>
    <mergeCell ref="A468:P468"/>
    <mergeCell ref="A430:Q430"/>
    <mergeCell ref="A434:P434"/>
    <mergeCell ref="A435:C435"/>
    <mergeCell ref="A436:P436"/>
    <mergeCell ref="A447:Q447"/>
    <mergeCell ref="A487:P487"/>
    <mergeCell ref="A498:Q498"/>
    <mergeCell ref="A502:P502"/>
    <mergeCell ref="A503:C503"/>
    <mergeCell ref="A504:P504"/>
    <mergeCell ref="A469:C469"/>
    <mergeCell ref="A470:P470"/>
    <mergeCell ref="A481:Q481"/>
    <mergeCell ref="A485:P485"/>
    <mergeCell ref="A486:C486"/>
    <mergeCell ref="A536:P536"/>
    <mergeCell ref="A537:C537"/>
    <mergeCell ref="A538:P538"/>
    <mergeCell ref="A549:Q549"/>
    <mergeCell ref="A553:P553"/>
    <mergeCell ref="A515:Q515"/>
    <mergeCell ref="A519:P519"/>
    <mergeCell ref="A520:C520"/>
    <mergeCell ref="A521:P521"/>
    <mergeCell ref="A532:Q532"/>
    <mergeCell ref="A600:Q600"/>
    <mergeCell ref="A572:P572"/>
    <mergeCell ref="A583:Q583"/>
    <mergeCell ref="A587:P587"/>
    <mergeCell ref="A588:C588"/>
    <mergeCell ref="A589:P589"/>
    <mergeCell ref="A554:C554"/>
    <mergeCell ref="A555:P555"/>
    <mergeCell ref="A566:Q566"/>
    <mergeCell ref="A570:P570"/>
    <mergeCell ref="A571:C571"/>
  </mergeCells>
  <phoneticPr fontId="0" type="noConversion"/>
  <dataValidations count="4">
    <dataValidation type="list" allowBlank="1" showInputMessage="1" showErrorMessage="1" sqref="D47:D56 D28:D37 D19 D64:D73 D81:D90 D98:D107 D115:D124 D132:D141 D149:D158 D166:D175 D183:D192 D200:D209 D217:D226 D234:D243 D251:D260 D267:D276 D284:D293 D301:D310 D318:D327 D335:D344 D352:D361 D369:D378 D386:D395 D403:D412 D420:D429 D437:D446 D454:D463 D471:D480 D488:D497 D505:D514 D522:D531 D539:D548 D556:D565 D573:D582 D590:D599">
      <formula1>"olimpinė,neolimpinė"</formula1>
    </dataValidation>
    <dataValidation type="list" allowBlank="1" showInputMessage="1" showErrorMessage="1" sqref="M47:M56 M28:M37 H28:H37 H47:H56 M19 H19 M64:M73 H64:H73 M81:M90 H81:H90 M98:M107 H98:H107 M115:M124 H115:H124 M132:M141 H132:H141 M149:M158 H149:H158 M166:M175 H166:H175 M183:M192 H183:H192 M200:M209 H200:H209 M217:M226 H217:H226 M234:M243 H234:H243 M251:M260 H251:H260 M267:M276 H267:H276 M284:M293 H284:H293 M301:M310 H301:H310 M318:M327 H318:H327 M335:M344 H335:H344 M352:M361 H352:H361 M369:M378 H369:H378 M386:M395 H386:H395 M403:M412 H403:H412 M420:M429 H420:H429 M437:M446 H437:H446 M454:M463 H454:H463 M471:M480 H471:H480 M488:M497 H488:H497 M505:M514 H505:H514 M522:M531 H522:H531 M539:M548 H539:H548 M556:M565 H556:H565 M573:M582 H573:H582 M590:M599 H590:H599">
      <formula1>"Taip,Ne"</formula1>
    </dataValidation>
    <dataValidation type="list" allowBlank="1" showInputMessage="1" showErrorMessage="1" sqref="F19 F28:F37 F47:F56 F64:F73 F81:F90 F98:F107 F115:F124 F132:F141 F149:F158 F166:F175 F183:F192 F200:F209 F217:F226 F234:F243 F251:F260 F267:F276 F284:F293 F301:F310 F318:F327 F335:F344 F352:F361 F369:F378 F386:F395 F403:F412 F420:F429 F437:F446 F454:F463 F471:F480 F488:F497 F505:F514 F522:F531 F539:F548 F556:F565 F573:F582 F590:F599">
      <formula1>"OŽ,PČ,PČneol,EČ,EČneol,JOŽ,JPČ,JEČ,JnPČ,JnEČ,NEAK"</formula1>
    </dataValidation>
    <dataValidation type="list" allowBlank="1" showInputMessage="1" showErrorMessage="1" sqref="G19 G28:G37 G47:G56 G64:G73 G81:G90 G98:G107 G115:G124 G132:G141 G149:G158 G166:G175 G183:G192 G200:G209 G217:G226 G234:G243 G251:G260 G267:G276 G284:G293 G301:G310 G318:G327 G335:G344 G352:G361 G369:G378 G386:G395 G403:G412 G420:G429 G437:G446 G454:G463 G471:G480 G488:G497 G505:G514 G522:G531 G539:G548 G556:G565 G573:G582 G590:G599">
      <formula1>"1,1 (kas 4 m. 1 k. nerengiamos),2,4 arba 5"</formula1>
    </dataValidation>
  </dataValidations>
  <pageMargins left="0.39" right="0.38" top="0.47244094488188981" bottom="0.39370078740157483" header="0.31496062992125984" footer="0.31496062992125984"/>
  <pageSetup paperSize="9" scale="55"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'Pripazintos federacijos'!$A$2:$A$75</xm:f>
          </x14:formula1>
          <xm:sqref>A5:Q5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6"/>
  <sheetViews>
    <sheetView topLeftCell="A4" workbookViewId="0">
      <selection activeCell="C19" sqref="C19"/>
    </sheetView>
  </sheetViews>
  <sheetFormatPr defaultRowHeight="15"/>
  <cols>
    <col min="3" max="3" width="30.42578125" customWidth="1"/>
  </cols>
  <sheetData>
    <row r="1" spans="1:41" ht="15.75">
      <c r="A1" s="26"/>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51"/>
      <c r="AE1" s="51"/>
      <c r="AF1" s="51"/>
      <c r="AG1" s="51"/>
      <c r="AH1" s="26"/>
      <c r="AI1" s="26"/>
      <c r="AJ1" s="51"/>
      <c r="AK1" s="51" t="s">
        <v>54</v>
      </c>
      <c r="AL1" s="51"/>
      <c r="AM1" s="51"/>
      <c r="AN1" s="51"/>
    </row>
    <row r="2" spans="1:41" ht="15.75">
      <c r="A2" s="26"/>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51"/>
      <c r="AE2" s="51"/>
      <c r="AF2" s="51"/>
      <c r="AG2" s="51"/>
      <c r="AH2" s="26"/>
      <c r="AI2" s="26"/>
      <c r="AJ2" s="51"/>
      <c r="AK2" s="51" t="s">
        <v>55</v>
      </c>
      <c r="AL2" s="51"/>
      <c r="AM2" s="51"/>
      <c r="AN2" s="51"/>
    </row>
    <row r="3" spans="1:41" ht="15.75">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51"/>
      <c r="AE3" s="51"/>
      <c r="AF3" s="51"/>
      <c r="AG3" s="51"/>
      <c r="AH3" s="26"/>
      <c r="AI3" s="26"/>
      <c r="AJ3" s="51"/>
      <c r="AK3" s="51" t="s">
        <v>56</v>
      </c>
      <c r="AL3" s="51"/>
      <c r="AM3" s="51"/>
      <c r="AN3" s="51"/>
    </row>
    <row r="4" spans="1:41" ht="15.75">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51"/>
      <c r="AE4" s="51"/>
      <c r="AF4" s="51"/>
      <c r="AG4" s="51"/>
      <c r="AH4" s="26"/>
      <c r="AI4" s="26"/>
      <c r="AJ4" s="51"/>
      <c r="AK4" s="51" t="s">
        <v>57</v>
      </c>
      <c r="AL4" s="51"/>
      <c r="AM4" s="51"/>
      <c r="AN4" s="51"/>
    </row>
    <row r="5" spans="1:41" ht="15.75">
      <c r="A5" s="109" t="s">
        <v>58</v>
      </c>
      <c r="B5" s="109"/>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row>
    <row r="6" spans="1:41" ht="15.75" thickBot="1">
      <c r="A6" s="21"/>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row>
    <row r="7" spans="1:41" ht="96">
      <c r="A7" s="110" t="s">
        <v>8</v>
      </c>
      <c r="B7" s="112" t="s">
        <v>59</v>
      </c>
      <c r="C7" s="115" t="s">
        <v>60</v>
      </c>
      <c r="D7" s="117" t="s">
        <v>61</v>
      </c>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30" t="s">
        <v>13</v>
      </c>
      <c r="AO7" s="31"/>
    </row>
    <row r="8" spans="1:41">
      <c r="A8" s="111"/>
      <c r="B8" s="113"/>
      <c r="C8" s="116"/>
      <c r="D8" s="119" t="s">
        <v>62</v>
      </c>
      <c r="E8" s="119" t="s">
        <v>63</v>
      </c>
      <c r="F8" s="119" t="s">
        <v>64</v>
      </c>
      <c r="G8" s="119" t="s">
        <v>65</v>
      </c>
      <c r="H8" s="119" t="s">
        <v>66</v>
      </c>
      <c r="I8" s="119" t="s">
        <v>67</v>
      </c>
      <c r="J8" s="119" t="s">
        <v>68</v>
      </c>
      <c r="K8" s="119" t="s">
        <v>69</v>
      </c>
      <c r="L8" s="119" t="s">
        <v>70</v>
      </c>
      <c r="M8" s="119" t="s">
        <v>71</v>
      </c>
      <c r="N8" s="119" t="s">
        <v>72</v>
      </c>
      <c r="O8" s="119" t="s">
        <v>73</v>
      </c>
      <c r="P8" s="119" t="s">
        <v>74</v>
      </c>
      <c r="Q8" s="119" t="s">
        <v>75</v>
      </c>
      <c r="R8" s="119" t="s">
        <v>76</v>
      </c>
      <c r="S8" s="119" t="s">
        <v>77</v>
      </c>
      <c r="T8" s="119" t="s">
        <v>78</v>
      </c>
      <c r="U8" s="119" t="s">
        <v>79</v>
      </c>
      <c r="V8" s="119" t="s">
        <v>80</v>
      </c>
      <c r="W8" s="119" t="s">
        <v>81</v>
      </c>
      <c r="X8" s="119" t="s">
        <v>82</v>
      </c>
      <c r="Y8" s="119" t="s">
        <v>83</v>
      </c>
      <c r="Z8" s="119" t="s">
        <v>84</v>
      </c>
      <c r="AA8" s="119" t="s">
        <v>85</v>
      </c>
      <c r="AB8" s="119" t="s">
        <v>86</v>
      </c>
      <c r="AC8" s="119" t="s">
        <v>87</v>
      </c>
      <c r="AD8" s="119" t="s">
        <v>88</v>
      </c>
      <c r="AE8" s="119" t="s">
        <v>89</v>
      </c>
      <c r="AF8" s="119" t="s">
        <v>90</v>
      </c>
      <c r="AG8" s="119" t="s">
        <v>91</v>
      </c>
      <c r="AH8" s="119" t="s">
        <v>92</v>
      </c>
      <c r="AI8" s="119" t="s">
        <v>93</v>
      </c>
      <c r="AJ8" s="119" t="s">
        <v>94</v>
      </c>
      <c r="AK8" s="119" t="s">
        <v>95</v>
      </c>
      <c r="AL8" s="119" t="s">
        <v>96</v>
      </c>
      <c r="AM8" s="119" t="s">
        <v>97</v>
      </c>
      <c r="AN8" s="120" t="s">
        <v>98</v>
      </c>
    </row>
    <row r="9" spans="1:41">
      <c r="A9" s="111"/>
      <c r="B9" s="114"/>
      <c r="C9" s="116"/>
      <c r="D9" s="119"/>
      <c r="E9" s="119"/>
      <c r="F9" s="119"/>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21"/>
    </row>
    <row r="10" spans="1:41" s="55" customFormat="1">
      <c r="A10" s="52" t="s">
        <v>99</v>
      </c>
      <c r="B10" s="53" t="s">
        <v>100</v>
      </c>
      <c r="C10" s="35" t="s">
        <v>101</v>
      </c>
      <c r="D10" s="34">
        <v>550.79999999999995</v>
      </c>
      <c r="E10" s="34">
        <v>426.38400000000001</v>
      </c>
      <c r="F10" s="34">
        <v>342.14400000000001</v>
      </c>
      <c r="G10" s="34">
        <v>181.44</v>
      </c>
      <c r="H10" s="34">
        <v>168.48</v>
      </c>
      <c r="I10" s="34">
        <v>155.52000000000001</v>
      </c>
      <c r="J10" s="34">
        <v>148.5</v>
      </c>
      <c r="K10" s="34">
        <v>144</v>
      </c>
      <c r="L10" s="34">
        <v>137.69999999999999</v>
      </c>
      <c r="M10" s="34">
        <v>134.946</v>
      </c>
      <c r="N10" s="34">
        <v>132.19199999999998</v>
      </c>
      <c r="O10" s="34">
        <v>129.43799999999999</v>
      </c>
      <c r="P10" s="34">
        <v>126.684</v>
      </c>
      <c r="Q10" s="34">
        <v>123.92999999999998</v>
      </c>
      <c r="R10" s="34">
        <v>121.17599999999999</v>
      </c>
      <c r="S10" s="34">
        <v>118.42199999999998</v>
      </c>
      <c r="T10" s="34">
        <v>108</v>
      </c>
      <c r="U10" s="34">
        <v>105.24600000000001</v>
      </c>
      <c r="V10" s="34">
        <v>102.49199999999999</v>
      </c>
      <c r="W10" s="34">
        <v>99.738</v>
      </c>
      <c r="X10" s="34">
        <v>96.983999999999995</v>
      </c>
      <c r="Y10" s="34">
        <v>94.229999999999976</v>
      </c>
      <c r="Z10" s="34">
        <v>91.475999999999985</v>
      </c>
      <c r="AA10" s="34">
        <v>88.721999999999994</v>
      </c>
      <c r="AB10" s="34">
        <v>80.099999999999994</v>
      </c>
      <c r="AC10" s="34">
        <v>77.345999999999989</v>
      </c>
      <c r="AD10" s="34">
        <v>74.591999999999999</v>
      </c>
      <c r="AE10" s="34">
        <v>71.837999999999994</v>
      </c>
      <c r="AF10" s="34">
        <v>69.084000000000003</v>
      </c>
      <c r="AG10" s="34">
        <v>66.329999999999984</v>
      </c>
      <c r="AH10" s="34">
        <v>63.575999999999986</v>
      </c>
      <c r="AI10" s="34">
        <v>60.821999999999989</v>
      </c>
      <c r="AJ10" s="34">
        <v>52.2</v>
      </c>
      <c r="AK10" s="34">
        <v>49.445999999999998</v>
      </c>
      <c r="AL10" s="34">
        <v>46.692</v>
      </c>
      <c r="AM10" s="34">
        <v>43.937999999999995</v>
      </c>
      <c r="AN10" s="54">
        <f>SUM(D10*0.3/100)</f>
        <v>1.6523999999999999</v>
      </c>
    </row>
    <row r="11" spans="1:41">
      <c r="A11" s="62" t="s">
        <v>102</v>
      </c>
      <c r="B11" s="44" t="s">
        <v>103</v>
      </c>
      <c r="C11" s="35" t="s">
        <v>104</v>
      </c>
      <c r="D11" s="33">
        <v>449</v>
      </c>
      <c r="E11" s="33">
        <v>314</v>
      </c>
      <c r="F11" s="33">
        <v>238</v>
      </c>
      <c r="G11" s="33">
        <v>172</v>
      </c>
      <c r="H11" s="33">
        <v>159</v>
      </c>
      <c r="I11" s="33">
        <v>145</v>
      </c>
      <c r="J11" s="33">
        <v>132</v>
      </c>
      <c r="K11" s="33">
        <v>119</v>
      </c>
      <c r="L11" s="34">
        <v>88</v>
      </c>
      <c r="M11" s="34">
        <f>L11-2.245</f>
        <v>85.754999999999995</v>
      </c>
      <c r="N11" s="34">
        <f t="shared" ref="N11:AI11" si="0">M11-2.245</f>
        <v>83.509999999999991</v>
      </c>
      <c r="O11" s="34">
        <f t="shared" si="0"/>
        <v>81.264999999999986</v>
      </c>
      <c r="P11" s="34">
        <f t="shared" si="0"/>
        <v>79.019999999999982</v>
      </c>
      <c r="Q11" s="34">
        <f t="shared" si="0"/>
        <v>76.774999999999977</v>
      </c>
      <c r="R11" s="34">
        <f t="shared" si="0"/>
        <v>74.529999999999973</v>
      </c>
      <c r="S11" s="34">
        <f t="shared" si="0"/>
        <v>72.284999999999968</v>
      </c>
      <c r="T11" s="34">
        <v>55</v>
      </c>
      <c r="U11" s="34">
        <f t="shared" si="0"/>
        <v>52.755000000000003</v>
      </c>
      <c r="V11" s="34">
        <f t="shared" si="0"/>
        <v>50.510000000000005</v>
      </c>
      <c r="W11" s="34">
        <f t="shared" si="0"/>
        <v>48.265000000000008</v>
      </c>
      <c r="X11" s="34">
        <f t="shared" si="0"/>
        <v>46.02000000000001</v>
      </c>
      <c r="Y11" s="34">
        <f t="shared" si="0"/>
        <v>43.775000000000013</v>
      </c>
      <c r="Z11" s="34">
        <f t="shared" si="0"/>
        <v>41.530000000000015</v>
      </c>
      <c r="AA11" s="34">
        <f t="shared" si="0"/>
        <v>39.285000000000018</v>
      </c>
      <c r="AB11" s="34">
        <v>22</v>
      </c>
      <c r="AC11" s="34">
        <f t="shared" si="0"/>
        <v>19.754999999999999</v>
      </c>
      <c r="AD11" s="34">
        <f t="shared" si="0"/>
        <v>17.509999999999998</v>
      </c>
      <c r="AE11" s="34">
        <f t="shared" si="0"/>
        <v>15.264999999999997</v>
      </c>
      <c r="AF11" s="34">
        <f t="shared" si="0"/>
        <v>13.019999999999996</v>
      </c>
      <c r="AG11" s="34">
        <f t="shared" si="0"/>
        <v>10.774999999999995</v>
      </c>
      <c r="AH11" s="34">
        <f t="shared" si="0"/>
        <v>8.529999999999994</v>
      </c>
      <c r="AI11" s="34">
        <f t="shared" si="0"/>
        <v>6.2849999999999939</v>
      </c>
      <c r="AJ11" s="36" t="s">
        <v>105</v>
      </c>
      <c r="AK11" s="36" t="s">
        <v>105</v>
      </c>
      <c r="AL11" s="36" t="s">
        <v>105</v>
      </c>
      <c r="AM11" s="36" t="s">
        <v>105</v>
      </c>
      <c r="AN11" s="63">
        <f t="shared" ref="AN11:AN26" si="1">SUM(D11*0.3/100)</f>
        <v>1.347</v>
      </c>
    </row>
    <row r="12" spans="1:41">
      <c r="A12" s="62" t="s">
        <v>106</v>
      </c>
      <c r="B12" s="44" t="s">
        <v>40</v>
      </c>
      <c r="C12" s="35" t="s">
        <v>107</v>
      </c>
      <c r="D12" s="33">
        <v>204</v>
      </c>
      <c r="E12" s="33">
        <v>156.24</v>
      </c>
      <c r="F12" s="33">
        <v>123.84</v>
      </c>
      <c r="G12" s="33">
        <v>72</v>
      </c>
      <c r="H12" s="33">
        <v>66</v>
      </c>
      <c r="I12" s="33">
        <v>60</v>
      </c>
      <c r="J12" s="33">
        <v>54</v>
      </c>
      <c r="K12" s="33">
        <v>48</v>
      </c>
      <c r="L12" s="34">
        <v>40</v>
      </c>
      <c r="M12" s="34">
        <f>L12-1.02</f>
        <v>38.979999999999997</v>
      </c>
      <c r="N12" s="34">
        <f t="shared" ref="N12:AA12" si="2">M12-1.02</f>
        <v>37.959999999999994</v>
      </c>
      <c r="O12" s="34">
        <f t="shared" si="2"/>
        <v>36.939999999999991</v>
      </c>
      <c r="P12" s="34">
        <f t="shared" si="2"/>
        <v>35.919999999999987</v>
      </c>
      <c r="Q12" s="34">
        <f t="shared" si="2"/>
        <v>34.899999999999984</v>
      </c>
      <c r="R12" s="34">
        <f t="shared" si="2"/>
        <v>33.879999999999981</v>
      </c>
      <c r="S12" s="34">
        <f t="shared" si="2"/>
        <v>32.859999999999978</v>
      </c>
      <c r="T12" s="34">
        <v>25</v>
      </c>
      <c r="U12" s="34">
        <f t="shared" si="2"/>
        <v>23.98</v>
      </c>
      <c r="V12" s="34">
        <f t="shared" si="2"/>
        <v>22.96</v>
      </c>
      <c r="W12" s="34">
        <f t="shared" si="2"/>
        <v>21.94</v>
      </c>
      <c r="X12" s="34">
        <f t="shared" si="2"/>
        <v>20.92</v>
      </c>
      <c r="Y12" s="34">
        <f t="shared" si="2"/>
        <v>19.900000000000002</v>
      </c>
      <c r="Z12" s="34">
        <f t="shared" si="2"/>
        <v>18.880000000000003</v>
      </c>
      <c r="AA12" s="34">
        <f t="shared" si="2"/>
        <v>17.860000000000003</v>
      </c>
      <c r="AB12" s="36" t="s">
        <v>105</v>
      </c>
      <c r="AC12" s="36" t="s">
        <v>105</v>
      </c>
      <c r="AD12" s="36" t="s">
        <v>105</v>
      </c>
      <c r="AE12" s="36" t="s">
        <v>105</v>
      </c>
      <c r="AF12" s="36" t="s">
        <v>105</v>
      </c>
      <c r="AG12" s="36" t="s">
        <v>105</v>
      </c>
      <c r="AH12" s="36" t="s">
        <v>105</v>
      </c>
      <c r="AI12" s="36" t="s">
        <v>105</v>
      </c>
      <c r="AJ12" s="36" t="s">
        <v>105</v>
      </c>
      <c r="AK12" s="36" t="s">
        <v>105</v>
      </c>
      <c r="AL12" s="36" t="s">
        <v>105</v>
      </c>
      <c r="AM12" s="36" t="s">
        <v>105</v>
      </c>
      <c r="AN12" s="63">
        <f t="shared" si="1"/>
        <v>0.61199999999999999</v>
      </c>
    </row>
    <row r="13" spans="1:41" ht="84">
      <c r="A13" s="62" t="s">
        <v>108</v>
      </c>
      <c r="B13" s="44" t="s">
        <v>109</v>
      </c>
      <c r="C13" s="22" t="s">
        <v>110</v>
      </c>
      <c r="D13" s="33">
        <v>85</v>
      </c>
      <c r="E13" s="33">
        <v>64.61</v>
      </c>
      <c r="F13" s="33">
        <v>50.76</v>
      </c>
      <c r="G13" s="33">
        <v>16.25</v>
      </c>
      <c r="H13" s="33">
        <v>15</v>
      </c>
      <c r="I13" s="33">
        <v>13.75</v>
      </c>
      <c r="J13" s="33">
        <v>12.5</v>
      </c>
      <c r="K13" s="33">
        <v>11.25</v>
      </c>
      <c r="L13" s="34">
        <v>9</v>
      </c>
      <c r="M13" s="34">
        <f>L13-0.425</f>
        <v>8.5749999999999993</v>
      </c>
      <c r="N13" s="34">
        <f t="shared" ref="N13:S13" si="3">M13-0.425</f>
        <v>8.1499999999999986</v>
      </c>
      <c r="O13" s="34">
        <f t="shared" si="3"/>
        <v>7.7249999999999988</v>
      </c>
      <c r="P13" s="34">
        <f t="shared" si="3"/>
        <v>7.2999999999999989</v>
      </c>
      <c r="Q13" s="34">
        <f t="shared" si="3"/>
        <v>6.8749999999999991</v>
      </c>
      <c r="R13" s="34">
        <f t="shared" si="3"/>
        <v>6.4499999999999993</v>
      </c>
      <c r="S13" s="34">
        <f t="shared" si="3"/>
        <v>6.0249999999999995</v>
      </c>
      <c r="T13" s="36" t="s">
        <v>105</v>
      </c>
      <c r="U13" s="36" t="s">
        <v>105</v>
      </c>
      <c r="V13" s="36" t="s">
        <v>105</v>
      </c>
      <c r="W13" s="36" t="s">
        <v>105</v>
      </c>
      <c r="X13" s="36" t="s">
        <v>105</v>
      </c>
      <c r="Y13" s="36" t="s">
        <v>105</v>
      </c>
      <c r="Z13" s="36" t="s">
        <v>105</v>
      </c>
      <c r="AA13" s="36" t="s">
        <v>105</v>
      </c>
      <c r="AB13" s="36" t="s">
        <v>105</v>
      </c>
      <c r="AC13" s="36" t="s">
        <v>105</v>
      </c>
      <c r="AD13" s="36" t="s">
        <v>105</v>
      </c>
      <c r="AE13" s="36" t="s">
        <v>105</v>
      </c>
      <c r="AF13" s="36" t="s">
        <v>105</v>
      </c>
      <c r="AG13" s="36" t="s">
        <v>105</v>
      </c>
      <c r="AH13" s="36" t="s">
        <v>105</v>
      </c>
      <c r="AI13" s="36" t="s">
        <v>105</v>
      </c>
      <c r="AJ13" s="36" t="s">
        <v>105</v>
      </c>
      <c r="AK13" s="36" t="s">
        <v>105</v>
      </c>
      <c r="AL13" s="36" t="s">
        <v>105</v>
      </c>
      <c r="AM13" s="36" t="s">
        <v>105</v>
      </c>
      <c r="AN13" s="63">
        <f t="shared" si="1"/>
        <v>0.255</v>
      </c>
    </row>
    <row r="14" spans="1:41" ht="36">
      <c r="A14" s="62" t="s">
        <v>111</v>
      </c>
      <c r="B14" s="44" t="s">
        <v>112</v>
      </c>
      <c r="C14" s="22" t="s">
        <v>113</v>
      </c>
      <c r="D14" s="33">
        <v>85</v>
      </c>
      <c r="E14" s="33">
        <v>59.5</v>
      </c>
      <c r="F14" s="33">
        <v>45</v>
      </c>
      <c r="G14" s="33">
        <v>32.5</v>
      </c>
      <c r="H14" s="33">
        <v>30</v>
      </c>
      <c r="I14" s="33">
        <v>27.5</v>
      </c>
      <c r="J14" s="33">
        <v>25</v>
      </c>
      <c r="K14" s="33">
        <v>22.5</v>
      </c>
      <c r="L14" s="34">
        <v>19</v>
      </c>
      <c r="M14" s="34">
        <f>L14-0.29</f>
        <v>18.71</v>
      </c>
      <c r="N14" s="34">
        <f t="shared" ref="N14:AC15" si="4">M14-0.29</f>
        <v>18.420000000000002</v>
      </c>
      <c r="O14" s="34">
        <f t="shared" si="4"/>
        <v>18.130000000000003</v>
      </c>
      <c r="P14" s="34">
        <f t="shared" si="4"/>
        <v>17.840000000000003</v>
      </c>
      <c r="Q14" s="34">
        <f t="shared" si="4"/>
        <v>17.550000000000004</v>
      </c>
      <c r="R14" s="34">
        <f t="shared" si="4"/>
        <v>17.260000000000005</v>
      </c>
      <c r="S14" s="34">
        <f t="shared" si="4"/>
        <v>16.970000000000006</v>
      </c>
      <c r="T14" s="34">
        <v>13</v>
      </c>
      <c r="U14" s="34">
        <f t="shared" si="4"/>
        <v>12.71</v>
      </c>
      <c r="V14" s="34">
        <f t="shared" si="4"/>
        <v>12.420000000000002</v>
      </c>
      <c r="W14" s="34">
        <f t="shared" si="4"/>
        <v>12.130000000000003</v>
      </c>
      <c r="X14" s="34">
        <f t="shared" si="4"/>
        <v>11.840000000000003</v>
      </c>
      <c r="Y14" s="34">
        <f t="shared" si="4"/>
        <v>11.550000000000004</v>
      </c>
      <c r="Z14" s="34">
        <f t="shared" si="4"/>
        <v>11.260000000000005</v>
      </c>
      <c r="AA14" s="34">
        <f t="shared" si="4"/>
        <v>10.970000000000006</v>
      </c>
      <c r="AB14" s="34">
        <v>8</v>
      </c>
      <c r="AC14" s="34">
        <f t="shared" si="4"/>
        <v>7.71</v>
      </c>
      <c r="AD14" s="34">
        <f t="shared" ref="AD14:AI14" si="5">AC14-0.29</f>
        <v>7.42</v>
      </c>
      <c r="AE14" s="34">
        <f t="shared" si="5"/>
        <v>7.13</v>
      </c>
      <c r="AF14" s="34">
        <f t="shared" si="5"/>
        <v>6.84</v>
      </c>
      <c r="AG14" s="34">
        <f t="shared" si="5"/>
        <v>6.55</v>
      </c>
      <c r="AH14" s="34">
        <f t="shared" si="5"/>
        <v>6.26</v>
      </c>
      <c r="AI14" s="34">
        <f t="shared" si="5"/>
        <v>5.97</v>
      </c>
      <c r="AJ14" s="36" t="s">
        <v>105</v>
      </c>
      <c r="AK14" s="36" t="s">
        <v>105</v>
      </c>
      <c r="AL14" s="36" t="s">
        <v>105</v>
      </c>
      <c r="AM14" s="36" t="s">
        <v>105</v>
      </c>
      <c r="AN14" s="63">
        <f t="shared" si="1"/>
        <v>0.255</v>
      </c>
    </row>
    <row r="15" spans="1:41">
      <c r="A15" s="62" t="s">
        <v>114</v>
      </c>
      <c r="B15" s="44" t="s">
        <v>115</v>
      </c>
      <c r="C15" s="32" t="s">
        <v>116</v>
      </c>
      <c r="D15" s="33">
        <v>85</v>
      </c>
      <c r="E15" s="33">
        <v>59.5</v>
      </c>
      <c r="F15" s="33">
        <v>45</v>
      </c>
      <c r="G15" s="33">
        <v>32.5</v>
      </c>
      <c r="H15" s="33">
        <v>30</v>
      </c>
      <c r="I15" s="33">
        <v>27.5</v>
      </c>
      <c r="J15" s="33">
        <v>25</v>
      </c>
      <c r="K15" s="33">
        <v>22.5</v>
      </c>
      <c r="L15" s="34">
        <v>19</v>
      </c>
      <c r="M15" s="34">
        <f>L15-0.29</f>
        <v>18.71</v>
      </c>
      <c r="N15" s="34">
        <f t="shared" si="4"/>
        <v>18.420000000000002</v>
      </c>
      <c r="O15" s="34">
        <f t="shared" si="4"/>
        <v>18.130000000000003</v>
      </c>
      <c r="P15" s="34">
        <f t="shared" si="4"/>
        <v>17.840000000000003</v>
      </c>
      <c r="Q15" s="34">
        <f t="shared" si="4"/>
        <v>17.550000000000004</v>
      </c>
      <c r="R15" s="34">
        <f t="shared" si="4"/>
        <v>17.260000000000005</v>
      </c>
      <c r="S15" s="34">
        <f t="shared" si="4"/>
        <v>16.970000000000006</v>
      </c>
      <c r="T15" s="34">
        <v>13</v>
      </c>
      <c r="U15" s="34">
        <f t="shared" si="4"/>
        <v>12.71</v>
      </c>
      <c r="V15" s="34">
        <f t="shared" si="4"/>
        <v>12.420000000000002</v>
      </c>
      <c r="W15" s="34">
        <f t="shared" si="4"/>
        <v>12.130000000000003</v>
      </c>
      <c r="X15" s="34">
        <f t="shared" si="4"/>
        <v>11.840000000000003</v>
      </c>
      <c r="Y15" s="34">
        <f t="shared" si="4"/>
        <v>11.550000000000004</v>
      </c>
      <c r="Z15" s="34">
        <f t="shared" si="4"/>
        <v>11.260000000000005</v>
      </c>
      <c r="AA15" s="34">
        <f t="shared" si="4"/>
        <v>10.970000000000006</v>
      </c>
      <c r="AB15" s="36" t="s">
        <v>105</v>
      </c>
      <c r="AC15" s="36" t="s">
        <v>105</v>
      </c>
      <c r="AD15" s="36" t="s">
        <v>105</v>
      </c>
      <c r="AE15" s="36" t="s">
        <v>105</v>
      </c>
      <c r="AF15" s="36" t="s">
        <v>105</v>
      </c>
      <c r="AG15" s="36" t="s">
        <v>105</v>
      </c>
      <c r="AH15" s="36" t="s">
        <v>105</v>
      </c>
      <c r="AI15" s="36" t="s">
        <v>105</v>
      </c>
      <c r="AJ15" s="36" t="s">
        <v>105</v>
      </c>
      <c r="AK15" s="36" t="s">
        <v>105</v>
      </c>
      <c r="AL15" s="36" t="s">
        <v>105</v>
      </c>
      <c r="AM15" s="36" t="s">
        <v>105</v>
      </c>
      <c r="AN15" s="63">
        <f t="shared" si="1"/>
        <v>0.255</v>
      </c>
    </row>
    <row r="16" spans="1:41" ht="84">
      <c r="A16" s="62" t="s">
        <v>117</v>
      </c>
      <c r="B16" s="44" t="s">
        <v>118</v>
      </c>
      <c r="C16" s="22" t="s">
        <v>119</v>
      </c>
      <c r="D16" s="33">
        <v>68</v>
      </c>
      <c r="E16" s="33">
        <v>51.69</v>
      </c>
      <c r="F16" s="33">
        <v>40.61</v>
      </c>
      <c r="G16" s="33">
        <v>13</v>
      </c>
      <c r="H16" s="33">
        <v>12</v>
      </c>
      <c r="I16" s="33">
        <v>11</v>
      </c>
      <c r="J16" s="33">
        <v>10</v>
      </c>
      <c r="K16" s="33">
        <v>9</v>
      </c>
      <c r="L16" s="36" t="s">
        <v>105</v>
      </c>
      <c r="M16" s="37" t="s">
        <v>105</v>
      </c>
      <c r="N16" s="37" t="s">
        <v>105</v>
      </c>
      <c r="O16" s="37" t="s">
        <v>105</v>
      </c>
      <c r="P16" s="37" t="s">
        <v>105</v>
      </c>
      <c r="Q16" s="37" t="s">
        <v>105</v>
      </c>
      <c r="R16" s="37" t="s">
        <v>105</v>
      </c>
      <c r="S16" s="37" t="s">
        <v>105</v>
      </c>
      <c r="T16" s="37" t="s">
        <v>105</v>
      </c>
      <c r="U16" s="36" t="s">
        <v>105</v>
      </c>
      <c r="V16" s="36" t="s">
        <v>105</v>
      </c>
      <c r="W16" s="36" t="s">
        <v>105</v>
      </c>
      <c r="X16" s="36" t="s">
        <v>105</v>
      </c>
      <c r="Y16" s="36" t="s">
        <v>105</v>
      </c>
      <c r="Z16" s="36" t="s">
        <v>105</v>
      </c>
      <c r="AA16" s="36" t="s">
        <v>105</v>
      </c>
      <c r="AB16" s="36" t="s">
        <v>105</v>
      </c>
      <c r="AC16" s="36" t="s">
        <v>105</v>
      </c>
      <c r="AD16" s="36" t="s">
        <v>105</v>
      </c>
      <c r="AE16" s="36" t="s">
        <v>105</v>
      </c>
      <c r="AF16" s="36" t="s">
        <v>105</v>
      </c>
      <c r="AG16" s="36" t="s">
        <v>105</v>
      </c>
      <c r="AH16" s="36" t="s">
        <v>105</v>
      </c>
      <c r="AI16" s="36" t="s">
        <v>105</v>
      </c>
      <c r="AJ16" s="36" t="s">
        <v>105</v>
      </c>
      <c r="AK16" s="36" t="s">
        <v>105</v>
      </c>
      <c r="AL16" s="36" t="s">
        <v>105</v>
      </c>
      <c r="AM16" s="36" t="s">
        <v>105</v>
      </c>
      <c r="AN16" s="63">
        <f t="shared" si="1"/>
        <v>0.20399999999999999</v>
      </c>
    </row>
    <row r="17" spans="1:40">
      <c r="A17" s="62" t="s">
        <v>120</v>
      </c>
      <c r="B17" s="44" t="s">
        <v>121</v>
      </c>
      <c r="C17" s="32" t="s">
        <v>122</v>
      </c>
      <c r="D17" s="33">
        <v>68</v>
      </c>
      <c r="E17" s="33">
        <v>47.6</v>
      </c>
      <c r="F17" s="33">
        <v>36</v>
      </c>
      <c r="G17" s="33">
        <v>18</v>
      </c>
      <c r="H17" s="33">
        <v>16.5</v>
      </c>
      <c r="I17" s="33">
        <v>15</v>
      </c>
      <c r="J17" s="33">
        <v>13.5</v>
      </c>
      <c r="K17" s="33">
        <v>12</v>
      </c>
      <c r="L17" s="34">
        <v>10</v>
      </c>
      <c r="M17" s="38">
        <f>L17-0.34</f>
        <v>9.66</v>
      </c>
      <c r="N17" s="38">
        <f t="shared" ref="N17:AA17" si="6">M17-0.34</f>
        <v>9.32</v>
      </c>
      <c r="O17" s="38">
        <f t="shared" si="6"/>
        <v>8.98</v>
      </c>
      <c r="P17" s="38">
        <f t="shared" si="6"/>
        <v>8.64</v>
      </c>
      <c r="Q17" s="38">
        <f t="shared" si="6"/>
        <v>8.3000000000000007</v>
      </c>
      <c r="R17" s="38">
        <f t="shared" si="6"/>
        <v>7.9600000000000009</v>
      </c>
      <c r="S17" s="38">
        <f t="shared" si="6"/>
        <v>7.620000000000001</v>
      </c>
      <c r="T17" s="38">
        <v>6</v>
      </c>
      <c r="U17" s="34">
        <f t="shared" si="6"/>
        <v>5.66</v>
      </c>
      <c r="V17" s="34">
        <f t="shared" si="6"/>
        <v>5.32</v>
      </c>
      <c r="W17" s="34">
        <f t="shared" si="6"/>
        <v>4.9800000000000004</v>
      </c>
      <c r="X17" s="34">
        <f t="shared" si="6"/>
        <v>4.6400000000000006</v>
      </c>
      <c r="Y17" s="34">
        <f t="shared" si="6"/>
        <v>4.3000000000000007</v>
      </c>
      <c r="Z17" s="34">
        <f t="shared" si="6"/>
        <v>3.9600000000000009</v>
      </c>
      <c r="AA17" s="34">
        <f t="shared" si="6"/>
        <v>3.620000000000001</v>
      </c>
      <c r="AB17" s="36" t="s">
        <v>105</v>
      </c>
      <c r="AC17" s="36" t="s">
        <v>105</v>
      </c>
      <c r="AD17" s="36" t="s">
        <v>105</v>
      </c>
      <c r="AE17" s="36" t="s">
        <v>105</v>
      </c>
      <c r="AF17" s="36" t="s">
        <v>105</v>
      </c>
      <c r="AG17" s="36" t="s">
        <v>105</v>
      </c>
      <c r="AH17" s="36" t="s">
        <v>105</v>
      </c>
      <c r="AI17" s="36" t="s">
        <v>105</v>
      </c>
      <c r="AJ17" s="36" t="s">
        <v>105</v>
      </c>
      <c r="AK17" s="36" t="s">
        <v>105</v>
      </c>
      <c r="AL17" s="36" t="s">
        <v>105</v>
      </c>
      <c r="AM17" s="36" t="s">
        <v>105</v>
      </c>
      <c r="AN17" s="63">
        <f t="shared" si="1"/>
        <v>0.20399999999999999</v>
      </c>
    </row>
    <row r="18" spans="1:40" ht="24">
      <c r="A18" s="62" t="s">
        <v>123</v>
      </c>
      <c r="B18" s="44" t="s">
        <v>124</v>
      </c>
      <c r="C18" s="22" t="s">
        <v>125</v>
      </c>
      <c r="D18" s="33">
        <v>68</v>
      </c>
      <c r="E18" s="33">
        <v>52.08</v>
      </c>
      <c r="F18" s="33">
        <v>41.28</v>
      </c>
      <c r="G18" s="33">
        <v>24</v>
      </c>
      <c r="H18" s="33">
        <v>22</v>
      </c>
      <c r="I18" s="33">
        <v>20</v>
      </c>
      <c r="J18" s="33">
        <v>18</v>
      </c>
      <c r="K18" s="33">
        <v>16</v>
      </c>
      <c r="L18" s="34">
        <v>13</v>
      </c>
      <c r="M18" s="38">
        <f>SUM(L18-0.34)</f>
        <v>12.66</v>
      </c>
      <c r="N18" s="38">
        <f t="shared" ref="N18:AC19" si="7">SUM(M18-0.34)</f>
        <v>12.32</v>
      </c>
      <c r="O18" s="38">
        <f t="shared" si="7"/>
        <v>11.98</v>
      </c>
      <c r="P18" s="38">
        <f t="shared" si="7"/>
        <v>11.64</v>
      </c>
      <c r="Q18" s="38">
        <f t="shared" si="7"/>
        <v>11.3</v>
      </c>
      <c r="R18" s="38">
        <f t="shared" si="7"/>
        <v>10.96</v>
      </c>
      <c r="S18" s="38">
        <f t="shared" si="7"/>
        <v>10.620000000000001</v>
      </c>
      <c r="T18" s="38">
        <v>9</v>
      </c>
      <c r="U18" s="34">
        <f t="shared" si="7"/>
        <v>8.66</v>
      </c>
      <c r="V18" s="34">
        <f t="shared" si="7"/>
        <v>8.32</v>
      </c>
      <c r="W18" s="34">
        <f t="shared" si="7"/>
        <v>7.98</v>
      </c>
      <c r="X18" s="34">
        <f t="shared" si="7"/>
        <v>7.6400000000000006</v>
      </c>
      <c r="Y18" s="34">
        <f t="shared" si="7"/>
        <v>7.3000000000000007</v>
      </c>
      <c r="Z18" s="34">
        <f t="shared" si="7"/>
        <v>6.9600000000000009</v>
      </c>
      <c r="AA18" s="34">
        <f t="shared" si="7"/>
        <v>6.620000000000001</v>
      </c>
      <c r="AB18" s="34">
        <v>4</v>
      </c>
      <c r="AC18" s="34">
        <f t="shared" si="7"/>
        <v>3.66</v>
      </c>
      <c r="AD18" s="34">
        <f t="shared" ref="AD18:AI18" si="8">SUM(AC18-0.34)</f>
        <v>3.3200000000000003</v>
      </c>
      <c r="AE18" s="34">
        <f t="shared" si="8"/>
        <v>2.9800000000000004</v>
      </c>
      <c r="AF18" s="34">
        <f t="shared" si="8"/>
        <v>2.6400000000000006</v>
      </c>
      <c r="AG18" s="34">
        <f t="shared" si="8"/>
        <v>2.3000000000000007</v>
      </c>
      <c r="AH18" s="34">
        <f t="shared" si="8"/>
        <v>1.9600000000000006</v>
      </c>
      <c r="AI18" s="34">
        <f t="shared" si="8"/>
        <v>1.6200000000000006</v>
      </c>
      <c r="AJ18" s="36" t="s">
        <v>105</v>
      </c>
      <c r="AK18" s="36" t="s">
        <v>105</v>
      </c>
      <c r="AL18" s="36" t="s">
        <v>105</v>
      </c>
      <c r="AM18" s="36" t="s">
        <v>105</v>
      </c>
      <c r="AN18" s="63">
        <f t="shared" si="1"/>
        <v>0.20399999999999999</v>
      </c>
    </row>
    <row r="19" spans="1:40">
      <c r="A19" s="62" t="s">
        <v>126</v>
      </c>
      <c r="B19" s="44" t="s">
        <v>127</v>
      </c>
      <c r="C19" s="32" t="s">
        <v>128</v>
      </c>
      <c r="D19" s="33">
        <v>68</v>
      </c>
      <c r="E19" s="33">
        <v>47.6</v>
      </c>
      <c r="F19" s="33">
        <v>36</v>
      </c>
      <c r="G19" s="33">
        <v>26</v>
      </c>
      <c r="H19" s="33">
        <v>24</v>
      </c>
      <c r="I19" s="33">
        <v>22</v>
      </c>
      <c r="J19" s="33">
        <v>20</v>
      </c>
      <c r="K19" s="33">
        <v>18</v>
      </c>
      <c r="L19" s="34">
        <v>13</v>
      </c>
      <c r="M19" s="38">
        <f>SUM(L19-0.34)</f>
        <v>12.66</v>
      </c>
      <c r="N19" s="38">
        <f t="shared" si="7"/>
        <v>12.32</v>
      </c>
      <c r="O19" s="38">
        <f t="shared" si="7"/>
        <v>11.98</v>
      </c>
      <c r="P19" s="38">
        <f t="shared" si="7"/>
        <v>11.64</v>
      </c>
      <c r="Q19" s="38">
        <f t="shared" si="7"/>
        <v>11.3</v>
      </c>
      <c r="R19" s="38">
        <f t="shared" si="7"/>
        <v>10.96</v>
      </c>
      <c r="S19" s="38">
        <f t="shared" si="7"/>
        <v>10.620000000000001</v>
      </c>
      <c r="T19" s="38">
        <v>9</v>
      </c>
      <c r="U19" s="34">
        <f t="shared" si="7"/>
        <v>8.66</v>
      </c>
      <c r="V19" s="34">
        <f t="shared" si="7"/>
        <v>8.32</v>
      </c>
      <c r="W19" s="34">
        <f t="shared" si="7"/>
        <v>7.98</v>
      </c>
      <c r="X19" s="34">
        <f t="shared" si="7"/>
        <v>7.6400000000000006</v>
      </c>
      <c r="Y19" s="34">
        <f t="shared" si="7"/>
        <v>7.3000000000000007</v>
      </c>
      <c r="Z19" s="34">
        <f t="shared" si="7"/>
        <v>6.9600000000000009</v>
      </c>
      <c r="AA19" s="34">
        <f t="shared" si="7"/>
        <v>6.620000000000001</v>
      </c>
      <c r="AB19" s="36" t="s">
        <v>105</v>
      </c>
      <c r="AC19" s="36" t="s">
        <v>105</v>
      </c>
      <c r="AD19" s="36" t="s">
        <v>105</v>
      </c>
      <c r="AE19" s="36" t="s">
        <v>105</v>
      </c>
      <c r="AF19" s="36" t="s">
        <v>105</v>
      </c>
      <c r="AG19" s="36" t="s">
        <v>105</v>
      </c>
      <c r="AH19" s="36" t="s">
        <v>105</v>
      </c>
      <c r="AI19" s="36" t="s">
        <v>105</v>
      </c>
      <c r="AJ19" s="36" t="s">
        <v>105</v>
      </c>
      <c r="AK19" s="36" t="s">
        <v>105</v>
      </c>
      <c r="AL19" s="36" t="s">
        <v>105</v>
      </c>
      <c r="AM19" s="36" t="s">
        <v>105</v>
      </c>
      <c r="AN19" s="63">
        <f t="shared" si="1"/>
        <v>0.20399999999999999</v>
      </c>
    </row>
    <row r="20" spans="1:40">
      <c r="A20" s="62" t="s">
        <v>129</v>
      </c>
      <c r="B20" s="44" t="s">
        <v>130</v>
      </c>
      <c r="C20" s="32" t="s">
        <v>131</v>
      </c>
      <c r="D20" s="33">
        <v>51</v>
      </c>
      <c r="E20" s="33">
        <v>35.700000000000003</v>
      </c>
      <c r="F20" s="33">
        <v>27</v>
      </c>
      <c r="G20" s="33">
        <v>19.5</v>
      </c>
      <c r="H20" s="33">
        <v>18</v>
      </c>
      <c r="I20" s="33">
        <v>16.5</v>
      </c>
      <c r="J20" s="33">
        <v>15</v>
      </c>
      <c r="K20" s="33">
        <v>13.5</v>
      </c>
      <c r="L20" s="38">
        <v>8</v>
      </c>
      <c r="M20" s="38">
        <f>SUM(L20-0.255)</f>
        <v>7.7450000000000001</v>
      </c>
      <c r="N20" s="38">
        <f t="shared" ref="N20:S20" si="9">SUM(M20-0.255)</f>
        <v>7.49</v>
      </c>
      <c r="O20" s="38">
        <f t="shared" si="9"/>
        <v>7.2350000000000003</v>
      </c>
      <c r="P20" s="38">
        <f t="shared" si="9"/>
        <v>6.98</v>
      </c>
      <c r="Q20" s="38">
        <f t="shared" si="9"/>
        <v>6.7250000000000005</v>
      </c>
      <c r="R20" s="38">
        <f t="shared" si="9"/>
        <v>6.4700000000000006</v>
      </c>
      <c r="S20" s="38">
        <f t="shared" si="9"/>
        <v>6.2150000000000007</v>
      </c>
      <c r="T20" s="37" t="s">
        <v>105</v>
      </c>
      <c r="U20" s="36" t="s">
        <v>105</v>
      </c>
      <c r="V20" s="36" t="s">
        <v>105</v>
      </c>
      <c r="W20" s="36" t="s">
        <v>105</v>
      </c>
      <c r="X20" s="36" t="s">
        <v>105</v>
      </c>
      <c r="Y20" s="36" t="s">
        <v>105</v>
      </c>
      <c r="Z20" s="36" t="s">
        <v>105</v>
      </c>
      <c r="AA20" s="36" t="s">
        <v>105</v>
      </c>
      <c r="AB20" s="36" t="s">
        <v>105</v>
      </c>
      <c r="AC20" s="36" t="s">
        <v>105</v>
      </c>
      <c r="AD20" s="36" t="s">
        <v>105</v>
      </c>
      <c r="AE20" s="36" t="s">
        <v>105</v>
      </c>
      <c r="AF20" s="36" t="s">
        <v>105</v>
      </c>
      <c r="AG20" s="36" t="s">
        <v>105</v>
      </c>
      <c r="AH20" s="36" t="s">
        <v>105</v>
      </c>
      <c r="AI20" s="36" t="s">
        <v>105</v>
      </c>
      <c r="AJ20" s="36" t="s">
        <v>105</v>
      </c>
      <c r="AK20" s="36" t="s">
        <v>105</v>
      </c>
      <c r="AL20" s="36" t="s">
        <v>105</v>
      </c>
      <c r="AM20" s="36" t="s">
        <v>105</v>
      </c>
      <c r="AN20" s="63">
        <f t="shared" si="1"/>
        <v>0.153</v>
      </c>
    </row>
    <row r="21" spans="1:40">
      <c r="A21" s="62" t="s">
        <v>132</v>
      </c>
      <c r="B21" s="44" t="s">
        <v>133</v>
      </c>
      <c r="C21" s="32" t="s">
        <v>134</v>
      </c>
      <c r="D21" s="33">
        <v>34</v>
      </c>
      <c r="E21" s="33">
        <v>26.04</v>
      </c>
      <c r="F21" s="33">
        <v>20.64</v>
      </c>
      <c r="G21" s="33">
        <v>12</v>
      </c>
      <c r="H21" s="33">
        <v>11</v>
      </c>
      <c r="I21" s="33">
        <v>10</v>
      </c>
      <c r="J21" s="33">
        <v>9</v>
      </c>
      <c r="K21" s="33">
        <v>8</v>
      </c>
      <c r="L21" s="38">
        <v>6</v>
      </c>
      <c r="M21" s="38">
        <f>SUM(L21-0.17)</f>
        <v>5.83</v>
      </c>
      <c r="N21" s="38">
        <f t="shared" ref="N21:S22" si="10">SUM(M21-0.17)</f>
        <v>5.66</v>
      </c>
      <c r="O21" s="38">
        <f t="shared" si="10"/>
        <v>5.49</v>
      </c>
      <c r="P21" s="38">
        <f t="shared" si="10"/>
        <v>5.32</v>
      </c>
      <c r="Q21" s="38">
        <f t="shared" si="10"/>
        <v>5.15</v>
      </c>
      <c r="R21" s="38">
        <f t="shared" si="10"/>
        <v>4.9800000000000004</v>
      </c>
      <c r="S21" s="38">
        <f t="shared" si="10"/>
        <v>4.8100000000000005</v>
      </c>
      <c r="T21" s="37" t="s">
        <v>105</v>
      </c>
      <c r="U21" s="36" t="s">
        <v>105</v>
      </c>
      <c r="V21" s="36" t="s">
        <v>105</v>
      </c>
      <c r="W21" s="36" t="s">
        <v>105</v>
      </c>
      <c r="X21" s="36" t="s">
        <v>105</v>
      </c>
      <c r="Y21" s="36" t="s">
        <v>105</v>
      </c>
      <c r="Z21" s="36" t="s">
        <v>105</v>
      </c>
      <c r="AA21" s="36" t="s">
        <v>105</v>
      </c>
      <c r="AB21" s="36" t="s">
        <v>105</v>
      </c>
      <c r="AC21" s="36" t="s">
        <v>105</v>
      </c>
      <c r="AD21" s="36" t="s">
        <v>105</v>
      </c>
      <c r="AE21" s="36" t="s">
        <v>105</v>
      </c>
      <c r="AF21" s="36" t="s">
        <v>105</v>
      </c>
      <c r="AG21" s="36" t="s">
        <v>105</v>
      </c>
      <c r="AH21" s="36" t="s">
        <v>105</v>
      </c>
      <c r="AI21" s="36" t="s">
        <v>105</v>
      </c>
      <c r="AJ21" s="36" t="s">
        <v>105</v>
      </c>
      <c r="AK21" s="36" t="s">
        <v>105</v>
      </c>
      <c r="AL21" s="36" t="s">
        <v>105</v>
      </c>
      <c r="AM21" s="36" t="s">
        <v>105</v>
      </c>
      <c r="AN21" s="63">
        <f t="shared" si="1"/>
        <v>0.10199999999999999</v>
      </c>
    </row>
    <row r="22" spans="1:40">
      <c r="A22" s="62" t="s">
        <v>135</v>
      </c>
      <c r="B22" s="44" t="s">
        <v>136</v>
      </c>
      <c r="C22" s="32" t="s">
        <v>137</v>
      </c>
      <c r="D22" s="33">
        <v>34</v>
      </c>
      <c r="E22" s="33">
        <v>26.04</v>
      </c>
      <c r="F22" s="33">
        <v>20.64</v>
      </c>
      <c r="G22" s="33">
        <v>12</v>
      </c>
      <c r="H22" s="33">
        <v>11</v>
      </c>
      <c r="I22" s="33">
        <v>10</v>
      </c>
      <c r="J22" s="33">
        <v>9</v>
      </c>
      <c r="K22" s="33">
        <v>8</v>
      </c>
      <c r="L22" s="38">
        <v>6</v>
      </c>
      <c r="M22" s="38">
        <f>SUM(L22-0.17)</f>
        <v>5.83</v>
      </c>
      <c r="N22" s="38">
        <f t="shared" si="10"/>
        <v>5.66</v>
      </c>
      <c r="O22" s="38">
        <f t="shared" si="10"/>
        <v>5.49</v>
      </c>
      <c r="P22" s="38">
        <f t="shared" si="10"/>
        <v>5.32</v>
      </c>
      <c r="Q22" s="38">
        <f t="shared" si="10"/>
        <v>5.15</v>
      </c>
      <c r="R22" s="38">
        <f t="shared" si="10"/>
        <v>4.9800000000000004</v>
      </c>
      <c r="S22" s="38">
        <f t="shared" si="10"/>
        <v>4.8100000000000005</v>
      </c>
      <c r="T22" s="36" t="s">
        <v>105</v>
      </c>
      <c r="U22" s="36" t="s">
        <v>105</v>
      </c>
      <c r="V22" s="36" t="s">
        <v>105</v>
      </c>
      <c r="W22" s="36" t="s">
        <v>105</v>
      </c>
      <c r="X22" s="36" t="s">
        <v>105</v>
      </c>
      <c r="Y22" s="36" t="s">
        <v>105</v>
      </c>
      <c r="Z22" s="36" t="s">
        <v>105</v>
      </c>
      <c r="AA22" s="36" t="s">
        <v>105</v>
      </c>
      <c r="AB22" s="36" t="s">
        <v>105</v>
      </c>
      <c r="AC22" s="36" t="s">
        <v>105</v>
      </c>
      <c r="AD22" s="36" t="s">
        <v>105</v>
      </c>
      <c r="AE22" s="36" t="s">
        <v>105</v>
      </c>
      <c r="AF22" s="36" t="s">
        <v>105</v>
      </c>
      <c r="AG22" s="36" t="s">
        <v>105</v>
      </c>
      <c r="AH22" s="36" t="s">
        <v>105</v>
      </c>
      <c r="AI22" s="36" t="s">
        <v>105</v>
      </c>
      <c r="AJ22" s="36" t="s">
        <v>105</v>
      </c>
      <c r="AK22" s="36" t="s">
        <v>105</v>
      </c>
      <c r="AL22" s="36" t="s">
        <v>105</v>
      </c>
      <c r="AM22" s="36" t="s">
        <v>105</v>
      </c>
      <c r="AN22" s="63">
        <f t="shared" si="1"/>
        <v>0.10199999999999999</v>
      </c>
    </row>
    <row r="23" spans="1:40">
      <c r="A23" s="62" t="s">
        <v>138</v>
      </c>
      <c r="B23" s="44" t="s">
        <v>31</v>
      </c>
      <c r="C23" s="32" t="s">
        <v>139</v>
      </c>
      <c r="D23" s="33">
        <v>25.5</v>
      </c>
      <c r="E23" s="33">
        <v>19.53</v>
      </c>
      <c r="F23" s="33">
        <v>15.48</v>
      </c>
      <c r="G23" s="33">
        <v>9</v>
      </c>
      <c r="H23" s="33">
        <v>8.25</v>
      </c>
      <c r="I23" s="33">
        <v>7.5</v>
      </c>
      <c r="J23" s="33">
        <v>6.75</v>
      </c>
      <c r="K23" s="33">
        <v>6</v>
      </c>
      <c r="L23" s="38">
        <v>5</v>
      </c>
      <c r="M23" s="38">
        <f>SUM(L23-0.1275)</f>
        <v>4.8724999999999996</v>
      </c>
      <c r="N23" s="38">
        <f t="shared" ref="N23:S23" si="11">SUM(M23-0.1275)</f>
        <v>4.7449999999999992</v>
      </c>
      <c r="O23" s="38">
        <f t="shared" si="11"/>
        <v>4.6174999999999988</v>
      </c>
      <c r="P23" s="38">
        <f t="shared" si="11"/>
        <v>4.4899999999999984</v>
      </c>
      <c r="Q23" s="38">
        <f t="shared" si="11"/>
        <v>4.362499999999998</v>
      </c>
      <c r="R23" s="38">
        <f t="shared" si="11"/>
        <v>4.2349999999999977</v>
      </c>
      <c r="S23" s="38">
        <f t="shared" si="11"/>
        <v>4.1074999999999973</v>
      </c>
      <c r="T23" s="36" t="s">
        <v>105</v>
      </c>
      <c r="U23" s="36" t="s">
        <v>105</v>
      </c>
      <c r="V23" s="36" t="s">
        <v>105</v>
      </c>
      <c r="W23" s="36" t="s">
        <v>105</v>
      </c>
      <c r="X23" s="36" t="s">
        <v>105</v>
      </c>
      <c r="Y23" s="36" t="s">
        <v>105</v>
      </c>
      <c r="Z23" s="36" t="s">
        <v>105</v>
      </c>
      <c r="AA23" s="36" t="s">
        <v>105</v>
      </c>
      <c r="AB23" s="36" t="s">
        <v>105</v>
      </c>
      <c r="AC23" s="36" t="s">
        <v>105</v>
      </c>
      <c r="AD23" s="36" t="s">
        <v>105</v>
      </c>
      <c r="AE23" s="36" t="s">
        <v>105</v>
      </c>
      <c r="AF23" s="36" t="s">
        <v>105</v>
      </c>
      <c r="AG23" s="36" t="s">
        <v>105</v>
      </c>
      <c r="AH23" s="36" t="s">
        <v>105</v>
      </c>
      <c r="AI23" s="36" t="s">
        <v>105</v>
      </c>
      <c r="AJ23" s="36" t="s">
        <v>105</v>
      </c>
      <c r="AK23" s="36" t="s">
        <v>105</v>
      </c>
      <c r="AL23" s="36" t="s">
        <v>105</v>
      </c>
      <c r="AM23" s="36" t="s">
        <v>105</v>
      </c>
      <c r="AN23" s="63">
        <f t="shared" si="1"/>
        <v>7.6499999999999999E-2</v>
      </c>
    </row>
    <row r="24" spans="1:40">
      <c r="A24" s="62" t="s">
        <v>140</v>
      </c>
      <c r="B24" s="44" t="s">
        <v>141</v>
      </c>
      <c r="C24" s="32" t="s">
        <v>142</v>
      </c>
      <c r="D24" s="33">
        <v>21.25</v>
      </c>
      <c r="E24" s="33">
        <v>14.5</v>
      </c>
      <c r="F24" s="33">
        <v>11.5</v>
      </c>
      <c r="G24" s="33">
        <v>7</v>
      </c>
      <c r="H24" s="33">
        <v>6.5</v>
      </c>
      <c r="I24" s="33">
        <v>6</v>
      </c>
      <c r="J24" s="33">
        <v>5.5</v>
      </c>
      <c r="K24" s="33">
        <v>5</v>
      </c>
      <c r="L24" s="38">
        <v>4</v>
      </c>
      <c r="M24" s="38">
        <f>SUM(L24-0.10625)</f>
        <v>3.8937499999999998</v>
      </c>
      <c r="N24" s="38">
        <f t="shared" ref="N24:S24" si="12">SUM(M24-0.10625)</f>
        <v>3.7874999999999996</v>
      </c>
      <c r="O24" s="38">
        <f t="shared" si="12"/>
        <v>3.6812499999999995</v>
      </c>
      <c r="P24" s="38">
        <f t="shared" si="12"/>
        <v>3.5749999999999993</v>
      </c>
      <c r="Q24" s="38">
        <f t="shared" si="12"/>
        <v>3.4687499999999991</v>
      </c>
      <c r="R24" s="38">
        <f t="shared" si="12"/>
        <v>3.3624999999999989</v>
      </c>
      <c r="S24" s="38">
        <f t="shared" si="12"/>
        <v>3.2562499999999988</v>
      </c>
      <c r="T24" s="36" t="s">
        <v>105</v>
      </c>
      <c r="U24" s="36" t="s">
        <v>105</v>
      </c>
      <c r="V24" s="36" t="s">
        <v>105</v>
      </c>
      <c r="W24" s="36" t="s">
        <v>105</v>
      </c>
      <c r="X24" s="36" t="s">
        <v>105</v>
      </c>
      <c r="Y24" s="36" t="s">
        <v>105</v>
      </c>
      <c r="Z24" s="36" t="s">
        <v>105</v>
      </c>
      <c r="AA24" s="36" t="s">
        <v>105</v>
      </c>
      <c r="AB24" s="36" t="s">
        <v>105</v>
      </c>
      <c r="AC24" s="36" t="s">
        <v>105</v>
      </c>
      <c r="AD24" s="36" t="s">
        <v>105</v>
      </c>
      <c r="AE24" s="36" t="s">
        <v>105</v>
      </c>
      <c r="AF24" s="36" t="s">
        <v>105</v>
      </c>
      <c r="AG24" s="36" t="s">
        <v>105</v>
      </c>
      <c r="AH24" s="36" t="s">
        <v>105</v>
      </c>
      <c r="AI24" s="36" t="s">
        <v>105</v>
      </c>
      <c r="AJ24" s="36" t="s">
        <v>105</v>
      </c>
      <c r="AK24" s="36" t="s">
        <v>105</v>
      </c>
      <c r="AL24" s="36" t="s">
        <v>105</v>
      </c>
      <c r="AM24" s="36" t="s">
        <v>105</v>
      </c>
      <c r="AN24" s="63">
        <f t="shared" si="1"/>
        <v>6.3750000000000001E-2</v>
      </c>
    </row>
    <row r="25" spans="1:40">
      <c r="A25" s="62" t="s">
        <v>143</v>
      </c>
      <c r="B25" s="44" t="s">
        <v>144</v>
      </c>
      <c r="C25" s="32" t="s">
        <v>145</v>
      </c>
      <c r="D25" s="33">
        <v>17</v>
      </c>
      <c r="E25" s="33">
        <v>13.02</v>
      </c>
      <c r="F25" s="33">
        <v>10.32</v>
      </c>
      <c r="G25" s="33">
        <v>6</v>
      </c>
      <c r="H25" s="33">
        <v>5.5</v>
      </c>
      <c r="I25" s="33">
        <v>5</v>
      </c>
      <c r="J25" s="33">
        <v>4.5</v>
      </c>
      <c r="K25" s="33">
        <v>4</v>
      </c>
      <c r="L25" s="38">
        <v>3</v>
      </c>
      <c r="M25" s="38">
        <f>SUM(L25-0.085)</f>
        <v>2.915</v>
      </c>
      <c r="N25" s="38">
        <f t="shared" ref="N25:S25" si="13">SUM(M25-0.085)</f>
        <v>2.83</v>
      </c>
      <c r="O25" s="38">
        <f t="shared" si="13"/>
        <v>2.7450000000000001</v>
      </c>
      <c r="P25" s="38">
        <f t="shared" si="13"/>
        <v>2.66</v>
      </c>
      <c r="Q25" s="38">
        <f t="shared" si="13"/>
        <v>2.5750000000000002</v>
      </c>
      <c r="R25" s="38">
        <f t="shared" si="13"/>
        <v>2.4900000000000002</v>
      </c>
      <c r="S25" s="38">
        <f t="shared" si="13"/>
        <v>2.4050000000000002</v>
      </c>
      <c r="T25" s="36" t="s">
        <v>105</v>
      </c>
      <c r="U25" s="36" t="s">
        <v>105</v>
      </c>
      <c r="V25" s="36" t="s">
        <v>105</v>
      </c>
      <c r="W25" s="36" t="s">
        <v>105</v>
      </c>
      <c r="X25" s="36" t="s">
        <v>105</v>
      </c>
      <c r="Y25" s="36" t="s">
        <v>105</v>
      </c>
      <c r="Z25" s="36" t="s">
        <v>105</v>
      </c>
      <c r="AA25" s="36" t="s">
        <v>105</v>
      </c>
      <c r="AB25" s="36" t="s">
        <v>105</v>
      </c>
      <c r="AC25" s="36" t="s">
        <v>105</v>
      </c>
      <c r="AD25" s="36" t="s">
        <v>105</v>
      </c>
      <c r="AE25" s="36" t="s">
        <v>105</v>
      </c>
      <c r="AF25" s="36" t="s">
        <v>105</v>
      </c>
      <c r="AG25" s="36" t="s">
        <v>105</v>
      </c>
      <c r="AH25" s="36" t="s">
        <v>105</v>
      </c>
      <c r="AI25" s="36" t="s">
        <v>105</v>
      </c>
      <c r="AJ25" s="36" t="s">
        <v>105</v>
      </c>
      <c r="AK25" s="36" t="s">
        <v>105</v>
      </c>
      <c r="AL25" s="36" t="s">
        <v>105</v>
      </c>
      <c r="AM25" s="36" t="s">
        <v>105</v>
      </c>
      <c r="AN25" s="63">
        <f t="shared" si="1"/>
        <v>5.0999999999999997E-2</v>
      </c>
    </row>
    <row r="26" spans="1:40" ht="24.75" thickBot="1">
      <c r="A26" s="39" t="s">
        <v>146</v>
      </c>
      <c r="B26" s="45" t="s">
        <v>147</v>
      </c>
      <c r="C26" s="23" t="s">
        <v>148</v>
      </c>
      <c r="D26" s="40">
        <v>11.48</v>
      </c>
      <c r="E26" s="40">
        <v>8.7899999999999991</v>
      </c>
      <c r="F26" s="40">
        <v>6.97</v>
      </c>
      <c r="G26" s="40">
        <v>4.05</v>
      </c>
      <c r="H26" s="40">
        <v>3.71</v>
      </c>
      <c r="I26" s="40">
        <v>3.38</v>
      </c>
      <c r="J26" s="40">
        <v>3.04</v>
      </c>
      <c r="K26" s="40">
        <v>2.7</v>
      </c>
      <c r="L26" s="41">
        <v>2</v>
      </c>
      <c r="M26" s="41">
        <f>SUM(L26-0.0574)</f>
        <v>1.9426000000000001</v>
      </c>
      <c r="N26" s="41">
        <f t="shared" ref="N26:AA26" si="14">SUM(M26-0.0574)</f>
        <v>1.8852000000000002</v>
      </c>
      <c r="O26" s="41">
        <f t="shared" si="14"/>
        <v>1.8278000000000003</v>
      </c>
      <c r="P26" s="41">
        <f t="shared" si="14"/>
        <v>1.7704000000000004</v>
      </c>
      <c r="Q26" s="41">
        <f t="shared" si="14"/>
        <v>1.7130000000000005</v>
      </c>
      <c r="R26" s="41">
        <f t="shared" si="14"/>
        <v>1.6556000000000006</v>
      </c>
      <c r="S26" s="41">
        <f t="shared" si="14"/>
        <v>1.5982000000000007</v>
      </c>
      <c r="T26" s="41">
        <v>1.3</v>
      </c>
      <c r="U26" s="41">
        <f t="shared" si="14"/>
        <v>1.2426000000000001</v>
      </c>
      <c r="V26" s="41">
        <f t="shared" si="14"/>
        <v>1.1852000000000003</v>
      </c>
      <c r="W26" s="41">
        <f t="shared" si="14"/>
        <v>1.1278000000000004</v>
      </c>
      <c r="X26" s="41">
        <f t="shared" si="14"/>
        <v>1.0704000000000005</v>
      </c>
      <c r="Y26" s="41">
        <f t="shared" si="14"/>
        <v>1.0130000000000006</v>
      </c>
      <c r="Z26" s="41">
        <f t="shared" si="14"/>
        <v>0.95560000000000056</v>
      </c>
      <c r="AA26" s="41">
        <f t="shared" si="14"/>
        <v>0.89820000000000055</v>
      </c>
      <c r="AB26" s="42" t="s">
        <v>105</v>
      </c>
      <c r="AC26" s="42" t="s">
        <v>105</v>
      </c>
      <c r="AD26" s="42" t="s">
        <v>105</v>
      </c>
      <c r="AE26" s="42" t="s">
        <v>105</v>
      </c>
      <c r="AF26" s="42" t="s">
        <v>105</v>
      </c>
      <c r="AG26" s="42" t="s">
        <v>105</v>
      </c>
      <c r="AH26" s="42" t="s">
        <v>105</v>
      </c>
      <c r="AI26" s="42" t="s">
        <v>105</v>
      </c>
      <c r="AJ26" s="42" t="s">
        <v>105</v>
      </c>
      <c r="AK26" s="42" t="s">
        <v>105</v>
      </c>
      <c r="AL26" s="42" t="s">
        <v>105</v>
      </c>
      <c r="AM26" s="42" t="s">
        <v>105</v>
      </c>
      <c r="AN26" s="43">
        <f t="shared" si="1"/>
        <v>3.4439999999999998E-2</v>
      </c>
    </row>
  </sheetData>
  <mergeCells count="42">
    <mergeCell ref="AM8:AM9"/>
    <mergeCell ref="AN8:AN9"/>
    <mergeCell ref="AG8:AG9"/>
    <mergeCell ref="AH8:AH9"/>
    <mergeCell ref="AI8:AI9"/>
    <mergeCell ref="AJ8:AJ9"/>
    <mergeCell ref="AK8:AK9"/>
    <mergeCell ref="AL8:AL9"/>
    <mergeCell ref="S8:S9"/>
    <mergeCell ref="AF8:AF9"/>
    <mergeCell ref="U8:U9"/>
    <mergeCell ref="V8:V9"/>
    <mergeCell ref="W8:W9"/>
    <mergeCell ref="X8:X9"/>
    <mergeCell ref="Y8:Y9"/>
    <mergeCell ref="Z8:Z9"/>
    <mergeCell ref="AA8:AA9"/>
    <mergeCell ref="AB8:AB9"/>
    <mergeCell ref="AC8:AC9"/>
    <mergeCell ref="AD8:AD9"/>
    <mergeCell ref="AE8:AE9"/>
    <mergeCell ref="N8:N9"/>
    <mergeCell ref="O8:O9"/>
    <mergeCell ref="P8:P9"/>
    <mergeCell ref="Q8:Q9"/>
    <mergeCell ref="R8:R9"/>
    <mergeCell ref="A5:AN5"/>
    <mergeCell ref="A7:A9"/>
    <mergeCell ref="B7:B9"/>
    <mergeCell ref="C7:C9"/>
    <mergeCell ref="D7:AM7"/>
    <mergeCell ref="D8:D9"/>
    <mergeCell ref="E8:E9"/>
    <mergeCell ref="F8:F9"/>
    <mergeCell ref="G8:G9"/>
    <mergeCell ref="H8:H9"/>
    <mergeCell ref="T8:T9"/>
    <mergeCell ref="I8:I9"/>
    <mergeCell ref="J8:J9"/>
    <mergeCell ref="K8:K9"/>
    <mergeCell ref="L8:L9"/>
    <mergeCell ref="M8:M9"/>
  </mergeCells>
  <pageMargins left="0.70866141732283472" right="0.70866141732283472" top="0.74803149606299213" bottom="0.74803149606299213" header="0.31496062992125984" footer="0.31496062992125984"/>
  <pageSetup paperSize="9" scale="67" fitToWidth="2"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5"/>
  <sheetViews>
    <sheetView workbookViewId="0">
      <selection activeCell="AA6" sqref="AA6"/>
    </sheetView>
  </sheetViews>
  <sheetFormatPr defaultRowHeight="15"/>
  <cols>
    <col min="1" max="1" width="49.85546875" customWidth="1"/>
  </cols>
  <sheetData>
    <row r="1" spans="1:1">
      <c r="A1" s="17" t="s">
        <v>149</v>
      </c>
    </row>
    <row r="2" spans="1:1" s="19" customFormat="1" ht="15" customHeight="1">
      <c r="A2" s="18" t="s">
        <v>150</v>
      </c>
    </row>
    <row r="3" spans="1:1" s="19" customFormat="1" ht="15" customHeight="1">
      <c r="A3" s="18" t="s">
        <v>151</v>
      </c>
    </row>
    <row r="4" spans="1:1" s="19" customFormat="1" ht="15" customHeight="1">
      <c r="A4" s="18" t="s">
        <v>152</v>
      </c>
    </row>
    <row r="5" spans="1:1" s="19" customFormat="1" ht="15" customHeight="1">
      <c r="A5" s="18" t="s">
        <v>153</v>
      </c>
    </row>
    <row r="6" spans="1:1" s="19" customFormat="1" ht="15" customHeight="1">
      <c r="A6" s="18" t="s">
        <v>154</v>
      </c>
    </row>
    <row r="7" spans="1:1" s="19" customFormat="1" ht="15" customHeight="1">
      <c r="A7" s="18" t="s">
        <v>155</v>
      </c>
    </row>
    <row r="8" spans="1:1" s="19" customFormat="1" ht="15" customHeight="1">
      <c r="A8" s="18" t="s">
        <v>156</v>
      </c>
    </row>
    <row r="9" spans="1:1" s="19" customFormat="1" ht="15" customHeight="1">
      <c r="A9" s="18" t="s">
        <v>157</v>
      </c>
    </row>
    <row r="10" spans="1:1" s="19" customFormat="1" ht="15" customHeight="1">
      <c r="A10" s="18" t="s">
        <v>158</v>
      </c>
    </row>
    <row r="11" spans="1:1" s="19" customFormat="1" ht="15" customHeight="1">
      <c r="A11" s="18" t="s">
        <v>159</v>
      </c>
    </row>
    <row r="12" spans="1:1" s="19" customFormat="1" ht="15" customHeight="1">
      <c r="A12" s="18" t="s">
        <v>160</v>
      </c>
    </row>
    <row r="13" spans="1:1" s="19" customFormat="1" ht="15" customHeight="1">
      <c r="A13" s="18" t="s">
        <v>161</v>
      </c>
    </row>
    <row r="14" spans="1:1" s="19" customFormat="1" ht="15" customHeight="1">
      <c r="A14" s="18" t="s">
        <v>162</v>
      </c>
    </row>
    <row r="15" spans="1:1" s="19" customFormat="1" ht="15" customHeight="1">
      <c r="A15" s="18" t="s">
        <v>163</v>
      </c>
    </row>
    <row r="16" spans="1:1" s="19" customFormat="1" ht="15" customHeight="1">
      <c r="A16" s="18" t="s">
        <v>164</v>
      </c>
    </row>
    <row r="17" spans="1:1" s="19" customFormat="1" ht="15" customHeight="1">
      <c r="A17" s="18" t="s">
        <v>165</v>
      </c>
    </row>
    <row r="18" spans="1:1" s="19" customFormat="1" ht="15" customHeight="1">
      <c r="A18" s="18" t="s">
        <v>166</v>
      </c>
    </row>
    <row r="19" spans="1:1" s="19" customFormat="1" ht="15" customHeight="1">
      <c r="A19" s="18" t="s">
        <v>167</v>
      </c>
    </row>
    <row r="20" spans="1:1" s="19" customFormat="1" ht="15" customHeight="1">
      <c r="A20" s="18" t="s">
        <v>168</v>
      </c>
    </row>
    <row r="21" spans="1:1" s="19" customFormat="1" ht="15" customHeight="1">
      <c r="A21" s="18" t="s">
        <v>2</v>
      </c>
    </row>
    <row r="22" spans="1:1" s="19" customFormat="1" ht="15" customHeight="1">
      <c r="A22" s="18" t="s">
        <v>169</v>
      </c>
    </row>
    <row r="23" spans="1:1" s="19" customFormat="1" ht="15" customHeight="1">
      <c r="A23" s="18" t="s">
        <v>170</v>
      </c>
    </row>
    <row r="24" spans="1:1" s="19" customFormat="1" ht="15" customHeight="1">
      <c r="A24" s="18" t="s">
        <v>171</v>
      </c>
    </row>
    <row r="25" spans="1:1" s="19" customFormat="1" ht="15" customHeight="1">
      <c r="A25" s="18" t="s">
        <v>172</v>
      </c>
    </row>
    <row r="26" spans="1:1" s="19" customFormat="1" ht="15" customHeight="1">
      <c r="A26" s="18" t="s">
        <v>173</v>
      </c>
    </row>
    <row r="27" spans="1:1" s="19" customFormat="1" ht="15" customHeight="1">
      <c r="A27" s="18" t="s">
        <v>174</v>
      </c>
    </row>
    <row r="28" spans="1:1" s="19" customFormat="1" ht="15" customHeight="1">
      <c r="A28" s="18" t="s">
        <v>175</v>
      </c>
    </row>
    <row r="29" spans="1:1" s="19" customFormat="1" ht="15" customHeight="1">
      <c r="A29" s="18" t="s">
        <v>176</v>
      </c>
    </row>
    <row r="30" spans="1:1" s="19" customFormat="1" ht="15" customHeight="1">
      <c r="A30" s="18" t="s">
        <v>177</v>
      </c>
    </row>
    <row r="31" spans="1:1" s="19" customFormat="1" ht="15" customHeight="1">
      <c r="A31" s="18" t="s">
        <v>178</v>
      </c>
    </row>
    <row r="32" spans="1:1" s="19" customFormat="1" ht="15" customHeight="1">
      <c r="A32" s="18" t="s">
        <v>179</v>
      </c>
    </row>
    <row r="33" spans="1:1" s="19" customFormat="1" ht="15" customHeight="1">
      <c r="A33" s="18" t="s">
        <v>180</v>
      </c>
    </row>
    <row r="34" spans="1:1" s="19" customFormat="1" ht="15" customHeight="1">
      <c r="A34" s="18" t="s">
        <v>181</v>
      </c>
    </row>
    <row r="35" spans="1:1" s="19" customFormat="1" ht="15" customHeight="1">
      <c r="A35" s="18" t="s">
        <v>182</v>
      </c>
    </row>
    <row r="36" spans="1:1" s="19" customFormat="1" ht="15" customHeight="1">
      <c r="A36" s="18" t="s">
        <v>183</v>
      </c>
    </row>
    <row r="37" spans="1:1" s="19" customFormat="1" ht="15" customHeight="1">
      <c r="A37" s="18" t="s">
        <v>184</v>
      </c>
    </row>
    <row r="38" spans="1:1" s="19" customFormat="1" ht="15" customHeight="1">
      <c r="A38" s="18" t="s">
        <v>185</v>
      </c>
    </row>
    <row r="39" spans="1:1" s="19" customFormat="1" ht="15" customHeight="1">
      <c r="A39" s="18" t="s">
        <v>186</v>
      </c>
    </row>
    <row r="40" spans="1:1" s="19" customFormat="1" ht="15" customHeight="1">
      <c r="A40" s="18" t="s">
        <v>187</v>
      </c>
    </row>
    <row r="41" spans="1:1" s="19" customFormat="1" ht="15" customHeight="1">
      <c r="A41" s="18" t="s">
        <v>188</v>
      </c>
    </row>
    <row r="42" spans="1:1" s="19" customFormat="1" ht="15" customHeight="1">
      <c r="A42" s="18" t="s">
        <v>189</v>
      </c>
    </row>
    <row r="43" spans="1:1" s="19" customFormat="1" ht="15" customHeight="1">
      <c r="A43" s="18" t="s">
        <v>190</v>
      </c>
    </row>
    <row r="44" spans="1:1" s="19" customFormat="1" ht="15" customHeight="1">
      <c r="A44" s="18" t="s">
        <v>191</v>
      </c>
    </row>
    <row r="45" spans="1:1" s="19" customFormat="1" ht="15" customHeight="1">
      <c r="A45" s="18" t="s">
        <v>192</v>
      </c>
    </row>
    <row r="46" spans="1:1" s="19" customFormat="1" ht="15" customHeight="1">
      <c r="A46" s="18" t="s">
        <v>193</v>
      </c>
    </row>
    <row r="47" spans="1:1" s="19" customFormat="1" ht="15" customHeight="1">
      <c r="A47" s="18" t="s">
        <v>194</v>
      </c>
    </row>
    <row r="48" spans="1:1" s="19" customFormat="1" ht="15" customHeight="1">
      <c r="A48" s="18" t="s">
        <v>195</v>
      </c>
    </row>
    <row r="49" spans="1:1" s="19" customFormat="1" ht="15" customHeight="1">
      <c r="A49" s="18" t="s">
        <v>196</v>
      </c>
    </row>
    <row r="50" spans="1:1" s="19" customFormat="1" ht="15" customHeight="1">
      <c r="A50" s="18" t="s">
        <v>197</v>
      </c>
    </row>
    <row r="51" spans="1:1" s="19" customFormat="1" ht="15" customHeight="1">
      <c r="A51" s="18" t="s">
        <v>198</v>
      </c>
    </row>
    <row r="52" spans="1:1" s="19" customFormat="1" ht="15" customHeight="1">
      <c r="A52" s="18" t="s">
        <v>199</v>
      </c>
    </row>
    <row r="53" spans="1:1" s="19" customFormat="1" ht="15" customHeight="1">
      <c r="A53" s="18" t="s">
        <v>200</v>
      </c>
    </row>
    <row r="54" spans="1:1" s="19" customFormat="1" ht="15" customHeight="1">
      <c r="A54" s="18" t="s">
        <v>201</v>
      </c>
    </row>
    <row r="55" spans="1:1" s="19" customFormat="1" ht="15" customHeight="1">
      <c r="A55" s="18" t="s">
        <v>202</v>
      </c>
    </row>
    <row r="56" spans="1:1" s="19" customFormat="1" ht="15" customHeight="1">
      <c r="A56" s="18" t="s">
        <v>203</v>
      </c>
    </row>
    <row r="57" spans="1:1" s="19" customFormat="1" ht="15" customHeight="1">
      <c r="A57" s="18" t="s">
        <v>204</v>
      </c>
    </row>
    <row r="58" spans="1:1" s="19" customFormat="1" ht="15" customHeight="1">
      <c r="A58" s="18" t="s">
        <v>205</v>
      </c>
    </row>
    <row r="59" spans="1:1" s="19" customFormat="1" ht="15" customHeight="1">
      <c r="A59" s="18" t="s">
        <v>206</v>
      </c>
    </row>
    <row r="60" spans="1:1" s="19" customFormat="1" ht="15" customHeight="1">
      <c r="A60" s="18" t="s">
        <v>207</v>
      </c>
    </row>
    <row r="61" spans="1:1" s="19" customFormat="1" ht="15" customHeight="1">
      <c r="A61" s="18" t="s">
        <v>208</v>
      </c>
    </row>
    <row r="62" spans="1:1" s="19" customFormat="1" ht="15" customHeight="1">
      <c r="A62" s="18" t="s">
        <v>209</v>
      </c>
    </row>
    <row r="63" spans="1:1" s="19" customFormat="1" ht="15" customHeight="1">
      <c r="A63" s="18" t="s">
        <v>210</v>
      </c>
    </row>
    <row r="64" spans="1:1" s="19" customFormat="1" ht="15" customHeight="1">
      <c r="A64" s="18" t="s">
        <v>211</v>
      </c>
    </row>
    <row r="65" spans="1:1" s="19" customFormat="1" ht="15" customHeight="1">
      <c r="A65" s="18" t="s">
        <v>212</v>
      </c>
    </row>
    <row r="66" spans="1:1" s="19" customFormat="1" ht="15" customHeight="1">
      <c r="A66" s="18" t="s">
        <v>213</v>
      </c>
    </row>
    <row r="67" spans="1:1" s="19" customFormat="1" ht="15" customHeight="1">
      <c r="A67" s="18" t="s">
        <v>214</v>
      </c>
    </row>
    <row r="68" spans="1:1" s="19" customFormat="1" ht="15" customHeight="1">
      <c r="A68" s="18" t="s">
        <v>215</v>
      </c>
    </row>
    <row r="69" spans="1:1" s="19" customFormat="1" ht="15" customHeight="1">
      <c r="A69" s="18" t="s">
        <v>216</v>
      </c>
    </row>
    <row r="70" spans="1:1" s="19" customFormat="1" ht="15" customHeight="1">
      <c r="A70" s="18" t="s">
        <v>217</v>
      </c>
    </row>
    <row r="71" spans="1:1" s="19" customFormat="1" ht="15" customHeight="1">
      <c r="A71" s="18" t="s">
        <v>218</v>
      </c>
    </row>
    <row r="72" spans="1:1" s="19" customFormat="1" ht="15" customHeight="1">
      <c r="A72" s="18" t="s">
        <v>219</v>
      </c>
    </row>
    <row r="73" spans="1:1" s="19" customFormat="1" ht="15" customHeight="1">
      <c r="A73" s="18" t="s">
        <v>220</v>
      </c>
    </row>
    <row r="74" spans="1:1" s="19" customFormat="1" ht="15" customHeight="1">
      <c r="A74" s="18" t="s">
        <v>221</v>
      </c>
    </row>
    <row r="75" spans="1:1" s="19" customFormat="1" ht="15" customHeight="1">
      <c r="A75" s="18" t="s">
        <v>222</v>
      </c>
    </row>
  </sheetData>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as" ma:contentTypeID="0x0101006CB92C11A11C4849B1A04E87CB5CBA3E00D7843D66E199DB44828AA63E90B1F105" ma:contentTypeVersion="" ma:contentTypeDescription="" ma:contentTypeScope="" ma:versionID="dd46b8ac7b9e133937a685b369101e8d">
  <xsd:schema xmlns:xsd="http://www.w3.org/2001/XMLSchema" xmlns:xs="http://www.w3.org/2001/XMLSchema" xmlns:p="http://schemas.microsoft.com/office/2006/metadata/properties" xmlns:ns1="http://schemas.microsoft.com/sharepoint/v3" xmlns:ns2="9478BA6F-EE89-41C4-8FA6-3F65C5975CBE" targetNamespace="http://schemas.microsoft.com/office/2006/metadata/properties" ma:root="true" ma:fieldsID="ff5c9d0913327dd14fdad0c02b5d57d4" ns1:_="" ns2:_="">
    <xsd:import namespace="http://schemas.microsoft.com/sharepoint/v3"/>
    <xsd:import namespace="9478BA6F-EE89-41C4-8FA6-3F65C5975CBE"/>
    <xsd:element name="properties">
      <xsd:complexType>
        <xsd:sequence>
          <xsd:element name="documentManagement">
            <xsd:complexType>
              <xsd:all>
                <xsd:element ref="ns1:TemplateUrl" minOccurs="0"/>
                <xsd:element ref="ns1:xd_ProgID" minOccurs="0"/>
                <xsd:element ref="ns1:xd_Signature" minOccurs="0"/>
                <xsd:element ref="ns2:needDetail" minOccurs="0"/>
                <xsd:element ref="ns2:alreadyChecked"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TemplateUrl" ma:index="1" nillable="true" ma:displayName="Šablono saitas" ma:hidden="true" ma:internalName="TemplateUrl">
      <xsd:simpleType>
        <xsd:restriction base="dms:Text"/>
      </xsd:simpleType>
    </xsd:element>
    <xsd:element name="xd_ProgID" ma:index="2" nillable="true" ma:displayName="HTML failo saitas" ma:hidden="true" ma:internalName="xd_ProgID">
      <xsd:simpleType>
        <xsd:restriction base="dms:Text"/>
      </xsd:simpleType>
    </xsd:element>
    <xsd:element name="xd_Signature" ma:index="3" nillable="true" ma:displayName="Pasirašyta" ma:hidden="true" ma:internalName="xd_Signature"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478BA6F-EE89-41C4-8FA6-3F65C5975CBE" elementFormDefault="qualified">
    <xsd:import namespace="http://schemas.microsoft.com/office/2006/documentManagement/types"/>
    <xsd:import namespace="http://schemas.microsoft.com/office/infopath/2007/PartnerControls"/>
    <xsd:element name="needDetail" ma:index="7" nillable="true" ma:displayName="Reikalingas patikslinimas" ma:internalName="needDetail">
      <xsd:simpleType>
        <xsd:restriction base="dms:Boolean"/>
      </xsd:simpleType>
    </xsd:element>
    <xsd:element name="alreadyChecked" ma:index="8" nillable="true" ma:displayName="Patikrinta" ma:internalName="alreadyChecked">
      <xsd:simpleType>
        <xsd:restriction base="dms:Boolean"/>
      </xsd:simpleType>
    </xsd:element>
    <xsd:element name="Comments" ma:index="9" nillable="true" ma:displayName="Komentarai" ma:internalName="Comment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index="0"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emplateUrl xmlns="http://schemas.microsoft.com/sharepoint/v3" xsi:nil="true"/>
    <needDetail xmlns="9478BA6F-EE89-41C4-8FA6-3F65C5975CBE">false</needDetail>
    <alreadyChecked xmlns="9478BA6F-EE89-41C4-8FA6-3F65C5975CBE">true</alreadyChecked>
    <Comments xmlns="9478BA6F-EE89-41C4-8FA6-3F65C5975CBE" xsi:nil="true"/>
    <xd_ProgID xmlns="http://schemas.microsoft.com/sharepoint/v3" xsi:nil="true"/>
  </documentManagement>
</p:properties>
</file>

<file path=customXml/itemProps1.xml><?xml version="1.0" encoding="utf-8"?>
<ds:datastoreItem xmlns:ds="http://schemas.openxmlformats.org/officeDocument/2006/customXml" ds:itemID="{3211E71B-E391-4C81-A88A-1966C11E27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478BA6F-EE89-41C4-8FA6-3F65C5975C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07C8BA6-4B1B-4A20-91C7-28354E7435B3}">
  <ds:schemaRefs>
    <ds:schemaRef ds:uri="http://purl.org/dc/elements/1.1/"/>
    <ds:schemaRef ds:uri="http://schemas.microsoft.com/office/2006/metadata/properties"/>
    <ds:schemaRef ds:uri="http://schemas.microsoft.com/office/2006/documentManagement/type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9478BA6F-EE89-41C4-8FA6-3F65C5975CB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3</vt:i4>
      </vt:variant>
      <vt:variant>
        <vt:lpstr>Įvardinti diapazonai</vt:lpstr>
      </vt:variant>
      <vt:variant>
        <vt:i4>1</vt:i4>
      </vt:variant>
    </vt:vector>
  </HeadingPairs>
  <TitlesOfParts>
    <vt:vector size="4" baseType="lpstr">
      <vt:lpstr>I dalis</vt:lpstr>
      <vt:lpstr>Balų lentelė</vt:lpstr>
      <vt:lpstr>Pripazintos federacijos</vt:lpstr>
      <vt:lpstr>'I dalis'!Print_Area</vt:lpstr>
    </vt:vector>
  </TitlesOfParts>
  <Manager/>
  <Company>Grizli777</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 etapas.xlsx</dc:title>
  <dc:subject/>
  <dc:creator>Dell</dc:creator>
  <cp:keywords/>
  <dc:description/>
  <cp:lastModifiedBy>Daukantienė Inga | ŠMSM</cp:lastModifiedBy>
  <cp:revision/>
  <dcterms:created xsi:type="dcterms:W3CDTF">2013-11-12T13:42:11Z</dcterms:created>
  <dcterms:modified xsi:type="dcterms:W3CDTF">2021-03-16T21:45:58Z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0x0101006CB92C11A11C4849B1A04E87CB5CBA3E00D7843D66E199DB44828AA63E90B1F105</vt:lpwstr>
  </property>
</Properties>
</file>