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</workbook>
</file>

<file path=xl/calcChain.xml><?xml version="1.0" encoding="utf-8"?>
<calcChain xmlns="http://schemas.openxmlformats.org/spreadsheetml/2006/main">
  <c r="N593" i="2" l="1"/>
  <c r="O593" i="2"/>
  <c r="P593" i="2"/>
  <c r="Q593" i="2"/>
  <c r="R593" i="2"/>
  <c r="N594" i="2"/>
  <c r="O594" i="2"/>
  <c r="P594" i="2"/>
  <c r="Q594" i="2"/>
  <c r="R594" i="2"/>
  <c r="N595" i="2"/>
  <c r="O595" i="2"/>
  <c r="P595" i="2"/>
  <c r="Q595" i="2"/>
  <c r="R595" i="2"/>
  <c r="N596" i="2"/>
  <c r="O596" i="2"/>
  <c r="P596" i="2"/>
  <c r="Q596" i="2"/>
  <c r="R596" i="2"/>
  <c r="N597" i="2"/>
  <c r="O597" i="2"/>
  <c r="P597" i="2"/>
  <c r="Q597" i="2"/>
  <c r="R597" i="2"/>
  <c r="N598" i="2"/>
  <c r="O598" i="2"/>
  <c r="P598" i="2"/>
  <c r="Q598" i="2"/>
  <c r="R598" i="2"/>
  <c r="N599" i="2"/>
  <c r="O599" i="2"/>
  <c r="P599" i="2"/>
  <c r="Q599" i="2"/>
  <c r="R599" i="2"/>
  <c r="N574" i="2"/>
  <c r="O574" i="2"/>
  <c r="P574" i="2"/>
  <c r="Q574" i="2"/>
  <c r="R574" i="2"/>
  <c r="N575" i="2"/>
  <c r="O575" i="2"/>
  <c r="P575" i="2"/>
  <c r="Q575" i="2"/>
  <c r="R575" i="2"/>
  <c r="N576" i="2"/>
  <c r="O576" i="2"/>
  <c r="P576" i="2"/>
  <c r="Q576" i="2"/>
  <c r="R576" i="2"/>
  <c r="N577" i="2"/>
  <c r="O577" i="2"/>
  <c r="P577" i="2"/>
  <c r="Q577" i="2"/>
  <c r="R577" i="2"/>
  <c r="N578" i="2"/>
  <c r="O578" i="2"/>
  <c r="P578" i="2"/>
  <c r="Q578" i="2"/>
  <c r="R578" i="2"/>
  <c r="N579" i="2"/>
  <c r="O579" i="2"/>
  <c r="P579" i="2"/>
  <c r="Q579" i="2"/>
  <c r="R579" i="2"/>
  <c r="N580" i="2"/>
  <c r="O580" i="2"/>
  <c r="P580" i="2"/>
  <c r="Q580" i="2"/>
  <c r="R580" i="2"/>
  <c r="N581" i="2"/>
  <c r="O581" i="2"/>
  <c r="P581" i="2"/>
  <c r="Q581" i="2"/>
  <c r="R581" i="2"/>
  <c r="N582" i="2"/>
  <c r="O582" i="2"/>
  <c r="P582" i="2"/>
  <c r="Q582" i="2"/>
  <c r="R582" i="2"/>
  <c r="N583" i="2"/>
  <c r="O583" i="2"/>
  <c r="P583" i="2"/>
  <c r="Q583" i="2"/>
  <c r="R583" i="2"/>
  <c r="N600" i="2"/>
  <c r="N592" i="2"/>
  <c r="N591" i="2"/>
  <c r="N558" i="2"/>
  <c r="N559" i="2"/>
  <c r="N560" i="2"/>
  <c r="N561" i="2"/>
  <c r="N562" i="2"/>
  <c r="N563" i="2"/>
  <c r="N564" i="2"/>
  <c r="N565" i="2"/>
  <c r="N566" i="2"/>
  <c r="N557" i="2"/>
  <c r="N541" i="2"/>
  <c r="N542" i="2"/>
  <c r="N543" i="2"/>
  <c r="N544" i="2"/>
  <c r="N545" i="2"/>
  <c r="N546" i="2"/>
  <c r="N547" i="2"/>
  <c r="N548" i="2"/>
  <c r="N549" i="2"/>
  <c r="N540" i="2"/>
  <c r="N524" i="2"/>
  <c r="N525" i="2"/>
  <c r="N526" i="2"/>
  <c r="N527" i="2"/>
  <c r="N528" i="2"/>
  <c r="N529" i="2"/>
  <c r="N530" i="2"/>
  <c r="N531" i="2"/>
  <c r="N532" i="2"/>
  <c r="N523" i="2"/>
  <c r="N507" i="2"/>
  <c r="N508" i="2"/>
  <c r="N509" i="2"/>
  <c r="N510" i="2"/>
  <c r="N511" i="2"/>
  <c r="N512" i="2"/>
  <c r="N513" i="2"/>
  <c r="N514" i="2"/>
  <c r="N515" i="2"/>
  <c r="N506" i="2"/>
  <c r="N490" i="2"/>
  <c r="N491" i="2"/>
  <c r="N492" i="2"/>
  <c r="N493" i="2"/>
  <c r="N494" i="2"/>
  <c r="N495" i="2"/>
  <c r="N496" i="2"/>
  <c r="N497" i="2"/>
  <c r="N498" i="2"/>
  <c r="N489" i="2"/>
  <c r="N473" i="2"/>
  <c r="N474" i="2"/>
  <c r="N475" i="2"/>
  <c r="N476" i="2"/>
  <c r="N477" i="2"/>
  <c r="N478" i="2"/>
  <c r="N479" i="2"/>
  <c r="N480" i="2"/>
  <c r="N481" i="2"/>
  <c r="N472" i="2"/>
  <c r="N456" i="2"/>
  <c r="N457" i="2"/>
  <c r="N458" i="2"/>
  <c r="N459" i="2"/>
  <c r="N460" i="2"/>
  <c r="N461" i="2"/>
  <c r="N462" i="2"/>
  <c r="N463" i="2"/>
  <c r="N464" i="2"/>
  <c r="N455" i="2"/>
  <c r="N439" i="2"/>
  <c r="N440" i="2"/>
  <c r="N441" i="2"/>
  <c r="N442" i="2"/>
  <c r="N443" i="2"/>
  <c r="N444" i="2"/>
  <c r="N445" i="2"/>
  <c r="N446" i="2"/>
  <c r="N447" i="2"/>
  <c r="N438" i="2"/>
  <c r="N422" i="2"/>
  <c r="N423" i="2"/>
  <c r="N424" i="2"/>
  <c r="N425" i="2"/>
  <c r="N426" i="2"/>
  <c r="N427" i="2"/>
  <c r="N428" i="2"/>
  <c r="N429" i="2"/>
  <c r="N430" i="2"/>
  <c r="N421" i="2"/>
  <c r="N405" i="2"/>
  <c r="N406" i="2"/>
  <c r="N407" i="2"/>
  <c r="N408" i="2"/>
  <c r="N409" i="2"/>
  <c r="N410" i="2"/>
  <c r="N411" i="2"/>
  <c r="N412" i="2"/>
  <c r="N413" i="2"/>
  <c r="N404" i="2"/>
  <c r="N388" i="2"/>
  <c r="N389" i="2"/>
  <c r="N390" i="2"/>
  <c r="N391" i="2"/>
  <c r="N392" i="2"/>
  <c r="N393" i="2"/>
  <c r="N394" i="2"/>
  <c r="N395" i="2"/>
  <c r="N396" i="2"/>
  <c r="N387" i="2"/>
  <c r="N371" i="2"/>
  <c r="N372" i="2"/>
  <c r="N373" i="2"/>
  <c r="N374" i="2"/>
  <c r="N375" i="2"/>
  <c r="N376" i="2"/>
  <c r="N377" i="2"/>
  <c r="N378" i="2"/>
  <c r="N379" i="2"/>
  <c r="N370" i="2"/>
  <c r="N354" i="2"/>
  <c r="N355" i="2"/>
  <c r="N356" i="2"/>
  <c r="N357" i="2"/>
  <c r="N358" i="2"/>
  <c r="N359" i="2"/>
  <c r="N360" i="2"/>
  <c r="N361" i="2"/>
  <c r="N362" i="2"/>
  <c r="N353" i="2"/>
  <c r="N337" i="2"/>
  <c r="N338" i="2"/>
  <c r="N339" i="2"/>
  <c r="N340" i="2"/>
  <c r="N341" i="2"/>
  <c r="N342" i="2"/>
  <c r="N343" i="2"/>
  <c r="N344" i="2"/>
  <c r="N345" i="2"/>
  <c r="N336" i="2"/>
  <c r="N320" i="2"/>
  <c r="N321" i="2"/>
  <c r="N322" i="2"/>
  <c r="N323" i="2"/>
  <c r="N324" i="2"/>
  <c r="N325" i="2"/>
  <c r="N326" i="2"/>
  <c r="N327" i="2"/>
  <c r="N328" i="2"/>
  <c r="N319" i="2"/>
  <c r="N303" i="2"/>
  <c r="N304" i="2"/>
  <c r="N305" i="2"/>
  <c r="N306" i="2"/>
  <c r="N307" i="2"/>
  <c r="N308" i="2"/>
  <c r="N309" i="2"/>
  <c r="N310" i="2"/>
  <c r="N311" i="2"/>
  <c r="N302" i="2"/>
  <c r="N286" i="2"/>
  <c r="N287" i="2"/>
  <c r="N288" i="2"/>
  <c r="N289" i="2"/>
  <c r="N290" i="2"/>
  <c r="N291" i="2"/>
  <c r="N292" i="2"/>
  <c r="N293" i="2"/>
  <c r="N294" i="2"/>
  <c r="N285" i="2"/>
  <c r="N269" i="2"/>
  <c r="N270" i="2"/>
  <c r="N271" i="2"/>
  <c r="N272" i="2"/>
  <c r="N273" i="2"/>
  <c r="N274" i="2"/>
  <c r="N275" i="2"/>
  <c r="N276" i="2"/>
  <c r="N277" i="2"/>
  <c r="N268" i="2"/>
  <c r="N253" i="2"/>
  <c r="N254" i="2"/>
  <c r="N255" i="2"/>
  <c r="N256" i="2"/>
  <c r="N257" i="2"/>
  <c r="N258" i="2"/>
  <c r="N259" i="2"/>
  <c r="N260" i="2"/>
  <c r="N261" i="2"/>
  <c r="N252" i="2"/>
  <c r="N236" i="2"/>
  <c r="N237" i="2"/>
  <c r="N238" i="2"/>
  <c r="N239" i="2"/>
  <c r="N240" i="2"/>
  <c r="N241" i="2"/>
  <c r="N242" i="2"/>
  <c r="N243" i="2"/>
  <c r="N244" i="2"/>
  <c r="N235" i="2"/>
  <c r="N219" i="2"/>
  <c r="N220" i="2"/>
  <c r="N221" i="2"/>
  <c r="N222" i="2"/>
  <c r="N223" i="2"/>
  <c r="N224" i="2"/>
  <c r="N225" i="2"/>
  <c r="N226" i="2"/>
  <c r="N227" i="2"/>
  <c r="N218" i="2"/>
  <c r="N210" i="2"/>
  <c r="N202" i="2"/>
  <c r="N203" i="2"/>
  <c r="N204" i="2"/>
  <c r="N205" i="2"/>
  <c r="N206" i="2"/>
  <c r="N207" i="2"/>
  <c r="N208" i="2"/>
  <c r="N209" i="2"/>
  <c r="N201" i="2"/>
  <c r="N185" i="2"/>
  <c r="N186" i="2"/>
  <c r="N187" i="2"/>
  <c r="N188" i="2"/>
  <c r="N189" i="2"/>
  <c r="N190" i="2"/>
  <c r="N191" i="2"/>
  <c r="N192" i="2"/>
  <c r="N193" i="2"/>
  <c r="N184" i="2"/>
  <c r="N168" i="2"/>
  <c r="N169" i="2"/>
  <c r="N170" i="2"/>
  <c r="N171" i="2"/>
  <c r="N172" i="2"/>
  <c r="N173" i="2"/>
  <c r="N174" i="2"/>
  <c r="N175" i="2"/>
  <c r="N176" i="2"/>
  <c r="N167" i="2"/>
  <c r="O167" i="2"/>
  <c r="N151" i="2"/>
  <c r="N152" i="2"/>
  <c r="N153" i="2"/>
  <c r="N154" i="2"/>
  <c r="O154" i="2"/>
  <c r="N155" i="2"/>
  <c r="N156" i="2"/>
  <c r="N157" i="2"/>
  <c r="N158" i="2"/>
  <c r="N159" i="2"/>
  <c r="N150" i="2"/>
  <c r="N134" i="2"/>
  <c r="N135" i="2"/>
  <c r="O135" i="2"/>
  <c r="N136" i="2"/>
  <c r="N137" i="2"/>
  <c r="N138" i="2"/>
  <c r="N139" i="2"/>
  <c r="N140" i="2"/>
  <c r="N141" i="2"/>
  <c r="N142" i="2"/>
  <c r="N133" i="2"/>
  <c r="O133" i="2"/>
  <c r="N117" i="2"/>
  <c r="N118" i="2"/>
  <c r="N119" i="2"/>
  <c r="N120" i="2"/>
  <c r="N121" i="2"/>
  <c r="N122" i="2"/>
  <c r="N123" i="2"/>
  <c r="N124" i="2"/>
  <c r="N125" i="2"/>
  <c r="N116" i="2"/>
  <c r="N100" i="2"/>
  <c r="N101" i="2"/>
  <c r="N102" i="2"/>
  <c r="N103" i="2"/>
  <c r="N104" i="2"/>
  <c r="N105" i="2"/>
  <c r="N106" i="2"/>
  <c r="N107" i="2"/>
  <c r="N108" i="2"/>
  <c r="N99" i="2"/>
  <c r="O99" i="2"/>
  <c r="N83" i="2"/>
  <c r="N84" i="2"/>
  <c r="N85" i="2"/>
  <c r="N86" i="2"/>
  <c r="N87" i="2"/>
  <c r="N88" i="2"/>
  <c r="N89" i="2"/>
  <c r="N90" i="2"/>
  <c r="N91" i="2"/>
  <c r="N82" i="2"/>
  <c r="N66" i="2"/>
  <c r="N67" i="2"/>
  <c r="O67" i="2"/>
  <c r="N68" i="2"/>
  <c r="N69" i="2"/>
  <c r="N70" i="2"/>
  <c r="N71" i="2"/>
  <c r="N72" i="2"/>
  <c r="N73" i="2"/>
  <c r="N74" i="2"/>
  <c r="N65" i="2"/>
  <c r="O65" i="2"/>
  <c r="N49" i="2"/>
  <c r="N50" i="2"/>
  <c r="N51" i="2"/>
  <c r="N52" i="2"/>
  <c r="O52" i="2"/>
  <c r="N53" i="2"/>
  <c r="N54" i="2"/>
  <c r="N55" i="2"/>
  <c r="N56" i="2"/>
  <c r="N57" i="2"/>
  <c r="N48" i="2"/>
  <c r="N30" i="2"/>
  <c r="N31" i="2"/>
  <c r="O31" i="2"/>
  <c r="N32" i="2"/>
  <c r="N33" i="2"/>
  <c r="N34" i="2"/>
  <c r="N35" i="2"/>
  <c r="N36" i="2"/>
  <c r="N37" i="2"/>
  <c r="N38" i="2"/>
  <c r="N29" i="2"/>
  <c r="O29" i="2"/>
  <c r="N20" i="2"/>
  <c r="N19" i="2"/>
  <c r="O600" i="2"/>
  <c r="O592" i="2"/>
  <c r="P592" i="2"/>
  <c r="O591" i="2"/>
  <c r="O558" i="2"/>
  <c r="O559" i="2"/>
  <c r="O560" i="2"/>
  <c r="P560" i="2"/>
  <c r="O561" i="2"/>
  <c r="O562" i="2"/>
  <c r="O563" i="2"/>
  <c r="O564" i="2"/>
  <c r="P564" i="2"/>
  <c r="Q564" i="2"/>
  <c r="R564" i="2"/>
  <c r="O565" i="2"/>
  <c r="O566" i="2"/>
  <c r="O557" i="2"/>
  <c r="O541" i="2"/>
  <c r="P541" i="2"/>
  <c r="Q541" i="2"/>
  <c r="R541" i="2"/>
  <c r="O542" i="2"/>
  <c r="O543" i="2"/>
  <c r="O544" i="2"/>
  <c r="O545" i="2"/>
  <c r="O546" i="2"/>
  <c r="O547" i="2"/>
  <c r="O548" i="2"/>
  <c r="O549" i="2"/>
  <c r="P549" i="2"/>
  <c r="Q549" i="2"/>
  <c r="R549" i="2"/>
  <c r="O540" i="2"/>
  <c r="O524" i="2"/>
  <c r="O525" i="2"/>
  <c r="O526" i="2"/>
  <c r="P526" i="2"/>
  <c r="O527" i="2"/>
  <c r="O528" i="2"/>
  <c r="O529" i="2"/>
  <c r="O530" i="2"/>
  <c r="P530" i="2"/>
  <c r="Q530" i="2"/>
  <c r="R530" i="2"/>
  <c r="O531" i="2"/>
  <c r="O532" i="2"/>
  <c r="O523" i="2"/>
  <c r="O507" i="2"/>
  <c r="P507" i="2"/>
  <c r="Q507" i="2"/>
  <c r="O508" i="2"/>
  <c r="O509" i="2"/>
  <c r="O510" i="2"/>
  <c r="O511" i="2"/>
  <c r="O512" i="2"/>
  <c r="O513" i="2"/>
  <c r="O514" i="2"/>
  <c r="O515" i="2"/>
  <c r="O506" i="2"/>
  <c r="O490" i="2"/>
  <c r="O491" i="2"/>
  <c r="O492" i="2"/>
  <c r="O493" i="2"/>
  <c r="O494" i="2"/>
  <c r="O495" i="2"/>
  <c r="O496" i="2"/>
  <c r="O497" i="2"/>
  <c r="O498" i="2"/>
  <c r="O489" i="2"/>
  <c r="O473" i="2"/>
  <c r="O474" i="2"/>
  <c r="O475" i="2"/>
  <c r="O476" i="2"/>
  <c r="O477" i="2"/>
  <c r="O478" i="2"/>
  <c r="O479" i="2"/>
  <c r="O480" i="2"/>
  <c r="O481" i="2"/>
  <c r="O472" i="2"/>
  <c r="O456" i="2"/>
  <c r="O457" i="2"/>
  <c r="O458" i="2"/>
  <c r="O459" i="2"/>
  <c r="O460" i="2"/>
  <c r="O461" i="2"/>
  <c r="O462" i="2"/>
  <c r="O463" i="2"/>
  <c r="O464" i="2"/>
  <c r="O455" i="2"/>
  <c r="O439" i="2"/>
  <c r="O440" i="2"/>
  <c r="O441" i="2"/>
  <c r="O442" i="2"/>
  <c r="O443" i="2"/>
  <c r="O444" i="2"/>
  <c r="O445" i="2"/>
  <c r="O446" i="2"/>
  <c r="O447" i="2"/>
  <c r="O438" i="2"/>
  <c r="O422" i="2"/>
  <c r="O423" i="2"/>
  <c r="O424" i="2"/>
  <c r="O425" i="2"/>
  <c r="O426" i="2"/>
  <c r="O427" i="2"/>
  <c r="O428" i="2"/>
  <c r="O429" i="2"/>
  <c r="O430" i="2"/>
  <c r="O421" i="2"/>
  <c r="O405" i="2"/>
  <c r="O406" i="2"/>
  <c r="O407" i="2"/>
  <c r="O408" i="2"/>
  <c r="O409" i="2"/>
  <c r="O410" i="2"/>
  <c r="O411" i="2"/>
  <c r="O412" i="2"/>
  <c r="O413" i="2"/>
  <c r="O404" i="2"/>
  <c r="O388" i="2"/>
  <c r="O389" i="2"/>
  <c r="O390" i="2"/>
  <c r="O391" i="2"/>
  <c r="O392" i="2"/>
  <c r="O393" i="2"/>
  <c r="O394" i="2"/>
  <c r="O395" i="2"/>
  <c r="O396" i="2"/>
  <c r="O387" i="2"/>
  <c r="O371" i="2"/>
  <c r="O372" i="2"/>
  <c r="O373" i="2"/>
  <c r="O374" i="2"/>
  <c r="O375" i="2"/>
  <c r="O376" i="2"/>
  <c r="O377" i="2"/>
  <c r="O378" i="2"/>
  <c r="O379" i="2"/>
  <c r="O370" i="2"/>
  <c r="O354" i="2"/>
  <c r="O355" i="2"/>
  <c r="O356" i="2"/>
  <c r="O357" i="2"/>
  <c r="O358" i="2"/>
  <c r="O359" i="2"/>
  <c r="O360" i="2"/>
  <c r="O361" i="2"/>
  <c r="O362" i="2"/>
  <c r="O353" i="2"/>
  <c r="O337" i="2"/>
  <c r="O338" i="2"/>
  <c r="O339" i="2"/>
  <c r="O340" i="2"/>
  <c r="O341" i="2"/>
  <c r="O342" i="2"/>
  <c r="O343" i="2"/>
  <c r="O344" i="2"/>
  <c r="O345" i="2"/>
  <c r="O336" i="2"/>
  <c r="O320" i="2"/>
  <c r="O321" i="2"/>
  <c r="O322" i="2"/>
  <c r="O323" i="2"/>
  <c r="O324" i="2"/>
  <c r="O325" i="2"/>
  <c r="O326" i="2"/>
  <c r="O327" i="2"/>
  <c r="O328" i="2"/>
  <c r="O319" i="2"/>
  <c r="O303" i="2"/>
  <c r="O304" i="2"/>
  <c r="O305" i="2"/>
  <c r="O306" i="2"/>
  <c r="O307" i="2"/>
  <c r="O308" i="2"/>
  <c r="O309" i="2"/>
  <c r="O310" i="2"/>
  <c r="O311" i="2"/>
  <c r="O302" i="2"/>
  <c r="O286" i="2"/>
  <c r="O287" i="2"/>
  <c r="O288" i="2"/>
  <c r="O289" i="2"/>
  <c r="O290" i="2"/>
  <c r="O291" i="2"/>
  <c r="O292" i="2"/>
  <c r="O293" i="2"/>
  <c r="O294" i="2"/>
  <c r="O285" i="2"/>
  <c r="O269" i="2"/>
  <c r="O270" i="2"/>
  <c r="O271" i="2"/>
  <c r="O272" i="2"/>
  <c r="O273" i="2"/>
  <c r="O274" i="2"/>
  <c r="O275" i="2"/>
  <c r="O276" i="2"/>
  <c r="O277" i="2"/>
  <c r="O268" i="2"/>
  <c r="O253" i="2"/>
  <c r="O254" i="2"/>
  <c r="O255" i="2"/>
  <c r="O256" i="2"/>
  <c r="O257" i="2"/>
  <c r="O258" i="2"/>
  <c r="O259" i="2"/>
  <c r="O260" i="2"/>
  <c r="O261" i="2"/>
  <c r="O252" i="2"/>
  <c r="O236" i="2"/>
  <c r="O237" i="2"/>
  <c r="O238" i="2"/>
  <c r="O239" i="2"/>
  <c r="O240" i="2"/>
  <c r="O241" i="2"/>
  <c r="O242" i="2"/>
  <c r="O243" i="2"/>
  <c r="O244" i="2"/>
  <c r="O235" i="2"/>
  <c r="O219" i="2"/>
  <c r="O220" i="2"/>
  <c r="O221" i="2"/>
  <c r="O222" i="2"/>
  <c r="O223" i="2"/>
  <c r="O224" i="2"/>
  <c r="O225" i="2"/>
  <c r="O226" i="2"/>
  <c r="O227" i="2"/>
  <c r="O218" i="2"/>
  <c r="O202" i="2"/>
  <c r="O203" i="2"/>
  <c r="O204" i="2"/>
  <c r="O205" i="2"/>
  <c r="O206" i="2"/>
  <c r="O207" i="2"/>
  <c r="O208" i="2"/>
  <c r="O209" i="2"/>
  <c r="O210" i="2"/>
  <c r="O201" i="2"/>
  <c r="O185" i="2"/>
  <c r="O186" i="2"/>
  <c r="O187" i="2"/>
  <c r="O188" i="2"/>
  <c r="O189" i="2"/>
  <c r="O190" i="2"/>
  <c r="O191" i="2"/>
  <c r="O192" i="2"/>
  <c r="O193" i="2"/>
  <c r="O184" i="2"/>
  <c r="O168" i="2"/>
  <c r="O169" i="2"/>
  <c r="O170" i="2"/>
  <c r="O171" i="2"/>
  <c r="O172" i="2"/>
  <c r="O173" i="2"/>
  <c r="O174" i="2"/>
  <c r="O175" i="2"/>
  <c r="O176" i="2"/>
  <c r="O151" i="2"/>
  <c r="O152" i="2"/>
  <c r="O153" i="2"/>
  <c r="O155" i="2"/>
  <c r="O156" i="2"/>
  <c r="O157" i="2"/>
  <c r="O158" i="2"/>
  <c r="O159" i="2"/>
  <c r="O150" i="2"/>
  <c r="O134" i="2"/>
  <c r="O136" i="2"/>
  <c r="O137" i="2"/>
  <c r="O138" i="2"/>
  <c r="O139" i="2"/>
  <c r="O140" i="2"/>
  <c r="O141" i="2"/>
  <c r="O142" i="2"/>
  <c r="O117" i="2"/>
  <c r="O118" i="2"/>
  <c r="O119" i="2"/>
  <c r="O120" i="2"/>
  <c r="O121" i="2"/>
  <c r="O122" i="2"/>
  <c r="O123" i="2"/>
  <c r="O124" i="2"/>
  <c r="O125" i="2"/>
  <c r="O116" i="2"/>
  <c r="O100" i="2"/>
  <c r="O101" i="2"/>
  <c r="O102" i="2"/>
  <c r="O103" i="2"/>
  <c r="O104" i="2"/>
  <c r="O105" i="2"/>
  <c r="O106" i="2"/>
  <c r="O107" i="2"/>
  <c r="O108" i="2"/>
  <c r="O83" i="2"/>
  <c r="O84" i="2"/>
  <c r="O85" i="2"/>
  <c r="O86" i="2"/>
  <c r="O87" i="2"/>
  <c r="O88" i="2"/>
  <c r="O89" i="2"/>
  <c r="O90" i="2"/>
  <c r="O91" i="2"/>
  <c r="O82" i="2"/>
  <c r="O66" i="2"/>
  <c r="O68" i="2"/>
  <c r="O69" i="2"/>
  <c r="O70" i="2"/>
  <c r="O71" i="2"/>
  <c r="O72" i="2"/>
  <c r="O73" i="2"/>
  <c r="O74" i="2"/>
  <c r="O49" i="2"/>
  <c r="O50" i="2"/>
  <c r="O51" i="2"/>
  <c r="O53" i="2"/>
  <c r="O54" i="2"/>
  <c r="O55" i="2"/>
  <c r="O56" i="2"/>
  <c r="O57" i="2"/>
  <c r="O48" i="2"/>
  <c r="O30" i="2"/>
  <c r="O32" i="2"/>
  <c r="O33" i="2"/>
  <c r="O34" i="2"/>
  <c r="O35" i="2"/>
  <c r="O36" i="2"/>
  <c r="O37" i="2"/>
  <c r="O38" i="2"/>
  <c r="O2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Q592" i="2"/>
  <c r="R592" i="2"/>
  <c r="P600" i="2"/>
  <c r="Q600" i="2"/>
  <c r="R600" i="2"/>
  <c r="P591" i="2"/>
  <c r="P558" i="2"/>
  <c r="Q558" i="2"/>
  <c r="R558" i="2"/>
  <c r="P559" i="2"/>
  <c r="Q559" i="2"/>
  <c r="R559" i="2"/>
  <c r="P561" i="2"/>
  <c r="Q561" i="2"/>
  <c r="R561" i="2"/>
  <c r="P562" i="2"/>
  <c r="Q562" i="2"/>
  <c r="R562" i="2"/>
  <c r="P563" i="2"/>
  <c r="Q563" i="2"/>
  <c r="R563" i="2"/>
  <c r="P565" i="2"/>
  <c r="Q565" i="2"/>
  <c r="R565" i="2"/>
  <c r="P566" i="2"/>
  <c r="Q566" i="2"/>
  <c r="R566" i="2"/>
  <c r="P557" i="2"/>
  <c r="P542" i="2"/>
  <c r="Q542" i="2"/>
  <c r="R542" i="2"/>
  <c r="P543" i="2"/>
  <c r="Q543" i="2"/>
  <c r="R543" i="2"/>
  <c r="P544" i="2"/>
  <c r="Q544" i="2"/>
  <c r="R544" i="2"/>
  <c r="P545" i="2"/>
  <c r="Q545" i="2"/>
  <c r="R545" i="2"/>
  <c r="P546" i="2"/>
  <c r="Q546" i="2"/>
  <c r="R546" i="2"/>
  <c r="P547" i="2"/>
  <c r="P548" i="2"/>
  <c r="Q548" i="2"/>
  <c r="R548" i="2"/>
  <c r="P540" i="2"/>
  <c r="Q540" i="2"/>
  <c r="R540" i="2"/>
  <c r="P524" i="2"/>
  <c r="Q524" i="2"/>
  <c r="R524" i="2"/>
  <c r="P525" i="2"/>
  <c r="Q525" i="2"/>
  <c r="R525" i="2"/>
  <c r="P527" i="2"/>
  <c r="Q527" i="2"/>
  <c r="R527" i="2"/>
  <c r="P528" i="2"/>
  <c r="Q528" i="2"/>
  <c r="R528" i="2"/>
  <c r="P529" i="2"/>
  <c r="Q529" i="2"/>
  <c r="R529" i="2"/>
  <c r="P531" i="2"/>
  <c r="Q531" i="2"/>
  <c r="R531" i="2"/>
  <c r="P532" i="2"/>
  <c r="Q532" i="2"/>
  <c r="R532" i="2"/>
  <c r="P523" i="2"/>
  <c r="R507" i="2"/>
  <c r="P508" i="2"/>
  <c r="Q508" i="2"/>
  <c r="R508" i="2"/>
  <c r="P509" i="2"/>
  <c r="Q509" i="2"/>
  <c r="R509" i="2"/>
  <c r="P510" i="2"/>
  <c r="Q510" i="2"/>
  <c r="R510" i="2"/>
  <c r="P511" i="2"/>
  <c r="Q511" i="2"/>
  <c r="R511" i="2"/>
  <c r="P512" i="2"/>
  <c r="Q512" i="2"/>
  <c r="R512" i="2"/>
  <c r="P513" i="2"/>
  <c r="P514" i="2"/>
  <c r="Q514" i="2"/>
  <c r="R514" i="2"/>
  <c r="P515" i="2"/>
  <c r="Q515" i="2"/>
  <c r="R515" i="2"/>
  <c r="P506" i="2"/>
  <c r="Q506" i="2"/>
  <c r="R506" i="2"/>
  <c r="P490" i="2"/>
  <c r="Q490" i="2"/>
  <c r="R490" i="2"/>
  <c r="P491" i="2"/>
  <c r="Q491" i="2"/>
  <c r="R491" i="2"/>
  <c r="P492" i="2"/>
  <c r="P493" i="2"/>
  <c r="Q493" i="2"/>
  <c r="R493" i="2"/>
  <c r="P494" i="2"/>
  <c r="Q494" i="2"/>
  <c r="R494" i="2"/>
  <c r="P495" i="2"/>
  <c r="Q495" i="2"/>
  <c r="R495" i="2"/>
  <c r="P496" i="2"/>
  <c r="Q496" i="2"/>
  <c r="R496" i="2"/>
  <c r="P497" i="2"/>
  <c r="Q497" i="2"/>
  <c r="R497" i="2"/>
  <c r="P498" i="2"/>
  <c r="Q498" i="2"/>
  <c r="R498" i="2"/>
  <c r="P489" i="2"/>
  <c r="P473" i="2"/>
  <c r="Q473" i="2"/>
  <c r="R473" i="2"/>
  <c r="P474" i="2"/>
  <c r="Q474" i="2"/>
  <c r="R474" i="2"/>
  <c r="P475" i="2"/>
  <c r="Q475" i="2"/>
  <c r="R475" i="2"/>
  <c r="P476" i="2"/>
  <c r="Q476" i="2"/>
  <c r="R476" i="2"/>
  <c r="P477" i="2"/>
  <c r="Q477" i="2"/>
  <c r="R477" i="2"/>
  <c r="P478" i="2"/>
  <c r="Q478" i="2"/>
  <c r="R478" i="2"/>
  <c r="P479" i="2"/>
  <c r="P480" i="2"/>
  <c r="Q480" i="2"/>
  <c r="R480" i="2"/>
  <c r="P481" i="2"/>
  <c r="Q481" i="2"/>
  <c r="R481" i="2"/>
  <c r="P472" i="2"/>
  <c r="Q472" i="2"/>
  <c r="R472" i="2"/>
  <c r="P456" i="2"/>
  <c r="Q456" i="2"/>
  <c r="R456" i="2"/>
  <c r="P457" i="2"/>
  <c r="Q457" i="2"/>
  <c r="R457" i="2"/>
  <c r="P458" i="2"/>
  <c r="P459" i="2"/>
  <c r="Q459" i="2"/>
  <c r="R459" i="2"/>
  <c r="P460" i="2"/>
  <c r="Q460" i="2"/>
  <c r="R460" i="2"/>
  <c r="P461" i="2"/>
  <c r="P462" i="2"/>
  <c r="Q462" i="2"/>
  <c r="R462" i="2"/>
  <c r="P463" i="2"/>
  <c r="Q463" i="2"/>
  <c r="R463" i="2"/>
  <c r="P464" i="2"/>
  <c r="Q464" i="2"/>
  <c r="R464" i="2"/>
  <c r="P455" i="2"/>
  <c r="P439" i="2"/>
  <c r="Q439" i="2"/>
  <c r="R439" i="2"/>
  <c r="P440" i="2"/>
  <c r="Q440" i="2"/>
  <c r="R440" i="2"/>
  <c r="P441" i="2"/>
  <c r="Q441" i="2"/>
  <c r="R441" i="2"/>
  <c r="P442" i="2"/>
  <c r="Q442" i="2"/>
  <c r="R442" i="2"/>
  <c r="P443" i="2"/>
  <c r="Q443" i="2"/>
  <c r="R443" i="2"/>
  <c r="P444" i="2"/>
  <c r="Q444" i="2"/>
  <c r="R444" i="2"/>
  <c r="P445" i="2"/>
  <c r="P446" i="2"/>
  <c r="Q446" i="2"/>
  <c r="R446" i="2"/>
  <c r="P447" i="2"/>
  <c r="Q447" i="2"/>
  <c r="R447" i="2"/>
  <c r="P438" i="2"/>
  <c r="Q438" i="2"/>
  <c r="R438" i="2"/>
  <c r="P422" i="2"/>
  <c r="Q422" i="2"/>
  <c r="R422" i="2"/>
  <c r="P423" i="2"/>
  <c r="Q423" i="2"/>
  <c r="R423" i="2"/>
  <c r="P424" i="2"/>
  <c r="P425" i="2"/>
  <c r="Q425" i="2"/>
  <c r="R425" i="2"/>
  <c r="P426" i="2"/>
  <c r="Q426" i="2"/>
  <c r="R426" i="2"/>
  <c r="P427" i="2"/>
  <c r="Q427" i="2"/>
  <c r="R427" i="2"/>
  <c r="P428" i="2"/>
  <c r="P429" i="2"/>
  <c r="Q429" i="2"/>
  <c r="R429" i="2"/>
  <c r="P430" i="2"/>
  <c r="Q430" i="2"/>
  <c r="R430" i="2"/>
  <c r="P421" i="2"/>
  <c r="P405" i="2"/>
  <c r="Q405" i="2"/>
  <c r="R405" i="2"/>
  <c r="P406" i="2"/>
  <c r="Q406" i="2"/>
  <c r="R406" i="2"/>
  <c r="P407" i="2"/>
  <c r="Q407" i="2"/>
  <c r="R407" i="2"/>
  <c r="P408" i="2"/>
  <c r="Q408" i="2"/>
  <c r="R408" i="2"/>
  <c r="P409" i="2"/>
  <c r="Q409" i="2"/>
  <c r="R409" i="2"/>
  <c r="P410" i="2"/>
  <c r="Q410" i="2"/>
  <c r="R410" i="2"/>
  <c r="P411" i="2"/>
  <c r="P412" i="2"/>
  <c r="Q412" i="2"/>
  <c r="R412" i="2"/>
  <c r="P413" i="2"/>
  <c r="Q413" i="2"/>
  <c r="R413" i="2"/>
  <c r="P404" i="2"/>
  <c r="Q404" i="2"/>
  <c r="R404" i="2"/>
  <c r="P388" i="2"/>
  <c r="Q388" i="2"/>
  <c r="R388" i="2"/>
  <c r="P389" i="2"/>
  <c r="Q389" i="2"/>
  <c r="R389" i="2"/>
  <c r="P390" i="2"/>
  <c r="P391" i="2"/>
  <c r="Q391" i="2"/>
  <c r="R391" i="2"/>
  <c r="P392" i="2"/>
  <c r="Q392" i="2"/>
  <c r="R392" i="2"/>
  <c r="P393" i="2"/>
  <c r="Q393" i="2"/>
  <c r="R393" i="2"/>
  <c r="P394" i="2"/>
  <c r="Q394" i="2"/>
  <c r="R394" i="2"/>
  <c r="P395" i="2"/>
  <c r="Q395" i="2"/>
  <c r="R395" i="2"/>
  <c r="P396" i="2"/>
  <c r="Q396" i="2"/>
  <c r="R396" i="2"/>
  <c r="P387" i="2"/>
  <c r="P371" i="2"/>
  <c r="Q371" i="2"/>
  <c r="R371" i="2"/>
  <c r="P372" i="2"/>
  <c r="Q372" i="2"/>
  <c r="R372" i="2"/>
  <c r="P373" i="2"/>
  <c r="Q373" i="2"/>
  <c r="R373" i="2"/>
  <c r="P374" i="2"/>
  <c r="Q374" i="2"/>
  <c r="R374" i="2"/>
  <c r="P375" i="2"/>
  <c r="Q375" i="2"/>
  <c r="R375" i="2"/>
  <c r="P376" i="2"/>
  <c r="Q376" i="2"/>
  <c r="R376" i="2"/>
  <c r="P377" i="2"/>
  <c r="P378" i="2"/>
  <c r="Q378" i="2"/>
  <c r="R378" i="2"/>
  <c r="P379" i="2"/>
  <c r="Q379" i="2"/>
  <c r="R379" i="2"/>
  <c r="P370" i="2"/>
  <c r="Q370" i="2"/>
  <c r="R370" i="2"/>
  <c r="P354" i="2"/>
  <c r="Q354" i="2"/>
  <c r="R354" i="2"/>
  <c r="P355" i="2"/>
  <c r="Q355" i="2"/>
  <c r="R355" i="2"/>
  <c r="P356" i="2"/>
  <c r="P357" i="2"/>
  <c r="Q357" i="2"/>
  <c r="R357" i="2"/>
  <c r="P358" i="2"/>
  <c r="Q358" i="2"/>
  <c r="R358" i="2"/>
  <c r="P359" i="2"/>
  <c r="Q359" i="2"/>
  <c r="R359" i="2"/>
  <c r="P360" i="2"/>
  <c r="Q360" i="2"/>
  <c r="R360" i="2"/>
  <c r="P361" i="2"/>
  <c r="Q361" i="2"/>
  <c r="R361" i="2"/>
  <c r="P362" i="2"/>
  <c r="Q362" i="2"/>
  <c r="R362" i="2"/>
  <c r="P353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41" i="2"/>
  <c r="Q341" i="2"/>
  <c r="R341" i="2"/>
  <c r="P342" i="2"/>
  <c r="Q342" i="2"/>
  <c r="R342" i="2"/>
  <c r="P343" i="2"/>
  <c r="P344" i="2"/>
  <c r="Q344" i="2"/>
  <c r="R344" i="2"/>
  <c r="P345" i="2"/>
  <c r="Q345" i="2"/>
  <c r="R345" i="2"/>
  <c r="P336" i="2"/>
  <c r="Q336" i="2"/>
  <c r="R336" i="2"/>
  <c r="P320" i="2"/>
  <c r="Q320" i="2"/>
  <c r="R320" i="2"/>
  <c r="P321" i="2"/>
  <c r="Q321" i="2"/>
  <c r="R321" i="2"/>
  <c r="P322" i="2"/>
  <c r="P323" i="2"/>
  <c r="Q323" i="2"/>
  <c r="R323" i="2"/>
  <c r="P324" i="2"/>
  <c r="Q324" i="2"/>
  <c r="R324" i="2"/>
  <c r="P325" i="2"/>
  <c r="Q325" i="2"/>
  <c r="R325" i="2"/>
  <c r="P326" i="2"/>
  <c r="Q326" i="2"/>
  <c r="R326" i="2"/>
  <c r="P327" i="2"/>
  <c r="Q327" i="2"/>
  <c r="R327" i="2"/>
  <c r="P328" i="2"/>
  <c r="Q328" i="2"/>
  <c r="R328" i="2"/>
  <c r="P319" i="2"/>
  <c r="P303" i="2"/>
  <c r="Q303" i="2"/>
  <c r="R303" i="2"/>
  <c r="P304" i="2"/>
  <c r="Q304" i="2"/>
  <c r="R304" i="2"/>
  <c r="P305" i="2"/>
  <c r="Q305" i="2"/>
  <c r="R305" i="2"/>
  <c r="P306" i="2"/>
  <c r="Q306" i="2"/>
  <c r="R306" i="2"/>
  <c r="P307" i="2"/>
  <c r="Q307" i="2"/>
  <c r="R307" i="2"/>
  <c r="P308" i="2"/>
  <c r="Q308" i="2"/>
  <c r="R308" i="2"/>
  <c r="P309" i="2"/>
  <c r="Q309" i="2"/>
  <c r="R309" i="2"/>
  <c r="P310" i="2"/>
  <c r="Q310" i="2"/>
  <c r="R310" i="2"/>
  <c r="P311" i="2"/>
  <c r="Q311" i="2"/>
  <c r="R311" i="2"/>
  <c r="P302" i="2"/>
  <c r="P286" i="2"/>
  <c r="Q286" i="2"/>
  <c r="R286" i="2"/>
  <c r="P287" i="2"/>
  <c r="Q287" i="2"/>
  <c r="R287" i="2"/>
  <c r="P288" i="2"/>
  <c r="Q288" i="2"/>
  <c r="R288" i="2"/>
  <c r="P289" i="2"/>
  <c r="Q289" i="2"/>
  <c r="R289" i="2"/>
  <c r="P290" i="2"/>
  <c r="Q290" i="2"/>
  <c r="R290" i="2"/>
  <c r="P291" i="2"/>
  <c r="Q291" i="2"/>
  <c r="R291" i="2"/>
  <c r="P292" i="2"/>
  <c r="P293" i="2"/>
  <c r="Q293" i="2"/>
  <c r="R293" i="2"/>
  <c r="P294" i="2"/>
  <c r="Q294" i="2"/>
  <c r="R294" i="2"/>
  <c r="P285" i="2"/>
  <c r="Q285" i="2"/>
  <c r="R285" i="2"/>
  <c r="P269" i="2"/>
  <c r="Q269" i="2"/>
  <c r="R269" i="2"/>
  <c r="P270" i="2"/>
  <c r="Q270" i="2"/>
  <c r="R270" i="2"/>
  <c r="P271" i="2"/>
  <c r="P272" i="2"/>
  <c r="Q272" i="2"/>
  <c r="R272" i="2"/>
  <c r="P273" i="2"/>
  <c r="Q273" i="2"/>
  <c r="R273" i="2"/>
  <c r="P274" i="2"/>
  <c r="P275" i="2"/>
  <c r="Q275" i="2"/>
  <c r="R275" i="2"/>
  <c r="P276" i="2"/>
  <c r="Q276" i="2"/>
  <c r="R276" i="2"/>
  <c r="P277" i="2"/>
  <c r="Q277" i="2"/>
  <c r="R277" i="2"/>
  <c r="P268" i="2"/>
  <c r="P253" i="2"/>
  <c r="Q253" i="2"/>
  <c r="R253" i="2"/>
  <c r="P254" i="2"/>
  <c r="Q254" i="2"/>
  <c r="R254" i="2"/>
  <c r="P255" i="2"/>
  <c r="Q255" i="2"/>
  <c r="R255" i="2"/>
  <c r="P256" i="2"/>
  <c r="Q256" i="2"/>
  <c r="R256" i="2"/>
  <c r="P257" i="2"/>
  <c r="Q257" i="2"/>
  <c r="R257" i="2"/>
  <c r="P258" i="2"/>
  <c r="Q258" i="2"/>
  <c r="R258" i="2"/>
  <c r="P259" i="2"/>
  <c r="Q259" i="2"/>
  <c r="R259" i="2"/>
  <c r="P260" i="2"/>
  <c r="Q260" i="2"/>
  <c r="R260" i="2"/>
  <c r="P261" i="2"/>
  <c r="Q261" i="2"/>
  <c r="R261" i="2"/>
  <c r="P252" i="2"/>
  <c r="Q252" i="2"/>
  <c r="R252" i="2"/>
  <c r="P236" i="2"/>
  <c r="Q236" i="2"/>
  <c r="R236" i="2"/>
  <c r="P237" i="2"/>
  <c r="Q237" i="2"/>
  <c r="R237" i="2"/>
  <c r="P238" i="2"/>
  <c r="P239" i="2"/>
  <c r="Q239" i="2"/>
  <c r="R239" i="2"/>
  <c r="P240" i="2"/>
  <c r="Q240" i="2"/>
  <c r="R240" i="2"/>
  <c r="P241" i="2"/>
  <c r="Q241" i="2"/>
  <c r="R241" i="2"/>
  <c r="P242" i="2"/>
  <c r="Q242" i="2"/>
  <c r="R242" i="2"/>
  <c r="P243" i="2"/>
  <c r="Q243" i="2"/>
  <c r="R243" i="2"/>
  <c r="P244" i="2"/>
  <c r="Q244" i="2"/>
  <c r="R244" i="2"/>
  <c r="P235" i="2"/>
  <c r="Q235" i="2"/>
  <c r="R235" i="2"/>
  <c r="P219" i="2"/>
  <c r="Q219" i="2"/>
  <c r="R219" i="2"/>
  <c r="P220" i="2"/>
  <c r="Q220" i="2"/>
  <c r="R220" i="2"/>
  <c r="P221" i="2"/>
  <c r="Q221" i="2"/>
  <c r="R221" i="2"/>
  <c r="P222" i="2"/>
  <c r="Q222" i="2"/>
  <c r="R222" i="2"/>
  <c r="P223" i="2"/>
  <c r="Q223" i="2"/>
  <c r="R223" i="2"/>
  <c r="P224" i="2"/>
  <c r="Q224" i="2"/>
  <c r="R224" i="2"/>
  <c r="P225" i="2"/>
  <c r="P226" i="2"/>
  <c r="Q226" i="2"/>
  <c r="R226" i="2"/>
  <c r="P227" i="2"/>
  <c r="Q227" i="2"/>
  <c r="R227" i="2"/>
  <c r="P218" i="2"/>
  <c r="Q218" i="2"/>
  <c r="R218" i="2"/>
  <c r="P202" i="2"/>
  <c r="Q202" i="2"/>
  <c r="R202" i="2"/>
  <c r="P203" i="2"/>
  <c r="Q203" i="2"/>
  <c r="R203" i="2"/>
  <c r="P204" i="2"/>
  <c r="Q204" i="2"/>
  <c r="R204" i="2"/>
  <c r="P205" i="2"/>
  <c r="Q205" i="2"/>
  <c r="R205" i="2"/>
  <c r="P206" i="2"/>
  <c r="Q206" i="2"/>
  <c r="R206" i="2"/>
  <c r="P207" i="2"/>
  <c r="Q207" i="2"/>
  <c r="R207" i="2"/>
  <c r="P208" i="2"/>
  <c r="Q208" i="2"/>
  <c r="P209" i="2"/>
  <c r="Q209" i="2"/>
  <c r="R209" i="2"/>
  <c r="P210" i="2"/>
  <c r="Q210" i="2"/>
  <c r="R210" i="2"/>
  <c r="P201" i="2"/>
  <c r="Q201" i="2"/>
  <c r="R201" i="2"/>
  <c r="R211" i="2"/>
  <c r="P185" i="2"/>
  <c r="Q185" i="2"/>
  <c r="R185" i="2"/>
  <c r="P186" i="2"/>
  <c r="Q186" i="2"/>
  <c r="R186" i="2"/>
  <c r="P187" i="2"/>
  <c r="Q187" i="2"/>
  <c r="R187" i="2"/>
  <c r="P188" i="2"/>
  <c r="Q188" i="2"/>
  <c r="R188" i="2"/>
  <c r="P189" i="2"/>
  <c r="Q189" i="2"/>
  <c r="R189" i="2"/>
  <c r="P190" i="2"/>
  <c r="Q190" i="2"/>
  <c r="R190" i="2"/>
  <c r="P191" i="2"/>
  <c r="P192" i="2"/>
  <c r="Q192" i="2"/>
  <c r="R192" i="2"/>
  <c r="P193" i="2"/>
  <c r="Q193" i="2"/>
  <c r="R193" i="2"/>
  <c r="P184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73" i="2"/>
  <c r="Q173" i="2"/>
  <c r="R173" i="2"/>
  <c r="P174" i="2"/>
  <c r="P175" i="2"/>
  <c r="Q175" i="2"/>
  <c r="R175" i="2"/>
  <c r="P176" i="2"/>
  <c r="Q176" i="2"/>
  <c r="R176" i="2"/>
  <c r="P167" i="2"/>
  <c r="Q167" i="2"/>
  <c r="R167" i="2"/>
  <c r="P151" i="2"/>
  <c r="Q151" i="2"/>
  <c r="R151" i="2"/>
  <c r="P152" i="2"/>
  <c r="Q152" i="2"/>
  <c r="R152" i="2"/>
  <c r="P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58" i="2"/>
  <c r="Q158" i="2"/>
  <c r="R158" i="2"/>
  <c r="P159" i="2"/>
  <c r="Q159" i="2"/>
  <c r="R159" i="2"/>
  <c r="P150" i="2"/>
  <c r="P134" i="2"/>
  <c r="Q134" i="2"/>
  <c r="R134" i="2"/>
  <c r="P135" i="2"/>
  <c r="Q135" i="2"/>
  <c r="R135" i="2"/>
  <c r="P136" i="2"/>
  <c r="Q136" i="2"/>
  <c r="R136" i="2"/>
  <c r="P137" i="2"/>
  <c r="Q137" i="2"/>
  <c r="R137" i="2"/>
  <c r="P138" i="2"/>
  <c r="Q138" i="2"/>
  <c r="R138" i="2"/>
  <c r="P139" i="2"/>
  <c r="Q139" i="2"/>
  <c r="R139" i="2"/>
  <c r="P140" i="2"/>
  <c r="Q140" i="2"/>
  <c r="R140" i="2"/>
  <c r="P141" i="2"/>
  <c r="Q141" i="2"/>
  <c r="R141" i="2"/>
  <c r="P142" i="2"/>
  <c r="Q142" i="2"/>
  <c r="R142" i="2"/>
  <c r="P133" i="2"/>
  <c r="Q133" i="2"/>
  <c r="R133" i="2"/>
  <c r="P117" i="2"/>
  <c r="Q117" i="2"/>
  <c r="R117" i="2"/>
  <c r="P118" i="2"/>
  <c r="P119" i="2"/>
  <c r="Q119" i="2"/>
  <c r="R119" i="2"/>
  <c r="P120" i="2"/>
  <c r="Q120" i="2"/>
  <c r="R120" i="2"/>
  <c r="P121" i="2"/>
  <c r="P122" i="2"/>
  <c r="P123" i="2"/>
  <c r="Q123" i="2"/>
  <c r="R123" i="2"/>
  <c r="P124" i="2"/>
  <c r="Q124" i="2"/>
  <c r="R124" i="2"/>
  <c r="P125" i="2"/>
  <c r="Q125" i="2"/>
  <c r="P116" i="2"/>
  <c r="Q116" i="2"/>
  <c r="R116" i="2"/>
  <c r="P100" i="2"/>
  <c r="Q100" i="2"/>
  <c r="R100" i="2"/>
  <c r="P101" i="2"/>
  <c r="Q101" i="2"/>
  <c r="R101" i="2"/>
  <c r="P102" i="2"/>
  <c r="Q102" i="2"/>
  <c r="P103" i="2"/>
  <c r="Q103" i="2"/>
  <c r="R103" i="2"/>
  <c r="P104" i="2"/>
  <c r="Q104" i="2"/>
  <c r="R104" i="2"/>
  <c r="P105" i="2"/>
  <c r="P106" i="2"/>
  <c r="Q106" i="2"/>
  <c r="R106" i="2"/>
  <c r="P107" i="2"/>
  <c r="Q107" i="2"/>
  <c r="R107" i="2"/>
  <c r="P108" i="2"/>
  <c r="Q108" i="2"/>
  <c r="R108" i="2"/>
  <c r="P99" i="2"/>
  <c r="Q99" i="2"/>
  <c r="R99" i="2"/>
  <c r="P83" i="2"/>
  <c r="Q83" i="2"/>
  <c r="R83" i="2"/>
  <c r="P84" i="2"/>
  <c r="Q84" i="2"/>
  <c r="R84" i="2"/>
  <c r="P85" i="2"/>
  <c r="P86" i="2"/>
  <c r="Q86" i="2"/>
  <c r="R86" i="2"/>
  <c r="P87" i="2"/>
  <c r="Q87" i="2"/>
  <c r="R87" i="2"/>
  <c r="P88" i="2"/>
  <c r="Q88" i="2"/>
  <c r="R88" i="2"/>
  <c r="P89" i="2"/>
  <c r="Q89" i="2"/>
  <c r="R89" i="2"/>
  <c r="P90" i="2"/>
  <c r="Q90" i="2"/>
  <c r="R90" i="2"/>
  <c r="P91" i="2"/>
  <c r="Q91" i="2"/>
  <c r="R91" i="2"/>
  <c r="P82" i="2"/>
  <c r="Q82" i="2"/>
  <c r="R82" i="2"/>
  <c r="P66" i="2"/>
  <c r="Q66" i="2"/>
  <c r="R66" i="2"/>
  <c r="R75" i="2"/>
  <c r="P67" i="2"/>
  <c r="Q67" i="2"/>
  <c r="R67" i="2"/>
  <c r="P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65" i="2"/>
  <c r="P49" i="2"/>
  <c r="Q49" i="2"/>
  <c r="R49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Q56" i="2"/>
  <c r="R56" i="2"/>
  <c r="P57" i="2"/>
  <c r="Q57" i="2"/>
  <c r="R57" i="2"/>
  <c r="P48" i="2"/>
  <c r="Q48" i="2"/>
  <c r="R48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P37" i="2"/>
  <c r="Q37" i="2"/>
  <c r="R37" i="2"/>
  <c r="P38" i="2"/>
  <c r="Q38" i="2"/>
  <c r="R38" i="2"/>
  <c r="P29" i="2"/>
  <c r="Q29" i="2"/>
  <c r="R29" i="2"/>
  <c r="P20" i="2"/>
  <c r="Q20" i="2"/>
  <c r="R20" i="2"/>
  <c r="O19" i="2"/>
  <c r="Q184" i="2"/>
  <c r="R184" i="2"/>
  <c r="Q85" i="2"/>
  <c r="R85" i="2"/>
  <c r="Q105" i="2"/>
  <c r="R105" i="2"/>
  <c r="R102" i="2"/>
  <c r="Q174" i="2"/>
  <c r="R174" i="2"/>
  <c r="Q191" i="2"/>
  <c r="R191" i="2"/>
  <c r="R208" i="2"/>
  <c r="Q377" i="2"/>
  <c r="R377" i="2"/>
  <c r="R380" i="2"/>
  <c r="Q390" i="2"/>
  <c r="R390" i="2"/>
  <c r="Q421" i="2"/>
  <c r="R421" i="2"/>
  <c r="Q424" i="2"/>
  <c r="R424" i="2"/>
  <c r="R431" i="2"/>
  <c r="Q455" i="2"/>
  <c r="R455" i="2"/>
  <c r="Q461" i="2"/>
  <c r="R461" i="2"/>
  <c r="R465" i="2"/>
  <c r="Q458" i="2"/>
  <c r="R458" i="2"/>
  <c r="Q36" i="2"/>
  <c r="R36" i="2"/>
  <c r="R125" i="2"/>
  <c r="Q122" i="2"/>
  <c r="R122" i="2"/>
  <c r="Q513" i="2"/>
  <c r="R513" i="2"/>
  <c r="R516" i="2"/>
  <c r="Q591" i="2"/>
  <c r="R591" i="2"/>
  <c r="Q560" i="2"/>
  <c r="R560" i="2"/>
  <c r="Q557" i="2"/>
  <c r="R557" i="2"/>
  <c r="Q547" i="2"/>
  <c r="R547" i="2"/>
  <c r="R550" i="2"/>
  <c r="Q526" i="2"/>
  <c r="R526" i="2"/>
  <c r="Q523" i="2"/>
  <c r="R523" i="2"/>
  <c r="R533" i="2"/>
  <c r="Q492" i="2"/>
  <c r="R492" i="2"/>
  <c r="Q489" i="2"/>
  <c r="R489" i="2"/>
  <c r="R499" i="2"/>
  <c r="Q479" i="2"/>
  <c r="R479" i="2"/>
  <c r="R482" i="2"/>
  <c r="Q445" i="2"/>
  <c r="R445" i="2"/>
  <c r="R448" i="2"/>
  <c r="Q428" i="2"/>
  <c r="R428" i="2"/>
  <c r="Q411" i="2"/>
  <c r="R411" i="2"/>
  <c r="R414" i="2"/>
  <c r="Q387" i="2"/>
  <c r="R387" i="2"/>
  <c r="Q356" i="2"/>
  <c r="R356" i="2"/>
  <c r="R363" i="2"/>
  <c r="Q353" i="2"/>
  <c r="R353" i="2"/>
  <c r="Q343" i="2"/>
  <c r="R343" i="2"/>
  <c r="R346" i="2"/>
  <c r="Q322" i="2"/>
  <c r="R322" i="2"/>
  <c r="Q319" i="2"/>
  <c r="R319" i="2"/>
  <c r="R329" i="2"/>
  <c r="Q302" i="2"/>
  <c r="R302" i="2"/>
  <c r="R312" i="2"/>
  <c r="Q292" i="2"/>
  <c r="R292" i="2"/>
  <c r="R295" i="2"/>
  <c r="Q274" i="2"/>
  <c r="R274" i="2"/>
  <c r="Q271" i="2"/>
  <c r="R271" i="2"/>
  <c r="Q268" i="2"/>
  <c r="R268" i="2"/>
  <c r="R278" i="2"/>
  <c r="Q238" i="2"/>
  <c r="R238" i="2"/>
  <c r="R245" i="2"/>
  <c r="Q225" i="2"/>
  <c r="R225" i="2"/>
  <c r="Q153" i="2"/>
  <c r="R153" i="2"/>
  <c r="Q150" i="2"/>
  <c r="R150" i="2"/>
  <c r="Q121" i="2"/>
  <c r="R121" i="2"/>
  <c r="Q118" i="2"/>
  <c r="R118" i="2"/>
  <c r="Q68" i="2"/>
  <c r="R68" i="2"/>
  <c r="Q65" i="2"/>
  <c r="R65" i="2"/>
  <c r="R601" i="2"/>
  <c r="R397" i="2"/>
  <c r="R567" i="2"/>
  <c r="P19" i="2"/>
  <c r="Q19" i="2"/>
  <c r="R19" i="2"/>
  <c r="R21" i="2"/>
  <c r="R177" i="2"/>
  <c r="R160" i="2"/>
  <c r="R39" i="2"/>
  <c r="R58" i="2"/>
  <c r="R109" i="2"/>
  <c r="R228" i="2"/>
  <c r="R605" i="2"/>
  <c r="R126" i="2"/>
  <c r="R92" i="2"/>
  <c r="R143" i="2"/>
  <c r="R194" i="2"/>
  <c r="R262" i="2"/>
  <c r="R584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<sst xmlns="http://schemas.openxmlformats.org/spreadsheetml/2006/main" count="1034" uniqueCount="273">
  <si>
    <t>2020 m. sausio 09 d.</t>
  </si>
  <si>
    <t>Pareiškėjas:</t>
  </si>
  <si>
    <t>Lietuvos gimnastikos federacija</t>
  </si>
  <si>
    <t xml:space="preserve">           (Pareiškėjo pavadinimas)</t>
  </si>
  <si>
    <t>Žemaitės g. 6, Vilnius, +370 696 37663, info@gimnastika.lt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</si>
  <si>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</si>
  <si>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</si>
  <si>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</si>
  <si>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</si>
  <si>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</si>
  <si>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</si>
  <si>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</si>
  <si>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</si>
  <si>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</si>
  <si>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</si>
  <si>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</si>
  <si>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</si>
  <si>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</si>
  <si>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</si>
  <si>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</si>
  <si>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</si>
  <si>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</si>
  <si>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</si>
  <si>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</si>
  <si>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</si>
  <si>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</si>
  <si>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Olimpinės žaidynės</t>
  </si>
  <si>
    <t xml:space="preserve">(sporto renginio pavadinimas) </t>
  </si>
  <si>
    <t>Robert Tvorogal</t>
  </si>
  <si>
    <t>atraminis šuolis</t>
  </si>
  <si>
    <t>olimpinė</t>
  </si>
  <si>
    <t>OŽ</t>
  </si>
  <si>
    <t>4 arba 5</t>
  </si>
  <si>
    <t>Taip</t>
  </si>
  <si>
    <t>Iš viso:</t>
  </si>
  <si>
    <t>PRIDEDAMA. ____________________________________________________________________________________________________</t>
  </si>
  <si>
    <t>https://www.gymnastics.sport/site/events/results.php?idEvent=6405#filter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</si>
  <si>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</si>
  <si>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m. Europos sportinės gimnastikos čempionatas</t>
  </si>
  <si>
    <t>Nuoroda į protokolą:</t>
  </si>
  <si>
    <t>daugiakovė</t>
  </si>
  <si>
    <t>EČ</t>
  </si>
  <si>
    <t>Ne</t>
  </si>
  <si>
    <t>skersinis</t>
  </si>
  <si>
    <t>Tomas Kuzmickas</t>
  </si>
  <si>
    <t>lygiagretės</t>
  </si>
  <si>
    <t>https://backend.europeangymnastics.com/sites/default/files/paragraph/age-group-competition-info/competition-results/men%20AA.pdf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</si>
  <si>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</si>
  <si>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Sportinės gimnastikos pasaulio čempionatas</t>
  </si>
  <si>
    <t>PČ</t>
  </si>
  <si>
    <t>1 (kas 4 m. 1 k. nerengiamos)</t>
  </si>
  <si>
    <t>laisvieji pratimai</t>
  </si>
  <si>
    <t>https://www.gymnastics.sport/site/events/results.php?idEvent=13465#filter</t>
  </si>
  <si>
    <t>2018 m. Jaunimo olimpinės žaidynės</t>
  </si>
  <si>
    <t>Eglė Stalinkevičiūtė</t>
  </si>
  <si>
    <t>komandinės</t>
  </si>
  <si>
    <t>JOŽ</t>
  </si>
  <si>
    <t>https://www.gymnastics.sport/site/events/results.php?idEvent=15196#filter</t>
  </si>
  <si>
    <t>2019 m. Aerobinės gimnastikos Europos čempionatas</t>
  </si>
  <si>
    <t>Nojus Jarmala</t>
  </si>
  <si>
    <t>individ. vyr</t>
  </si>
  <si>
    <t>neolimpinė</t>
  </si>
  <si>
    <t>JEČ</t>
  </si>
  <si>
    <t>https://backend.europeangymnastics.com/sites/default/files/paragraph/age-group-competition-info/competition-results/JUNIORS%20-%20Individual%20Man%20-%20Qualification%20Qualification%20ApparatusResultsAero.pdf</t>
  </si>
  <si>
    <t>2019 m. Europos sportinės gimnastikos čempionatas</t>
  </si>
  <si>
    <t>https://www.europeangymnastics.com/event/2019-european-championships-artistic-gymnastics/results</t>
  </si>
  <si>
    <t xml:space="preserve">2017 m. Europos meninės gimnastikos </t>
  </si>
  <si>
    <t>Lietuvos rinktinė</t>
  </si>
  <si>
    <t>grup. pratimai daugiakovė</t>
  </si>
  <si>
    <t>grup. pratimai 10 kuokelių</t>
  </si>
  <si>
    <t>https://www.europeangymnastics.com/event/2017-european-championships-rhythmic-gymnastics/overview</t>
  </si>
  <si>
    <t>2019 m. Europos meninės gimnastikos čempionatas</t>
  </si>
  <si>
    <t>grup. pratimai      5 lankai</t>
  </si>
  <si>
    <t>grup. pratimai      5 kaspinai</t>
  </si>
  <si>
    <t>https://www.europeangymnastics.com/event/2019-european-championships-rhythmic-gymnastics/results</t>
  </si>
  <si>
    <t>2019 m. pasaulio meninė gimnastikos čempionatas</t>
  </si>
  <si>
    <t>JPČ</t>
  </si>
  <si>
    <t>Fausta Šostakaitė</t>
  </si>
  <si>
    <t>šokdinė</t>
  </si>
  <si>
    <t>Maja Gaiduk</t>
  </si>
  <si>
    <t>kamuolys</t>
  </si>
  <si>
    <t>kuokelės</t>
  </si>
  <si>
    <t>grup. pratimai      5 lankai</t>
  </si>
  <si>
    <t>grup. pratimai      5 kaspinai</t>
  </si>
  <si>
    <t>https://www.gymnastics.sport/site/events/results.php?idEvent=15968</t>
  </si>
  <si>
    <t>2019 m. pasaulio sportinės gimnastikos čempionatas</t>
  </si>
  <si>
    <t>Agata Vostruchovaitė</t>
  </si>
  <si>
    <t>https://www.gymnastics.sport/site/events/results.php?idEvent=14274#filter</t>
  </si>
  <si>
    <t>2020 m. Europos meninės gimnastikos čempionatas</t>
  </si>
  <si>
    <t>lankas</t>
  </si>
  <si>
    <t>kaspinas</t>
  </si>
  <si>
    <t>https://www.europeangymnastics.com/event/2020-european-championships-rhythmic-gymnastics/results</t>
  </si>
  <si>
    <t>2020 m. Europos vyrų sportinės gimnastikos čempionatas</t>
  </si>
  <si>
    <t>Gytis Chasažyrovas</t>
  </si>
  <si>
    <t>arklys</t>
  </si>
  <si>
    <t>žiedai</t>
  </si>
  <si>
    <t>Kristijonas Padegimas</t>
  </si>
  <si>
    <t>Matas Imbrasas</t>
  </si>
  <si>
    <t>Daniil Korobkov</t>
  </si>
  <si>
    <t>Titas Kuzmickas</t>
  </si>
  <si>
    <t>https://www.europeangymnastics.com/event/2020-european-championships-mens-artistic-gymnastics-new-location/results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</si>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</sst>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uropeangymnastics.com/event/2017-european-championships-rhythmic-gymnastics/overview" TargetMode="External"/><Relationship Id="rId13" Type="http://schemas.openxmlformats.org/officeDocument/2006/relationships/hyperlink" Target="https://www.europeangymnastics.com/event/2020-european-championships-mens-artistic-gymnastics-new-location/results" TargetMode="External"/><Relationship Id="rId3" Type="http://schemas.openxmlformats.org/officeDocument/2006/relationships/hyperlink" Target="https://backend.europeangymnastics.com/sites/default/files/paragraph/age-group-competition-info/competition-results/men%20AA.pdf" TargetMode="External"/><Relationship Id="rId7" Type="http://schemas.openxmlformats.org/officeDocument/2006/relationships/hyperlink" Target="https://www.europeangymnastics.com/event/2019-european-championships-artistic-gymnastics/results" TargetMode="External"/><Relationship Id="rId12" Type="http://schemas.openxmlformats.org/officeDocument/2006/relationships/hyperlink" Target="https://www.europeangymnastics.com/event/2020-european-championships-rhythmic-gymnastics/results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gymnastics.sport/site/events/results.php?idEvent=64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&#381;emait&#279;s%20g.%206,%20Vilnius,%20+370%20696%2037663,%20info@gimnastika.lt" TargetMode="External"/><Relationship Id="rId6" Type="http://schemas.openxmlformats.org/officeDocument/2006/relationships/hyperlink" Target="https://backend.europeangymnastics.com/sites/default/files/paragraph/age-group-competition-info/competition-results/JUNIORS%20-%20Individual%20Man%20-%20Qualification%20Qualification%20ApparatusResultsAero.pdf" TargetMode="External"/><Relationship Id="rId11" Type="http://schemas.openxmlformats.org/officeDocument/2006/relationships/hyperlink" Target="https://www.gymnastics.sport/site/events/results.php?idEvent=14274" TargetMode="External"/><Relationship Id="rId5" Type="http://schemas.openxmlformats.org/officeDocument/2006/relationships/hyperlink" Target="https://www.gymnastics.sport/site/events/results.php?idEvent=1519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gymnastics.sport/site/events/results.php?idEvent=15968" TargetMode="External"/><Relationship Id="rId4" Type="http://schemas.openxmlformats.org/officeDocument/2006/relationships/hyperlink" Target="https://www.gymnastics.sport/site/events/results.php?idEvent=13465" TargetMode="External"/><Relationship Id="rId9" Type="http://schemas.openxmlformats.org/officeDocument/2006/relationships/hyperlink" Target="https://www.europeangymnastics.com/event/2019-european-championships-rhythmic-gymnastics/results" TargetMode="External"/><Relationship Id="rId14" Type="http://schemas.openxmlformats.org/officeDocument/2006/relationships/hyperlink" Target="https://www.europeangymnastics.com/event/2020-european-championships-mens-artistic-gymnastics-new-location/resul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586" zoomScaleNormal="100" workbookViewId="0">
      <selection activeCell="G219" sqref="G219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1.710937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8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8"/>
    </row>
    <row r="6" spans="1:18" ht="18.75">
      <c r="A6" s="105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61"/>
      <c r="B7" s="82" t="s">
        <v>4</v>
      </c>
      <c r="C7" s="82"/>
      <c r="D7" s="82"/>
      <c r="E7" s="82"/>
      <c r="F7" s="82"/>
      <c r="G7" s="82"/>
      <c r="H7" s="8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83" t="s">
        <v>5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191592776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60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4" t="s">
        <v>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8" t="s">
        <v>8</v>
      </c>
      <c r="B13" s="89" t="s">
        <v>9</v>
      </c>
      <c r="C13" s="89" t="s">
        <v>10</v>
      </c>
      <c r="D13" s="89" t="s">
        <v>11</v>
      </c>
      <c r="E13" s="90" t="s">
        <v>12</v>
      </c>
      <c r="F13" s="102"/>
      <c r="G13" s="103"/>
      <c r="H13" s="103"/>
      <c r="I13" s="103"/>
      <c r="J13" s="103"/>
      <c r="K13" s="103"/>
      <c r="L13" s="103"/>
      <c r="M13" s="103"/>
      <c r="N13" s="103"/>
      <c r="O13" s="104"/>
      <c r="P13" s="106" t="s">
        <v>13</v>
      </c>
      <c r="Q13" s="93" t="s">
        <v>14</v>
      </c>
      <c r="R13" s="85" t="s">
        <v>15</v>
      </c>
    </row>
    <row r="14" spans="1:18" s="8" customFormat="1" ht="45" customHeight="1">
      <c r="A14" s="88"/>
      <c r="B14" s="89"/>
      <c r="C14" s="89"/>
      <c r="D14" s="89"/>
      <c r="E14" s="92"/>
      <c r="F14" s="90" t="s">
        <v>16</v>
      </c>
      <c r="G14" s="90" t="s">
        <v>17</v>
      </c>
      <c r="H14" s="90" t="s">
        <v>18</v>
      </c>
      <c r="I14" s="108" t="s">
        <v>19</v>
      </c>
      <c r="J14" s="90" t="s">
        <v>20</v>
      </c>
      <c r="K14" s="90" t="s">
        <v>21</v>
      </c>
      <c r="L14" s="90" t="s">
        <v>22</v>
      </c>
      <c r="M14" s="90" t="s">
        <v>23</v>
      </c>
      <c r="N14" s="100" t="s">
        <v>24</v>
      </c>
      <c r="O14" s="100" t="s">
        <v>25</v>
      </c>
      <c r="P14" s="107"/>
      <c r="Q14" s="94"/>
      <c r="R14" s="86"/>
    </row>
    <row r="15" spans="1:18" s="8" customFormat="1" ht="76.150000000000006" customHeight="1">
      <c r="A15" s="88"/>
      <c r="B15" s="89"/>
      <c r="C15" s="89"/>
      <c r="D15" s="89"/>
      <c r="E15" s="91"/>
      <c r="F15" s="91"/>
      <c r="G15" s="91"/>
      <c r="H15" s="91"/>
      <c r="I15" s="109"/>
      <c r="J15" s="91"/>
      <c r="K15" s="91"/>
      <c r="L15" s="91"/>
      <c r="M15" s="91"/>
      <c r="N15" s="101"/>
      <c r="O15" s="101"/>
      <c r="P15" s="107"/>
      <c r="Q15" s="95"/>
      <c r="R15" s="8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8" t="s">
        <v>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58"/>
      <c r="R17" s="8"/>
      <c r="S17" s="8"/>
    </row>
    <row r="18" spans="1:19" ht="16.899999999999999" customHeight="1">
      <c r="A18" s="70" t="s">
        <v>27</v>
      </c>
      <c r="B18" s="71"/>
      <c r="C18" s="7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2">
        <v>1</v>
      </c>
      <c r="B19" s="62" t="s">
        <v>28</v>
      </c>
      <c r="C19" s="12" t="s">
        <v>29</v>
      </c>
      <c r="D19" s="62" t="s">
        <v>30</v>
      </c>
      <c r="E19" s="62">
        <v>1</v>
      </c>
      <c r="F19" s="62" t="s">
        <v>31</v>
      </c>
      <c r="G19" s="62" t="s">
        <v>32</v>
      </c>
      <c r="H19" s="62" t="s">
        <v>33</v>
      </c>
      <c r="I19" s="62"/>
      <c r="J19" s="62">
        <v>17</v>
      </c>
      <c r="K19" s="62">
        <v>14</v>
      </c>
      <c r="L19" s="62">
        <v>15</v>
      </c>
      <c r="M19" s="62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121.17599999999999</v>
      </c>
      <c r="O19" s="9">
        <f>IF(F19="OŽ",N19,IF(H19="Ne",IF(J19*0.3&lt;J19-L19,N19,0),IF(J19*0.1&lt;J19-L19,N19,0)))</f>
        <v>121.17599999999999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3.6720000000000002</v>
      </c>
      <c r="Q19" s="11">
        <f>IF(ISERROR(P19*100/N19),0,(P19*100/N19))</f>
        <v>3.0303030303030307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124.84799999999998</v>
      </c>
      <c r="S19" s="20"/>
    </row>
    <row r="20" spans="1:19">
      <c r="A20" s="62">
        <v>2</v>
      </c>
      <c r="B20" s="62"/>
      <c r="C20" s="1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3">
        <f t="shared" ref="N20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" si="1">IF(F20="OŽ",N20,IF(H20="Ne",IF(J20*0.3&lt;J20-L20,N20,0),IF(J20*0.1&lt;J20-L20,N20,0)))</f>
        <v>0</v>
      </c>
      <c r="P20" s="4">
        <f t="shared" ref="P20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" si="3">IF(ISERROR(P20*100/N20),0,(P20*100/N20))</f>
        <v>0</v>
      </c>
      <c r="R20" s="10">
        <f t="shared" ref="R20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 s="8" customFormat="1" ht="15.75" customHeight="1">
      <c r="A21" s="78" t="s">
        <v>34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  <c r="R21" s="10">
        <f>SUM(R19:R20)</f>
        <v>124.84799999999998</v>
      </c>
    </row>
    <row r="22" spans="1:19" s="8" customFormat="1" ht="15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24" t="s">
        <v>35</v>
      </c>
      <c r="B23" s="56" t="s">
        <v>36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 t="s">
        <v>37</v>
      </c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49"/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>
      <c r="A26" s="68" t="s">
        <v>38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58"/>
    </row>
    <row r="27" spans="1:19" s="8" customFormat="1" ht="16.899999999999999" customHeight="1">
      <c r="A27" s="70" t="s">
        <v>27</v>
      </c>
      <c r="B27" s="71"/>
      <c r="C27" s="71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8"/>
    </row>
    <row r="28" spans="1:19" s="8" customFormat="1">
      <c r="A28" s="68" t="s">
        <v>39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58"/>
    </row>
    <row r="29" spans="1:19" s="8" customFormat="1">
      <c r="A29" s="62">
        <v>1</v>
      </c>
      <c r="B29" s="62" t="s">
        <v>28</v>
      </c>
      <c r="C29" s="12" t="s">
        <v>40</v>
      </c>
      <c r="D29" s="62" t="s">
        <v>30</v>
      </c>
      <c r="E29" s="62">
        <v>1</v>
      </c>
      <c r="F29" s="62" t="s">
        <v>41</v>
      </c>
      <c r="G29" s="62">
        <v>1</v>
      </c>
      <c r="H29" s="62" t="s">
        <v>42</v>
      </c>
      <c r="I29" s="62"/>
      <c r="J29" s="62">
        <v>59</v>
      </c>
      <c r="K29" s="62">
        <v>37</v>
      </c>
      <c r="L29" s="62">
        <v>20</v>
      </c>
      <c r="M29" s="62"/>
      <c r="N29" s="3">
        <f t="shared" ref="N29:N38" si="5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21.94</v>
      </c>
      <c r="O29" s="9">
        <f t="shared" ref="O29:O38" si="6">IF(F29="OŽ",N29,IF(H29="Ne",IF(J29*0.3&lt;J29-L29,N29,0),IF(J29*0.1&lt;J29-L29,N29,0)))</f>
        <v>21.94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2.448</v>
      </c>
      <c r="Q29" s="11">
        <f>IF(ISERROR(P29*100/N29),0,(P29*100/N29))</f>
        <v>11.157702825888785</v>
      </c>
      <c r="R29" s="10">
        <f t="shared" ref="R29:R38" si="7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9.7552000000000021</v>
      </c>
    </row>
    <row r="30" spans="1:19" s="8" customFormat="1">
      <c r="A30" s="62">
        <v>2</v>
      </c>
      <c r="B30" s="62" t="s">
        <v>28</v>
      </c>
      <c r="C30" s="12" t="s">
        <v>43</v>
      </c>
      <c r="D30" s="62" t="s">
        <v>30</v>
      </c>
      <c r="E30" s="62">
        <v>1</v>
      </c>
      <c r="F30" s="62" t="s">
        <v>41</v>
      </c>
      <c r="G30" s="62">
        <v>1</v>
      </c>
      <c r="H30" s="62" t="s">
        <v>42</v>
      </c>
      <c r="I30" s="62"/>
      <c r="J30" s="62">
        <v>91</v>
      </c>
      <c r="K30" s="62">
        <v>37</v>
      </c>
      <c r="L30" s="62">
        <v>12</v>
      </c>
      <c r="M30" s="62"/>
      <c r="N30" s="3">
        <f t="shared" si="5"/>
        <v>36.94</v>
      </c>
      <c r="O30" s="9">
        <f t="shared" si="6"/>
        <v>36.94</v>
      </c>
      <c r="P30" s="4">
        <f t="shared" ref="P30:P38" si="8"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7.3439999999999994</v>
      </c>
      <c r="Q30" s="11">
        <f t="shared" ref="Q30:Q38" si="9">IF(ISERROR(P30*100/N30),0,(P30*100/N30))</f>
        <v>19.880887926367084</v>
      </c>
      <c r="R30" s="10">
        <f t="shared" si="7"/>
        <v>17.7136</v>
      </c>
    </row>
    <row r="31" spans="1:19" s="8" customFormat="1">
      <c r="A31" s="62">
        <v>3</v>
      </c>
      <c r="B31" s="62" t="s">
        <v>44</v>
      </c>
      <c r="C31" s="12" t="s">
        <v>40</v>
      </c>
      <c r="D31" s="62" t="s">
        <v>30</v>
      </c>
      <c r="E31" s="62">
        <v>1</v>
      </c>
      <c r="F31" s="62" t="s">
        <v>41</v>
      </c>
      <c r="G31" s="62">
        <v>1</v>
      </c>
      <c r="H31" s="62" t="s">
        <v>42</v>
      </c>
      <c r="I31" s="62"/>
      <c r="J31" s="62">
        <v>59</v>
      </c>
      <c r="K31" s="62">
        <v>37</v>
      </c>
      <c r="L31" s="62">
        <v>23</v>
      </c>
      <c r="M31" s="62"/>
      <c r="N31" s="3">
        <f t="shared" si="5"/>
        <v>18.88</v>
      </c>
      <c r="O31" s="9">
        <f t="shared" si="6"/>
        <v>18.88</v>
      </c>
      <c r="P31" s="4">
        <f t="shared" si="8"/>
        <v>0.61199999999999999</v>
      </c>
      <c r="Q31" s="11">
        <f t="shared" si="9"/>
        <v>3.2415254237288136</v>
      </c>
      <c r="R31" s="10">
        <f t="shared" si="7"/>
        <v>7.7967999999999993</v>
      </c>
    </row>
    <row r="32" spans="1:19" s="8" customFormat="1">
      <c r="A32" s="62">
        <v>4</v>
      </c>
      <c r="B32" s="62" t="s">
        <v>44</v>
      </c>
      <c r="C32" s="12" t="s">
        <v>45</v>
      </c>
      <c r="D32" s="62" t="s">
        <v>30</v>
      </c>
      <c r="E32" s="62">
        <v>1</v>
      </c>
      <c r="F32" s="62" t="s">
        <v>41</v>
      </c>
      <c r="G32" s="62">
        <v>1</v>
      </c>
      <c r="H32" s="62" t="s">
        <v>42</v>
      </c>
      <c r="I32" s="62"/>
      <c r="J32" s="62">
        <v>82</v>
      </c>
      <c r="K32" s="62">
        <v>37</v>
      </c>
      <c r="L32" s="62">
        <v>24</v>
      </c>
      <c r="M32" s="62"/>
      <c r="N32" s="3">
        <f t="shared" si="5"/>
        <v>17.86</v>
      </c>
      <c r="O32" s="9">
        <f t="shared" si="6"/>
        <v>17.86</v>
      </c>
      <c r="P32" s="4">
        <f t="shared" si="8"/>
        <v>0</v>
      </c>
      <c r="Q32" s="11">
        <f t="shared" si="9"/>
        <v>0</v>
      </c>
      <c r="R32" s="10">
        <f t="shared" si="7"/>
        <v>7.1440000000000001</v>
      </c>
    </row>
    <row r="33" spans="1:18" s="8" customFormat="1">
      <c r="A33" s="62">
        <v>5</v>
      </c>
      <c r="B33" s="62" t="s">
        <v>44</v>
      </c>
      <c r="C33" s="12" t="s">
        <v>43</v>
      </c>
      <c r="D33" s="62" t="s">
        <v>30</v>
      </c>
      <c r="E33" s="62">
        <v>1</v>
      </c>
      <c r="F33" s="62" t="s">
        <v>41</v>
      </c>
      <c r="G33" s="62">
        <v>1</v>
      </c>
      <c r="H33" s="62" t="s">
        <v>42</v>
      </c>
      <c r="I33" s="62"/>
      <c r="J33" s="62">
        <v>91</v>
      </c>
      <c r="K33" s="62">
        <v>37</v>
      </c>
      <c r="L33" s="62">
        <v>19</v>
      </c>
      <c r="M33" s="62"/>
      <c r="N33" s="3">
        <f t="shared" si="5"/>
        <v>22.96</v>
      </c>
      <c r="O33" s="9">
        <f t="shared" si="6"/>
        <v>22.96</v>
      </c>
      <c r="P33" s="4">
        <f t="shared" si="8"/>
        <v>3.06</v>
      </c>
      <c r="Q33" s="11">
        <f t="shared" si="9"/>
        <v>13.327526132404181</v>
      </c>
      <c r="R33" s="10">
        <f t="shared" si="7"/>
        <v>10.408000000000001</v>
      </c>
    </row>
    <row r="34" spans="1:18" s="8" customFormat="1">
      <c r="A34" s="62">
        <v>6</v>
      </c>
      <c r="B34" s="62"/>
      <c r="C34" s="1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3">
        <f t="shared" si="5"/>
        <v>0</v>
      </c>
      <c r="O34" s="9">
        <f t="shared" si="6"/>
        <v>0</v>
      </c>
      <c r="P34" s="4">
        <f t="shared" si="8"/>
        <v>0</v>
      </c>
      <c r="Q34" s="11">
        <f t="shared" si="9"/>
        <v>0</v>
      </c>
      <c r="R34" s="10">
        <f t="shared" si="7"/>
        <v>0</v>
      </c>
    </row>
    <row r="35" spans="1:18" s="8" customFormat="1">
      <c r="A35" s="62">
        <v>7</v>
      </c>
      <c r="B35" s="62"/>
      <c r="C35" s="1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3">
        <f t="shared" si="5"/>
        <v>0</v>
      </c>
      <c r="O35" s="9">
        <f t="shared" si="6"/>
        <v>0</v>
      </c>
      <c r="P35" s="4">
        <f t="shared" si="8"/>
        <v>0</v>
      </c>
      <c r="Q35" s="11">
        <f t="shared" si="9"/>
        <v>0</v>
      </c>
      <c r="R35" s="10">
        <f t="shared" si="7"/>
        <v>0</v>
      </c>
    </row>
    <row r="36" spans="1:18" s="8" customFormat="1">
      <c r="A36" s="62">
        <v>8</v>
      </c>
      <c r="B36" s="62"/>
      <c r="C36" s="1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3">
        <f t="shared" si="5"/>
        <v>0</v>
      </c>
      <c r="O36" s="9">
        <f t="shared" si="6"/>
        <v>0</v>
      </c>
      <c r="P36" s="4">
        <f t="shared" si="8"/>
        <v>0</v>
      </c>
      <c r="Q36" s="11">
        <f t="shared" si="9"/>
        <v>0</v>
      </c>
      <c r="R36" s="10">
        <f t="shared" si="7"/>
        <v>0</v>
      </c>
    </row>
    <row r="37" spans="1:18" s="8" customFormat="1">
      <c r="A37" s="62">
        <v>9</v>
      </c>
      <c r="B37" s="62"/>
      <c r="C37" s="1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3">
        <f t="shared" si="5"/>
        <v>0</v>
      </c>
      <c r="O37" s="9">
        <f t="shared" si="6"/>
        <v>0</v>
      </c>
      <c r="P37" s="4">
        <f t="shared" si="8"/>
        <v>0</v>
      </c>
      <c r="Q37" s="11">
        <f t="shared" si="9"/>
        <v>0</v>
      </c>
      <c r="R37" s="10">
        <f t="shared" si="7"/>
        <v>0</v>
      </c>
    </row>
    <row r="38" spans="1:18" s="8" customFormat="1">
      <c r="A38" s="62">
        <v>10</v>
      </c>
      <c r="B38" s="62"/>
      <c r="C38" s="1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3">
        <f t="shared" si="5"/>
        <v>0</v>
      </c>
      <c r="O38" s="9">
        <f t="shared" si="6"/>
        <v>0</v>
      </c>
      <c r="P38" s="4">
        <f t="shared" si="8"/>
        <v>0</v>
      </c>
      <c r="Q38" s="11">
        <f t="shared" si="9"/>
        <v>0</v>
      </c>
      <c r="R38" s="10">
        <f t="shared" si="7"/>
        <v>0</v>
      </c>
    </row>
    <row r="39" spans="1:18" s="8" customFormat="1" ht="15.75" customHeight="1">
      <c r="A39" s="78" t="s">
        <v>34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  <c r="R39" s="10">
        <f>SUM(R29:R38)</f>
        <v>52.817599999999999</v>
      </c>
    </row>
    <row r="40" spans="1:18" s="8" customFormat="1" ht="15.7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8" s="8" customFormat="1" ht="15.75" customHeight="1">
      <c r="A41" s="24" t="s">
        <v>35</v>
      </c>
      <c r="B41" s="56" t="s">
        <v>46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</row>
    <row r="42" spans="1:18" s="8" customFormat="1" ht="15.75" customHeight="1">
      <c r="A42" s="49" t="s">
        <v>47</v>
      </c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 ht="15.75" customHeight="1">
      <c r="A43" s="49"/>
      <c r="B43" s="49"/>
      <c r="C43" s="49"/>
      <c r="D43" s="49"/>
      <c r="E43" s="49"/>
      <c r="F43" s="49"/>
      <c r="G43" s="49"/>
      <c r="H43" s="49"/>
      <c r="I43" s="49"/>
      <c r="J43" s="15"/>
      <c r="K43" s="15"/>
      <c r="L43" s="15"/>
      <c r="M43" s="15"/>
      <c r="N43" s="15"/>
      <c r="O43" s="15"/>
      <c r="P43" s="15"/>
      <c r="Q43" s="15"/>
      <c r="R43" s="16"/>
    </row>
    <row r="44" spans="1:18" s="8" customFormat="1" ht="5.4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  <row r="45" spans="1:18" s="8" customFormat="1" ht="13.9" customHeight="1">
      <c r="A45" s="68" t="s">
        <v>48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58"/>
    </row>
    <row r="46" spans="1:18" s="8" customFormat="1" ht="13.9" customHeight="1">
      <c r="A46" s="70" t="s">
        <v>27</v>
      </c>
      <c r="B46" s="71"/>
      <c r="C46" s="71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8"/>
    </row>
    <row r="47" spans="1:18" s="8" customFormat="1">
      <c r="A47" s="68" t="s">
        <v>39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58"/>
    </row>
    <row r="48" spans="1:18" s="8" customFormat="1" ht="60">
      <c r="A48" s="62">
        <v>1</v>
      </c>
      <c r="B48" s="62" t="s">
        <v>28</v>
      </c>
      <c r="C48" s="12" t="s">
        <v>40</v>
      </c>
      <c r="D48" s="62" t="s">
        <v>30</v>
      </c>
      <c r="E48" s="62">
        <v>1</v>
      </c>
      <c r="F48" s="62" t="s">
        <v>49</v>
      </c>
      <c r="G48" s="62" t="s">
        <v>50</v>
      </c>
      <c r="H48" s="62" t="s">
        <v>42</v>
      </c>
      <c r="I48" s="62"/>
      <c r="J48" s="62">
        <v>59</v>
      </c>
      <c r="K48" s="62">
        <v>46</v>
      </c>
      <c r="L48" s="62">
        <v>17</v>
      </c>
      <c r="M48" s="62" t="s">
        <v>33</v>
      </c>
      <c r="N48" s="3">
        <f t="shared" ref="N48:N57" si="10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55</v>
      </c>
      <c r="O48" s="9">
        <f t="shared" ref="O48:O57" si="11">IF(F48="OŽ",N48,IF(H48="Ne",IF(J48*0.3&lt;J48-L48,N48,0),IF(J48*0.1&lt;J48-L48,N48,0)))</f>
        <v>55</v>
      </c>
      <c r="P48" s="4">
        <f t="shared" ref="P48" si="12">IF(O48=0,0,IF(F48="OŽ",IF(L48&gt;35,0,IF(J48&gt;35,(36-L48)*1.836,((36-L48)-(36-J48))*1.836)),0)+IF(F48="PČ",IF(L48&gt;31,0,IF(J48&gt;31,(32-L48)*1.347,((32-L48)-(32-J48))*1.347)),0)+ IF(F48="PČneol",IF(L48&gt;15,0,IF(J48&gt;15,(16-L48)*0.255,((16-L48)-(16-J48))*0.255)),0)+IF(F48="PŽ",IF(L48&gt;31,0,IF(J48&gt;31,(32-L48)*0.255,((32-L48)-(32-J48))*0.255)),0)+IF(F48="EČ",IF(L48&gt;23,0,IF(J48&gt;23,(24-L48)*0.612,((24-L48)-(24-J48))*0.612)),0)+IF(F48="EČneol",IF(L48&gt;7,0,IF(J48&gt;7,(8-L48)*0.204,((8-L48)-(8-J48))*0.204)),0)+IF(F48="EŽ",IF(L48&gt;23,0,IF(J48&gt;23,(24-L48)*0.204,((24-L48)-(24-J48))*0.204)),0)+IF(F48="PT",IF(L48&gt;31,0,IF(J48&gt;31,(32-L48)*0.204,((32-L48)-(32-J48))*0.204)),0)+IF(F48="JOŽ",IF(L48&gt;23,0,IF(J48&gt;23,(24-L48)*0.255,((24-L48)-(24-J48))*0.255)),0)+IF(F48="JPČ",IF(L48&gt;23,0,IF(J48&gt;23,(24-L48)*0.204,((24-L48)-(24-J48))*0.204)),0)+IF(F48="JEČ",IF(L48&gt;15,0,IF(J48&gt;15,(16-L48)*0.102,((16-L48)-(16-J48))*0.102)),0)+IF(F48="JEOF",IF(L48&gt;15,0,IF(J48&gt;15,(16-L48)*0.102,((16-L48)-(16-J48))*0.102)),0)+IF(F48="JnPČ",IF(L48&gt;15,0,IF(J48&gt;15,(16-L48)*0.153,((16-L48)-(16-J48))*0.153)),0)+IF(F48="JnEČ",IF(L48&gt;15,0,IF(J48&gt;15,(16-L48)*0.0765,((16-L48)-(16-J48))*0.0765)),0)+IF(F48="JčPČ",IF(L48&gt;15,0,IF(J48&gt;15,(16-L48)*0.06375,((16-L48)-(16-J48))*0.06375)),0)+IF(F48="JčEČ",IF(L48&gt;15,0,IF(J48&gt;15,(16-L48)*0.051,((16-L48)-(16-J48))*0.051)),0)+IF(F48="NEAK",IF(L48&gt;23,0,IF(J48&gt;23,(24-L48)*0.03444,((24-L48)-(24-J48))*0.03444)),0))</f>
        <v>20.204999999999998</v>
      </c>
      <c r="Q48" s="11">
        <f t="shared" ref="Q48" si="13">IF(ISERROR(P48*100/N48),0,(P48*100/N48))</f>
        <v>36.736363636363635</v>
      </c>
      <c r="R48" s="10">
        <f t="shared" ref="R48:R57" si="14">IF(Q48&lt;=30,O48+P48,O48+O48*0.3)*IF(G48=1,0.4,IF(G48=2,0.75,IF(G48="1 (kas 4 m. 1 k. nerengiamos)",0.52,1)))*IF(D48="olimpinė",1,IF(M48="Ne",0.5,1))*IF(OR(A$5="Lietuvos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federacija"),IF(OR(J48&lt;8,K48&lt;16),0,1),1)*E48*IF(I48&lt;=1,1,1/I48)*IF(OR(A$5="Lietuvos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37.18</v>
      </c>
    </row>
    <row r="49" spans="1:19" s="8" customFormat="1" ht="60">
      <c r="A49" s="62">
        <v>2</v>
      </c>
      <c r="B49" s="62" t="s">
        <v>28</v>
      </c>
      <c r="C49" s="12" t="s">
        <v>51</v>
      </c>
      <c r="D49" s="62" t="s">
        <v>30</v>
      </c>
      <c r="E49" s="62">
        <v>1</v>
      </c>
      <c r="F49" s="62" t="s">
        <v>49</v>
      </c>
      <c r="G49" s="62" t="s">
        <v>50</v>
      </c>
      <c r="H49" s="62" t="s">
        <v>42</v>
      </c>
      <c r="I49" s="62"/>
      <c r="J49" s="62">
        <v>124</v>
      </c>
      <c r="K49" s="62">
        <v>51</v>
      </c>
      <c r="L49" s="62">
        <v>28</v>
      </c>
      <c r="M49" s="62" t="s">
        <v>33</v>
      </c>
      <c r="N49" s="3">
        <f t="shared" si="10"/>
        <v>15.265000000000001</v>
      </c>
      <c r="O49" s="9">
        <f t="shared" si="11"/>
        <v>15.265000000000001</v>
      </c>
      <c r="P49" s="4">
        <f t="shared" ref="P49:P57" si="15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5.3879999999999999</v>
      </c>
      <c r="Q49" s="11">
        <f t="shared" ref="Q49:Q57" si="16">IF(ISERROR(P49*100/N49),0,(P49*100/N49))</f>
        <v>35.296429741238121</v>
      </c>
      <c r="R49" s="10">
        <f t="shared" si="14"/>
        <v>10.319140000000001</v>
      </c>
    </row>
    <row r="50" spans="1:19" s="8" customFormat="1" ht="60">
      <c r="A50" s="62">
        <v>3</v>
      </c>
      <c r="B50" s="62" t="s">
        <v>44</v>
      </c>
      <c r="C50" s="12" t="s">
        <v>40</v>
      </c>
      <c r="D50" s="62" t="s">
        <v>30</v>
      </c>
      <c r="E50" s="62">
        <v>1</v>
      </c>
      <c r="F50" s="62" t="s">
        <v>49</v>
      </c>
      <c r="G50" s="62" t="s">
        <v>50</v>
      </c>
      <c r="H50" s="62" t="s">
        <v>42</v>
      </c>
      <c r="I50" s="62"/>
      <c r="J50" s="62">
        <v>59</v>
      </c>
      <c r="K50" s="62">
        <v>46</v>
      </c>
      <c r="L50" s="62">
        <v>22</v>
      </c>
      <c r="M50" s="62" t="s">
        <v>33</v>
      </c>
      <c r="N50" s="3">
        <f t="shared" si="10"/>
        <v>43.774999999999999</v>
      </c>
      <c r="O50" s="9">
        <f t="shared" si="11"/>
        <v>43.774999999999999</v>
      </c>
      <c r="P50" s="4">
        <f t="shared" si="15"/>
        <v>13.469999999999999</v>
      </c>
      <c r="Q50" s="11">
        <f t="shared" si="16"/>
        <v>30.770988006853226</v>
      </c>
      <c r="R50" s="10">
        <f t="shared" si="14"/>
        <v>29.591899999999999</v>
      </c>
    </row>
    <row r="51" spans="1:19" s="8" customFormat="1" ht="60">
      <c r="A51" s="62">
        <v>4</v>
      </c>
      <c r="B51" s="62" t="s">
        <v>44</v>
      </c>
      <c r="C51" s="12" t="s">
        <v>51</v>
      </c>
      <c r="D51" s="62" t="s">
        <v>30</v>
      </c>
      <c r="E51" s="62">
        <v>1</v>
      </c>
      <c r="F51" s="62" t="s">
        <v>49</v>
      </c>
      <c r="G51" s="62" t="s">
        <v>50</v>
      </c>
      <c r="H51" s="62" t="s">
        <v>42</v>
      </c>
      <c r="I51" s="62"/>
      <c r="J51" s="62">
        <v>124</v>
      </c>
      <c r="K51" s="62">
        <v>51</v>
      </c>
      <c r="L51" s="62">
        <v>24</v>
      </c>
      <c r="M51" s="62" t="s">
        <v>33</v>
      </c>
      <c r="N51" s="3">
        <f t="shared" si="10"/>
        <v>39.284999999999997</v>
      </c>
      <c r="O51" s="9">
        <f t="shared" si="11"/>
        <v>39.284999999999997</v>
      </c>
      <c r="P51" s="4">
        <f t="shared" si="15"/>
        <v>10.776</v>
      </c>
      <c r="Q51" s="11">
        <f t="shared" si="16"/>
        <v>27.430316914852998</v>
      </c>
      <c r="R51" s="10">
        <f t="shared" si="14"/>
        <v>26.031719999999996</v>
      </c>
    </row>
    <row r="52" spans="1:19" s="8" customFormat="1" ht="60">
      <c r="A52" s="62">
        <v>5</v>
      </c>
      <c r="B52" s="62" t="s">
        <v>44</v>
      </c>
      <c r="C52" s="12" t="s">
        <v>45</v>
      </c>
      <c r="D52" s="62" t="s">
        <v>30</v>
      </c>
      <c r="E52" s="62">
        <v>1</v>
      </c>
      <c r="F52" s="62" t="s">
        <v>49</v>
      </c>
      <c r="G52" s="62" t="s">
        <v>50</v>
      </c>
      <c r="H52" s="62" t="s">
        <v>42</v>
      </c>
      <c r="I52" s="62"/>
      <c r="J52" s="62">
        <v>123</v>
      </c>
      <c r="K52" s="62">
        <v>54</v>
      </c>
      <c r="L52" s="62">
        <v>31</v>
      </c>
      <c r="M52" s="62" t="s">
        <v>33</v>
      </c>
      <c r="N52" s="3">
        <f t="shared" si="10"/>
        <v>8.5299999999999994</v>
      </c>
      <c r="O52" s="9">
        <f t="shared" si="11"/>
        <v>8.5299999999999994</v>
      </c>
      <c r="P52" s="4">
        <f t="shared" si="15"/>
        <v>1.347</v>
      </c>
      <c r="Q52" s="11">
        <f t="shared" si="16"/>
        <v>15.791324736225087</v>
      </c>
      <c r="R52" s="10">
        <f t="shared" si="14"/>
        <v>5.1360399999999995</v>
      </c>
    </row>
    <row r="53" spans="1:19" s="8" customFormat="1">
      <c r="A53" s="62">
        <v>6</v>
      </c>
      <c r="B53" s="62"/>
      <c r="C53" s="1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3">
        <f t="shared" si="10"/>
        <v>0</v>
      </c>
      <c r="O53" s="9">
        <f t="shared" si="11"/>
        <v>0</v>
      </c>
      <c r="P53" s="4">
        <f t="shared" si="15"/>
        <v>0</v>
      </c>
      <c r="Q53" s="11">
        <f t="shared" si="16"/>
        <v>0</v>
      </c>
      <c r="R53" s="10">
        <f t="shared" si="14"/>
        <v>0</v>
      </c>
    </row>
    <row r="54" spans="1:19" s="8" customFormat="1">
      <c r="A54" s="62">
        <v>7</v>
      </c>
      <c r="B54" s="62"/>
      <c r="C54" s="1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3">
        <f t="shared" si="10"/>
        <v>0</v>
      </c>
      <c r="O54" s="9">
        <f t="shared" si="11"/>
        <v>0</v>
      </c>
      <c r="P54" s="4">
        <f t="shared" si="15"/>
        <v>0</v>
      </c>
      <c r="Q54" s="11">
        <f t="shared" si="16"/>
        <v>0</v>
      </c>
      <c r="R54" s="10">
        <f t="shared" si="14"/>
        <v>0</v>
      </c>
    </row>
    <row r="55" spans="1:19" s="8" customFormat="1">
      <c r="A55" s="62">
        <v>8</v>
      </c>
      <c r="B55" s="62"/>
      <c r="C55" s="1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3">
        <f t="shared" si="10"/>
        <v>0</v>
      </c>
      <c r="O55" s="9">
        <f t="shared" si="11"/>
        <v>0</v>
      </c>
      <c r="P55" s="4">
        <f t="shared" si="15"/>
        <v>0</v>
      </c>
      <c r="Q55" s="11">
        <f t="shared" si="16"/>
        <v>0</v>
      </c>
      <c r="R55" s="10">
        <f t="shared" si="14"/>
        <v>0</v>
      </c>
    </row>
    <row r="56" spans="1:19" s="8" customFormat="1">
      <c r="A56" s="62">
        <v>9</v>
      </c>
      <c r="B56" s="62"/>
      <c r="C56" s="1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3">
        <f t="shared" si="10"/>
        <v>0</v>
      </c>
      <c r="O56" s="9">
        <f t="shared" si="11"/>
        <v>0</v>
      </c>
      <c r="P56" s="4">
        <f t="shared" si="15"/>
        <v>0</v>
      </c>
      <c r="Q56" s="11">
        <f t="shared" si="16"/>
        <v>0</v>
      </c>
      <c r="R56" s="10">
        <f t="shared" si="14"/>
        <v>0</v>
      </c>
    </row>
    <row r="57" spans="1:19" s="8" customFormat="1">
      <c r="A57" s="62">
        <v>10</v>
      </c>
      <c r="B57" s="62"/>
      <c r="C57" s="1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3">
        <f t="shared" si="10"/>
        <v>0</v>
      </c>
      <c r="O57" s="9">
        <f t="shared" si="11"/>
        <v>0</v>
      </c>
      <c r="P57" s="4">
        <f t="shared" si="15"/>
        <v>0</v>
      </c>
      <c r="Q57" s="11">
        <f t="shared" si="16"/>
        <v>0</v>
      </c>
      <c r="R57" s="10">
        <f t="shared" si="14"/>
        <v>0</v>
      </c>
    </row>
    <row r="58" spans="1:19" s="8" customFormat="1" ht="15.75" customHeight="1">
      <c r="A58" s="65" t="s">
        <v>34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7"/>
      <c r="R58" s="10">
        <f>SUM(R48:R57)</f>
        <v>108.25879999999998</v>
      </c>
    </row>
    <row r="59" spans="1:19" s="8" customFormat="1" ht="15.75" customHeight="1">
      <c r="A59" s="24" t="s">
        <v>35</v>
      </c>
      <c r="B59" s="56" t="s">
        <v>52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</row>
    <row r="60" spans="1:19" s="8" customFormat="1" ht="15.75" customHeight="1">
      <c r="A60" s="49" t="s">
        <v>47</v>
      </c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</row>
    <row r="61" spans="1:19" s="8" customFormat="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15"/>
      <c r="K61" s="15"/>
      <c r="L61" s="15"/>
      <c r="M61" s="15"/>
      <c r="N61" s="15"/>
      <c r="O61" s="15"/>
      <c r="P61" s="15"/>
      <c r="Q61" s="15"/>
      <c r="R61" s="16"/>
    </row>
    <row r="62" spans="1:19" s="8" customFormat="1" ht="15.75" customHeight="1">
      <c r="A62" s="68" t="s">
        <v>53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58"/>
    </row>
    <row r="63" spans="1:19" ht="15.75" customHeight="1">
      <c r="A63" s="70" t="s">
        <v>27</v>
      </c>
      <c r="B63" s="71"/>
      <c r="C63" s="71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8"/>
      <c r="R63" s="8"/>
      <c r="S63" s="8"/>
    </row>
    <row r="64" spans="1:19" ht="15.75" customHeight="1">
      <c r="A64" s="68" t="s">
        <v>39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58"/>
      <c r="R64" s="8"/>
      <c r="S64" s="8"/>
    </row>
    <row r="65" spans="1:19" s="7" customFormat="1">
      <c r="A65" s="62">
        <v>1</v>
      </c>
      <c r="B65" s="62" t="s">
        <v>54</v>
      </c>
      <c r="C65" s="12" t="s">
        <v>55</v>
      </c>
      <c r="D65" s="62" t="s">
        <v>30</v>
      </c>
      <c r="E65" s="62">
        <v>1</v>
      </c>
      <c r="F65" s="62" t="s">
        <v>56</v>
      </c>
      <c r="G65" s="62" t="s">
        <v>32</v>
      </c>
      <c r="H65" s="62" t="s">
        <v>33</v>
      </c>
      <c r="I65" s="62"/>
      <c r="J65" s="62">
        <v>12</v>
      </c>
      <c r="K65" s="62">
        <v>12</v>
      </c>
      <c r="L65" s="62">
        <v>4</v>
      </c>
      <c r="M65" s="62" t="s">
        <v>33</v>
      </c>
      <c r="N65" s="3">
        <f t="shared" ref="N65:N74" si="17">(IF(F65="OŽ",IF(L65=1,550.8,IF(L65=2,426.38,IF(L65=3,342.14,IF(L65=4,181.44,IF(L65=5,168.48,IF(L65=6,155.52,IF(L65=7,148.5,IF(L65=8,144,0))))))))+IF(L65&lt;=8,0,IF(L65&lt;=16,137.7,IF(L65&lt;=24,108,IF(L65&lt;=32,80.1,IF(L65&lt;=36,52.2,0)))))-IF(L65&lt;=8,0,IF(L65&lt;=16,(L65-9)*2.754,IF(L65&lt;=24,(L65-17)* 2.754,IF(L65&lt;=32,(L65-25)* 2.754,IF(L65&lt;=36,(L65-33)*2.754,0))))),0)+IF(F65="PČ",IF(L65=1,449,IF(L65=2,314.6,IF(L65=3,238,IF(L65=4,172,IF(L65=5,159,IF(L65=6,145,IF(L65=7,132,IF(L65=8,119,0))))))))+IF(L65&lt;=8,0,IF(L65&lt;=16,88,IF(L65&lt;=24,55,IF(L65&lt;=32,22,0))))-IF(L65&lt;=8,0,IF(L65&lt;=16,(L65-9)*2.245,IF(L65&lt;=24,(L65-17)*2.245,IF(L65&lt;=32,(L65-25)*2.245,0)))),0)+IF(F65="PČneol",IF(L65=1,85,IF(L65=2,64.61,IF(L65=3,50.76,IF(L65=4,16.25,IF(L65=5,15,IF(L65=6,13.75,IF(L65=7,12.5,IF(L65=8,11.25,0))))))))+IF(L65&lt;=8,0,IF(L65&lt;=16,9,0))-IF(L65&lt;=8,0,IF(L65&lt;=16,(L65-9)*0.425,0)),0)+IF(F65="PŽ",IF(L65=1,85,IF(L65=2,59.5,IF(L65=3,45,IF(L65=4,32.5,IF(L65=5,30,IF(L65=6,27.5,IF(L65=7,25,IF(L65=8,22.5,0))))))))+IF(L65&lt;=8,0,IF(L65&lt;=16,19,IF(L65&lt;=24,13,IF(L65&lt;=32,8,0))))-IF(L65&lt;=8,0,IF(L65&lt;=16,(L65-9)*0.425,IF(L65&lt;=24,(L65-17)*0.425,IF(L65&lt;=32,(L65-25)*0.425,0)))),0)+IF(F65="EČ",IF(L65=1,204,IF(L65=2,156.24,IF(L65=3,123.84,IF(L65=4,72,IF(L65=5,66,IF(L65=6,60,IF(L65=7,54,IF(L65=8,48,0))))))))+IF(L65&lt;=8,0,IF(L65&lt;=16,40,IF(L65&lt;=24,25,0)))-IF(L65&lt;=8,0,IF(L65&lt;=16,(L65-9)*1.02,IF(L65&lt;=24,(L65-17)*1.02,0))),0)+IF(F65="EČneol",IF(L65=1,68,IF(L65=2,51.69,IF(L65=3,40.61,IF(L65=4,13,IF(L65=5,12,IF(L65=6,11,IF(L65=7,10,IF(L65=8,9,0)))))))))+IF(F65="EŽ",IF(L65=1,68,IF(L65=2,47.6,IF(L65=3,36,IF(L65=4,18,IF(L65=5,16.5,IF(L65=6,15,IF(L65=7,13.5,IF(L65=8,12,0))))))))+IF(L65&lt;=8,0,IF(L65&lt;=16,10,IF(L65&lt;=24,6,0)))-IF(L65&lt;=8,0,IF(L65&lt;=16,(L65-9)*0.34,IF(L65&lt;=24,(L65-17)*0.34,0))),0)+IF(F65="PT",IF(L65=1,68,IF(L65=2,52.08,IF(L65=3,41.28,IF(L65=4,24,IF(L65=5,22,IF(L65=6,20,IF(L65=7,18,IF(L65=8,16,0))))))))+IF(L65&lt;=8,0,IF(L65&lt;=16,13,IF(L65&lt;=24,9,IF(L65&lt;=32,4,0))))-IF(L65&lt;=8,0,IF(L65&lt;=16,(L65-9)*0.34,IF(L65&lt;=24,(L65-17)*0.34,IF(L65&lt;=32,(L65-25)*0.34,0)))),0)+IF(F65="JOŽ",IF(L65=1,85,IF(L65=2,59.5,IF(L65=3,45,IF(L65=4,32.5,IF(L65=5,30,IF(L65=6,27.5,IF(L65=7,25,IF(L65=8,22.5,0))))))))+IF(L65&lt;=8,0,IF(L65&lt;=16,19,IF(L65&lt;=24,13,0)))-IF(L65&lt;=8,0,IF(L65&lt;=16,(L65-9)*0.425,IF(L65&lt;=24,(L65-17)*0.425,0))),0)+IF(F65="JPČ",IF(L65=1,68,IF(L65=2,47.6,IF(L65=3,36,IF(L65=4,26,IF(L65=5,24,IF(L65=6,22,IF(L65=7,20,IF(L65=8,18,0))))))))+IF(L65&lt;=8,0,IF(L65&lt;=16,13,IF(L65&lt;=24,9,0)))-IF(L65&lt;=8,0,IF(L65&lt;=16,(L65-9)*0.34,IF(L65&lt;=24,(L65-17)*0.34,0))),0)+IF(F65="JEČ",IF(L65=1,34,IF(L65=2,26.04,IF(L65=3,20.6,IF(L65=4,12,IF(L65=5,11,IF(L65=6,10,IF(L65=7,9,IF(L65=8,8,0))))))))+IF(L65&lt;=8,0,IF(L65&lt;=16,6,0))-IF(L65&lt;=8,0,IF(L65&lt;=16,(L65-9)*0.17,0)),0)+IF(F65="JEOF",IF(L65=1,34,IF(L65=2,26.04,IF(L65=3,20.6,IF(L65=4,12,IF(L65=5,11,IF(L65=6,10,IF(L65=7,9,IF(L65=8,8,0))))))))+IF(L65&lt;=8,0,IF(L65&lt;=16,6,0))-IF(L65&lt;=8,0,IF(L65&lt;=16,(L65-9)*0.17,0)),0)+IF(F65="JnPČ",IF(L65=1,51,IF(L65=2,35.7,IF(L65=3,27,IF(L65=4,19.5,IF(L65=5,18,IF(L65=6,16.5,IF(L65=7,15,IF(L65=8,13.5,0))))))))+IF(L65&lt;=8,0,IF(L65&lt;=16,10,0))-IF(L65&lt;=8,0,IF(L65&lt;=16,(L65-9)*0.255,0)),0)+IF(F65="JnEČ",IF(L65=1,25.5,IF(L65=2,19.53,IF(L65=3,15.48,IF(L65=4,9,IF(L65=5,8.25,IF(L65=6,7.5,IF(L65=7,6.75,IF(L65=8,6,0))))))))+IF(L65&lt;=8,0,IF(L65&lt;=16,5,0))-IF(L65&lt;=8,0,IF(L65&lt;=16,(L65-9)*0.1275,0)),0)+IF(F65="JčPČ",IF(L65=1,21.25,IF(L65=2,14.5,IF(L65=3,11.5,IF(L65=4,7,IF(L65=5,6.5,IF(L65=6,6,IF(L65=7,5.5,IF(L65=8,5,0))))))))+IF(L65&lt;=8,0,IF(L65&lt;=16,4,0))-IF(L65&lt;=8,0,IF(L65&lt;=16,(L65-9)*0.10625,0)),0)+IF(F65="JčEČ",IF(L65=1,17,IF(L65=2,13.02,IF(L65=3,10.32,IF(L65=4,6,IF(L65=5,5.5,IF(L65=6,5,IF(L65=7,4.5,IF(L65=8,4,0))))))))+IF(L65&lt;=8,0,IF(L65&lt;=16,3,0))-IF(L65&lt;=8,0,IF(L65&lt;=16,(L65-9)*0.085,0)),0)+IF(F65="NEAK",IF(L65=1,11.48,IF(L65=2,8.79,IF(L65=3,6.97,IF(L65=4,4.05,IF(L65=5,3.71,IF(L65=6,3.38,IF(L65=7,3.04,IF(L65=8,2.7,0))))))))+IF(L65&lt;=8,0,IF(L65&lt;=16,2,IF(L65&lt;=24,1.3,0)))-IF(L65&lt;=8,0,IF(L65&lt;=16,(L65-9)*0.0574,IF(L65&lt;=24,(L65-17)*0.0574,0))),0))*IF(L65&lt;0,1,IF(OR(F65="PČ",F65="PŽ",F65="PT"),IF(J65&lt;32,J65/32,1),1))* IF(L65&lt;0,1,IF(OR(F65="EČ",F65="EŽ",F65="JOŽ",F65="JPČ",F65="NEAK"),IF(J65&lt;24,J65/24,1),1))*IF(L65&lt;0,1,IF(OR(F65="PČneol",F65="JEČ",F65="JEOF",F65="JnPČ",F65="JnEČ",F65="JčPČ",F65="JčEČ"),IF(J65&lt;16,J65/16,1),1))*IF(L65&lt;0,1,IF(F65="EČneol",IF(J65&lt;8,J65/8,1),1))</f>
        <v>16.25</v>
      </c>
      <c r="O65" s="9">
        <f t="shared" ref="O65:O74" si="18">IF(F65="OŽ",N65,IF(H65="Ne",IF(J65*0.3&lt;J65-L65,N65,0),IF(J65*0.1&lt;J65-L65,N65,0)))</f>
        <v>16.25</v>
      </c>
      <c r="P65" s="4">
        <f t="shared" ref="P65" si="19"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2.04</v>
      </c>
      <c r="Q65" s="11">
        <f t="shared" ref="Q65" si="20">IF(ISERROR(P65*100/N65),0,(P65*100/N65))</f>
        <v>12.553846153846154</v>
      </c>
      <c r="R65" s="10">
        <f t="shared" ref="R65:R74" si="21">IF(Q65&lt;=30,O65+P65,O65+O65*0.3)*IF(G65=1,0.4,IF(G65=2,0.75,IF(G65="1 (kas 4 m. 1 k. nerengiamos)",0.52,1)))*IF(D65="olimpinė",1,IF(M65="Ne",0.5,1))*IF(OR(A$5="Lietuvos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federacija"),IF(OR(J65&lt;8,K65&lt;16),0,1),1)*E65*IF(I65&lt;=1,1,1/I65)*IF(OR(A$5="Lietuvos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18.29</v>
      </c>
      <c r="S65" s="8"/>
    </row>
    <row r="66" spans="1:19">
      <c r="A66" s="62">
        <v>2</v>
      </c>
      <c r="B66" s="62" t="s">
        <v>54</v>
      </c>
      <c r="C66" s="12" t="s">
        <v>40</v>
      </c>
      <c r="D66" s="62" t="s">
        <v>30</v>
      </c>
      <c r="E66" s="62">
        <v>1</v>
      </c>
      <c r="F66" s="62" t="s">
        <v>56</v>
      </c>
      <c r="G66" s="62" t="s">
        <v>32</v>
      </c>
      <c r="H66" s="62" t="s">
        <v>33</v>
      </c>
      <c r="I66" s="62"/>
      <c r="J66" s="62">
        <v>32</v>
      </c>
      <c r="K66" s="62">
        <v>16</v>
      </c>
      <c r="L66" s="62">
        <v>16</v>
      </c>
      <c r="M66" s="62" t="s">
        <v>33</v>
      </c>
      <c r="N66" s="3">
        <f t="shared" si="17"/>
        <v>16.024999999999999</v>
      </c>
      <c r="O66" s="9">
        <f t="shared" si="18"/>
        <v>16.024999999999999</v>
      </c>
      <c r="P66" s="4">
        <f t="shared" ref="P66:P74" si="22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2.04</v>
      </c>
      <c r="Q66" s="11">
        <f t="shared" ref="Q66:Q74" si="23">IF(ISERROR(P66*100/N66),0,(P66*100/N66))</f>
        <v>12.730109204368176</v>
      </c>
      <c r="R66" s="10">
        <f t="shared" si="21"/>
        <v>18.064999999999998</v>
      </c>
      <c r="S66" s="8"/>
    </row>
    <row r="67" spans="1:19" s="8" customFormat="1">
      <c r="A67" s="62">
        <v>3</v>
      </c>
      <c r="B67" s="62" t="s">
        <v>54</v>
      </c>
      <c r="C67" s="12" t="s">
        <v>45</v>
      </c>
      <c r="D67" s="62" t="s">
        <v>30</v>
      </c>
      <c r="E67" s="62">
        <v>1</v>
      </c>
      <c r="F67" s="62" t="s">
        <v>56</v>
      </c>
      <c r="G67" s="62" t="s">
        <v>32</v>
      </c>
      <c r="H67" s="62" t="s">
        <v>33</v>
      </c>
      <c r="I67" s="62"/>
      <c r="J67" s="62">
        <v>32</v>
      </c>
      <c r="K67" s="62">
        <v>16</v>
      </c>
      <c r="L67" s="62">
        <v>16</v>
      </c>
      <c r="M67" s="62" t="s">
        <v>33</v>
      </c>
      <c r="N67" s="3">
        <f t="shared" si="17"/>
        <v>16.024999999999999</v>
      </c>
      <c r="O67" s="9">
        <f t="shared" si="18"/>
        <v>16.024999999999999</v>
      </c>
      <c r="P67" s="4">
        <f t="shared" si="22"/>
        <v>2.04</v>
      </c>
      <c r="Q67" s="11">
        <f t="shared" si="23"/>
        <v>12.730109204368176</v>
      </c>
      <c r="R67" s="10">
        <f t="shared" si="21"/>
        <v>18.064999999999998</v>
      </c>
    </row>
    <row r="68" spans="1:19" s="8" customFormat="1">
      <c r="A68" s="62">
        <v>4</v>
      </c>
      <c r="B68" s="62" t="s">
        <v>54</v>
      </c>
      <c r="C68" s="12" t="s">
        <v>29</v>
      </c>
      <c r="D68" s="62" t="s">
        <v>30</v>
      </c>
      <c r="E68" s="62">
        <v>1</v>
      </c>
      <c r="F68" s="62" t="s">
        <v>56</v>
      </c>
      <c r="G68" s="62" t="s">
        <v>32</v>
      </c>
      <c r="H68" s="62" t="s">
        <v>33</v>
      </c>
      <c r="I68" s="62"/>
      <c r="J68" s="62">
        <v>22</v>
      </c>
      <c r="K68" s="62">
        <v>16</v>
      </c>
      <c r="L68" s="62">
        <v>19</v>
      </c>
      <c r="M68" s="62" t="s">
        <v>33</v>
      </c>
      <c r="N68" s="3">
        <f t="shared" si="17"/>
        <v>11.137499999999999</v>
      </c>
      <c r="O68" s="9">
        <f t="shared" si="18"/>
        <v>11.137499999999999</v>
      </c>
      <c r="P68" s="4">
        <f t="shared" si="22"/>
        <v>0.76500000000000001</v>
      </c>
      <c r="Q68" s="11">
        <f t="shared" si="23"/>
        <v>6.8686868686868694</v>
      </c>
      <c r="R68" s="10">
        <f t="shared" si="21"/>
        <v>11.9025</v>
      </c>
    </row>
    <row r="69" spans="1:19" s="8" customFormat="1">
      <c r="A69" s="62">
        <v>5</v>
      </c>
      <c r="B69" s="62" t="s">
        <v>54</v>
      </c>
      <c r="C69" s="12" t="s">
        <v>51</v>
      </c>
      <c r="D69" s="62" t="s">
        <v>30</v>
      </c>
      <c r="E69" s="62">
        <v>1</v>
      </c>
      <c r="F69" s="62" t="s">
        <v>56</v>
      </c>
      <c r="G69" s="62" t="s">
        <v>32</v>
      </c>
      <c r="H69" s="62" t="s">
        <v>33</v>
      </c>
      <c r="I69" s="62"/>
      <c r="J69" s="62">
        <v>54</v>
      </c>
      <c r="K69" s="62">
        <v>16</v>
      </c>
      <c r="L69" s="62">
        <v>13</v>
      </c>
      <c r="M69" s="62" t="s">
        <v>33</v>
      </c>
      <c r="N69" s="3">
        <f t="shared" si="17"/>
        <v>17.3</v>
      </c>
      <c r="O69" s="9">
        <f t="shared" si="18"/>
        <v>17.3</v>
      </c>
      <c r="P69" s="4">
        <f t="shared" si="22"/>
        <v>2.8050000000000002</v>
      </c>
      <c r="Q69" s="11">
        <f t="shared" si="23"/>
        <v>16.21387283236994</v>
      </c>
      <c r="R69" s="10">
        <f t="shared" si="21"/>
        <v>20.105</v>
      </c>
    </row>
    <row r="70" spans="1:19">
      <c r="A70" s="62">
        <v>6</v>
      </c>
      <c r="B70" s="62"/>
      <c r="C70" s="1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3">
        <f t="shared" si="17"/>
        <v>0</v>
      </c>
      <c r="O70" s="9">
        <f t="shared" si="18"/>
        <v>0</v>
      </c>
      <c r="P70" s="4">
        <f t="shared" si="22"/>
        <v>0</v>
      </c>
      <c r="Q70" s="11">
        <f t="shared" si="23"/>
        <v>0</v>
      </c>
      <c r="R70" s="10">
        <f t="shared" si="21"/>
        <v>0</v>
      </c>
      <c r="S70" s="8"/>
    </row>
    <row r="71" spans="1:19">
      <c r="A71" s="62">
        <v>7</v>
      </c>
      <c r="B71" s="62"/>
      <c r="C71" s="1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3">
        <f t="shared" si="17"/>
        <v>0</v>
      </c>
      <c r="O71" s="9">
        <f t="shared" si="18"/>
        <v>0</v>
      </c>
      <c r="P71" s="4">
        <f t="shared" si="22"/>
        <v>0</v>
      </c>
      <c r="Q71" s="11">
        <f t="shared" si="23"/>
        <v>0</v>
      </c>
      <c r="R71" s="10">
        <f t="shared" si="21"/>
        <v>0</v>
      </c>
      <c r="S71" s="8"/>
    </row>
    <row r="72" spans="1:19">
      <c r="A72" s="62">
        <v>8</v>
      </c>
      <c r="B72" s="62"/>
      <c r="C72" s="1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">
        <f t="shared" si="17"/>
        <v>0</v>
      </c>
      <c r="O72" s="9">
        <f t="shared" si="18"/>
        <v>0</v>
      </c>
      <c r="P72" s="4">
        <f t="shared" si="22"/>
        <v>0</v>
      </c>
      <c r="Q72" s="11">
        <f t="shared" si="23"/>
        <v>0</v>
      </c>
      <c r="R72" s="10">
        <f t="shared" si="21"/>
        <v>0</v>
      </c>
      <c r="S72" s="8"/>
    </row>
    <row r="73" spans="1:19">
      <c r="A73" s="62">
        <v>9</v>
      </c>
      <c r="B73" s="62"/>
      <c r="C73" s="1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3">
        <f t="shared" si="17"/>
        <v>0</v>
      </c>
      <c r="O73" s="9">
        <f t="shared" si="18"/>
        <v>0</v>
      </c>
      <c r="P73" s="4">
        <f t="shared" si="22"/>
        <v>0</v>
      </c>
      <c r="Q73" s="11">
        <f t="shared" si="23"/>
        <v>0</v>
      </c>
      <c r="R73" s="10">
        <f t="shared" si="21"/>
        <v>0</v>
      </c>
      <c r="S73" s="8"/>
    </row>
    <row r="74" spans="1:19">
      <c r="A74" s="62">
        <v>10</v>
      </c>
      <c r="B74" s="62"/>
      <c r="C74" s="1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3">
        <f t="shared" si="17"/>
        <v>0</v>
      </c>
      <c r="O74" s="9">
        <f t="shared" si="18"/>
        <v>0</v>
      </c>
      <c r="P74" s="4">
        <f t="shared" si="22"/>
        <v>0</v>
      </c>
      <c r="Q74" s="11">
        <f t="shared" si="23"/>
        <v>0</v>
      </c>
      <c r="R74" s="10">
        <f t="shared" si="21"/>
        <v>0</v>
      </c>
      <c r="S74" s="8"/>
    </row>
    <row r="75" spans="1:19">
      <c r="A75" s="78" t="s">
        <v>34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10">
        <f>SUM(R65:R74)</f>
        <v>86.427499999999995</v>
      </c>
      <c r="S75" s="8"/>
    </row>
    <row r="76" spans="1:19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/>
      <c r="S76" s="8"/>
    </row>
    <row r="77" spans="1:19" ht="15.75">
      <c r="A77" s="24" t="s">
        <v>35</v>
      </c>
      <c r="B77" s="56" t="s">
        <v>57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8"/>
    </row>
    <row r="78" spans="1:19">
      <c r="A78" s="49" t="s">
        <v>47</v>
      </c>
      <c r="B78" s="49"/>
      <c r="C78" s="49"/>
      <c r="D78" s="49"/>
      <c r="E78" s="49"/>
      <c r="F78" s="49"/>
      <c r="G78" s="49"/>
      <c r="H78" s="49"/>
      <c r="I78" s="49"/>
      <c r="J78" s="15"/>
      <c r="K78" s="15"/>
      <c r="L78" s="15"/>
      <c r="M78" s="15"/>
      <c r="N78" s="15"/>
      <c r="O78" s="15"/>
      <c r="P78" s="15"/>
      <c r="Q78" s="15"/>
      <c r="R78" s="16"/>
      <c r="S78" s="8"/>
    </row>
    <row r="79" spans="1:19" s="8" customFormat="1">
      <c r="A79" s="49"/>
      <c r="B79" s="49"/>
      <c r="C79" s="49"/>
      <c r="D79" s="49"/>
      <c r="E79" s="49"/>
      <c r="F79" s="49"/>
      <c r="G79" s="49"/>
      <c r="H79" s="49"/>
      <c r="I79" s="49"/>
      <c r="J79" s="15"/>
      <c r="K79" s="15"/>
      <c r="L79" s="15"/>
      <c r="M79" s="15"/>
      <c r="N79" s="15"/>
      <c r="O79" s="15"/>
      <c r="P79" s="15"/>
      <c r="Q79" s="15"/>
      <c r="R79" s="16"/>
    </row>
    <row r="80" spans="1:19">
      <c r="A80" s="68" t="s">
        <v>58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58"/>
      <c r="R80" s="8"/>
      <c r="S80" s="8"/>
    </row>
    <row r="81" spans="1:19" ht="18">
      <c r="A81" s="70" t="s">
        <v>27</v>
      </c>
      <c r="B81" s="71"/>
      <c r="C81" s="71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8"/>
      <c r="R81" s="8"/>
      <c r="S81" s="8"/>
    </row>
    <row r="82" spans="1:19">
      <c r="A82" s="62">
        <v>1</v>
      </c>
      <c r="B82" s="62" t="s">
        <v>59</v>
      </c>
      <c r="C82" s="12" t="s">
        <v>60</v>
      </c>
      <c r="D82" s="62" t="s">
        <v>61</v>
      </c>
      <c r="E82" s="62">
        <v>1</v>
      </c>
      <c r="F82" s="62" t="s">
        <v>62</v>
      </c>
      <c r="G82" s="62">
        <v>2</v>
      </c>
      <c r="H82" s="62" t="s">
        <v>33</v>
      </c>
      <c r="I82" s="62"/>
      <c r="J82" s="62">
        <v>15</v>
      </c>
      <c r="K82" s="62">
        <v>10</v>
      </c>
      <c r="L82" s="62">
        <v>9</v>
      </c>
      <c r="M82" s="62" t="s">
        <v>33</v>
      </c>
      <c r="N82" s="3">
        <f t="shared" ref="N82:N91" si="24">(IF(F82="OŽ",IF(L82=1,550.8,IF(L82=2,426.38,IF(L82=3,342.14,IF(L82=4,181.44,IF(L82=5,168.48,IF(L82=6,155.52,IF(L82=7,148.5,IF(L82=8,144,0))))))))+IF(L82&lt;=8,0,IF(L82&lt;=16,137.7,IF(L82&lt;=24,108,IF(L82&lt;=32,80.1,IF(L82&lt;=36,52.2,0)))))-IF(L82&lt;=8,0,IF(L82&lt;=16,(L82-9)*2.754,IF(L82&lt;=24,(L82-17)* 2.754,IF(L82&lt;=32,(L82-25)* 2.754,IF(L82&lt;=36,(L82-33)*2.754,0))))),0)+IF(F82="PČ",IF(L82=1,449,IF(L82=2,314.6,IF(L82=3,238,IF(L82=4,172,IF(L82=5,159,IF(L82=6,145,IF(L82=7,132,IF(L82=8,119,0))))))))+IF(L82&lt;=8,0,IF(L82&lt;=16,88,IF(L82&lt;=24,55,IF(L82&lt;=32,22,0))))-IF(L82&lt;=8,0,IF(L82&lt;=16,(L82-9)*2.245,IF(L82&lt;=24,(L82-17)*2.245,IF(L82&lt;=32,(L82-25)*2.245,0)))),0)+IF(F82="PČneol",IF(L82=1,85,IF(L82=2,64.61,IF(L82=3,50.76,IF(L82=4,16.25,IF(L82=5,15,IF(L82=6,13.75,IF(L82=7,12.5,IF(L82=8,11.25,0))))))))+IF(L82&lt;=8,0,IF(L82&lt;=16,9,0))-IF(L82&lt;=8,0,IF(L82&lt;=16,(L82-9)*0.425,0)),0)+IF(F82="PŽ",IF(L82=1,85,IF(L82=2,59.5,IF(L82=3,45,IF(L82=4,32.5,IF(L82=5,30,IF(L82=6,27.5,IF(L82=7,25,IF(L82=8,22.5,0))))))))+IF(L82&lt;=8,0,IF(L82&lt;=16,19,IF(L82&lt;=24,13,IF(L82&lt;=32,8,0))))-IF(L82&lt;=8,0,IF(L82&lt;=16,(L82-9)*0.425,IF(L82&lt;=24,(L82-17)*0.425,IF(L82&lt;=32,(L82-25)*0.425,0)))),0)+IF(F82="EČ",IF(L82=1,204,IF(L82=2,156.24,IF(L82=3,123.84,IF(L82=4,72,IF(L82=5,66,IF(L82=6,60,IF(L82=7,54,IF(L82=8,48,0))))))))+IF(L82&lt;=8,0,IF(L82&lt;=16,40,IF(L82&lt;=24,25,0)))-IF(L82&lt;=8,0,IF(L82&lt;=16,(L82-9)*1.02,IF(L82&lt;=24,(L82-17)*1.02,0))),0)+IF(F82="EČneol",IF(L82=1,68,IF(L82=2,51.69,IF(L82=3,40.61,IF(L82=4,13,IF(L82=5,12,IF(L82=6,11,IF(L82=7,10,IF(L82=8,9,0)))))))))+IF(F82="EŽ",IF(L82=1,68,IF(L82=2,47.6,IF(L82=3,36,IF(L82=4,18,IF(L82=5,16.5,IF(L82=6,15,IF(L82=7,13.5,IF(L82=8,12,0))))))))+IF(L82&lt;=8,0,IF(L82&lt;=16,10,IF(L82&lt;=24,6,0)))-IF(L82&lt;=8,0,IF(L82&lt;=16,(L82-9)*0.34,IF(L82&lt;=24,(L82-17)*0.34,0))),0)+IF(F82="PT",IF(L82=1,68,IF(L82=2,52.08,IF(L82=3,41.28,IF(L82=4,24,IF(L82=5,22,IF(L82=6,20,IF(L82=7,18,IF(L82=8,16,0))))))))+IF(L82&lt;=8,0,IF(L82&lt;=16,13,IF(L82&lt;=24,9,IF(L82&lt;=32,4,0))))-IF(L82&lt;=8,0,IF(L82&lt;=16,(L82-9)*0.34,IF(L82&lt;=24,(L82-17)*0.34,IF(L82&lt;=32,(L82-25)*0.34,0)))),0)+IF(F82="JOŽ",IF(L82=1,85,IF(L82=2,59.5,IF(L82=3,45,IF(L82=4,32.5,IF(L82=5,30,IF(L82=6,27.5,IF(L82=7,25,IF(L82=8,22.5,0))))))))+IF(L82&lt;=8,0,IF(L82&lt;=16,19,IF(L82&lt;=24,13,0)))-IF(L82&lt;=8,0,IF(L82&lt;=16,(L82-9)*0.425,IF(L82&lt;=24,(L82-17)*0.425,0))),0)+IF(F82="JPČ",IF(L82=1,68,IF(L82=2,47.6,IF(L82=3,36,IF(L82=4,26,IF(L82=5,24,IF(L82=6,22,IF(L82=7,20,IF(L82=8,18,0))))))))+IF(L82&lt;=8,0,IF(L82&lt;=16,13,IF(L82&lt;=24,9,0)))-IF(L82&lt;=8,0,IF(L82&lt;=16,(L82-9)*0.34,IF(L82&lt;=24,(L82-17)*0.34,0))),0)+IF(F82="JEČ",IF(L82=1,34,IF(L82=2,26.04,IF(L82=3,20.6,IF(L82=4,12,IF(L82=5,11,IF(L82=6,10,IF(L82=7,9,IF(L82=8,8,0))))))))+IF(L82&lt;=8,0,IF(L82&lt;=16,6,0))-IF(L82&lt;=8,0,IF(L82&lt;=16,(L82-9)*0.17,0)),0)+IF(F82="JEOF",IF(L82=1,34,IF(L82=2,26.04,IF(L82=3,20.6,IF(L82=4,12,IF(L82=5,11,IF(L82=6,10,IF(L82=7,9,IF(L82=8,8,0))))))))+IF(L82&lt;=8,0,IF(L82&lt;=16,6,0))-IF(L82&lt;=8,0,IF(L82&lt;=16,(L82-9)*0.17,0)),0)+IF(F82="JnPČ",IF(L82=1,51,IF(L82=2,35.7,IF(L82=3,27,IF(L82=4,19.5,IF(L82=5,18,IF(L82=6,16.5,IF(L82=7,15,IF(L82=8,13.5,0))))))))+IF(L82&lt;=8,0,IF(L82&lt;=16,10,0))-IF(L82&lt;=8,0,IF(L82&lt;=16,(L82-9)*0.255,0)),0)+IF(F82="JnEČ",IF(L82=1,25.5,IF(L82=2,19.53,IF(L82=3,15.48,IF(L82=4,9,IF(L82=5,8.25,IF(L82=6,7.5,IF(L82=7,6.75,IF(L82=8,6,0))))))))+IF(L82&lt;=8,0,IF(L82&lt;=16,5,0))-IF(L82&lt;=8,0,IF(L82&lt;=16,(L82-9)*0.1275,0)),0)+IF(F82="JčPČ",IF(L82=1,21.25,IF(L82=2,14.5,IF(L82=3,11.5,IF(L82=4,7,IF(L82=5,6.5,IF(L82=6,6,IF(L82=7,5.5,IF(L82=8,5,0))))))))+IF(L82&lt;=8,0,IF(L82&lt;=16,4,0))-IF(L82&lt;=8,0,IF(L82&lt;=16,(L82-9)*0.10625,0)),0)+IF(F82="JčEČ",IF(L82=1,17,IF(L82=2,13.02,IF(L82=3,10.32,IF(L82=4,6,IF(L82=5,5.5,IF(L82=6,5,IF(L82=7,4.5,IF(L82=8,4,0))))))))+IF(L82&lt;=8,0,IF(L82&lt;=16,3,0))-IF(L82&lt;=8,0,IF(L82&lt;=16,(L82-9)*0.085,0)),0)+IF(F82="NEAK",IF(L82=1,11.48,IF(L82=2,8.79,IF(L82=3,6.97,IF(L82=4,4.05,IF(L82=5,3.71,IF(L82=6,3.38,IF(L82=7,3.04,IF(L82=8,2.7,0))))))))+IF(L82&lt;=8,0,IF(L82&lt;=16,2,IF(L82&lt;=24,1.3,0)))-IF(L82&lt;=8,0,IF(L82&lt;=16,(L82-9)*0.0574,IF(L82&lt;=24,(L82-17)*0.0574,0))),0))*IF(L82&lt;0,1,IF(OR(F82="PČ",F82="PŽ",F82="PT"),IF(J82&lt;32,J82/32,1),1))* IF(L82&lt;0,1,IF(OR(F82="EČ",F82="EŽ",F82="JOŽ",F82="JPČ",F82="NEAK"),IF(J82&lt;24,J82/24,1),1))*IF(L82&lt;0,1,IF(OR(F82="PČneol",F82="JEČ",F82="JEOF",F82="JnPČ",F82="JnEČ",F82="JčPČ",F82="JčEČ"),IF(J82&lt;16,J82/16,1),1))*IF(L82&lt;0,1,IF(F82="EČneol",IF(J82&lt;8,J82/8,1),1))</f>
        <v>5.625</v>
      </c>
      <c r="O82" s="9">
        <f t="shared" ref="O82:O91" si="25">IF(F82="OŽ",N82,IF(H82="Ne",IF(J82*0.3&lt;J82-L82,N82,0),IF(J82*0.1&lt;J82-L82,N82,0)))</f>
        <v>5.625</v>
      </c>
      <c r="P82" s="4">
        <f t="shared" ref="P82" si="26">IF(O82=0,0,IF(F82="OŽ",IF(L82&gt;35,0,IF(J82&gt;35,(36-L82)*1.836,((36-L82)-(36-J82))*1.836)),0)+IF(F82="PČ",IF(L82&gt;31,0,IF(J82&gt;31,(32-L82)*1.347,((32-L82)-(32-J82))*1.347)),0)+ IF(F82="PČneol",IF(L82&gt;15,0,IF(J82&gt;15,(16-L82)*0.255,((16-L82)-(16-J82))*0.255)),0)+IF(F82="PŽ",IF(L82&gt;31,0,IF(J82&gt;31,(32-L82)*0.255,((32-L82)-(32-J82))*0.255)),0)+IF(F82="EČ",IF(L82&gt;23,0,IF(J82&gt;23,(24-L82)*0.612,((24-L82)-(24-J82))*0.612)),0)+IF(F82="EČneol",IF(L82&gt;7,0,IF(J82&gt;7,(8-L82)*0.204,((8-L82)-(8-J82))*0.204)),0)+IF(F82="EŽ",IF(L82&gt;23,0,IF(J82&gt;23,(24-L82)*0.204,((24-L82)-(24-J82))*0.204)),0)+IF(F82="PT",IF(L82&gt;31,0,IF(J82&gt;31,(32-L82)*0.204,((32-L82)-(32-J82))*0.204)),0)+IF(F82="JOŽ",IF(L82&gt;23,0,IF(J82&gt;23,(24-L82)*0.255,((24-L82)-(24-J82))*0.255)),0)+IF(F82="JPČ",IF(L82&gt;23,0,IF(J82&gt;23,(24-L82)*0.204,((24-L82)-(24-J82))*0.204)),0)+IF(F82="JEČ",IF(L82&gt;15,0,IF(J82&gt;15,(16-L82)*0.102,((16-L82)-(16-J82))*0.102)),0)+IF(F82="JEOF",IF(L82&gt;15,0,IF(J82&gt;15,(16-L82)*0.102,((16-L82)-(16-J82))*0.102)),0)+IF(F82="JnPČ",IF(L82&gt;15,0,IF(J82&gt;15,(16-L82)*0.153,((16-L82)-(16-J82))*0.153)),0)+IF(F82="JnEČ",IF(L82&gt;15,0,IF(J82&gt;15,(16-L82)*0.0765,((16-L82)-(16-J82))*0.0765)),0)+IF(F82="JčPČ",IF(L82&gt;15,0,IF(J82&gt;15,(16-L82)*0.06375,((16-L82)-(16-J82))*0.06375)),0)+IF(F82="JčEČ",IF(L82&gt;15,0,IF(J82&gt;15,(16-L82)*0.051,((16-L82)-(16-J82))*0.051)),0)+IF(F82="NEAK",IF(L82&gt;23,0,IF(J82&gt;23,(24-L82)*0.03444,((24-L82)-(24-J82))*0.03444)),0))</f>
        <v>0.61199999999999999</v>
      </c>
      <c r="Q82" s="11">
        <f t="shared" ref="Q82" si="27">IF(ISERROR(P82*100/N82),0,(P82*100/N82))</f>
        <v>10.879999999999999</v>
      </c>
      <c r="R82" s="10">
        <f t="shared" ref="R82:R91" si="28">IF(Q82&lt;=30,O82+P82,O82+O82*0.3)*IF(G82=1,0.4,IF(G82=2,0.75,IF(G82="1 (kas 4 m. 1 k. nerengiamos)",0.52,1)))*IF(D82="olimpinė",1,IF(M82="Ne",0.5,1))*IF(OR(A$5="Lietuvos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federacija"),IF(OR(J82&lt;8,K82&lt;16),0,1),1)*E82*IF(I82&lt;=1,1,1/I82)*IF(OR(A$5="Lietuvos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4.6777499999999996</v>
      </c>
      <c r="S82" s="8"/>
    </row>
    <row r="83" spans="1:19">
      <c r="A83" s="62">
        <v>2</v>
      </c>
      <c r="B83" s="62"/>
      <c r="C83" s="1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3">
        <f t="shared" si="24"/>
        <v>0</v>
      </c>
      <c r="O83" s="9">
        <f t="shared" si="25"/>
        <v>0</v>
      </c>
      <c r="P83" s="4">
        <f t="shared" ref="P83:P91" si="29"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0</v>
      </c>
      <c r="Q83" s="11">
        <f t="shared" ref="Q83:Q91" si="30">IF(ISERROR(P83*100/N83),0,(P83*100/N83))</f>
        <v>0</v>
      </c>
      <c r="R83" s="10">
        <f t="shared" si="28"/>
        <v>0</v>
      </c>
      <c r="S83" s="7"/>
    </row>
    <row r="84" spans="1:19">
      <c r="A84" s="62">
        <v>3</v>
      </c>
      <c r="B84" s="62"/>
      <c r="C84" s="1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3">
        <f t="shared" si="24"/>
        <v>0</v>
      </c>
      <c r="O84" s="9">
        <f t="shared" si="25"/>
        <v>0</v>
      </c>
      <c r="P84" s="4">
        <f t="shared" si="29"/>
        <v>0</v>
      </c>
      <c r="Q84" s="11">
        <f t="shared" si="30"/>
        <v>0</v>
      </c>
      <c r="R84" s="10">
        <f t="shared" si="28"/>
        <v>0</v>
      </c>
      <c r="S84" s="8"/>
    </row>
    <row r="85" spans="1:19">
      <c r="A85" s="62">
        <v>4</v>
      </c>
      <c r="B85" s="62"/>
      <c r="C85" s="1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3">
        <f t="shared" si="24"/>
        <v>0</v>
      </c>
      <c r="O85" s="9">
        <f t="shared" si="25"/>
        <v>0</v>
      </c>
      <c r="P85" s="4">
        <f t="shared" si="29"/>
        <v>0</v>
      </c>
      <c r="Q85" s="11">
        <f t="shared" si="30"/>
        <v>0</v>
      </c>
      <c r="R85" s="10">
        <f t="shared" si="28"/>
        <v>0</v>
      </c>
      <c r="S85" s="8"/>
    </row>
    <row r="86" spans="1:19">
      <c r="A86" s="62">
        <v>5</v>
      </c>
      <c r="B86" s="62"/>
      <c r="C86" s="1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3">
        <f t="shared" si="24"/>
        <v>0</v>
      </c>
      <c r="O86" s="9">
        <f t="shared" si="25"/>
        <v>0</v>
      </c>
      <c r="P86" s="4">
        <f t="shared" si="29"/>
        <v>0</v>
      </c>
      <c r="Q86" s="11">
        <f t="shared" si="30"/>
        <v>0</v>
      </c>
      <c r="R86" s="10">
        <f t="shared" si="28"/>
        <v>0</v>
      </c>
      <c r="S86" s="8"/>
    </row>
    <row r="87" spans="1:19">
      <c r="A87" s="62">
        <v>6</v>
      </c>
      <c r="B87" s="62"/>
      <c r="C87" s="1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3">
        <f t="shared" si="24"/>
        <v>0</v>
      </c>
      <c r="O87" s="9">
        <f t="shared" si="25"/>
        <v>0</v>
      </c>
      <c r="P87" s="4">
        <f t="shared" si="29"/>
        <v>0</v>
      </c>
      <c r="Q87" s="11">
        <f t="shared" si="30"/>
        <v>0</v>
      </c>
      <c r="R87" s="10">
        <f t="shared" si="28"/>
        <v>0</v>
      </c>
      <c r="S87" s="8"/>
    </row>
    <row r="88" spans="1:19">
      <c r="A88" s="62">
        <v>7</v>
      </c>
      <c r="B88" s="62"/>
      <c r="C88" s="1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3">
        <f t="shared" si="24"/>
        <v>0</v>
      </c>
      <c r="O88" s="9">
        <f t="shared" si="25"/>
        <v>0</v>
      </c>
      <c r="P88" s="4">
        <f t="shared" si="29"/>
        <v>0</v>
      </c>
      <c r="Q88" s="11">
        <f t="shared" si="30"/>
        <v>0</v>
      </c>
      <c r="R88" s="10">
        <f t="shared" si="28"/>
        <v>0</v>
      </c>
      <c r="S88" s="8"/>
    </row>
    <row r="89" spans="1:19">
      <c r="A89" s="62">
        <v>8</v>
      </c>
      <c r="B89" s="62"/>
      <c r="C89" s="1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3">
        <f t="shared" si="24"/>
        <v>0</v>
      </c>
      <c r="O89" s="9">
        <f t="shared" si="25"/>
        <v>0</v>
      </c>
      <c r="P89" s="4">
        <f t="shared" si="29"/>
        <v>0</v>
      </c>
      <c r="Q89" s="11">
        <f t="shared" si="30"/>
        <v>0</v>
      </c>
      <c r="R89" s="10">
        <f t="shared" si="28"/>
        <v>0</v>
      </c>
      <c r="S89" s="8"/>
    </row>
    <row r="90" spans="1:19">
      <c r="A90" s="62">
        <v>9</v>
      </c>
      <c r="B90" s="62"/>
      <c r="C90" s="1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3">
        <f t="shared" si="24"/>
        <v>0</v>
      </c>
      <c r="O90" s="9">
        <f t="shared" si="25"/>
        <v>0</v>
      </c>
      <c r="P90" s="4">
        <f t="shared" si="29"/>
        <v>0</v>
      </c>
      <c r="Q90" s="11">
        <f t="shared" si="30"/>
        <v>0</v>
      </c>
      <c r="R90" s="10">
        <f t="shared" si="28"/>
        <v>0</v>
      </c>
      <c r="S90" s="8"/>
    </row>
    <row r="91" spans="1:19">
      <c r="A91" s="62">
        <v>10</v>
      </c>
      <c r="B91" s="62"/>
      <c r="C91" s="1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3">
        <f t="shared" si="24"/>
        <v>0</v>
      </c>
      <c r="O91" s="9">
        <f t="shared" si="25"/>
        <v>0</v>
      </c>
      <c r="P91" s="4">
        <f t="shared" si="29"/>
        <v>0</v>
      </c>
      <c r="Q91" s="11">
        <f t="shared" si="30"/>
        <v>0</v>
      </c>
      <c r="R91" s="10">
        <f t="shared" si="28"/>
        <v>0</v>
      </c>
      <c r="S91" s="8"/>
    </row>
    <row r="92" spans="1:19">
      <c r="A92" s="78" t="s">
        <v>34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80"/>
      <c r="R92" s="10">
        <f>SUM(R82:R91)</f>
        <v>4.6777499999999996</v>
      </c>
      <c r="S92" s="8"/>
    </row>
    <row r="93" spans="1:19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  <c r="S93" s="8"/>
    </row>
    <row r="94" spans="1:19" ht="15.75">
      <c r="A94" s="24" t="s">
        <v>35</v>
      </c>
      <c r="B94" s="56" t="s">
        <v>63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/>
      <c r="S94" s="8"/>
    </row>
    <row r="95" spans="1:19">
      <c r="A95" s="49" t="s">
        <v>47</v>
      </c>
      <c r="B95" s="49"/>
      <c r="C95" s="49"/>
      <c r="D95" s="49"/>
      <c r="E95" s="49"/>
      <c r="F95" s="49"/>
      <c r="G95" s="49"/>
      <c r="H95" s="49"/>
      <c r="I95" s="49"/>
      <c r="J95" s="15"/>
      <c r="K95" s="15"/>
      <c r="L95" s="15"/>
      <c r="M95" s="15"/>
      <c r="N95" s="15"/>
      <c r="O95" s="15"/>
      <c r="P95" s="15"/>
      <c r="Q95" s="15"/>
      <c r="R95" s="16"/>
      <c r="S95" s="8"/>
    </row>
    <row r="96" spans="1:19">
      <c r="A96" s="68" t="s">
        <v>64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58"/>
      <c r="R96" s="8"/>
      <c r="S96" s="8"/>
    </row>
    <row r="97" spans="1:19" ht="18">
      <c r="A97" s="70" t="s">
        <v>27</v>
      </c>
      <c r="B97" s="71"/>
      <c r="C97" s="71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8"/>
      <c r="R97" s="8"/>
      <c r="S97" s="8"/>
    </row>
    <row r="98" spans="1:19">
      <c r="A98" s="68" t="s">
        <v>39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58"/>
      <c r="R98" s="8"/>
      <c r="S98" s="8"/>
    </row>
    <row r="99" spans="1:19">
      <c r="A99" s="62">
        <v>1</v>
      </c>
      <c r="B99" s="62" t="s">
        <v>28</v>
      </c>
      <c r="C99" s="12" t="s">
        <v>40</v>
      </c>
      <c r="D99" s="62" t="s">
        <v>30</v>
      </c>
      <c r="E99" s="62">
        <v>1</v>
      </c>
      <c r="F99" s="62" t="s">
        <v>41</v>
      </c>
      <c r="G99" s="62">
        <v>1</v>
      </c>
      <c r="H99" s="62" t="s">
        <v>42</v>
      </c>
      <c r="I99" s="62"/>
      <c r="J99" s="62">
        <v>78</v>
      </c>
      <c r="K99" s="62">
        <v>33</v>
      </c>
      <c r="L99" s="62">
        <v>16</v>
      </c>
      <c r="M99" s="62" t="s">
        <v>33</v>
      </c>
      <c r="N99" s="3">
        <f t="shared" ref="N99:N108" si="31">(IF(F99="OŽ",IF(L99=1,550.8,IF(L99=2,426.38,IF(L99=3,342.14,IF(L99=4,181.44,IF(L99=5,168.48,IF(L99=6,155.52,IF(L99=7,148.5,IF(L99=8,144,0))))))))+IF(L99&lt;=8,0,IF(L99&lt;=16,137.7,IF(L99&lt;=24,108,IF(L99&lt;=32,80.1,IF(L99&lt;=36,52.2,0)))))-IF(L99&lt;=8,0,IF(L99&lt;=16,(L99-9)*2.754,IF(L99&lt;=24,(L99-17)* 2.754,IF(L99&lt;=32,(L99-25)* 2.754,IF(L99&lt;=36,(L99-33)*2.754,0))))),0)+IF(F99="PČ",IF(L99=1,449,IF(L99=2,314.6,IF(L99=3,238,IF(L99=4,172,IF(L99=5,159,IF(L99=6,145,IF(L99=7,132,IF(L99=8,119,0))))))))+IF(L99&lt;=8,0,IF(L99&lt;=16,88,IF(L99&lt;=24,55,IF(L99&lt;=32,22,0))))-IF(L99&lt;=8,0,IF(L99&lt;=16,(L99-9)*2.245,IF(L99&lt;=24,(L99-17)*2.245,IF(L99&lt;=32,(L99-25)*2.245,0)))),0)+IF(F99="PČneol",IF(L99=1,85,IF(L99=2,64.61,IF(L99=3,50.76,IF(L99=4,16.25,IF(L99=5,15,IF(L99=6,13.75,IF(L99=7,12.5,IF(L99=8,11.25,0))))))))+IF(L99&lt;=8,0,IF(L99&lt;=16,9,0))-IF(L99&lt;=8,0,IF(L99&lt;=16,(L99-9)*0.425,0)),0)+IF(F99="PŽ",IF(L99=1,85,IF(L99=2,59.5,IF(L99=3,45,IF(L99=4,32.5,IF(L99=5,30,IF(L99=6,27.5,IF(L99=7,25,IF(L99=8,22.5,0))))))))+IF(L99&lt;=8,0,IF(L99&lt;=16,19,IF(L99&lt;=24,13,IF(L99&lt;=32,8,0))))-IF(L99&lt;=8,0,IF(L99&lt;=16,(L99-9)*0.425,IF(L99&lt;=24,(L99-17)*0.425,IF(L99&lt;=32,(L99-25)*0.425,0)))),0)+IF(F99="EČ",IF(L99=1,204,IF(L99=2,156.24,IF(L99=3,123.84,IF(L99=4,72,IF(L99=5,66,IF(L99=6,60,IF(L99=7,54,IF(L99=8,48,0))))))))+IF(L99&lt;=8,0,IF(L99&lt;=16,40,IF(L99&lt;=24,25,0)))-IF(L99&lt;=8,0,IF(L99&lt;=16,(L99-9)*1.02,IF(L99&lt;=24,(L99-17)*1.02,0))),0)+IF(F99="EČneol",IF(L99=1,68,IF(L99=2,51.69,IF(L99=3,40.61,IF(L99=4,13,IF(L99=5,12,IF(L99=6,11,IF(L99=7,10,IF(L99=8,9,0)))))))))+IF(F99="EŽ",IF(L99=1,68,IF(L99=2,47.6,IF(L99=3,36,IF(L99=4,18,IF(L99=5,16.5,IF(L99=6,15,IF(L99=7,13.5,IF(L99=8,12,0))))))))+IF(L99&lt;=8,0,IF(L99&lt;=16,10,IF(L99&lt;=24,6,0)))-IF(L99&lt;=8,0,IF(L99&lt;=16,(L99-9)*0.34,IF(L99&lt;=24,(L99-17)*0.34,0))),0)+IF(F99="PT",IF(L99=1,68,IF(L99=2,52.08,IF(L99=3,41.28,IF(L99=4,24,IF(L99=5,22,IF(L99=6,20,IF(L99=7,18,IF(L99=8,16,0))))))))+IF(L99&lt;=8,0,IF(L99&lt;=16,13,IF(L99&lt;=24,9,IF(L99&lt;=32,4,0))))-IF(L99&lt;=8,0,IF(L99&lt;=16,(L99-9)*0.34,IF(L99&lt;=24,(L99-17)*0.34,IF(L99&lt;=32,(L99-25)*0.34,0)))),0)+IF(F99="JOŽ",IF(L99=1,85,IF(L99=2,59.5,IF(L99=3,45,IF(L99=4,32.5,IF(L99=5,30,IF(L99=6,27.5,IF(L99=7,25,IF(L99=8,22.5,0))))))))+IF(L99&lt;=8,0,IF(L99&lt;=16,19,IF(L99&lt;=24,13,0)))-IF(L99&lt;=8,0,IF(L99&lt;=16,(L99-9)*0.425,IF(L99&lt;=24,(L99-17)*0.425,0))),0)+IF(F99="JPČ",IF(L99=1,68,IF(L99=2,47.6,IF(L99=3,36,IF(L99=4,26,IF(L99=5,24,IF(L99=6,22,IF(L99=7,20,IF(L99=8,18,0))))))))+IF(L99&lt;=8,0,IF(L99&lt;=16,13,IF(L99&lt;=24,9,0)))-IF(L99&lt;=8,0,IF(L99&lt;=16,(L99-9)*0.34,IF(L99&lt;=24,(L99-17)*0.34,0))),0)+IF(F99="JEČ",IF(L99=1,34,IF(L99=2,26.04,IF(L99=3,20.6,IF(L99=4,12,IF(L99=5,11,IF(L99=6,10,IF(L99=7,9,IF(L99=8,8,0))))))))+IF(L99&lt;=8,0,IF(L99&lt;=16,6,0))-IF(L99&lt;=8,0,IF(L99&lt;=16,(L99-9)*0.17,0)),0)+IF(F99="JEOF",IF(L99=1,34,IF(L99=2,26.04,IF(L99=3,20.6,IF(L99=4,12,IF(L99=5,11,IF(L99=6,10,IF(L99=7,9,IF(L99=8,8,0))))))))+IF(L99&lt;=8,0,IF(L99&lt;=16,6,0))-IF(L99&lt;=8,0,IF(L99&lt;=16,(L99-9)*0.17,0)),0)+IF(F99="JnPČ",IF(L99=1,51,IF(L99=2,35.7,IF(L99=3,27,IF(L99=4,19.5,IF(L99=5,18,IF(L99=6,16.5,IF(L99=7,15,IF(L99=8,13.5,0))))))))+IF(L99&lt;=8,0,IF(L99&lt;=16,10,0))-IF(L99&lt;=8,0,IF(L99&lt;=16,(L99-9)*0.255,0)),0)+IF(F99="JnEČ",IF(L99=1,25.5,IF(L99=2,19.53,IF(L99=3,15.48,IF(L99=4,9,IF(L99=5,8.25,IF(L99=6,7.5,IF(L99=7,6.75,IF(L99=8,6,0))))))))+IF(L99&lt;=8,0,IF(L99&lt;=16,5,0))-IF(L99&lt;=8,0,IF(L99&lt;=16,(L99-9)*0.1275,0)),0)+IF(F99="JčPČ",IF(L99=1,21.25,IF(L99=2,14.5,IF(L99=3,11.5,IF(L99=4,7,IF(L99=5,6.5,IF(L99=6,6,IF(L99=7,5.5,IF(L99=8,5,0))))))))+IF(L99&lt;=8,0,IF(L99&lt;=16,4,0))-IF(L99&lt;=8,0,IF(L99&lt;=16,(L99-9)*0.10625,0)),0)+IF(F99="JčEČ",IF(L99=1,17,IF(L99=2,13.02,IF(L99=3,10.32,IF(L99=4,6,IF(L99=5,5.5,IF(L99=6,5,IF(L99=7,4.5,IF(L99=8,4,0))))))))+IF(L99&lt;=8,0,IF(L99&lt;=16,3,0))-IF(L99&lt;=8,0,IF(L99&lt;=16,(L99-9)*0.085,0)),0)+IF(F99="NEAK",IF(L99=1,11.48,IF(L99=2,8.79,IF(L99=3,6.97,IF(L99=4,4.05,IF(L99=5,3.71,IF(L99=6,3.38,IF(L99=7,3.04,IF(L99=8,2.7,0))))))))+IF(L99&lt;=8,0,IF(L99&lt;=16,2,IF(L99&lt;=24,1.3,0)))-IF(L99&lt;=8,0,IF(L99&lt;=16,(L99-9)*0.0574,IF(L99&lt;=24,(L99-17)*0.0574,0))),0))*IF(L99&lt;0,1,IF(OR(F99="PČ",F99="PŽ",F99="PT"),IF(J99&lt;32,J99/32,1),1))* IF(L99&lt;0,1,IF(OR(F99="EČ",F99="EŽ",F99="JOŽ",F99="JPČ",F99="NEAK"),IF(J99&lt;24,J99/24,1),1))*IF(L99&lt;0,1,IF(OR(F99="PČneol",F99="JEČ",F99="JEOF",F99="JnPČ",F99="JnEČ",F99="JčPČ",F99="JčEČ"),IF(J99&lt;16,J99/16,1),1))*IF(L99&lt;0,1,IF(F99="EČneol",IF(J99&lt;8,J99/8,1),1))</f>
        <v>32.86</v>
      </c>
      <c r="O99" s="9">
        <f t="shared" ref="O99:O108" si="32">IF(F99="OŽ",N99,IF(H99="Ne",IF(J99*0.3&lt;J99-L99,N99,0),IF(J99*0.1&lt;J99-L99,N99,0)))</f>
        <v>32.86</v>
      </c>
      <c r="P99" s="4">
        <f t="shared" ref="P99" si="33">IF(O99=0,0,IF(F99="OŽ",IF(L99&gt;35,0,IF(J99&gt;35,(36-L99)*1.836,((36-L99)-(36-J99))*1.836)),0)+IF(F99="PČ",IF(L99&gt;31,0,IF(J99&gt;31,(32-L99)*1.347,((32-L99)-(32-J99))*1.347)),0)+ IF(F99="PČneol",IF(L99&gt;15,0,IF(J99&gt;15,(16-L99)*0.255,((16-L99)-(16-J99))*0.255)),0)+IF(F99="PŽ",IF(L99&gt;31,0,IF(J99&gt;31,(32-L99)*0.255,((32-L99)-(32-J99))*0.255)),0)+IF(F99="EČ",IF(L99&gt;23,0,IF(J99&gt;23,(24-L99)*0.612,((24-L99)-(24-J99))*0.612)),0)+IF(F99="EČneol",IF(L99&gt;7,0,IF(J99&gt;7,(8-L99)*0.204,((8-L99)-(8-J99))*0.204)),0)+IF(F99="EŽ",IF(L99&gt;23,0,IF(J99&gt;23,(24-L99)*0.204,((24-L99)-(24-J99))*0.204)),0)+IF(F99="PT",IF(L99&gt;31,0,IF(J99&gt;31,(32-L99)*0.204,((32-L99)-(32-J99))*0.204)),0)+IF(F99="JOŽ",IF(L99&gt;23,0,IF(J99&gt;23,(24-L99)*0.255,((24-L99)-(24-J99))*0.255)),0)+IF(F99="JPČ",IF(L99&gt;23,0,IF(J99&gt;23,(24-L99)*0.204,((24-L99)-(24-J99))*0.204)),0)+IF(F99="JEČ",IF(L99&gt;15,0,IF(J99&gt;15,(16-L99)*0.102,((16-L99)-(16-J99))*0.102)),0)+IF(F99="JEOF",IF(L99&gt;15,0,IF(J99&gt;15,(16-L99)*0.102,((16-L99)-(16-J99))*0.102)),0)+IF(F99="JnPČ",IF(L99&gt;15,0,IF(J99&gt;15,(16-L99)*0.153,((16-L99)-(16-J99))*0.153)),0)+IF(F99="JnEČ",IF(L99&gt;15,0,IF(J99&gt;15,(16-L99)*0.0765,((16-L99)-(16-J99))*0.0765)),0)+IF(F99="JčPČ",IF(L99&gt;15,0,IF(J99&gt;15,(16-L99)*0.06375,((16-L99)-(16-J99))*0.06375)),0)+IF(F99="JčEČ",IF(L99&gt;15,0,IF(J99&gt;15,(16-L99)*0.051,((16-L99)-(16-J99))*0.051)),0)+IF(F99="NEAK",IF(L99&gt;23,0,IF(J99&gt;23,(24-L99)*0.03444,((24-L99)-(24-J99))*0.03444)),0))</f>
        <v>4.8959999999999999</v>
      </c>
      <c r="Q99" s="11">
        <f t="shared" ref="Q99" si="34">IF(ISERROR(P99*100/N99),0,(P99*100/N99))</f>
        <v>14.899573950091296</v>
      </c>
      <c r="R99" s="10">
        <f t="shared" ref="R99:R108" si="35">IF(Q99&lt;=30,O99+P99,O99+O99*0.3)*IF(G99=1,0.4,IF(G99=2,0.75,IF(G99="1 (kas 4 m. 1 k. nerengiamos)",0.52,1)))*IF(D99="olimpinė",1,IF(M99="Ne",0.5,1))*IF(OR(A$5="Lietuvos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federacija"),IF(OR(J99&lt;8,K99&lt;16),0,1),1)*E99*IF(I99&lt;=1,1,1/I99)*IF(OR(A$5="Lietuvos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15.102400000000001</v>
      </c>
      <c r="S99" s="8"/>
    </row>
    <row r="100" spans="1:19">
      <c r="A100" s="62">
        <v>2</v>
      </c>
      <c r="B100" s="62" t="s">
        <v>28</v>
      </c>
      <c r="C100" s="12" t="s">
        <v>43</v>
      </c>
      <c r="D100" s="62" t="s">
        <v>30</v>
      </c>
      <c r="E100" s="62">
        <v>1</v>
      </c>
      <c r="F100" s="62" t="s">
        <v>41</v>
      </c>
      <c r="G100" s="62">
        <v>1</v>
      </c>
      <c r="H100" s="62" t="s">
        <v>42</v>
      </c>
      <c r="I100" s="62"/>
      <c r="J100" s="62">
        <v>103</v>
      </c>
      <c r="K100" s="62">
        <v>33</v>
      </c>
      <c r="L100" s="62">
        <v>14</v>
      </c>
      <c r="M100" s="62" t="s">
        <v>33</v>
      </c>
      <c r="N100" s="3">
        <f t="shared" si="31"/>
        <v>34.9</v>
      </c>
      <c r="O100" s="9">
        <f t="shared" si="32"/>
        <v>34.9</v>
      </c>
      <c r="P100" s="4">
        <f t="shared" ref="P100:P108" si="36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6.12</v>
      </c>
      <c r="Q100" s="11">
        <f t="shared" ref="Q100:Q108" si="37">IF(ISERROR(P100*100/N100),0,(P100*100/N100))</f>
        <v>17.535816618911177</v>
      </c>
      <c r="R100" s="10">
        <f t="shared" si="35"/>
        <v>16.407999999999998</v>
      </c>
      <c r="S100" s="8"/>
    </row>
    <row r="101" spans="1:19">
      <c r="A101" s="62">
        <v>3</v>
      </c>
      <c r="B101" s="62"/>
      <c r="C101" s="1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3">
        <f t="shared" si="31"/>
        <v>0</v>
      </c>
      <c r="O101" s="9">
        <f t="shared" si="32"/>
        <v>0</v>
      </c>
      <c r="P101" s="4">
        <f t="shared" si="36"/>
        <v>0</v>
      </c>
      <c r="Q101" s="11">
        <f t="shared" si="37"/>
        <v>0</v>
      </c>
      <c r="R101" s="10">
        <f t="shared" si="35"/>
        <v>0</v>
      </c>
      <c r="S101" s="8"/>
    </row>
    <row r="102" spans="1:19">
      <c r="A102" s="62">
        <v>4</v>
      </c>
      <c r="B102" s="62"/>
      <c r="C102" s="1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3">
        <f t="shared" si="31"/>
        <v>0</v>
      </c>
      <c r="O102" s="9">
        <f t="shared" si="32"/>
        <v>0</v>
      </c>
      <c r="P102" s="4">
        <f t="shared" si="36"/>
        <v>0</v>
      </c>
      <c r="Q102" s="11">
        <f t="shared" si="37"/>
        <v>0</v>
      </c>
      <c r="R102" s="10">
        <f t="shared" si="35"/>
        <v>0</v>
      </c>
      <c r="S102" s="8"/>
    </row>
    <row r="103" spans="1:19">
      <c r="A103" s="62">
        <v>5</v>
      </c>
      <c r="B103" s="62"/>
      <c r="C103" s="1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3">
        <f t="shared" si="31"/>
        <v>0</v>
      </c>
      <c r="O103" s="9">
        <f t="shared" si="32"/>
        <v>0</v>
      </c>
      <c r="P103" s="4">
        <f t="shared" si="36"/>
        <v>0</v>
      </c>
      <c r="Q103" s="11">
        <f t="shared" si="37"/>
        <v>0</v>
      </c>
      <c r="R103" s="10">
        <f t="shared" si="35"/>
        <v>0</v>
      </c>
      <c r="S103" s="8"/>
    </row>
    <row r="104" spans="1:19">
      <c r="A104" s="62">
        <v>6</v>
      </c>
      <c r="B104" s="62"/>
      <c r="C104" s="1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3">
        <f t="shared" si="31"/>
        <v>0</v>
      </c>
      <c r="O104" s="9">
        <f t="shared" si="32"/>
        <v>0</v>
      </c>
      <c r="P104" s="4">
        <f t="shared" si="36"/>
        <v>0</v>
      </c>
      <c r="Q104" s="11">
        <f t="shared" si="37"/>
        <v>0</v>
      </c>
      <c r="R104" s="10">
        <f t="shared" si="35"/>
        <v>0</v>
      </c>
      <c r="S104" s="8"/>
    </row>
    <row r="105" spans="1:19">
      <c r="A105" s="62">
        <v>7</v>
      </c>
      <c r="B105" s="62"/>
      <c r="C105" s="1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3">
        <f t="shared" si="31"/>
        <v>0</v>
      </c>
      <c r="O105" s="9">
        <f t="shared" si="32"/>
        <v>0</v>
      </c>
      <c r="P105" s="4">
        <f t="shared" si="36"/>
        <v>0</v>
      </c>
      <c r="Q105" s="11">
        <f t="shared" si="37"/>
        <v>0</v>
      </c>
      <c r="R105" s="10">
        <f t="shared" si="35"/>
        <v>0</v>
      </c>
      <c r="S105" s="8"/>
    </row>
    <row r="106" spans="1:19">
      <c r="A106" s="62">
        <v>8</v>
      </c>
      <c r="B106" s="62"/>
      <c r="C106" s="1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3">
        <f t="shared" si="31"/>
        <v>0</v>
      </c>
      <c r="O106" s="9">
        <f t="shared" si="32"/>
        <v>0</v>
      </c>
      <c r="P106" s="4">
        <f t="shared" si="36"/>
        <v>0</v>
      </c>
      <c r="Q106" s="11">
        <f t="shared" si="37"/>
        <v>0</v>
      </c>
      <c r="R106" s="10">
        <f t="shared" si="35"/>
        <v>0</v>
      </c>
      <c r="S106" s="8"/>
    </row>
    <row r="107" spans="1:19">
      <c r="A107" s="62">
        <v>9</v>
      </c>
      <c r="B107" s="62"/>
      <c r="C107" s="1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3">
        <f t="shared" si="31"/>
        <v>0</v>
      </c>
      <c r="O107" s="9">
        <f t="shared" si="32"/>
        <v>0</v>
      </c>
      <c r="P107" s="4">
        <f t="shared" si="36"/>
        <v>0</v>
      </c>
      <c r="Q107" s="11">
        <f t="shared" si="37"/>
        <v>0</v>
      </c>
      <c r="R107" s="10">
        <f t="shared" si="35"/>
        <v>0</v>
      </c>
      <c r="S107" s="8"/>
    </row>
    <row r="108" spans="1:19">
      <c r="A108" s="62">
        <v>10</v>
      </c>
      <c r="B108" s="62"/>
      <c r="C108" s="1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3">
        <f t="shared" si="31"/>
        <v>0</v>
      </c>
      <c r="O108" s="9">
        <f t="shared" si="32"/>
        <v>0</v>
      </c>
      <c r="P108" s="4">
        <f t="shared" si="36"/>
        <v>0</v>
      </c>
      <c r="Q108" s="11">
        <f t="shared" si="37"/>
        <v>0</v>
      </c>
      <c r="R108" s="10">
        <f t="shared" si="35"/>
        <v>0</v>
      </c>
      <c r="S108" s="8"/>
    </row>
    <row r="109" spans="1:19" ht="15" customHeight="1">
      <c r="A109" s="65" t="s">
        <v>34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7"/>
      <c r="R109" s="10">
        <f>SUM(R99:R108)</f>
        <v>31.510399999999997</v>
      </c>
      <c r="S109" s="8"/>
    </row>
    <row r="110" spans="1:19" ht="15.75">
      <c r="A110" s="24" t="s">
        <v>35</v>
      </c>
      <c r="B110" s="56" t="s">
        <v>65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6"/>
      <c r="S110" s="8"/>
    </row>
    <row r="111" spans="1:19">
      <c r="A111" s="49" t="s">
        <v>47</v>
      </c>
      <c r="B111" s="49"/>
      <c r="C111" s="49"/>
      <c r="D111" s="49"/>
      <c r="E111" s="49"/>
      <c r="F111" s="49"/>
      <c r="G111" s="49"/>
      <c r="H111" s="49"/>
      <c r="I111" s="49"/>
      <c r="J111" s="15"/>
      <c r="K111" s="15"/>
      <c r="L111" s="15"/>
      <c r="M111" s="15"/>
      <c r="N111" s="15"/>
      <c r="O111" s="15"/>
      <c r="P111" s="15"/>
      <c r="Q111" s="15"/>
      <c r="R111" s="16"/>
      <c r="S111" s="8"/>
    </row>
    <row r="112" spans="1:19" s="8" customFormat="1">
      <c r="A112" s="49"/>
      <c r="B112" s="49"/>
      <c r="C112" s="49"/>
      <c r="D112" s="49"/>
      <c r="E112" s="49"/>
      <c r="F112" s="49"/>
      <c r="G112" s="49"/>
      <c r="H112" s="49"/>
      <c r="I112" s="49"/>
      <c r="J112" s="15"/>
      <c r="K112" s="15"/>
      <c r="L112" s="15"/>
      <c r="M112" s="15"/>
      <c r="N112" s="15"/>
      <c r="O112" s="15"/>
      <c r="P112" s="15"/>
      <c r="Q112" s="15"/>
      <c r="R112" s="16"/>
    </row>
    <row r="113" spans="1:19">
      <c r="A113" s="68" t="s">
        <v>66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58"/>
      <c r="R113" s="8"/>
      <c r="S113" s="8"/>
    </row>
    <row r="114" spans="1:19" ht="18">
      <c r="A114" s="70" t="s">
        <v>27</v>
      </c>
      <c r="B114" s="71"/>
      <c r="C114" s="71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8"/>
      <c r="R114" s="8"/>
      <c r="S114" s="8"/>
    </row>
    <row r="115" spans="1:19">
      <c r="A115" s="68" t="s">
        <v>39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58"/>
      <c r="R115" s="8"/>
      <c r="S115" s="8"/>
    </row>
    <row r="116" spans="1:19" ht="30">
      <c r="A116" s="62">
        <v>1</v>
      </c>
      <c r="B116" s="62" t="s">
        <v>67</v>
      </c>
      <c r="C116" s="57" t="s">
        <v>68</v>
      </c>
      <c r="D116" s="62" t="s">
        <v>30</v>
      </c>
      <c r="E116" s="62">
        <v>5</v>
      </c>
      <c r="F116" s="62" t="s">
        <v>62</v>
      </c>
      <c r="G116" s="62">
        <v>2</v>
      </c>
      <c r="H116" s="62" t="s">
        <v>33</v>
      </c>
      <c r="I116" s="62"/>
      <c r="J116" s="62">
        <v>27</v>
      </c>
      <c r="K116" s="62">
        <v>27</v>
      </c>
      <c r="L116" s="62">
        <v>6</v>
      </c>
      <c r="M116" s="62" t="s">
        <v>33</v>
      </c>
      <c r="N116" s="3">
        <f t="shared" ref="N116:N125" si="38">(IF(F116="OŽ",IF(L116=1,550.8,IF(L116=2,426.38,IF(L116=3,342.14,IF(L116=4,181.44,IF(L116=5,168.48,IF(L116=6,155.52,IF(L116=7,148.5,IF(L116=8,144,0))))))))+IF(L116&lt;=8,0,IF(L116&lt;=16,137.7,IF(L116&lt;=24,108,IF(L116&lt;=32,80.1,IF(L116&lt;=36,52.2,0)))))-IF(L116&lt;=8,0,IF(L116&lt;=16,(L116-9)*2.754,IF(L116&lt;=24,(L116-17)* 2.754,IF(L116&lt;=32,(L116-25)* 2.754,IF(L116&lt;=36,(L116-33)*2.754,0))))),0)+IF(F116="PČ",IF(L116=1,449,IF(L116=2,314.6,IF(L116=3,238,IF(L116=4,172,IF(L116=5,159,IF(L116=6,145,IF(L116=7,132,IF(L116=8,119,0))))))))+IF(L116&lt;=8,0,IF(L116&lt;=16,88,IF(L116&lt;=24,55,IF(L116&lt;=32,22,0))))-IF(L116&lt;=8,0,IF(L116&lt;=16,(L116-9)*2.245,IF(L116&lt;=24,(L116-17)*2.245,IF(L116&lt;=32,(L116-25)*2.245,0)))),0)+IF(F116="PČneol",IF(L116=1,85,IF(L116=2,64.61,IF(L116=3,50.76,IF(L116=4,16.25,IF(L116=5,15,IF(L116=6,13.75,IF(L116=7,12.5,IF(L116=8,11.25,0))))))))+IF(L116&lt;=8,0,IF(L116&lt;=16,9,0))-IF(L116&lt;=8,0,IF(L116&lt;=16,(L116-9)*0.425,0)),0)+IF(F116="PŽ",IF(L116=1,85,IF(L116=2,59.5,IF(L116=3,45,IF(L116=4,32.5,IF(L116=5,30,IF(L116=6,27.5,IF(L116=7,25,IF(L116=8,22.5,0))))))))+IF(L116&lt;=8,0,IF(L116&lt;=16,19,IF(L116&lt;=24,13,IF(L116&lt;=32,8,0))))-IF(L116&lt;=8,0,IF(L116&lt;=16,(L116-9)*0.425,IF(L116&lt;=24,(L116-17)*0.425,IF(L116&lt;=32,(L116-25)*0.425,0)))),0)+IF(F116="EČ",IF(L116=1,204,IF(L116=2,156.24,IF(L116=3,123.84,IF(L116=4,72,IF(L116=5,66,IF(L116=6,60,IF(L116=7,54,IF(L116=8,48,0))))))))+IF(L116&lt;=8,0,IF(L116&lt;=16,40,IF(L116&lt;=24,25,0)))-IF(L116&lt;=8,0,IF(L116&lt;=16,(L116-9)*1.02,IF(L116&lt;=24,(L116-17)*1.02,0))),0)+IF(F116="EČneol",IF(L116=1,68,IF(L116=2,51.69,IF(L116=3,40.61,IF(L116=4,13,IF(L116=5,12,IF(L116=6,11,IF(L116=7,10,IF(L116=8,9,0)))))))))+IF(F116="EŽ",IF(L116=1,68,IF(L116=2,47.6,IF(L116=3,36,IF(L116=4,18,IF(L116=5,16.5,IF(L116=6,15,IF(L116=7,13.5,IF(L116=8,12,0))))))))+IF(L116&lt;=8,0,IF(L116&lt;=16,10,IF(L116&lt;=24,6,0)))-IF(L116&lt;=8,0,IF(L116&lt;=16,(L116-9)*0.34,IF(L116&lt;=24,(L116-17)*0.34,0))),0)+IF(F116="PT",IF(L116=1,68,IF(L116=2,52.08,IF(L116=3,41.28,IF(L116=4,24,IF(L116=5,22,IF(L116=6,20,IF(L116=7,18,IF(L116=8,16,0))))))))+IF(L116&lt;=8,0,IF(L116&lt;=16,13,IF(L116&lt;=24,9,IF(L116&lt;=32,4,0))))-IF(L116&lt;=8,0,IF(L116&lt;=16,(L116-9)*0.34,IF(L116&lt;=24,(L116-17)*0.34,IF(L116&lt;=32,(L116-25)*0.34,0)))),0)+IF(F116="JOŽ",IF(L116=1,85,IF(L116=2,59.5,IF(L116=3,45,IF(L116=4,32.5,IF(L116=5,30,IF(L116=6,27.5,IF(L116=7,25,IF(L116=8,22.5,0))))))))+IF(L116&lt;=8,0,IF(L116&lt;=16,19,IF(L116&lt;=24,13,0)))-IF(L116&lt;=8,0,IF(L116&lt;=16,(L116-9)*0.425,IF(L116&lt;=24,(L116-17)*0.425,0))),0)+IF(F116="JPČ",IF(L116=1,68,IF(L116=2,47.6,IF(L116=3,36,IF(L116=4,26,IF(L116=5,24,IF(L116=6,22,IF(L116=7,20,IF(L116=8,18,0))))))))+IF(L116&lt;=8,0,IF(L116&lt;=16,13,IF(L116&lt;=24,9,0)))-IF(L116&lt;=8,0,IF(L116&lt;=16,(L116-9)*0.34,IF(L116&lt;=24,(L116-17)*0.34,0))),0)+IF(F116="JEČ",IF(L116=1,34,IF(L116=2,26.04,IF(L116=3,20.6,IF(L116=4,12,IF(L116=5,11,IF(L116=6,10,IF(L116=7,9,IF(L116=8,8,0))))))))+IF(L116&lt;=8,0,IF(L116&lt;=16,6,0))-IF(L116&lt;=8,0,IF(L116&lt;=16,(L116-9)*0.17,0)),0)+IF(F116="JEOF",IF(L116=1,34,IF(L116=2,26.04,IF(L116=3,20.6,IF(L116=4,12,IF(L116=5,11,IF(L116=6,10,IF(L116=7,9,IF(L116=8,8,0))))))))+IF(L116&lt;=8,0,IF(L116&lt;=16,6,0))-IF(L116&lt;=8,0,IF(L116&lt;=16,(L116-9)*0.17,0)),0)+IF(F116="JnPČ",IF(L116=1,51,IF(L116=2,35.7,IF(L116=3,27,IF(L116=4,19.5,IF(L116=5,18,IF(L116=6,16.5,IF(L116=7,15,IF(L116=8,13.5,0))))))))+IF(L116&lt;=8,0,IF(L116&lt;=16,10,0))-IF(L116&lt;=8,0,IF(L116&lt;=16,(L116-9)*0.255,0)),0)+IF(F116="JnEČ",IF(L116=1,25.5,IF(L116=2,19.53,IF(L116=3,15.48,IF(L116=4,9,IF(L116=5,8.25,IF(L116=6,7.5,IF(L116=7,6.75,IF(L116=8,6,0))))))))+IF(L116&lt;=8,0,IF(L116&lt;=16,5,0))-IF(L116&lt;=8,0,IF(L116&lt;=16,(L116-9)*0.1275,0)),0)+IF(F116="JčPČ",IF(L116=1,21.25,IF(L116=2,14.5,IF(L116=3,11.5,IF(L116=4,7,IF(L116=5,6.5,IF(L116=6,6,IF(L116=7,5.5,IF(L116=8,5,0))))))))+IF(L116&lt;=8,0,IF(L116&lt;=16,4,0))-IF(L116&lt;=8,0,IF(L116&lt;=16,(L116-9)*0.10625,0)),0)+IF(F116="JčEČ",IF(L116=1,17,IF(L116=2,13.02,IF(L116=3,10.32,IF(L116=4,6,IF(L116=5,5.5,IF(L116=6,5,IF(L116=7,4.5,IF(L116=8,4,0))))))))+IF(L116&lt;=8,0,IF(L116&lt;=16,3,0))-IF(L116&lt;=8,0,IF(L116&lt;=16,(L116-9)*0.085,0)),0)+IF(F116="NEAK",IF(L116=1,11.48,IF(L116=2,8.79,IF(L116=3,6.97,IF(L116=4,4.05,IF(L116=5,3.71,IF(L116=6,3.38,IF(L116=7,3.04,IF(L116=8,2.7,0))))))))+IF(L116&lt;=8,0,IF(L116&lt;=16,2,IF(L116&lt;=24,1.3,0)))-IF(L116&lt;=8,0,IF(L116&lt;=16,(L116-9)*0.0574,IF(L116&lt;=24,(L116-17)*0.0574,0))),0))*IF(L116&lt;0,1,IF(OR(F116="PČ",F116="PŽ",F116="PT"),IF(J116&lt;32,J116/32,1),1))* IF(L116&lt;0,1,IF(OR(F116="EČ",F116="EŽ",F116="JOŽ",F116="JPČ",F116="NEAK"),IF(J116&lt;24,J116/24,1),1))*IF(L116&lt;0,1,IF(OR(F116="PČneol",F116="JEČ",F116="JEOF",F116="JnPČ",F116="JnEČ",F116="JčPČ",F116="JčEČ"),IF(J116&lt;16,J116/16,1),1))*IF(L116&lt;0,1,IF(F116="EČneol",IF(J116&lt;8,J116/8,1),1))</f>
        <v>10</v>
      </c>
      <c r="O116" s="9">
        <f t="shared" ref="O116:O125" si="39">IF(F116="OŽ",N116,IF(H116="Ne",IF(J116*0.3&lt;J116-L116,N116,0),IF(J116*0.1&lt;J116-L116,N116,0)))</f>
        <v>10</v>
      </c>
      <c r="P116" s="4">
        <f t="shared" ref="P116" si="40">IF(O116=0,0,IF(F116="OŽ",IF(L116&gt;35,0,IF(J116&gt;35,(36-L116)*1.836,((36-L116)-(36-J116))*1.836)),0)+IF(F116="PČ",IF(L116&gt;31,0,IF(J116&gt;31,(32-L116)*1.347,((32-L116)-(32-J116))*1.347)),0)+ IF(F116="PČneol",IF(L116&gt;15,0,IF(J116&gt;15,(16-L116)*0.255,((16-L116)-(16-J116))*0.255)),0)+IF(F116="PŽ",IF(L116&gt;31,0,IF(J116&gt;31,(32-L116)*0.255,((32-L116)-(32-J116))*0.255)),0)+IF(F116="EČ",IF(L116&gt;23,0,IF(J116&gt;23,(24-L116)*0.612,((24-L116)-(24-J116))*0.612)),0)+IF(F116="EČneol",IF(L116&gt;7,0,IF(J116&gt;7,(8-L116)*0.204,((8-L116)-(8-J116))*0.204)),0)+IF(F116="EŽ",IF(L116&gt;23,0,IF(J116&gt;23,(24-L116)*0.204,((24-L116)-(24-J116))*0.204)),0)+IF(F116="PT",IF(L116&gt;31,0,IF(J116&gt;31,(32-L116)*0.204,((32-L116)-(32-J116))*0.204)),0)+IF(F116="JOŽ",IF(L116&gt;23,0,IF(J116&gt;23,(24-L116)*0.255,((24-L116)-(24-J116))*0.255)),0)+IF(F116="JPČ",IF(L116&gt;23,0,IF(J116&gt;23,(24-L116)*0.204,((24-L116)-(24-J116))*0.204)),0)+IF(F116="JEČ",IF(L116&gt;15,0,IF(J116&gt;15,(16-L116)*0.102,((16-L116)-(16-J116))*0.102)),0)+IF(F116="JEOF",IF(L116&gt;15,0,IF(J116&gt;15,(16-L116)*0.102,((16-L116)-(16-J116))*0.102)),0)+IF(F116="JnPČ",IF(L116&gt;15,0,IF(J116&gt;15,(16-L116)*0.153,((16-L116)-(16-J116))*0.153)),0)+IF(F116="JnEČ",IF(L116&gt;15,0,IF(J116&gt;15,(16-L116)*0.0765,((16-L116)-(16-J116))*0.0765)),0)+IF(F116="JčPČ",IF(L116&gt;15,0,IF(J116&gt;15,(16-L116)*0.06375,((16-L116)-(16-J116))*0.06375)),0)+IF(F116="JčEČ",IF(L116&gt;15,0,IF(J116&gt;15,(16-L116)*0.051,((16-L116)-(16-J116))*0.051)),0)+IF(F116="NEAK",IF(L116&gt;23,0,IF(J116&gt;23,(24-L116)*0.03444,((24-L116)-(24-J116))*0.03444)),0))</f>
        <v>1.02</v>
      </c>
      <c r="Q116" s="11">
        <f t="shared" ref="Q116" si="41">IF(ISERROR(P116*100/N116),0,(P116*100/N116))</f>
        <v>10.199999999999999</v>
      </c>
      <c r="R116" s="10">
        <f t="shared" ref="R116:R125" si="42">IF(Q116&lt;=30,O116+P116,O116+O116*0.3)*IF(G116=1,0.4,IF(G116=2,0.75,IF(G116="1 (kas 4 m. 1 k. nerengiamos)",0.52,1)))*IF(D116="olimpinė",1,IF(M116="Ne",0.5,1))*IF(OR(A$5="Lietuvos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federacija"),IF(OR(J116&lt;8,K116&lt;16),0,1),1)*E116*IF(I116&lt;=1,1,1/I116)*IF(OR(A$5="Lietuvos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41.325000000000003</v>
      </c>
      <c r="S116" s="8"/>
    </row>
    <row r="117" spans="1:19" ht="30">
      <c r="A117" s="62">
        <v>2</v>
      </c>
      <c r="B117" s="62" t="s">
        <v>67</v>
      </c>
      <c r="C117" s="57" t="s">
        <v>69</v>
      </c>
      <c r="D117" s="62" t="s">
        <v>30</v>
      </c>
      <c r="E117" s="62">
        <v>5</v>
      </c>
      <c r="F117" s="62" t="s">
        <v>62</v>
      </c>
      <c r="G117" s="62">
        <v>2</v>
      </c>
      <c r="H117" s="62" t="s">
        <v>33</v>
      </c>
      <c r="I117" s="62"/>
      <c r="J117" s="62">
        <v>27</v>
      </c>
      <c r="K117" s="62">
        <v>27</v>
      </c>
      <c r="L117" s="62">
        <v>9</v>
      </c>
      <c r="M117" s="62" t="s">
        <v>33</v>
      </c>
      <c r="N117" s="3">
        <f t="shared" si="38"/>
        <v>6</v>
      </c>
      <c r="O117" s="9">
        <f t="shared" si="39"/>
        <v>6</v>
      </c>
      <c r="P117" s="4">
        <f t="shared" ref="P117:P125" si="43">IF(O117=0,0,IF(F117="OŽ",IF(L117&gt;35,0,IF(J117&gt;35,(36-L117)*1.836,((36-L117)-(36-J117))*1.836)),0)+IF(F117="PČ",IF(L117&gt;31,0,IF(J117&gt;31,(32-L117)*1.347,((32-L117)-(32-J117))*1.347)),0)+ IF(F117="PČneol",IF(L117&gt;15,0,IF(J117&gt;15,(16-L117)*0.255,((16-L117)-(16-J117))*0.255)),0)+IF(F117="PŽ",IF(L117&gt;31,0,IF(J117&gt;31,(32-L117)*0.255,((32-L117)-(32-J117))*0.255)),0)+IF(F117="EČ",IF(L117&gt;23,0,IF(J117&gt;23,(24-L117)*0.612,((24-L117)-(24-J117))*0.612)),0)+IF(F117="EČneol",IF(L117&gt;7,0,IF(J117&gt;7,(8-L117)*0.204,((8-L117)-(8-J117))*0.204)),0)+IF(F117="EŽ",IF(L117&gt;23,0,IF(J117&gt;23,(24-L117)*0.204,((24-L117)-(24-J117))*0.204)),0)+IF(F117="PT",IF(L117&gt;31,0,IF(J117&gt;31,(32-L117)*0.204,((32-L117)-(32-J117))*0.204)),0)+IF(F117="JOŽ",IF(L117&gt;23,0,IF(J117&gt;23,(24-L117)*0.255,((24-L117)-(24-J117))*0.255)),0)+IF(F117="JPČ",IF(L117&gt;23,0,IF(J117&gt;23,(24-L117)*0.204,((24-L117)-(24-J117))*0.204)),0)+IF(F117="JEČ",IF(L117&gt;15,0,IF(J117&gt;15,(16-L117)*0.102,((16-L117)-(16-J117))*0.102)),0)+IF(F117="JEOF",IF(L117&gt;15,0,IF(J117&gt;15,(16-L117)*0.102,((16-L117)-(16-J117))*0.102)),0)+IF(F117="JnPČ",IF(L117&gt;15,0,IF(J117&gt;15,(16-L117)*0.153,((16-L117)-(16-J117))*0.153)),0)+IF(F117="JnEČ",IF(L117&gt;15,0,IF(J117&gt;15,(16-L117)*0.0765,((16-L117)-(16-J117))*0.0765)),0)+IF(F117="JčPČ",IF(L117&gt;15,0,IF(J117&gt;15,(16-L117)*0.06375,((16-L117)-(16-J117))*0.06375)),0)+IF(F117="JčEČ",IF(L117&gt;15,0,IF(J117&gt;15,(16-L117)*0.051,((16-L117)-(16-J117))*0.051)),0)+IF(F117="NEAK",IF(L117&gt;23,0,IF(J117&gt;23,(24-L117)*0.03444,((24-L117)-(24-J117))*0.03444)),0))</f>
        <v>0.71399999999999997</v>
      </c>
      <c r="Q117" s="11">
        <f t="shared" ref="Q117:Q125" si="44">IF(ISERROR(P117*100/N117),0,(P117*100/N117))</f>
        <v>11.899999999999999</v>
      </c>
      <c r="R117" s="10">
        <f t="shared" si="42"/>
        <v>25.177500000000002</v>
      </c>
      <c r="S117" s="8"/>
    </row>
    <row r="118" spans="1:19" ht="30">
      <c r="A118" s="62">
        <v>3</v>
      </c>
      <c r="B118" s="62" t="s">
        <v>67</v>
      </c>
      <c r="C118" s="57" t="s">
        <v>69</v>
      </c>
      <c r="D118" s="62" t="s">
        <v>30</v>
      </c>
      <c r="E118" s="62">
        <v>5</v>
      </c>
      <c r="F118" s="62" t="s">
        <v>62</v>
      </c>
      <c r="G118" s="62">
        <v>2</v>
      </c>
      <c r="H118" s="62" t="s">
        <v>33</v>
      </c>
      <c r="I118" s="62"/>
      <c r="J118" s="62">
        <v>27</v>
      </c>
      <c r="K118" s="62">
        <v>27</v>
      </c>
      <c r="L118" s="62">
        <v>9</v>
      </c>
      <c r="M118" s="62" t="s">
        <v>33</v>
      </c>
      <c r="N118" s="3">
        <f t="shared" si="38"/>
        <v>6</v>
      </c>
      <c r="O118" s="9">
        <f t="shared" si="39"/>
        <v>6</v>
      </c>
      <c r="P118" s="4">
        <f t="shared" si="43"/>
        <v>0.71399999999999997</v>
      </c>
      <c r="Q118" s="11">
        <f t="shared" si="44"/>
        <v>11.899999999999999</v>
      </c>
      <c r="R118" s="10">
        <f t="shared" si="42"/>
        <v>25.177500000000002</v>
      </c>
      <c r="S118" s="8"/>
    </row>
    <row r="119" spans="1:19">
      <c r="A119" s="62">
        <v>4</v>
      </c>
      <c r="B119" s="62"/>
      <c r="C119" s="1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3">
        <f t="shared" si="38"/>
        <v>0</v>
      </c>
      <c r="O119" s="9">
        <f t="shared" si="39"/>
        <v>0</v>
      </c>
      <c r="P119" s="4">
        <f t="shared" si="43"/>
        <v>0</v>
      </c>
      <c r="Q119" s="11">
        <f t="shared" si="44"/>
        <v>0</v>
      </c>
      <c r="R119" s="10">
        <f t="shared" si="42"/>
        <v>0</v>
      </c>
      <c r="S119" s="8"/>
    </row>
    <row r="120" spans="1:19">
      <c r="A120" s="62">
        <v>5</v>
      </c>
      <c r="B120" s="62"/>
      <c r="C120" s="1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3">
        <f t="shared" si="38"/>
        <v>0</v>
      </c>
      <c r="O120" s="9">
        <f t="shared" si="39"/>
        <v>0</v>
      </c>
      <c r="P120" s="4">
        <f t="shared" si="43"/>
        <v>0</v>
      </c>
      <c r="Q120" s="11">
        <f t="shared" si="44"/>
        <v>0</v>
      </c>
      <c r="R120" s="10">
        <f t="shared" si="42"/>
        <v>0</v>
      </c>
      <c r="S120" s="8"/>
    </row>
    <row r="121" spans="1:19">
      <c r="A121" s="62">
        <v>6</v>
      </c>
      <c r="B121" s="62"/>
      <c r="C121" s="1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3">
        <f t="shared" si="38"/>
        <v>0</v>
      </c>
      <c r="O121" s="9">
        <f t="shared" si="39"/>
        <v>0</v>
      </c>
      <c r="P121" s="4">
        <f t="shared" si="43"/>
        <v>0</v>
      </c>
      <c r="Q121" s="11">
        <f t="shared" si="44"/>
        <v>0</v>
      </c>
      <c r="R121" s="10">
        <f t="shared" si="42"/>
        <v>0</v>
      </c>
      <c r="S121" s="8"/>
    </row>
    <row r="122" spans="1:19">
      <c r="A122" s="62">
        <v>7</v>
      </c>
      <c r="B122" s="62"/>
      <c r="C122" s="1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3">
        <f t="shared" si="38"/>
        <v>0</v>
      </c>
      <c r="O122" s="9">
        <f t="shared" si="39"/>
        <v>0</v>
      </c>
      <c r="P122" s="4">
        <f t="shared" si="43"/>
        <v>0</v>
      </c>
      <c r="Q122" s="11">
        <f t="shared" si="44"/>
        <v>0</v>
      </c>
      <c r="R122" s="10">
        <f t="shared" si="42"/>
        <v>0</v>
      </c>
      <c r="S122" s="8"/>
    </row>
    <row r="123" spans="1:19">
      <c r="A123" s="62">
        <v>8</v>
      </c>
      <c r="B123" s="62"/>
      <c r="C123" s="1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3">
        <f t="shared" si="38"/>
        <v>0</v>
      </c>
      <c r="O123" s="9">
        <f t="shared" si="39"/>
        <v>0</v>
      </c>
      <c r="P123" s="4">
        <f t="shared" si="43"/>
        <v>0</v>
      </c>
      <c r="Q123" s="11">
        <f t="shared" si="44"/>
        <v>0</v>
      </c>
      <c r="R123" s="10">
        <f t="shared" si="42"/>
        <v>0</v>
      </c>
      <c r="S123" s="8"/>
    </row>
    <row r="124" spans="1:19">
      <c r="A124" s="62">
        <v>9</v>
      </c>
      <c r="B124" s="62"/>
      <c r="C124" s="1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3">
        <f t="shared" si="38"/>
        <v>0</v>
      </c>
      <c r="O124" s="9">
        <f t="shared" si="39"/>
        <v>0</v>
      </c>
      <c r="P124" s="4">
        <f t="shared" si="43"/>
        <v>0</v>
      </c>
      <c r="Q124" s="11">
        <f t="shared" si="44"/>
        <v>0</v>
      </c>
      <c r="R124" s="10">
        <f t="shared" si="42"/>
        <v>0</v>
      </c>
      <c r="S124" s="8"/>
    </row>
    <row r="125" spans="1:19">
      <c r="A125" s="62">
        <v>10</v>
      </c>
      <c r="B125" s="62"/>
      <c r="C125" s="1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3">
        <f t="shared" si="38"/>
        <v>0</v>
      </c>
      <c r="O125" s="9">
        <f t="shared" si="39"/>
        <v>0</v>
      </c>
      <c r="P125" s="4">
        <f t="shared" si="43"/>
        <v>0</v>
      </c>
      <c r="Q125" s="11">
        <f t="shared" si="44"/>
        <v>0</v>
      </c>
      <c r="R125" s="10">
        <f t="shared" si="42"/>
        <v>0</v>
      </c>
      <c r="S125" s="8"/>
    </row>
    <row r="126" spans="1:19">
      <c r="A126" s="65" t="s">
        <v>34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7"/>
      <c r="R126" s="10">
        <f>SUM(R116:R125)</f>
        <v>91.68</v>
      </c>
      <c r="S126" s="8"/>
    </row>
    <row r="127" spans="1:19" ht="15.75">
      <c r="A127" s="24" t="s">
        <v>35</v>
      </c>
      <c r="B127" s="56" t="s">
        <v>70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6"/>
      <c r="S127" s="8"/>
    </row>
    <row r="128" spans="1:19">
      <c r="A128" s="49" t="s">
        <v>47</v>
      </c>
      <c r="B128" s="49"/>
      <c r="C128" s="49"/>
      <c r="D128" s="49"/>
      <c r="E128" s="49"/>
      <c r="F128" s="49"/>
      <c r="G128" s="49"/>
      <c r="H128" s="49"/>
      <c r="I128" s="49"/>
      <c r="J128" s="15"/>
      <c r="K128" s="15"/>
      <c r="L128" s="15"/>
      <c r="M128" s="15"/>
      <c r="N128" s="15"/>
      <c r="O128" s="15"/>
      <c r="P128" s="15"/>
      <c r="Q128" s="15"/>
      <c r="R128" s="16"/>
      <c r="S128" s="8"/>
    </row>
    <row r="129" spans="1:19" s="8" customFormat="1">
      <c r="A129" s="49"/>
      <c r="B129" s="49"/>
      <c r="C129" s="49"/>
      <c r="D129" s="49"/>
      <c r="E129" s="49"/>
      <c r="F129" s="49"/>
      <c r="G129" s="49"/>
      <c r="H129" s="49"/>
      <c r="I129" s="49"/>
      <c r="J129" s="15"/>
      <c r="K129" s="15"/>
      <c r="L129" s="15"/>
      <c r="M129" s="15"/>
      <c r="N129" s="15"/>
      <c r="O129" s="15"/>
      <c r="P129" s="15"/>
      <c r="Q129" s="15"/>
      <c r="R129" s="16"/>
    </row>
    <row r="130" spans="1:19">
      <c r="A130" s="68" t="s">
        <v>71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58"/>
      <c r="R130" s="8"/>
      <c r="S130" s="8"/>
    </row>
    <row r="131" spans="1:19" ht="18">
      <c r="A131" s="70" t="s">
        <v>27</v>
      </c>
      <c r="B131" s="71"/>
      <c r="C131" s="71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8"/>
      <c r="R131" s="8"/>
      <c r="S131" s="8"/>
    </row>
    <row r="132" spans="1:19">
      <c r="A132" s="68" t="s">
        <v>39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58"/>
      <c r="R132" s="8"/>
      <c r="S132" s="8"/>
    </row>
    <row r="133" spans="1:19" ht="30">
      <c r="A133" s="62">
        <v>1</v>
      </c>
      <c r="B133" s="62" t="s">
        <v>67</v>
      </c>
      <c r="C133" s="57" t="s">
        <v>68</v>
      </c>
      <c r="D133" s="62" t="s">
        <v>30</v>
      </c>
      <c r="E133" s="62">
        <v>5</v>
      </c>
      <c r="F133" s="62" t="s">
        <v>62</v>
      </c>
      <c r="G133" s="62">
        <v>2</v>
      </c>
      <c r="H133" s="62" t="s">
        <v>33</v>
      </c>
      <c r="I133" s="62"/>
      <c r="J133" s="62">
        <v>20</v>
      </c>
      <c r="K133" s="62">
        <v>20</v>
      </c>
      <c r="L133" s="62">
        <v>8</v>
      </c>
      <c r="M133" s="62" t="s">
        <v>33</v>
      </c>
      <c r="N133" s="3">
        <f t="shared" ref="N133:N142" si="45">(IF(F133="OŽ",IF(L133=1,550.8,IF(L133=2,426.38,IF(L133=3,342.14,IF(L133=4,181.44,IF(L133=5,168.48,IF(L133=6,155.52,IF(L133=7,148.5,IF(L133=8,144,0))))))))+IF(L133&lt;=8,0,IF(L133&lt;=16,137.7,IF(L133&lt;=24,108,IF(L133&lt;=32,80.1,IF(L133&lt;=36,52.2,0)))))-IF(L133&lt;=8,0,IF(L133&lt;=16,(L133-9)*2.754,IF(L133&lt;=24,(L133-17)* 2.754,IF(L133&lt;=32,(L133-25)* 2.754,IF(L133&lt;=36,(L133-33)*2.754,0))))),0)+IF(F133="PČ",IF(L133=1,449,IF(L133=2,314.6,IF(L133=3,238,IF(L133=4,172,IF(L133=5,159,IF(L133=6,145,IF(L133=7,132,IF(L133=8,119,0))))))))+IF(L133&lt;=8,0,IF(L133&lt;=16,88,IF(L133&lt;=24,55,IF(L133&lt;=32,22,0))))-IF(L133&lt;=8,0,IF(L133&lt;=16,(L133-9)*2.245,IF(L133&lt;=24,(L133-17)*2.245,IF(L133&lt;=32,(L133-25)*2.245,0)))),0)+IF(F133="PČneol",IF(L133=1,85,IF(L133=2,64.61,IF(L133=3,50.76,IF(L133=4,16.25,IF(L133=5,15,IF(L133=6,13.75,IF(L133=7,12.5,IF(L133=8,11.25,0))))))))+IF(L133&lt;=8,0,IF(L133&lt;=16,9,0))-IF(L133&lt;=8,0,IF(L133&lt;=16,(L133-9)*0.425,0)),0)+IF(F133="PŽ",IF(L133=1,85,IF(L133=2,59.5,IF(L133=3,45,IF(L133=4,32.5,IF(L133=5,30,IF(L133=6,27.5,IF(L133=7,25,IF(L133=8,22.5,0))))))))+IF(L133&lt;=8,0,IF(L133&lt;=16,19,IF(L133&lt;=24,13,IF(L133&lt;=32,8,0))))-IF(L133&lt;=8,0,IF(L133&lt;=16,(L133-9)*0.425,IF(L133&lt;=24,(L133-17)*0.425,IF(L133&lt;=32,(L133-25)*0.425,0)))),0)+IF(F133="EČ",IF(L133=1,204,IF(L133=2,156.24,IF(L133=3,123.84,IF(L133=4,72,IF(L133=5,66,IF(L133=6,60,IF(L133=7,54,IF(L133=8,48,0))))))))+IF(L133&lt;=8,0,IF(L133&lt;=16,40,IF(L133&lt;=24,25,0)))-IF(L133&lt;=8,0,IF(L133&lt;=16,(L133-9)*1.02,IF(L133&lt;=24,(L133-17)*1.02,0))),0)+IF(F133="EČneol",IF(L133=1,68,IF(L133=2,51.69,IF(L133=3,40.61,IF(L133=4,13,IF(L133=5,12,IF(L133=6,11,IF(L133=7,10,IF(L133=8,9,0)))))))))+IF(F133="EŽ",IF(L133=1,68,IF(L133=2,47.6,IF(L133=3,36,IF(L133=4,18,IF(L133=5,16.5,IF(L133=6,15,IF(L133=7,13.5,IF(L133=8,12,0))))))))+IF(L133&lt;=8,0,IF(L133&lt;=16,10,IF(L133&lt;=24,6,0)))-IF(L133&lt;=8,0,IF(L133&lt;=16,(L133-9)*0.34,IF(L133&lt;=24,(L133-17)*0.34,0))),0)+IF(F133="PT",IF(L133=1,68,IF(L133=2,52.08,IF(L133=3,41.28,IF(L133=4,24,IF(L133=5,22,IF(L133=6,20,IF(L133=7,18,IF(L133=8,16,0))))))))+IF(L133&lt;=8,0,IF(L133&lt;=16,13,IF(L133&lt;=24,9,IF(L133&lt;=32,4,0))))-IF(L133&lt;=8,0,IF(L133&lt;=16,(L133-9)*0.34,IF(L133&lt;=24,(L133-17)*0.34,IF(L133&lt;=32,(L133-25)*0.34,0)))),0)+IF(F133="JOŽ",IF(L133=1,85,IF(L133=2,59.5,IF(L133=3,45,IF(L133=4,32.5,IF(L133=5,30,IF(L133=6,27.5,IF(L133=7,25,IF(L133=8,22.5,0))))))))+IF(L133&lt;=8,0,IF(L133&lt;=16,19,IF(L133&lt;=24,13,0)))-IF(L133&lt;=8,0,IF(L133&lt;=16,(L133-9)*0.425,IF(L133&lt;=24,(L133-17)*0.425,0))),0)+IF(F133="JPČ",IF(L133=1,68,IF(L133=2,47.6,IF(L133=3,36,IF(L133=4,26,IF(L133=5,24,IF(L133=6,22,IF(L133=7,20,IF(L133=8,18,0))))))))+IF(L133&lt;=8,0,IF(L133&lt;=16,13,IF(L133&lt;=24,9,0)))-IF(L133&lt;=8,0,IF(L133&lt;=16,(L133-9)*0.34,IF(L133&lt;=24,(L133-17)*0.34,0))),0)+IF(F133="JEČ",IF(L133=1,34,IF(L133=2,26.04,IF(L133=3,20.6,IF(L133=4,12,IF(L133=5,11,IF(L133=6,10,IF(L133=7,9,IF(L133=8,8,0))))))))+IF(L133&lt;=8,0,IF(L133&lt;=16,6,0))-IF(L133&lt;=8,0,IF(L133&lt;=16,(L133-9)*0.17,0)),0)+IF(F133="JEOF",IF(L133=1,34,IF(L133=2,26.04,IF(L133=3,20.6,IF(L133=4,12,IF(L133=5,11,IF(L133=6,10,IF(L133=7,9,IF(L133=8,8,0))))))))+IF(L133&lt;=8,0,IF(L133&lt;=16,6,0))-IF(L133&lt;=8,0,IF(L133&lt;=16,(L133-9)*0.17,0)),0)+IF(F133="JnPČ",IF(L133=1,51,IF(L133=2,35.7,IF(L133=3,27,IF(L133=4,19.5,IF(L133=5,18,IF(L133=6,16.5,IF(L133=7,15,IF(L133=8,13.5,0))))))))+IF(L133&lt;=8,0,IF(L133&lt;=16,10,0))-IF(L133&lt;=8,0,IF(L133&lt;=16,(L133-9)*0.255,0)),0)+IF(F133="JnEČ",IF(L133=1,25.5,IF(L133=2,19.53,IF(L133=3,15.48,IF(L133=4,9,IF(L133=5,8.25,IF(L133=6,7.5,IF(L133=7,6.75,IF(L133=8,6,0))))))))+IF(L133&lt;=8,0,IF(L133&lt;=16,5,0))-IF(L133&lt;=8,0,IF(L133&lt;=16,(L133-9)*0.1275,0)),0)+IF(F133="JčPČ",IF(L133=1,21.25,IF(L133=2,14.5,IF(L133=3,11.5,IF(L133=4,7,IF(L133=5,6.5,IF(L133=6,6,IF(L133=7,5.5,IF(L133=8,5,0))))))))+IF(L133&lt;=8,0,IF(L133&lt;=16,4,0))-IF(L133&lt;=8,0,IF(L133&lt;=16,(L133-9)*0.10625,0)),0)+IF(F133="JčEČ",IF(L133=1,17,IF(L133=2,13.02,IF(L133=3,10.32,IF(L133=4,6,IF(L133=5,5.5,IF(L133=6,5,IF(L133=7,4.5,IF(L133=8,4,0))))))))+IF(L133&lt;=8,0,IF(L133&lt;=16,3,0))-IF(L133&lt;=8,0,IF(L133&lt;=16,(L133-9)*0.085,0)),0)+IF(F133="NEAK",IF(L133=1,11.48,IF(L133=2,8.79,IF(L133=3,6.97,IF(L133=4,4.05,IF(L133=5,3.71,IF(L133=6,3.38,IF(L133=7,3.04,IF(L133=8,2.7,0))))))))+IF(L133&lt;=8,0,IF(L133&lt;=16,2,IF(L133&lt;=24,1.3,0)))-IF(L133&lt;=8,0,IF(L133&lt;=16,(L133-9)*0.0574,IF(L133&lt;=24,(L133-17)*0.0574,0))),0))*IF(L133&lt;0,1,IF(OR(F133="PČ",F133="PŽ",F133="PT"),IF(J133&lt;32,J133/32,1),1))* IF(L133&lt;0,1,IF(OR(F133="EČ",F133="EŽ",F133="JOŽ",F133="JPČ",F133="NEAK"),IF(J133&lt;24,J133/24,1),1))*IF(L133&lt;0,1,IF(OR(F133="PČneol",F133="JEČ",F133="JEOF",F133="JnPČ",F133="JnEČ",F133="JčPČ",F133="JčEČ"),IF(J133&lt;16,J133/16,1),1))*IF(L133&lt;0,1,IF(F133="EČneol",IF(J133&lt;8,J133/8,1),1))</f>
        <v>8</v>
      </c>
      <c r="O133" s="9">
        <f t="shared" ref="O133:O142" si="46">IF(F133="OŽ",N133,IF(H133="Ne",IF(J133*0.3&lt;J133-L133,N133,0),IF(J133*0.1&lt;J133-L133,N133,0)))</f>
        <v>8</v>
      </c>
      <c r="P133" s="4">
        <f t="shared" ref="P133" si="47">IF(O133=0,0,IF(F133="OŽ",IF(L133&gt;35,0,IF(J133&gt;35,(36-L133)*1.836,((36-L133)-(36-J133))*1.836)),0)+IF(F133="PČ",IF(L133&gt;31,0,IF(J133&gt;31,(32-L133)*1.347,((32-L133)-(32-J133))*1.347)),0)+ IF(F133="PČneol",IF(L133&gt;15,0,IF(J133&gt;15,(16-L133)*0.255,((16-L133)-(16-J133))*0.255)),0)+IF(F133="PŽ",IF(L133&gt;31,0,IF(J133&gt;31,(32-L133)*0.255,((32-L133)-(32-J133))*0.255)),0)+IF(F133="EČ",IF(L133&gt;23,0,IF(J133&gt;23,(24-L133)*0.612,((24-L133)-(24-J133))*0.612)),0)+IF(F133="EČneol",IF(L133&gt;7,0,IF(J133&gt;7,(8-L133)*0.204,((8-L133)-(8-J133))*0.204)),0)+IF(F133="EŽ",IF(L133&gt;23,0,IF(J133&gt;23,(24-L133)*0.204,((24-L133)-(24-J133))*0.204)),0)+IF(F133="PT",IF(L133&gt;31,0,IF(J133&gt;31,(32-L133)*0.204,((32-L133)-(32-J133))*0.204)),0)+IF(F133="JOŽ",IF(L133&gt;23,0,IF(J133&gt;23,(24-L133)*0.255,((24-L133)-(24-J133))*0.255)),0)+IF(F133="JPČ",IF(L133&gt;23,0,IF(J133&gt;23,(24-L133)*0.204,((24-L133)-(24-J133))*0.204)),0)+IF(F133="JEČ",IF(L133&gt;15,0,IF(J133&gt;15,(16-L133)*0.102,((16-L133)-(16-J133))*0.102)),0)+IF(F133="JEOF",IF(L133&gt;15,0,IF(J133&gt;15,(16-L133)*0.102,((16-L133)-(16-J133))*0.102)),0)+IF(F133="JnPČ",IF(L133&gt;15,0,IF(J133&gt;15,(16-L133)*0.153,((16-L133)-(16-J133))*0.153)),0)+IF(F133="JnEČ",IF(L133&gt;15,0,IF(J133&gt;15,(16-L133)*0.0765,((16-L133)-(16-J133))*0.0765)),0)+IF(F133="JčPČ",IF(L133&gt;15,0,IF(J133&gt;15,(16-L133)*0.06375,((16-L133)-(16-J133))*0.06375)),0)+IF(F133="JčEČ",IF(L133&gt;15,0,IF(J133&gt;15,(16-L133)*0.051,((16-L133)-(16-J133))*0.051)),0)+IF(F133="NEAK",IF(L133&gt;23,0,IF(J133&gt;23,(24-L133)*0.03444,((24-L133)-(24-J133))*0.03444)),0))</f>
        <v>0.81599999999999995</v>
      </c>
      <c r="Q133" s="11">
        <f t="shared" ref="Q133" si="48">IF(ISERROR(P133*100/N133),0,(P133*100/N133))</f>
        <v>10.199999999999999</v>
      </c>
      <c r="R133" s="10">
        <f t="shared" ref="R133:R142" si="49">IF(Q133&lt;=30,O133+P133,O133+O133*0.3)*IF(G133=1,0.4,IF(G133=2,0.75,IF(G133="1 (kas 4 m. 1 k. nerengiamos)",0.52,1)))*IF(D133="olimpinė",1,IF(M133="Ne",0.5,1))*IF(OR(A$5="Lietuvos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federacija"),IF(OR(J133&lt;8,K133&lt;16),0,1),1)*E133*IF(I133&lt;=1,1,1/I133)*IF(OR(A$5="Lietuvos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33.06</v>
      </c>
      <c r="S133" s="8"/>
    </row>
    <row r="134" spans="1:19" ht="30">
      <c r="A134" s="62">
        <v>2</v>
      </c>
      <c r="B134" s="62" t="s">
        <v>67</v>
      </c>
      <c r="C134" s="57" t="s">
        <v>72</v>
      </c>
      <c r="D134" s="62" t="s">
        <v>30</v>
      </c>
      <c r="E134" s="62">
        <v>5</v>
      </c>
      <c r="F134" s="62" t="s">
        <v>62</v>
      </c>
      <c r="G134" s="62">
        <v>2</v>
      </c>
      <c r="H134" s="62" t="s">
        <v>33</v>
      </c>
      <c r="I134" s="62"/>
      <c r="J134" s="62">
        <v>20</v>
      </c>
      <c r="K134" s="62">
        <v>20</v>
      </c>
      <c r="L134" s="62">
        <v>8</v>
      </c>
      <c r="M134" s="62" t="s">
        <v>33</v>
      </c>
      <c r="N134" s="3">
        <f t="shared" si="45"/>
        <v>8</v>
      </c>
      <c r="O134" s="9">
        <f t="shared" si="46"/>
        <v>8</v>
      </c>
      <c r="P134" s="4">
        <f t="shared" ref="P134:P142" si="50">IF(O134=0,0,IF(F134="OŽ",IF(L134&gt;35,0,IF(J134&gt;35,(36-L134)*1.836,((36-L134)-(36-J134))*1.836)),0)+IF(F134="PČ",IF(L134&gt;31,0,IF(J134&gt;31,(32-L134)*1.347,((32-L134)-(32-J134))*1.347)),0)+ IF(F134="PČneol",IF(L134&gt;15,0,IF(J134&gt;15,(16-L134)*0.255,((16-L134)-(16-J134))*0.255)),0)+IF(F134="PŽ",IF(L134&gt;31,0,IF(J134&gt;31,(32-L134)*0.255,((32-L134)-(32-J134))*0.255)),0)+IF(F134="EČ",IF(L134&gt;23,0,IF(J134&gt;23,(24-L134)*0.612,((24-L134)-(24-J134))*0.612)),0)+IF(F134="EČneol",IF(L134&gt;7,0,IF(J134&gt;7,(8-L134)*0.204,((8-L134)-(8-J134))*0.204)),0)+IF(F134="EŽ",IF(L134&gt;23,0,IF(J134&gt;23,(24-L134)*0.204,((24-L134)-(24-J134))*0.204)),0)+IF(F134="PT",IF(L134&gt;31,0,IF(J134&gt;31,(32-L134)*0.204,((32-L134)-(32-J134))*0.204)),0)+IF(F134="JOŽ",IF(L134&gt;23,0,IF(J134&gt;23,(24-L134)*0.255,((24-L134)-(24-J134))*0.255)),0)+IF(F134="JPČ",IF(L134&gt;23,0,IF(J134&gt;23,(24-L134)*0.204,((24-L134)-(24-J134))*0.204)),0)+IF(F134="JEČ",IF(L134&gt;15,0,IF(J134&gt;15,(16-L134)*0.102,((16-L134)-(16-J134))*0.102)),0)+IF(F134="JEOF",IF(L134&gt;15,0,IF(J134&gt;15,(16-L134)*0.102,((16-L134)-(16-J134))*0.102)),0)+IF(F134="JnPČ",IF(L134&gt;15,0,IF(J134&gt;15,(16-L134)*0.153,((16-L134)-(16-J134))*0.153)),0)+IF(F134="JnEČ",IF(L134&gt;15,0,IF(J134&gt;15,(16-L134)*0.0765,((16-L134)-(16-J134))*0.0765)),0)+IF(F134="JčPČ",IF(L134&gt;15,0,IF(J134&gt;15,(16-L134)*0.06375,((16-L134)-(16-J134))*0.06375)),0)+IF(F134="JčEČ",IF(L134&gt;15,0,IF(J134&gt;15,(16-L134)*0.051,((16-L134)-(16-J134))*0.051)),0)+IF(F134="NEAK",IF(L134&gt;23,0,IF(J134&gt;23,(24-L134)*0.03444,((24-L134)-(24-J134))*0.03444)),0))</f>
        <v>0.81599999999999995</v>
      </c>
      <c r="Q134" s="11">
        <f t="shared" ref="Q134:Q142" si="51">IF(ISERROR(P134*100/N134),0,(P134*100/N134))</f>
        <v>10.199999999999999</v>
      </c>
      <c r="R134" s="10">
        <f t="shared" si="49"/>
        <v>33.06</v>
      </c>
      <c r="S134" s="8"/>
    </row>
    <row r="135" spans="1:19" ht="30">
      <c r="A135" s="62">
        <v>3</v>
      </c>
      <c r="B135" s="62" t="s">
        <v>67</v>
      </c>
      <c r="C135" s="57" t="s">
        <v>73</v>
      </c>
      <c r="D135" s="62" t="s">
        <v>30</v>
      </c>
      <c r="E135" s="62">
        <v>5</v>
      </c>
      <c r="F135" s="62" t="s">
        <v>62</v>
      </c>
      <c r="G135" s="62">
        <v>2</v>
      </c>
      <c r="H135" s="62" t="s">
        <v>33</v>
      </c>
      <c r="I135" s="62"/>
      <c r="J135" s="62">
        <v>20</v>
      </c>
      <c r="K135" s="62">
        <v>20</v>
      </c>
      <c r="L135" s="62">
        <v>7</v>
      </c>
      <c r="M135" s="62" t="s">
        <v>33</v>
      </c>
      <c r="N135" s="3">
        <f t="shared" si="45"/>
        <v>9</v>
      </c>
      <c r="O135" s="9">
        <f t="shared" si="46"/>
        <v>9</v>
      </c>
      <c r="P135" s="4">
        <f t="shared" si="50"/>
        <v>0.91799999999999993</v>
      </c>
      <c r="Q135" s="11">
        <f t="shared" si="51"/>
        <v>10.199999999999999</v>
      </c>
      <c r="R135" s="10">
        <f t="shared" si="49"/>
        <v>37.192499999999995</v>
      </c>
      <c r="S135" s="8"/>
    </row>
    <row r="136" spans="1:19">
      <c r="A136" s="62">
        <v>4</v>
      </c>
      <c r="B136" s="62"/>
      <c r="C136" s="1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3">
        <f t="shared" si="45"/>
        <v>0</v>
      </c>
      <c r="O136" s="9">
        <f t="shared" si="46"/>
        <v>0</v>
      </c>
      <c r="P136" s="4">
        <f t="shared" si="50"/>
        <v>0</v>
      </c>
      <c r="Q136" s="11">
        <f t="shared" si="51"/>
        <v>0</v>
      </c>
      <c r="R136" s="10">
        <f t="shared" si="49"/>
        <v>0</v>
      </c>
      <c r="S136" s="8"/>
    </row>
    <row r="137" spans="1:19">
      <c r="A137" s="62">
        <v>5</v>
      </c>
      <c r="B137" s="62"/>
      <c r="C137" s="1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3">
        <f t="shared" si="45"/>
        <v>0</v>
      </c>
      <c r="O137" s="9">
        <f t="shared" si="46"/>
        <v>0</v>
      </c>
      <c r="P137" s="4">
        <f t="shared" si="50"/>
        <v>0</v>
      </c>
      <c r="Q137" s="11">
        <f t="shared" si="51"/>
        <v>0</v>
      </c>
      <c r="R137" s="10">
        <f t="shared" si="49"/>
        <v>0</v>
      </c>
      <c r="S137" s="8"/>
    </row>
    <row r="138" spans="1:19">
      <c r="A138" s="62">
        <v>6</v>
      </c>
      <c r="B138" s="62"/>
      <c r="C138" s="1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3">
        <f t="shared" si="45"/>
        <v>0</v>
      </c>
      <c r="O138" s="9">
        <f t="shared" si="46"/>
        <v>0</v>
      </c>
      <c r="P138" s="4">
        <f t="shared" si="50"/>
        <v>0</v>
      </c>
      <c r="Q138" s="11">
        <f t="shared" si="51"/>
        <v>0</v>
      </c>
      <c r="R138" s="10">
        <f t="shared" si="49"/>
        <v>0</v>
      </c>
      <c r="S138" s="8"/>
    </row>
    <row r="139" spans="1:19">
      <c r="A139" s="62">
        <v>7</v>
      </c>
      <c r="B139" s="62"/>
      <c r="C139" s="1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3">
        <f t="shared" si="45"/>
        <v>0</v>
      </c>
      <c r="O139" s="9">
        <f t="shared" si="46"/>
        <v>0</v>
      </c>
      <c r="P139" s="4">
        <f t="shared" si="50"/>
        <v>0</v>
      </c>
      <c r="Q139" s="11">
        <f t="shared" si="51"/>
        <v>0</v>
      </c>
      <c r="R139" s="10">
        <f t="shared" si="49"/>
        <v>0</v>
      </c>
      <c r="S139" s="8"/>
    </row>
    <row r="140" spans="1:19">
      <c r="A140" s="62">
        <v>8</v>
      </c>
      <c r="B140" s="62"/>
      <c r="C140" s="1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3">
        <f t="shared" si="45"/>
        <v>0</v>
      </c>
      <c r="O140" s="9">
        <f t="shared" si="46"/>
        <v>0</v>
      </c>
      <c r="P140" s="4">
        <f t="shared" si="50"/>
        <v>0</v>
      </c>
      <c r="Q140" s="11">
        <f t="shared" si="51"/>
        <v>0</v>
      </c>
      <c r="R140" s="10">
        <f t="shared" si="49"/>
        <v>0</v>
      </c>
      <c r="S140" s="8"/>
    </row>
    <row r="141" spans="1:19">
      <c r="A141" s="62">
        <v>9</v>
      </c>
      <c r="B141" s="62"/>
      <c r="C141" s="1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3">
        <f t="shared" si="45"/>
        <v>0</v>
      </c>
      <c r="O141" s="9">
        <f t="shared" si="46"/>
        <v>0</v>
      </c>
      <c r="P141" s="4">
        <f t="shared" si="50"/>
        <v>0</v>
      </c>
      <c r="Q141" s="11">
        <f t="shared" si="51"/>
        <v>0</v>
      </c>
      <c r="R141" s="10">
        <f t="shared" si="49"/>
        <v>0</v>
      </c>
      <c r="S141" s="8"/>
    </row>
    <row r="142" spans="1:19">
      <c r="A142" s="62">
        <v>10</v>
      </c>
      <c r="B142" s="62"/>
      <c r="C142" s="1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3">
        <f t="shared" si="45"/>
        <v>0</v>
      </c>
      <c r="O142" s="9">
        <f t="shared" si="46"/>
        <v>0</v>
      </c>
      <c r="P142" s="4">
        <f t="shared" si="50"/>
        <v>0</v>
      </c>
      <c r="Q142" s="11">
        <f t="shared" si="51"/>
        <v>0</v>
      </c>
      <c r="R142" s="10">
        <f t="shared" si="49"/>
        <v>0</v>
      </c>
      <c r="S142" s="8"/>
    </row>
    <row r="143" spans="1:19">
      <c r="A143" s="65" t="s">
        <v>34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7"/>
      <c r="R143" s="10">
        <f>SUM(R133:R142)</f>
        <v>103.3125</v>
      </c>
      <c r="S143" s="8"/>
    </row>
    <row r="144" spans="1:19" ht="15.75">
      <c r="A144" s="24" t="s">
        <v>35</v>
      </c>
      <c r="B144" s="56" t="s">
        <v>74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  <c r="S144" s="8"/>
    </row>
    <row r="145" spans="1:19">
      <c r="A145" s="49" t="s">
        <v>47</v>
      </c>
      <c r="B145" s="49"/>
      <c r="C145" s="49"/>
      <c r="D145" s="49"/>
      <c r="E145" s="49"/>
      <c r="F145" s="49"/>
      <c r="G145" s="49"/>
      <c r="H145" s="49"/>
      <c r="I145" s="49"/>
      <c r="J145" s="15"/>
      <c r="K145" s="15"/>
      <c r="L145" s="15"/>
      <c r="M145" s="15"/>
      <c r="N145" s="15"/>
      <c r="O145" s="15"/>
      <c r="P145" s="15"/>
      <c r="Q145" s="15"/>
      <c r="R145" s="16"/>
      <c r="S145" s="8"/>
    </row>
    <row r="146" spans="1:19" s="8" customFormat="1">
      <c r="A146" s="49"/>
      <c r="B146" s="49"/>
      <c r="C146" s="49"/>
      <c r="D146" s="49"/>
      <c r="E146" s="49"/>
      <c r="F146" s="49"/>
      <c r="G146" s="49"/>
      <c r="H146" s="49"/>
      <c r="I146" s="49"/>
      <c r="J146" s="15"/>
      <c r="K146" s="15"/>
      <c r="L146" s="15"/>
      <c r="M146" s="15"/>
      <c r="N146" s="15"/>
      <c r="O146" s="15"/>
      <c r="P146" s="15"/>
      <c r="Q146" s="15"/>
      <c r="R146" s="16"/>
    </row>
    <row r="147" spans="1:19">
      <c r="A147" s="68" t="s">
        <v>75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58"/>
      <c r="R147" s="8"/>
      <c r="S147" s="8"/>
    </row>
    <row r="148" spans="1:19" ht="18">
      <c r="A148" s="70" t="s">
        <v>27</v>
      </c>
      <c r="B148" s="71"/>
      <c r="C148" s="71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8"/>
      <c r="R148" s="8"/>
      <c r="S148" s="8"/>
    </row>
    <row r="149" spans="1:19">
      <c r="A149" s="68" t="s">
        <v>39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58"/>
      <c r="R149" s="8"/>
      <c r="S149" s="8"/>
    </row>
    <row r="150" spans="1:19" ht="60">
      <c r="A150" s="62">
        <v>1</v>
      </c>
      <c r="B150" s="62" t="s">
        <v>67</v>
      </c>
      <c r="C150" s="12" t="s">
        <v>55</v>
      </c>
      <c r="D150" s="62" t="s">
        <v>61</v>
      </c>
      <c r="E150" s="62">
        <v>7</v>
      </c>
      <c r="F150" s="62" t="s">
        <v>76</v>
      </c>
      <c r="G150" s="62" t="s">
        <v>50</v>
      </c>
      <c r="H150" s="62" t="s">
        <v>42</v>
      </c>
      <c r="I150" s="62"/>
      <c r="J150" s="62">
        <v>32</v>
      </c>
      <c r="K150" s="62">
        <v>32</v>
      </c>
      <c r="L150" s="62">
        <v>10</v>
      </c>
      <c r="M150" s="62" t="s">
        <v>33</v>
      </c>
      <c r="N150" s="3">
        <f t="shared" ref="N150:N159" si="52">(IF(F150="OŽ",IF(L150=1,550.8,IF(L150=2,426.38,IF(L150=3,342.14,IF(L150=4,181.44,IF(L150=5,168.48,IF(L150=6,155.52,IF(L150=7,148.5,IF(L150=8,144,0))))))))+IF(L150&lt;=8,0,IF(L150&lt;=16,137.7,IF(L150&lt;=24,108,IF(L150&lt;=32,80.1,IF(L150&lt;=36,52.2,0)))))-IF(L150&lt;=8,0,IF(L150&lt;=16,(L150-9)*2.754,IF(L150&lt;=24,(L150-17)* 2.754,IF(L150&lt;=32,(L150-25)* 2.754,IF(L150&lt;=36,(L150-33)*2.754,0))))),0)+IF(F150="PČ",IF(L150=1,449,IF(L150=2,314.6,IF(L150=3,238,IF(L150=4,172,IF(L150=5,159,IF(L150=6,145,IF(L150=7,132,IF(L150=8,119,0))))))))+IF(L150&lt;=8,0,IF(L150&lt;=16,88,IF(L150&lt;=24,55,IF(L150&lt;=32,22,0))))-IF(L150&lt;=8,0,IF(L150&lt;=16,(L150-9)*2.245,IF(L150&lt;=24,(L150-17)*2.245,IF(L150&lt;=32,(L150-25)*2.245,0)))),0)+IF(F150="PČneol",IF(L150=1,85,IF(L150=2,64.61,IF(L150=3,50.76,IF(L150=4,16.25,IF(L150=5,15,IF(L150=6,13.75,IF(L150=7,12.5,IF(L150=8,11.25,0))))))))+IF(L150&lt;=8,0,IF(L150&lt;=16,9,0))-IF(L150&lt;=8,0,IF(L150&lt;=16,(L150-9)*0.425,0)),0)+IF(F150="PŽ",IF(L150=1,85,IF(L150=2,59.5,IF(L150=3,45,IF(L150=4,32.5,IF(L150=5,30,IF(L150=6,27.5,IF(L150=7,25,IF(L150=8,22.5,0))))))))+IF(L150&lt;=8,0,IF(L150&lt;=16,19,IF(L150&lt;=24,13,IF(L150&lt;=32,8,0))))-IF(L150&lt;=8,0,IF(L150&lt;=16,(L150-9)*0.425,IF(L150&lt;=24,(L150-17)*0.425,IF(L150&lt;=32,(L150-25)*0.425,0)))),0)+IF(F150="EČ",IF(L150=1,204,IF(L150=2,156.24,IF(L150=3,123.84,IF(L150=4,72,IF(L150=5,66,IF(L150=6,60,IF(L150=7,54,IF(L150=8,48,0))))))))+IF(L150&lt;=8,0,IF(L150&lt;=16,40,IF(L150&lt;=24,25,0)))-IF(L150&lt;=8,0,IF(L150&lt;=16,(L150-9)*1.02,IF(L150&lt;=24,(L150-17)*1.02,0))),0)+IF(F150="EČneol",IF(L150=1,68,IF(L150=2,51.69,IF(L150=3,40.61,IF(L150=4,13,IF(L150=5,12,IF(L150=6,11,IF(L150=7,10,IF(L150=8,9,0)))))))))+IF(F150="EŽ",IF(L150=1,68,IF(L150=2,47.6,IF(L150=3,36,IF(L150=4,18,IF(L150=5,16.5,IF(L150=6,15,IF(L150=7,13.5,IF(L150=8,12,0))))))))+IF(L150&lt;=8,0,IF(L150&lt;=16,10,IF(L150&lt;=24,6,0)))-IF(L150&lt;=8,0,IF(L150&lt;=16,(L150-9)*0.34,IF(L150&lt;=24,(L150-17)*0.34,0))),0)+IF(F150="PT",IF(L150=1,68,IF(L150=2,52.08,IF(L150=3,41.28,IF(L150=4,24,IF(L150=5,22,IF(L150=6,20,IF(L150=7,18,IF(L150=8,16,0))))))))+IF(L150&lt;=8,0,IF(L150&lt;=16,13,IF(L150&lt;=24,9,IF(L150&lt;=32,4,0))))-IF(L150&lt;=8,0,IF(L150&lt;=16,(L150-9)*0.34,IF(L150&lt;=24,(L150-17)*0.34,IF(L150&lt;=32,(L150-25)*0.34,0)))),0)+IF(F150="JOŽ",IF(L150=1,85,IF(L150=2,59.5,IF(L150=3,45,IF(L150=4,32.5,IF(L150=5,30,IF(L150=6,27.5,IF(L150=7,25,IF(L150=8,22.5,0))))))))+IF(L150&lt;=8,0,IF(L150&lt;=16,19,IF(L150&lt;=24,13,0)))-IF(L150&lt;=8,0,IF(L150&lt;=16,(L150-9)*0.425,IF(L150&lt;=24,(L150-17)*0.425,0))),0)+IF(F150="JPČ",IF(L150=1,68,IF(L150=2,47.6,IF(L150=3,36,IF(L150=4,26,IF(L150=5,24,IF(L150=6,22,IF(L150=7,20,IF(L150=8,18,0))))))))+IF(L150&lt;=8,0,IF(L150&lt;=16,13,IF(L150&lt;=24,9,0)))-IF(L150&lt;=8,0,IF(L150&lt;=16,(L150-9)*0.34,IF(L150&lt;=24,(L150-17)*0.34,0))),0)+IF(F150="JEČ",IF(L150=1,34,IF(L150=2,26.04,IF(L150=3,20.6,IF(L150=4,12,IF(L150=5,11,IF(L150=6,10,IF(L150=7,9,IF(L150=8,8,0))))))))+IF(L150&lt;=8,0,IF(L150&lt;=16,6,0))-IF(L150&lt;=8,0,IF(L150&lt;=16,(L150-9)*0.17,0)),0)+IF(F150="JEOF",IF(L150=1,34,IF(L150=2,26.04,IF(L150=3,20.6,IF(L150=4,12,IF(L150=5,11,IF(L150=6,10,IF(L150=7,9,IF(L150=8,8,0))))))))+IF(L150&lt;=8,0,IF(L150&lt;=16,6,0))-IF(L150&lt;=8,0,IF(L150&lt;=16,(L150-9)*0.17,0)),0)+IF(F150="JnPČ",IF(L150=1,51,IF(L150=2,35.7,IF(L150=3,27,IF(L150=4,19.5,IF(L150=5,18,IF(L150=6,16.5,IF(L150=7,15,IF(L150=8,13.5,0))))))))+IF(L150&lt;=8,0,IF(L150&lt;=16,10,0))-IF(L150&lt;=8,0,IF(L150&lt;=16,(L150-9)*0.255,0)),0)+IF(F150="JnEČ",IF(L150=1,25.5,IF(L150=2,19.53,IF(L150=3,15.48,IF(L150=4,9,IF(L150=5,8.25,IF(L150=6,7.5,IF(L150=7,6.75,IF(L150=8,6,0))))))))+IF(L150&lt;=8,0,IF(L150&lt;=16,5,0))-IF(L150&lt;=8,0,IF(L150&lt;=16,(L150-9)*0.1275,0)),0)+IF(F150="JčPČ",IF(L150=1,21.25,IF(L150=2,14.5,IF(L150=3,11.5,IF(L150=4,7,IF(L150=5,6.5,IF(L150=6,6,IF(L150=7,5.5,IF(L150=8,5,0))))))))+IF(L150&lt;=8,0,IF(L150&lt;=16,4,0))-IF(L150&lt;=8,0,IF(L150&lt;=16,(L150-9)*0.10625,0)),0)+IF(F150="JčEČ",IF(L150=1,17,IF(L150=2,13.02,IF(L150=3,10.32,IF(L150=4,6,IF(L150=5,5.5,IF(L150=6,5,IF(L150=7,4.5,IF(L150=8,4,0))))))))+IF(L150&lt;=8,0,IF(L150&lt;=16,3,0))-IF(L150&lt;=8,0,IF(L150&lt;=16,(L150-9)*0.085,0)),0)+IF(F150="NEAK",IF(L150=1,11.48,IF(L150=2,8.79,IF(L150=3,6.97,IF(L150=4,4.05,IF(L150=5,3.71,IF(L150=6,3.38,IF(L150=7,3.04,IF(L150=8,2.7,0))))))))+IF(L150&lt;=8,0,IF(L150&lt;=16,2,IF(L150&lt;=24,1.3,0)))-IF(L150&lt;=8,0,IF(L150&lt;=16,(L150-9)*0.0574,IF(L150&lt;=24,(L150-17)*0.0574,0))),0))*IF(L150&lt;0,1,IF(OR(F150="PČ",F150="PŽ",F150="PT"),IF(J150&lt;32,J150/32,1),1))* IF(L150&lt;0,1,IF(OR(F150="EČ",F150="EŽ",F150="JOŽ",F150="JPČ",F150="NEAK"),IF(J150&lt;24,J150/24,1),1))*IF(L150&lt;0,1,IF(OR(F150="PČneol",F150="JEČ",F150="JEOF",F150="JnPČ",F150="JnEČ",F150="JčPČ",F150="JčEČ"),IF(J150&lt;16,J150/16,1),1))*IF(L150&lt;0,1,IF(F150="EČneol",IF(J150&lt;8,J150/8,1),1))</f>
        <v>12.66</v>
      </c>
      <c r="O150" s="9">
        <f t="shared" ref="O150:O159" si="53">IF(F150="OŽ",N150,IF(H150="Ne",IF(J150*0.3&lt;J150-L150,N150,0),IF(J150*0.1&lt;J150-L150,N150,0)))</f>
        <v>12.66</v>
      </c>
      <c r="P150" s="4">
        <f t="shared" ref="P150" si="54">IF(O150=0,0,IF(F150="OŽ",IF(L150&gt;35,0,IF(J150&gt;35,(36-L150)*1.836,((36-L150)-(36-J150))*1.836)),0)+IF(F150="PČ",IF(L150&gt;31,0,IF(J150&gt;31,(32-L150)*1.347,((32-L150)-(32-J150))*1.347)),0)+ IF(F150="PČneol",IF(L150&gt;15,0,IF(J150&gt;15,(16-L150)*0.255,((16-L150)-(16-J150))*0.255)),0)+IF(F150="PŽ",IF(L150&gt;31,0,IF(J150&gt;31,(32-L150)*0.255,((32-L150)-(32-J150))*0.255)),0)+IF(F150="EČ",IF(L150&gt;23,0,IF(J150&gt;23,(24-L150)*0.612,((24-L150)-(24-J150))*0.612)),0)+IF(F150="EČneol",IF(L150&gt;7,0,IF(J150&gt;7,(8-L150)*0.204,((8-L150)-(8-J150))*0.204)),0)+IF(F150="EŽ",IF(L150&gt;23,0,IF(J150&gt;23,(24-L150)*0.204,((24-L150)-(24-J150))*0.204)),0)+IF(F150="PT",IF(L150&gt;31,0,IF(J150&gt;31,(32-L150)*0.204,((32-L150)-(32-J150))*0.204)),0)+IF(F150="JOŽ",IF(L150&gt;23,0,IF(J150&gt;23,(24-L150)*0.255,((24-L150)-(24-J150))*0.255)),0)+IF(F150="JPČ",IF(L150&gt;23,0,IF(J150&gt;23,(24-L150)*0.204,((24-L150)-(24-J150))*0.204)),0)+IF(F150="JEČ",IF(L150&gt;15,0,IF(J150&gt;15,(16-L150)*0.102,((16-L150)-(16-J150))*0.102)),0)+IF(F150="JEOF",IF(L150&gt;15,0,IF(J150&gt;15,(16-L150)*0.102,((16-L150)-(16-J150))*0.102)),0)+IF(F150="JnPČ",IF(L150&gt;15,0,IF(J150&gt;15,(16-L150)*0.153,((16-L150)-(16-J150))*0.153)),0)+IF(F150="JnEČ",IF(L150&gt;15,0,IF(J150&gt;15,(16-L150)*0.0765,((16-L150)-(16-J150))*0.0765)),0)+IF(F150="JčPČ",IF(L150&gt;15,0,IF(J150&gt;15,(16-L150)*0.06375,((16-L150)-(16-J150))*0.06375)),0)+IF(F150="JčEČ",IF(L150&gt;15,0,IF(J150&gt;15,(16-L150)*0.051,((16-L150)-(16-J150))*0.051)),0)+IF(F150="NEAK",IF(L150&gt;23,0,IF(J150&gt;23,(24-L150)*0.03444,((24-L150)-(24-J150))*0.03444)),0))</f>
        <v>2.8559999999999999</v>
      </c>
      <c r="Q150" s="11">
        <f t="shared" ref="Q150" si="55">IF(ISERROR(P150*100/N150),0,(P150*100/N150))</f>
        <v>22.559241706161135</v>
      </c>
      <c r="R150" s="10">
        <f t="shared" ref="R150:R159" si="56">IF(Q150&lt;=30,O150+P150,O150+O150*0.3)*IF(G150=1,0.4,IF(G150=2,0.75,IF(G150="1 (kas 4 m. 1 k. nerengiamos)",0.52,1)))*IF(D150="olimpinė",1,IF(M150="Ne",0.5,1))*IF(OR(A$5="Lietuvos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federacija"),IF(OR(J150&lt;8,K150&lt;16),0,1),1)*E150*IF(I150&lt;=1,1,1/I150)*IF(OR(A$5="Lietuvos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56.47824</v>
      </c>
      <c r="S150" s="8"/>
    </row>
    <row r="151" spans="1:19" ht="60">
      <c r="A151" s="62">
        <v>2</v>
      </c>
      <c r="B151" s="62" t="s">
        <v>77</v>
      </c>
      <c r="C151" s="12" t="s">
        <v>78</v>
      </c>
      <c r="D151" s="62" t="s">
        <v>30</v>
      </c>
      <c r="E151" s="62">
        <v>1</v>
      </c>
      <c r="F151" s="62" t="s">
        <v>76</v>
      </c>
      <c r="G151" s="62" t="s">
        <v>50</v>
      </c>
      <c r="H151" s="62" t="s">
        <v>42</v>
      </c>
      <c r="I151" s="62"/>
      <c r="J151" s="62">
        <v>61</v>
      </c>
      <c r="K151" s="62">
        <v>32</v>
      </c>
      <c r="L151" s="62">
        <v>18</v>
      </c>
      <c r="M151" s="62" t="s">
        <v>33</v>
      </c>
      <c r="N151" s="3">
        <f t="shared" si="52"/>
        <v>8.66</v>
      </c>
      <c r="O151" s="9">
        <f t="shared" si="53"/>
        <v>8.66</v>
      </c>
      <c r="P151" s="4">
        <f t="shared" ref="P151:P159" si="57">IF(O151=0,0,IF(F151="OŽ",IF(L151&gt;35,0,IF(J151&gt;35,(36-L151)*1.836,((36-L151)-(36-J151))*1.836)),0)+IF(F151="PČ",IF(L151&gt;31,0,IF(J151&gt;31,(32-L151)*1.347,((32-L151)-(32-J151))*1.347)),0)+ IF(F151="PČneol",IF(L151&gt;15,0,IF(J151&gt;15,(16-L151)*0.255,((16-L151)-(16-J151))*0.255)),0)+IF(F151="PŽ",IF(L151&gt;31,0,IF(J151&gt;31,(32-L151)*0.255,((32-L151)-(32-J151))*0.255)),0)+IF(F151="EČ",IF(L151&gt;23,0,IF(J151&gt;23,(24-L151)*0.612,((24-L151)-(24-J151))*0.612)),0)+IF(F151="EČneol",IF(L151&gt;7,0,IF(J151&gt;7,(8-L151)*0.204,((8-L151)-(8-J151))*0.204)),0)+IF(F151="EŽ",IF(L151&gt;23,0,IF(J151&gt;23,(24-L151)*0.204,((24-L151)-(24-J151))*0.204)),0)+IF(F151="PT",IF(L151&gt;31,0,IF(J151&gt;31,(32-L151)*0.204,((32-L151)-(32-J151))*0.204)),0)+IF(F151="JOŽ",IF(L151&gt;23,0,IF(J151&gt;23,(24-L151)*0.255,((24-L151)-(24-J151))*0.255)),0)+IF(F151="JPČ",IF(L151&gt;23,0,IF(J151&gt;23,(24-L151)*0.204,((24-L151)-(24-J151))*0.204)),0)+IF(F151="JEČ",IF(L151&gt;15,0,IF(J151&gt;15,(16-L151)*0.102,((16-L151)-(16-J151))*0.102)),0)+IF(F151="JEOF",IF(L151&gt;15,0,IF(J151&gt;15,(16-L151)*0.102,((16-L151)-(16-J151))*0.102)),0)+IF(F151="JnPČ",IF(L151&gt;15,0,IF(J151&gt;15,(16-L151)*0.153,((16-L151)-(16-J151))*0.153)),0)+IF(F151="JnEČ",IF(L151&gt;15,0,IF(J151&gt;15,(16-L151)*0.0765,((16-L151)-(16-J151))*0.0765)),0)+IF(F151="JčPČ",IF(L151&gt;15,0,IF(J151&gt;15,(16-L151)*0.06375,((16-L151)-(16-J151))*0.06375)),0)+IF(F151="JčEČ",IF(L151&gt;15,0,IF(J151&gt;15,(16-L151)*0.051,((16-L151)-(16-J151))*0.051)),0)+IF(F151="NEAK",IF(L151&gt;23,0,IF(J151&gt;23,(24-L151)*0.03444,((24-L151)-(24-J151))*0.03444)),0))</f>
        <v>1.224</v>
      </c>
      <c r="Q151" s="11">
        <f t="shared" ref="Q151:Q159" si="58">IF(ISERROR(P151*100/N151),0,(P151*100/N151))</f>
        <v>14.133949191685911</v>
      </c>
      <c r="R151" s="10">
        <f t="shared" si="56"/>
        <v>5.1396800000000002</v>
      </c>
      <c r="S151" s="8"/>
    </row>
    <row r="152" spans="1:19" ht="60">
      <c r="A152" s="62">
        <v>3</v>
      </c>
      <c r="B152" s="62" t="s">
        <v>79</v>
      </c>
      <c r="C152" s="12" t="s">
        <v>80</v>
      </c>
      <c r="D152" s="62" t="s">
        <v>30</v>
      </c>
      <c r="E152" s="62">
        <v>1</v>
      </c>
      <c r="F152" s="62" t="s">
        <v>76</v>
      </c>
      <c r="G152" s="62" t="s">
        <v>50</v>
      </c>
      <c r="H152" s="62" t="s">
        <v>42</v>
      </c>
      <c r="I152" s="62"/>
      <c r="J152" s="62">
        <v>61</v>
      </c>
      <c r="K152" s="62">
        <v>32</v>
      </c>
      <c r="L152" s="62">
        <v>10</v>
      </c>
      <c r="M152" s="62" t="s">
        <v>33</v>
      </c>
      <c r="N152" s="3">
        <f t="shared" si="52"/>
        <v>12.66</v>
      </c>
      <c r="O152" s="9">
        <f t="shared" si="53"/>
        <v>12.66</v>
      </c>
      <c r="P152" s="4">
        <f t="shared" si="57"/>
        <v>2.8559999999999999</v>
      </c>
      <c r="Q152" s="11">
        <f t="shared" si="58"/>
        <v>22.559241706161135</v>
      </c>
      <c r="R152" s="10">
        <f t="shared" si="56"/>
        <v>8.0683199999999999</v>
      </c>
      <c r="S152" s="8"/>
    </row>
    <row r="153" spans="1:19" ht="60">
      <c r="A153" s="62">
        <v>4</v>
      </c>
      <c r="B153" s="62" t="s">
        <v>79</v>
      </c>
      <c r="C153" s="12" t="s">
        <v>81</v>
      </c>
      <c r="D153" s="62" t="s">
        <v>30</v>
      </c>
      <c r="E153" s="62">
        <v>1</v>
      </c>
      <c r="F153" s="62" t="s">
        <v>76</v>
      </c>
      <c r="G153" s="62" t="s">
        <v>50</v>
      </c>
      <c r="H153" s="62" t="s">
        <v>42</v>
      </c>
      <c r="I153" s="62"/>
      <c r="J153" s="62">
        <v>61</v>
      </c>
      <c r="K153" s="62">
        <v>32</v>
      </c>
      <c r="L153" s="62">
        <v>18</v>
      </c>
      <c r="M153" s="62" t="s">
        <v>33</v>
      </c>
      <c r="N153" s="3">
        <f t="shared" si="52"/>
        <v>8.66</v>
      </c>
      <c r="O153" s="9">
        <f t="shared" si="53"/>
        <v>8.66</v>
      </c>
      <c r="P153" s="4">
        <f t="shared" si="57"/>
        <v>1.224</v>
      </c>
      <c r="Q153" s="11">
        <f t="shared" si="58"/>
        <v>14.133949191685911</v>
      </c>
      <c r="R153" s="10">
        <f t="shared" si="56"/>
        <v>5.1396800000000002</v>
      </c>
      <c r="S153" s="8"/>
    </row>
    <row r="154" spans="1:19" ht="60">
      <c r="A154" s="62">
        <v>5</v>
      </c>
      <c r="B154" s="62" t="s">
        <v>67</v>
      </c>
      <c r="C154" s="57" t="s">
        <v>68</v>
      </c>
      <c r="D154" s="62" t="s">
        <v>30</v>
      </c>
      <c r="E154" s="62">
        <v>5</v>
      </c>
      <c r="F154" s="62" t="s">
        <v>76</v>
      </c>
      <c r="G154" s="62" t="s">
        <v>50</v>
      </c>
      <c r="H154" s="62" t="s">
        <v>42</v>
      </c>
      <c r="I154" s="62"/>
      <c r="J154" s="62">
        <v>33</v>
      </c>
      <c r="K154" s="62">
        <v>33</v>
      </c>
      <c r="L154" s="62">
        <v>7</v>
      </c>
      <c r="M154" s="62" t="s">
        <v>33</v>
      </c>
      <c r="N154" s="3">
        <f t="shared" si="52"/>
        <v>20</v>
      </c>
      <c r="O154" s="9">
        <f t="shared" si="53"/>
        <v>20</v>
      </c>
      <c r="P154" s="4">
        <f t="shared" si="57"/>
        <v>3.468</v>
      </c>
      <c r="Q154" s="11">
        <f t="shared" si="58"/>
        <v>17.34</v>
      </c>
      <c r="R154" s="10">
        <f t="shared" si="56"/>
        <v>61.016800000000003</v>
      </c>
      <c r="S154" s="8"/>
    </row>
    <row r="155" spans="1:19" ht="60">
      <c r="A155" s="62">
        <v>6</v>
      </c>
      <c r="B155" s="62" t="s">
        <v>67</v>
      </c>
      <c r="C155" s="57" t="s">
        <v>82</v>
      </c>
      <c r="D155" s="62" t="s">
        <v>30</v>
      </c>
      <c r="E155" s="62">
        <v>5</v>
      </c>
      <c r="F155" s="62" t="s">
        <v>76</v>
      </c>
      <c r="G155" s="62" t="s">
        <v>50</v>
      </c>
      <c r="H155" s="62" t="s">
        <v>42</v>
      </c>
      <c r="I155" s="62"/>
      <c r="J155" s="62">
        <v>33</v>
      </c>
      <c r="K155" s="62">
        <v>33</v>
      </c>
      <c r="L155" s="62">
        <v>11</v>
      </c>
      <c r="M155" s="62" t="s">
        <v>33</v>
      </c>
      <c r="N155" s="3">
        <f t="shared" si="52"/>
        <v>12.32</v>
      </c>
      <c r="O155" s="9">
        <f t="shared" si="53"/>
        <v>12.32</v>
      </c>
      <c r="P155" s="4">
        <f t="shared" si="57"/>
        <v>2.6519999999999997</v>
      </c>
      <c r="Q155" s="11">
        <f t="shared" si="58"/>
        <v>21.525974025974026</v>
      </c>
      <c r="R155" s="10">
        <f t="shared" si="56"/>
        <v>38.927199999999999</v>
      </c>
      <c r="S155" s="8"/>
    </row>
    <row r="156" spans="1:19" ht="60">
      <c r="A156" s="62">
        <v>7</v>
      </c>
      <c r="B156" s="62" t="s">
        <v>67</v>
      </c>
      <c r="C156" s="57" t="s">
        <v>83</v>
      </c>
      <c r="D156" s="62" t="s">
        <v>30</v>
      </c>
      <c r="E156" s="62">
        <v>5</v>
      </c>
      <c r="F156" s="62" t="s">
        <v>76</v>
      </c>
      <c r="G156" s="62" t="s">
        <v>50</v>
      </c>
      <c r="H156" s="62" t="s">
        <v>42</v>
      </c>
      <c r="I156" s="62"/>
      <c r="J156" s="62">
        <v>32</v>
      </c>
      <c r="K156" s="62">
        <v>32</v>
      </c>
      <c r="L156" s="62">
        <v>6</v>
      </c>
      <c r="M156" s="62" t="s">
        <v>33</v>
      </c>
      <c r="N156" s="3">
        <f t="shared" si="52"/>
        <v>22</v>
      </c>
      <c r="O156" s="9">
        <f t="shared" si="53"/>
        <v>22</v>
      </c>
      <c r="P156" s="4">
        <f t="shared" si="57"/>
        <v>3.6719999999999997</v>
      </c>
      <c r="Q156" s="11">
        <f t="shared" si="58"/>
        <v>16.690909090909091</v>
      </c>
      <c r="R156" s="10">
        <f t="shared" si="56"/>
        <v>66.747200000000007</v>
      </c>
      <c r="S156" s="8"/>
    </row>
    <row r="157" spans="1:19">
      <c r="A157" s="62">
        <v>8</v>
      </c>
      <c r="B157" s="62"/>
      <c r="C157" s="1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3">
        <f t="shared" si="52"/>
        <v>0</v>
      </c>
      <c r="O157" s="9">
        <f t="shared" si="53"/>
        <v>0</v>
      </c>
      <c r="P157" s="4">
        <f t="shared" si="57"/>
        <v>0</v>
      </c>
      <c r="Q157" s="11">
        <f t="shared" si="58"/>
        <v>0</v>
      </c>
      <c r="R157" s="10">
        <f t="shared" si="56"/>
        <v>0</v>
      </c>
      <c r="S157" s="8"/>
    </row>
    <row r="158" spans="1:19">
      <c r="A158" s="62">
        <v>9</v>
      </c>
      <c r="B158" s="62"/>
      <c r="C158" s="1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3">
        <f t="shared" si="52"/>
        <v>0</v>
      </c>
      <c r="O158" s="9">
        <f t="shared" si="53"/>
        <v>0</v>
      </c>
      <c r="P158" s="4">
        <f t="shared" si="57"/>
        <v>0</v>
      </c>
      <c r="Q158" s="11">
        <f t="shared" si="58"/>
        <v>0</v>
      </c>
      <c r="R158" s="10">
        <f t="shared" si="56"/>
        <v>0</v>
      </c>
      <c r="S158" s="8"/>
    </row>
    <row r="159" spans="1:19">
      <c r="A159" s="62">
        <v>10</v>
      </c>
      <c r="B159" s="62"/>
      <c r="C159" s="1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3">
        <f t="shared" si="52"/>
        <v>0</v>
      </c>
      <c r="O159" s="9">
        <f t="shared" si="53"/>
        <v>0</v>
      </c>
      <c r="P159" s="4">
        <f t="shared" si="57"/>
        <v>0</v>
      </c>
      <c r="Q159" s="11">
        <f t="shared" si="58"/>
        <v>0</v>
      </c>
      <c r="R159" s="10">
        <f t="shared" si="56"/>
        <v>0</v>
      </c>
      <c r="S159" s="8"/>
    </row>
    <row r="160" spans="1:19">
      <c r="A160" s="65" t="s">
        <v>34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7"/>
      <c r="R160" s="10">
        <f>SUM(R150:R159)</f>
        <v>241.51711999999998</v>
      </c>
      <c r="S160" s="8"/>
    </row>
    <row r="161" spans="1:19" ht="15.75">
      <c r="A161" s="24" t="s">
        <v>35</v>
      </c>
      <c r="B161" s="56" t="s">
        <v>84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"/>
      <c r="S161" s="8"/>
    </row>
    <row r="162" spans="1:19">
      <c r="A162" s="49" t="s">
        <v>47</v>
      </c>
      <c r="B162" s="49"/>
      <c r="C162" s="49"/>
      <c r="D162" s="49"/>
      <c r="E162" s="49"/>
      <c r="F162" s="49"/>
      <c r="G162" s="49"/>
      <c r="H162" s="49"/>
      <c r="I162" s="49"/>
      <c r="J162" s="15"/>
      <c r="K162" s="15"/>
      <c r="L162" s="15"/>
      <c r="M162" s="15"/>
      <c r="N162" s="15"/>
      <c r="O162" s="15"/>
      <c r="P162" s="15"/>
      <c r="Q162" s="15"/>
      <c r="R162" s="16"/>
      <c r="S162" s="8"/>
    </row>
    <row r="163" spans="1:19" s="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15"/>
      <c r="K163" s="15"/>
      <c r="L163" s="15"/>
      <c r="M163" s="15"/>
      <c r="N163" s="15"/>
      <c r="O163" s="15"/>
      <c r="P163" s="15"/>
      <c r="Q163" s="15"/>
      <c r="R163" s="16"/>
    </row>
    <row r="164" spans="1:19">
      <c r="A164" s="68" t="s">
        <v>85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58"/>
      <c r="R164" s="8"/>
      <c r="S164" s="8"/>
    </row>
    <row r="165" spans="1:19" ht="18">
      <c r="A165" s="70" t="s">
        <v>27</v>
      </c>
      <c r="B165" s="71"/>
      <c r="C165" s="71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8"/>
      <c r="R165" s="8"/>
      <c r="S165" s="8"/>
    </row>
    <row r="166" spans="1:19">
      <c r="A166" s="68" t="s">
        <v>39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58"/>
      <c r="R166" s="8"/>
      <c r="S166" s="8"/>
    </row>
    <row r="167" spans="1:19" ht="60">
      <c r="A167" s="62">
        <v>1</v>
      </c>
      <c r="B167" s="62" t="s">
        <v>28</v>
      </c>
      <c r="C167" s="12" t="s">
        <v>40</v>
      </c>
      <c r="D167" s="62" t="s">
        <v>30</v>
      </c>
      <c r="E167" s="62">
        <v>1</v>
      </c>
      <c r="F167" s="62" t="s">
        <v>49</v>
      </c>
      <c r="G167" s="62" t="s">
        <v>50</v>
      </c>
      <c r="H167" s="62"/>
      <c r="I167" s="62"/>
      <c r="J167" s="62">
        <v>156</v>
      </c>
      <c r="K167" s="62">
        <v>74</v>
      </c>
      <c r="L167" s="62">
        <v>24</v>
      </c>
      <c r="M167" s="62" t="s">
        <v>33</v>
      </c>
      <c r="N167" s="3">
        <f t="shared" ref="N167:N176" si="59">(IF(F167="OŽ",IF(L167=1,550.8,IF(L167=2,426.38,IF(L167=3,342.14,IF(L167=4,181.44,IF(L167=5,168.48,IF(L167=6,155.52,IF(L167=7,148.5,IF(L167=8,144,0))))))))+IF(L167&lt;=8,0,IF(L167&lt;=16,137.7,IF(L167&lt;=24,108,IF(L167&lt;=32,80.1,IF(L167&lt;=36,52.2,0)))))-IF(L167&lt;=8,0,IF(L167&lt;=16,(L167-9)*2.754,IF(L167&lt;=24,(L167-17)* 2.754,IF(L167&lt;=32,(L167-25)* 2.754,IF(L167&lt;=36,(L167-33)*2.754,0))))),0)+IF(F167="PČ",IF(L167=1,449,IF(L167=2,314.6,IF(L167=3,238,IF(L167=4,172,IF(L167=5,159,IF(L167=6,145,IF(L167=7,132,IF(L167=8,119,0))))))))+IF(L167&lt;=8,0,IF(L167&lt;=16,88,IF(L167&lt;=24,55,IF(L167&lt;=32,22,0))))-IF(L167&lt;=8,0,IF(L167&lt;=16,(L167-9)*2.245,IF(L167&lt;=24,(L167-17)*2.245,IF(L167&lt;=32,(L167-25)*2.245,0)))),0)+IF(F167="PČneol",IF(L167=1,85,IF(L167=2,64.61,IF(L167=3,50.76,IF(L167=4,16.25,IF(L167=5,15,IF(L167=6,13.75,IF(L167=7,12.5,IF(L167=8,11.25,0))))))))+IF(L167&lt;=8,0,IF(L167&lt;=16,9,0))-IF(L167&lt;=8,0,IF(L167&lt;=16,(L167-9)*0.425,0)),0)+IF(F167="PŽ",IF(L167=1,85,IF(L167=2,59.5,IF(L167=3,45,IF(L167=4,32.5,IF(L167=5,30,IF(L167=6,27.5,IF(L167=7,25,IF(L167=8,22.5,0))))))))+IF(L167&lt;=8,0,IF(L167&lt;=16,19,IF(L167&lt;=24,13,IF(L167&lt;=32,8,0))))-IF(L167&lt;=8,0,IF(L167&lt;=16,(L167-9)*0.425,IF(L167&lt;=24,(L167-17)*0.425,IF(L167&lt;=32,(L167-25)*0.425,0)))),0)+IF(F167="EČ",IF(L167=1,204,IF(L167=2,156.24,IF(L167=3,123.84,IF(L167=4,72,IF(L167=5,66,IF(L167=6,60,IF(L167=7,54,IF(L167=8,48,0))))))))+IF(L167&lt;=8,0,IF(L167&lt;=16,40,IF(L167&lt;=24,25,0)))-IF(L167&lt;=8,0,IF(L167&lt;=16,(L167-9)*1.02,IF(L167&lt;=24,(L167-17)*1.02,0))),0)+IF(F167="EČneol",IF(L167=1,68,IF(L167=2,51.69,IF(L167=3,40.61,IF(L167=4,13,IF(L167=5,12,IF(L167=6,11,IF(L167=7,10,IF(L167=8,9,0)))))))))+IF(F167="EŽ",IF(L167=1,68,IF(L167=2,47.6,IF(L167=3,36,IF(L167=4,18,IF(L167=5,16.5,IF(L167=6,15,IF(L167=7,13.5,IF(L167=8,12,0))))))))+IF(L167&lt;=8,0,IF(L167&lt;=16,10,IF(L167&lt;=24,6,0)))-IF(L167&lt;=8,0,IF(L167&lt;=16,(L167-9)*0.34,IF(L167&lt;=24,(L167-17)*0.34,0))),0)+IF(F167="PT",IF(L167=1,68,IF(L167=2,52.08,IF(L167=3,41.28,IF(L167=4,24,IF(L167=5,22,IF(L167=6,20,IF(L167=7,18,IF(L167=8,16,0))))))))+IF(L167&lt;=8,0,IF(L167&lt;=16,13,IF(L167&lt;=24,9,IF(L167&lt;=32,4,0))))-IF(L167&lt;=8,0,IF(L167&lt;=16,(L167-9)*0.34,IF(L167&lt;=24,(L167-17)*0.34,IF(L167&lt;=32,(L167-25)*0.34,0)))),0)+IF(F167="JOŽ",IF(L167=1,85,IF(L167=2,59.5,IF(L167=3,45,IF(L167=4,32.5,IF(L167=5,30,IF(L167=6,27.5,IF(L167=7,25,IF(L167=8,22.5,0))))))))+IF(L167&lt;=8,0,IF(L167&lt;=16,19,IF(L167&lt;=24,13,0)))-IF(L167&lt;=8,0,IF(L167&lt;=16,(L167-9)*0.425,IF(L167&lt;=24,(L167-17)*0.425,0))),0)+IF(F167="JPČ",IF(L167=1,68,IF(L167=2,47.6,IF(L167=3,36,IF(L167=4,26,IF(L167=5,24,IF(L167=6,22,IF(L167=7,20,IF(L167=8,18,0))))))))+IF(L167&lt;=8,0,IF(L167&lt;=16,13,IF(L167&lt;=24,9,0)))-IF(L167&lt;=8,0,IF(L167&lt;=16,(L167-9)*0.34,IF(L167&lt;=24,(L167-17)*0.34,0))),0)+IF(F167="JEČ",IF(L167=1,34,IF(L167=2,26.04,IF(L167=3,20.6,IF(L167=4,12,IF(L167=5,11,IF(L167=6,10,IF(L167=7,9,IF(L167=8,8,0))))))))+IF(L167&lt;=8,0,IF(L167&lt;=16,6,0))-IF(L167&lt;=8,0,IF(L167&lt;=16,(L167-9)*0.17,0)),0)+IF(F167="JEOF",IF(L167=1,34,IF(L167=2,26.04,IF(L167=3,20.6,IF(L167=4,12,IF(L167=5,11,IF(L167=6,10,IF(L167=7,9,IF(L167=8,8,0))))))))+IF(L167&lt;=8,0,IF(L167&lt;=16,6,0))-IF(L167&lt;=8,0,IF(L167&lt;=16,(L167-9)*0.17,0)),0)+IF(F167="JnPČ",IF(L167=1,51,IF(L167=2,35.7,IF(L167=3,27,IF(L167=4,19.5,IF(L167=5,18,IF(L167=6,16.5,IF(L167=7,15,IF(L167=8,13.5,0))))))))+IF(L167&lt;=8,0,IF(L167&lt;=16,10,0))-IF(L167&lt;=8,0,IF(L167&lt;=16,(L167-9)*0.255,0)),0)+IF(F167="JnEČ",IF(L167=1,25.5,IF(L167=2,19.53,IF(L167=3,15.48,IF(L167=4,9,IF(L167=5,8.25,IF(L167=6,7.5,IF(L167=7,6.75,IF(L167=8,6,0))))))))+IF(L167&lt;=8,0,IF(L167&lt;=16,5,0))-IF(L167&lt;=8,0,IF(L167&lt;=16,(L167-9)*0.1275,0)),0)+IF(F167="JčPČ",IF(L167=1,21.25,IF(L167=2,14.5,IF(L167=3,11.5,IF(L167=4,7,IF(L167=5,6.5,IF(L167=6,6,IF(L167=7,5.5,IF(L167=8,5,0))))))))+IF(L167&lt;=8,0,IF(L167&lt;=16,4,0))-IF(L167&lt;=8,0,IF(L167&lt;=16,(L167-9)*0.10625,0)),0)+IF(F167="JčEČ",IF(L167=1,17,IF(L167=2,13.02,IF(L167=3,10.32,IF(L167=4,6,IF(L167=5,5.5,IF(L167=6,5,IF(L167=7,4.5,IF(L167=8,4,0))))))))+IF(L167&lt;=8,0,IF(L167&lt;=16,3,0))-IF(L167&lt;=8,0,IF(L167&lt;=16,(L167-9)*0.085,0)),0)+IF(F167="NEAK",IF(L167=1,11.48,IF(L167=2,8.79,IF(L167=3,6.97,IF(L167=4,4.05,IF(L167=5,3.71,IF(L167=6,3.38,IF(L167=7,3.04,IF(L167=8,2.7,0))))))))+IF(L167&lt;=8,0,IF(L167&lt;=16,2,IF(L167&lt;=24,1.3,0)))-IF(L167&lt;=8,0,IF(L167&lt;=16,(L167-9)*0.0574,IF(L167&lt;=24,(L167-17)*0.0574,0))),0))*IF(L167&lt;0,1,IF(OR(F167="PČ",F167="PŽ",F167="PT"),IF(J167&lt;32,J167/32,1),1))* IF(L167&lt;0,1,IF(OR(F167="EČ",F167="EŽ",F167="JOŽ",F167="JPČ",F167="NEAK"),IF(J167&lt;24,J167/24,1),1))*IF(L167&lt;0,1,IF(OR(F167="PČneol",F167="JEČ",F167="JEOF",F167="JnPČ",F167="JnEČ",F167="JčPČ",F167="JčEČ"),IF(J167&lt;16,J167/16,1),1))*IF(L167&lt;0,1,IF(F167="EČneol",IF(J167&lt;8,J167/8,1),1))</f>
        <v>39.284999999999997</v>
      </c>
      <c r="O167" s="9">
        <f t="shared" ref="O167:O176" si="60">IF(F167="OŽ",N167,IF(H167="Ne",IF(J167*0.3&lt;J167-L167,N167,0),IF(J167*0.1&lt;J167-L167,N167,0)))</f>
        <v>39.284999999999997</v>
      </c>
      <c r="P167" s="4">
        <f t="shared" ref="P167" si="61">IF(O167=0,0,IF(F167="OŽ",IF(L167&gt;35,0,IF(J167&gt;35,(36-L167)*1.836,((36-L167)-(36-J167))*1.836)),0)+IF(F167="PČ",IF(L167&gt;31,0,IF(J167&gt;31,(32-L167)*1.347,((32-L167)-(32-J167))*1.347)),0)+ IF(F167="PČneol",IF(L167&gt;15,0,IF(J167&gt;15,(16-L167)*0.255,((16-L167)-(16-J167))*0.255)),0)+IF(F167="PŽ",IF(L167&gt;31,0,IF(J167&gt;31,(32-L167)*0.255,((32-L167)-(32-J167))*0.255)),0)+IF(F167="EČ",IF(L167&gt;23,0,IF(J167&gt;23,(24-L167)*0.612,((24-L167)-(24-J167))*0.612)),0)+IF(F167="EČneol",IF(L167&gt;7,0,IF(J167&gt;7,(8-L167)*0.204,((8-L167)-(8-J167))*0.204)),0)+IF(F167="EŽ",IF(L167&gt;23,0,IF(J167&gt;23,(24-L167)*0.204,((24-L167)-(24-J167))*0.204)),0)+IF(F167="PT",IF(L167&gt;31,0,IF(J167&gt;31,(32-L167)*0.204,((32-L167)-(32-J167))*0.204)),0)+IF(F167="JOŽ",IF(L167&gt;23,0,IF(J167&gt;23,(24-L167)*0.255,((24-L167)-(24-J167))*0.255)),0)+IF(F167="JPČ",IF(L167&gt;23,0,IF(J167&gt;23,(24-L167)*0.204,((24-L167)-(24-J167))*0.204)),0)+IF(F167="JEČ",IF(L167&gt;15,0,IF(J167&gt;15,(16-L167)*0.102,((16-L167)-(16-J167))*0.102)),0)+IF(F167="JEOF",IF(L167&gt;15,0,IF(J167&gt;15,(16-L167)*0.102,((16-L167)-(16-J167))*0.102)),0)+IF(F167="JnPČ",IF(L167&gt;15,0,IF(J167&gt;15,(16-L167)*0.153,((16-L167)-(16-J167))*0.153)),0)+IF(F167="JnEČ",IF(L167&gt;15,0,IF(J167&gt;15,(16-L167)*0.0765,((16-L167)-(16-J167))*0.0765)),0)+IF(F167="JčPČ",IF(L167&gt;15,0,IF(J167&gt;15,(16-L167)*0.06375,((16-L167)-(16-J167))*0.06375)),0)+IF(F167="JčEČ",IF(L167&gt;15,0,IF(J167&gt;15,(16-L167)*0.051,((16-L167)-(16-J167))*0.051)),0)+IF(F167="NEAK",IF(L167&gt;23,0,IF(J167&gt;23,(24-L167)*0.03444,((24-L167)-(24-J167))*0.03444)),0))</f>
        <v>10.776</v>
      </c>
      <c r="Q167" s="11">
        <f t="shared" ref="Q167" si="62">IF(ISERROR(P167*100/N167),0,(P167*100/N167))</f>
        <v>27.430316914852998</v>
      </c>
      <c r="R167" s="10">
        <f t="shared" ref="R167:R176" si="63">IF(Q167&lt;=30,O167+P167,O167+O167*0.3)*IF(G167=1,0.4,IF(G167=2,0.75,IF(G167="1 (kas 4 m. 1 k. nerengiamos)",0.52,1)))*IF(D167="olimpinė",1,IF(M167="Ne",0.5,1))*IF(OR(A$5="Lietuvos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federacija"),IF(OR(J167&lt;8,K167&lt;16),0,1),1)*E167*IF(I167&lt;=1,1,1/I167)*IF(OR(A$5="Lietuvos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26.031719999999996</v>
      </c>
      <c r="S167" s="8"/>
    </row>
    <row r="168" spans="1:19" ht="60">
      <c r="A168" s="62">
        <v>2</v>
      </c>
      <c r="B168" s="62" t="s">
        <v>28</v>
      </c>
      <c r="C168" s="12" t="s">
        <v>43</v>
      </c>
      <c r="D168" s="62" t="s">
        <v>30</v>
      </c>
      <c r="E168" s="62">
        <v>1</v>
      </c>
      <c r="F168" s="62" t="s">
        <v>49</v>
      </c>
      <c r="G168" s="62" t="s">
        <v>50</v>
      </c>
      <c r="H168" s="62"/>
      <c r="I168" s="62"/>
      <c r="J168" s="62">
        <v>199</v>
      </c>
      <c r="K168" s="62">
        <v>74</v>
      </c>
      <c r="L168" s="62">
        <v>16</v>
      </c>
      <c r="M168" s="62" t="s">
        <v>33</v>
      </c>
      <c r="N168" s="3">
        <f t="shared" si="59"/>
        <v>72.284999999999997</v>
      </c>
      <c r="O168" s="9">
        <f t="shared" si="60"/>
        <v>72.284999999999997</v>
      </c>
      <c r="P168" s="4">
        <f t="shared" ref="P168:P176" si="64">IF(O168=0,0,IF(F168="OŽ",IF(L168&gt;35,0,IF(J168&gt;35,(36-L168)*1.836,((36-L168)-(36-J168))*1.836)),0)+IF(F168="PČ",IF(L168&gt;31,0,IF(J168&gt;31,(32-L168)*1.347,((32-L168)-(32-J168))*1.347)),0)+ IF(F168="PČneol",IF(L168&gt;15,0,IF(J168&gt;15,(16-L168)*0.255,((16-L168)-(16-J168))*0.255)),0)+IF(F168="PŽ",IF(L168&gt;31,0,IF(J168&gt;31,(32-L168)*0.255,((32-L168)-(32-J168))*0.255)),0)+IF(F168="EČ",IF(L168&gt;23,0,IF(J168&gt;23,(24-L168)*0.612,((24-L168)-(24-J168))*0.612)),0)+IF(F168="EČneol",IF(L168&gt;7,0,IF(J168&gt;7,(8-L168)*0.204,((8-L168)-(8-J168))*0.204)),0)+IF(F168="EŽ",IF(L168&gt;23,0,IF(J168&gt;23,(24-L168)*0.204,((24-L168)-(24-J168))*0.204)),0)+IF(F168="PT",IF(L168&gt;31,0,IF(J168&gt;31,(32-L168)*0.204,((32-L168)-(32-J168))*0.204)),0)+IF(F168="JOŽ",IF(L168&gt;23,0,IF(J168&gt;23,(24-L168)*0.255,((24-L168)-(24-J168))*0.255)),0)+IF(F168="JPČ",IF(L168&gt;23,0,IF(J168&gt;23,(24-L168)*0.204,((24-L168)-(24-J168))*0.204)),0)+IF(F168="JEČ",IF(L168&gt;15,0,IF(J168&gt;15,(16-L168)*0.102,((16-L168)-(16-J168))*0.102)),0)+IF(F168="JEOF",IF(L168&gt;15,0,IF(J168&gt;15,(16-L168)*0.102,((16-L168)-(16-J168))*0.102)),0)+IF(F168="JnPČ",IF(L168&gt;15,0,IF(J168&gt;15,(16-L168)*0.153,((16-L168)-(16-J168))*0.153)),0)+IF(F168="JnEČ",IF(L168&gt;15,0,IF(J168&gt;15,(16-L168)*0.0765,((16-L168)-(16-J168))*0.0765)),0)+IF(F168="JčPČ",IF(L168&gt;15,0,IF(J168&gt;15,(16-L168)*0.06375,((16-L168)-(16-J168))*0.06375)),0)+IF(F168="JčEČ",IF(L168&gt;15,0,IF(J168&gt;15,(16-L168)*0.051,((16-L168)-(16-J168))*0.051)),0)+IF(F168="NEAK",IF(L168&gt;23,0,IF(J168&gt;23,(24-L168)*0.03444,((24-L168)-(24-J168))*0.03444)),0))</f>
        <v>21.552</v>
      </c>
      <c r="Q168" s="11">
        <f t="shared" ref="Q168:Q176" si="65">IF(ISERROR(P168*100/N168),0,(P168*100/N168))</f>
        <v>29.815314380576883</v>
      </c>
      <c r="R168" s="10">
        <f t="shared" si="63"/>
        <v>48.795239999999993</v>
      </c>
      <c r="S168" s="8"/>
    </row>
    <row r="169" spans="1:19" ht="60">
      <c r="A169" s="62">
        <v>3</v>
      </c>
      <c r="B169" s="62" t="s">
        <v>86</v>
      </c>
      <c r="C169" s="12" t="s">
        <v>29</v>
      </c>
      <c r="D169" s="62" t="s">
        <v>30</v>
      </c>
      <c r="E169" s="62">
        <v>1</v>
      </c>
      <c r="F169" s="62" t="s">
        <v>49</v>
      </c>
      <c r="G169" s="62" t="s">
        <v>50</v>
      </c>
      <c r="H169" s="62"/>
      <c r="I169" s="62"/>
      <c r="J169" s="62">
        <v>29</v>
      </c>
      <c r="K169" s="62">
        <v>27</v>
      </c>
      <c r="L169" s="62">
        <v>19</v>
      </c>
      <c r="M169" s="62" t="s">
        <v>33</v>
      </c>
      <c r="N169" s="3">
        <f t="shared" si="59"/>
        <v>45.774687499999999</v>
      </c>
      <c r="O169" s="9">
        <f t="shared" si="60"/>
        <v>45.774687499999999</v>
      </c>
      <c r="P169" s="4">
        <f t="shared" si="64"/>
        <v>13.469999999999999</v>
      </c>
      <c r="Q169" s="11">
        <f t="shared" si="65"/>
        <v>29.426743765317894</v>
      </c>
      <c r="R169" s="10">
        <f t="shared" si="63"/>
        <v>30.807237499999999</v>
      </c>
      <c r="S169" s="8"/>
    </row>
    <row r="170" spans="1:19">
      <c r="A170" s="62">
        <v>4</v>
      </c>
      <c r="B170" s="62"/>
      <c r="C170" s="1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3">
        <f t="shared" si="59"/>
        <v>0</v>
      </c>
      <c r="O170" s="9">
        <f t="shared" si="60"/>
        <v>0</v>
      </c>
      <c r="P170" s="4">
        <f t="shared" si="64"/>
        <v>0</v>
      </c>
      <c r="Q170" s="11">
        <f t="shared" si="65"/>
        <v>0</v>
      </c>
      <c r="R170" s="10">
        <f t="shared" si="63"/>
        <v>0</v>
      </c>
      <c r="S170" s="8"/>
    </row>
    <row r="171" spans="1:19">
      <c r="A171" s="62">
        <v>5</v>
      </c>
      <c r="B171" s="62"/>
      <c r="C171" s="1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3">
        <f t="shared" si="59"/>
        <v>0</v>
      </c>
      <c r="O171" s="9">
        <f t="shared" si="60"/>
        <v>0</v>
      </c>
      <c r="P171" s="4">
        <f t="shared" si="64"/>
        <v>0</v>
      </c>
      <c r="Q171" s="11">
        <f t="shared" si="65"/>
        <v>0</v>
      </c>
      <c r="R171" s="10">
        <f t="shared" si="63"/>
        <v>0</v>
      </c>
      <c r="S171" s="8"/>
    </row>
    <row r="172" spans="1:19">
      <c r="A172" s="62">
        <v>6</v>
      </c>
      <c r="B172" s="62"/>
      <c r="C172" s="1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3">
        <f t="shared" si="59"/>
        <v>0</v>
      </c>
      <c r="O172" s="9">
        <f t="shared" si="60"/>
        <v>0</v>
      </c>
      <c r="P172" s="4">
        <f t="shared" si="64"/>
        <v>0</v>
      </c>
      <c r="Q172" s="11">
        <f t="shared" si="65"/>
        <v>0</v>
      </c>
      <c r="R172" s="10">
        <f t="shared" si="63"/>
        <v>0</v>
      </c>
      <c r="S172" s="8"/>
    </row>
    <row r="173" spans="1:19">
      <c r="A173" s="62">
        <v>7</v>
      </c>
      <c r="B173" s="62"/>
      <c r="C173" s="1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3">
        <f t="shared" si="59"/>
        <v>0</v>
      </c>
      <c r="O173" s="9">
        <f t="shared" si="60"/>
        <v>0</v>
      </c>
      <c r="P173" s="4">
        <f t="shared" si="64"/>
        <v>0</v>
      </c>
      <c r="Q173" s="11">
        <f t="shared" si="65"/>
        <v>0</v>
      </c>
      <c r="R173" s="10">
        <f t="shared" si="63"/>
        <v>0</v>
      </c>
      <c r="S173" s="8"/>
    </row>
    <row r="174" spans="1:19">
      <c r="A174" s="62">
        <v>8</v>
      </c>
      <c r="B174" s="62"/>
      <c r="C174" s="1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3">
        <f t="shared" si="59"/>
        <v>0</v>
      </c>
      <c r="O174" s="9">
        <f t="shared" si="60"/>
        <v>0</v>
      </c>
      <c r="P174" s="4">
        <f t="shared" si="64"/>
        <v>0</v>
      </c>
      <c r="Q174" s="11">
        <f t="shared" si="65"/>
        <v>0</v>
      </c>
      <c r="R174" s="10">
        <f t="shared" si="63"/>
        <v>0</v>
      </c>
      <c r="S174" s="8"/>
    </row>
    <row r="175" spans="1:19">
      <c r="A175" s="62">
        <v>9</v>
      </c>
      <c r="B175" s="62"/>
      <c r="C175" s="1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3">
        <f t="shared" si="59"/>
        <v>0</v>
      </c>
      <c r="O175" s="9">
        <f t="shared" si="60"/>
        <v>0</v>
      </c>
      <c r="P175" s="4">
        <f t="shared" si="64"/>
        <v>0</v>
      </c>
      <c r="Q175" s="11">
        <f t="shared" si="65"/>
        <v>0</v>
      </c>
      <c r="R175" s="10">
        <f t="shared" si="63"/>
        <v>0</v>
      </c>
      <c r="S175" s="8"/>
    </row>
    <row r="176" spans="1:19">
      <c r="A176" s="62">
        <v>10</v>
      </c>
      <c r="B176" s="62"/>
      <c r="C176" s="1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3">
        <f t="shared" si="59"/>
        <v>0</v>
      </c>
      <c r="O176" s="9">
        <f t="shared" si="60"/>
        <v>0</v>
      </c>
      <c r="P176" s="4">
        <f t="shared" si="64"/>
        <v>0</v>
      </c>
      <c r="Q176" s="11">
        <f t="shared" si="65"/>
        <v>0</v>
      </c>
      <c r="R176" s="10">
        <f t="shared" si="63"/>
        <v>0</v>
      </c>
      <c r="S176" s="8"/>
    </row>
    <row r="177" spans="1:19">
      <c r="A177" s="65" t="s">
        <v>34</v>
      </c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7"/>
      <c r="R177" s="10">
        <f>SUM(R167:R176)</f>
        <v>105.63419749999998</v>
      </c>
      <c r="S177" s="8"/>
    </row>
    <row r="178" spans="1:19" ht="15.75">
      <c r="A178" s="24" t="s">
        <v>35</v>
      </c>
      <c r="B178" s="56" t="s">
        <v>87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6"/>
      <c r="S178" s="8"/>
    </row>
    <row r="179" spans="1:19">
      <c r="A179" s="49" t="s">
        <v>47</v>
      </c>
      <c r="B179" s="49"/>
      <c r="C179" s="49"/>
      <c r="D179" s="49"/>
      <c r="E179" s="49"/>
      <c r="F179" s="49"/>
      <c r="G179" s="49"/>
      <c r="H179" s="49"/>
      <c r="I179" s="49"/>
      <c r="J179" s="15"/>
      <c r="K179" s="15"/>
      <c r="L179" s="15"/>
      <c r="M179" s="15"/>
      <c r="N179" s="15"/>
      <c r="O179" s="15"/>
      <c r="P179" s="15"/>
      <c r="Q179" s="15"/>
      <c r="R179" s="16"/>
      <c r="S179" s="8"/>
    </row>
    <row r="180" spans="1:19" s="8" customFormat="1">
      <c r="A180" s="49"/>
      <c r="B180" s="49"/>
      <c r="C180" s="49"/>
      <c r="D180" s="49"/>
      <c r="E180" s="49"/>
      <c r="F180" s="49"/>
      <c r="G180" s="49"/>
      <c r="H180" s="49"/>
      <c r="I180" s="49"/>
      <c r="J180" s="15"/>
      <c r="K180" s="15"/>
      <c r="L180" s="15"/>
      <c r="M180" s="15"/>
      <c r="N180" s="15"/>
      <c r="O180" s="15"/>
      <c r="P180" s="15"/>
      <c r="Q180" s="15"/>
      <c r="R180" s="16"/>
    </row>
    <row r="181" spans="1:19">
      <c r="A181" s="68" t="s">
        <v>88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58"/>
      <c r="R181" s="8"/>
      <c r="S181" s="8"/>
    </row>
    <row r="182" spans="1:19" ht="18">
      <c r="A182" s="70" t="s">
        <v>27</v>
      </c>
      <c r="B182" s="71"/>
      <c r="C182" s="71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8"/>
      <c r="R182" s="8"/>
      <c r="S182" s="8"/>
    </row>
    <row r="183" spans="1:19">
      <c r="A183" s="68" t="s">
        <v>39</v>
      </c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58"/>
      <c r="R183" s="8"/>
      <c r="S183" s="8"/>
    </row>
    <row r="184" spans="1:19">
      <c r="A184" s="62">
        <v>1</v>
      </c>
      <c r="B184" s="62" t="s">
        <v>77</v>
      </c>
      <c r="C184" s="12" t="s">
        <v>40</v>
      </c>
      <c r="D184" s="62" t="s">
        <v>30</v>
      </c>
      <c r="E184" s="62">
        <v>1</v>
      </c>
      <c r="F184" s="62" t="s">
        <v>41</v>
      </c>
      <c r="G184" s="62">
        <v>1</v>
      </c>
      <c r="H184" s="62" t="s">
        <v>33</v>
      </c>
      <c r="I184" s="62"/>
      <c r="J184" s="62">
        <v>25</v>
      </c>
      <c r="K184" s="62"/>
      <c r="L184" s="62">
        <v>19</v>
      </c>
      <c r="M184" s="62"/>
      <c r="N184" s="3">
        <f t="shared" ref="N184:N193" si="66">(IF(F184="OŽ",IF(L184=1,550.8,IF(L184=2,426.38,IF(L184=3,342.14,IF(L184=4,181.44,IF(L184=5,168.48,IF(L184=6,155.52,IF(L184=7,148.5,IF(L184=8,144,0))))))))+IF(L184&lt;=8,0,IF(L184&lt;=16,137.7,IF(L184&lt;=24,108,IF(L184&lt;=32,80.1,IF(L184&lt;=36,52.2,0)))))-IF(L184&lt;=8,0,IF(L184&lt;=16,(L184-9)*2.754,IF(L184&lt;=24,(L184-17)* 2.754,IF(L184&lt;=32,(L184-25)* 2.754,IF(L184&lt;=36,(L184-33)*2.754,0))))),0)+IF(F184="PČ",IF(L184=1,449,IF(L184=2,314.6,IF(L184=3,238,IF(L184=4,172,IF(L184=5,159,IF(L184=6,145,IF(L184=7,132,IF(L184=8,119,0))))))))+IF(L184&lt;=8,0,IF(L184&lt;=16,88,IF(L184&lt;=24,55,IF(L184&lt;=32,22,0))))-IF(L184&lt;=8,0,IF(L184&lt;=16,(L184-9)*2.245,IF(L184&lt;=24,(L184-17)*2.245,IF(L184&lt;=32,(L184-25)*2.245,0)))),0)+IF(F184="PČneol",IF(L184=1,85,IF(L184=2,64.61,IF(L184=3,50.76,IF(L184=4,16.25,IF(L184=5,15,IF(L184=6,13.75,IF(L184=7,12.5,IF(L184=8,11.25,0))))))))+IF(L184&lt;=8,0,IF(L184&lt;=16,9,0))-IF(L184&lt;=8,0,IF(L184&lt;=16,(L184-9)*0.425,0)),0)+IF(F184="PŽ",IF(L184=1,85,IF(L184=2,59.5,IF(L184=3,45,IF(L184=4,32.5,IF(L184=5,30,IF(L184=6,27.5,IF(L184=7,25,IF(L184=8,22.5,0))))))))+IF(L184&lt;=8,0,IF(L184&lt;=16,19,IF(L184&lt;=24,13,IF(L184&lt;=32,8,0))))-IF(L184&lt;=8,0,IF(L184&lt;=16,(L184-9)*0.425,IF(L184&lt;=24,(L184-17)*0.425,IF(L184&lt;=32,(L184-25)*0.425,0)))),0)+IF(F184="EČ",IF(L184=1,204,IF(L184=2,156.24,IF(L184=3,123.84,IF(L184=4,72,IF(L184=5,66,IF(L184=6,60,IF(L184=7,54,IF(L184=8,48,0))))))))+IF(L184&lt;=8,0,IF(L184&lt;=16,40,IF(L184&lt;=24,25,0)))-IF(L184&lt;=8,0,IF(L184&lt;=16,(L184-9)*1.02,IF(L184&lt;=24,(L184-17)*1.02,0))),0)+IF(F184="EČneol",IF(L184=1,68,IF(L184=2,51.69,IF(L184=3,40.61,IF(L184=4,13,IF(L184=5,12,IF(L184=6,11,IF(L184=7,10,IF(L184=8,9,0)))))))))+IF(F184="EŽ",IF(L184=1,68,IF(L184=2,47.6,IF(L184=3,36,IF(L184=4,18,IF(L184=5,16.5,IF(L184=6,15,IF(L184=7,13.5,IF(L184=8,12,0))))))))+IF(L184&lt;=8,0,IF(L184&lt;=16,10,IF(L184&lt;=24,6,0)))-IF(L184&lt;=8,0,IF(L184&lt;=16,(L184-9)*0.34,IF(L184&lt;=24,(L184-17)*0.34,0))),0)+IF(F184="PT",IF(L184=1,68,IF(L184=2,52.08,IF(L184=3,41.28,IF(L184=4,24,IF(L184=5,22,IF(L184=6,20,IF(L184=7,18,IF(L184=8,16,0))))))))+IF(L184&lt;=8,0,IF(L184&lt;=16,13,IF(L184&lt;=24,9,IF(L184&lt;=32,4,0))))-IF(L184&lt;=8,0,IF(L184&lt;=16,(L184-9)*0.34,IF(L184&lt;=24,(L184-17)*0.34,IF(L184&lt;=32,(L184-25)*0.34,0)))),0)+IF(F184="JOŽ",IF(L184=1,85,IF(L184=2,59.5,IF(L184=3,45,IF(L184=4,32.5,IF(L184=5,30,IF(L184=6,27.5,IF(L184=7,25,IF(L184=8,22.5,0))))))))+IF(L184&lt;=8,0,IF(L184&lt;=16,19,IF(L184&lt;=24,13,0)))-IF(L184&lt;=8,0,IF(L184&lt;=16,(L184-9)*0.425,IF(L184&lt;=24,(L184-17)*0.425,0))),0)+IF(F184="JPČ",IF(L184=1,68,IF(L184=2,47.6,IF(L184=3,36,IF(L184=4,26,IF(L184=5,24,IF(L184=6,22,IF(L184=7,20,IF(L184=8,18,0))))))))+IF(L184&lt;=8,0,IF(L184&lt;=16,13,IF(L184&lt;=24,9,0)))-IF(L184&lt;=8,0,IF(L184&lt;=16,(L184-9)*0.34,IF(L184&lt;=24,(L184-17)*0.34,0))),0)+IF(F184="JEČ",IF(L184=1,34,IF(L184=2,26.04,IF(L184=3,20.6,IF(L184=4,12,IF(L184=5,11,IF(L184=6,10,IF(L184=7,9,IF(L184=8,8,0))))))))+IF(L184&lt;=8,0,IF(L184&lt;=16,6,0))-IF(L184&lt;=8,0,IF(L184&lt;=16,(L184-9)*0.17,0)),0)+IF(F184="JEOF",IF(L184=1,34,IF(L184=2,26.04,IF(L184=3,20.6,IF(L184=4,12,IF(L184=5,11,IF(L184=6,10,IF(L184=7,9,IF(L184=8,8,0))))))))+IF(L184&lt;=8,0,IF(L184&lt;=16,6,0))-IF(L184&lt;=8,0,IF(L184&lt;=16,(L184-9)*0.17,0)),0)+IF(F184="JnPČ",IF(L184=1,51,IF(L184=2,35.7,IF(L184=3,27,IF(L184=4,19.5,IF(L184=5,18,IF(L184=6,16.5,IF(L184=7,15,IF(L184=8,13.5,0))))))))+IF(L184&lt;=8,0,IF(L184&lt;=16,10,0))-IF(L184&lt;=8,0,IF(L184&lt;=16,(L184-9)*0.255,0)),0)+IF(F184="JnEČ",IF(L184=1,25.5,IF(L184=2,19.53,IF(L184=3,15.48,IF(L184=4,9,IF(L184=5,8.25,IF(L184=6,7.5,IF(L184=7,6.75,IF(L184=8,6,0))))))))+IF(L184&lt;=8,0,IF(L184&lt;=16,5,0))-IF(L184&lt;=8,0,IF(L184&lt;=16,(L184-9)*0.1275,0)),0)+IF(F184="JčPČ",IF(L184=1,21.25,IF(L184=2,14.5,IF(L184=3,11.5,IF(L184=4,7,IF(L184=5,6.5,IF(L184=6,6,IF(L184=7,5.5,IF(L184=8,5,0))))))))+IF(L184&lt;=8,0,IF(L184&lt;=16,4,0))-IF(L184&lt;=8,0,IF(L184&lt;=16,(L184-9)*0.10625,0)),0)+IF(F184="JčEČ",IF(L184=1,17,IF(L184=2,13.02,IF(L184=3,10.32,IF(L184=4,6,IF(L184=5,5.5,IF(L184=6,5,IF(L184=7,4.5,IF(L184=8,4,0))))))))+IF(L184&lt;=8,0,IF(L184&lt;=16,3,0))-IF(L184&lt;=8,0,IF(L184&lt;=16,(L184-9)*0.085,0)),0)+IF(F184="NEAK",IF(L184=1,11.48,IF(L184=2,8.79,IF(L184=3,6.97,IF(L184=4,4.05,IF(L184=5,3.71,IF(L184=6,3.38,IF(L184=7,3.04,IF(L184=8,2.7,0))))))))+IF(L184&lt;=8,0,IF(L184&lt;=16,2,IF(L184&lt;=24,1.3,0)))-IF(L184&lt;=8,0,IF(L184&lt;=16,(L184-9)*0.0574,IF(L184&lt;=24,(L184-17)*0.0574,0))),0))*IF(L184&lt;0,1,IF(OR(F184="PČ",F184="PŽ",F184="PT"),IF(J184&lt;32,J184/32,1),1))* IF(L184&lt;0,1,IF(OR(F184="EČ",F184="EŽ",F184="JOŽ",F184="JPČ",F184="NEAK"),IF(J184&lt;24,J184/24,1),1))*IF(L184&lt;0,1,IF(OR(F184="PČneol",F184="JEČ",F184="JEOF",F184="JnPČ",F184="JnEČ",F184="JčPČ",F184="JčEČ"),IF(J184&lt;16,J184/16,1),1))*IF(L184&lt;0,1,IF(F184="EČneol",IF(J184&lt;8,J184/8,1),1))</f>
        <v>22.96</v>
      </c>
      <c r="O184" s="9">
        <f t="shared" ref="O184:O193" si="67">IF(F184="OŽ",N184,IF(H184="Ne",IF(J184*0.3&lt;J184-L184,N184,0),IF(J184*0.1&lt;J184-L184,N184,0)))</f>
        <v>22.96</v>
      </c>
      <c r="P184" s="4">
        <f t="shared" ref="P184" si="68">IF(O184=0,0,IF(F184="OŽ",IF(L184&gt;35,0,IF(J184&gt;35,(36-L184)*1.836,((36-L184)-(36-J184))*1.836)),0)+IF(F184="PČ",IF(L184&gt;31,0,IF(J184&gt;31,(32-L184)*1.347,((32-L184)-(32-J184))*1.347)),0)+ IF(F184="PČneol",IF(L184&gt;15,0,IF(J184&gt;15,(16-L184)*0.255,((16-L184)-(16-J184))*0.255)),0)+IF(F184="PŽ",IF(L184&gt;31,0,IF(J184&gt;31,(32-L184)*0.255,((32-L184)-(32-J184))*0.255)),0)+IF(F184="EČ",IF(L184&gt;23,0,IF(J184&gt;23,(24-L184)*0.612,((24-L184)-(24-J184))*0.612)),0)+IF(F184="EČneol",IF(L184&gt;7,0,IF(J184&gt;7,(8-L184)*0.204,((8-L184)-(8-J184))*0.204)),0)+IF(F184="EŽ",IF(L184&gt;23,0,IF(J184&gt;23,(24-L184)*0.204,((24-L184)-(24-J184))*0.204)),0)+IF(F184="PT",IF(L184&gt;31,0,IF(J184&gt;31,(32-L184)*0.204,((32-L184)-(32-J184))*0.204)),0)+IF(F184="JOŽ",IF(L184&gt;23,0,IF(J184&gt;23,(24-L184)*0.255,((24-L184)-(24-J184))*0.255)),0)+IF(F184="JPČ",IF(L184&gt;23,0,IF(J184&gt;23,(24-L184)*0.204,((24-L184)-(24-J184))*0.204)),0)+IF(F184="JEČ",IF(L184&gt;15,0,IF(J184&gt;15,(16-L184)*0.102,((16-L184)-(16-J184))*0.102)),0)+IF(F184="JEOF",IF(L184&gt;15,0,IF(J184&gt;15,(16-L184)*0.102,((16-L184)-(16-J184))*0.102)),0)+IF(F184="JnPČ",IF(L184&gt;15,0,IF(J184&gt;15,(16-L184)*0.153,((16-L184)-(16-J184))*0.153)),0)+IF(F184="JnEČ",IF(L184&gt;15,0,IF(J184&gt;15,(16-L184)*0.0765,((16-L184)-(16-J184))*0.0765)),0)+IF(F184="JčPČ",IF(L184&gt;15,0,IF(J184&gt;15,(16-L184)*0.06375,((16-L184)-(16-J184))*0.06375)),0)+IF(F184="JčEČ",IF(L184&gt;15,0,IF(J184&gt;15,(16-L184)*0.051,((16-L184)-(16-J184))*0.051)),0)+IF(F184="NEAK",IF(L184&gt;23,0,IF(J184&gt;23,(24-L184)*0.03444,((24-L184)-(24-J184))*0.03444)),0))</f>
        <v>3.06</v>
      </c>
      <c r="Q184" s="11">
        <f t="shared" ref="Q184" si="69">IF(ISERROR(P184*100/N184),0,(P184*100/N184))</f>
        <v>13.327526132404181</v>
      </c>
      <c r="R184" s="10">
        <f t="shared" ref="R184:R193" si="70">IF(Q184&lt;=30,O184+P184,O184+O184*0.3)*IF(G184=1,0.4,IF(G184=2,0.75,IF(G184="1 (kas 4 m. 1 k. nerengiamos)",0.52,1)))*IF(D184="olimpinė",1,IF(M184="Ne",0.5,1))*IF(OR(A$5="Lietuvos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federacija"),IF(OR(J184&lt;8,K184&lt;16),0,1),1)*E184*IF(I184&lt;=1,1,1/I184)*IF(OR(A$5="Lietuvos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10.408000000000001</v>
      </c>
      <c r="S184" s="8"/>
    </row>
    <row r="185" spans="1:19">
      <c r="A185" s="62">
        <v>2</v>
      </c>
      <c r="B185" s="62" t="s">
        <v>77</v>
      </c>
      <c r="C185" s="12" t="s">
        <v>89</v>
      </c>
      <c r="D185" s="62" t="s">
        <v>30</v>
      </c>
      <c r="E185" s="62">
        <v>1</v>
      </c>
      <c r="F185" s="62" t="s">
        <v>41</v>
      </c>
      <c r="G185" s="62">
        <v>1</v>
      </c>
      <c r="H185" s="62" t="s">
        <v>33</v>
      </c>
      <c r="I185" s="62"/>
      <c r="J185" s="62">
        <v>25</v>
      </c>
      <c r="K185" s="62"/>
      <c r="L185" s="62">
        <v>20</v>
      </c>
      <c r="M185" s="62"/>
      <c r="N185" s="3">
        <f t="shared" si="66"/>
        <v>21.94</v>
      </c>
      <c r="O185" s="9">
        <f t="shared" si="67"/>
        <v>21.94</v>
      </c>
      <c r="P185" s="4">
        <f t="shared" ref="P185:P193" si="71">IF(O185=0,0,IF(F185="OŽ",IF(L185&gt;35,0,IF(J185&gt;35,(36-L185)*1.836,((36-L185)-(36-J185))*1.836)),0)+IF(F185="PČ",IF(L185&gt;31,0,IF(J185&gt;31,(32-L185)*1.347,((32-L185)-(32-J185))*1.347)),0)+ IF(F185="PČneol",IF(L185&gt;15,0,IF(J185&gt;15,(16-L185)*0.255,((16-L185)-(16-J185))*0.255)),0)+IF(F185="PŽ",IF(L185&gt;31,0,IF(J185&gt;31,(32-L185)*0.255,((32-L185)-(32-J185))*0.255)),0)+IF(F185="EČ",IF(L185&gt;23,0,IF(J185&gt;23,(24-L185)*0.612,((24-L185)-(24-J185))*0.612)),0)+IF(F185="EČneol",IF(L185&gt;7,0,IF(J185&gt;7,(8-L185)*0.204,((8-L185)-(8-J185))*0.204)),0)+IF(F185="EŽ",IF(L185&gt;23,0,IF(J185&gt;23,(24-L185)*0.204,((24-L185)-(24-J185))*0.204)),0)+IF(F185="PT",IF(L185&gt;31,0,IF(J185&gt;31,(32-L185)*0.204,((32-L185)-(32-J185))*0.204)),0)+IF(F185="JOŽ",IF(L185&gt;23,0,IF(J185&gt;23,(24-L185)*0.255,((24-L185)-(24-J185))*0.255)),0)+IF(F185="JPČ",IF(L185&gt;23,0,IF(J185&gt;23,(24-L185)*0.204,((24-L185)-(24-J185))*0.204)),0)+IF(F185="JEČ",IF(L185&gt;15,0,IF(J185&gt;15,(16-L185)*0.102,((16-L185)-(16-J185))*0.102)),0)+IF(F185="JEOF",IF(L185&gt;15,0,IF(J185&gt;15,(16-L185)*0.102,((16-L185)-(16-J185))*0.102)),0)+IF(F185="JnPČ",IF(L185&gt;15,0,IF(J185&gt;15,(16-L185)*0.153,((16-L185)-(16-J185))*0.153)),0)+IF(F185="JnEČ",IF(L185&gt;15,0,IF(J185&gt;15,(16-L185)*0.0765,((16-L185)-(16-J185))*0.0765)),0)+IF(F185="JčPČ",IF(L185&gt;15,0,IF(J185&gt;15,(16-L185)*0.06375,((16-L185)-(16-J185))*0.06375)),0)+IF(F185="JčEČ",IF(L185&gt;15,0,IF(J185&gt;15,(16-L185)*0.051,((16-L185)-(16-J185))*0.051)),0)+IF(F185="NEAK",IF(L185&gt;23,0,IF(J185&gt;23,(24-L185)*0.03444,((24-L185)-(24-J185))*0.03444)),0))</f>
        <v>2.448</v>
      </c>
      <c r="Q185" s="11">
        <f t="shared" ref="Q185:Q193" si="72">IF(ISERROR(P185*100/N185),0,(P185*100/N185))</f>
        <v>11.157702825888785</v>
      </c>
      <c r="R185" s="10">
        <f t="shared" si="70"/>
        <v>9.7552000000000021</v>
      </c>
      <c r="S185" s="8"/>
    </row>
    <row r="186" spans="1:19">
      <c r="A186" s="62">
        <v>3</v>
      </c>
      <c r="B186" s="62" t="s">
        <v>77</v>
      </c>
      <c r="C186" s="12" t="s">
        <v>80</v>
      </c>
      <c r="D186" s="62" t="s">
        <v>30</v>
      </c>
      <c r="E186" s="62">
        <v>1</v>
      </c>
      <c r="F186" s="62" t="s">
        <v>41</v>
      </c>
      <c r="G186" s="62">
        <v>1</v>
      </c>
      <c r="H186" s="62" t="s">
        <v>33</v>
      </c>
      <c r="I186" s="62"/>
      <c r="J186" s="62">
        <v>25</v>
      </c>
      <c r="K186" s="62"/>
      <c r="L186" s="62">
        <v>21</v>
      </c>
      <c r="M186" s="62"/>
      <c r="N186" s="3">
        <f t="shared" si="66"/>
        <v>20.92</v>
      </c>
      <c r="O186" s="9">
        <f t="shared" si="67"/>
        <v>20.92</v>
      </c>
      <c r="P186" s="4">
        <f t="shared" si="71"/>
        <v>1.8359999999999999</v>
      </c>
      <c r="Q186" s="11">
        <f t="shared" si="72"/>
        <v>8.7762906309751418</v>
      </c>
      <c r="R186" s="10">
        <f t="shared" si="70"/>
        <v>9.1024000000000012</v>
      </c>
      <c r="S186" s="8"/>
    </row>
    <row r="187" spans="1:19">
      <c r="A187" s="62">
        <v>4</v>
      </c>
      <c r="B187" s="62" t="s">
        <v>77</v>
      </c>
      <c r="C187" s="12" t="s">
        <v>81</v>
      </c>
      <c r="D187" s="62" t="s">
        <v>30</v>
      </c>
      <c r="E187" s="62">
        <v>1</v>
      </c>
      <c r="F187" s="62" t="s">
        <v>41</v>
      </c>
      <c r="G187" s="62">
        <v>1</v>
      </c>
      <c r="H187" s="62" t="s">
        <v>33</v>
      </c>
      <c r="I187" s="62"/>
      <c r="J187" s="62">
        <v>25</v>
      </c>
      <c r="K187" s="62"/>
      <c r="L187" s="62">
        <v>19</v>
      </c>
      <c r="M187" s="62"/>
      <c r="N187" s="3">
        <f t="shared" si="66"/>
        <v>22.96</v>
      </c>
      <c r="O187" s="9">
        <f t="shared" si="67"/>
        <v>22.96</v>
      </c>
      <c r="P187" s="4">
        <f t="shared" si="71"/>
        <v>3.06</v>
      </c>
      <c r="Q187" s="11">
        <f t="shared" si="72"/>
        <v>13.327526132404181</v>
      </c>
      <c r="R187" s="10">
        <f t="shared" si="70"/>
        <v>10.408000000000001</v>
      </c>
      <c r="S187" s="8"/>
    </row>
    <row r="188" spans="1:19">
      <c r="A188" s="62">
        <v>5</v>
      </c>
      <c r="B188" s="62" t="s">
        <v>77</v>
      </c>
      <c r="C188" s="12" t="s">
        <v>90</v>
      </c>
      <c r="D188" s="62" t="s">
        <v>30</v>
      </c>
      <c r="E188" s="62">
        <v>1</v>
      </c>
      <c r="F188" s="62" t="s">
        <v>41</v>
      </c>
      <c r="G188" s="62">
        <v>1</v>
      </c>
      <c r="H188" s="62" t="s">
        <v>33</v>
      </c>
      <c r="I188" s="62"/>
      <c r="J188" s="62">
        <v>25</v>
      </c>
      <c r="K188" s="62"/>
      <c r="L188" s="62">
        <v>19</v>
      </c>
      <c r="M188" s="62"/>
      <c r="N188" s="3">
        <f t="shared" si="66"/>
        <v>22.96</v>
      </c>
      <c r="O188" s="9">
        <f t="shared" si="67"/>
        <v>22.96</v>
      </c>
      <c r="P188" s="4">
        <f t="shared" si="71"/>
        <v>3.06</v>
      </c>
      <c r="Q188" s="11">
        <f t="shared" si="72"/>
        <v>13.327526132404181</v>
      </c>
      <c r="R188" s="10">
        <f t="shared" si="70"/>
        <v>10.408000000000001</v>
      </c>
      <c r="S188" s="8"/>
    </row>
    <row r="189" spans="1:19">
      <c r="A189" s="62">
        <v>6</v>
      </c>
      <c r="B189" s="62"/>
      <c r="C189" s="1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3">
        <f t="shared" si="66"/>
        <v>0</v>
      </c>
      <c r="O189" s="9">
        <f t="shared" si="67"/>
        <v>0</v>
      </c>
      <c r="P189" s="4">
        <f t="shared" si="71"/>
        <v>0</v>
      </c>
      <c r="Q189" s="11">
        <f t="shared" si="72"/>
        <v>0</v>
      </c>
      <c r="R189" s="10">
        <f t="shared" si="70"/>
        <v>0</v>
      </c>
      <c r="S189" s="8"/>
    </row>
    <row r="190" spans="1:19">
      <c r="A190" s="62">
        <v>7</v>
      </c>
      <c r="B190" s="62"/>
      <c r="C190" s="1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3">
        <f t="shared" si="66"/>
        <v>0</v>
      </c>
      <c r="O190" s="9">
        <f t="shared" si="67"/>
        <v>0</v>
      </c>
      <c r="P190" s="4">
        <f t="shared" si="71"/>
        <v>0</v>
      </c>
      <c r="Q190" s="11">
        <f t="shared" si="72"/>
        <v>0</v>
      </c>
      <c r="R190" s="10">
        <f t="shared" si="70"/>
        <v>0</v>
      </c>
      <c r="S190" s="8"/>
    </row>
    <row r="191" spans="1:19">
      <c r="A191" s="62">
        <v>8</v>
      </c>
      <c r="B191" s="62"/>
      <c r="C191" s="1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3">
        <f t="shared" si="66"/>
        <v>0</v>
      </c>
      <c r="O191" s="9">
        <f t="shared" si="67"/>
        <v>0</v>
      </c>
      <c r="P191" s="4">
        <f t="shared" si="71"/>
        <v>0</v>
      </c>
      <c r="Q191" s="11">
        <f t="shared" si="72"/>
        <v>0</v>
      </c>
      <c r="R191" s="10">
        <f t="shared" si="70"/>
        <v>0</v>
      </c>
      <c r="S191" s="8"/>
    </row>
    <row r="192" spans="1:19">
      <c r="A192" s="62">
        <v>9</v>
      </c>
      <c r="B192" s="62"/>
      <c r="C192" s="1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3">
        <f t="shared" si="66"/>
        <v>0</v>
      </c>
      <c r="O192" s="9">
        <f t="shared" si="67"/>
        <v>0</v>
      </c>
      <c r="P192" s="4">
        <f t="shared" si="71"/>
        <v>0</v>
      </c>
      <c r="Q192" s="11">
        <f t="shared" si="72"/>
        <v>0</v>
      </c>
      <c r="R192" s="10">
        <f t="shared" si="70"/>
        <v>0</v>
      </c>
      <c r="S192" s="8"/>
    </row>
    <row r="193" spans="1:19">
      <c r="A193" s="62">
        <v>10</v>
      </c>
      <c r="B193" s="62"/>
      <c r="C193" s="1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3">
        <f t="shared" si="66"/>
        <v>0</v>
      </c>
      <c r="O193" s="9">
        <f t="shared" si="67"/>
        <v>0</v>
      </c>
      <c r="P193" s="4">
        <f t="shared" si="71"/>
        <v>0</v>
      </c>
      <c r="Q193" s="11">
        <f t="shared" si="72"/>
        <v>0</v>
      </c>
      <c r="R193" s="10">
        <f t="shared" si="70"/>
        <v>0</v>
      </c>
      <c r="S193" s="8"/>
    </row>
    <row r="194" spans="1:19">
      <c r="A194" s="65" t="s">
        <v>34</v>
      </c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7"/>
      <c r="R194" s="10">
        <f>SUM(R184:R193)</f>
        <v>50.081600000000009</v>
      </c>
      <c r="S194" s="8"/>
    </row>
    <row r="195" spans="1:19" ht="15.75">
      <c r="A195" s="24" t="s">
        <v>35</v>
      </c>
      <c r="B195" s="56" t="s">
        <v>91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6"/>
      <c r="S195" s="8"/>
    </row>
    <row r="196" spans="1:19">
      <c r="A196" s="49" t="s">
        <v>47</v>
      </c>
      <c r="B196" s="49"/>
      <c r="C196" s="49"/>
      <c r="D196" s="49"/>
      <c r="E196" s="49"/>
      <c r="F196" s="49"/>
      <c r="G196" s="49"/>
      <c r="H196" s="49"/>
      <c r="I196" s="49"/>
      <c r="J196" s="15"/>
      <c r="K196" s="15"/>
      <c r="L196" s="15"/>
      <c r="M196" s="15"/>
      <c r="N196" s="15"/>
      <c r="O196" s="15"/>
      <c r="P196" s="15"/>
      <c r="Q196" s="15"/>
      <c r="R196" s="16"/>
      <c r="S196" s="8"/>
    </row>
    <row r="197" spans="1:19" s="8" customFormat="1">
      <c r="A197" s="49"/>
      <c r="B197" s="49"/>
      <c r="C197" s="49"/>
      <c r="D197" s="49"/>
      <c r="E197" s="49"/>
      <c r="F197" s="49"/>
      <c r="G197" s="49"/>
      <c r="H197" s="49"/>
      <c r="I197" s="49"/>
      <c r="J197" s="15"/>
      <c r="K197" s="15"/>
      <c r="L197" s="15"/>
      <c r="M197" s="15"/>
      <c r="N197" s="15"/>
      <c r="O197" s="15"/>
      <c r="P197" s="15"/>
      <c r="Q197" s="15"/>
      <c r="R197" s="16"/>
    </row>
    <row r="198" spans="1:19" ht="13.9" customHeight="1">
      <c r="A198" s="68" t="s">
        <v>92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58"/>
      <c r="R198" s="8"/>
      <c r="S198" s="8"/>
    </row>
    <row r="199" spans="1:19" ht="15.6" customHeight="1">
      <c r="A199" s="70" t="s">
        <v>27</v>
      </c>
      <c r="B199" s="71"/>
      <c r="C199" s="71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8"/>
      <c r="R199" s="8"/>
      <c r="S199" s="8"/>
    </row>
    <row r="200" spans="1:19" ht="13.9" customHeight="1">
      <c r="A200" s="68" t="s">
        <v>39</v>
      </c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58"/>
      <c r="R200" s="8"/>
      <c r="S200" s="8"/>
    </row>
    <row r="201" spans="1:19">
      <c r="A201" s="62">
        <v>1</v>
      </c>
      <c r="B201" s="62" t="s">
        <v>67</v>
      </c>
      <c r="C201" s="12" t="s">
        <v>55</v>
      </c>
      <c r="D201" s="62" t="s">
        <v>30</v>
      </c>
      <c r="E201" s="62">
        <v>5</v>
      </c>
      <c r="F201" s="62" t="s">
        <v>62</v>
      </c>
      <c r="G201" s="62">
        <v>2</v>
      </c>
      <c r="H201" s="62" t="s">
        <v>33</v>
      </c>
      <c r="I201" s="62"/>
      <c r="J201" s="62">
        <v>11</v>
      </c>
      <c r="K201" s="62">
        <v>11</v>
      </c>
      <c r="L201" s="62">
        <v>5</v>
      </c>
      <c r="M201" s="62" t="s">
        <v>33</v>
      </c>
      <c r="N201" s="3">
        <f t="shared" ref="N201:N209" si="73">(IF(F201="OŽ",IF(L201=1,550.8,IF(L201=2,426.38,IF(L201=3,342.14,IF(L201=4,181.44,IF(L201=5,168.48,IF(L201=6,155.52,IF(L201=7,148.5,IF(L201=8,144,0))))))))+IF(L201&lt;=8,0,IF(L201&lt;=16,137.7,IF(L201&lt;=24,108,IF(L201&lt;=32,80.1,IF(L201&lt;=36,52.2,0)))))-IF(L201&lt;=8,0,IF(L201&lt;=16,(L201-9)*2.754,IF(L201&lt;=24,(L201-17)* 2.754,IF(L201&lt;=32,(L201-25)* 2.754,IF(L201&lt;=36,(L201-33)*2.754,0))))),0)+IF(F201="PČ",IF(L201=1,449,IF(L201=2,314.6,IF(L201=3,238,IF(L201=4,172,IF(L201=5,159,IF(L201=6,145,IF(L201=7,132,IF(L201=8,119,0))))))))+IF(L201&lt;=8,0,IF(L201&lt;=16,88,IF(L201&lt;=24,55,IF(L201&lt;=32,22,0))))-IF(L201&lt;=8,0,IF(L201&lt;=16,(L201-9)*2.245,IF(L201&lt;=24,(L201-17)*2.245,IF(L201&lt;=32,(L201-25)*2.245,0)))),0)+IF(F201="PČneol",IF(L201=1,85,IF(L201=2,64.61,IF(L201=3,50.76,IF(L201=4,16.25,IF(L201=5,15,IF(L201=6,13.75,IF(L201=7,12.5,IF(L201=8,11.25,0))))))))+IF(L201&lt;=8,0,IF(L201&lt;=16,9,0))-IF(L201&lt;=8,0,IF(L201&lt;=16,(L201-9)*0.425,0)),0)+IF(F201="PŽ",IF(L201=1,85,IF(L201=2,59.5,IF(L201=3,45,IF(L201=4,32.5,IF(L201=5,30,IF(L201=6,27.5,IF(L201=7,25,IF(L201=8,22.5,0))))))))+IF(L201&lt;=8,0,IF(L201&lt;=16,19,IF(L201&lt;=24,13,IF(L201&lt;=32,8,0))))-IF(L201&lt;=8,0,IF(L201&lt;=16,(L201-9)*0.425,IF(L201&lt;=24,(L201-17)*0.425,IF(L201&lt;=32,(L201-25)*0.425,0)))),0)+IF(F201="EČ",IF(L201=1,204,IF(L201=2,156.24,IF(L201=3,123.84,IF(L201=4,72,IF(L201=5,66,IF(L201=6,60,IF(L201=7,54,IF(L201=8,48,0))))))))+IF(L201&lt;=8,0,IF(L201&lt;=16,40,IF(L201&lt;=24,25,0)))-IF(L201&lt;=8,0,IF(L201&lt;=16,(L201-9)*1.02,IF(L201&lt;=24,(L201-17)*1.02,0))),0)+IF(F201="EČneol",IF(L201=1,68,IF(L201=2,51.69,IF(L201=3,40.61,IF(L201=4,13,IF(L201=5,12,IF(L201=6,11,IF(L201=7,10,IF(L201=8,9,0)))))))))+IF(F201="EŽ",IF(L201=1,68,IF(L201=2,47.6,IF(L201=3,36,IF(L201=4,18,IF(L201=5,16.5,IF(L201=6,15,IF(L201=7,13.5,IF(L201=8,12,0))))))))+IF(L201&lt;=8,0,IF(L201&lt;=16,10,IF(L201&lt;=24,6,0)))-IF(L201&lt;=8,0,IF(L201&lt;=16,(L201-9)*0.34,IF(L201&lt;=24,(L201-17)*0.34,0))),0)+IF(F201="PT",IF(L201=1,68,IF(L201=2,52.08,IF(L201=3,41.28,IF(L201=4,24,IF(L201=5,22,IF(L201=6,20,IF(L201=7,18,IF(L201=8,16,0))))))))+IF(L201&lt;=8,0,IF(L201&lt;=16,13,IF(L201&lt;=24,9,IF(L201&lt;=32,4,0))))-IF(L201&lt;=8,0,IF(L201&lt;=16,(L201-9)*0.34,IF(L201&lt;=24,(L201-17)*0.34,IF(L201&lt;=32,(L201-25)*0.34,0)))),0)+IF(F201="JOŽ",IF(L201=1,85,IF(L201=2,59.5,IF(L201=3,45,IF(L201=4,32.5,IF(L201=5,30,IF(L201=6,27.5,IF(L201=7,25,IF(L201=8,22.5,0))))))))+IF(L201&lt;=8,0,IF(L201&lt;=16,19,IF(L201&lt;=24,13,0)))-IF(L201&lt;=8,0,IF(L201&lt;=16,(L201-9)*0.425,IF(L201&lt;=24,(L201-17)*0.425,0))),0)+IF(F201="JPČ",IF(L201=1,68,IF(L201=2,47.6,IF(L201=3,36,IF(L201=4,26,IF(L201=5,24,IF(L201=6,22,IF(L201=7,20,IF(L201=8,18,0))))))))+IF(L201&lt;=8,0,IF(L201&lt;=16,13,IF(L201&lt;=24,9,0)))-IF(L201&lt;=8,0,IF(L201&lt;=16,(L201-9)*0.34,IF(L201&lt;=24,(L201-17)*0.34,0))),0)+IF(F201="JEČ",IF(L201=1,34,IF(L201=2,26.04,IF(L201=3,20.6,IF(L201=4,12,IF(L201=5,11,IF(L201=6,10,IF(L201=7,9,IF(L201=8,8,0))))))))+IF(L201&lt;=8,0,IF(L201&lt;=16,6,0))-IF(L201&lt;=8,0,IF(L201&lt;=16,(L201-9)*0.17,0)),0)+IF(F201="JEOF",IF(L201=1,34,IF(L201=2,26.04,IF(L201=3,20.6,IF(L201=4,12,IF(L201=5,11,IF(L201=6,10,IF(L201=7,9,IF(L201=8,8,0))))))))+IF(L201&lt;=8,0,IF(L201&lt;=16,6,0))-IF(L201&lt;=8,0,IF(L201&lt;=16,(L201-9)*0.17,0)),0)+IF(F201="JnPČ",IF(L201=1,51,IF(L201=2,35.7,IF(L201=3,27,IF(L201=4,19.5,IF(L201=5,18,IF(L201=6,16.5,IF(L201=7,15,IF(L201=8,13.5,0))))))))+IF(L201&lt;=8,0,IF(L201&lt;=16,10,0))-IF(L201&lt;=8,0,IF(L201&lt;=16,(L201-9)*0.255,0)),0)+IF(F201="JnEČ",IF(L201=1,25.5,IF(L201=2,19.53,IF(L201=3,15.48,IF(L201=4,9,IF(L201=5,8.25,IF(L201=6,7.5,IF(L201=7,6.75,IF(L201=8,6,0))))))))+IF(L201&lt;=8,0,IF(L201&lt;=16,5,0))-IF(L201&lt;=8,0,IF(L201&lt;=16,(L201-9)*0.1275,0)),0)+IF(F201="JčPČ",IF(L201=1,21.25,IF(L201=2,14.5,IF(L201=3,11.5,IF(L201=4,7,IF(L201=5,6.5,IF(L201=6,6,IF(L201=7,5.5,IF(L201=8,5,0))))))))+IF(L201&lt;=8,0,IF(L201&lt;=16,4,0))-IF(L201&lt;=8,0,IF(L201&lt;=16,(L201-9)*0.10625,0)),0)+IF(F201="JčEČ",IF(L201=1,17,IF(L201=2,13.02,IF(L201=3,10.32,IF(L201=4,6,IF(L201=5,5.5,IF(L201=6,5,IF(L201=7,4.5,IF(L201=8,4,0))))))))+IF(L201&lt;=8,0,IF(L201&lt;=16,3,0))-IF(L201&lt;=8,0,IF(L201&lt;=16,(L201-9)*0.085,0)),0)+IF(F201="NEAK",IF(L201=1,11.48,IF(L201=2,8.79,IF(L201=3,6.97,IF(L201=4,4.05,IF(L201=5,3.71,IF(L201=6,3.38,IF(L201=7,3.04,IF(L201=8,2.7,0))))))))+IF(L201&lt;=8,0,IF(L201&lt;=16,2,IF(L201&lt;=24,1.3,0)))-IF(L201&lt;=8,0,IF(L201&lt;=16,(L201-9)*0.0574,IF(L201&lt;=24,(L201-17)*0.0574,0))),0))*IF(L201&lt;0,1,IF(OR(F201="PČ",F201="PŽ",F201="PT"),IF(J201&lt;32,J201/32,1),1))* IF(L201&lt;0,1,IF(OR(F201="EČ",F201="EŽ",F201="JOŽ",F201="JPČ",F201="NEAK"),IF(J201&lt;24,J201/24,1),1))*IF(L201&lt;0,1,IF(OR(F201="PČneol",F201="JEČ",F201="JEOF",F201="JnPČ",F201="JnEČ",F201="JčPČ",F201="JčEČ"),IF(J201&lt;16,J201/16,1),1))*IF(L201&lt;0,1,IF(F201="EČneol",IF(J201&lt;8,J201/8,1),1))</f>
        <v>7.5625</v>
      </c>
      <c r="O201" s="9">
        <f t="shared" ref="O201:O210" si="74">IF(F201="OŽ",N201,IF(H201="Ne",IF(J201*0.3&lt;J201-L201,N201,0),IF(J201*0.1&lt;J201-L201,N201,0)))</f>
        <v>7.5625</v>
      </c>
      <c r="P201" s="4">
        <f t="shared" ref="P201" si="75">IF(O201=0,0,IF(F201="OŽ",IF(L201&gt;35,0,IF(J201&gt;35,(36-L201)*1.836,((36-L201)-(36-J201))*1.836)),0)+IF(F201="PČ",IF(L201&gt;31,0,IF(J201&gt;31,(32-L201)*1.347,((32-L201)-(32-J201))*1.347)),0)+ IF(F201="PČneol",IF(L201&gt;15,0,IF(J201&gt;15,(16-L201)*0.255,((16-L201)-(16-J201))*0.255)),0)+IF(F201="PŽ",IF(L201&gt;31,0,IF(J201&gt;31,(32-L201)*0.255,((32-L201)-(32-J201))*0.255)),0)+IF(F201="EČ",IF(L201&gt;23,0,IF(J201&gt;23,(24-L201)*0.612,((24-L201)-(24-J201))*0.612)),0)+IF(F201="EČneol",IF(L201&gt;7,0,IF(J201&gt;7,(8-L201)*0.204,((8-L201)-(8-J201))*0.204)),0)+IF(F201="EŽ",IF(L201&gt;23,0,IF(J201&gt;23,(24-L201)*0.204,((24-L201)-(24-J201))*0.204)),0)+IF(F201="PT",IF(L201&gt;31,0,IF(J201&gt;31,(32-L201)*0.204,((32-L201)-(32-J201))*0.204)),0)+IF(F201="JOŽ",IF(L201&gt;23,0,IF(J201&gt;23,(24-L201)*0.255,((24-L201)-(24-J201))*0.255)),0)+IF(F201="JPČ",IF(L201&gt;23,0,IF(J201&gt;23,(24-L201)*0.204,((24-L201)-(24-J201))*0.204)),0)+IF(F201="JEČ",IF(L201&gt;15,0,IF(J201&gt;15,(16-L201)*0.102,((16-L201)-(16-J201))*0.102)),0)+IF(F201="JEOF",IF(L201&gt;15,0,IF(J201&gt;15,(16-L201)*0.102,((16-L201)-(16-J201))*0.102)),0)+IF(F201="JnPČ",IF(L201&gt;15,0,IF(J201&gt;15,(16-L201)*0.153,((16-L201)-(16-J201))*0.153)),0)+IF(F201="JnEČ",IF(L201&gt;15,0,IF(J201&gt;15,(16-L201)*0.0765,((16-L201)-(16-J201))*0.0765)),0)+IF(F201="JčPČ",IF(L201&gt;15,0,IF(J201&gt;15,(16-L201)*0.06375,((16-L201)-(16-J201))*0.06375)),0)+IF(F201="JčEČ",IF(L201&gt;15,0,IF(J201&gt;15,(16-L201)*0.051,((16-L201)-(16-J201))*0.051)),0)+IF(F201="NEAK",IF(L201&gt;23,0,IF(J201&gt;23,(24-L201)*0.03444,((24-L201)-(24-J201))*0.03444)),0))</f>
        <v>0.61199999999999999</v>
      </c>
      <c r="Q201" s="11">
        <f t="shared" ref="Q201" si="76">IF(ISERROR(P201*100/N201),0,(P201*100/N201))</f>
        <v>8.0925619834710734</v>
      </c>
      <c r="R201" s="10">
        <f t="shared" ref="R201:R210" si="77">IF(Q201&lt;=30,O201+P201,O201+O201*0.3)*IF(G201=1,0.4,IF(G201=2,0.75,IF(G201="1 (kas 4 m. 1 k. nerengiamos)",0.52,1)))*IF(D201="olimpinė",1,IF(M201="Ne",0.5,1))*IF(OR(A$5="Lietuvos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federacija"),IF(OR(J201&lt;8,K201&lt;16),0,1),1)*E201*IF(I201&lt;=1,1,1/I201)*IF(OR(A$5="Lietuvos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30.654374999999998</v>
      </c>
      <c r="S201" s="8"/>
    </row>
    <row r="202" spans="1:19">
      <c r="A202" s="62">
        <v>2</v>
      </c>
      <c r="B202" s="62" t="s">
        <v>93</v>
      </c>
      <c r="C202" s="12" t="s">
        <v>40</v>
      </c>
      <c r="D202" s="62" t="s">
        <v>30</v>
      </c>
      <c r="E202" s="62">
        <v>1</v>
      </c>
      <c r="F202" s="62" t="s">
        <v>62</v>
      </c>
      <c r="G202" s="62">
        <v>2</v>
      </c>
      <c r="H202" s="62" t="s">
        <v>33</v>
      </c>
      <c r="I202" s="62"/>
      <c r="J202" s="62">
        <v>36</v>
      </c>
      <c r="K202" s="62">
        <v>11</v>
      </c>
      <c r="L202" s="62">
        <v>7</v>
      </c>
      <c r="M202" s="62" t="s">
        <v>33</v>
      </c>
      <c r="N202" s="3">
        <f t="shared" si="73"/>
        <v>9</v>
      </c>
      <c r="O202" s="9">
        <f t="shared" si="74"/>
        <v>9</v>
      </c>
      <c r="P202" s="4">
        <f t="shared" ref="P202:P210" si="78">IF(O202=0,0,IF(F202="OŽ",IF(L202&gt;35,0,IF(J202&gt;35,(36-L202)*1.836,((36-L202)-(36-J202))*1.836)),0)+IF(F202="PČ",IF(L202&gt;31,0,IF(J202&gt;31,(32-L202)*1.347,((32-L202)-(32-J202))*1.347)),0)+ IF(F202="PČneol",IF(L202&gt;15,0,IF(J202&gt;15,(16-L202)*0.255,((16-L202)-(16-J202))*0.255)),0)+IF(F202="PŽ",IF(L202&gt;31,0,IF(J202&gt;31,(32-L202)*0.255,((32-L202)-(32-J202))*0.255)),0)+IF(F202="EČ",IF(L202&gt;23,0,IF(J202&gt;23,(24-L202)*0.612,((24-L202)-(24-J202))*0.612)),0)+IF(F202="EČneol",IF(L202&gt;7,0,IF(J202&gt;7,(8-L202)*0.204,((8-L202)-(8-J202))*0.204)),0)+IF(F202="EŽ",IF(L202&gt;23,0,IF(J202&gt;23,(24-L202)*0.204,((24-L202)-(24-J202))*0.204)),0)+IF(F202="PT",IF(L202&gt;31,0,IF(J202&gt;31,(32-L202)*0.204,((32-L202)-(32-J202))*0.204)),0)+IF(F202="JOŽ",IF(L202&gt;23,0,IF(J202&gt;23,(24-L202)*0.255,((24-L202)-(24-J202))*0.255)),0)+IF(F202="JPČ",IF(L202&gt;23,0,IF(J202&gt;23,(24-L202)*0.204,((24-L202)-(24-J202))*0.204)),0)+IF(F202="JEČ",IF(L202&gt;15,0,IF(J202&gt;15,(16-L202)*0.102,((16-L202)-(16-J202))*0.102)),0)+IF(F202="JEOF",IF(L202&gt;15,0,IF(J202&gt;15,(16-L202)*0.102,((16-L202)-(16-J202))*0.102)),0)+IF(F202="JnPČ",IF(L202&gt;15,0,IF(J202&gt;15,(16-L202)*0.153,((16-L202)-(16-J202))*0.153)),0)+IF(F202="JnEČ",IF(L202&gt;15,0,IF(J202&gt;15,(16-L202)*0.0765,((16-L202)-(16-J202))*0.0765)),0)+IF(F202="JčPČ",IF(L202&gt;15,0,IF(J202&gt;15,(16-L202)*0.06375,((16-L202)-(16-J202))*0.06375)),0)+IF(F202="JčEČ",IF(L202&gt;15,0,IF(J202&gt;15,(16-L202)*0.051,((16-L202)-(16-J202))*0.051)),0)+IF(F202="NEAK",IF(L202&gt;23,0,IF(J202&gt;23,(24-L202)*0.03444,((24-L202)-(24-J202))*0.03444)),0))</f>
        <v>0.91799999999999993</v>
      </c>
      <c r="Q202" s="11">
        <f t="shared" ref="Q202:Q210" si="79">IF(ISERROR(P202*100/N202),0,(P202*100/N202))</f>
        <v>10.199999999999999</v>
      </c>
      <c r="R202" s="10">
        <f t="shared" si="77"/>
        <v>7.4384999999999994</v>
      </c>
      <c r="S202" s="8"/>
    </row>
    <row r="203" spans="1:19">
      <c r="A203" s="62">
        <v>3</v>
      </c>
      <c r="B203" s="62" t="s">
        <v>93</v>
      </c>
      <c r="C203" s="12" t="s">
        <v>51</v>
      </c>
      <c r="D203" s="62" t="s">
        <v>30</v>
      </c>
      <c r="E203" s="62">
        <v>1</v>
      </c>
      <c r="F203" s="62" t="s">
        <v>62</v>
      </c>
      <c r="G203" s="62">
        <v>2</v>
      </c>
      <c r="H203" s="62" t="s">
        <v>33</v>
      </c>
      <c r="I203" s="62"/>
      <c r="J203" s="62">
        <v>48</v>
      </c>
      <c r="K203" s="62">
        <v>11</v>
      </c>
      <c r="L203" s="62">
        <v>1</v>
      </c>
      <c r="M203" s="62" t="s">
        <v>33</v>
      </c>
      <c r="N203" s="3">
        <f t="shared" si="73"/>
        <v>34</v>
      </c>
      <c r="O203" s="9">
        <f t="shared" si="74"/>
        <v>34</v>
      </c>
      <c r="P203" s="4">
        <f t="shared" si="78"/>
        <v>1.5299999999999998</v>
      </c>
      <c r="Q203" s="11">
        <f t="shared" si="79"/>
        <v>4.4999999999999991</v>
      </c>
      <c r="R203" s="10">
        <f t="shared" si="77"/>
        <v>26.647500000000001</v>
      </c>
      <c r="S203" s="8"/>
    </row>
    <row r="204" spans="1:19">
      <c r="A204" s="62">
        <v>4</v>
      </c>
      <c r="B204" s="62" t="s">
        <v>93</v>
      </c>
      <c r="C204" s="12" t="s">
        <v>94</v>
      </c>
      <c r="D204" s="62" t="s">
        <v>30</v>
      </c>
      <c r="E204" s="62">
        <v>1</v>
      </c>
      <c r="F204" s="62" t="s">
        <v>62</v>
      </c>
      <c r="G204" s="62">
        <v>2</v>
      </c>
      <c r="H204" s="62" t="s">
        <v>33</v>
      </c>
      <c r="I204" s="62"/>
      <c r="J204" s="62">
        <v>48</v>
      </c>
      <c r="K204" s="62">
        <v>11</v>
      </c>
      <c r="L204" s="62">
        <v>2</v>
      </c>
      <c r="M204" s="62" t="s">
        <v>33</v>
      </c>
      <c r="N204" s="3">
        <f t="shared" si="73"/>
        <v>26.04</v>
      </c>
      <c r="O204" s="9">
        <f t="shared" si="74"/>
        <v>26.04</v>
      </c>
      <c r="P204" s="4">
        <f t="shared" si="78"/>
        <v>1.4279999999999999</v>
      </c>
      <c r="Q204" s="11">
        <f t="shared" si="79"/>
        <v>5.4838709677419351</v>
      </c>
      <c r="R204" s="10">
        <f t="shared" si="77"/>
        <v>20.600999999999999</v>
      </c>
      <c r="S204" s="8"/>
    </row>
    <row r="205" spans="1:19">
      <c r="A205" s="62">
        <v>5</v>
      </c>
      <c r="B205" s="62" t="s">
        <v>93</v>
      </c>
      <c r="C205" s="12" t="s">
        <v>95</v>
      </c>
      <c r="D205" s="62" t="s">
        <v>30</v>
      </c>
      <c r="E205" s="62">
        <v>1</v>
      </c>
      <c r="F205" s="62" t="s">
        <v>62</v>
      </c>
      <c r="G205" s="62">
        <v>2</v>
      </c>
      <c r="H205" s="62" t="s">
        <v>33</v>
      </c>
      <c r="I205" s="62"/>
      <c r="J205" s="62">
        <v>47</v>
      </c>
      <c r="K205" s="62">
        <v>11</v>
      </c>
      <c r="L205" s="62">
        <v>8</v>
      </c>
      <c r="M205" s="62" t="s">
        <v>33</v>
      </c>
      <c r="N205" s="3">
        <f t="shared" si="73"/>
        <v>8</v>
      </c>
      <c r="O205" s="9">
        <f t="shared" si="74"/>
        <v>8</v>
      </c>
      <c r="P205" s="4">
        <f t="shared" si="78"/>
        <v>0.81599999999999995</v>
      </c>
      <c r="Q205" s="11">
        <f t="shared" si="79"/>
        <v>10.199999999999999</v>
      </c>
      <c r="R205" s="10">
        <f t="shared" si="77"/>
        <v>6.6120000000000001</v>
      </c>
      <c r="S205" s="8"/>
    </row>
    <row r="206" spans="1:19">
      <c r="A206" s="62">
        <v>6</v>
      </c>
      <c r="B206" s="62" t="s">
        <v>93</v>
      </c>
      <c r="C206" s="12" t="s">
        <v>45</v>
      </c>
      <c r="D206" s="62" t="s">
        <v>30</v>
      </c>
      <c r="E206" s="62">
        <v>1</v>
      </c>
      <c r="F206" s="62" t="s">
        <v>62</v>
      </c>
      <c r="G206" s="62">
        <v>2</v>
      </c>
      <c r="H206" s="62" t="s">
        <v>33</v>
      </c>
      <c r="I206" s="62"/>
      <c r="J206" s="62">
        <v>48</v>
      </c>
      <c r="K206" s="62">
        <v>11</v>
      </c>
      <c r="L206" s="62">
        <v>15</v>
      </c>
      <c r="M206" s="62" t="s">
        <v>33</v>
      </c>
      <c r="N206" s="3">
        <f t="shared" si="73"/>
        <v>4.9800000000000004</v>
      </c>
      <c r="O206" s="9">
        <f t="shared" si="74"/>
        <v>4.9800000000000004</v>
      </c>
      <c r="P206" s="4">
        <f t="shared" si="78"/>
        <v>0.10199999999999999</v>
      </c>
      <c r="Q206" s="11">
        <f t="shared" si="79"/>
        <v>2.0481927710843371</v>
      </c>
      <c r="R206" s="10">
        <f t="shared" si="77"/>
        <v>3.8115000000000006</v>
      </c>
      <c r="S206" s="8"/>
    </row>
    <row r="207" spans="1:19">
      <c r="A207" s="62">
        <v>7</v>
      </c>
      <c r="B207" s="62" t="s">
        <v>96</v>
      </c>
      <c r="C207" s="12" t="s">
        <v>94</v>
      </c>
      <c r="D207" s="62" t="s">
        <v>30</v>
      </c>
      <c r="E207" s="62">
        <v>1</v>
      </c>
      <c r="F207" s="62" t="s">
        <v>62</v>
      </c>
      <c r="G207" s="62">
        <v>2</v>
      </c>
      <c r="H207" s="62" t="s">
        <v>33</v>
      </c>
      <c r="I207" s="62"/>
      <c r="J207" s="62">
        <v>48</v>
      </c>
      <c r="K207" s="62">
        <v>11</v>
      </c>
      <c r="L207" s="62">
        <v>8</v>
      </c>
      <c r="M207" s="62" t="s">
        <v>33</v>
      </c>
      <c r="N207" s="3">
        <f t="shared" si="73"/>
        <v>8</v>
      </c>
      <c r="O207" s="9">
        <f t="shared" si="74"/>
        <v>8</v>
      </c>
      <c r="P207" s="4">
        <f t="shared" si="78"/>
        <v>0.81599999999999995</v>
      </c>
      <c r="Q207" s="11">
        <f t="shared" si="79"/>
        <v>10.199999999999999</v>
      </c>
      <c r="R207" s="10">
        <f t="shared" si="77"/>
        <v>6.6120000000000001</v>
      </c>
      <c r="S207" s="8"/>
    </row>
    <row r="208" spans="1:19">
      <c r="A208" s="62">
        <v>8</v>
      </c>
      <c r="B208" s="62" t="s">
        <v>97</v>
      </c>
      <c r="C208" s="12" t="s">
        <v>94</v>
      </c>
      <c r="D208" s="62" t="s">
        <v>30</v>
      </c>
      <c r="E208" s="62">
        <v>1</v>
      </c>
      <c r="F208" s="62" t="s">
        <v>62</v>
      </c>
      <c r="G208" s="62">
        <v>2</v>
      </c>
      <c r="H208" s="62" t="s">
        <v>33</v>
      </c>
      <c r="I208" s="62"/>
      <c r="J208" s="62">
        <v>48</v>
      </c>
      <c r="K208" s="62">
        <v>11</v>
      </c>
      <c r="L208" s="62">
        <v>15</v>
      </c>
      <c r="M208" s="62" t="s">
        <v>33</v>
      </c>
      <c r="N208" s="3">
        <f t="shared" si="73"/>
        <v>4.9800000000000004</v>
      </c>
      <c r="O208" s="9">
        <f t="shared" si="74"/>
        <v>4.9800000000000004</v>
      </c>
      <c r="P208" s="4">
        <f t="shared" si="78"/>
        <v>0.10199999999999999</v>
      </c>
      <c r="Q208" s="11">
        <f t="shared" si="79"/>
        <v>2.0481927710843371</v>
      </c>
      <c r="R208" s="10">
        <f t="shared" si="77"/>
        <v>3.8115000000000006</v>
      </c>
      <c r="S208" s="8"/>
    </row>
    <row r="209" spans="1:19">
      <c r="A209" s="62">
        <v>9</v>
      </c>
      <c r="B209" s="62" t="s">
        <v>98</v>
      </c>
      <c r="C209" s="12" t="s">
        <v>29</v>
      </c>
      <c r="D209" s="62" t="s">
        <v>30</v>
      </c>
      <c r="E209" s="62">
        <v>1</v>
      </c>
      <c r="F209" s="62" t="s">
        <v>62</v>
      </c>
      <c r="G209" s="62">
        <v>2</v>
      </c>
      <c r="H209" s="62" t="s">
        <v>33</v>
      </c>
      <c r="I209" s="62"/>
      <c r="J209" s="62">
        <v>16</v>
      </c>
      <c r="K209" s="62">
        <v>11</v>
      </c>
      <c r="L209" s="62">
        <v>15</v>
      </c>
      <c r="M209" s="62" t="s">
        <v>33</v>
      </c>
      <c r="N209" s="3">
        <f t="shared" si="73"/>
        <v>4.9800000000000004</v>
      </c>
      <c r="O209" s="9">
        <f t="shared" si="74"/>
        <v>0</v>
      </c>
      <c r="P209" s="4">
        <f t="shared" si="78"/>
        <v>0</v>
      </c>
      <c r="Q209" s="11">
        <f t="shared" si="79"/>
        <v>0</v>
      </c>
      <c r="R209" s="10">
        <f t="shared" si="77"/>
        <v>0</v>
      </c>
      <c r="S209" s="8"/>
    </row>
    <row r="210" spans="1:19">
      <c r="A210" s="62">
        <v>10</v>
      </c>
      <c r="B210" s="62" t="s">
        <v>99</v>
      </c>
      <c r="C210" s="12" t="s">
        <v>29</v>
      </c>
      <c r="D210" s="62" t="s">
        <v>30</v>
      </c>
      <c r="E210" s="62">
        <v>1</v>
      </c>
      <c r="F210" s="62" t="s">
        <v>62</v>
      </c>
      <c r="G210" s="62">
        <v>2</v>
      </c>
      <c r="H210" s="62" t="s">
        <v>33</v>
      </c>
      <c r="I210" s="62"/>
      <c r="J210" s="62">
        <v>16</v>
      </c>
      <c r="K210" s="62">
        <v>11</v>
      </c>
      <c r="L210" s="62">
        <v>16</v>
      </c>
      <c r="M210" s="62" t="s">
        <v>33</v>
      </c>
      <c r="N210" s="3">
        <f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0,1,IF(OR(F210="PČ",F210="PŽ",F210="PT"),IF(J210&lt;32,J210/32,1),1))* IF(L210&lt;0,1,IF(OR(F210="EČ",F210="EŽ",F210="JOŽ",F210="JPČ",F210="NEAK"),IF(J210&lt;24,J210/24,1),1))*IF(L210&lt;0,1,IF(OR(F210="PČneol",F210="JEČ",F210="JEOF",F210="JnPČ",F210="JnEČ",F210="JčPČ",F210="JčEČ"),IF(J210&lt;16,J210/16,1),1))*IF(L210&lt;0,1,IF(F210="EČneol",IF(J210&lt;8,J210/8,1),1))</f>
        <v>4.8099999999999996</v>
      </c>
      <c r="O210" s="9">
        <f t="shared" si="74"/>
        <v>0</v>
      </c>
      <c r="P210" s="4">
        <f t="shared" si="78"/>
        <v>0</v>
      </c>
      <c r="Q210" s="11">
        <f t="shared" si="79"/>
        <v>0</v>
      </c>
      <c r="R210" s="10">
        <f t="shared" si="77"/>
        <v>0</v>
      </c>
      <c r="S210" s="8"/>
    </row>
    <row r="211" spans="1:19" ht="13.9" customHeight="1">
      <c r="A211" s="65" t="s">
        <v>34</v>
      </c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7"/>
      <c r="R211" s="10">
        <f>SUM(R201:R210)</f>
        <v>106.18837499999998</v>
      </c>
      <c r="S211" s="8"/>
    </row>
    <row r="212" spans="1:19" ht="15.75">
      <c r="A212" s="24" t="s">
        <v>35</v>
      </c>
      <c r="B212" s="56" t="s">
        <v>100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6"/>
      <c r="S212" s="8"/>
    </row>
    <row r="213" spans="1:19">
      <c r="A213" s="49" t="s">
        <v>47</v>
      </c>
      <c r="B213" s="49"/>
      <c r="C213" s="49"/>
      <c r="D213" s="49"/>
      <c r="E213" s="49"/>
      <c r="F213" s="49"/>
      <c r="G213" s="49"/>
      <c r="H213" s="49"/>
      <c r="I213" s="49"/>
      <c r="J213" s="15"/>
      <c r="K213" s="15"/>
      <c r="L213" s="15"/>
      <c r="M213" s="15"/>
      <c r="N213" s="15"/>
      <c r="O213" s="15"/>
      <c r="P213" s="15"/>
      <c r="Q213" s="15"/>
      <c r="R213" s="16"/>
      <c r="S213" s="8"/>
    </row>
    <row r="214" spans="1:19" s="8" customFormat="1">
      <c r="A214" s="49"/>
      <c r="B214" s="49"/>
      <c r="C214" s="49"/>
      <c r="D214" s="49"/>
      <c r="E214" s="49"/>
      <c r="F214" s="49"/>
      <c r="G214" s="49"/>
      <c r="H214" s="49"/>
      <c r="I214" s="49"/>
      <c r="J214" s="15"/>
      <c r="K214" s="15"/>
      <c r="L214" s="15"/>
      <c r="M214" s="15"/>
      <c r="N214" s="15"/>
      <c r="O214" s="15"/>
      <c r="P214" s="15"/>
      <c r="Q214" s="15"/>
      <c r="R214" s="16"/>
    </row>
    <row r="215" spans="1:19">
      <c r="A215" s="68" t="s">
        <v>92</v>
      </c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58"/>
      <c r="R215" s="8"/>
      <c r="S215" s="8"/>
    </row>
    <row r="216" spans="1:19" ht="18">
      <c r="A216" s="70" t="s">
        <v>27</v>
      </c>
      <c r="B216" s="71"/>
      <c r="C216" s="71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8"/>
      <c r="R216" s="8"/>
      <c r="S216" s="8"/>
    </row>
    <row r="217" spans="1:19">
      <c r="A217" s="68" t="s">
        <v>39</v>
      </c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58"/>
      <c r="R217" s="8"/>
      <c r="S217" s="8"/>
    </row>
    <row r="218" spans="1:19">
      <c r="A218" s="62">
        <v>1</v>
      </c>
      <c r="B218" s="62" t="s">
        <v>67</v>
      </c>
      <c r="C218" s="12" t="s">
        <v>55</v>
      </c>
      <c r="D218" s="62" t="s">
        <v>30</v>
      </c>
      <c r="E218" s="62">
        <v>3</v>
      </c>
      <c r="F218" s="62" t="s">
        <v>41</v>
      </c>
      <c r="G218" s="62">
        <v>1</v>
      </c>
      <c r="H218" s="62" t="s">
        <v>33</v>
      </c>
      <c r="I218" s="62"/>
      <c r="J218" s="62">
        <v>10</v>
      </c>
      <c r="K218" s="62">
        <v>10</v>
      </c>
      <c r="L218" s="62">
        <v>8</v>
      </c>
      <c r="M218" s="62" t="s">
        <v>33</v>
      </c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20</v>
      </c>
      <c r="O218" s="9">
        <f t="shared" ref="O218:O227" si="80">IF(F218="OŽ",N218,IF(H218="Ne",IF(J218*0.3&lt;J218-L218,N218,0),IF(J218*0.1&lt;J218-L218,N218,0)))</f>
        <v>20</v>
      </c>
      <c r="P218" s="4">
        <f t="shared" ref="P218" si="81">IF(O218=0,0,IF(F218="OŽ",IF(L218&gt;35,0,IF(J218&gt;35,(36-L218)*1.836,((36-L218)-(36-J218))*1.836)),0)+IF(F218="PČ",IF(L218&gt;31,0,IF(J218&gt;31,(32-L218)*1.347,((32-L218)-(32-J218))*1.347)),0)+ IF(F218="PČneol",IF(L218&gt;15,0,IF(J218&gt;15,(16-L218)*0.255,((16-L218)-(16-J218))*0.255)),0)+IF(F218="PŽ",IF(L218&gt;31,0,IF(J218&gt;31,(32-L218)*0.255,((32-L218)-(32-J218))*0.255)),0)+IF(F218="EČ",IF(L218&gt;23,0,IF(J218&gt;23,(24-L218)*0.612,((24-L218)-(24-J218))*0.612)),0)+IF(F218="EČneol",IF(L218&gt;7,0,IF(J218&gt;7,(8-L218)*0.204,((8-L218)-(8-J218))*0.204)),0)+IF(F218="EŽ",IF(L218&gt;23,0,IF(J218&gt;23,(24-L218)*0.204,((24-L218)-(24-J218))*0.204)),0)+IF(F218="PT",IF(L218&gt;31,0,IF(J218&gt;31,(32-L218)*0.204,((32-L218)-(32-J218))*0.204)),0)+IF(F218="JOŽ",IF(L218&gt;23,0,IF(J218&gt;23,(24-L218)*0.255,((24-L218)-(24-J218))*0.255)),0)+IF(F218="JPČ",IF(L218&gt;23,0,IF(J218&gt;23,(24-L218)*0.204,((24-L218)-(24-J218))*0.204)),0)+IF(F218="JEČ",IF(L218&gt;15,0,IF(J218&gt;15,(16-L218)*0.102,((16-L218)-(16-J218))*0.102)),0)+IF(F218="JEOF",IF(L218&gt;15,0,IF(J218&gt;15,(16-L218)*0.102,((16-L218)-(16-J218))*0.102)),0)+IF(F218="JnPČ",IF(L218&gt;15,0,IF(J218&gt;15,(16-L218)*0.153,((16-L218)-(16-J218))*0.153)),0)+IF(F218="JnEČ",IF(L218&gt;15,0,IF(J218&gt;15,(16-L218)*0.0765,((16-L218)-(16-J218))*0.0765)),0)+IF(F218="JčPČ",IF(L218&gt;15,0,IF(J218&gt;15,(16-L218)*0.06375,((16-L218)-(16-J218))*0.06375)),0)+IF(F218="JčEČ",IF(L218&gt;15,0,IF(J218&gt;15,(16-L218)*0.051,((16-L218)-(16-J218))*0.051)),0)+IF(F218="NEAK",IF(L218&gt;23,0,IF(J218&gt;23,(24-L218)*0.03444,((24-L218)-(24-J218))*0.03444)),0))</f>
        <v>1.224</v>
      </c>
      <c r="Q218" s="11">
        <f t="shared" ref="Q218" si="82">IF(ISERROR(P218*100/N218),0,(P218*100/N218))</f>
        <v>6.1199999999999992</v>
      </c>
      <c r="R218" s="10">
        <f t="shared" ref="R218:R227" si="83">IF(Q218&lt;=30,O218+P218,O218+O218*0.3)*IF(G218=1,0.4,IF(G218=2,0.75,IF(G218="1 (kas 4 m. 1 k. nerengiamos)",0.52,1)))*IF(D218="olimpinė",1,IF(M218="Ne",0.5,1))*IF(OR(A$5="Lietuvos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federacija"),IF(OR(J218&lt;8,K218&lt;16),0,1),1)*E218*IF(I218&lt;=1,1,1/I218)*IF(OR(A$5="Lietuvos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25.468800000000002</v>
      </c>
      <c r="S218" s="8"/>
    </row>
    <row r="219" spans="1:19">
      <c r="A219" s="62">
        <v>2</v>
      </c>
      <c r="B219" s="62" t="s">
        <v>28</v>
      </c>
      <c r="C219" s="12" t="s">
        <v>51</v>
      </c>
      <c r="D219" s="62" t="s">
        <v>30</v>
      </c>
      <c r="E219" s="62">
        <v>1</v>
      </c>
      <c r="F219" s="62" t="s">
        <v>41</v>
      </c>
      <c r="G219" s="62">
        <v>1</v>
      </c>
      <c r="H219" s="62" t="s">
        <v>33</v>
      </c>
      <c r="I219" s="62"/>
      <c r="J219" s="62">
        <v>37</v>
      </c>
      <c r="K219" s="62">
        <v>16</v>
      </c>
      <c r="L219" s="62">
        <v>12</v>
      </c>
      <c r="M219" s="62" t="s">
        <v>33</v>
      </c>
      <c r="N219" s="3">
        <f t="shared" ref="N219:N227" si="84"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36.94</v>
      </c>
      <c r="O219" s="9">
        <f t="shared" si="80"/>
        <v>36.94</v>
      </c>
      <c r="P219" s="4">
        <f t="shared" ref="P219:P227" si="85">IF(O219=0,0,IF(F219="OŽ",IF(L219&gt;35,0,IF(J219&gt;35,(36-L219)*1.836,((36-L219)-(36-J219))*1.836)),0)+IF(F219="PČ",IF(L219&gt;31,0,IF(J219&gt;31,(32-L219)*1.347,((32-L219)-(32-J219))*1.347)),0)+ IF(F219="PČneol",IF(L219&gt;15,0,IF(J219&gt;15,(16-L219)*0.255,((16-L219)-(16-J219))*0.255)),0)+IF(F219="PŽ",IF(L219&gt;31,0,IF(J219&gt;31,(32-L219)*0.255,((32-L219)-(32-J219))*0.255)),0)+IF(F219="EČ",IF(L219&gt;23,0,IF(J219&gt;23,(24-L219)*0.612,((24-L219)-(24-J219))*0.612)),0)+IF(F219="EČneol",IF(L219&gt;7,0,IF(J219&gt;7,(8-L219)*0.204,((8-L219)-(8-J219))*0.204)),0)+IF(F219="EŽ",IF(L219&gt;23,0,IF(J219&gt;23,(24-L219)*0.204,((24-L219)-(24-J219))*0.204)),0)+IF(F219="PT",IF(L219&gt;31,0,IF(J219&gt;31,(32-L219)*0.204,((32-L219)-(32-J219))*0.204)),0)+IF(F219="JOŽ",IF(L219&gt;23,0,IF(J219&gt;23,(24-L219)*0.255,((24-L219)-(24-J219))*0.255)),0)+IF(F219="JPČ",IF(L219&gt;23,0,IF(J219&gt;23,(24-L219)*0.204,((24-L219)-(24-J219))*0.204)),0)+IF(F219="JEČ",IF(L219&gt;15,0,IF(J219&gt;15,(16-L219)*0.102,((16-L219)-(16-J219))*0.102)),0)+IF(F219="JEOF",IF(L219&gt;15,0,IF(J219&gt;15,(16-L219)*0.102,((16-L219)-(16-J219))*0.102)),0)+IF(F219="JnPČ",IF(L219&gt;15,0,IF(J219&gt;15,(16-L219)*0.153,((16-L219)-(16-J219))*0.153)),0)+IF(F219="JnEČ",IF(L219&gt;15,0,IF(J219&gt;15,(16-L219)*0.0765,((16-L219)-(16-J219))*0.0765)),0)+IF(F219="JčPČ",IF(L219&gt;15,0,IF(J219&gt;15,(16-L219)*0.06375,((16-L219)-(16-J219))*0.06375)),0)+IF(F219="JčEČ",IF(L219&gt;15,0,IF(J219&gt;15,(16-L219)*0.051,((16-L219)-(16-J219))*0.051)),0)+IF(F219="NEAK",IF(L219&gt;23,0,IF(J219&gt;23,(24-L219)*0.03444,((24-L219)-(24-J219))*0.03444)),0))</f>
        <v>7.3439999999999994</v>
      </c>
      <c r="Q219" s="11">
        <f t="shared" ref="Q219:Q227" si="86">IF(ISERROR(P219*100/N219),0,(P219*100/N219))</f>
        <v>19.880887926367084</v>
      </c>
      <c r="R219" s="10">
        <f t="shared" si="83"/>
        <v>17.7136</v>
      </c>
      <c r="S219" s="8"/>
    </row>
    <row r="220" spans="1:19">
      <c r="A220" s="62">
        <v>3</v>
      </c>
      <c r="B220" s="62" t="s">
        <v>44</v>
      </c>
      <c r="C220" s="12" t="s">
        <v>43</v>
      </c>
      <c r="D220" s="62" t="s">
        <v>30</v>
      </c>
      <c r="E220" s="62">
        <v>1</v>
      </c>
      <c r="F220" s="62" t="s">
        <v>41</v>
      </c>
      <c r="G220" s="62">
        <v>1</v>
      </c>
      <c r="H220" s="62" t="s">
        <v>33</v>
      </c>
      <c r="I220" s="62"/>
      <c r="J220" s="62">
        <v>37</v>
      </c>
      <c r="K220" s="62">
        <v>16</v>
      </c>
      <c r="L220" s="62">
        <v>16</v>
      </c>
      <c r="M220" s="62" t="s">
        <v>33</v>
      </c>
      <c r="N220" s="3">
        <f t="shared" si="84"/>
        <v>32.86</v>
      </c>
      <c r="O220" s="9">
        <f t="shared" si="80"/>
        <v>32.86</v>
      </c>
      <c r="P220" s="4">
        <f t="shared" si="85"/>
        <v>4.8959999999999999</v>
      </c>
      <c r="Q220" s="11">
        <f t="shared" si="86"/>
        <v>14.899573950091296</v>
      </c>
      <c r="R220" s="10">
        <f t="shared" si="83"/>
        <v>15.102400000000001</v>
      </c>
      <c r="S220" s="8"/>
    </row>
    <row r="221" spans="1:19">
      <c r="A221" s="62">
        <v>4</v>
      </c>
      <c r="B221" s="62" t="s">
        <v>28</v>
      </c>
      <c r="C221" s="12" t="s">
        <v>95</v>
      </c>
      <c r="D221" s="62" t="s">
        <v>30</v>
      </c>
      <c r="E221" s="62">
        <v>1</v>
      </c>
      <c r="F221" s="62" t="s">
        <v>41</v>
      </c>
      <c r="G221" s="62">
        <v>1</v>
      </c>
      <c r="H221" s="62" t="s">
        <v>33</v>
      </c>
      <c r="I221" s="62"/>
      <c r="J221" s="62">
        <v>33</v>
      </c>
      <c r="K221" s="62">
        <v>16</v>
      </c>
      <c r="L221" s="62">
        <v>13</v>
      </c>
      <c r="M221" s="62" t="s">
        <v>33</v>
      </c>
      <c r="N221" s="3">
        <f t="shared" si="84"/>
        <v>35.92</v>
      </c>
      <c r="O221" s="9">
        <f t="shared" si="80"/>
        <v>35.92</v>
      </c>
      <c r="P221" s="4">
        <f t="shared" si="85"/>
        <v>6.7320000000000002</v>
      </c>
      <c r="Q221" s="11">
        <f t="shared" si="86"/>
        <v>18.741648106904233</v>
      </c>
      <c r="R221" s="10">
        <f t="shared" si="83"/>
        <v>17.0608</v>
      </c>
      <c r="S221" s="8"/>
    </row>
    <row r="222" spans="1:19">
      <c r="A222" s="62">
        <v>5</v>
      </c>
      <c r="B222" s="62" t="s">
        <v>28</v>
      </c>
      <c r="C222" s="12" t="s">
        <v>45</v>
      </c>
      <c r="D222" s="62" t="s">
        <v>30</v>
      </c>
      <c r="E222" s="62">
        <v>1</v>
      </c>
      <c r="F222" s="62" t="s">
        <v>41</v>
      </c>
      <c r="G222" s="62">
        <v>1</v>
      </c>
      <c r="H222" s="62" t="s">
        <v>33</v>
      </c>
      <c r="I222" s="62"/>
      <c r="J222" s="62">
        <v>36</v>
      </c>
      <c r="K222" s="62">
        <v>16</v>
      </c>
      <c r="L222" s="62">
        <v>3</v>
      </c>
      <c r="M222" s="62" t="s">
        <v>33</v>
      </c>
      <c r="N222" s="3">
        <f t="shared" si="84"/>
        <v>123.84</v>
      </c>
      <c r="O222" s="9">
        <f t="shared" si="80"/>
        <v>123.84</v>
      </c>
      <c r="P222" s="4">
        <f t="shared" si="85"/>
        <v>12.852</v>
      </c>
      <c r="Q222" s="11">
        <f t="shared" si="86"/>
        <v>10.377906976744185</v>
      </c>
      <c r="R222" s="10">
        <f t="shared" si="83"/>
        <v>54.676800000000007</v>
      </c>
      <c r="S222" s="8"/>
    </row>
    <row r="223" spans="1:19">
      <c r="A223" s="62">
        <v>6</v>
      </c>
      <c r="B223" s="62" t="s">
        <v>28</v>
      </c>
      <c r="C223" s="12" t="s">
        <v>43</v>
      </c>
      <c r="D223" s="62" t="s">
        <v>30</v>
      </c>
      <c r="E223" s="62">
        <v>1</v>
      </c>
      <c r="F223" s="62" t="s">
        <v>41</v>
      </c>
      <c r="G223" s="62">
        <v>1</v>
      </c>
      <c r="H223" s="62" t="s">
        <v>33</v>
      </c>
      <c r="I223" s="62"/>
      <c r="J223" s="62">
        <v>37</v>
      </c>
      <c r="K223" s="62">
        <v>16</v>
      </c>
      <c r="L223" s="62">
        <v>1</v>
      </c>
      <c r="M223" s="62" t="s">
        <v>33</v>
      </c>
      <c r="N223" s="3">
        <f t="shared" si="84"/>
        <v>204</v>
      </c>
      <c r="O223" s="9">
        <f t="shared" si="80"/>
        <v>204</v>
      </c>
      <c r="P223" s="4">
        <f t="shared" si="85"/>
        <v>14.076000000000001</v>
      </c>
      <c r="Q223" s="11">
        <f t="shared" si="86"/>
        <v>6.9</v>
      </c>
      <c r="R223" s="10">
        <f t="shared" si="83"/>
        <v>87.230400000000003</v>
      </c>
      <c r="S223" s="8"/>
    </row>
    <row r="224" spans="1:19">
      <c r="A224" s="62">
        <v>7</v>
      </c>
      <c r="B224" s="62" t="s">
        <v>44</v>
      </c>
      <c r="C224" s="12" t="s">
        <v>51</v>
      </c>
      <c r="D224" s="62" t="s">
        <v>30</v>
      </c>
      <c r="E224" s="62">
        <v>1</v>
      </c>
      <c r="F224" s="62" t="s">
        <v>41</v>
      </c>
      <c r="G224" s="62">
        <v>1</v>
      </c>
      <c r="H224" s="62" t="s">
        <v>33</v>
      </c>
      <c r="I224" s="62"/>
      <c r="J224" s="62">
        <v>37</v>
      </c>
      <c r="K224" s="62">
        <v>16</v>
      </c>
      <c r="L224" s="62">
        <v>17</v>
      </c>
      <c r="M224" s="62" t="s">
        <v>33</v>
      </c>
      <c r="N224" s="3">
        <f t="shared" si="84"/>
        <v>25</v>
      </c>
      <c r="O224" s="9">
        <f t="shared" si="80"/>
        <v>25</v>
      </c>
      <c r="P224" s="4">
        <f t="shared" si="85"/>
        <v>4.2839999999999998</v>
      </c>
      <c r="Q224" s="11">
        <f t="shared" si="86"/>
        <v>17.135999999999999</v>
      </c>
      <c r="R224" s="10">
        <f t="shared" si="83"/>
        <v>11.7136</v>
      </c>
      <c r="S224" s="8"/>
    </row>
    <row r="225" spans="1:19">
      <c r="A225" s="62">
        <v>8</v>
      </c>
      <c r="B225" s="62" t="s">
        <v>44</v>
      </c>
      <c r="C225" s="12" t="s">
        <v>94</v>
      </c>
      <c r="D225" s="62" t="s">
        <v>30</v>
      </c>
      <c r="E225" s="62">
        <v>1</v>
      </c>
      <c r="F225" s="62" t="s">
        <v>41</v>
      </c>
      <c r="G225" s="62">
        <v>1</v>
      </c>
      <c r="H225" s="62" t="s">
        <v>33</v>
      </c>
      <c r="I225" s="62"/>
      <c r="J225" s="62">
        <v>39</v>
      </c>
      <c r="K225" s="62">
        <v>16</v>
      </c>
      <c r="L225" s="62">
        <v>19</v>
      </c>
      <c r="M225" s="62" t="s">
        <v>33</v>
      </c>
      <c r="N225" s="3">
        <f t="shared" si="84"/>
        <v>22.96</v>
      </c>
      <c r="O225" s="9">
        <f t="shared" si="80"/>
        <v>22.96</v>
      </c>
      <c r="P225" s="4">
        <f t="shared" si="85"/>
        <v>3.06</v>
      </c>
      <c r="Q225" s="11">
        <f t="shared" si="86"/>
        <v>13.327526132404181</v>
      </c>
      <c r="R225" s="10">
        <f t="shared" si="83"/>
        <v>10.408000000000001</v>
      </c>
      <c r="S225" s="8"/>
    </row>
    <row r="226" spans="1:19">
      <c r="A226" s="62">
        <v>9</v>
      </c>
      <c r="B226" s="62" t="s">
        <v>44</v>
      </c>
      <c r="C226" s="12" t="s">
        <v>95</v>
      </c>
      <c r="D226" s="62" t="s">
        <v>30</v>
      </c>
      <c r="E226" s="62">
        <v>1</v>
      </c>
      <c r="F226" s="62" t="s">
        <v>41</v>
      </c>
      <c r="G226" s="62">
        <v>1</v>
      </c>
      <c r="H226" s="62" t="s">
        <v>33</v>
      </c>
      <c r="I226" s="62"/>
      <c r="J226" s="62">
        <v>33</v>
      </c>
      <c r="K226" s="62">
        <v>16</v>
      </c>
      <c r="L226" s="62">
        <v>20</v>
      </c>
      <c r="M226" s="62" t="s">
        <v>33</v>
      </c>
      <c r="N226" s="3">
        <f t="shared" si="84"/>
        <v>21.94</v>
      </c>
      <c r="O226" s="9">
        <f t="shared" si="80"/>
        <v>21.94</v>
      </c>
      <c r="P226" s="4">
        <f t="shared" si="85"/>
        <v>2.448</v>
      </c>
      <c r="Q226" s="11">
        <f t="shared" si="86"/>
        <v>11.157702825888785</v>
      </c>
      <c r="R226" s="10">
        <f t="shared" si="83"/>
        <v>9.7552000000000021</v>
      </c>
      <c r="S226" s="8"/>
    </row>
    <row r="227" spans="1:19">
      <c r="A227" s="62">
        <v>10</v>
      </c>
      <c r="B227" s="62" t="s">
        <v>44</v>
      </c>
      <c r="C227" s="12" t="s">
        <v>45</v>
      </c>
      <c r="D227" s="62" t="s">
        <v>30</v>
      </c>
      <c r="E227" s="62">
        <v>1</v>
      </c>
      <c r="F227" s="62" t="s">
        <v>41</v>
      </c>
      <c r="G227" s="62">
        <v>1</v>
      </c>
      <c r="H227" s="62" t="s">
        <v>33</v>
      </c>
      <c r="I227" s="62"/>
      <c r="J227" s="62">
        <v>36</v>
      </c>
      <c r="K227" s="62">
        <v>16</v>
      </c>
      <c r="L227" s="62">
        <v>20</v>
      </c>
      <c r="M227" s="62" t="s">
        <v>33</v>
      </c>
      <c r="N227" s="3">
        <f t="shared" si="84"/>
        <v>21.94</v>
      </c>
      <c r="O227" s="9">
        <f t="shared" si="80"/>
        <v>21.94</v>
      </c>
      <c r="P227" s="4">
        <f t="shared" si="85"/>
        <v>2.448</v>
      </c>
      <c r="Q227" s="11">
        <f t="shared" si="86"/>
        <v>11.157702825888785</v>
      </c>
      <c r="R227" s="10">
        <f t="shared" si="83"/>
        <v>9.7552000000000021</v>
      </c>
      <c r="S227" s="8"/>
    </row>
    <row r="228" spans="1:19">
      <c r="A228" s="65" t="s">
        <v>34</v>
      </c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7"/>
      <c r="R228" s="10">
        <f>SUM(R218:R227)</f>
        <v>258.88480000000004</v>
      </c>
      <c r="S228" s="8"/>
    </row>
    <row r="229" spans="1:19" ht="15.75">
      <c r="A229" s="24" t="s">
        <v>35</v>
      </c>
      <c r="B229" s="56" t="s">
        <v>100</v>
      </c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6"/>
      <c r="S229" s="8"/>
    </row>
    <row r="230" spans="1:19">
      <c r="A230" s="49" t="s">
        <v>47</v>
      </c>
      <c r="B230" s="49"/>
      <c r="C230" s="49"/>
      <c r="D230" s="49"/>
      <c r="E230" s="49"/>
      <c r="F230" s="49"/>
      <c r="G230" s="49"/>
      <c r="H230" s="49"/>
      <c r="I230" s="49"/>
      <c r="J230" s="15"/>
      <c r="K230" s="15"/>
      <c r="L230" s="15"/>
      <c r="M230" s="15"/>
      <c r="N230" s="15"/>
      <c r="O230" s="15"/>
      <c r="P230" s="15"/>
      <c r="Q230" s="15"/>
      <c r="R230" s="16"/>
      <c r="S230" s="8"/>
    </row>
    <row r="231" spans="1:19" s="8" customFormat="1">
      <c r="A231" s="49"/>
      <c r="B231" s="49"/>
      <c r="C231" s="49"/>
      <c r="D231" s="49"/>
      <c r="E231" s="49"/>
      <c r="F231" s="49"/>
      <c r="G231" s="49"/>
      <c r="H231" s="49"/>
      <c r="I231" s="49"/>
      <c r="J231" s="15"/>
      <c r="K231" s="15"/>
      <c r="L231" s="15"/>
      <c r="M231" s="15"/>
      <c r="N231" s="15"/>
      <c r="O231" s="15"/>
      <c r="P231" s="15"/>
      <c r="Q231" s="15"/>
      <c r="R231" s="16"/>
    </row>
    <row r="232" spans="1:19">
      <c r="A232" s="68" t="s">
        <v>101</v>
      </c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58"/>
      <c r="R232" s="8"/>
      <c r="S232" s="8"/>
    </row>
    <row r="233" spans="1:19" ht="18">
      <c r="A233" s="70" t="s">
        <v>27</v>
      </c>
      <c r="B233" s="71"/>
      <c r="C233" s="71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8"/>
      <c r="R233" s="8"/>
      <c r="S233" s="8"/>
    </row>
    <row r="234" spans="1:19">
      <c r="A234" s="68" t="s">
        <v>39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58"/>
      <c r="R234" s="8"/>
      <c r="S234" s="8"/>
    </row>
    <row r="235" spans="1:19">
      <c r="A235" s="62">
        <v>1</v>
      </c>
      <c r="B235" s="62"/>
      <c r="C235" s="1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3">
        <f t="shared" ref="N235:N244" si="87">(IF(F235="OŽ",IF(L235=1,550.8,IF(L235=2,426.38,IF(L235=3,342.14,IF(L235=4,181.44,IF(L235=5,168.48,IF(L235=6,155.52,IF(L235=7,148.5,IF(L235=8,144,0))))))))+IF(L235&lt;=8,0,IF(L235&lt;=16,137.7,IF(L235&lt;=24,108,IF(L235&lt;=32,80.1,IF(L235&lt;=36,52.2,0)))))-IF(L235&lt;=8,0,IF(L235&lt;=16,(L235-9)*2.754,IF(L235&lt;=24,(L235-17)* 2.754,IF(L235&lt;=32,(L235-25)* 2.754,IF(L235&lt;=36,(L235-33)*2.754,0))))),0)+IF(F235="PČ",IF(L235=1,449,IF(L235=2,314.6,IF(L235=3,238,IF(L235=4,172,IF(L235=5,159,IF(L235=6,145,IF(L235=7,132,IF(L235=8,119,0))))))))+IF(L235&lt;=8,0,IF(L235&lt;=16,88,IF(L235&lt;=24,55,IF(L235&lt;=32,22,0))))-IF(L235&lt;=8,0,IF(L235&lt;=16,(L235-9)*2.245,IF(L235&lt;=24,(L235-17)*2.245,IF(L235&lt;=32,(L235-25)*2.245,0)))),0)+IF(F235="PČneol",IF(L235=1,85,IF(L235=2,64.61,IF(L235=3,50.76,IF(L235=4,16.25,IF(L235=5,15,IF(L235=6,13.75,IF(L235=7,12.5,IF(L235=8,11.25,0))))))))+IF(L235&lt;=8,0,IF(L235&lt;=16,9,0))-IF(L235&lt;=8,0,IF(L235&lt;=16,(L235-9)*0.425,0)),0)+IF(F235="PŽ",IF(L235=1,85,IF(L235=2,59.5,IF(L235=3,45,IF(L235=4,32.5,IF(L235=5,30,IF(L235=6,27.5,IF(L235=7,25,IF(L235=8,22.5,0))))))))+IF(L235&lt;=8,0,IF(L235&lt;=16,19,IF(L235&lt;=24,13,IF(L235&lt;=32,8,0))))-IF(L235&lt;=8,0,IF(L235&lt;=16,(L235-9)*0.425,IF(L235&lt;=24,(L235-17)*0.425,IF(L235&lt;=32,(L235-25)*0.425,0)))),0)+IF(F235="EČ",IF(L235=1,204,IF(L235=2,156.24,IF(L235=3,123.84,IF(L235=4,72,IF(L235=5,66,IF(L235=6,60,IF(L235=7,54,IF(L235=8,48,0))))))))+IF(L235&lt;=8,0,IF(L235&lt;=16,40,IF(L235&lt;=24,25,0)))-IF(L235&lt;=8,0,IF(L235&lt;=16,(L235-9)*1.02,IF(L235&lt;=24,(L235-17)*1.02,0))),0)+IF(F235="EČneol",IF(L235=1,68,IF(L235=2,51.69,IF(L235=3,40.61,IF(L235=4,13,IF(L235=5,12,IF(L235=6,11,IF(L235=7,10,IF(L235=8,9,0)))))))))+IF(F235="EŽ",IF(L235=1,68,IF(L235=2,47.6,IF(L235=3,36,IF(L235=4,18,IF(L235=5,16.5,IF(L235=6,15,IF(L235=7,13.5,IF(L235=8,12,0))))))))+IF(L235&lt;=8,0,IF(L235&lt;=16,10,IF(L235&lt;=24,6,0)))-IF(L235&lt;=8,0,IF(L235&lt;=16,(L235-9)*0.34,IF(L235&lt;=24,(L235-17)*0.34,0))),0)+IF(F235="PT",IF(L235=1,68,IF(L235=2,52.08,IF(L235=3,41.28,IF(L235=4,24,IF(L235=5,22,IF(L235=6,20,IF(L235=7,18,IF(L235=8,16,0))))))))+IF(L235&lt;=8,0,IF(L235&lt;=16,13,IF(L235&lt;=24,9,IF(L235&lt;=32,4,0))))-IF(L235&lt;=8,0,IF(L235&lt;=16,(L235-9)*0.34,IF(L235&lt;=24,(L235-17)*0.34,IF(L235&lt;=32,(L235-25)*0.34,0)))),0)+IF(F235="JOŽ",IF(L235=1,85,IF(L235=2,59.5,IF(L235=3,45,IF(L235=4,32.5,IF(L235=5,30,IF(L235=6,27.5,IF(L235=7,25,IF(L235=8,22.5,0))))))))+IF(L235&lt;=8,0,IF(L235&lt;=16,19,IF(L235&lt;=24,13,0)))-IF(L235&lt;=8,0,IF(L235&lt;=16,(L235-9)*0.425,IF(L235&lt;=24,(L235-17)*0.425,0))),0)+IF(F235="JPČ",IF(L235=1,68,IF(L235=2,47.6,IF(L235=3,36,IF(L235=4,26,IF(L235=5,24,IF(L235=6,22,IF(L235=7,20,IF(L235=8,18,0))))))))+IF(L235&lt;=8,0,IF(L235&lt;=16,13,IF(L235&lt;=24,9,0)))-IF(L235&lt;=8,0,IF(L235&lt;=16,(L235-9)*0.34,IF(L235&lt;=24,(L235-17)*0.34,0))),0)+IF(F235="JEČ",IF(L235=1,34,IF(L235=2,26.04,IF(L235=3,20.6,IF(L235=4,12,IF(L235=5,11,IF(L235=6,10,IF(L235=7,9,IF(L235=8,8,0))))))))+IF(L235&lt;=8,0,IF(L235&lt;=16,6,0))-IF(L235&lt;=8,0,IF(L235&lt;=16,(L235-9)*0.17,0)),0)+IF(F235="JEOF",IF(L235=1,34,IF(L235=2,26.04,IF(L235=3,20.6,IF(L235=4,12,IF(L235=5,11,IF(L235=6,10,IF(L235=7,9,IF(L235=8,8,0))))))))+IF(L235&lt;=8,0,IF(L235&lt;=16,6,0))-IF(L235&lt;=8,0,IF(L235&lt;=16,(L235-9)*0.17,0)),0)+IF(F235="JnPČ",IF(L235=1,51,IF(L235=2,35.7,IF(L235=3,27,IF(L235=4,19.5,IF(L235=5,18,IF(L235=6,16.5,IF(L235=7,15,IF(L235=8,13.5,0))))))))+IF(L235&lt;=8,0,IF(L235&lt;=16,10,0))-IF(L235&lt;=8,0,IF(L235&lt;=16,(L235-9)*0.255,0)),0)+IF(F235="JnEČ",IF(L235=1,25.5,IF(L235=2,19.53,IF(L235=3,15.48,IF(L235=4,9,IF(L235=5,8.25,IF(L235=6,7.5,IF(L235=7,6.75,IF(L235=8,6,0))))))))+IF(L235&lt;=8,0,IF(L235&lt;=16,5,0))-IF(L235&lt;=8,0,IF(L235&lt;=16,(L235-9)*0.1275,0)),0)+IF(F235="JčPČ",IF(L235=1,21.25,IF(L235=2,14.5,IF(L235=3,11.5,IF(L235=4,7,IF(L235=5,6.5,IF(L235=6,6,IF(L235=7,5.5,IF(L235=8,5,0))))))))+IF(L235&lt;=8,0,IF(L235&lt;=16,4,0))-IF(L235&lt;=8,0,IF(L235&lt;=16,(L235-9)*0.10625,0)),0)+IF(F235="JčEČ",IF(L235=1,17,IF(L235=2,13.02,IF(L235=3,10.32,IF(L235=4,6,IF(L235=5,5.5,IF(L235=6,5,IF(L235=7,4.5,IF(L235=8,4,0))))))))+IF(L235&lt;=8,0,IF(L235&lt;=16,3,0))-IF(L235&lt;=8,0,IF(L235&lt;=16,(L235-9)*0.085,0)),0)+IF(F235="NEAK",IF(L235=1,11.48,IF(L235=2,8.79,IF(L235=3,6.97,IF(L235=4,4.05,IF(L235=5,3.71,IF(L235=6,3.38,IF(L235=7,3.04,IF(L235=8,2.7,0))))))))+IF(L235&lt;=8,0,IF(L235&lt;=16,2,IF(L235&lt;=24,1.3,0)))-IF(L235&lt;=8,0,IF(L235&lt;=16,(L235-9)*0.0574,IF(L235&lt;=24,(L235-17)*0.0574,0))),0))*IF(L235&lt;0,1,IF(OR(F235="PČ",F235="PŽ",F235="PT"),IF(J235&lt;32,J235/32,1),1))* IF(L235&lt;0,1,IF(OR(F235="EČ",F235="EŽ",F235="JOŽ",F235="JPČ",F235="NEAK"),IF(J235&lt;24,J235/24,1),1))*IF(L235&lt;0,1,IF(OR(F235="PČneol",F235="JEČ",F235="JEOF",F235="JnPČ",F235="JnEČ",F235="JčPČ",F235="JčEČ"),IF(J235&lt;16,J235/16,1),1))*IF(L235&lt;0,1,IF(F235="EČneol",IF(J235&lt;8,J235/8,1),1))</f>
        <v>0</v>
      </c>
      <c r="O235" s="9">
        <f t="shared" ref="O235:O244" si="88">IF(F235="OŽ",N235,IF(H235="Ne",IF(J235*0.3&lt;J235-L235,N235,0),IF(J235*0.1&lt;J235-L235,N235,0)))</f>
        <v>0</v>
      </c>
      <c r="P235" s="4">
        <f t="shared" ref="P235" si="89">IF(O235=0,0,IF(F235="OŽ",IF(L235&gt;35,0,IF(J235&gt;35,(36-L235)*1.836,((36-L235)-(36-J235))*1.836)),0)+IF(F235="PČ",IF(L235&gt;31,0,IF(J235&gt;31,(32-L235)*1.347,((32-L235)-(32-J235))*1.347)),0)+ IF(F235="PČneol",IF(L235&gt;15,0,IF(J235&gt;15,(16-L235)*0.255,((16-L235)-(16-J235))*0.255)),0)+IF(F235="PŽ",IF(L235&gt;31,0,IF(J235&gt;31,(32-L235)*0.255,((32-L235)-(32-J235))*0.255)),0)+IF(F235="EČ",IF(L235&gt;23,0,IF(J235&gt;23,(24-L235)*0.612,((24-L235)-(24-J235))*0.612)),0)+IF(F235="EČneol",IF(L235&gt;7,0,IF(J235&gt;7,(8-L235)*0.204,((8-L235)-(8-J235))*0.204)),0)+IF(F235="EŽ",IF(L235&gt;23,0,IF(J235&gt;23,(24-L235)*0.204,((24-L235)-(24-J235))*0.204)),0)+IF(F235="PT",IF(L235&gt;31,0,IF(J235&gt;31,(32-L235)*0.204,((32-L235)-(32-J235))*0.204)),0)+IF(F235="JOŽ",IF(L235&gt;23,0,IF(J235&gt;23,(24-L235)*0.255,((24-L235)-(24-J235))*0.255)),0)+IF(F235="JPČ",IF(L235&gt;23,0,IF(J235&gt;23,(24-L235)*0.204,((24-L235)-(24-J235))*0.204)),0)+IF(F235="JEČ",IF(L235&gt;15,0,IF(J235&gt;15,(16-L235)*0.102,((16-L235)-(16-J235))*0.102)),0)+IF(F235="JEOF",IF(L235&gt;15,0,IF(J235&gt;15,(16-L235)*0.102,((16-L235)-(16-J235))*0.102)),0)+IF(F235="JnPČ",IF(L235&gt;15,0,IF(J235&gt;15,(16-L235)*0.153,((16-L235)-(16-J235))*0.153)),0)+IF(F235="JnEČ",IF(L235&gt;15,0,IF(J235&gt;15,(16-L235)*0.0765,((16-L235)-(16-J235))*0.0765)),0)+IF(F235="JčPČ",IF(L235&gt;15,0,IF(J235&gt;15,(16-L235)*0.06375,((16-L235)-(16-J235))*0.06375)),0)+IF(F235="JčEČ",IF(L235&gt;15,0,IF(J235&gt;15,(16-L235)*0.051,((16-L235)-(16-J235))*0.051)),0)+IF(F235="NEAK",IF(L235&gt;23,0,IF(J235&gt;23,(24-L235)*0.03444,((24-L235)-(24-J235))*0.03444)),0))</f>
        <v>0</v>
      </c>
      <c r="Q235" s="11">
        <f t="shared" ref="Q235" si="90">IF(ISERROR(P235*100/N235),0,(P235*100/N235))</f>
        <v>0</v>
      </c>
      <c r="R235" s="10">
        <f t="shared" ref="R235:R244" si="91">IF(Q235&lt;=30,O235+P235,O235+O235*0.3)*IF(G235=1,0.4,IF(G235=2,0.75,IF(G235="1 (kas 4 m. 1 k. nerengiamos)",0.52,1)))*IF(D235="olimpinė",1,IF(M235="Ne",0.5,1))*IF(OR(A$5="Lietuvos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federacija"),IF(OR(J235&lt;8,K235&lt;16),0,1),1)*E235*IF(I235&lt;=1,1,1/I235)*IF(OR(A$5="Lietuvos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5" s="8"/>
    </row>
    <row r="236" spans="1:19">
      <c r="A236" s="62">
        <v>2</v>
      </c>
      <c r="B236" s="62"/>
      <c r="C236" s="1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3">
        <f t="shared" si="87"/>
        <v>0</v>
      </c>
      <c r="O236" s="9">
        <f t="shared" si="88"/>
        <v>0</v>
      </c>
      <c r="P236" s="4">
        <f t="shared" ref="P236:P244" si="92">IF(O236=0,0,IF(F236="OŽ",IF(L236&gt;35,0,IF(J236&gt;35,(36-L236)*1.836,((36-L236)-(36-J236))*1.836)),0)+IF(F236="PČ",IF(L236&gt;31,0,IF(J236&gt;31,(32-L236)*1.347,((32-L236)-(32-J236))*1.347)),0)+ IF(F236="PČneol",IF(L236&gt;15,0,IF(J236&gt;15,(16-L236)*0.255,((16-L236)-(16-J236))*0.255)),0)+IF(F236="PŽ",IF(L236&gt;31,0,IF(J236&gt;31,(32-L236)*0.255,((32-L236)-(32-J236))*0.255)),0)+IF(F236="EČ",IF(L236&gt;23,0,IF(J236&gt;23,(24-L236)*0.612,((24-L236)-(24-J236))*0.612)),0)+IF(F236="EČneol",IF(L236&gt;7,0,IF(J236&gt;7,(8-L236)*0.204,((8-L236)-(8-J236))*0.204)),0)+IF(F236="EŽ",IF(L236&gt;23,0,IF(J236&gt;23,(24-L236)*0.204,((24-L236)-(24-J236))*0.204)),0)+IF(F236="PT",IF(L236&gt;31,0,IF(J236&gt;31,(32-L236)*0.204,((32-L236)-(32-J236))*0.204)),0)+IF(F236="JOŽ",IF(L236&gt;23,0,IF(J236&gt;23,(24-L236)*0.255,((24-L236)-(24-J236))*0.255)),0)+IF(F236="JPČ",IF(L236&gt;23,0,IF(J236&gt;23,(24-L236)*0.204,((24-L236)-(24-J236))*0.204)),0)+IF(F236="JEČ",IF(L236&gt;15,0,IF(J236&gt;15,(16-L236)*0.102,((16-L236)-(16-J236))*0.102)),0)+IF(F236="JEOF",IF(L236&gt;15,0,IF(J236&gt;15,(16-L236)*0.102,((16-L236)-(16-J236))*0.102)),0)+IF(F236="JnPČ",IF(L236&gt;15,0,IF(J236&gt;15,(16-L236)*0.153,((16-L236)-(16-J236))*0.153)),0)+IF(F236="JnEČ",IF(L236&gt;15,0,IF(J236&gt;15,(16-L236)*0.0765,((16-L236)-(16-J236))*0.0765)),0)+IF(F236="JčPČ",IF(L236&gt;15,0,IF(J236&gt;15,(16-L236)*0.06375,((16-L236)-(16-J236))*0.06375)),0)+IF(F236="JčEČ",IF(L236&gt;15,0,IF(J236&gt;15,(16-L236)*0.051,((16-L236)-(16-J236))*0.051)),0)+IF(F236="NEAK",IF(L236&gt;23,0,IF(J236&gt;23,(24-L236)*0.03444,((24-L236)-(24-J236))*0.03444)),0))</f>
        <v>0</v>
      </c>
      <c r="Q236" s="11">
        <f t="shared" ref="Q236:Q244" si="93">IF(ISERROR(P236*100/N236),0,(P236*100/N236))</f>
        <v>0</v>
      </c>
      <c r="R236" s="10">
        <f t="shared" si="91"/>
        <v>0</v>
      </c>
      <c r="S236" s="8"/>
    </row>
    <row r="237" spans="1:19">
      <c r="A237" s="62">
        <v>3</v>
      </c>
      <c r="B237" s="62"/>
      <c r="C237" s="1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3">
        <f t="shared" si="87"/>
        <v>0</v>
      </c>
      <c r="O237" s="9">
        <f t="shared" si="88"/>
        <v>0</v>
      </c>
      <c r="P237" s="4">
        <f t="shared" si="92"/>
        <v>0</v>
      </c>
      <c r="Q237" s="11">
        <f t="shared" si="93"/>
        <v>0</v>
      </c>
      <c r="R237" s="10">
        <f t="shared" si="91"/>
        <v>0</v>
      </c>
      <c r="S237" s="8"/>
    </row>
    <row r="238" spans="1:19">
      <c r="A238" s="62">
        <v>4</v>
      </c>
      <c r="B238" s="62"/>
      <c r="C238" s="1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3">
        <f t="shared" si="87"/>
        <v>0</v>
      </c>
      <c r="O238" s="9">
        <f t="shared" si="88"/>
        <v>0</v>
      </c>
      <c r="P238" s="4">
        <f t="shared" si="92"/>
        <v>0</v>
      </c>
      <c r="Q238" s="11">
        <f t="shared" si="93"/>
        <v>0</v>
      </c>
      <c r="R238" s="10">
        <f t="shared" si="91"/>
        <v>0</v>
      </c>
      <c r="S238" s="8"/>
    </row>
    <row r="239" spans="1:19">
      <c r="A239" s="62">
        <v>5</v>
      </c>
      <c r="B239" s="62"/>
      <c r="C239" s="1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3">
        <f t="shared" si="87"/>
        <v>0</v>
      </c>
      <c r="O239" s="9">
        <f t="shared" si="88"/>
        <v>0</v>
      </c>
      <c r="P239" s="4">
        <f t="shared" si="92"/>
        <v>0</v>
      </c>
      <c r="Q239" s="11">
        <f t="shared" si="93"/>
        <v>0</v>
      </c>
      <c r="R239" s="10">
        <f t="shared" si="91"/>
        <v>0</v>
      </c>
      <c r="S239" s="8"/>
    </row>
    <row r="240" spans="1:19">
      <c r="A240" s="62">
        <v>6</v>
      </c>
      <c r="B240" s="62"/>
      <c r="C240" s="1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3">
        <f t="shared" si="87"/>
        <v>0</v>
      </c>
      <c r="O240" s="9">
        <f t="shared" si="88"/>
        <v>0</v>
      </c>
      <c r="P240" s="4">
        <f t="shared" si="92"/>
        <v>0</v>
      </c>
      <c r="Q240" s="11">
        <f t="shared" si="93"/>
        <v>0</v>
      </c>
      <c r="R240" s="10">
        <f t="shared" si="91"/>
        <v>0</v>
      </c>
      <c r="S240" s="8"/>
    </row>
    <row r="241" spans="1:19">
      <c r="A241" s="62">
        <v>7</v>
      </c>
      <c r="B241" s="62"/>
      <c r="C241" s="1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3">
        <f t="shared" si="87"/>
        <v>0</v>
      </c>
      <c r="O241" s="9">
        <f t="shared" si="88"/>
        <v>0</v>
      </c>
      <c r="P241" s="4">
        <f t="shared" si="92"/>
        <v>0</v>
      </c>
      <c r="Q241" s="11">
        <f t="shared" si="93"/>
        <v>0</v>
      </c>
      <c r="R241" s="10">
        <f t="shared" si="91"/>
        <v>0</v>
      </c>
      <c r="S241" s="8"/>
    </row>
    <row r="242" spans="1:19">
      <c r="A242" s="62">
        <v>8</v>
      </c>
      <c r="B242" s="62"/>
      <c r="C242" s="1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3">
        <f t="shared" si="87"/>
        <v>0</v>
      </c>
      <c r="O242" s="9">
        <f t="shared" si="88"/>
        <v>0</v>
      </c>
      <c r="P242" s="4">
        <f t="shared" si="92"/>
        <v>0</v>
      </c>
      <c r="Q242" s="11">
        <f t="shared" si="93"/>
        <v>0</v>
      </c>
      <c r="R242" s="10">
        <f t="shared" si="91"/>
        <v>0</v>
      </c>
      <c r="S242" s="8"/>
    </row>
    <row r="243" spans="1:19">
      <c r="A243" s="62">
        <v>9</v>
      </c>
      <c r="B243" s="62"/>
      <c r="C243" s="1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3">
        <f t="shared" si="87"/>
        <v>0</v>
      </c>
      <c r="O243" s="9">
        <f t="shared" si="88"/>
        <v>0</v>
      </c>
      <c r="P243" s="4">
        <f t="shared" si="92"/>
        <v>0</v>
      </c>
      <c r="Q243" s="11">
        <f t="shared" si="93"/>
        <v>0</v>
      </c>
      <c r="R243" s="10">
        <f t="shared" si="91"/>
        <v>0</v>
      </c>
      <c r="S243" s="8"/>
    </row>
    <row r="244" spans="1:19">
      <c r="A244" s="62">
        <v>10</v>
      </c>
      <c r="B244" s="62"/>
      <c r="C244" s="1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3">
        <f t="shared" si="87"/>
        <v>0</v>
      </c>
      <c r="O244" s="9">
        <f t="shared" si="88"/>
        <v>0</v>
      </c>
      <c r="P244" s="4">
        <f t="shared" si="92"/>
        <v>0</v>
      </c>
      <c r="Q244" s="11">
        <f t="shared" si="93"/>
        <v>0</v>
      </c>
      <c r="R244" s="10">
        <f t="shared" si="91"/>
        <v>0</v>
      </c>
      <c r="S244" s="8"/>
    </row>
    <row r="245" spans="1:19">
      <c r="A245" s="65" t="s">
        <v>34</v>
      </c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7"/>
      <c r="R245" s="10">
        <f>SUM(R235:R244)</f>
        <v>0</v>
      </c>
      <c r="S245" s="8"/>
    </row>
    <row r="246" spans="1:19" ht="15.75">
      <c r="A246" s="24" t="s">
        <v>35</v>
      </c>
      <c r="B246" s="2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6"/>
      <c r="S246" s="8"/>
    </row>
    <row r="247" spans="1:19">
      <c r="A247" s="49" t="s">
        <v>47</v>
      </c>
      <c r="B247" s="49"/>
      <c r="C247" s="49"/>
      <c r="D247" s="49"/>
      <c r="E247" s="49"/>
      <c r="F247" s="49"/>
      <c r="G247" s="49"/>
      <c r="H247" s="49"/>
      <c r="I247" s="49"/>
      <c r="J247" s="15"/>
      <c r="K247" s="15"/>
      <c r="L247" s="15"/>
      <c r="M247" s="15"/>
      <c r="N247" s="15"/>
      <c r="O247" s="15"/>
      <c r="P247" s="15"/>
      <c r="Q247" s="15"/>
      <c r="R247" s="16"/>
      <c r="S247" s="8"/>
    </row>
    <row r="248" spans="1:19">
      <c r="A248" s="49"/>
      <c r="B248" s="49"/>
      <c r="C248" s="49"/>
      <c r="D248" s="49"/>
      <c r="E248" s="49"/>
      <c r="F248" s="49"/>
      <c r="G248" s="49"/>
      <c r="H248" s="49"/>
      <c r="I248" s="49"/>
      <c r="J248" s="15"/>
      <c r="K248" s="15"/>
      <c r="L248" s="15"/>
      <c r="M248" s="15"/>
      <c r="N248" s="15"/>
      <c r="O248" s="15"/>
      <c r="P248" s="15"/>
      <c r="Q248" s="15"/>
      <c r="R248" s="16"/>
      <c r="S248" s="8"/>
    </row>
    <row r="249" spans="1:19">
      <c r="A249" s="68" t="s">
        <v>101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58"/>
      <c r="R249" s="8"/>
      <c r="S249" s="8"/>
    </row>
    <row r="250" spans="1:19" ht="18">
      <c r="A250" s="70" t="s">
        <v>27</v>
      </c>
      <c r="B250" s="71"/>
      <c r="C250" s="71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8"/>
      <c r="R250" s="8"/>
      <c r="S250" s="8"/>
    </row>
    <row r="251" spans="1:19">
      <c r="A251" s="68" t="s">
        <v>39</v>
      </c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58"/>
      <c r="R251" s="8"/>
      <c r="S251" s="8"/>
    </row>
    <row r="252" spans="1:19">
      <c r="A252" s="62">
        <v>1</v>
      </c>
      <c r="B252" s="62"/>
      <c r="C252" s="1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3">
        <f t="shared" ref="N252:N261" si="94">(IF(F252="OŽ",IF(L252=1,550.8,IF(L252=2,426.38,IF(L252=3,342.14,IF(L252=4,181.44,IF(L252=5,168.48,IF(L252=6,155.52,IF(L252=7,148.5,IF(L252=8,144,0))))))))+IF(L252&lt;=8,0,IF(L252&lt;=16,137.7,IF(L252&lt;=24,108,IF(L252&lt;=32,80.1,IF(L252&lt;=36,52.2,0)))))-IF(L252&lt;=8,0,IF(L252&lt;=16,(L252-9)*2.754,IF(L252&lt;=24,(L252-17)* 2.754,IF(L252&lt;=32,(L252-25)* 2.754,IF(L252&lt;=36,(L252-33)*2.754,0))))),0)+IF(F252="PČ",IF(L252=1,449,IF(L252=2,314.6,IF(L252=3,238,IF(L252=4,172,IF(L252=5,159,IF(L252=6,145,IF(L252=7,132,IF(L252=8,119,0))))))))+IF(L252&lt;=8,0,IF(L252&lt;=16,88,IF(L252&lt;=24,55,IF(L252&lt;=32,22,0))))-IF(L252&lt;=8,0,IF(L252&lt;=16,(L252-9)*2.245,IF(L252&lt;=24,(L252-17)*2.245,IF(L252&lt;=32,(L252-25)*2.245,0)))),0)+IF(F252="PČneol",IF(L252=1,85,IF(L252=2,64.61,IF(L252=3,50.76,IF(L252=4,16.25,IF(L252=5,15,IF(L252=6,13.75,IF(L252=7,12.5,IF(L252=8,11.25,0))))))))+IF(L252&lt;=8,0,IF(L252&lt;=16,9,0))-IF(L252&lt;=8,0,IF(L252&lt;=16,(L252-9)*0.425,0)),0)+IF(F252="PŽ",IF(L252=1,85,IF(L252=2,59.5,IF(L252=3,45,IF(L252=4,32.5,IF(L252=5,30,IF(L252=6,27.5,IF(L252=7,25,IF(L252=8,22.5,0))))))))+IF(L252&lt;=8,0,IF(L252&lt;=16,19,IF(L252&lt;=24,13,IF(L252&lt;=32,8,0))))-IF(L252&lt;=8,0,IF(L252&lt;=16,(L252-9)*0.425,IF(L252&lt;=24,(L252-17)*0.425,IF(L252&lt;=32,(L252-25)*0.425,0)))),0)+IF(F252="EČ",IF(L252=1,204,IF(L252=2,156.24,IF(L252=3,123.84,IF(L252=4,72,IF(L252=5,66,IF(L252=6,60,IF(L252=7,54,IF(L252=8,48,0))))))))+IF(L252&lt;=8,0,IF(L252&lt;=16,40,IF(L252&lt;=24,25,0)))-IF(L252&lt;=8,0,IF(L252&lt;=16,(L252-9)*1.02,IF(L252&lt;=24,(L252-17)*1.02,0))),0)+IF(F252="EČneol",IF(L252=1,68,IF(L252=2,51.69,IF(L252=3,40.61,IF(L252=4,13,IF(L252=5,12,IF(L252=6,11,IF(L252=7,10,IF(L252=8,9,0)))))))))+IF(F252="EŽ",IF(L252=1,68,IF(L252=2,47.6,IF(L252=3,36,IF(L252=4,18,IF(L252=5,16.5,IF(L252=6,15,IF(L252=7,13.5,IF(L252=8,12,0))))))))+IF(L252&lt;=8,0,IF(L252&lt;=16,10,IF(L252&lt;=24,6,0)))-IF(L252&lt;=8,0,IF(L252&lt;=16,(L252-9)*0.34,IF(L252&lt;=24,(L252-17)*0.34,0))),0)+IF(F252="PT",IF(L252=1,68,IF(L252=2,52.08,IF(L252=3,41.28,IF(L252=4,24,IF(L252=5,22,IF(L252=6,20,IF(L252=7,18,IF(L252=8,16,0))))))))+IF(L252&lt;=8,0,IF(L252&lt;=16,13,IF(L252&lt;=24,9,IF(L252&lt;=32,4,0))))-IF(L252&lt;=8,0,IF(L252&lt;=16,(L252-9)*0.34,IF(L252&lt;=24,(L252-17)*0.34,IF(L252&lt;=32,(L252-25)*0.34,0)))),0)+IF(F252="JOŽ",IF(L252=1,85,IF(L252=2,59.5,IF(L252=3,45,IF(L252=4,32.5,IF(L252=5,30,IF(L252=6,27.5,IF(L252=7,25,IF(L252=8,22.5,0))))))))+IF(L252&lt;=8,0,IF(L252&lt;=16,19,IF(L252&lt;=24,13,0)))-IF(L252&lt;=8,0,IF(L252&lt;=16,(L252-9)*0.425,IF(L252&lt;=24,(L252-17)*0.425,0))),0)+IF(F252="JPČ",IF(L252=1,68,IF(L252=2,47.6,IF(L252=3,36,IF(L252=4,26,IF(L252=5,24,IF(L252=6,22,IF(L252=7,20,IF(L252=8,18,0))))))))+IF(L252&lt;=8,0,IF(L252&lt;=16,13,IF(L252&lt;=24,9,0)))-IF(L252&lt;=8,0,IF(L252&lt;=16,(L252-9)*0.34,IF(L252&lt;=24,(L252-17)*0.34,0))),0)+IF(F252="JEČ",IF(L252=1,34,IF(L252=2,26.04,IF(L252=3,20.6,IF(L252=4,12,IF(L252=5,11,IF(L252=6,10,IF(L252=7,9,IF(L252=8,8,0))))))))+IF(L252&lt;=8,0,IF(L252&lt;=16,6,0))-IF(L252&lt;=8,0,IF(L252&lt;=16,(L252-9)*0.17,0)),0)+IF(F252="JEOF",IF(L252=1,34,IF(L252=2,26.04,IF(L252=3,20.6,IF(L252=4,12,IF(L252=5,11,IF(L252=6,10,IF(L252=7,9,IF(L252=8,8,0))))))))+IF(L252&lt;=8,0,IF(L252&lt;=16,6,0))-IF(L252&lt;=8,0,IF(L252&lt;=16,(L252-9)*0.17,0)),0)+IF(F252="JnPČ",IF(L252=1,51,IF(L252=2,35.7,IF(L252=3,27,IF(L252=4,19.5,IF(L252=5,18,IF(L252=6,16.5,IF(L252=7,15,IF(L252=8,13.5,0))))))))+IF(L252&lt;=8,0,IF(L252&lt;=16,10,0))-IF(L252&lt;=8,0,IF(L252&lt;=16,(L252-9)*0.255,0)),0)+IF(F252="JnEČ",IF(L252=1,25.5,IF(L252=2,19.53,IF(L252=3,15.48,IF(L252=4,9,IF(L252=5,8.25,IF(L252=6,7.5,IF(L252=7,6.75,IF(L252=8,6,0))))))))+IF(L252&lt;=8,0,IF(L252&lt;=16,5,0))-IF(L252&lt;=8,0,IF(L252&lt;=16,(L252-9)*0.1275,0)),0)+IF(F252="JčPČ",IF(L252=1,21.25,IF(L252=2,14.5,IF(L252=3,11.5,IF(L252=4,7,IF(L252=5,6.5,IF(L252=6,6,IF(L252=7,5.5,IF(L252=8,5,0))))))))+IF(L252&lt;=8,0,IF(L252&lt;=16,4,0))-IF(L252&lt;=8,0,IF(L252&lt;=16,(L252-9)*0.10625,0)),0)+IF(F252="JčEČ",IF(L252=1,17,IF(L252=2,13.02,IF(L252=3,10.32,IF(L252=4,6,IF(L252=5,5.5,IF(L252=6,5,IF(L252=7,4.5,IF(L252=8,4,0))))))))+IF(L252&lt;=8,0,IF(L252&lt;=16,3,0))-IF(L252&lt;=8,0,IF(L252&lt;=16,(L252-9)*0.085,0)),0)+IF(F252="NEAK",IF(L252=1,11.48,IF(L252=2,8.79,IF(L252=3,6.97,IF(L252=4,4.05,IF(L252=5,3.71,IF(L252=6,3.38,IF(L252=7,3.04,IF(L252=8,2.7,0))))))))+IF(L252&lt;=8,0,IF(L252&lt;=16,2,IF(L252&lt;=24,1.3,0)))-IF(L252&lt;=8,0,IF(L252&lt;=16,(L252-9)*0.0574,IF(L252&lt;=24,(L252-17)*0.0574,0))),0))*IF(L252&lt;0,1,IF(OR(F252="PČ",F252="PŽ",F252="PT"),IF(J252&lt;32,J252/32,1),1))* IF(L252&lt;0,1,IF(OR(F252="EČ",F252="EŽ",F252="JOŽ",F252="JPČ",F252="NEAK"),IF(J252&lt;24,J252/24,1),1))*IF(L252&lt;0,1,IF(OR(F252="PČneol",F252="JEČ",F252="JEOF",F252="JnPČ",F252="JnEČ",F252="JčPČ",F252="JčEČ"),IF(J252&lt;16,J252/16,1),1))*IF(L252&lt;0,1,IF(F252="EČneol",IF(J252&lt;8,J252/8,1),1))</f>
        <v>0</v>
      </c>
      <c r="O252" s="9">
        <f t="shared" ref="O252:O261" si="95">IF(F252="OŽ",N252,IF(H252="Ne",IF(J252*0.3&lt;J252-L252,N252,0),IF(J252*0.1&lt;J252-L252,N252,0)))</f>
        <v>0</v>
      </c>
      <c r="P252" s="4">
        <f t="shared" ref="P252" si="96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0</v>
      </c>
      <c r="Q252" s="11">
        <f t="shared" ref="Q252" si="97">IF(ISERROR(P252*100/N252),0,(P252*100/N252))</f>
        <v>0</v>
      </c>
      <c r="R252" s="10">
        <f t="shared" ref="R252:R261" si="98">IF(Q252&lt;=30,O252+P252,O252+O252*0.3)*IF(G252=1,0.4,IF(G252=2,0.75,IF(G252="1 (kas 4 m. 1 k. nerengiamos)",0.52,1)))*IF(D252="olimpinė",1,IF(M252="Ne",0.5,1))*IF(OR(A$5="Lietuvos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federacija"),IF(OR(J252&lt;8,K252&lt;16),0,1),1)*E252*IF(I252&lt;=1,1,1/I252)*IF(OR(A$5="Lietuvos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2" s="8"/>
    </row>
    <row r="253" spans="1:19">
      <c r="A253" s="62">
        <v>2</v>
      </c>
      <c r="B253" s="62"/>
      <c r="C253" s="1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3">
        <f t="shared" si="94"/>
        <v>0</v>
      </c>
      <c r="O253" s="9">
        <f t="shared" si="95"/>
        <v>0</v>
      </c>
      <c r="P253" s="4">
        <f t="shared" ref="P253:P261" si="99">IF(O253=0,0,IF(F253="OŽ",IF(L253&gt;35,0,IF(J253&gt;35,(36-L253)*1.836,((36-L253)-(36-J253))*1.836)),0)+IF(F253="PČ",IF(L253&gt;31,0,IF(J253&gt;31,(32-L253)*1.347,((32-L253)-(32-J253))*1.347)),0)+ IF(F253="PČneol",IF(L253&gt;15,0,IF(J253&gt;15,(16-L253)*0.255,((16-L253)-(16-J253))*0.255)),0)+IF(F253="PŽ",IF(L253&gt;31,0,IF(J253&gt;31,(32-L253)*0.255,((32-L253)-(32-J253))*0.255)),0)+IF(F253="EČ",IF(L253&gt;23,0,IF(J253&gt;23,(24-L253)*0.612,((24-L253)-(24-J253))*0.612)),0)+IF(F253="EČneol",IF(L253&gt;7,0,IF(J253&gt;7,(8-L253)*0.204,((8-L253)-(8-J253))*0.204)),0)+IF(F253="EŽ",IF(L253&gt;23,0,IF(J253&gt;23,(24-L253)*0.204,((24-L253)-(24-J253))*0.204)),0)+IF(F253="PT",IF(L253&gt;31,0,IF(J253&gt;31,(32-L253)*0.204,((32-L253)-(32-J253))*0.204)),0)+IF(F253="JOŽ",IF(L253&gt;23,0,IF(J253&gt;23,(24-L253)*0.255,((24-L253)-(24-J253))*0.255)),0)+IF(F253="JPČ",IF(L253&gt;23,0,IF(J253&gt;23,(24-L253)*0.204,((24-L253)-(24-J253))*0.204)),0)+IF(F253="JEČ",IF(L253&gt;15,0,IF(J253&gt;15,(16-L253)*0.102,((16-L253)-(16-J253))*0.102)),0)+IF(F253="JEOF",IF(L253&gt;15,0,IF(J253&gt;15,(16-L253)*0.102,((16-L253)-(16-J253))*0.102)),0)+IF(F253="JnPČ",IF(L253&gt;15,0,IF(J253&gt;15,(16-L253)*0.153,((16-L253)-(16-J253))*0.153)),0)+IF(F253="JnEČ",IF(L253&gt;15,0,IF(J253&gt;15,(16-L253)*0.0765,((16-L253)-(16-J253))*0.0765)),0)+IF(F253="JčPČ",IF(L253&gt;15,0,IF(J253&gt;15,(16-L253)*0.06375,((16-L253)-(16-J253))*0.06375)),0)+IF(F253="JčEČ",IF(L253&gt;15,0,IF(J253&gt;15,(16-L253)*0.051,((16-L253)-(16-J253))*0.051)),0)+IF(F253="NEAK",IF(L253&gt;23,0,IF(J253&gt;23,(24-L253)*0.03444,((24-L253)-(24-J253))*0.03444)),0))</f>
        <v>0</v>
      </c>
      <c r="Q253" s="11">
        <f t="shared" ref="Q253:Q261" si="100">IF(ISERROR(P253*100/N253),0,(P253*100/N253))</f>
        <v>0</v>
      </c>
      <c r="R253" s="10">
        <f t="shared" si="98"/>
        <v>0</v>
      </c>
      <c r="S253" s="8"/>
    </row>
    <row r="254" spans="1:19">
      <c r="A254" s="62">
        <v>3</v>
      </c>
      <c r="B254" s="62"/>
      <c r="C254" s="1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3">
        <f t="shared" si="94"/>
        <v>0</v>
      </c>
      <c r="O254" s="9">
        <f t="shared" si="95"/>
        <v>0</v>
      </c>
      <c r="P254" s="4">
        <f t="shared" si="99"/>
        <v>0</v>
      </c>
      <c r="Q254" s="11">
        <f t="shared" si="100"/>
        <v>0</v>
      </c>
      <c r="R254" s="10">
        <f t="shared" si="98"/>
        <v>0</v>
      </c>
      <c r="S254" s="8"/>
    </row>
    <row r="255" spans="1:19">
      <c r="A255" s="62">
        <v>4</v>
      </c>
      <c r="B255" s="62"/>
      <c r="C255" s="1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3">
        <f t="shared" si="94"/>
        <v>0</v>
      </c>
      <c r="O255" s="9">
        <f t="shared" si="95"/>
        <v>0</v>
      </c>
      <c r="P255" s="4">
        <f t="shared" si="99"/>
        <v>0</v>
      </c>
      <c r="Q255" s="11">
        <f t="shared" si="100"/>
        <v>0</v>
      </c>
      <c r="R255" s="10">
        <f t="shared" si="98"/>
        <v>0</v>
      </c>
      <c r="S255" s="8"/>
    </row>
    <row r="256" spans="1:19">
      <c r="A256" s="62">
        <v>5</v>
      </c>
      <c r="B256" s="62"/>
      <c r="C256" s="1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3">
        <f t="shared" si="94"/>
        <v>0</v>
      </c>
      <c r="O256" s="9">
        <f t="shared" si="95"/>
        <v>0</v>
      </c>
      <c r="P256" s="4">
        <f t="shared" si="99"/>
        <v>0</v>
      </c>
      <c r="Q256" s="11">
        <f t="shared" si="100"/>
        <v>0</v>
      </c>
      <c r="R256" s="10">
        <f t="shared" si="98"/>
        <v>0</v>
      </c>
      <c r="S256" s="8"/>
    </row>
    <row r="257" spans="1:19">
      <c r="A257" s="62">
        <v>6</v>
      </c>
      <c r="B257" s="62"/>
      <c r="C257" s="1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3">
        <f t="shared" si="94"/>
        <v>0</v>
      </c>
      <c r="O257" s="9">
        <f t="shared" si="95"/>
        <v>0</v>
      </c>
      <c r="P257" s="4">
        <f t="shared" si="99"/>
        <v>0</v>
      </c>
      <c r="Q257" s="11">
        <f t="shared" si="100"/>
        <v>0</v>
      </c>
      <c r="R257" s="10">
        <f t="shared" si="98"/>
        <v>0</v>
      </c>
      <c r="S257" s="8"/>
    </row>
    <row r="258" spans="1:19">
      <c r="A258" s="62">
        <v>7</v>
      </c>
      <c r="B258" s="62"/>
      <c r="C258" s="1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3">
        <f t="shared" si="94"/>
        <v>0</v>
      </c>
      <c r="O258" s="9">
        <f t="shared" si="95"/>
        <v>0</v>
      </c>
      <c r="P258" s="4">
        <f t="shared" si="99"/>
        <v>0</v>
      </c>
      <c r="Q258" s="11">
        <f t="shared" si="100"/>
        <v>0</v>
      </c>
      <c r="R258" s="10">
        <f t="shared" si="98"/>
        <v>0</v>
      </c>
      <c r="S258" s="8"/>
    </row>
    <row r="259" spans="1:19">
      <c r="A259" s="62">
        <v>8</v>
      </c>
      <c r="B259" s="62"/>
      <c r="C259" s="1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3">
        <f t="shared" si="94"/>
        <v>0</v>
      </c>
      <c r="O259" s="9">
        <f t="shared" si="95"/>
        <v>0</v>
      </c>
      <c r="P259" s="4">
        <f t="shared" si="99"/>
        <v>0</v>
      </c>
      <c r="Q259" s="11">
        <f t="shared" si="100"/>
        <v>0</v>
      </c>
      <c r="R259" s="10">
        <f t="shared" si="98"/>
        <v>0</v>
      </c>
      <c r="S259" s="8"/>
    </row>
    <row r="260" spans="1:19">
      <c r="A260" s="62">
        <v>9</v>
      </c>
      <c r="B260" s="62"/>
      <c r="C260" s="1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3">
        <f t="shared" si="94"/>
        <v>0</v>
      </c>
      <c r="O260" s="9">
        <f t="shared" si="95"/>
        <v>0</v>
      </c>
      <c r="P260" s="4">
        <f t="shared" si="99"/>
        <v>0</v>
      </c>
      <c r="Q260" s="11">
        <f t="shared" si="100"/>
        <v>0</v>
      </c>
      <c r="R260" s="10">
        <f t="shared" si="98"/>
        <v>0</v>
      </c>
      <c r="S260" s="8"/>
    </row>
    <row r="261" spans="1:19">
      <c r="A261" s="62">
        <v>10</v>
      </c>
      <c r="B261" s="62"/>
      <c r="C261" s="1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3">
        <f t="shared" si="94"/>
        <v>0</v>
      </c>
      <c r="O261" s="9">
        <f t="shared" si="95"/>
        <v>0</v>
      </c>
      <c r="P261" s="4">
        <f t="shared" si="99"/>
        <v>0</v>
      </c>
      <c r="Q261" s="11">
        <f t="shared" si="100"/>
        <v>0</v>
      </c>
      <c r="R261" s="10">
        <f t="shared" si="98"/>
        <v>0</v>
      </c>
      <c r="S261" s="8"/>
    </row>
    <row r="262" spans="1:19">
      <c r="A262" s="65" t="s">
        <v>34</v>
      </c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7"/>
      <c r="R262" s="10">
        <f>SUM(R252:R261)</f>
        <v>0</v>
      </c>
      <c r="S262" s="8"/>
    </row>
    <row r="263" spans="1:19" ht="15.75">
      <c r="A263" s="24" t="s">
        <v>35</v>
      </c>
      <c r="B263" s="2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6"/>
      <c r="S263" s="8"/>
    </row>
    <row r="264" spans="1:19">
      <c r="A264" s="49" t="s">
        <v>47</v>
      </c>
      <c r="B264" s="49"/>
      <c r="C264" s="49"/>
      <c r="D264" s="49"/>
      <c r="E264" s="49"/>
      <c r="F264" s="49"/>
      <c r="G264" s="49"/>
      <c r="H264" s="49"/>
      <c r="I264" s="49"/>
      <c r="J264" s="15"/>
      <c r="K264" s="15"/>
      <c r="L264" s="15"/>
      <c r="M264" s="15"/>
      <c r="N264" s="15"/>
      <c r="O264" s="15"/>
      <c r="P264" s="15"/>
      <c r="Q264" s="15"/>
      <c r="R264" s="16"/>
      <c r="S264" s="8"/>
    </row>
    <row r="265" spans="1:19">
      <c r="A265" s="68" t="s">
        <v>101</v>
      </c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58"/>
      <c r="R265" s="8"/>
      <c r="S265" s="8"/>
    </row>
    <row r="266" spans="1:19" ht="18">
      <c r="A266" s="70" t="s">
        <v>27</v>
      </c>
      <c r="B266" s="71"/>
      <c r="C266" s="71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8"/>
      <c r="R266" s="8"/>
      <c r="S266" s="8"/>
    </row>
    <row r="267" spans="1:19">
      <c r="A267" s="68" t="s">
        <v>39</v>
      </c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58"/>
      <c r="R267" s="8"/>
      <c r="S267" s="8"/>
    </row>
    <row r="268" spans="1:19">
      <c r="A268" s="62">
        <v>1</v>
      </c>
      <c r="B268" s="62"/>
      <c r="C268" s="1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3">
        <f t="shared" ref="N268:N277" si="101">(IF(F268="OŽ",IF(L268=1,550.8,IF(L268=2,426.38,IF(L268=3,342.14,IF(L268=4,181.44,IF(L268=5,168.48,IF(L268=6,155.52,IF(L268=7,148.5,IF(L268=8,144,0))))))))+IF(L268&lt;=8,0,IF(L268&lt;=16,137.7,IF(L268&lt;=24,108,IF(L268&lt;=32,80.1,IF(L268&lt;=36,52.2,0)))))-IF(L268&lt;=8,0,IF(L268&lt;=16,(L268-9)*2.754,IF(L268&lt;=24,(L268-17)* 2.754,IF(L268&lt;=32,(L268-25)* 2.754,IF(L268&lt;=36,(L268-33)*2.754,0))))),0)+IF(F268="PČ",IF(L268=1,449,IF(L268=2,314.6,IF(L268=3,238,IF(L268=4,172,IF(L268=5,159,IF(L268=6,145,IF(L268=7,132,IF(L268=8,119,0))))))))+IF(L268&lt;=8,0,IF(L268&lt;=16,88,IF(L268&lt;=24,55,IF(L268&lt;=32,22,0))))-IF(L268&lt;=8,0,IF(L268&lt;=16,(L268-9)*2.245,IF(L268&lt;=24,(L268-17)*2.245,IF(L268&lt;=32,(L268-25)*2.245,0)))),0)+IF(F268="PČneol",IF(L268=1,85,IF(L268=2,64.61,IF(L268=3,50.76,IF(L268=4,16.25,IF(L268=5,15,IF(L268=6,13.75,IF(L268=7,12.5,IF(L268=8,11.25,0))))))))+IF(L268&lt;=8,0,IF(L268&lt;=16,9,0))-IF(L268&lt;=8,0,IF(L268&lt;=16,(L268-9)*0.425,0)),0)+IF(F268="PŽ",IF(L268=1,85,IF(L268=2,59.5,IF(L268=3,45,IF(L268=4,32.5,IF(L268=5,30,IF(L268=6,27.5,IF(L268=7,25,IF(L268=8,22.5,0))))))))+IF(L268&lt;=8,0,IF(L268&lt;=16,19,IF(L268&lt;=24,13,IF(L268&lt;=32,8,0))))-IF(L268&lt;=8,0,IF(L268&lt;=16,(L268-9)*0.425,IF(L268&lt;=24,(L268-17)*0.425,IF(L268&lt;=32,(L268-25)*0.425,0)))),0)+IF(F268="EČ",IF(L268=1,204,IF(L268=2,156.24,IF(L268=3,123.84,IF(L268=4,72,IF(L268=5,66,IF(L268=6,60,IF(L268=7,54,IF(L268=8,48,0))))))))+IF(L268&lt;=8,0,IF(L268&lt;=16,40,IF(L268&lt;=24,25,0)))-IF(L268&lt;=8,0,IF(L268&lt;=16,(L268-9)*1.02,IF(L268&lt;=24,(L268-17)*1.02,0))),0)+IF(F268="EČneol",IF(L268=1,68,IF(L268=2,51.69,IF(L268=3,40.61,IF(L268=4,13,IF(L268=5,12,IF(L268=6,11,IF(L268=7,10,IF(L268=8,9,0)))))))))+IF(F268="EŽ",IF(L268=1,68,IF(L268=2,47.6,IF(L268=3,36,IF(L268=4,18,IF(L268=5,16.5,IF(L268=6,15,IF(L268=7,13.5,IF(L268=8,12,0))))))))+IF(L268&lt;=8,0,IF(L268&lt;=16,10,IF(L268&lt;=24,6,0)))-IF(L268&lt;=8,0,IF(L268&lt;=16,(L268-9)*0.34,IF(L268&lt;=24,(L268-17)*0.34,0))),0)+IF(F268="PT",IF(L268=1,68,IF(L268=2,52.08,IF(L268=3,41.28,IF(L268=4,24,IF(L268=5,22,IF(L268=6,20,IF(L268=7,18,IF(L268=8,16,0))))))))+IF(L268&lt;=8,0,IF(L268&lt;=16,13,IF(L268&lt;=24,9,IF(L268&lt;=32,4,0))))-IF(L268&lt;=8,0,IF(L268&lt;=16,(L268-9)*0.34,IF(L268&lt;=24,(L268-17)*0.34,IF(L268&lt;=32,(L268-25)*0.34,0)))),0)+IF(F268="JOŽ",IF(L268=1,85,IF(L268=2,59.5,IF(L268=3,45,IF(L268=4,32.5,IF(L268=5,30,IF(L268=6,27.5,IF(L268=7,25,IF(L268=8,22.5,0))))))))+IF(L268&lt;=8,0,IF(L268&lt;=16,19,IF(L268&lt;=24,13,0)))-IF(L268&lt;=8,0,IF(L268&lt;=16,(L268-9)*0.425,IF(L268&lt;=24,(L268-17)*0.425,0))),0)+IF(F268="JPČ",IF(L268=1,68,IF(L268=2,47.6,IF(L268=3,36,IF(L268=4,26,IF(L268=5,24,IF(L268=6,22,IF(L268=7,20,IF(L268=8,18,0))))))))+IF(L268&lt;=8,0,IF(L268&lt;=16,13,IF(L268&lt;=24,9,0)))-IF(L268&lt;=8,0,IF(L268&lt;=16,(L268-9)*0.34,IF(L268&lt;=24,(L268-17)*0.34,0))),0)+IF(F268="JEČ",IF(L268=1,34,IF(L268=2,26.04,IF(L268=3,20.6,IF(L268=4,12,IF(L268=5,11,IF(L268=6,10,IF(L268=7,9,IF(L268=8,8,0))))))))+IF(L268&lt;=8,0,IF(L268&lt;=16,6,0))-IF(L268&lt;=8,0,IF(L268&lt;=16,(L268-9)*0.17,0)),0)+IF(F268="JEOF",IF(L268=1,34,IF(L268=2,26.04,IF(L268=3,20.6,IF(L268=4,12,IF(L268=5,11,IF(L268=6,10,IF(L268=7,9,IF(L268=8,8,0))))))))+IF(L268&lt;=8,0,IF(L268&lt;=16,6,0))-IF(L268&lt;=8,0,IF(L268&lt;=16,(L268-9)*0.17,0)),0)+IF(F268="JnPČ",IF(L268=1,51,IF(L268=2,35.7,IF(L268=3,27,IF(L268=4,19.5,IF(L268=5,18,IF(L268=6,16.5,IF(L268=7,15,IF(L268=8,13.5,0))))))))+IF(L268&lt;=8,0,IF(L268&lt;=16,10,0))-IF(L268&lt;=8,0,IF(L268&lt;=16,(L268-9)*0.255,0)),0)+IF(F268="JnEČ",IF(L268=1,25.5,IF(L268=2,19.53,IF(L268=3,15.48,IF(L268=4,9,IF(L268=5,8.25,IF(L268=6,7.5,IF(L268=7,6.75,IF(L268=8,6,0))))))))+IF(L268&lt;=8,0,IF(L268&lt;=16,5,0))-IF(L268&lt;=8,0,IF(L268&lt;=16,(L268-9)*0.1275,0)),0)+IF(F268="JčPČ",IF(L268=1,21.25,IF(L268=2,14.5,IF(L268=3,11.5,IF(L268=4,7,IF(L268=5,6.5,IF(L268=6,6,IF(L268=7,5.5,IF(L268=8,5,0))))))))+IF(L268&lt;=8,0,IF(L268&lt;=16,4,0))-IF(L268&lt;=8,0,IF(L268&lt;=16,(L268-9)*0.10625,0)),0)+IF(F268="JčEČ",IF(L268=1,17,IF(L268=2,13.02,IF(L268=3,10.32,IF(L268=4,6,IF(L268=5,5.5,IF(L268=6,5,IF(L268=7,4.5,IF(L268=8,4,0))))))))+IF(L268&lt;=8,0,IF(L268&lt;=16,3,0))-IF(L268&lt;=8,0,IF(L268&lt;=16,(L268-9)*0.085,0)),0)+IF(F268="NEAK",IF(L268=1,11.48,IF(L268=2,8.79,IF(L268=3,6.97,IF(L268=4,4.05,IF(L268=5,3.71,IF(L268=6,3.38,IF(L268=7,3.04,IF(L268=8,2.7,0))))))))+IF(L268&lt;=8,0,IF(L268&lt;=16,2,IF(L268&lt;=24,1.3,0)))-IF(L268&lt;=8,0,IF(L268&lt;=16,(L268-9)*0.0574,IF(L268&lt;=24,(L268-17)*0.0574,0))),0))*IF(L268&lt;0,1,IF(OR(F268="PČ",F268="PŽ",F268="PT"),IF(J268&lt;32,J268/32,1),1))* IF(L268&lt;0,1,IF(OR(F268="EČ",F268="EŽ",F268="JOŽ",F268="JPČ",F268="NEAK"),IF(J268&lt;24,J268/24,1),1))*IF(L268&lt;0,1,IF(OR(F268="PČneol",F268="JEČ",F268="JEOF",F268="JnPČ",F268="JnEČ",F268="JčPČ",F268="JčEČ"),IF(J268&lt;16,J268/16,1),1))*IF(L268&lt;0,1,IF(F268="EČneol",IF(J268&lt;8,J268/8,1),1))</f>
        <v>0</v>
      </c>
      <c r="O268" s="9">
        <f t="shared" ref="O268:O277" si="102">IF(F268="OŽ",N268,IF(H268="Ne",IF(J268*0.3&lt;J268-L268,N268,0),IF(J268*0.1&lt;J268-L268,N268,0)))</f>
        <v>0</v>
      </c>
      <c r="P268" s="4">
        <f t="shared" ref="P268" si="103">IF(O268=0,0,IF(F268="OŽ",IF(L268&gt;35,0,IF(J268&gt;35,(36-L268)*1.836,((36-L268)-(36-J268))*1.836)),0)+IF(F268="PČ",IF(L268&gt;31,0,IF(J268&gt;31,(32-L268)*1.347,((32-L268)-(32-J268))*1.347)),0)+ IF(F268="PČneol",IF(L268&gt;15,0,IF(J268&gt;15,(16-L268)*0.255,((16-L268)-(16-J268))*0.255)),0)+IF(F268="PŽ",IF(L268&gt;31,0,IF(J268&gt;31,(32-L268)*0.255,((32-L268)-(32-J268))*0.255)),0)+IF(F268="EČ",IF(L268&gt;23,0,IF(J268&gt;23,(24-L268)*0.612,((24-L268)-(24-J268))*0.612)),0)+IF(F268="EČneol",IF(L268&gt;7,0,IF(J268&gt;7,(8-L268)*0.204,((8-L268)-(8-J268))*0.204)),0)+IF(F268="EŽ",IF(L268&gt;23,0,IF(J268&gt;23,(24-L268)*0.204,((24-L268)-(24-J268))*0.204)),0)+IF(F268="PT",IF(L268&gt;31,0,IF(J268&gt;31,(32-L268)*0.204,((32-L268)-(32-J268))*0.204)),0)+IF(F268="JOŽ",IF(L268&gt;23,0,IF(J268&gt;23,(24-L268)*0.255,((24-L268)-(24-J268))*0.255)),0)+IF(F268="JPČ",IF(L268&gt;23,0,IF(J268&gt;23,(24-L268)*0.204,((24-L268)-(24-J268))*0.204)),0)+IF(F268="JEČ",IF(L268&gt;15,0,IF(J268&gt;15,(16-L268)*0.102,((16-L268)-(16-J268))*0.102)),0)+IF(F268="JEOF",IF(L268&gt;15,0,IF(J268&gt;15,(16-L268)*0.102,((16-L268)-(16-J268))*0.102)),0)+IF(F268="JnPČ",IF(L268&gt;15,0,IF(J268&gt;15,(16-L268)*0.153,((16-L268)-(16-J268))*0.153)),0)+IF(F268="JnEČ",IF(L268&gt;15,0,IF(J268&gt;15,(16-L268)*0.0765,((16-L268)-(16-J268))*0.0765)),0)+IF(F268="JčPČ",IF(L268&gt;15,0,IF(J268&gt;15,(16-L268)*0.06375,((16-L268)-(16-J268))*0.06375)),0)+IF(F268="JčEČ",IF(L268&gt;15,0,IF(J268&gt;15,(16-L268)*0.051,((16-L268)-(16-J268))*0.051)),0)+IF(F268="NEAK",IF(L268&gt;23,0,IF(J268&gt;23,(24-L268)*0.03444,((24-L268)-(24-J268))*0.03444)),0))</f>
        <v>0</v>
      </c>
      <c r="Q268" s="11">
        <f t="shared" ref="Q268" si="104">IF(ISERROR(P268*100/N268),0,(P268*100/N268))</f>
        <v>0</v>
      </c>
      <c r="R268" s="10">
        <f t="shared" ref="R268:R277" si="105">IF(Q268&lt;=30,O268+P268,O268+O268*0.3)*IF(G268=1,0.4,IF(G268=2,0.75,IF(G268="1 (kas 4 m. 1 k. nerengiamos)",0.52,1)))*IF(D268="olimpinė",1,IF(M268="Ne",0.5,1))*IF(OR(A$5="Lietuvos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federacija"),IF(OR(J268&lt;8,K268&lt;16),0,1),1)*E268*IF(I268&lt;=1,1,1/I268)*IF(OR(A$5="Lietuvos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8" s="8"/>
    </row>
    <row r="269" spans="1:19">
      <c r="A269" s="62">
        <v>2</v>
      </c>
      <c r="B269" s="62"/>
      <c r="C269" s="1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3">
        <f t="shared" si="101"/>
        <v>0</v>
      </c>
      <c r="O269" s="9">
        <f t="shared" si="102"/>
        <v>0</v>
      </c>
      <c r="P269" s="4">
        <f t="shared" ref="P269:P277" si="106">IF(O269=0,0,IF(F269="OŽ",IF(L269&gt;35,0,IF(J269&gt;35,(36-L269)*1.836,((36-L269)-(36-J269))*1.836)),0)+IF(F269="PČ",IF(L269&gt;31,0,IF(J269&gt;31,(32-L269)*1.347,((32-L269)-(32-J269))*1.347)),0)+ IF(F269="PČneol",IF(L269&gt;15,0,IF(J269&gt;15,(16-L269)*0.255,((16-L269)-(16-J269))*0.255)),0)+IF(F269="PŽ",IF(L269&gt;31,0,IF(J269&gt;31,(32-L269)*0.255,((32-L269)-(32-J269))*0.255)),0)+IF(F269="EČ",IF(L269&gt;23,0,IF(J269&gt;23,(24-L269)*0.612,((24-L269)-(24-J269))*0.612)),0)+IF(F269="EČneol",IF(L269&gt;7,0,IF(J269&gt;7,(8-L269)*0.204,((8-L269)-(8-J269))*0.204)),0)+IF(F269="EŽ",IF(L269&gt;23,0,IF(J269&gt;23,(24-L269)*0.204,((24-L269)-(24-J269))*0.204)),0)+IF(F269="PT",IF(L269&gt;31,0,IF(J269&gt;31,(32-L269)*0.204,((32-L269)-(32-J269))*0.204)),0)+IF(F269="JOŽ",IF(L269&gt;23,0,IF(J269&gt;23,(24-L269)*0.255,((24-L269)-(24-J269))*0.255)),0)+IF(F269="JPČ",IF(L269&gt;23,0,IF(J269&gt;23,(24-L269)*0.204,((24-L269)-(24-J269))*0.204)),0)+IF(F269="JEČ",IF(L269&gt;15,0,IF(J269&gt;15,(16-L269)*0.102,((16-L269)-(16-J269))*0.102)),0)+IF(F269="JEOF",IF(L269&gt;15,0,IF(J269&gt;15,(16-L269)*0.102,((16-L269)-(16-J269))*0.102)),0)+IF(F269="JnPČ",IF(L269&gt;15,0,IF(J269&gt;15,(16-L269)*0.153,((16-L269)-(16-J269))*0.153)),0)+IF(F269="JnEČ",IF(L269&gt;15,0,IF(J269&gt;15,(16-L269)*0.0765,((16-L269)-(16-J269))*0.0765)),0)+IF(F269="JčPČ",IF(L269&gt;15,0,IF(J269&gt;15,(16-L269)*0.06375,((16-L269)-(16-J269))*0.06375)),0)+IF(F269="JčEČ",IF(L269&gt;15,0,IF(J269&gt;15,(16-L269)*0.051,((16-L269)-(16-J269))*0.051)),0)+IF(F269="NEAK",IF(L269&gt;23,0,IF(J269&gt;23,(24-L269)*0.03444,((24-L269)-(24-J269))*0.03444)),0))</f>
        <v>0</v>
      </c>
      <c r="Q269" s="11">
        <f t="shared" ref="Q269:Q277" si="107">IF(ISERROR(P269*100/N269),0,(P269*100/N269))</f>
        <v>0</v>
      </c>
      <c r="R269" s="10">
        <f t="shared" si="105"/>
        <v>0</v>
      </c>
      <c r="S269" s="8"/>
    </row>
    <row r="270" spans="1:19">
      <c r="A270" s="62">
        <v>3</v>
      </c>
      <c r="B270" s="62"/>
      <c r="C270" s="1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3">
        <f t="shared" si="101"/>
        <v>0</v>
      </c>
      <c r="O270" s="9">
        <f t="shared" si="102"/>
        <v>0</v>
      </c>
      <c r="P270" s="4">
        <f t="shared" si="106"/>
        <v>0</v>
      </c>
      <c r="Q270" s="11">
        <f t="shared" si="107"/>
        <v>0</v>
      </c>
      <c r="R270" s="10">
        <f t="shared" si="105"/>
        <v>0</v>
      </c>
      <c r="S270" s="8"/>
    </row>
    <row r="271" spans="1:19">
      <c r="A271" s="62">
        <v>4</v>
      </c>
      <c r="B271" s="62"/>
      <c r="C271" s="1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3">
        <f t="shared" si="101"/>
        <v>0</v>
      </c>
      <c r="O271" s="9">
        <f t="shared" si="102"/>
        <v>0</v>
      </c>
      <c r="P271" s="4">
        <f t="shared" si="106"/>
        <v>0</v>
      </c>
      <c r="Q271" s="11">
        <f t="shared" si="107"/>
        <v>0</v>
      </c>
      <c r="R271" s="10">
        <f t="shared" si="105"/>
        <v>0</v>
      </c>
      <c r="S271" s="8"/>
    </row>
    <row r="272" spans="1:19">
      <c r="A272" s="62">
        <v>5</v>
      </c>
      <c r="B272" s="62"/>
      <c r="C272" s="1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3">
        <f t="shared" si="101"/>
        <v>0</v>
      </c>
      <c r="O272" s="9">
        <f t="shared" si="102"/>
        <v>0</v>
      </c>
      <c r="P272" s="4">
        <f t="shared" si="106"/>
        <v>0</v>
      </c>
      <c r="Q272" s="11">
        <f t="shared" si="107"/>
        <v>0</v>
      </c>
      <c r="R272" s="10">
        <f t="shared" si="105"/>
        <v>0</v>
      </c>
      <c r="S272" s="8"/>
    </row>
    <row r="273" spans="1:19">
      <c r="A273" s="62">
        <v>6</v>
      </c>
      <c r="B273" s="62"/>
      <c r="C273" s="1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3">
        <f t="shared" si="101"/>
        <v>0</v>
      </c>
      <c r="O273" s="9">
        <f t="shared" si="102"/>
        <v>0</v>
      </c>
      <c r="P273" s="4">
        <f t="shared" si="106"/>
        <v>0</v>
      </c>
      <c r="Q273" s="11">
        <f t="shared" si="107"/>
        <v>0</v>
      </c>
      <c r="R273" s="10">
        <f t="shared" si="105"/>
        <v>0</v>
      </c>
      <c r="S273" s="8"/>
    </row>
    <row r="274" spans="1:19">
      <c r="A274" s="62">
        <v>7</v>
      </c>
      <c r="B274" s="62"/>
      <c r="C274" s="1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3">
        <f t="shared" si="101"/>
        <v>0</v>
      </c>
      <c r="O274" s="9">
        <f t="shared" si="102"/>
        <v>0</v>
      </c>
      <c r="P274" s="4">
        <f t="shared" si="106"/>
        <v>0</v>
      </c>
      <c r="Q274" s="11">
        <f t="shared" si="107"/>
        <v>0</v>
      </c>
      <c r="R274" s="10">
        <f t="shared" si="105"/>
        <v>0</v>
      </c>
      <c r="S274" s="8"/>
    </row>
    <row r="275" spans="1:19">
      <c r="A275" s="62">
        <v>8</v>
      </c>
      <c r="B275" s="62"/>
      <c r="C275" s="1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3">
        <f t="shared" si="101"/>
        <v>0</v>
      </c>
      <c r="O275" s="9">
        <f t="shared" si="102"/>
        <v>0</v>
      </c>
      <c r="P275" s="4">
        <f t="shared" si="106"/>
        <v>0</v>
      </c>
      <c r="Q275" s="11">
        <f t="shared" si="107"/>
        <v>0</v>
      </c>
      <c r="R275" s="10">
        <f t="shared" si="105"/>
        <v>0</v>
      </c>
      <c r="S275" s="8"/>
    </row>
    <row r="276" spans="1:19">
      <c r="A276" s="62">
        <v>9</v>
      </c>
      <c r="B276" s="62"/>
      <c r="C276" s="1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3">
        <f t="shared" si="101"/>
        <v>0</v>
      </c>
      <c r="O276" s="9">
        <f t="shared" si="102"/>
        <v>0</v>
      </c>
      <c r="P276" s="4">
        <f t="shared" si="106"/>
        <v>0</v>
      </c>
      <c r="Q276" s="11">
        <f t="shared" si="107"/>
        <v>0</v>
      </c>
      <c r="R276" s="10">
        <f t="shared" si="105"/>
        <v>0</v>
      </c>
      <c r="S276" s="8"/>
    </row>
    <row r="277" spans="1:19">
      <c r="A277" s="62">
        <v>10</v>
      </c>
      <c r="B277" s="62"/>
      <c r="C277" s="1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3">
        <f t="shared" si="101"/>
        <v>0</v>
      </c>
      <c r="O277" s="9">
        <f t="shared" si="102"/>
        <v>0</v>
      </c>
      <c r="P277" s="4">
        <f t="shared" si="106"/>
        <v>0</v>
      </c>
      <c r="Q277" s="11">
        <f t="shared" si="107"/>
        <v>0</v>
      </c>
      <c r="R277" s="10">
        <f t="shared" si="105"/>
        <v>0</v>
      </c>
      <c r="S277" s="8"/>
    </row>
    <row r="278" spans="1:19">
      <c r="A278" s="65" t="s">
        <v>34</v>
      </c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7"/>
      <c r="R278" s="10">
        <f>SUM(R268:R277)</f>
        <v>0</v>
      </c>
      <c r="S278" s="8"/>
    </row>
    <row r="279" spans="1:19" ht="15.75">
      <c r="A279" s="24" t="s">
        <v>35</v>
      </c>
      <c r="B279" s="2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6"/>
      <c r="S279" s="8"/>
    </row>
    <row r="280" spans="1:19">
      <c r="A280" s="49" t="s">
        <v>47</v>
      </c>
      <c r="B280" s="49"/>
      <c r="C280" s="49"/>
      <c r="D280" s="49"/>
      <c r="E280" s="49"/>
      <c r="F280" s="49"/>
      <c r="G280" s="49"/>
      <c r="H280" s="49"/>
      <c r="I280" s="49"/>
      <c r="J280" s="15"/>
      <c r="K280" s="15"/>
      <c r="L280" s="15"/>
      <c r="M280" s="15"/>
      <c r="N280" s="15"/>
      <c r="O280" s="15"/>
      <c r="P280" s="15"/>
      <c r="Q280" s="15"/>
      <c r="R280" s="16"/>
      <c r="S280" s="8"/>
    </row>
    <row r="281" spans="1:19" s="8" customFormat="1">
      <c r="A281" s="49"/>
      <c r="B281" s="49"/>
      <c r="C281" s="49"/>
      <c r="D281" s="49"/>
      <c r="E281" s="49"/>
      <c r="F281" s="49"/>
      <c r="G281" s="49"/>
      <c r="H281" s="49"/>
      <c r="I281" s="49"/>
      <c r="J281" s="15"/>
      <c r="K281" s="15"/>
      <c r="L281" s="15"/>
      <c r="M281" s="15"/>
      <c r="N281" s="15"/>
      <c r="O281" s="15"/>
      <c r="P281" s="15"/>
      <c r="Q281" s="15"/>
      <c r="R281" s="16"/>
    </row>
    <row r="282" spans="1:19">
      <c r="A282" s="68" t="s">
        <v>101</v>
      </c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58"/>
      <c r="R282" s="8"/>
      <c r="S282" s="8"/>
    </row>
    <row r="283" spans="1:19" ht="15.6" customHeight="1">
      <c r="A283" s="70" t="s">
        <v>27</v>
      </c>
      <c r="B283" s="71"/>
      <c r="C283" s="71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8"/>
      <c r="R283" s="8"/>
      <c r="S283" s="8"/>
    </row>
    <row r="284" spans="1:19" ht="17.45" customHeight="1">
      <c r="A284" s="68" t="s">
        <v>39</v>
      </c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58"/>
      <c r="R284" s="8"/>
      <c r="S284" s="8"/>
    </row>
    <row r="285" spans="1:19">
      <c r="A285" s="62">
        <v>1</v>
      </c>
      <c r="B285" s="62"/>
      <c r="C285" s="1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3">
        <f t="shared" ref="N285:N294" si="108">(IF(F285="OŽ",IF(L285=1,550.8,IF(L285=2,426.38,IF(L285=3,342.14,IF(L285=4,181.44,IF(L285=5,168.48,IF(L285=6,155.52,IF(L285=7,148.5,IF(L285=8,144,0))))))))+IF(L285&lt;=8,0,IF(L285&lt;=16,137.7,IF(L285&lt;=24,108,IF(L285&lt;=32,80.1,IF(L285&lt;=36,52.2,0)))))-IF(L285&lt;=8,0,IF(L285&lt;=16,(L285-9)*2.754,IF(L285&lt;=24,(L285-17)* 2.754,IF(L285&lt;=32,(L285-25)* 2.754,IF(L285&lt;=36,(L285-33)*2.754,0))))),0)+IF(F285="PČ",IF(L285=1,449,IF(L285=2,314.6,IF(L285=3,238,IF(L285=4,172,IF(L285=5,159,IF(L285=6,145,IF(L285=7,132,IF(L285=8,119,0))))))))+IF(L285&lt;=8,0,IF(L285&lt;=16,88,IF(L285&lt;=24,55,IF(L285&lt;=32,22,0))))-IF(L285&lt;=8,0,IF(L285&lt;=16,(L285-9)*2.245,IF(L285&lt;=24,(L285-17)*2.245,IF(L285&lt;=32,(L285-25)*2.245,0)))),0)+IF(F285="PČneol",IF(L285=1,85,IF(L285=2,64.61,IF(L285=3,50.76,IF(L285=4,16.25,IF(L285=5,15,IF(L285=6,13.75,IF(L285=7,12.5,IF(L285=8,11.25,0))))))))+IF(L285&lt;=8,0,IF(L285&lt;=16,9,0))-IF(L285&lt;=8,0,IF(L285&lt;=16,(L285-9)*0.425,0)),0)+IF(F285="PŽ",IF(L285=1,85,IF(L285=2,59.5,IF(L285=3,45,IF(L285=4,32.5,IF(L285=5,30,IF(L285=6,27.5,IF(L285=7,25,IF(L285=8,22.5,0))))))))+IF(L285&lt;=8,0,IF(L285&lt;=16,19,IF(L285&lt;=24,13,IF(L285&lt;=32,8,0))))-IF(L285&lt;=8,0,IF(L285&lt;=16,(L285-9)*0.425,IF(L285&lt;=24,(L285-17)*0.425,IF(L285&lt;=32,(L285-25)*0.425,0)))),0)+IF(F285="EČ",IF(L285=1,204,IF(L285=2,156.24,IF(L285=3,123.84,IF(L285=4,72,IF(L285=5,66,IF(L285=6,60,IF(L285=7,54,IF(L285=8,48,0))))))))+IF(L285&lt;=8,0,IF(L285&lt;=16,40,IF(L285&lt;=24,25,0)))-IF(L285&lt;=8,0,IF(L285&lt;=16,(L285-9)*1.02,IF(L285&lt;=24,(L285-17)*1.02,0))),0)+IF(F285="EČneol",IF(L285=1,68,IF(L285=2,51.69,IF(L285=3,40.61,IF(L285=4,13,IF(L285=5,12,IF(L285=6,11,IF(L285=7,10,IF(L285=8,9,0)))))))))+IF(F285="EŽ",IF(L285=1,68,IF(L285=2,47.6,IF(L285=3,36,IF(L285=4,18,IF(L285=5,16.5,IF(L285=6,15,IF(L285=7,13.5,IF(L285=8,12,0))))))))+IF(L285&lt;=8,0,IF(L285&lt;=16,10,IF(L285&lt;=24,6,0)))-IF(L285&lt;=8,0,IF(L285&lt;=16,(L285-9)*0.34,IF(L285&lt;=24,(L285-17)*0.34,0))),0)+IF(F285="PT",IF(L285=1,68,IF(L285=2,52.08,IF(L285=3,41.28,IF(L285=4,24,IF(L285=5,22,IF(L285=6,20,IF(L285=7,18,IF(L285=8,16,0))))))))+IF(L285&lt;=8,0,IF(L285&lt;=16,13,IF(L285&lt;=24,9,IF(L285&lt;=32,4,0))))-IF(L285&lt;=8,0,IF(L285&lt;=16,(L285-9)*0.34,IF(L285&lt;=24,(L285-17)*0.34,IF(L285&lt;=32,(L285-25)*0.34,0)))),0)+IF(F285="JOŽ",IF(L285=1,85,IF(L285=2,59.5,IF(L285=3,45,IF(L285=4,32.5,IF(L285=5,30,IF(L285=6,27.5,IF(L285=7,25,IF(L285=8,22.5,0))))))))+IF(L285&lt;=8,0,IF(L285&lt;=16,19,IF(L285&lt;=24,13,0)))-IF(L285&lt;=8,0,IF(L285&lt;=16,(L285-9)*0.425,IF(L285&lt;=24,(L285-17)*0.425,0))),0)+IF(F285="JPČ",IF(L285=1,68,IF(L285=2,47.6,IF(L285=3,36,IF(L285=4,26,IF(L285=5,24,IF(L285=6,22,IF(L285=7,20,IF(L285=8,18,0))))))))+IF(L285&lt;=8,0,IF(L285&lt;=16,13,IF(L285&lt;=24,9,0)))-IF(L285&lt;=8,0,IF(L285&lt;=16,(L285-9)*0.34,IF(L285&lt;=24,(L285-17)*0.34,0))),0)+IF(F285="JEČ",IF(L285=1,34,IF(L285=2,26.04,IF(L285=3,20.6,IF(L285=4,12,IF(L285=5,11,IF(L285=6,10,IF(L285=7,9,IF(L285=8,8,0))))))))+IF(L285&lt;=8,0,IF(L285&lt;=16,6,0))-IF(L285&lt;=8,0,IF(L285&lt;=16,(L285-9)*0.17,0)),0)+IF(F285="JEOF",IF(L285=1,34,IF(L285=2,26.04,IF(L285=3,20.6,IF(L285=4,12,IF(L285=5,11,IF(L285=6,10,IF(L285=7,9,IF(L285=8,8,0))))))))+IF(L285&lt;=8,0,IF(L285&lt;=16,6,0))-IF(L285&lt;=8,0,IF(L285&lt;=16,(L285-9)*0.17,0)),0)+IF(F285="JnPČ",IF(L285=1,51,IF(L285=2,35.7,IF(L285=3,27,IF(L285=4,19.5,IF(L285=5,18,IF(L285=6,16.5,IF(L285=7,15,IF(L285=8,13.5,0))))))))+IF(L285&lt;=8,0,IF(L285&lt;=16,10,0))-IF(L285&lt;=8,0,IF(L285&lt;=16,(L285-9)*0.255,0)),0)+IF(F285="JnEČ",IF(L285=1,25.5,IF(L285=2,19.53,IF(L285=3,15.48,IF(L285=4,9,IF(L285=5,8.25,IF(L285=6,7.5,IF(L285=7,6.75,IF(L285=8,6,0))))))))+IF(L285&lt;=8,0,IF(L285&lt;=16,5,0))-IF(L285&lt;=8,0,IF(L285&lt;=16,(L285-9)*0.1275,0)),0)+IF(F285="JčPČ",IF(L285=1,21.25,IF(L285=2,14.5,IF(L285=3,11.5,IF(L285=4,7,IF(L285=5,6.5,IF(L285=6,6,IF(L285=7,5.5,IF(L285=8,5,0))))))))+IF(L285&lt;=8,0,IF(L285&lt;=16,4,0))-IF(L285&lt;=8,0,IF(L285&lt;=16,(L285-9)*0.10625,0)),0)+IF(F285="JčEČ",IF(L285=1,17,IF(L285=2,13.02,IF(L285=3,10.32,IF(L285=4,6,IF(L285=5,5.5,IF(L285=6,5,IF(L285=7,4.5,IF(L285=8,4,0))))))))+IF(L285&lt;=8,0,IF(L285&lt;=16,3,0))-IF(L285&lt;=8,0,IF(L285&lt;=16,(L285-9)*0.085,0)),0)+IF(F285="NEAK",IF(L285=1,11.48,IF(L285=2,8.79,IF(L285=3,6.97,IF(L285=4,4.05,IF(L285=5,3.71,IF(L285=6,3.38,IF(L285=7,3.04,IF(L285=8,2.7,0))))))))+IF(L285&lt;=8,0,IF(L285&lt;=16,2,IF(L285&lt;=24,1.3,0)))-IF(L285&lt;=8,0,IF(L285&lt;=16,(L285-9)*0.0574,IF(L285&lt;=24,(L285-17)*0.0574,0))),0))*IF(L285&lt;0,1,IF(OR(F285="PČ",F285="PŽ",F285="PT"),IF(J285&lt;32,J285/32,1),1))* IF(L285&lt;0,1,IF(OR(F285="EČ",F285="EŽ",F285="JOŽ",F285="JPČ",F285="NEAK"),IF(J285&lt;24,J285/24,1),1))*IF(L285&lt;0,1,IF(OR(F285="PČneol",F285="JEČ",F285="JEOF",F285="JnPČ",F285="JnEČ",F285="JčPČ",F285="JčEČ"),IF(J285&lt;16,J285/16,1),1))*IF(L285&lt;0,1,IF(F285="EČneol",IF(J285&lt;8,J285/8,1),1))</f>
        <v>0</v>
      </c>
      <c r="O285" s="9">
        <f t="shared" ref="O285:O294" si="109">IF(F285="OŽ",N285,IF(H285="Ne",IF(J285*0.3&lt;J285-L285,N285,0),IF(J285*0.1&lt;J285-L285,N285,0)))</f>
        <v>0</v>
      </c>
      <c r="P285" s="4">
        <f t="shared" ref="P285" si="110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0</v>
      </c>
      <c r="Q285" s="11">
        <f t="shared" ref="Q285" si="111">IF(ISERROR(P285*100/N285),0,(P285*100/N285))</f>
        <v>0</v>
      </c>
      <c r="R285" s="10">
        <f t="shared" ref="R285:R294" si="112">IF(Q285&lt;=30,O285+P285,O285+O285*0.3)*IF(G285=1,0.4,IF(G285=2,0.75,IF(G285="1 (kas 4 m. 1 k. nerengiamos)",0.52,1)))*IF(D285="olimpinė",1,IF(M285="Ne",0.5,1))*IF(OR(A$5="Lietuvos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federacija"),IF(OR(J285&lt;8,K285&lt;16),0,1),1)*E285*IF(I285&lt;=1,1,1/I285)*IF(OR(A$5="Lietuvos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5" s="8"/>
    </row>
    <row r="286" spans="1:19">
      <c r="A286" s="62">
        <v>2</v>
      </c>
      <c r="B286" s="62"/>
      <c r="C286" s="1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3">
        <f t="shared" si="108"/>
        <v>0</v>
      </c>
      <c r="O286" s="9">
        <f t="shared" si="109"/>
        <v>0</v>
      </c>
      <c r="P286" s="4">
        <f t="shared" ref="P286:P294" si="113">IF(O286=0,0,IF(F286="OŽ",IF(L286&gt;35,0,IF(J286&gt;35,(36-L286)*1.836,((36-L286)-(36-J286))*1.836)),0)+IF(F286="PČ",IF(L286&gt;31,0,IF(J286&gt;31,(32-L286)*1.347,((32-L286)-(32-J286))*1.347)),0)+ IF(F286="PČneol",IF(L286&gt;15,0,IF(J286&gt;15,(16-L286)*0.255,((16-L286)-(16-J286))*0.255)),0)+IF(F286="PŽ",IF(L286&gt;31,0,IF(J286&gt;31,(32-L286)*0.255,((32-L286)-(32-J286))*0.255)),0)+IF(F286="EČ",IF(L286&gt;23,0,IF(J286&gt;23,(24-L286)*0.612,((24-L286)-(24-J286))*0.612)),0)+IF(F286="EČneol",IF(L286&gt;7,0,IF(J286&gt;7,(8-L286)*0.204,((8-L286)-(8-J286))*0.204)),0)+IF(F286="EŽ",IF(L286&gt;23,0,IF(J286&gt;23,(24-L286)*0.204,((24-L286)-(24-J286))*0.204)),0)+IF(F286="PT",IF(L286&gt;31,0,IF(J286&gt;31,(32-L286)*0.204,((32-L286)-(32-J286))*0.204)),0)+IF(F286="JOŽ",IF(L286&gt;23,0,IF(J286&gt;23,(24-L286)*0.255,((24-L286)-(24-J286))*0.255)),0)+IF(F286="JPČ",IF(L286&gt;23,0,IF(J286&gt;23,(24-L286)*0.204,((24-L286)-(24-J286))*0.204)),0)+IF(F286="JEČ",IF(L286&gt;15,0,IF(J286&gt;15,(16-L286)*0.102,((16-L286)-(16-J286))*0.102)),0)+IF(F286="JEOF",IF(L286&gt;15,0,IF(J286&gt;15,(16-L286)*0.102,((16-L286)-(16-J286))*0.102)),0)+IF(F286="JnPČ",IF(L286&gt;15,0,IF(J286&gt;15,(16-L286)*0.153,((16-L286)-(16-J286))*0.153)),0)+IF(F286="JnEČ",IF(L286&gt;15,0,IF(J286&gt;15,(16-L286)*0.0765,((16-L286)-(16-J286))*0.0765)),0)+IF(F286="JčPČ",IF(L286&gt;15,0,IF(J286&gt;15,(16-L286)*0.06375,((16-L286)-(16-J286))*0.06375)),0)+IF(F286="JčEČ",IF(L286&gt;15,0,IF(J286&gt;15,(16-L286)*0.051,((16-L286)-(16-J286))*0.051)),0)+IF(F286="NEAK",IF(L286&gt;23,0,IF(J286&gt;23,(24-L286)*0.03444,((24-L286)-(24-J286))*0.03444)),0))</f>
        <v>0</v>
      </c>
      <c r="Q286" s="11">
        <f t="shared" ref="Q286:Q294" si="114">IF(ISERROR(P286*100/N286),0,(P286*100/N286))</f>
        <v>0</v>
      </c>
      <c r="R286" s="10">
        <f t="shared" si="112"/>
        <v>0</v>
      </c>
      <c r="S286" s="8"/>
    </row>
    <row r="287" spans="1:19">
      <c r="A287" s="62">
        <v>3</v>
      </c>
      <c r="B287" s="62"/>
      <c r="C287" s="1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3">
        <f t="shared" si="108"/>
        <v>0</v>
      </c>
      <c r="O287" s="9">
        <f t="shared" si="109"/>
        <v>0</v>
      </c>
      <c r="P287" s="4">
        <f t="shared" si="113"/>
        <v>0</v>
      </c>
      <c r="Q287" s="11">
        <f t="shared" si="114"/>
        <v>0</v>
      </c>
      <c r="R287" s="10">
        <f t="shared" si="112"/>
        <v>0</v>
      </c>
      <c r="S287" s="8"/>
    </row>
    <row r="288" spans="1:19">
      <c r="A288" s="62">
        <v>4</v>
      </c>
      <c r="B288" s="62"/>
      <c r="C288" s="1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3">
        <f t="shared" si="108"/>
        <v>0</v>
      </c>
      <c r="O288" s="9">
        <f t="shared" si="109"/>
        <v>0</v>
      </c>
      <c r="P288" s="4">
        <f t="shared" si="113"/>
        <v>0</v>
      </c>
      <c r="Q288" s="11">
        <f t="shared" si="114"/>
        <v>0</v>
      </c>
      <c r="R288" s="10">
        <f t="shared" si="112"/>
        <v>0</v>
      </c>
      <c r="S288" s="8"/>
    </row>
    <row r="289" spans="1:19">
      <c r="A289" s="62">
        <v>5</v>
      </c>
      <c r="B289" s="62"/>
      <c r="C289" s="1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3">
        <f t="shared" si="108"/>
        <v>0</v>
      </c>
      <c r="O289" s="9">
        <f t="shared" si="109"/>
        <v>0</v>
      </c>
      <c r="P289" s="4">
        <f t="shared" si="113"/>
        <v>0</v>
      </c>
      <c r="Q289" s="11">
        <f t="shared" si="114"/>
        <v>0</v>
      </c>
      <c r="R289" s="10">
        <f t="shared" si="112"/>
        <v>0</v>
      </c>
      <c r="S289" s="8"/>
    </row>
    <row r="290" spans="1:19">
      <c r="A290" s="62">
        <v>6</v>
      </c>
      <c r="B290" s="62"/>
      <c r="C290" s="1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3">
        <f t="shared" si="108"/>
        <v>0</v>
      </c>
      <c r="O290" s="9">
        <f t="shared" si="109"/>
        <v>0</v>
      </c>
      <c r="P290" s="4">
        <f t="shared" si="113"/>
        <v>0</v>
      </c>
      <c r="Q290" s="11">
        <f t="shared" si="114"/>
        <v>0</v>
      </c>
      <c r="R290" s="10">
        <f t="shared" si="112"/>
        <v>0</v>
      </c>
      <c r="S290" s="8"/>
    </row>
    <row r="291" spans="1:19">
      <c r="A291" s="62">
        <v>7</v>
      </c>
      <c r="B291" s="62"/>
      <c r="C291" s="1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3">
        <f t="shared" si="108"/>
        <v>0</v>
      </c>
      <c r="O291" s="9">
        <f t="shared" si="109"/>
        <v>0</v>
      </c>
      <c r="P291" s="4">
        <f t="shared" si="113"/>
        <v>0</v>
      </c>
      <c r="Q291" s="11">
        <f t="shared" si="114"/>
        <v>0</v>
      </c>
      <c r="R291" s="10">
        <f t="shared" si="112"/>
        <v>0</v>
      </c>
      <c r="S291" s="8"/>
    </row>
    <row r="292" spans="1:19">
      <c r="A292" s="62">
        <v>8</v>
      </c>
      <c r="B292" s="62"/>
      <c r="C292" s="1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3">
        <f t="shared" si="108"/>
        <v>0</v>
      </c>
      <c r="O292" s="9">
        <f t="shared" si="109"/>
        <v>0</v>
      </c>
      <c r="P292" s="4">
        <f t="shared" si="113"/>
        <v>0</v>
      </c>
      <c r="Q292" s="11">
        <f t="shared" si="114"/>
        <v>0</v>
      </c>
      <c r="R292" s="10">
        <f t="shared" si="112"/>
        <v>0</v>
      </c>
      <c r="S292" s="8"/>
    </row>
    <row r="293" spans="1:19">
      <c r="A293" s="62">
        <v>9</v>
      </c>
      <c r="B293" s="62"/>
      <c r="C293" s="1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3">
        <f t="shared" si="108"/>
        <v>0</v>
      </c>
      <c r="O293" s="9">
        <f t="shared" si="109"/>
        <v>0</v>
      </c>
      <c r="P293" s="4">
        <f t="shared" si="113"/>
        <v>0</v>
      </c>
      <c r="Q293" s="11">
        <f t="shared" si="114"/>
        <v>0</v>
      </c>
      <c r="R293" s="10">
        <f t="shared" si="112"/>
        <v>0</v>
      </c>
      <c r="S293" s="8"/>
    </row>
    <row r="294" spans="1:19">
      <c r="A294" s="62">
        <v>10</v>
      </c>
      <c r="B294" s="62"/>
      <c r="C294" s="1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3">
        <f t="shared" si="108"/>
        <v>0</v>
      </c>
      <c r="O294" s="9">
        <f t="shared" si="109"/>
        <v>0</v>
      </c>
      <c r="P294" s="4">
        <f t="shared" si="113"/>
        <v>0</v>
      </c>
      <c r="Q294" s="11">
        <f t="shared" si="114"/>
        <v>0</v>
      </c>
      <c r="R294" s="10">
        <f t="shared" si="112"/>
        <v>0</v>
      </c>
      <c r="S294" s="8"/>
    </row>
    <row r="295" spans="1:19">
      <c r="A295" s="65" t="s">
        <v>34</v>
      </c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7"/>
      <c r="R295" s="10">
        <f>SUM(R285:R294)</f>
        <v>0</v>
      </c>
      <c r="S295" s="8"/>
    </row>
    <row r="296" spans="1:19" ht="15.75">
      <c r="A296" s="24" t="s">
        <v>35</v>
      </c>
      <c r="B296" s="2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6"/>
      <c r="S296" s="8"/>
    </row>
    <row r="297" spans="1:19">
      <c r="A297" s="49" t="s">
        <v>47</v>
      </c>
      <c r="B297" s="49"/>
      <c r="C297" s="49"/>
      <c r="D297" s="49"/>
      <c r="E297" s="49"/>
      <c r="F297" s="49"/>
      <c r="G297" s="49"/>
      <c r="H297" s="49"/>
      <c r="I297" s="49"/>
      <c r="J297" s="15"/>
      <c r="K297" s="15"/>
      <c r="L297" s="15"/>
      <c r="M297" s="15"/>
      <c r="N297" s="15"/>
      <c r="O297" s="15"/>
      <c r="P297" s="15"/>
      <c r="Q297" s="15"/>
      <c r="R297" s="16"/>
      <c r="S297" s="8"/>
    </row>
    <row r="298" spans="1:19" s="8" customFormat="1">
      <c r="A298" s="49"/>
      <c r="B298" s="49"/>
      <c r="C298" s="49"/>
      <c r="D298" s="49"/>
      <c r="E298" s="49"/>
      <c r="F298" s="49"/>
      <c r="G298" s="49"/>
      <c r="H298" s="49"/>
      <c r="I298" s="49"/>
      <c r="J298" s="15"/>
      <c r="K298" s="15"/>
      <c r="L298" s="15"/>
      <c r="M298" s="15"/>
      <c r="N298" s="15"/>
      <c r="O298" s="15"/>
      <c r="P298" s="15"/>
      <c r="Q298" s="15"/>
      <c r="R298" s="16"/>
    </row>
    <row r="299" spans="1:19">
      <c r="A299" s="68" t="s">
        <v>101</v>
      </c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58"/>
      <c r="R299" s="8"/>
      <c r="S299" s="8"/>
    </row>
    <row r="300" spans="1:19" ht="18">
      <c r="A300" s="70" t="s">
        <v>27</v>
      </c>
      <c r="B300" s="71"/>
      <c r="C300" s="71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8"/>
      <c r="R300" s="8"/>
      <c r="S300" s="8"/>
    </row>
    <row r="301" spans="1:19">
      <c r="A301" s="68" t="s">
        <v>39</v>
      </c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58"/>
      <c r="R301" s="8"/>
      <c r="S301" s="8"/>
    </row>
    <row r="302" spans="1:19">
      <c r="A302" s="62">
        <v>1</v>
      </c>
      <c r="B302" s="62"/>
      <c r="C302" s="1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3">
        <f t="shared" ref="N302:N311" si="115">(IF(F302="OŽ",IF(L302=1,550.8,IF(L302=2,426.38,IF(L302=3,342.14,IF(L302=4,181.44,IF(L302=5,168.48,IF(L302=6,155.52,IF(L302=7,148.5,IF(L302=8,144,0))))))))+IF(L302&lt;=8,0,IF(L302&lt;=16,137.7,IF(L302&lt;=24,108,IF(L302&lt;=32,80.1,IF(L302&lt;=36,52.2,0)))))-IF(L302&lt;=8,0,IF(L302&lt;=16,(L302-9)*2.754,IF(L302&lt;=24,(L302-17)* 2.754,IF(L302&lt;=32,(L302-25)* 2.754,IF(L302&lt;=36,(L302-33)*2.754,0))))),0)+IF(F302="PČ",IF(L302=1,449,IF(L302=2,314.6,IF(L302=3,238,IF(L302=4,172,IF(L302=5,159,IF(L302=6,145,IF(L302=7,132,IF(L302=8,119,0))))))))+IF(L302&lt;=8,0,IF(L302&lt;=16,88,IF(L302&lt;=24,55,IF(L302&lt;=32,22,0))))-IF(L302&lt;=8,0,IF(L302&lt;=16,(L302-9)*2.245,IF(L302&lt;=24,(L302-17)*2.245,IF(L302&lt;=32,(L302-25)*2.245,0)))),0)+IF(F302="PČneol",IF(L302=1,85,IF(L302=2,64.61,IF(L302=3,50.76,IF(L302=4,16.25,IF(L302=5,15,IF(L302=6,13.75,IF(L302=7,12.5,IF(L302=8,11.25,0))))))))+IF(L302&lt;=8,0,IF(L302&lt;=16,9,0))-IF(L302&lt;=8,0,IF(L302&lt;=16,(L302-9)*0.425,0)),0)+IF(F302="PŽ",IF(L302=1,85,IF(L302=2,59.5,IF(L302=3,45,IF(L302=4,32.5,IF(L302=5,30,IF(L302=6,27.5,IF(L302=7,25,IF(L302=8,22.5,0))))))))+IF(L302&lt;=8,0,IF(L302&lt;=16,19,IF(L302&lt;=24,13,IF(L302&lt;=32,8,0))))-IF(L302&lt;=8,0,IF(L302&lt;=16,(L302-9)*0.425,IF(L302&lt;=24,(L302-17)*0.425,IF(L302&lt;=32,(L302-25)*0.425,0)))),0)+IF(F302="EČ",IF(L302=1,204,IF(L302=2,156.24,IF(L302=3,123.84,IF(L302=4,72,IF(L302=5,66,IF(L302=6,60,IF(L302=7,54,IF(L302=8,48,0))))))))+IF(L302&lt;=8,0,IF(L302&lt;=16,40,IF(L302&lt;=24,25,0)))-IF(L302&lt;=8,0,IF(L302&lt;=16,(L302-9)*1.02,IF(L302&lt;=24,(L302-17)*1.02,0))),0)+IF(F302="EČneol",IF(L302=1,68,IF(L302=2,51.69,IF(L302=3,40.61,IF(L302=4,13,IF(L302=5,12,IF(L302=6,11,IF(L302=7,10,IF(L302=8,9,0)))))))))+IF(F302="EŽ",IF(L302=1,68,IF(L302=2,47.6,IF(L302=3,36,IF(L302=4,18,IF(L302=5,16.5,IF(L302=6,15,IF(L302=7,13.5,IF(L302=8,12,0))))))))+IF(L302&lt;=8,0,IF(L302&lt;=16,10,IF(L302&lt;=24,6,0)))-IF(L302&lt;=8,0,IF(L302&lt;=16,(L302-9)*0.34,IF(L302&lt;=24,(L302-17)*0.34,0))),0)+IF(F302="PT",IF(L302=1,68,IF(L302=2,52.08,IF(L302=3,41.28,IF(L302=4,24,IF(L302=5,22,IF(L302=6,20,IF(L302=7,18,IF(L302=8,16,0))))))))+IF(L302&lt;=8,0,IF(L302&lt;=16,13,IF(L302&lt;=24,9,IF(L302&lt;=32,4,0))))-IF(L302&lt;=8,0,IF(L302&lt;=16,(L302-9)*0.34,IF(L302&lt;=24,(L302-17)*0.34,IF(L302&lt;=32,(L302-25)*0.34,0)))),0)+IF(F302="JOŽ",IF(L302=1,85,IF(L302=2,59.5,IF(L302=3,45,IF(L302=4,32.5,IF(L302=5,30,IF(L302=6,27.5,IF(L302=7,25,IF(L302=8,22.5,0))))))))+IF(L302&lt;=8,0,IF(L302&lt;=16,19,IF(L302&lt;=24,13,0)))-IF(L302&lt;=8,0,IF(L302&lt;=16,(L302-9)*0.425,IF(L302&lt;=24,(L302-17)*0.425,0))),0)+IF(F302="JPČ",IF(L302=1,68,IF(L302=2,47.6,IF(L302=3,36,IF(L302=4,26,IF(L302=5,24,IF(L302=6,22,IF(L302=7,20,IF(L302=8,18,0))))))))+IF(L302&lt;=8,0,IF(L302&lt;=16,13,IF(L302&lt;=24,9,0)))-IF(L302&lt;=8,0,IF(L302&lt;=16,(L302-9)*0.34,IF(L302&lt;=24,(L302-17)*0.34,0))),0)+IF(F302="JEČ",IF(L302=1,34,IF(L302=2,26.04,IF(L302=3,20.6,IF(L302=4,12,IF(L302=5,11,IF(L302=6,10,IF(L302=7,9,IF(L302=8,8,0))))))))+IF(L302&lt;=8,0,IF(L302&lt;=16,6,0))-IF(L302&lt;=8,0,IF(L302&lt;=16,(L302-9)*0.17,0)),0)+IF(F302="JEOF",IF(L302=1,34,IF(L302=2,26.04,IF(L302=3,20.6,IF(L302=4,12,IF(L302=5,11,IF(L302=6,10,IF(L302=7,9,IF(L302=8,8,0))))))))+IF(L302&lt;=8,0,IF(L302&lt;=16,6,0))-IF(L302&lt;=8,0,IF(L302&lt;=16,(L302-9)*0.17,0)),0)+IF(F302="JnPČ",IF(L302=1,51,IF(L302=2,35.7,IF(L302=3,27,IF(L302=4,19.5,IF(L302=5,18,IF(L302=6,16.5,IF(L302=7,15,IF(L302=8,13.5,0))))))))+IF(L302&lt;=8,0,IF(L302&lt;=16,10,0))-IF(L302&lt;=8,0,IF(L302&lt;=16,(L302-9)*0.255,0)),0)+IF(F302="JnEČ",IF(L302=1,25.5,IF(L302=2,19.53,IF(L302=3,15.48,IF(L302=4,9,IF(L302=5,8.25,IF(L302=6,7.5,IF(L302=7,6.75,IF(L302=8,6,0))))))))+IF(L302&lt;=8,0,IF(L302&lt;=16,5,0))-IF(L302&lt;=8,0,IF(L302&lt;=16,(L302-9)*0.1275,0)),0)+IF(F302="JčPČ",IF(L302=1,21.25,IF(L302=2,14.5,IF(L302=3,11.5,IF(L302=4,7,IF(L302=5,6.5,IF(L302=6,6,IF(L302=7,5.5,IF(L302=8,5,0))))))))+IF(L302&lt;=8,0,IF(L302&lt;=16,4,0))-IF(L302&lt;=8,0,IF(L302&lt;=16,(L302-9)*0.10625,0)),0)+IF(F302="JčEČ",IF(L302=1,17,IF(L302=2,13.02,IF(L302=3,10.32,IF(L302=4,6,IF(L302=5,5.5,IF(L302=6,5,IF(L302=7,4.5,IF(L302=8,4,0))))))))+IF(L302&lt;=8,0,IF(L302&lt;=16,3,0))-IF(L302&lt;=8,0,IF(L302&lt;=16,(L302-9)*0.085,0)),0)+IF(F302="NEAK",IF(L302=1,11.48,IF(L302=2,8.79,IF(L302=3,6.97,IF(L302=4,4.05,IF(L302=5,3.71,IF(L302=6,3.38,IF(L302=7,3.04,IF(L302=8,2.7,0))))))))+IF(L302&lt;=8,0,IF(L302&lt;=16,2,IF(L302&lt;=24,1.3,0)))-IF(L302&lt;=8,0,IF(L302&lt;=16,(L302-9)*0.0574,IF(L302&lt;=24,(L302-17)*0.0574,0))),0))*IF(L302&lt;0,1,IF(OR(F302="PČ",F302="PŽ",F302="PT"),IF(J302&lt;32,J302/32,1),1))* IF(L302&lt;0,1,IF(OR(F302="EČ",F302="EŽ",F302="JOŽ",F302="JPČ",F302="NEAK"),IF(J302&lt;24,J302/24,1),1))*IF(L302&lt;0,1,IF(OR(F302="PČneol",F302="JEČ",F302="JEOF",F302="JnPČ",F302="JnEČ",F302="JčPČ",F302="JčEČ"),IF(J302&lt;16,J302/16,1),1))*IF(L302&lt;0,1,IF(F302="EČneol",IF(J302&lt;8,J302/8,1),1))</f>
        <v>0</v>
      </c>
      <c r="O302" s="9">
        <f t="shared" ref="O302:O311" si="116">IF(F302="OŽ",N302,IF(H302="Ne",IF(J302*0.3&lt;J302-L302,N302,0),IF(J302*0.1&lt;J302-L302,N302,0)))</f>
        <v>0</v>
      </c>
      <c r="P302" s="4">
        <f t="shared" ref="P302" si="117">IF(O302=0,0,IF(F302="OŽ",IF(L302&gt;35,0,IF(J302&gt;35,(36-L302)*1.836,((36-L302)-(36-J302))*1.836)),0)+IF(F302="PČ",IF(L302&gt;31,0,IF(J302&gt;31,(32-L302)*1.347,((32-L302)-(32-J302))*1.347)),0)+ IF(F302="PČneol",IF(L302&gt;15,0,IF(J302&gt;15,(16-L302)*0.255,((16-L302)-(16-J302))*0.255)),0)+IF(F302="PŽ",IF(L302&gt;31,0,IF(J302&gt;31,(32-L302)*0.255,((32-L302)-(32-J302))*0.255)),0)+IF(F302="EČ",IF(L302&gt;23,0,IF(J302&gt;23,(24-L302)*0.612,((24-L302)-(24-J302))*0.612)),0)+IF(F302="EČneol",IF(L302&gt;7,0,IF(J302&gt;7,(8-L302)*0.204,((8-L302)-(8-J302))*0.204)),0)+IF(F302="EŽ",IF(L302&gt;23,0,IF(J302&gt;23,(24-L302)*0.204,((24-L302)-(24-J302))*0.204)),0)+IF(F302="PT",IF(L302&gt;31,0,IF(J302&gt;31,(32-L302)*0.204,((32-L302)-(32-J302))*0.204)),0)+IF(F302="JOŽ",IF(L302&gt;23,0,IF(J302&gt;23,(24-L302)*0.255,((24-L302)-(24-J302))*0.255)),0)+IF(F302="JPČ",IF(L302&gt;23,0,IF(J302&gt;23,(24-L302)*0.204,((24-L302)-(24-J302))*0.204)),0)+IF(F302="JEČ",IF(L302&gt;15,0,IF(J302&gt;15,(16-L302)*0.102,((16-L302)-(16-J302))*0.102)),0)+IF(F302="JEOF",IF(L302&gt;15,0,IF(J302&gt;15,(16-L302)*0.102,((16-L302)-(16-J302))*0.102)),0)+IF(F302="JnPČ",IF(L302&gt;15,0,IF(J302&gt;15,(16-L302)*0.153,((16-L302)-(16-J302))*0.153)),0)+IF(F302="JnEČ",IF(L302&gt;15,0,IF(J302&gt;15,(16-L302)*0.0765,((16-L302)-(16-J302))*0.0765)),0)+IF(F302="JčPČ",IF(L302&gt;15,0,IF(J302&gt;15,(16-L302)*0.06375,((16-L302)-(16-J302))*0.06375)),0)+IF(F302="JčEČ",IF(L302&gt;15,0,IF(J302&gt;15,(16-L302)*0.051,((16-L302)-(16-J302))*0.051)),0)+IF(F302="NEAK",IF(L302&gt;23,0,IF(J302&gt;23,(24-L302)*0.03444,((24-L302)-(24-J302))*0.03444)),0))</f>
        <v>0</v>
      </c>
      <c r="Q302" s="11">
        <f t="shared" ref="Q302" si="118">IF(ISERROR(P302*100/N302),0,(P302*100/N302))</f>
        <v>0</v>
      </c>
      <c r="R302" s="10">
        <f t="shared" ref="R302:R311" si="119">IF(Q302&lt;=30,O302+P302,O302+O302*0.3)*IF(G302=1,0.4,IF(G302=2,0.75,IF(G302="1 (kas 4 m. 1 k. nerengiamos)",0.52,1)))*IF(D302="olimpinė",1,IF(M302="Ne",0.5,1))*IF(OR(A$5="Lietuvos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federacija"),IF(OR(J302&lt;8,K302&lt;16),0,1),1)*E302*IF(I302&lt;=1,1,1/I302)*IF(OR(A$5="Lietuvos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2" s="8"/>
    </row>
    <row r="303" spans="1:19">
      <c r="A303" s="62">
        <v>2</v>
      </c>
      <c r="B303" s="62"/>
      <c r="C303" s="1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3">
        <f t="shared" si="115"/>
        <v>0</v>
      </c>
      <c r="O303" s="9">
        <f t="shared" si="116"/>
        <v>0</v>
      </c>
      <c r="P303" s="4">
        <f t="shared" ref="P303:P311" si="120">IF(O303=0,0,IF(F303="OŽ",IF(L303&gt;35,0,IF(J303&gt;35,(36-L303)*1.836,((36-L303)-(36-J303))*1.836)),0)+IF(F303="PČ",IF(L303&gt;31,0,IF(J303&gt;31,(32-L303)*1.347,((32-L303)-(32-J303))*1.347)),0)+ IF(F303="PČneol",IF(L303&gt;15,0,IF(J303&gt;15,(16-L303)*0.255,((16-L303)-(16-J303))*0.255)),0)+IF(F303="PŽ",IF(L303&gt;31,0,IF(J303&gt;31,(32-L303)*0.255,((32-L303)-(32-J303))*0.255)),0)+IF(F303="EČ",IF(L303&gt;23,0,IF(J303&gt;23,(24-L303)*0.612,((24-L303)-(24-J303))*0.612)),0)+IF(F303="EČneol",IF(L303&gt;7,0,IF(J303&gt;7,(8-L303)*0.204,((8-L303)-(8-J303))*0.204)),0)+IF(F303="EŽ",IF(L303&gt;23,0,IF(J303&gt;23,(24-L303)*0.204,((24-L303)-(24-J303))*0.204)),0)+IF(F303="PT",IF(L303&gt;31,0,IF(J303&gt;31,(32-L303)*0.204,((32-L303)-(32-J303))*0.204)),0)+IF(F303="JOŽ",IF(L303&gt;23,0,IF(J303&gt;23,(24-L303)*0.255,((24-L303)-(24-J303))*0.255)),0)+IF(F303="JPČ",IF(L303&gt;23,0,IF(J303&gt;23,(24-L303)*0.204,((24-L303)-(24-J303))*0.204)),0)+IF(F303="JEČ",IF(L303&gt;15,0,IF(J303&gt;15,(16-L303)*0.102,((16-L303)-(16-J303))*0.102)),0)+IF(F303="JEOF",IF(L303&gt;15,0,IF(J303&gt;15,(16-L303)*0.102,((16-L303)-(16-J303))*0.102)),0)+IF(F303="JnPČ",IF(L303&gt;15,0,IF(J303&gt;15,(16-L303)*0.153,((16-L303)-(16-J303))*0.153)),0)+IF(F303="JnEČ",IF(L303&gt;15,0,IF(J303&gt;15,(16-L303)*0.0765,((16-L303)-(16-J303))*0.0765)),0)+IF(F303="JčPČ",IF(L303&gt;15,0,IF(J303&gt;15,(16-L303)*0.06375,((16-L303)-(16-J303))*0.06375)),0)+IF(F303="JčEČ",IF(L303&gt;15,0,IF(J303&gt;15,(16-L303)*0.051,((16-L303)-(16-J303))*0.051)),0)+IF(F303="NEAK",IF(L303&gt;23,0,IF(J303&gt;23,(24-L303)*0.03444,((24-L303)-(24-J303))*0.03444)),0))</f>
        <v>0</v>
      </c>
      <c r="Q303" s="11">
        <f t="shared" ref="Q303:Q311" si="121">IF(ISERROR(P303*100/N303),0,(P303*100/N303))</f>
        <v>0</v>
      </c>
      <c r="R303" s="10">
        <f t="shared" si="119"/>
        <v>0</v>
      </c>
      <c r="S303" s="8"/>
    </row>
    <row r="304" spans="1:19">
      <c r="A304" s="62">
        <v>3</v>
      </c>
      <c r="B304" s="62"/>
      <c r="C304" s="1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3">
        <f t="shared" si="115"/>
        <v>0</v>
      </c>
      <c r="O304" s="9">
        <f t="shared" si="116"/>
        <v>0</v>
      </c>
      <c r="P304" s="4">
        <f t="shared" si="120"/>
        <v>0</v>
      </c>
      <c r="Q304" s="11">
        <f t="shared" si="121"/>
        <v>0</v>
      </c>
      <c r="R304" s="10">
        <f t="shared" si="119"/>
        <v>0</v>
      </c>
      <c r="S304" s="8"/>
    </row>
    <row r="305" spans="1:19">
      <c r="A305" s="62">
        <v>4</v>
      </c>
      <c r="B305" s="62"/>
      <c r="C305" s="1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3">
        <f t="shared" si="115"/>
        <v>0</v>
      </c>
      <c r="O305" s="9">
        <f t="shared" si="116"/>
        <v>0</v>
      </c>
      <c r="P305" s="4">
        <f t="shared" si="120"/>
        <v>0</v>
      </c>
      <c r="Q305" s="11">
        <f t="shared" si="121"/>
        <v>0</v>
      </c>
      <c r="R305" s="10">
        <f t="shared" si="119"/>
        <v>0</v>
      </c>
      <c r="S305" s="8"/>
    </row>
    <row r="306" spans="1:19">
      <c r="A306" s="62">
        <v>5</v>
      </c>
      <c r="B306" s="62"/>
      <c r="C306" s="1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3">
        <f t="shared" si="115"/>
        <v>0</v>
      </c>
      <c r="O306" s="9">
        <f t="shared" si="116"/>
        <v>0</v>
      </c>
      <c r="P306" s="4">
        <f t="shared" si="120"/>
        <v>0</v>
      </c>
      <c r="Q306" s="11">
        <f t="shared" si="121"/>
        <v>0</v>
      </c>
      <c r="R306" s="10">
        <f t="shared" si="119"/>
        <v>0</v>
      </c>
      <c r="S306" s="8"/>
    </row>
    <row r="307" spans="1:19">
      <c r="A307" s="62">
        <v>6</v>
      </c>
      <c r="B307" s="62"/>
      <c r="C307" s="1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3">
        <f t="shared" si="115"/>
        <v>0</v>
      </c>
      <c r="O307" s="9">
        <f t="shared" si="116"/>
        <v>0</v>
      </c>
      <c r="P307" s="4">
        <f t="shared" si="120"/>
        <v>0</v>
      </c>
      <c r="Q307" s="11">
        <f t="shared" si="121"/>
        <v>0</v>
      </c>
      <c r="R307" s="10">
        <f t="shared" si="119"/>
        <v>0</v>
      </c>
      <c r="S307" s="8"/>
    </row>
    <row r="308" spans="1:19">
      <c r="A308" s="62">
        <v>7</v>
      </c>
      <c r="B308" s="62"/>
      <c r="C308" s="1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3">
        <f t="shared" si="115"/>
        <v>0</v>
      </c>
      <c r="O308" s="9">
        <f t="shared" si="116"/>
        <v>0</v>
      </c>
      <c r="P308" s="4">
        <f t="shared" si="120"/>
        <v>0</v>
      </c>
      <c r="Q308" s="11">
        <f t="shared" si="121"/>
        <v>0</v>
      </c>
      <c r="R308" s="10">
        <f t="shared" si="119"/>
        <v>0</v>
      </c>
      <c r="S308" s="8"/>
    </row>
    <row r="309" spans="1:19">
      <c r="A309" s="62">
        <v>8</v>
      </c>
      <c r="B309" s="62"/>
      <c r="C309" s="1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3">
        <f t="shared" si="115"/>
        <v>0</v>
      </c>
      <c r="O309" s="9">
        <f t="shared" si="116"/>
        <v>0</v>
      </c>
      <c r="P309" s="4">
        <f t="shared" si="120"/>
        <v>0</v>
      </c>
      <c r="Q309" s="11">
        <f t="shared" si="121"/>
        <v>0</v>
      </c>
      <c r="R309" s="10">
        <f t="shared" si="119"/>
        <v>0</v>
      </c>
      <c r="S309" s="8"/>
    </row>
    <row r="310" spans="1:19">
      <c r="A310" s="62">
        <v>9</v>
      </c>
      <c r="B310" s="62"/>
      <c r="C310" s="1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3">
        <f t="shared" si="115"/>
        <v>0</v>
      </c>
      <c r="O310" s="9">
        <f t="shared" si="116"/>
        <v>0</v>
      </c>
      <c r="P310" s="4">
        <f t="shared" si="120"/>
        <v>0</v>
      </c>
      <c r="Q310" s="11">
        <f t="shared" si="121"/>
        <v>0</v>
      </c>
      <c r="R310" s="10">
        <f t="shared" si="119"/>
        <v>0</v>
      </c>
      <c r="S310" s="8"/>
    </row>
    <row r="311" spans="1:19">
      <c r="A311" s="62">
        <v>10</v>
      </c>
      <c r="B311" s="62"/>
      <c r="C311" s="1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3">
        <f t="shared" si="115"/>
        <v>0</v>
      </c>
      <c r="O311" s="9">
        <f t="shared" si="116"/>
        <v>0</v>
      </c>
      <c r="P311" s="4">
        <f t="shared" si="120"/>
        <v>0</v>
      </c>
      <c r="Q311" s="11">
        <f t="shared" si="121"/>
        <v>0</v>
      </c>
      <c r="R311" s="10">
        <f t="shared" si="119"/>
        <v>0</v>
      </c>
      <c r="S311" s="8"/>
    </row>
    <row r="312" spans="1:19">
      <c r="A312" s="65" t="s">
        <v>34</v>
      </c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7"/>
      <c r="R312" s="10">
        <f>SUM(R302:R311)</f>
        <v>0</v>
      </c>
      <c r="S312" s="8"/>
    </row>
    <row r="313" spans="1:19" ht="15.75">
      <c r="A313" s="24" t="s">
        <v>35</v>
      </c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6"/>
      <c r="S313" s="8"/>
    </row>
    <row r="314" spans="1:19">
      <c r="A314" s="49" t="s">
        <v>47</v>
      </c>
      <c r="B314" s="49"/>
      <c r="C314" s="49"/>
      <c r="D314" s="49"/>
      <c r="E314" s="49"/>
      <c r="F314" s="49"/>
      <c r="G314" s="49"/>
      <c r="H314" s="49"/>
      <c r="I314" s="49"/>
      <c r="J314" s="15"/>
      <c r="K314" s="15"/>
      <c r="L314" s="15"/>
      <c r="M314" s="15"/>
      <c r="N314" s="15"/>
      <c r="O314" s="15"/>
      <c r="P314" s="15"/>
      <c r="Q314" s="15"/>
      <c r="R314" s="16"/>
      <c r="S314" s="8"/>
    </row>
    <row r="315" spans="1:19" s="8" customFormat="1">
      <c r="A315" s="49"/>
      <c r="B315" s="49"/>
      <c r="C315" s="49"/>
      <c r="D315" s="49"/>
      <c r="E315" s="49"/>
      <c r="F315" s="49"/>
      <c r="G315" s="49"/>
      <c r="H315" s="49"/>
      <c r="I315" s="49"/>
      <c r="J315" s="15"/>
      <c r="K315" s="15"/>
      <c r="L315" s="15"/>
      <c r="M315" s="15"/>
      <c r="N315" s="15"/>
      <c r="O315" s="15"/>
      <c r="P315" s="15"/>
      <c r="Q315" s="15"/>
      <c r="R315" s="16"/>
    </row>
    <row r="316" spans="1:19">
      <c r="A316" s="68" t="s">
        <v>101</v>
      </c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58"/>
      <c r="R316" s="8"/>
      <c r="S316" s="8"/>
    </row>
    <row r="317" spans="1:19" ht="18">
      <c r="A317" s="70" t="s">
        <v>27</v>
      </c>
      <c r="B317" s="71"/>
      <c r="C317" s="71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8"/>
      <c r="R317" s="8"/>
      <c r="S317" s="8"/>
    </row>
    <row r="318" spans="1:19">
      <c r="A318" s="68" t="s">
        <v>39</v>
      </c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58"/>
      <c r="R318" s="8"/>
      <c r="S318" s="8"/>
    </row>
    <row r="319" spans="1:19">
      <c r="A319" s="62">
        <v>1</v>
      </c>
      <c r="B319" s="62"/>
      <c r="C319" s="1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3">
        <f t="shared" ref="N319:N328" si="122">(IF(F319="OŽ",IF(L319=1,550.8,IF(L319=2,426.38,IF(L319=3,342.14,IF(L319=4,181.44,IF(L319=5,168.48,IF(L319=6,155.52,IF(L319=7,148.5,IF(L319=8,144,0))))))))+IF(L319&lt;=8,0,IF(L319&lt;=16,137.7,IF(L319&lt;=24,108,IF(L319&lt;=32,80.1,IF(L319&lt;=36,52.2,0)))))-IF(L319&lt;=8,0,IF(L319&lt;=16,(L319-9)*2.754,IF(L319&lt;=24,(L319-17)* 2.754,IF(L319&lt;=32,(L319-25)* 2.754,IF(L319&lt;=36,(L319-33)*2.754,0))))),0)+IF(F319="PČ",IF(L319=1,449,IF(L319=2,314.6,IF(L319=3,238,IF(L319=4,172,IF(L319=5,159,IF(L319=6,145,IF(L319=7,132,IF(L319=8,119,0))))))))+IF(L319&lt;=8,0,IF(L319&lt;=16,88,IF(L319&lt;=24,55,IF(L319&lt;=32,22,0))))-IF(L319&lt;=8,0,IF(L319&lt;=16,(L319-9)*2.245,IF(L319&lt;=24,(L319-17)*2.245,IF(L319&lt;=32,(L319-25)*2.245,0)))),0)+IF(F319="PČneol",IF(L319=1,85,IF(L319=2,64.61,IF(L319=3,50.76,IF(L319=4,16.25,IF(L319=5,15,IF(L319=6,13.75,IF(L319=7,12.5,IF(L319=8,11.25,0))))))))+IF(L319&lt;=8,0,IF(L319&lt;=16,9,0))-IF(L319&lt;=8,0,IF(L319&lt;=16,(L319-9)*0.425,0)),0)+IF(F319="PŽ",IF(L319=1,85,IF(L319=2,59.5,IF(L319=3,45,IF(L319=4,32.5,IF(L319=5,30,IF(L319=6,27.5,IF(L319=7,25,IF(L319=8,22.5,0))))))))+IF(L319&lt;=8,0,IF(L319&lt;=16,19,IF(L319&lt;=24,13,IF(L319&lt;=32,8,0))))-IF(L319&lt;=8,0,IF(L319&lt;=16,(L319-9)*0.425,IF(L319&lt;=24,(L319-17)*0.425,IF(L319&lt;=32,(L319-25)*0.425,0)))),0)+IF(F319="EČ",IF(L319=1,204,IF(L319=2,156.24,IF(L319=3,123.84,IF(L319=4,72,IF(L319=5,66,IF(L319=6,60,IF(L319=7,54,IF(L319=8,48,0))))))))+IF(L319&lt;=8,0,IF(L319&lt;=16,40,IF(L319&lt;=24,25,0)))-IF(L319&lt;=8,0,IF(L319&lt;=16,(L319-9)*1.02,IF(L319&lt;=24,(L319-17)*1.02,0))),0)+IF(F319="EČneol",IF(L319=1,68,IF(L319=2,51.69,IF(L319=3,40.61,IF(L319=4,13,IF(L319=5,12,IF(L319=6,11,IF(L319=7,10,IF(L319=8,9,0)))))))))+IF(F319="EŽ",IF(L319=1,68,IF(L319=2,47.6,IF(L319=3,36,IF(L319=4,18,IF(L319=5,16.5,IF(L319=6,15,IF(L319=7,13.5,IF(L319=8,12,0))))))))+IF(L319&lt;=8,0,IF(L319&lt;=16,10,IF(L319&lt;=24,6,0)))-IF(L319&lt;=8,0,IF(L319&lt;=16,(L319-9)*0.34,IF(L319&lt;=24,(L319-17)*0.34,0))),0)+IF(F319="PT",IF(L319=1,68,IF(L319=2,52.08,IF(L319=3,41.28,IF(L319=4,24,IF(L319=5,22,IF(L319=6,20,IF(L319=7,18,IF(L319=8,16,0))))))))+IF(L319&lt;=8,0,IF(L319&lt;=16,13,IF(L319&lt;=24,9,IF(L319&lt;=32,4,0))))-IF(L319&lt;=8,0,IF(L319&lt;=16,(L319-9)*0.34,IF(L319&lt;=24,(L319-17)*0.34,IF(L319&lt;=32,(L319-25)*0.34,0)))),0)+IF(F319="JOŽ",IF(L319=1,85,IF(L319=2,59.5,IF(L319=3,45,IF(L319=4,32.5,IF(L319=5,30,IF(L319=6,27.5,IF(L319=7,25,IF(L319=8,22.5,0))))))))+IF(L319&lt;=8,0,IF(L319&lt;=16,19,IF(L319&lt;=24,13,0)))-IF(L319&lt;=8,0,IF(L319&lt;=16,(L319-9)*0.425,IF(L319&lt;=24,(L319-17)*0.425,0))),0)+IF(F319="JPČ",IF(L319=1,68,IF(L319=2,47.6,IF(L319=3,36,IF(L319=4,26,IF(L319=5,24,IF(L319=6,22,IF(L319=7,20,IF(L319=8,18,0))))))))+IF(L319&lt;=8,0,IF(L319&lt;=16,13,IF(L319&lt;=24,9,0)))-IF(L319&lt;=8,0,IF(L319&lt;=16,(L319-9)*0.34,IF(L319&lt;=24,(L319-17)*0.34,0))),0)+IF(F319="JEČ",IF(L319=1,34,IF(L319=2,26.04,IF(L319=3,20.6,IF(L319=4,12,IF(L319=5,11,IF(L319=6,10,IF(L319=7,9,IF(L319=8,8,0))))))))+IF(L319&lt;=8,0,IF(L319&lt;=16,6,0))-IF(L319&lt;=8,0,IF(L319&lt;=16,(L319-9)*0.17,0)),0)+IF(F319="JEOF",IF(L319=1,34,IF(L319=2,26.04,IF(L319=3,20.6,IF(L319=4,12,IF(L319=5,11,IF(L319=6,10,IF(L319=7,9,IF(L319=8,8,0))))))))+IF(L319&lt;=8,0,IF(L319&lt;=16,6,0))-IF(L319&lt;=8,0,IF(L319&lt;=16,(L319-9)*0.17,0)),0)+IF(F319="JnPČ",IF(L319=1,51,IF(L319=2,35.7,IF(L319=3,27,IF(L319=4,19.5,IF(L319=5,18,IF(L319=6,16.5,IF(L319=7,15,IF(L319=8,13.5,0))))))))+IF(L319&lt;=8,0,IF(L319&lt;=16,10,0))-IF(L319&lt;=8,0,IF(L319&lt;=16,(L319-9)*0.255,0)),0)+IF(F319="JnEČ",IF(L319=1,25.5,IF(L319=2,19.53,IF(L319=3,15.48,IF(L319=4,9,IF(L319=5,8.25,IF(L319=6,7.5,IF(L319=7,6.75,IF(L319=8,6,0))))))))+IF(L319&lt;=8,0,IF(L319&lt;=16,5,0))-IF(L319&lt;=8,0,IF(L319&lt;=16,(L319-9)*0.1275,0)),0)+IF(F319="JčPČ",IF(L319=1,21.25,IF(L319=2,14.5,IF(L319=3,11.5,IF(L319=4,7,IF(L319=5,6.5,IF(L319=6,6,IF(L319=7,5.5,IF(L319=8,5,0))))))))+IF(L319&lt;=8,0,IF(L319&lt;=16,4,0))-IF(L319&lt;=8,0,IF(L319&lt;=16,(L319-9)*0.10625,0)),0)+IF(F319="JčEČ",IF(L319=1,17,IF(L319=2,13.02,IF(L319=3,10.32,IF(L319=4,6,IF(L319=5,5.5,IF(L319=6,5,IF(L319=7,4.5,IF(L319=8,4,0))))))))+IF(L319&lt;=8,0,IF(L319&lt;=16,3,0))-IF(L319&lt;=8,0,IF(L319&lt;=16,(L319-9)*0.085,0)),0)+IF(F319="NEAK",IF(L319=1,11.48,IF(L319=2,8.79,IF(L319=3,6.97,IF(L319=4,4.05,IF(L319=5,3.71,IF(L319=6,3.38,IF(L319=7,3.04,IF(L319=8,2.7,0))))))))+IF(L319&lt;=8,0,IF(L319&lt;=16,2,IF(L319&lt;=24,1.3,0)))-IF(L319&lt;=8,0,IF(L319&lt;=16,(L319-9)*0.0574,IF(L319&lt;=24,(L319-17)*0.0574,0))),0))*IF(L319&lt;0,1,IF(OR(F319="PČ",F319="PŽ",F319="PT"),IF(J319&lt;32,J319/32,1),1))* IF(L319&lt;0,1,IF(OR(F319="EČ",F319="EŽ",F319="JOŽ",F319="JPČ",F319="NEAK"),IF(J319&lt;24,J319/24,1),1))*IF(L319&lt;0,1,IF(OR(F319="PČneol",F319="JEČ",F319="JEOF",F319="JnPČ",F319="JnEČ",F319="JčPČ",F319="JčEČ"),IF(J319&lt;16,J319/16,1),1))*IF(L319&lt;0,1,IF(F319="EČneol",IF(J319&lt;8,J319/8,1),1))</f>
        <v>0</v>
      </c>
      <c r="O319" s="9">
        <f t="shared" ref="O319:O328" si="123">IF(F319="OŽ",N319,IF(H319="Ne",IF(J319*0.3&lt;J319-L319,N319,0),IF(J319*0.1&lt;J319-L319,N319,0)))</f>
        <v>0</v>
      </c>
      <c r="P319" s="4">
        <f t="shared" ref="P319" si="124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" si="125">IF(ISERROR(P319*100/N319),0,(P319*100/N319))</f>
        <v>0</v>
      </c>
      <c r="R319" s="10">
        <f t="shared" ref="R319:R328" si="126">IF(Q319&lt;=30,O319+P319,O319+O319*0.3)*IF(G319=1,0.4,IF(G319=2,0.75,IF(G319="1 (kas 4 m. 1 k. nerengiamos)",0.52,1)))*IF(D319="olimpinė",1,IF(M319="Ne",0.5,1))*IF(OR(A$5="Lietuvos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federacija"),IF(OR(J319&lt;8,K319&lt;16),0,1),1)*E319*IF(I319&lt;=1,1,1/I319)*IF(OR(A$5="Lietuvos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9" s="8"/>
    </row>
    <row r="320" spans="1:19">
      <c r="A320" s="62">
        <v>2</v>
      </c>
      <c r="B320" s="62"/>
      <c r="C320" s="1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3">
        <f t="shared" si="122"/>
        <v>0</v>
      </c>
      <c r="O320" s="9">
        <f t="shared" si="123"/>
        <v>0</v>
      </c>
      <c r="P320" s="4">
        <f t="shared" ref="P320:P328" si="127">IF(O320=0,0,IF(F320="OŽ",IF(L320&gt;35,0,IF(J320&gt;35,(36-L320)*1.836,((36-L320)-(36-J320))*1.836)),0)+IF(F320="PČ",IF(L320&gt;31,0,IF(J320&gt;31,(32-L320)*1.347,((32-L320)-(32-J320))*1.347)),0)+ IF(F320="PČneol",IF(L320&gt;15,0,IF(J320&gt;15,(16-L320)*0.255,((16-L320)-(16-J320))*0.255)),0)+IF(F320="PŽ",IF(L320&gt;31,0,IF(J320&gt;31,(32-L320)*0.255,((32-L320)-(32-J320))*0.255)),0)+IF(F320="EČ",IF(L320&gt;23,0,IF(J320&gt;23,(24-L320)*0.612,((24-L320)-(24-J320))*0.612)),0)+IF(F320="EČneol",IF(L320&gt;7,0,IF(J320&gt;7,(8-L320)*0.204,((8-L320)-(8-J320))*0.204)),0)+IF(F320="EŽ",IF(L320&gt;23,0,IF(J320&gt;23,(24-L320)*0.204,((24-L320)-(24-J320))*0.204)),0)+IF(F320="PT",IF(L320&gt;31,0,IF(J320&gt;31,(32-L320)*0.204,((32-L320)-(32-J320))*0.204)),0)+IF(F320="JOŽ",IF(L320&gt;23,0,IF(J320&gt;23,(24-L320)*0.255,((24-L320)-(24-J320))*0.255)),0)+IF(F320="JPČ",IF(L320&gt;23,0,IF(J320&gt;23,(24-L320)*0.204,((24-L320)-(24-J320))*0.204)),0)+IF(F320="JEČ",IF(L320&gt;15,0,IF(J320&gt;15,(16-L320)*0.102,((16-L320)-(16-J320))*0.102)),0)+IF(F320="JEOF",IF(L320&gt;15,0,IF(J320&gt;15,(16-L320)*0.102,((16-L320)-(16-J320))*0.102)),0)+IF(F320="JnPČ",IF(L320&gt;15,0,IF(J320&gt;15,(16-L320)*0.153,((16-L320)-(16-J320))*0.153)),0)+IF(F320="JnEČ",IF(L320&gt;15,0,IF(J320&gt;15,(16-L320)*0.0765,((16-L320)-(16-J320))*0.0765)),0)+IF(F320="JčPČ",IF(L320&gt;15,0,IF(J320&gt;15,(16-L320)*0.06375,((16-L320)-(16-J320))*0.06375)),0)+IF(F320="JčEČ",IF(L320&gt;15,0,IF(J320&gt;15,(16-L320)*0.051,((16-L320)-(16-J320))*0.051)),0)+IF(F320="NEAK",IF(L320&gt;23,0,IF(J320&gt;23,(24-L320)*0.03444,((24-L320)-(24-J320))*0.03444)),0))</f>
        <v>0</v>
      </c>
      <c r="Q320" s="11">
        <f t="shared" ref="Q320:Q328" si="128">IF(ISERROR(P320*100/N320),0,(P320*100/N320))</f>
        <v>0</v>
      </c>
      <c r="R320" s="10">
        <f t="shared" si="126"/>
        <v>0</v>
      </c>
      <c r="S320" s="8"/>
    </row>
    <row r="321" spans="1:19">
      <c r="A321" s="62">
        <v>3</v>
      </c>
      <c r="B321" s="62"/>
      <c r="C321" s="1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3">
        <f t="shared" si="122"/>
        <v>0</v>
      </c>
      <c r="O321" s="9">
        <f t="shared" si="123"/>
        <v>0</v>
      </c>
      <c r="P321" s="4">
        <f t="shared" si="127"/>
        <v>0</v>
      </c>
      <c r="Q321" s="11">
        <f t="shared" si="128"/>
        <v>0</v>
      </c>
      <c r="R321" s="10">
        <f t="shared" si="126"/>
        <v>0</v>
      </c>
      <c r="S321" s="8"/>
    </row>
    <row r="322" spans="1:19">
      <c r="A322" s="62">
        <v>4</v>
      </c>
      <c r="B322" s="62"/>
      <c r="C322" s="1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3">
        <f t="shared" si="122"/>
        <v>0</v>
      </c>
      <c r="O322" s="9">
        <f t="shared" si="123"/>
        <v>0</v>
      </c>
      <c r="P322" s="4">
        <f t="shared" si="127"/>
        <v>0</v>
      </c>
      <c r="Q322" s="11">
        <f t="shared" si="128"/>
        <v>0</v>
      </c>
      <c r="R322" s="10">
        <f t="shared" si="126"/>
        <v>0</v>
      </c>
      <c r="S322" s="8"/>
    </row>
    <row r="323" spans="1:19">
      <c r="A323" s="62">
        <v>5</v>
      </c>
      <c r="B323" s="62"/>
      <c r="C323" s="1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3">
        <f t="shared" si="122"/>
        <v>0</v>
      </c>
      <c r="O323" s="9">
        <f t="shared" si="123"/>
        <v>0</v>
      </c>
      <c r="P323" s="4">
        <f t="shared" si="127"/>
        <v>0</v>
      </c>
      <c r="Q323" s="11">
        <f t="shared" si="128"/>
        <v>0</v>
      </c>
      <c r="R323" s="10">
        <f t="shared" si="126"/>
        <v>0</v>
      </c>
      <c r="S323" s="8"/>
    </row>
    <row r="324" spans="1:19">
      <c r="A324" s="62">
        <v>6</v>
      </c>
      <c r="B324" s="62"/>
      <c r="C324" s="1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3">
        <f t="shared" si="122"/>
        <v>0</v>
      </c>
      <c r="O324" s="9">
        <f t="shared" si="123"/>
        <v>0</v>
      </c>
      <c r="P324" s="4">
        <f t="shared" si="127"/>
        <v>0</v>
      </c>
      <c r="Q324" s="11">
        <f t="shared" si="128"/>
        <v>0</v>
      </c>
      <c r="R324" s="10">
        <f t="shared" si="126"/>
        <v>0</v>
      </c>
      <c r="S324" s="8"/>
    </row>
    <row r="325" spans="1:19">
      <c r="A325" s="62">
        <v>7</v>
      </c>
      <c r="B325" s="62"/>
      <c r="C325" s="1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3">
        <f t="shared" si="122"/>
        <v>0</v>
      </c>
      <c r="O325" s="9">
        <f t="shared" si="123"/>
        <v>0</v>
      </c>
      <c r="P325" s="4">
        <f t="shared" si="127"/>
        <v>0</v>
      </c>
      <c r="Q325" s="11">
        <f t="shared" si="128"/>
        <v>0</v>
      </c>
      <c r="R325" s="10">
        <f t="shared" si="126"/>
        <v>0</v>
      </c>
      <c r="S325" s="8"/>
    </row>
    <row r="326" spans="1:19">
      <c r="A326" s="62">
        <v>8</v>
      </c>
      <c r="B326" s="62"/>
      <c r="C326" s="1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3">
        <f t="shared" si="122"/>
        <v>0</v>
      </c>
      <c r="O326" s="9">
        <f t="shared" si="123"/>
        <v>0</v>
      </c>
      <c r="P326" s="4">
        <f t="shared" si="127"/>
        <v>0</v>
      </c>
      <c r="Q326" s="11">
        <f t="shared" si="128"/>
        <v>0</v>
      </c>
      <c r="R326" s="10">
        <f t="shared" si="126"/>
        <v>0</v>
      </c>
      <c r="S326" s="8"/>
    </row>
    <row r="327" spans="1:19">
      <c r="A327" s="62">
        <v>9</v>
      </c>
      <c r="B327" s="62"/>
      <c r="C327" s="1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3">
        <f t="shared" si="122"/>
        <v>0</v>
      </c>
      <c r="O327" s="9">
        <f t="shared" si="123"/>
        <v>0</v>
      </c>
      <c r="P327" s="4">
        <f t="shared" si="127"/>
        <v>0</v>
      </c>
      <c r="Q327" s="11">
        <f t="shared" si="128"/>
        <v>0</v>
      </c>
      <c r="R327" s="10">
        <f t="shared" si="126"/>
        <v>0</v>
      </c>
      <c r="S327" s="8"/>
    </row>
    <row r="328" spans="1:19">
      <c r="A328" s="62">
        <v>10</v>
      </c>
      <c r="B328" s="62"/>
      <c r="C328" s="1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3">
        <f t="shared" si="122"/>
        <v>0</v>
      </c>
      <c r="O328" s="9">
        <f t="shared" si="123"/>
        <v>0</v>
      </c>
      <c r="P328" s="4">
        <f t="shared" si="127"/>
        <v>0</v>
      </c>
      <c r="Q328" s="11">
        <f t="shared" si="128"/>
        <v>0</v>
      </c>
      <c r="R328" s="10">
        <f t="shared" si="126"/>
        <v>0</v>
      </c>
      <c r="S328" s="8"/>
    </row>
    <row r="329" spans="1:19">
      <c r="A329" s="65" t="s">
        <v>34</v>
      </c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7"/>
      <c r="R329" s="10">
        <f>SUM(R319:R328)</f>
        <v>0</v>
      </c>
      <c r="S329" s="8"/>
    </row>
    <row r="330" spans="1:19" ht="15.75">
      <c r="A330" s="24" t="s">
        <v>35</v>
      </c>
      <c r="B330" s="2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6"/>
      <c r="S330" s="8"/>
    </row>
    <row r="331" spans="1:19">
      <c r="A331" s="49" t="s">
        <v>47</v>
      </c>
      <c r="B331" s="49"/>
      <c r="C331" s="49"/>
      <c r="D331" s="49"/>
      <c r="E331" s="49"/>
      <c r="F331" s="49"/>
      <c r="G331" s="49"/>
      <c r="H331" s="49"/>
      <c r="I331" s="49"/>
      <c r="J331" s="15"/>
      <c r="K331" s="15"/>
      <c r="L331" s="15"/>
      <c r="M331" s="15"/>
      <c r="N331" s="15"/>
      <c r="O331" s="15"/>
      <c r="P331" s="15"/>
      <c r="Q331" s="15"/>
      <c r="R331" s="16"/>
      <c r="S331" s="8"/>
    </row>
    <row r="332" spans="1:19" s="8" customFormat="1">
      <c r="A332" s="49"/>
      <c r="B332" s="49"/>
      <c r="C332" s="49"/>
      <c r="D332" s="49"/>
      <c r="E332" s="49"/>
      <c r="F332" s="49"/>
      <c r="G332" s="49"/>
      <c r="H332" s="49"/>
      <c r="I332" s="49"/>
      <c r="J332" s="15"/>
      <c r="K332" s="15"/>
      <c r="L332" s="15"/>
      <c r="M332" s="15"/>
      <c r="N332" s="15"/>
      <c r="O332" s="15"/>
      <c r="P332" s="15"/>
      <c r="Q332" s="15"/>
      <c r="R332" s="16"/>
    </row>
    <row r="333" spans="1:19">
      <c r="A333" s="68" t="s">
        <v>101</v>
      </c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58"/>
      <c r="R333" s="8"/>
      <c r="S333" s="8"/>
    </row>
    <row r="334" spans="1:19" ht="18">
      <c r="A334" s="70" t="s">
        <v>27</v>
      </c>
      <c r="B334" s="71"/>
      <c r="C334" s="71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8"/>
      <c r="R334" s="8"/>
      <c r="S334" s="8"/>
    </row>
    <row r="335" spans="1:19">
      <c r="A335" s="68" t="s">
        <v>39</v>
      </c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58"/>
      <c r="R335" s="8"/>
      <c r="S335" s="8"/>
    </row>
    <row r="336" spans="1:19">
      <c r="A336" s="62">
        <v>1</v>
      </c>
      <c r="B336" s="62"/>
      <c r="C336" s="1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3">
        <f t="shared" ref="N336:N345" si="129">(IF(F336="OŽ",IF(L336=1,550.8,IF(L336=2,426.38,IF(L336=3,342.14,IF(L336=4,181.44,IF(L336=5,168.48,IF(L336=6,155.52,IF(L336=7,148.5,IF(L336=8,144,0))))))))+IF(L336&lt;=8,0,IF(L336&lt;=16,137.7,IF(L336&lt;=24,108,IF(L336&lt;=32,80.1,IF(L336&lt;=36,52.2,0)))))-IF(L336&lt;=8,0,IF(L336&lt;=16,(L336-9)*2.754,IF(L336&lt;=24,(L336-17)* 2.754,IF(L336&lt;=32,(L336-25)* 2.754,IF(L336&lt;=36,(L336-33)*2.754,0))))),0)+IF(F336="PČ",IF(L336=1,449,IF(L336=2,314.6,IF(L336=3,238,IF(L336=4,172,IF(L336=5,159,IF(L336=6,145,IF(L336=7,132,IF(L336=8,119,0))))))))+IF(L336&lt;=8,0,IF(L336&lt;=16,88,IF(L336&lt;=24,55,IF(L336&lt;=32,22,0))))-IF(L336&lt;=8,0,IF(L336&lt;=16,(L336-9)*2.245,IF(L336&lt;=24,(L336-17)*2.245,IF(L336&lt;=32,(L336-25)*2.245,0)))),0)+IF(F336="PČneol",IF(L336=1,85,IF(L336=2,64.61,IF(L336=3,50.76,IF(L336=4,16.25,IF(L336=5,15,IF(L336=6,13.75,IF(L336=7,12.5,IF(L336=8,11.25,0))))))))+IF(L336&lt;=8,0,IF(L336&lt;=16,9,0))-IF(L336&lt;=8,0,IF(L336&lt;=16,(L336-9)*0.425,0)),0)+IF(F336="PŽ",IF(L336=1,85,IF(L336=2,59.5,IF(L336=3,45,IF(L336=4,32.5,IF(L336=5,30,IF(L336=6,27.5,IF(L336=7,25,IF(L336=8,22.5,0))))))))+IF(L336&lt;=8,0,IF(L336&lt;=16,19,IF(L336&lt;=24,13,IF(L336&lt;=32,8,0))))-IF(L336&lt;=8,0,IF(L336&lt;=16,(L336-9)*0.425,IF(L336&lt;=24,(L336-17)*0.425,IF(L336&lt;=32,(L336-25)*0.425,0)))),0)+IF(F336="EČ",IF(L336=1,204,IF(L336=2,156.24,IF(L336=3,123.84,IF(L336=4,72,IF(L336=5,66,IF(L336=6,60,IF(L336=7,54,IF(L336=8,48,0))))))))+IF(L336&lt;=8,0,IF(L336&lt;=16,40,IF(L336&lt;=24,25,0)))-IF(L336&lt;=8,0,IF(L336&lt;=16,(L336-9)*1.02,IF(L336&lt;=24,(L336-17)*1.02,0))),0)+IF(F336="EČneol",IF(L336=1,68,IF(L336=2,51.69,IF(L336=3,40.61,IF(L336=4,13,IF(L336=5,12,IF(L336=6,11,IF(L336=7,10,IF(L336=8,9,0)))))))))+IF(F336="EŽ",IF(L336=1,68,IF(L336=2,47.6,IF(L336=3,36,IF(L336=4,18,IF(L336=5,16.5,IF(L336=6,15,IF(L336=7,13.5,IF(L336=8,12,0))))))))+IF(L336&lt;=8,0,IF(L336&lt;=16,10,IF(L336&lt;=24,6,0)))-IF(L336&lt;=8,0,IF(L336&lt;=16,(L336-9)*0.34,IF(L336&lt;=24,(L336-17)*0.34,0))),0)+IF(F336="PT",IF(L336=1,68,IF(L336=2,52.08,IF(L336=3,41.28,IF(L336=4,24,IF(L336=5,22,IF(L336=6,20,IF(L336=7,18,IF(L336=8,16,0))))))))+IF(L336&lt;=8,0,IF(L336&lt;=16,13,IF(L336&lt;=24,9,IF(L336&lt;=32,4,0))))-IF(L336&lt;=8,0,IF(L336&lt;=16,(L336-9)*0.34,IF(L336&lt;=24,(L336-17)*0.34,IF(L336&lt;=32,(L336-25)*0.34,0)))),0)+IF(F336="JOŽ",IF(L336=1,85,IF(L336=2,59.5,IF(L336=3,45,IF(L336=4,32.5,IF(L336=5,30,IF(L336=6,27.5,IF(L336=7,25,IF(L336=8,22.5,0))))))))+IF(L336&lt;=8,0,IF(L336&lt;=16,19,IF(L336&lt;=24,13,0)))-IF(L336&lt;=8,0,IF(L336&lt;=16,(L336-9)*0.425,IF(L336&lt;=24,(L336-17)*0.425,0))),0)+IF(F336="JPČ",IF(L336=1,68,IF(L336=2,47.6,IF(L336=3,36,IF(L336=4,26,IF(L336=5,24,IF(L336=6,22,IF(L336=7,20,IF(L336=8,18,0))))))))+IF(L336&lt;=8,0,IF(L336&lt;=16,13,IF(L336&lt;=24,9,0)))-IF(L336&lt;=8,0,IF(L336&lt;=16,(L336-9)*0.34,IF(L336&lt;=24,(L336-17)*0.34,0))),0)+IF(F336="JEČ",IF(L336=1,34,IF(L336=2,26.04,IF(L336=3,20.6,IF(L336=4,12,IF(L336=5,11,IF(L336=6,10,IF(L336=7,9,IF(L336=8,8,0))))))))+IF(L336&lt;=8,0,IF(L336&lt;=16,6,0))-IF(L336&lt;=8,0,IF(L336&lt;=16,(L336-9)*0.17,0)),0)+IF(F336="JEOF",IF(L336=1,34,IF(L336=2,26.04,IF(L336=3,20.6,IF(L336=4,12,IF(L336=5,11,IF(L336=6,10,IF(L336=7,9,IF(L336=8,8,0))))))))+IF(L336&lt;=8,0,IF(L336&lt;=16,6,0))-IF(L336&lt;=8,0,IF(L336&lt;=16,(L336-9)*0.17,0)),0)+IF(F336="JnPČ",IF(L336=1,51,IF(L336=2,35.7,IF(L336=3,27,IF(L336=4,19.5,IF(L336=5,18,IF(L336=6,16.5,IF(L336=7,15,IF(L336=8,13.5,0))))))))+IF(L336&lt;=8,0,IF(L336&lt;=16,10,0))-IF(L336&lt;=8,0,IF(L336&lt;=16,(L336-9)*0.255,0)),0)+IF(F336="JnEČ",IF(L336=1,25.5,IF(L336=2,19.53,IF(L336=3,15.48,IF(L336=4,9,IF(L336=5,8.25,IF(L336=6,7.5,IF(L336=7,6.75,IF(L336=8,6,0))))))))+IF(L336&lt;=8,0,IF(L336&lt;=16,5,0))-IF(L336&lt;=8,0,IF(L336&lt;=16,(L336-9)*0.1275,0)),0)+IF(F336="JčPČ",IF(L336=1,21.25,IF(L336=2,14.5,IF(L336=3,11.5,IF(L336=4,7,IF(L336=5,6.5,IF(L336=6,6,IF(L336=7,5.5,IF(L336=8,5,0))))))))+IF(L336&lt;=8,0,IF(L336&lt;=16,4,0))-IF(L336&lt;=8,0,IF(L336&lt;=16,(L336-9)*0.10625,0)),0)+IF(F336="JčEČ",IF(L336=1,17,IF(L336=2,13.02,IF(L336=3,10.32,IF(L336=4,6,IF(L336=5,5.5,IF(L336=6,5,IF(L336=7,4.5,IF(L336=8,4,0))))))))+IF(L336&lt;=8,0,IF(L336&lt;=16,3,0))-IF(L336&lt;=8,0,IF(L336&lt;=16,(L336-9)*0.085,0)),0)+IF(F336="NEAK",IF(L336=1,11.48,IF(L336=2,8.79,IF(L336=3,6.97,IF(L336=4,4.05,IF(L336=5,3.71,IF(L336=6,3.38,IF(L336=7,3.04,IF(L336=8,2.7,0))))))))+IF(L336&lt;=8,0,IF(L336&lt;=16,2,IF(L336&lt;=24,1.3,0)))-IF(L336&lt;=8,0,IF(L336&lt;=16,(L336-9)*0.0574,IF(L336&lt;=24,(L336-17)*0.0574,0))),0))*IF(L336&lt;0,1,IF(OR(F336="PČ",F336="PŽ",F336="PT"),IF(J336&lt;32,J336/32,1),1))* IF(L336&lt;0,1,IF(OR(F336="EČ",F336="EŽ",F336="JOŽ",F336="JPČ",F336="NEAK"),IF(J336&lt;24,J336/24,1),1))*IF(L336&lt;0,1,IF(OR(F336="PČneol",F336="JEČ",F336="JEOF",F336="JnPČ",F336="JnEČ",F336="JčPČ",F336="JčEČ"),IF(J336&lt;16,J336/16,1),1))*IF(L336&lt;0,1,IF(F336="EČneol",IF(J336&lt;8,J336/8,1),1))</f>
        <v>0</v>
      </c>
      <c r="O336" s="9">
        <f t="shared" ref="O336:O345" si="130">IF(F336="OŽ",N336,IF(H336="Ne",IF(J336*0.3&lt;J336-L336,N336,0),IF(J336*0.1&lt;J336-L336,N336,0)))</f>
        <v>0</v>
      </c>
      <c r="P336" s="4">
        <f t="shared" ref="P336" si="131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0</v>
      </c>
      <c r="Q336" s="11">
        <f t="shared" ref="Q336" si="132">IF(ISERROR(P336*100/N336),0,(P336*100/N336))</f>
        <v>0</v>
      </c>
      <c r="R336" s="10">
        <f t="shared" ref="R336:R345" si="133">IF(Q336&lt;=30,O336+P336,O336+O336*0.3)*IF(G336=1,0.4,IF(G336=2,0.75,IF(G336="1 (kas 4 m. 1 k. nerengiamos)",0.52,1)))*IF(D336="olimpinė",1,IF(M336="Ne",0.5,1))*IF(OR(A$5="Lietuvos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federacija"),IF(OR(J336&lt;8,K336&lt;16),0,1),1)*E336*IF(I336&lt;=1,1,1/I336)*IF(OR(A$5="Lietuvos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6" s="8"/>
    </row>
    <row r="337" spans="1:19">
      <c r="A337" s="62">
        <v>2</v>
      </c>
      <c r="B337" s="62"/>
      <c r="C337" s="1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3">
        <f t="shared" si="129"/>
        <v>0</v>
      </c>
      <c r="O337" s="9">
        <f t="shared" si="130"/>
        <v>0</v>
      </c>
      <c r="P337" s="4">
        <f t="shared" ref="P337:P345" si="134">IF(O337=0,0,IF(F337="OŽ",IF(L337&gt;35,0,IF(J337&gt;35,(36-L337)*1.836,((36-L337)-(36-J337))*1.836)),0)+IF(F337="PČ",IF(L337&gt;31,0,IF(J337&gt;31,(32-L337)*1.347,((32-L337)-(32-J337))*1.347)),0)+ IF(F337="PČneol",IF(L337&gt;15,0,IF(J337&gt;15,(16-L337)*0.255,((16-L337)-(16-J337))*0.255)),0)+IF(F337="PŽ",IF(L337&gt;31,0,IF(J337&gt;31,(32-L337)*0.255,((32-L337)-(32-J337))*0.255)),0)+IF(F337="EČ",IF(L337&gt;23,0,IF(J337&gt;23,(24-L337)*0.612,((24-L337)-(24-J337))*0.612)),0)+IF(F337="EČneol",IF(L337&gt;7,0,IF(J337&gt;7,(8-L337)*0.204,((8-L337)-(8-J337))*0.204)),0)+IF(F337="EŽ",IF(L337&gt;23,0,IF(J337&gt;23,(24-L337)*0.204,((24-L337)-(24-J337))*0.204)),0)+IF(F337="PT",IF(L337&gt;31,0,IF(J337&gt;31,(32-L337)*0.204,((32-L337)-(32-J337))*0.204)),0)+IF(F337="JOŽ",IF(L337&gt;23,0,IF(J337&gt;23,(24-L337)*0.255,((24-L337)-(24-J337))*0.255)),0)+IF(F337="JPČ",IF(L337&gt;23,0,IF(J337&gt;23,(24-L337)*0.204,((24-L337)-(24-J337))*0.204)),0)+IF(F337="JEČ",IF(L337&gt;15,0,IF(J337&gt;15,(16-L337)*0.102,((16-L337)-(16-J337))*0.102)),0)+IF(F337="JEOF",IF(L337&gt;15,0,IF(J337&gt;15,(16-L337)*0.102,((16-L337)-(16-J337))*0.102)),0)+IF(F337="JnPČ",IF(L337&gt;15,0,IF(J337&gt;15,(16-L337)*0.153,((16-L337)-(16-J337))*0.153)),0)+IF(F337="JnEČ",IF(L337&gt;15,0,IF(J337&gt;15,(16-L337)*0.0765,((16-L337)-(16-J337))*0.0765)),0)+IF(F337="JčPČ",IF(L337&gt;15,0,IF(J337&gt;15,(16-L337)*0.06375,((16-L337)-(16-J337))*0.06375)),0)+IF(F337="JčEČ",IF(L337&gt;15,0,IF(J337&gt;15,(16-L337)*0.051,((16-L337)-(16-J337))*0.051)),0)+IF(F337="NEAK",IF(L337&gt;23,0,IF(J337&gt;23,(24-L337)*0.03444,((24-L337)-(24-J337))*0.03444)),0))</f>
        <v>0</v>
      </c>
      <c r="Q337" s="11">
        <f t="shared" ref="Q337:Q345" si="135">IF(ISERROR(P337*100/N337),0,(P337*100/N337))</f>
        <v>0</v>
      </c>
      <c r="R337" s="10">
        <f t="shared" si="133"/>
        <v>0</v>
      </c>
      <c r="S337" s="8"/>
    </row>
    <row r="338" spans="1:19">
      <c r="A338" s="62">
        <v>3</v>
      </c>
      <c r="B338" s="62"/>
      <c r="C338" s="1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3">
        <f t="shared" si="129"/>
        <v>0</v>
      </c>
      <c r="O338" s="9">
        <f t="shared" si="130"/>
        <v>0</v>
      </c>
      <c r="P338" s="4">
        <f t="shared" si="134"/>
        <v>0</v>
      </c>
      <c r="Q338" s="11">
        <f t="shared" si="135"/>
        <v>0</v>
      </c>
      <c r="R338" s="10">
        <f t="shared" si="133"/>
        <v>0</v>
      </c>
      <c r="S338" s="8"/>
    </row>
    <row r="339" spans="1:19">
      <c r="A339" s="62">
        <v>4</v>
      </c>
      <c r="B339" s="62"/>
      <c r="C339" s="1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3">
        <f t="shared" si="129"/>
        <v>0</v>
      </c>
      <c r="O339" s="9">
        <f t="shared" si="130"/>
        <v>0</v>
      </c>
      <c r="P339" s="4">
        <f t="shared" si="134"/>
        <v>0</v>
      </c>
      <c r="Q339" s="11">
        <f t="shared" si="135"/>
        <v>0</v>
      </c>
      <c r="R339" s="10">
        <f t="shared" si="133"/>
        <v>0</v>
      </c>
      <c r="S339" s="8"/>
    </row>
    <row r="340" spans="1:19">
      <c r="A340" s="62">
        <v>5</v>
      </c>
      <c r="B340" s="62"/>
      <c r="C340" s="1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3">
        <f t="shared" si="129"/>
        <v>0</v>
      </c>
      <c r="O340" s="9">
        <f t="shared" si="130"/>
        <v>0</v>
      </c>
      <c r="P340" s="4">
        <f t="shared" si="134"/>
        <v>0</v>
      </c>
      <c r="Q340" s="11">
        <f t="shared" si="135"/>
        <v>0</v>
      </c>
      <c r="R340" s="10">
        <f t="shared" si="133"/>
        <v>0</v>
      </c>
      <c r="S340" s="8"/>
    </row>
    <row r="341" spans="1:19">
      <c r="A341" s="62">
        <v>6</v>
      </c>
      <c r="B341" s="62"/>
      <c r="C341" s="1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3">
        <f t="shared" si="129"/>
        <v>0</v>
      </c>
      <c r="O341" s="9">
        <f t="shared" si="130"/>
        <v>0</v>
      </c>
      <c r="P341" s="4">
        <f t="shared" si="134"/>
        <v>0</v>
      </c>
      <c r="Q341" s="11">
        <f t="shared" si="135"/>
        <v>0</v>
      </c>
      <c r="R341" s="10">
        <f t="shared" si="133"/>
        <v>0</v>
      </c>
      <c r="S341" s="8"/>
    </row>
    <row r="342" spans="1:19">
      <c r="A342" s="62">
        <v>7</v>
      </c>
      <c r="B342" s="62"/>
      <c r="C342" s="1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3">
        <f t="shared" si="129"/>
        <v>0</v>
      </c>
      <c r="O342" s="9">
        <f t="shared" si="130"/>
        <v>0</v>
      </c>
      <c r="P342" s="4">
        <f t="shared" si="134"/>
        <v>0</v>
      </c>
      <c r="Q342" s="11">
        <f t="shared" si="135"/>
        <v>0</v>
      </c>
      <c r="R342" s="10">
        <f t="shared" si="133"/>
        <v>0</v>
      </c>
      <c r="S342" s="8"/>
    </row>
    <row r="343" spans="1:19">
      <c r="A343" s="62">
        <v>8</v>
      </c>
      <c r="B343" s="62"/>
      <c r="C343" s="1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3">
        <f t="shared" si="129"/>
        <v>0</v>
      </c>
      <c r="O343" s="9">
        <f t="shared" si="130"/>
        <v>0</v>
      </c>
      <c r="P343" s="4">
        <f t="shared" si="134"/>
        <v>0</v>
      </c>
      <c r="Q343" s="11">
        <f t="shared" si="135"/>
        <v>0</v>
      </c>
      <c r="R343" s="10">
        <f t="shared" si="133"/>
        <v>0</v>
      </c>
      <c r="S343" s="8"/>
    </row>
    <row r="344" spans="1:19">
      <c r="A344" s="62">
        <v>9</v>
      </c>
      <c r="B344" s="62"/>
      <c r="C344" s="1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3">
        <f t="shared" si="129"/>
        <v>0</v>
      </c>
      <c r="O344" s="9">
        <f t="shared" si="130"/>
        <v>0</v>
      </c>
      <c r="P344" s="4">
        <f t="shared" si="134"/>
        <v>0</v>
      </c>
      <c r="Q344" s="11">
        <f t="shared" si="135"/>
        <v>0</v>
      </c>
      <c r="R344" s="10">
        <f t="shared" si="133"/>
        <v>0</v>
      </c>
      <c r="S344" s="8"/>
    </row>
    <row r="345" spans="1:19">
      <c r="A345" s="62">
        <v>10</v>
      </c>
      <c r="B345" s="62"/>
      <c r="C345" s="1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3">
        <f t="shared" si="129"/>
        <v>0</v>
      </c>
      <c r="O345" s="9">
        <f t="shared" si="130"/>
        <v>0</v>
      </c>
      <c r="P345" s="4">
        <f t="shared" si="134"/>
        <v>0</v>
      </c>
      <c r="Q345" s="11">
        <f t="shared" si="135"/>
        <v>0</v>
      </c>
      <c r="R345" s="10">
        <f t="shared" si="133"/>
        <v>0</v>
      </c>
      <c r="S345" s="8"/>
    </row>
    <row r="346" spans="1:19">
      <c r="A346" s="65" t="s">
        <v>34</v>
      </c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7"/>
      <c r="R346" s="10">
        <f>SUM(R336:R345)</f>
        <v>0</v>
      </c>
      <c r="S346" s="8"/>
    </row>
    <row r="347" spans="1:19" ht="15.75">
      <c r="A347" s="24" t="s">
        <v>35</v>
      </c>
      <c r="B347" s="2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6"/>
      <c r="S347" s="8"/>
    </row>
    <row r="348" spans="1:19">
      <c r="A348" s="49" t="s">
        <v>47</v>
      </c>
      <c r="B348" s="49"/>
      <c r="C348" s="49"/>
      <c r="D348" s="49"/>
      <c r="E348" s="49"/>
      <c r="F348" s="49"/>
      <c r="G348" s="49"/>
      <c r="H348" s="49"/>
      <c r="I348" s="49"/>
      <c r="J348" s="15"/>
      <c r="K348" s="15"/>
      <c r="L348" s="15"/>
      <c r="M348" s="15"/>
      <c r="N348" s="15"/>
      <c r="O348" s="15"/>
      <c r="P348" s="15"/>
      <c r="Q348" s="15"/>
      <c r="R348" s="16"/>
      <c r="S348" s="8"/>
    </row>
    <row r="349" spans="1:19" s="8" customFormat="1">
      <c r="A349" s="49"/>
      <c r="B349" s="49"/>
      <c r="C349" s="49"/>
      <c r="D349" s="49"/>
      <c r="E349" s="49"/>
      <c r="F349" s="49"/>
      <c r="G349" s="49"/>
      <c r="H349" s="49"/>
      <c r="I349" s="49"/>
      <c r="J349" s="15"/>
      <c r="K349" s="15"/>
      <c r="L349" s="15"/>
      <c r="M349" s="15"/>
      <c r="N349" s="15"/>
      <c r="O349" s="15"/>
      <c r="P349" s="15"/>
      <c r="Q349" s="15"/>
      <c r="R349" s="16"/>
    </row>
    <row r="350" spans="1:19">
      <c r="A350" s="68" t="s">
        <v>101</v>
      </c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58"/>
      <c r="R350" s="8"/>
      <c r="S350" s="8"/>
    </row>
    <row r="351" spans="1:19" ht="18">
      <c r="A351" s="70" t="s">
        <v>27</v>
      </c>
      <c r="B351" s="71"/>
      <c r="C351" s="71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8"/>
      <c r="R351" s="8"/>
      <c r="S351" s="8"/>
    </row>
    <row r="352" spans="1:19">
      <c r="A352" s="68" t="s">
        <v>39</v>
      </c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58"/>
      <c r="R352" s="8"/>
      <c r="S352" s="8"/>
    </row>
    <row r="353" spans="1:19">
      <c r="A353" s="62">
        <v>1</v>
      </c>
      <c r="B353" s="62"/>
      <c r="C353" s="1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3">
        <f t="shared" ref="N353:N362" si="136">(IF(F353="OŽ",IF(L353=1,550.8,IF(L353=2,426.38,IF(L353=3,342.14,IF(L353=4,181.44,IF(L353=5,168.48,IF(L353=6,155.52,IF(L353=7,148.5,IF(L353=8,144,0))))))))+IF(L353&lt;=8,0,IF(L353&lt;=16,137.7,IF(L353&lt;=24,108,IF(L353&lt;=32,80.1,IF(L353&lt;=36,52.2,0)))))-IF(L353&lt;=8,0,IF(L353&lt;=16,(L353-9)*2.754,IF(L353&lt;=24,(L353-17)* 2.754,IF(L353&lt;=32,(L353-25)* 2.754,IF(L353&lt;=36,(L353-33)*2.754,0))))),0)+IF(F353="PČ",IF(L353=1,449,IF(L353=2,314.6,IF(L353=3,238,IF(L353=4,172,IF(L353=5,159,IF(L353=6,145,IF(L353=7,132,IF(L353=8,119,0))))))))+IF(L353&lt;=8,0,IF(L353&lt;=16,88,IF(L353&lt;=24,55,IF(L353&lt;=32,22,0))))-IF(L353&lt;=8,0,IF(L353&lt;=16,(L353-9)*2.245,IF(L353&lt;=24,(L353-17)*2.245,IF(L353&lt;=32,(L353-25)*2.245,0)))),0)+IF(F353="PČneol",IF(L353=1,85,IF(L353=2,64.61,IF(L353=3,50.76,IF(L353=4,16.25,IF(L353=5,15,IF(L353=6,13.75,IF(L353=7,12.5,IF(L353=8,11.25,0))))))))+IF(L353&lt;=8,0,IF(L353&lt;=16,9,0))-IF(L353&lt;=8,0,IF(L353&lt;=16,(L353-9)*0.425,0)),0)+IF(F353="PŽ",IF(L353=1,85,IF(L353=2,59.5,IF(L353=3,45,IF(L353=4,32.5,IF(L353=5,30,IF(L353=6,27.5,IF(L353=7,25,IF(L353=8,22.5,0))))))))+IF(L353&lt;=8,0,IF(L353&lt;=16,19,IF(L353&lt;=24,13,IF(L353&lt;=32,8,0))))-IF(L353&lt;=8,0,IF(L353&lt;=16,(L353-9)*0.425,IF(L353&lt;=24,(L353-17)*0.425,IF(L353&lt;=32,(L353-25)*0.425,0)))),0)+IF(F353="EČ",IF(L353=1,204,IF(L353=2,156.24,IF(L353=3,123.84,IF(L353=4,72,IF(L353=5,66,IF(L353=6,60,IF(L353=7,54,IF(L353=8,48,0))))))))+IF(L353&lt;=8,0,IF(L353&lt;=16,40,IF(L353&lt;=24,25,0)))-IF(L353&lt;=8,0,IF(L353&lt;=16,(L353-9)*1.02,IF(L353&lt;=24,(L353-17)*1.02,0))),0)+IF(F353="EČneol",IF(L353=1,68,IF(L353=2,51.69,IF(L353=3,40.61,IF(L353=4,13,IF(L353=5,12,IF(L353=6,11,IF(L353=7,10,IF(L353=8,9,0)))))))))+IF(F353="EŽ",IF(L353=1,68,IF(L353=2,47.6,IF(L353=3,36,IF(L353=4,18,IF(L353=5,16.5,IF(L353=6,15,IF(L353=7,13.5,IF(L353=8,12,0))))))))+IF(L353&lt;=8,0,IF(L353&lt;=16,10,IF(L353&lt;=24,6,0)))-IF(L353&lt;=8,0,IF(L353&lt;=16,(L353-9)*0.34,IF(L353&lt;=24,(L353-17)*0.34,0))),0)+IF(F353="PT",IF(L353=1,68,IF(L353=2,52.08,IF(L353=3,41.28,IF(L353=4,24,IF(L353=5,22,IF(L353=6,20,IF(L353=7,18,IF(L353=8,16,0))))))))+IF(L353&lt;=8,0,IF(L353&lt;=16,13,IF(L353&lt;=24,9,IF(L353&lt;=32,4,0))))-IF(L353&lt;=8,0,IF(L353&lt;=16,(L353-9)*0.34,IF(L353&lt;=24,(L353-17)*0.34,IF(L353&lt;=32,(L353-25)*0.34,0)))),0)+IF(F353="JOŽ",IF(L353=1,85,IF(L353=2,59.5,IF(L353=3,45,IF(L353=4,32.5,IF(L353=5,30,IF(L353=6,27.5,IF(L353=7,25,IF(L353=8,22.5,0))))))))+IF(L353&lt;=8,0,IF(L353&lt;=16,19,IF(L353&lt;=24,13,0)))-IF(L353&lt;=8,0,IF(L353&lt;=16,(L353-9)*0.425,IF(L353&lt;=24,(L353-17)*0.425,0))),0)+IF(F353="JPČ",IF(L353=1,68,IF(L353=2,47.6,IF(L353=3,36,IF(L353=4,26,IF(L353=5,24,IF(L353=6,22,IF(L353=7,20,IF(L353=8,18,0))))))))+IF(L353&lt;=8,0,IF(L353&lt;=16,13,IF(L353&lt;=24,9,0)))-IF(L353&lt;=8,0,IF(L353&lt;=16,(L353-9)*0.34,IF(L353&lt;=24,(L353-17)*0.34,0))),0)+IF(F353="JEČ",IF(L353=1,34,IF(L353=2,26.04,IF(L353=3,20.6,IF(L353=4,12,IF(L353=5,11,IF(L353=6,10,IF(L353=7,9,IF(L353=8,8,0))))))))+IF(L353&lt;=8,0,IF(L353&lt;=16,6,0))-IF(L353&lt;=8,0,IF(L353&lt;=16,(L353-9)*0.17,0)),0)+IF(F353="JEOF",IF(L353=1,34,IF(L353=2,26.04,IF(L353=3,20.6,IF(L353=4,12,IF(L353=5,11,IF(L353=6,10,IF(L353=7,9,IF(L353=8,8,0))))))))+IF(L353&lt;=8,0,IF(L353&lt;=16,6,0))-IF(L353&lt;=8,0,IF(L353&lt;=16,(L353-9)*0.17,0)),0)+IF(F353="JnPČ",IF(L353=1,51,IF(L353=2,35.7,IF(L353=3,27,IF(L353=4,19.5,IF(L353=5,18,IF(L353=6,16.5,IF(L353=7,15,IF(L353=8,13.5,0))))))))+IF(L353&lt;=8,0,IF(L353&lt;=16,10,0))-IF(L353&lt;=8,0,IF(L353&lt;=16,(L353-9)*0.255,0)),0)+IF(F353="JnEČ",IF(L353=1,25.5,IF(L353=2,19.53,IF(L353=3,15.48,IF(L353=4,9,IF(L353=5,8.25,IF(L353=6,7.5,IF(L353=7,6.75,IF(L353=8,6,0))))))))+IF(L353&lt;=8,0,IF(L353&lt;=16,5,0))-IF(L353&lt;=8,0,IF(L353&lt;=16,(L353-9)*0.1275,0)),0)+IF(F353="JčPČ",IF(L353=1,21.25,IF(L353=2,14.5,IF(L353=3,11.5,IF(L353=4,7,IF(L353=5,6.5,IF(L353=6,6,IF(L353=7,5.5,IF(L353=8,5,0))))))))+IF(L353&lt;=8,0,IF(L353&lt;=16,4,0))-IF(L353&lt;=8,0,IF(L353&lt;=16,(L353-9)*0.10625,0)),0)+IF(F353="JčEČ",IF(L353=1,17,IF(L353=2,13.02,IF(L353=3,10.32,IF(L353=4,6,IF(L353=5,5.5,IF(L353=6,5,IF(L353=7,4.5,IF(L353=8,4,0))))))))+IF(L353&lt;=8,0,IF(L353&lt;=16,3,0))-IF(L353&lt;=8,0,IF(L353&lt;=16,(L353-9)*0.085,0)),0)+IF(F353="NEAK",IF(L353=1,11.48,IF(L353=2,8.79,IF(L353=3,6.97,IF(L353=4,4.05,IF(L353=5,3.71,IF(L353=6,3.38,IF(L353=7,3.04,IF(L353=8,2.7,0))))))))+IF(L353&lt;=8,0,IF(L353&lt;=16,2,IF(L353&lt;=24,1.3,0)))-IF(L353&lt;=8,0,IF(L353&lt;=16,(L353-9)*0.0574,IF(L353&lt;=24,(L353-17)*0.0574,0))),0))*IF(L353&lt;0,1,IF(OR(F353="PČ",F353="PŽ",F353="PT"),IF(J353&lt;32,J353/32,1),1))* IF(L353&lt;0,1,IF(OR(F353="EČ",F353="EŽ",F353="JOŽ",F353="JPČ",F353="NEAK"),IF(J353&lt;24,J353/24,1),1))*IF(L353&lt;0,1,IF(OR(F353="PČneol",F353="JEČ",F353="JEOF",F353="JnPČ",F353="JnEČ",F353="JčPČ",F353="JčEČ"),IF(J353&lt;16,J353/16,1),1))*IF(L353&lt;0,1,IF(F353="EČneol",IF(J353&lt;8,J353/8,1),1))</f>
        <v>0</v>
      </c>
      <c r="O353" s="9">
        <f t="shared" ref="O353:O362" si="137">IF(F353="OŽ",N353,IF(H353="Ne",IF(J353*0.3&lt;J353-L353,N353,0),IF(J353*0.1&lt;J353-L353,N353,0)))</f>
        <v>0</v>
      </c>
      <c r="P353" s="4">
        <f t="shared" ref="P353" si="138">IF(O353=0,0,IF(F353="OŽ",IF(L353&gt;35,0,IF(J353&gt;35,(36-L353)*1.836,((36-L353)-(36-J353))*1.836)),0)+IF(F353="PČ",IF(L353&gt;31,0,IF(J353&gt;31,(32-L353)*1.347,((32-L353)-(32-J353))*1.347)),0)+ IF(F353="PČneol",IF(L353&gt;15,0,IF(J353&gt;15,(16-L353)*0.255,((16-L353)-(16-J353))*0.255)),0)+IF(F353="PŽ",IF(L353&gt;31,0,IF(J353&gt;31,(32-L353)*0.255,((32-L353)-(32-J353))*0.255)),0)+IF(F353="EČ",IF(L353&gt;23,0,IF(J353&gt;23,(24-L353)*0.612,((24-L353)-(24-J353))*0.612)),0)+IF(F353="EČneol",IF(L353&gt;7,0,IF(J353&gt;7,(8-L353)*0.204,((8-L353)-(8-J353))*0.204)),0)+IF(F353="EŽ",IF(L353&gt;23,0,IF(J353&gt;23,(24-L353)*0.204,((24-L353)-(24-J353))*0.204)),0)+IF(F353="PT",IF(L353&gt;31,0,IF(J353&gt;31,(32-L353)*0.204,((32-L353)-(32-J353))*0.204)),0)+IF(F353="JOŽ",IF(L353&gt;23,0,IF(J353&gt;23,(24-L353)*0.255,((24-L353)-(24-J353))*0.255)),0)+IF(F353="JPČ",IF(L353&gt;23,0,IF(J353&gt;23,(24-L353)*0.204,((24-L353)-(24-J353))*0.204)),0)+IF(F353="JEČ",IF(L353&gt;15,0,IF(J353&gt;15,(16-L353)*0.102,((16-L353)-(16-J353))*0.102)),0)+IF(F353="JEOF",IF(L353&gt;15,0,IF(J353&gt;15,(16-L353)*0.102,((16-L353)-(16-J353))*0.102)),0)+IF(F353="JnPČ",IF(L353&gt;15,0,IF(J353&gt;15,(16-L353)*0.153,((16-L353)-(16-J353))*0.153)),0)+IF(F353="JnEČ",IF(L353&gt;15,0,IF(J353&gt;15,(16-L353)*0.0765,((16-L353)-(16-J353))*0.0765)),0)+IF(F353="JčPČ",IF(L353&gt;15,0,IF(J353&gt;15,(16-L353)*0.06375,((16-L353)-(16-J353))*0.06375)),0)+IF(F353="JčEČ",IF(L353&gt;15,0,IF(J353&gt;15,(16-L353)*0.051,((16-L353)-(16-J353))*0.051)),0)+IF(F353="NEAK",IF(L353&gt;23,0,IF(J353&gt;23,(24-L353)*0.03444,((24-L353)-(24-J353))*0.03444)),0))</f>
        <v>0</v>
      </c>
      <c r="Q353" s="11">
        <f t="shared" ref="Q353" si="139">IF(ISERROR(P353*100/N353),0,(P353*100/N353))</f>
        <v>0</v>
      </c>
      <c r="R353" s="10">
        <f t="shared" ref="R353:R362" si="140">IF(Q353&lt;=30,O353+P353,O353+O353*0.3)*IF(G353=1,0.4,IF(G353=2,0.75,IF(G353="1 (kas 4 m. 1 k. nerengiamos)",0.52,1)))*IF(D353="olimpinė",1,IF(M353="Ne",0.5,1))*IF(OR(A$5="Lietuvos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federacija"),IF(OR(J353&lt;8,K353&lt;16),0,1),1)*E353*IF(I353&lt;=1,1,1/I353)*IF(OR(A$5="Lietuvos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3" s="8"/>
    </row>
    <row r="354" spans="1:19">
      <c r="A354" s="62">
        <v>2</v>
      </c>
      <c r="B354" s="62"/>
      <c r="C354" s="1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3">
        <f t="shared" si="136"/>
        <v>0</v>
      </c>
      <c r="O354" s="9">
        <f t="shared" si="137"/>
        <v>0</v>
      </c>
      <c r="P354" s="4">
        <f t="shared" ref="P354:P362" si="141">IF(O354=0,0,IF(F354="OŽ",IF(L354&gt;35,0,IF(J354&gt;35,(36-L354)*1.836,((36-L354)-(36-J354))*1.836)),0)+IF(F354="PČ",IF(L354&gt;31,0,IF(J354&gt;31,(32-L354)*1.347,((32-L354)-(32-J354))*1.347)),0)+ IF(F354="PČneol",IF(L354&gt;15,0,IF(J354&gt;15,(16-L354)*0.255,((16-L354)-(16-J354))*0.255)),0)+IF(F354="PŽ",IF(L354&gt;31,0,IF(J354&gt;31,(32-L354)*0.255,((32-L354)-(32-J354))*0.255)),0)+IF(F354="EČ",IF(L354&gt;23,0,IF(J354&gt;23,(24-L354)*0.612,((24-L354)-(24-J354))*0.612)),0)+IF(F354="EČneol",IF(L354&gt;7,0,IF(J354&gt;7,(8-L354)*0.204,((8-L354)-(8-J354))*0.204)),0)+IF(F354="EŽ",IF(L354&gt;23,0,IF(J354&gt;23,(24-L354)*0.204,((24-L354)-(24-J354))*0.204)),0)+IF(F354="PT",IF(L354&gt;31,0,IF(J354&gt;31,(32-L354)*0.204,((32-L354)-(32-J354))*0.204)),0)+IF(F354="JOŽ",IF(L354&gt;23,0,IF(J354&gt;23,(24-L354)*0.255,((24-L354)-(24-J354))*0.255)),0)+IF(F354="JPČ",IF(L354&gt;23,0,IF(J354&gt;23,(24-L354)*0.204,((24-L354)-(24-J354))*0.204)),0)+IF(F354="JEČ",IF(L354&gt;15,0,IF(J354&gt;15,(16-L354)*0.102,((16-L354)-(16-J354))*0.102)),0)+IF(F354="JEOF",IF(L354&gt;15,0,IF(J354&gt;15,(16-L354)*0.102,((16-L354)-(16-J354))*0.102)),0)+IF(F354="JnPČ",IF(L354&gt;15,0,IF(J354&gt;15,(16-L354)*0.153,((16-L354)-(16-J354))*0.153)),0)+IF(F354="JnEČ",IF(L354&gt;15,0,IF(J354&gt;15,(16-L354)*0.0765,((16-L354)-(16-J354))*0.0765)),0)+IF(F354="JčPČ",IF(L354&gt;15,0,IF(J354&gt;15,(16-L354)*0.06375,((16-L354)-(16-J354))*0.06375)),0)+IF(F354="JčEČ",IF(L354&gt;15,0,IF(J354&gt;15,(16-L354)*0.051,((16-L354)-(16-J354))*0.051)),0)+IF(F354="NEAK",IF(L354&gt;23,0,IF(J354&gt;23,(24-L354)*0.03444,((24-L354)-(24-J354))*0.03444)),0))</f>
        <v>0</v>
      </c>
      <c r="Q354" s="11">
        <f t="shared" ref="Q354:Q362" si="142">IF(ISERROR(P354*100/N354),0,(P354*100/N354))</f>
        <v>0</v>
      </c>
      <c r="R354" s="10">
        <f t="shared" si="140"/>
        <v>0</v>
      </c>
      <c r="S354" s="8"/>
    </row>
    <row r="355" spans="1:19">
      <c r="A355" s="62">
        <v>3</v>
      </c>
      <c r="B355" s="62"/>
      <c r="C355" s="1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3">
        <f t="shared" si="136"/>
        <v>0</v>
      </c>
      <c r="O355" s="9">
        <f t="shared" si="137"/>
        <v>0</v>
      </c>
      <c r="P355" s="4">
        <f t="shared" si="141"/>
        <v>0</v>
      </c>
      <c r="Q355" s="11">
        <f t="shared" si="142"/>
        <v>0</v>
      </c>
      <c r="R355" s="10">
        <f t="shared" si="140"/>
        <v>0</v>
      </c>
      <c r="S355" s="8"/>
    </row>
    <row r="356" spans="1:19">
      <c r="A356" s="62">
        <v>4</v>
      </c>
      <c r="B356" s="62"/>
      <c r="C356" s="1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3">
        <f t="shared" si="136"/>
        <v>0</v>
      </c>
      <c r="O356" s="9">
        <f t="shared" si="137"/>
        <v>0</v>
      </c>
      <c r="P356" s="4">
        <f t="shared" si="141"/>
        <v>0</v>
      </c>
      <c r="Q356" s="11">
        <f t="shared" si="142"/>
        <v>0</v>
      </c>
      <c r="R356" s="10">
        <f t="shared" si="140"/>
        <v>0</v>
      </c>
      <c r="S356" s="8"/>
    </row>
    <row r="357" spans="1:19">
      <c r="A357" s="62">
        <v>5</v>
      </c>
      <c r="B357" s="62"/>
      <c r="C357" s="1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3">
        <f t="shared" si="136"/>
        <v>0</v>
      </c>
      <c r="O357" s="9">
        <f t="shared" si="137"/>
        <v>0</v>
      </c>
      <c r="P357" s="4">
        <f t="shared" si="141"/>
        <v>0</v>
      </c>
      <c r="Q357" s="11">
        <f t="shared" si="142"/>
        <v>0</v>
      </c>
      <c r="R357" s="10">
        <f t="shared" si="140"/>
        <v>0</v>
      </c>
      <c r="S357" s="8"/>
    </row>
    <row r="358" spans="1:19">
      <c r="A358" s="62">
        <v>6</v>
      </c>
      <c r="B358" s="62"/>
      <c r="C358" s="1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3">
        <f t="shared" si="136"/>
        <v>0</v>
      </c>
      <c r="O358" s="9">
        <f t="shared" si="137"/>
        <v>0</v>
      </c>
      <c r="P358" s="4">
        <f t="shared" si="141"/>
        <v>0</v>
      </c>
      <c r="Q358" s="11">
        <f t="shared" si="142"/>
        <v>0</v>
      </c>
      <c r="R358" s="10">
        <f t="shared" si="140"/>
        <v>0</v>
      </c>
      <c r="S358" s="8"/>
    </row>
    <row r="359" spans="1:19">
      <c r="A359" s="62">
        <v>7</v>
      </c>
      <c r="B359" s="62"/>
      <c r="C359" s="1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3">
        <f t="shared" si="136"/>
        <v>0</v>
      </c>
      <c r="O359" s="9">
        <f t="shared" si="137"/>
        <v>0</v>
      </c>
      <c r="P359" s="4">
        <f t="shared" si="141"/>
        <v>0</v>
      </c>
      <c r="Q359" s="11">
        <f t="shared" si="142"/>
        <v>0</v>
      </c>
      <c r="R359" s="10">
        <f t="shared" si="140"/>
        <v>0</v>
      </c>
      <c r="S359" s="8"/>
    </row>
    <row r="360" spans="1:19">
      <c r="A360" s="62">
        <v>8</v>
      </c>
      <c r="B360" s="62"/>
      <c r="C360" s="1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3">
        <f t="shared" si="136"/>
        <v>0</v>
      </c>
      <c r="O360" s="9">
        <f t="shared" si="137"/>
        <v>0</v>
      </c>
      <c r="P360" s="4">
        <f t="shared" si="141"/>
        <v>0</v>
      </c>
      <c r="Q360" s="11">
        <f t="shared" si="142"/>
        <v>0</v>
      </c>
      <c r="R360" s="10">
        <f t="shared" si="140"/>
        <v>0</v>
      </c>
      <c r="S360" s="8"/>
    </row>
    <row r="361" spans="1:19">
      <c r="A361" s="62">
        <v>9</v>
      </c>
      <c r="B361" s="62"/>
      <c r="C361" s="1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3">
        <f t="shared" si="136"/>
        <v>0</v>
      </c>
      <c r="O361" s="9">
        <f t="shared" si="137"/>
        <v>0</v>
      </c>
      <c r="P361" s="4">
        <f t="shared" si="141"/>
        <v>0</v>
      </c>
      <c r="Q361" s="11">
        <f t="shared" si="142"/>
        <v>0</v>
      </c>
      <c r="R361" s="10">
        <f t="shared" si="140"/>
        <v>0</v>
      </c>
      <c r="S361" s="8"/>
    </row>
    <row r="362" spans="1:19">
      <c r="A362" s="62">
        <v>10</v>
      </c>
      <c r="B362" s="62"/>
      <c r="C362" s="1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3">
        <f t="shared" si="136"/>
        <v>0</v>
      </c>
      <c r="O362" s="9">
        <f t="shared" si="137"/>
        <v>0</v>
      </c>
      <c r="P362" s="4">
        <f t="shared" si="141"/>
        <v>0</v>
      </c>
      <c r="Q362" s="11">
        <f t="shared" si="142"/>
        <v>0</v>
      </c>
      <c r="R362" s="10">
        <f t="shared" si="140"/>
        <v>0</v>
      </c>
      <c r="S362" s="8"/>
    </row>
    <row r="363" spans="1:19">
      <c r="A363" s="65" t="s">
        <v>34</v>
      </c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7"/>
      <c r="R363" s="10">
        <f>SUM(R353:R362)</f>
        <v>0</v>
      </c>
      <c r="S363" s="8"/>
    </row>
    <row r="364" spans="1:19" ht="15.75">
      <c r="A364" s="24" t="s">
        <v>35</v>
      </c>
      <c r="B364" s="2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6"/>
      <c r="S364" s="8"/>
    </row>
    <row r="365" spans="1:19">
      <c r="A365" s="49" t="s">
        <v>47</v>
      </c>
      <c r="B365" s="49"/>
      <c r="C365" s="49"/>
      <c r="D365" s="49"/>
      <c r="E365" s="49"/>
      <c r="F365" s="49"/>
      <c r="G365" s="49"/>
      <c r="H365" s="49"/>
      <c r="I365" s="49"/>
      <c r="J365" s="15"/>
      <c r="K365" s="15"/>
      <c r="L365" s="15"/>
      <c r="M365" s="15"/>
      <c r="N365" s="15"/>
      <c r="O365" s="15"/>
      <c r="P365" s="15"/>
      <c r="Q365" s="15"/>
      <c r="R365" s="16"/>
      <c r="S365" s="8"/>
    </row>
    <row r="366" spans="1:19" s="8" customFormat="1">
      <c r="A366" s="49"/>
      <c r="B366" s="49"/>
      <c r="C366" s="49"/>
      <c r="D366" s="49"/>
      <c r="E366" s="49"/>
      <c r="F366" s="49"/>
      <c r="G366" s="49"/>
      <c r="H366" s="49"/>
      <c r="I366" s="49"/>
      <c r="J366" s="15"/>
      <c r="K366" s="15"/>
      <c r="L366" s="15"/>
      <c r="M366" s="15"/>
      <c r="N366" s="15"/>
      <c r="O366" s="15"/>
      <c r="P366" s="15"/>
      <c r="Q366" s="15"/>
      <c r="R366" s="16"/>
    </row>
    <row r="367" spans="1:19" ht="13.9" customHeight="1">
      <c r="A367" s="68" t="s">
        <v>101</v>
      </c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58"/>
      <c r="R367" s="8"/>
      <c r="S367" s="8"/>
    </row>
    <row r="368" spans="1:19" ht="16.899999999999999" customHeight="1">
      <c r="A368" s="70" t="s">
        <v>27</v>
      </c>
      <c r="B368" s="71"/>
      <c r="C368" s="71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8"/>
      <c r="R368" s="8"/>
      <c r="S368" s="8"/>
    </row>
    <row r="369" spans="1:19" ht="15.6" customHeight="1">
      <c r="A369" s="68" t="s">
        <v>39</v>
      </c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58"/>
      <c r="R369" s="8"/>
      <c r="S369" s="8"/>
    </row>
    <row r="370" spans="1:19" ht="13.9" customHeight="1">
      <c r="A370" s="62">
        <v>1</v>
      </c>
      <c r="B370" s="62"/>
      <c r="C370" s="1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3">
        <f t="shared" ref="N370:N379" si="143">(IF(F370="OŽ",IF(L370=1,550.8,IF(L370=2,426.38,IF(L370=3,342.14,IF(L370=4,181.44,IF(L370=5,168.48,IF(L370=6,155.52,IF(L370=7,148.5,IF(L370=8,144,0))))))))+IF(L370&lt;=8,0,IF(L370&lt;=16,137.7,IF(L370&lt;=24,108,IF(L370&lt;=32,80.1,IF(L370&lt;=36,52.2,0)))))-IF(L370&lt;=8,0,IF(L370&lt;=16,(L370-9)*2.754,IF(L370&lt;=24,(L370-17)* 2.754,IF(L370&lt;=32,(L370-25)* 2.754,IF(L370&lt;=36,(L370-33)*2.754,0))))),0)+IF(F370="PČ",IF(L370=1,449,IF(L370=2,314.6,IF(L370=3,238,IF(L370=4,172,IF(L370=5,159,IF(L370=6,145,IF(L370=7,132,IF(L370=8,119,0))))))))+IF(L370&lt;=8,0,IF(L370&lt;=16,88,IF(L370&lt;=24,55,IF(L370&lt;=32,22,0))))-IF(L370&lt;=8,0,IF(L370&lt;=16,(L370-9)*2.245,IF(L370&lt;=24,(L370-17)*2.245,IF(L370&lt;=32,(L370-25)*2.245,0)))),0)+IF(F370="PČneol",IF(L370=1,85,IF(L370=2,64.61,IF(L370=3,50.76,IF(L370=4,16.25,IF(L370=5,15,IF(L370=6,13.75,IF(L370=7,12.5,IF(L370=8,11.25,0))))))))+IF(L370&lt;=8,0,IF(L370&lt;=16,9,0))-IF(L370&lt;=8,0,IF(L370&lt;=16,(L370-9)*0.425,0)),0)+IF(F370="PŽ",IF(L370=1,85,IF(L370=2,59.5,IF(L370=3,45,IF(L370=4,32.5,IF(L370=5,30,IF(L370=6,27.5,IF(L370=7,25,IF(L370=8,22.5,0))))))))+IF(L370&lt;=8,0,IF(L370&lt;=16,19,IF(L370&lt;=24,13,IF(L370&lt;=32,8,0))))-IF(L370&lt;=8,0,IF(L370&lt;=16,(L370-9)*0.425,IF(L370&lt;=24,(L370-17)*0.425,IF(L370&lt;=32,(L370-25)*0.425,0)))),0)+IF(F370="EČ",IF(L370=1,204,IF(L370=2,156.24,IF(L370=3,123.84,IF(L370=4,72,IF(L370=5,66,IF(L370=6,60,IF(L370=7,54,IF(L370=8,48,0))))))))+IF(L370&lt;=8,0,IF(L370&lt;=16,40,IF(L370&lt;=24,25,0)))-IF(L370&lt;=8,0,IF(L370&lt;=16,(L370-9)*1.02,IF(L370&lt;=24,(L370-17)*1.02,0))),0)+IF(F370="EČneol",IF(L370=1,68,IF(L370=2,51.69,IF(L370=3,40.61,IF(L370=4,13,IF(L370=5,12,IF(L370=6,11,IF(L370=7,10,IF(L370=8,9,0)))))))))+IF(F370="EŽ",IF(L370=1,68,IF(L370=2,47.6,IF(L370=3,36,IF(L370=4,18,IF(L370=5,16.5,IF(L370=6,15,IF(L370=7,13.5,IF(L370=8,12,0))))))))+IF(L370&lt;=8,0,IF(L370&lt;=16,10,IF(L370&lt;=24,6,0)))-IF(L370&lt;=8,0,IF(L370&lt;=16,(L370-9)*0.34,IF(L370&lt;=24,(L370-17)*0.34,0))),0)+IF(F370="PT",IF(L370=1,68,IF(L370=2,52.08,IF(L370=3,41.28,IF(L370=4,24,IF(L370=5,22,IF(L370=6,20,IF(L370=7,18,IF(L370=8,16,0))))))))+IF(L370&lt;=8,0,IF(L370&lt;=16,13,IF(L370&lt;=24,9,IF(L370&lt;=32,4,0))))-IF(L370&lt;=8,0,IF(L370&lt;=16,(L370-9)*0.34,IF(L370&lt;=24,(L370-17)*0.34,IF(L370&lt;=32,(L370-25)*0.34,0)))),0)+IF(F370="JOŽ",IF(L370=1,85,IF(L370=2,59.5,IF(L370=3,45,IF(L370=4,32.5,IF(L370=5,30,IF(L370=6,27.5,IF(L370=7,25,IF(L370=8,22.5,0))))))))+IF(L370&lt;=8,0,IF(L370&lt;=16,19,IF(L370&lt;=24,13,0)))-IF(L370&lt;=8,0,IF(L370&lt;=16,(L370-9)*0.425,IF(L370&lt;=24,(L370-17)*0.425,0))),0)+IF(F370="JPČ",IF(L370=1,68,IF(L370=2,47.6,IF(L370=3,36,IF(L370=4,26,IF(L370=5,24,IF(L370=6,22,IF(L370=7,20,IF(L370=8,18,0))))))))+IF(L370&lt;=8,0,IF(L370&lt;=16,13,IF(L370&lt;=24,9,0)))-IF(L370&lt;=8,0,IF(L370&lt;=16,(L370-9)*0.34,IF(L370&lt;=24,(L370-17)*0.34,0))),0)+IF(F370="JEČ",IF(L370=1,34,IF(L370=2,26.04,IF(L370=3,20.6,IF(L370=4,12,IF(L370=5,11,IF(L370=6,10,IF(L370=7,9,IF(L370=8,8,0))))))))+IF(L370&lt;=8,0,IF(L370&lt;=16,6,0))-IF(L370&lt;=8,0,IF(L370&lt;=16,(L370-9)*0.17,0)),0)+IF(F370="JEOF",IF(L370=1,34,IF(L370=2,26.04,IF(L370=3,20.6,IF(L370=4,12,IF(L370=5,11,IF(L370=6,10,IF(L370=7,9,IF(L370=8,8,0))))))))+IF(L370&lt;=8,0,IF(L370&lt;=16,6,0))-IF(L370&lt;=8,0,IF(L370&lt;=16,(L370-9)*0.17,0)),0)+IF(F370="JnPČ",IF(L370=1,51,IF(L370=2,35.7,IF(L370=3,27,IF(L370=4,19.5,IF(L370=5,18,IF(L370=6,16.5,IF(L370=7,15,IF(L370=8,13.5,0))))))))+IF(L370&lt;=8,0,IF(L370&lt;=16,10,0))-IF(L370&lt;=8,0,IF(L370&lt;=16,(L370-9)*0.255,0)),0)+IF(F370="JnEČ",IF(L370=1,25.5,IF(L370=2,19.53,IF(L370=3,15.48,IF(L370=4,9,IF(L370=5,8.25,IF(L370=6,7.5,IF(L370=7,6.75,IF(L370=8,6,0))))))))+IF(L370&lt;=8,0,IF(L370&lt;=16,5,0))-IF(L370&lt;=8,0,IF(L370&lt;=16,(L370-9)*0.1275,0)),0)+IF(F370="JčPČ",IF(L370=1,21.25,IF(L370=2,14.5,IF(L370=3,11.5,IF(L370=4,7,IF(L370=5,6.5,IF(L370=6,6,IF(L370=7,5.5,IF(L370=8,5,0))))))))+IF(L370&lt;=8,0,IF(L370&lt;=16,4,0))-IF(L370&lt;=8,0,IF(L370&lt;=16,(L370-9)*0.10625,0)),0)+IF(F370="JčEČ",IF(L370=1,17,IF(L370=2,13.02,IF(L370=3,10.32,IF(L370=4,6,IF(L370=5,5.5,IF(L370=6,5,IF(L370=7,4.5,IF(L370=8,4,0))))))))+IF(L370&lt;=8,0,IF(L370&lt;=16,3,0))-IF(L370&lt;=8,0,IF(L370&lt;=16,(L370-9)*0.085,0)),0)+IF(F370="NEAK",IF(L370=1,11.48,IF(L370=2,8.79,IF(L370=3,6.97,IF(L370=4,4.05,IF(L370=5,3.71,IF(L370=6,3.38,IF(L370=7,3.04,IF(L370=8,2.7,0))))))))+IF(L370&lt;=8,0,IF(L370&lt;=16,2,IF(L370&lt;=24,1.3,0)))-IF(L370&lt;=8,0,IF(L370&lt;=16,(L370-9)*0.0574,IF(L370&lt;=24,(L370-17)*0.0574,0))),0))*IF(L370&lt;0,1,IF(OR(F370="PČ",F370="PŽ",F370="PT"),IF(J370&lt;32,J370/32,1),1))* IF(L370&lt;0,1,IF(OR(F370="EČ",F370="EŽ",F370="JOŽ",F370="JPČ",F370="NEAK"),IF(J370&lt;24,J370/24,1),1))*IF(L370&lt;0,1,IF(OR(F370="PČneol",F370="JEČ",F370="JEOF",F370="JnPČ",F370="JnEČ",F370="JčPČ",F370="JčEČ"),IF(J370&lt;16,J370/16,1),1))*IF(L370&lt;0,1,IF(F370="EČneol",IF(J370&lt;8,J370/8,1),1))</f>
        <v>0</v>
      </c>
      <c r="O370" s="9">
        <f t="shared" ref="O370:O379" si="144">IF(F370="OŽ",N370,IF(H370="Ne",IF(J370*0.3&lt;J370-L370,N370,0),IF(J370*0.1&lt;J370-L370,N370,0)))</f>
        <v>0</v>
      </c>
      <c r="P370" s="4">
        <f t="shared" ref="P370" si="145">IF(O370=0,0,IF(F370="OŽ",IF(L370&gt;35,0,IF(J370&gt;35,(36-L370)*1.836,((36-L370)-(36-J370))*1.836)),0)+IF(F370="PČ",IF(L370&gt;31,0,IF(J370&gt;31,(32-L370)*1.347,((32-L370)-(32-J370))*1.347)),0)+ IF(F370="PČneol",IF(L370&gt;15,0,IF(J370&gt;15,(16-L370)*0.255,((16-L370)-(16-J370))*0.255)),0)+IF(F370="PŽ",IF(L370&gt;31,0,IF(J370&gt;31,(32-L370)*0.255,((32-L370)-(32-J370))*0.255)),0)+IF(F370="EČ",IF(L370&gt;23,0,IF(J370&gt;23,(24-L370)*0.612,((24-L370)-(24-J370))*0.612)),0)+IF(F370="EČneol",IF(L370&gt;7,0,IF(J370&gt;7,(8-L370)*0.204,((8-L370)-(8-J370))*0.204)),0)+IF(F370="EŽ",IF(L370&gt;23,0,IF(J370&gt;23,(24-L370)*0.204,((24-L370)-(24-J370))*0.204)),0)+IF(F370="PT",IF(L370&gt;31,0,IF(J370&gt;31,(32-L370)*0.204,((32-L370)-(32-J370))*0.204)),0)+IF(F370="JOŽ",IF(L370&gt;23,0,IF(J370&gt;23,(24-L370)*0.255,((24-L370)-(24-J370))*0.255)),0)+IF(F370="JPČ",IF(L370&gt;23,0,IF(J370&gt;23,(24-L370)*0.204,((24-L370)-(24-J370))*0.204)),0)+IF(F370="JEČ",IF(L370&gt;15,0,IF(J370&gt;15,(16-L370)*0.102,((16-L370)-(16-J370))*0.102)),0)+IF(F370="JEOF",IF(L370&gt;15,0,IF(J370&gt;15,(16-L370)*0.102,((16-L370)-(16-J370))*0.102)),0)+IF(F370="JnPČ",IF(L370&gt;15,0,IF(J370&gt;15,(16-L370)*0.153,((16-L370)-(16-J370))*0.153)),0)+IF(F370="JnEČ",IF(L370&gt;15,0,IF(J370&gt;15,(16-L370)*0.0765,((16-L370)-(16-J370))*0.0765)),0)+IF(F370="JčPČ",IF(L370&gt;15,0,IF(J370&gt;15,(16-L370)*0.06375,((16-L370)-(16-J370))*0.06375)),0)+IF(F370="JčEČ",IF(L370&gt;15,0,IF(J370&gt;15,(16-L370)*0.051,((16-L370)-(16-J370))*0.051)),0)+IF(F370="NEAK",IF(L370&gt;23,0,IF(J370&gt;23,(24-L370)*0.03444,((24-L370)-(24-J370))*0.03444)),0))</f>
        <v>0</v>
      </c>
      <c r="Q370" s="11">
        <f t="shared" ref="Q370" si="146">IF(ISERROR(P370*100/N370),0,(P370*100/N370))</f>
        <v>0</v>
      </c>
      <c r="R370" s="10">
        <f t="shared" ref="R370:R379" si="147">IF(Q370&lt;=30,O370+P370,O370+O370*0.3)*IF(G370=1,0.4,IF(G370=2,0.75,IF(G370="1 (kas 4 m. 1 k. nerengiamos)",0.52,1)))*IF(D370="olimpinė",1,IF(M370="Ne",0.5,1))*IF(OR(A$5="Lietuvos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federacija"),IF(OR(J370&lt;8,K370&lt;16),0,1),1)*E370*IF(I370&lt;=1,1,1/I370)*IF(OR(A$5="Lietuvos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0" s="8"/>
    </row>
    <row r="371" spans="1:19">
      <c r="A371" s="62">
        <v>2</v>
      </c>
      <c r="B371" s="62"/>
      <c r="C371" s="1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3">
        <f t="shared" si="143"/>
        <v>0</v>
      </c>
      <c r="O371" s="9">
        <f t="shared" si="144"/>
        <v>0</v>
      </c>
      <c r="P371" s="4">
        <f t="shared" ref="P371:P379" si="148">IF(O371=0,0,IF(F371="OŽ",IF(L371&gt;35,0,IF(J371&gt;35,(36-L371)*1.836,((36-L371)-(36-J371))*1.836)),0)+IF(F371="PČ",IF(L371&gt;31,0,IF(J371&gt;31,(32-L371)*1.347,((32-L371)-(32-J371))*1.347)),0)+ IF(F371="PČneol",IF(L371&gt;15,0,IF(J371&gt;15,(16-L371)*0.255,((16-L371)-(16-J371))*0.255)),0)+IF(F371="PŽ",IF(L371&gt;31,0,IF(J371&gt;31,(32-L371)*0.255,((32-L371)-(32-J371))*0.255)),0)+IF(F371="EČ",IF(L371&gt;23,0,IF(J371&gt;23,(24-L371)*0.612,((24-L371)-(24-J371))*0.612)),0)+IF(F371="EČneol",IF(L371&gt;7,0,IF(J371&gt;7,(8-L371)*0.204,((8-L371)-(8-J371))*0.204)),0)+IF(F371="EŽ",IF(L371&gt;23,0,IF(J371&gt;23,(24-L371)*0.204,((24-L371)-(24-J371))*0.204)),0)+IF(F371="PT",IF(L371&gt;31,0,IF(J371&gt;31,(32-L371)*0.204,((32-L371)-(32-J371))*0.204)),0)+IF(F371="JOŽ",IF(L371&gt;23,0,IF(J371&gt;23,(24-L371)*0.255,((24-L371)-(24-J371))*0.255)),0)+IF(F371="JPČ",IF(L371&gt;23,0,IF(J371&gt;23,(24-L371)*0.204,((24-L371)-(24-J371))*0.204)),0)+IF(F371="JEČ",IF(L371&gt;15,0,IF(J371&gt;15,(16-L371)*0.102,((16-L371)-(16-J371))*0.102)),0)+IF(F371="JEOF",IF(L371&gt;15,0,IF(J371&gt;15,(16-L371)*0.102,((16-L371)-(16-J371))*0.102)),0)+IF(F371="JnPČ",IF(L371&gt;15,0,IF(J371&gt;15,(16-L371)*0.153,((16-L371)-(16-J371))*0.153)),0)+IF(F371="JnEČ",IF(L371&gt;15,0,IF(J371&gt;15,(16-L371)*0.0765,((16-L371)-(16-J371))*0.0765)),0)+IF(F371="JčPČ",IF(L371&gt;15,0,IF(J371&gt;15,(16-L371)*0.06375,((16-L371)-(16-J371))*0.06375)),0)+IF(F371="JčEČ",IF(L371&gt;15,0,IF(J371&gt;15,(16-L371)*0.051,((16-L371)-(16-J371))*0.051)),0)+IF(F371="NEAK",IF(L371&gt;23,0,IF(J371&gt;23,(24-L371)*0.03444,((24-L371)-(24-J371))*0.03444)),0))</f>
        <v>0</v>
      </c>
      <c r="Q371" s="11">
        <f t="shared" ref="Q371:Q379" si="149">IF(ISERROR(P371*100/N371),0,(P371*100/N371))</f>
        <v>0</v>
      </c>
      <c r="R371" s="10">
        <f t="shared" si="147"/>
        <v>0</v>
      </c>
      <c r="S371" s="8"/>
    </row>
    <row r="372" spans="1:19">
      <c r="A372" s="62">
        <v>3</v>
      </c>
      <c r="B372" s="62"/>
      <c r="C372" s="1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3">
        <f t="shared" si="143"/>
        <v>0</v>
      </c>
      <c r="O372" s="9">
        <f t="shared" si="144"/>
        <v>0</v>
      </c>
      <c r="P372" s="4">
        <f t="shared" si="148"/>
        <v>0</v>
      </c>
      <c r="Q372" s="11">
        <f t="shared" si="149"/>
        <v>0</v>
      </c>
      <c r="R372" s="10">
        <f t="shared" si="147"/>
        <v>0</v>
      </c>
      <c r="S372" s="8"/>
    </row>
    <row r="373" spans="1:19">
      <c r="A373" s="62">
        <v>4</v>
      </c>
      <c r="B373" s="62"/>
      <c r="C373" s="1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3">
        <f t="shared" si="143"/>
        <v>0</v>
      </c>
      <c r="O373" s="9">
        <f t="shared" si="144"/>
        <v>0</v>
      </c>
      <c r="P373" s="4">
        <f t="shared" si="148"/>
        <v>0</v>
      </c>
      <c r="Q373" s="11">
        <f t="shared" si="149"/>
        <v>0</v>
      </c>
      <c r="R373" s="10">
        <f t="shared" si="147"/>
        <v>0</v>
      </c>
      <c r="S373" s="8"/>
    </row>
    <row r="374" spans="1:19">
      <c r="A374" s="62">
        <v>5</v>
      </c>
      <c r="B374" s="62"/>
      <c r="C374" s="1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3">
        <f t="shared" si="143"/>
        <v>0</v>
      </c>
      <c r="O374" s="9">
        <f t="shared" si="144"/>
        <v>0</v>
      </c>
      <c r="P374" s="4">
        <f t="shared" si="148"/>
        <v>0</v>
      </c>
      <c r="Q374" s="11">
        <f t="shared" si="149"/>
        <v>0</v>
      </c>
      <c r="R374" s="10">
        <f t="shared" si="147"/>
        <v>0</v>
      </c>
      <c r="S374" s="8"/>
    </row>
    <row r="375" spans="1:19">
      <c r="A375" s="62">
        <v>6</v>
      </c>
      <c r="B375" s="62"/>
      <c r="C375" s="1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3">
        <f t="shared" si="143"/>
        <v>0</v>
      </c>
      <c r="O375" s="9">
        <f t="shared" si="144"/>
        <v>0</v>
      </c>
      <c r="P375" s="4">
        <f t="shared" si="148"/>
        <v>0</v>
      </c>
      <c r="Q375" s="11">
        <f t="shared" si="149"/>
        <v>0</v>
      </c>
      <c r="R375" s="10">
        <f t="shared" si="147"/>
        <v>0</v>
      </c>
      <c r="S375" s="8"/>
    </row>
    <row r="376" spans="1:19">
      <c r="A376" s="62">
        <v>7</v>
      </c>
      <c r="B376" s="62"/>
      <c r="C376" s="1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3">
        <f t="shared" si="143"/>
        <v>0</v>
      </c>
      <c r="O376" s="9">
        <f t="shared" si="144"/>
        <v>0</v>
      </c>
      <c r="P376" s="4">
        <f t="shared" si="148"/>
        <v>0</v>
      </c>
      <c r="Q376" s="11">
        <f t="shared" si="149"/>
        <v>0</v>
      </c>
      <c r="R376" s="10">
        <f t="shared" si="147"/>
        <v>0</v>
      </c>
      <c r="S376" s="8"/>
    </row>
    <row r="377" spans="1:19">
      <c r="A377" s="62">
        <v>8</v>
      </c>
      <c r="B377" s="62"/>
      <c r="C377" s="1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3">
        <f t="shared" si="143"/>
        <v>0</v>
      </c>
      <c r="O377" s="9">
        <f t="shared" si="144"/>
        <v>0</v>
      </c>
      <c r="P377" s="4">
        <f t="shared" si="148"/>
        <v>0</v>
      </c>
      <c r="Q377" s="11">
        <f t="shared" si="149"/>
        <v>0</v>
      </c>
      <c r="R377" s="10">
        <f t="shared" si="147"/>
        <v>0</v>
      </c>
      <c r="S377" s="8"/>
    </row>
    <row r="378" spans="1:19">
      <c r="A378" s="62">
        <v>9</v>
      </c>
      <c r="B378" s="62"/>
      <c r="C378" s="1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3">
        <f t="shared" si="143"/>
        <v>0</v>
      </c>
      <c r="O378" s="9">
        <f t="shared" si="144"/>
        <v>0</v>
      </c>
      <c r="P378" s="4">
        <f t="shared" si="148"/>
        <v>0</v>
      </c>
      <c r="Q378" s="11">
        <f t="shared" si="149"/>
        <v>0</v>
      </c>
      <c r="R378" s="10">
        <f t="shared" si="147"/>
        <v>0</v>
      </c>
      <c r="S378" s="8"/>
    </row>
    <row r="379" spans="1:19">
      <c r="A379" s="62">
        <v>10</v>
      </c>
      <c r="B379" s="62"/>
      <c r="C379" s="1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3">
        <f t="shared" si="143"/>
        <v>0</v>
      </c>
      <c r="O379" s="9">
        <f t="shared" si="144"/>
        <v>0</v>
      </c>
      <c r="P379" s="4">
        <f t="shared" si="148"/>
        <v>0</v>
      </c>
      <c r="Q379" s="11">
        <f t="shared" si="149"/>
        <v>0</v>
      </c>
      <c r="R379" s="10">
        <f t="shared" si="147"/>
        <v>0</v>
      </c>
      <c r="S379" s="8"/>
    </row>
    <row r="380" spans="1:19" ht="13.9" customHeight="1">
      <c r="A380" s="65" t="s">
        <v>34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7"/>
      <c r="R380" s="10">
        <f>SUM(R370:R379)</f>
        <v>0</v>
      </c>
      <c r="S380" s="8"/>
    </row>
    <row r="381" spans="1:19" ht="15.75">
      <c r="A381" s="24" t="s">
        <v>35</v>
      </c>
      <c r="B381" s="2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6"/>
      <c r="S381" s="8"/>
    </row>
    <row r="382" spans="1:19">
      <c r="A382" s="49" t="s">
        <v>47</v>
      </c>
      <c r="B382" s="49"/>
      <c r="C382" s="49"/>
      <c r="D382" s="49"/>
      <c r="E382" s="49"/>
      <c r="F382" s="49"/>
      <c r="G382" s="49"/>
      <c r="H382" s="49"/>
      <c r="I382" s="49"/>
      <c r="J382" s="15"/>
      <c r="K382" s="15"/>
      <c r="L382" s="15"/>
      <c r="M382" s="15"/>
      <c r="N382" s="15"/>
      <c r="O382" s="15"/>
      <c r="P382" s="15"/>
      <c r="Q382" s="15"/>
      <c r="R382" s="16"/>
      <c r="S382" s="8"/>
    </row>
    <row r="383" spans="1:19">
      <c r="A383" s="49"/>
      <c r="B383" s="49"/>
      <c r="C383" s="49"/>
      <c r="D383" s="49"/>
      <c r="E383" s="49"/>
      <c r="F383" s="49"/>
      <c r="G383" s="49"/>
      <c r="H383" s="49"/>
      <c r="I383" s="49"/>
      <c r="J383" s="15"/>
      <c r="K383" s="15"/>
      <c r="L383" s="15"/>
      <c r="M383" s="15"/>
      <c r="N383" s="15"/>
      <c r="O383" s="15"/>
      <c r="P383" s="15"/>
      <c r="Q383" s="15"/>
      <c r="R383" s="16"/>
      <c r="S383" s="8"/>
    </row>
    <row r="384" spans="1:19">
      <c r="A384" s="68" t="s">
        <v>101</v>
      </c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58"/>
      <c r="R384" s="8"/>
      <c r="S384" s="8"/>
    </row>
    <row r="385" spans="1:19" ht="18">
      <c r="A385" s="70" t="s">
        <v>27</v>
      </c>
      <c r="B385" s="71"/>
      <c r="C385" s="71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8"/>
      <c r="R385" s="8"/>
      <c r="S385" s="8"/>
    </row>
    <row r="386" spans="1:19">
      <c r="A386" s="68" t="s">
        <v>39</v>
      </c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58"/>
      <c r="R386" s="8"/>
      <c r="S386" s="8"/>
    </row>
    <row r="387" spans="1:19">
      <c r="A387" s="62">
        <v>1</v>
      </c>
      <c r="B387" s="62"/>
      <c r="C387" s="1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3">
        <f t="shared" ref="N387:N396" si="150">(IF(F387="OŽ",IF(L387=1,550.8,IF(L387=2,426.38,IF(L387=3,342.14,IF(L387=4,181.44,IF(L387=5,168.48,IF(L387=6,155.52,IF(L387=7,148.5,IF(L387=8,144,0))))))))+IF(L387&lt;=8,0,IF(L387&lt;=16,137.7,IF(L387&lt;=24,108,IF(L387&lt;=32,80.1,IF(L387&lt;=36,52.2,0)))))-IF(L387&lt;=8,0,IF(L387&lt;=16,(L387-9)*2.754,IF(L387&lt;=24,(L387-17)* 2.754,IF(L387&lt;=32,(L387-25)* 2.754,IF(L387&lt;=36,(L387-33)*2.754,0))))),0)+IF(F387="PČ",IF(L387=1,449,IF(L387=2,314.6,IF(L387=3,238,IF(L387=4,172,IF(L387=5,159,IF(L387=6,145,IF(L387=7,132,IF(L387=8,119,0))))))))+IF(L387&lt;=8,0,IF(L387&lt;=16,88,IF(L387&lt;=24,55,IF(L387&lt;=32,22,0))))-IF(L387&lt;=8,0,IF(L387&lt;=16,(L387-9)*2.245,IF(L387&lt;=24,(L387-17)*2.245,IF(L387&lt;=32,(L387-25)*2.245,0)))),0)+IF(F387="PČneol",IF(L387=1,85,IF(L387=2,64.61,IF(L387=3,50.76,IF(L387=4,16.25,IF(L387=5,15,IF(L387=6,13.75,IF(L387=7,12.5,IF(L387=8,11.25,0))))))))+IF(L387&lt;=8,0,IF(L387&lt;=16,9,0))-IF(L387&lt;=8,0,IF(L387&lt;=16,(L387-9)*0.425,0)),0)+IF(F387="PŽ",IF(L387=1,85,IF(L387=2,59.5,IF(L387=3,45,IF(L387=4,32.5,IF(L387=5,30,IF(L387=6,27.5,IF(L387=7,25,IF(L387=8,22.5,0))))))))+IF(L387&lt;=8,0,IF(L387&lt;=16,19,IF(L387&lt;=24,13,IF(L387&lt;=32,8,0))))-IF(L387&lt;=8,0,IF(L387&lt;=16,(L387-9)*0.425,IF(L387&lt;=24,(L387-17)*0.425,IF(L387&lt;=32,(L387-25)*0.425,0)))),0)+IF(F387="EČ",IF(L387=1,204,IF(L387=2,156.24,IF(L387=3,123.84,IF(L387=4,72,IF(L387=5,66,IF(L387=6,60,IF(L387=7,54,IF(L387=8,48,0))))))))+IF(L387&lt;=8,0,IF(L387&lt;=16,40,IF(L387&lt;=24,25,0)))-IF(L387&lt;=8,0,IF(L387&lt;=16,(L387-9)*1.02,IF(L387&lt;=24,(L387-17)*1.02,0))),0)+IF(F387="EČneol",IF(L387=1,68,IF(L387=2,51.69,IF(L387=3,40.61,IF(L387=4,13,IF(L387=5,12,IF(L387=6,11,IF(L387=7,10,IF(L387=8,9,0)))))))))+IF(F387="EŽ",IF(L387=1,68,IF(L387=2,47.6,IF(L387=3,36,IF(L387=4,18,IF(L387=5,16.5,IF(L387=6,15,IF(L387=7,13.5,IF(L387=8,12,0))))))))+IF(L387&lt;=8,0,IF(L387&lt;=16,10,IF(L387&lt;=24,6,0)))-IF(L387&lt;=8,0,IF(L387&lt;=16,(L387-9)*0.34,IF(L387&lt;=24,(L387-17)*0.34,0))),0)+IF(F387="PT",IF(L387=1,68,IF(L387=2,52.08,IF(L387=3,41.28,IF(L387=4,24,IF(L387=5,22,IF(L387=6,20,IF(L387=7,18,IF(L387=8,16,0))))))))+IF(L387&lt;=8,0,IF(L387&lt;=16,13,IF(L387&lt;=24,9,IF(L387&lt;=32,4,0))))-IF(L387&lt;=8,0,IF(L387&lt;=16,(L387-9)*0.34,IF(L387&lt;=24,(L387-17)*0.34,IF(L387&lt;=32,(L387-25)*0.34,0)))),0)+IF(F387="JOŽ",IF(L387=1,85,IF(L387=2,59.5,IF(L387=3,45,IF(L387=4,32.5,IF(L387=5,30,IF(L387=6,27.5,IF(L387=7,25,IF(L387=8,22.5,0))))))))+IF(L387&lt;=8,0,IF(L387&lt;=16,19,IF(L387&lt;=24,13,0)))-IF(L387&lt;=8,0,IF(L387&lt;=16,(L387-9)*0.425,IF(L387&lt;=24,(L387-17)*0.425,0))),0)+IF(F387="JPČ",IF(L387=1,68,IF(L387=2,47.6,IF(L387=3,36,IF(L387=4,26,IF(L387=5,24,IF(L387=6,22,IF(L387=7,20,IF(L387=8,18,0))))))))+IF(L387&lt;=8,0,IF(L387&lt;=16,13,IF(L387&lt;=24,9,0)))-IF(L387&lt;=8,0,IF(L387&lt;=16,(L387-9)*0.34,IF(L387&lt;=24,(L387-17)*0.34,0))),0)+IF(F387="JEČ",IF(L387=1,34,IF(L387=2,26.04,IF(L387=3,20.6,IF(L387=4,12,IF(L387=5,11,IF(L387=6,10,IF(L387=7,9,IF(L387=8,8,0))))))))+IF(L387&lt;=8,0,IF(L387&lt;=16,6,0))-IF(L387&lt;=8,0,IF(L387&lt;=16,(L387-9)*0.17,0)),0)+IF(F387="JEOF",IF(L387=1,34,IF(L387=2,26.04,IF(L387=3,20.6,IF(L387=4,12,IF(L387=5,11,IF(L387=6,10,IF(L387=7,9,IF(L387=8,8,0))))))))+IF(L387&lt;=8,0,IF(L387&lt;=16,6,0))-IF(L387&lt;=8,0,IF(L387&lt;=16,(L387-9)*0.17,0)),0)+IF(F387="JnPČ",IF(L387=1,51,IF(L387=2,35.7,IF(L387=3,27,IF(L387=4,19.5,IF(L387=5,18,IF(L387=6,16.5,IF(L387=7,15,IF(L387=8,13.5,0))))))))+IF(L387&lt;=8,0,IF(L387&lt;=16,10,0))-IF(L387&lt;=8,0,IF(L387&lt;=16,(L387-9)*0.255,0)),0)+IF(F387="JnEČ",IF(L387=1,25.5,IF(L387=2,19.53,IF(L387=3,15.48,IF(L387=4,9,IF(L387=5,8.25,IF(L387=6,7.5,IF(L387=7,6.75,IF(L387=8,6,0))))))))+IF(L387&lt;=8,0,IF(L387&lt;=16,5,0))-IF(L387&lt;=8,0,IF(L387&lt;=16,(L387-9)*0.1275,0)),0)+IF(F387="JčPČ",IF(L387=1,21.25,IF(L387=2,14.5,IF(L387=3,11.5,IF(L387=4,7,IF(L387=5,6.5,IF(L387=6,6,IF(L387=7,5.5,IF(L387=8,5,0))))))))+IF(L387&lt;=8,0,IF(L387&lt;=16,4,0))-IF(L387&lt;=8,0,IF(L387&lt;=16,(L387-9)*0.10625,0)),0)+IF(F387="JčEČ",IF(L387=1,17,IF(L387=2,13.02,IF(L387=3,10.32,IF(L387=4,6,IF(L387=5,5.5,IF(L387=6,5,IF(L387=7,4.5,IF(L387=8,4,0))))))))+IF(L387&lt;=8,0,IF(L387&lt;=16,3,0))-IF(L387&lt;=8,0,IF(L387&lt;=16,(L387-9)*0.085,0)),0)+IF(F387="NEAK",IF(L387=1,11.48,IF(L387=2,8.79,IF(L387=3,6.97,IF(L387=4,4.05,IF(L387=5,3.71,IF(L387=6,3.38,IF(L387=7,3.04,IF(L387=8,2.7,0))))))))+IF(L387&lt;=8,0,IF(L387&lt;=16,2,IF(L387&lt;=24,1.3,0)))-IF(L387&lt;=8,0,IF(L387&lt;=16,(L387-9)*0.0574,IF(L387&lt;=24,(L387-17)*0.0574,0))),0))*IF(L387&lt;0,1,IF(OR(F387="PČ",F387="PŽ",F387="PT"),IF(J387&lt;32,J387/32,1),1))* IF(L387&lt;0,1,IF(OR(F387="EČ",F387="EŽ",F387="JOŽ",F387="JPČ",F387="NEAK"),IF(J387&lt;24,J387/24,1),1))*IF(L387&lt;0,1,IF(OR(F387="PČneol",F387="JEČ",F387="JEOF",F387="JnPČ",F387="JnEČ",F387="JčPČ",F387="JčEČ"),IF(J387&lt;16,J387/16,1),1))*IF(L387&lt;0,1,IF(F387="EČneol",IF(J387&lt;8,J387/8,1),1))</f>
        <v>0</v>
      </c>
      <c r="O387" s="9">
        <f t="shared" ref="O387:O396" si="151">IF(F387="OŽ",N387,IF(H387="Ne",IF(J387*0.3&lt;J387-L387,N387,0),IF(J387*0.1&lt;J387-L387,N387,0)))</f>
        <v>0</v>
      </c>
      <c r="P387" s="4">
        <f t="shared" ref="P387" si="152">IF(O387=0,0,IF(F387="OŽ",IF(L387&gt;35,0,IF(J387&gt;35,(36-L387)*1.836,((36-L387)-(36-J387))*1.836)),0)+IF(F387="PČ",IF(L387&gt;31,0,IF(J387&gt;31,(32-L387)*1.347,((32-L387)-(32-J387))*1.347)),0)+ IF(F387="PČneol",IF(L387&gt;15,0,IF(J387&gt;15,(16-L387)*0.255,((16-L387)-(16-J387))*0.255)),0)+IF(F387="PŽ",IF(L387&gt;31,0,IF(J387&gt;31,(32-L387)*0.255,((32-L387)-(32-J387))*0.255)),0)+IF(F387="EČ",IF(L387&gt;23,0,IF(J387&gt;23,(24-L387)*0.612,((24-L387)-(24-J387))*0.612)),0)+IF(F387="EČneol",IF(L387&gt;7,0,IF(J387&gt;7,(8-L387)*0.204,((8-L387)-(8-J387))*0.204)),0)+IF(F387="EŽ",IF(L387&gt;23,0,IF(J387&gt;23,(24-L387)*0.204,((24-L387)-(24-J387))*0.204)),0)+IF(F387="PT",IF(L387&gt;31,0,IF(J387&gt;31,(32-L387)*0.204,((32-L387)-(32-J387))*0.204)),0)+IF(F387="JOŽ",IF(L387&gt;23,0,IF(J387&gt;23,(24-L387)*0.255,((24-L387)-(24-J387))*0.255)),0)+IF(F387="JPČ",IF(L387&gt;23,0,IF(J387&gt;23,(24-L387)*0.204,((24-L387)-(24-J387))*0.204)),0)+IF(F387="JEČ",IF(L387&gt;15,0,IF(J387&gt;15,(16-L387)*0.102,((16-L387)-(16-J387))*0.102)),0)+IF(F387="JEOF",IF(L387&gt;15,0,IF(J387&gt;15,(16-L387)*0.102,((16-L387)-(16-J387))*0.102)),0)+IF(F387="JnPČ",IF(L387&gt;15,0,IF(J387&gt;15,(16-L387)*0.153,((16-L387)-(16-J387))*0.153)),0)+IF(F387="JnEČ",IF(L387&gt;15,0,IF(J387&gt;15,(16-L387)*0.0765,((16-L387)-(16-J387))*0.0765)),0)+IF(F387="JčPČ",IF(L387&gt;15,0,IF(J387&gt;15,(16-L387)*0.06375,((16-L387)-(16-J387))*0.06375)),0)+IF(F387="JčEČ",IF(L387&gt;15,0,IF(J387&gt;15,(16-L387)*0.051,((16-L387)-(16-J387))*0.051)),0)+IF(F387="NEAK",IF(L387&gt;23,0,IF(J387&gt;23,(24-L387)*0.03444,((24-L387)-(24-J387))*0.03444)),0))</f>
        <v>0</v>
      </c>
      <c r="Q387" s="11">
        <f t="shared" ref="Q387" si="153">IF(ISERROR(P387*100/N387),0,(P387*100/N387))</f>
        <v>0</v>
      </c>
      <c r="R387" s="10">
        <f t="shared" ref="R387:R396" si="154">IF(Q387&lt;=30,O387+P387,O387+O387*0.3)*IF(G387=1,0.4,IF(G387=2,0.75,IF(G387="1 (kas 4 m. 1 k. nerengiamos)",0.52,1)))*IF(D387="olimpinė",1,IF(M387="Ne",0.5,1))*IF(OR(A$5="Lietuvos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federacija"),IF(OR(J387&lt;8,K387&lt;16),0,1),1)*E387*IF(I387&lt;=1,1,1/I387)*IF(OR(A$5="Lietuvos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7" s="8"/>
    </row>
    <row r="388" spans="1:19">
      <c r="A388" s="62">
        <v>2</v>
      </c>
      <c r="B388" s="62"/>
      <c r="C388" s="1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3">
        <f t="shared" si="150"/>
        <v>0</v>
      </c>
      <c r="O388" s="9">
        <f t="shared" si="151"/>
        <v>0</v>
      </c>
      <c r="P388" s="4">
        <f t="shared" ref="P388:P396" si="155">IF(O388=0,0,IF(F388="OŽ",IF(L388&gt;35,0,IF(J388&gt;35,(36-L388)*1.836,((36-L388)-(36-J388))*1.836)),0)+IF(F388="PČ",IF(L388&gt;31,0,IF(J388&gt;31,(32-L388)*1.347,((32-L388)-(32-J388))*1.347)),0)+ IF(F388="PČneol",IF(L388&gt;15,0,IF(J388&gt;15,(16-L388)*0.255,((16-L388)-(16-J388))*0.255)),0)+IF(F388="PŽ",IF(L388&gt;31,0,IF(J388&gt;31,(32-L388)*0.255,((32-L388)-(32-J388))*0.255)),0)+IF(F388="EČ",IF(L388&gt;23,0,IF(J388&gt;23,(24-L388)*0.612,((24-L388)-(24-J388))*0.612)),0)+IF(F388="EČneol",IF(L388&gt;7,0,IF(J388&gt;7,(8-L388)*0.204,((8-L388)-(8-J388))*0.204)),0)+IF(F388="EŽ",IF(L388&gt;23,0,IF(J388&gt;23,(24-L388)*0.204,((24-L388)-(24-J388))*0.204)),0)+IF(F388="PT",IF(L388&gt;31,0,IF(J388&gt;31,(32-L388)*0.204,((32-L388)-(32-J388))*0.204)),0)+IF(F388="JOŽ",IF(L388&gt;23,0,IF(J388&gt;23,(24-L388)*0.255,((24-L388)-(24-J388))*0.255)),0)+IF(F388="JPČ",IF(L388&gt;23,0,IF(J388&gt;23,(24-L388)*0.204,((24-L388)-(24-J388))*0.204)),0)+IF(F388="JEČ",IF(L388&gt;15,0,IF(J388&gt;15,(16-L388)*0.102,((16-L388)-(16-J388))*0.102)),0)+IF(F388="JEOF",IF(L388&gt;15,0,IF(J388&gt;15,(16-L388)*0.102,((16-L388)-(16-J388))*0.102)),0)+IF(F388="JnPČ",IF(L388&gt;15,0,IF(J388&gt;15,(16-L388)*0.153,((16-L388)-(16-J388))*0.153)),0)+IF(F388="JnEČ",IF(L388&gt;15,0,IF(J388&gt;15,(16-L388)*0.0765,((16-L388)-(16-J388))*0.0765)),0)+IF(F388="JčPČ",IF(L388&gt;15,0,IF(J388&gt;15,(16-L388)*0.06375,((16-L388)-(16-J388))*0.06375)),0)+IF(F388="JčEČ",IF(L388&gt;15,0,IF(J388&gt;15,(16-L388)*0.051,((16-L388)-(16-J388))*0.051)),0)+IF(F388="NEAK",IF(L388&gt;23,0,IF(J388&gt;23,(24-L388)*0.03444,((24-L388)-(24-J388))*0.03444)),0))</f>
        <v>0</v>
      </c>
      <c r="Q388" s="11">
        <f t="shared" ref="Q388:Q396" si="156">IF(ISERROR(P388*100/N388),0,(P388*100/N388))</f>
        <v>0</v>
      </c>
      <c r="R388" s="10">
        <f t="shared" si="154"/>
        <v>0</v>
      </c>
      <c r="S388" s="8"/>
    </row>
    <row r="389" spans="1:19">
      <c r="A389" s="62">
        <v>3</v>
      </c>
      <c r="B389" s="62"/>
      <c r="C389" s="1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3">
        <f t="shared" si="150"/>
        <v>0</v>
      </c>
      <c r="O389" s="9">
        <f t="shared" si="151"/>
        <v>0</v>
      </c>
      <c r="P389" s="4">
        <f t="shared" si="155"/>
        <v>0</v>
      </c>
      <c r="Q389" s="11">
        <f t="shared" si="156"/>
        <v>0</v>
      </c>
      <c r="R389" s="10">
        <f t="shared" si="154"/>
        <v>0</v>
      </c>
      <c r="S389" s="8"/>
    </row>
    <row r="390" spans="1:19">
      <c r="A390" s="62">
        <v>4</v>
      </c>
      <c r="B390" s="62"/>
      <c r="C390" s="1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3">
        <f t="shared" si="150"/>
        <v>0</v>
      </c>
      <c r="O390" s="9">
        <f t="shared" si="151"/>
        <v>0</v>
      </c>
      <c r="P390" s="4">
        <f t="shared" si="155"/>
        <v>0</v>
      </c>
      <c r="Q390" s="11">
        <f t="shared" si="156"/>
        <v>0</v>
      </c>
      <c r="R390" s="10">
        <f t="shared" si="154"/>
        <v>0</v>
      </c>
      <c r="S390" s="8"/>
    </row>
    <row r="391" spans="1:19">
      <c r="A391" s="62">
        <v>5</v>
      </c>
      <c r="B391" s="62"/>
      <c r="C391" s="1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3">
        <f t="shared" si="150"/>
        <v>0</v>
      </c>
      <c r="O391" s="9">
        <f t="shared" si="151"/>
        <v>0</v>
      </c>
      <c r="P391" s="4">
        <f t="shared" si="155"/>
        <v>0</v>
      </c>
      <c r="Q391" s="11">
        <f t="shared" si="156"/>
        <v>0</v>
      </c>
      <c r="R391" s="10">
        <f t="shared" si="154"/>
        <v>0</v>
      </c>
      <c r="S391" s="8"/>
    </row>
    <row r="392" spans="1:19">
      <c r="A392" s="62">
        <v>6</v>
      </c>
      <c r="B392" s="62"/>
      <c r="C392" s="1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3">
        <f t="shared" si="150"/>
        <v>0</v>
      </c>
      <c r="O392" s="9">
        <f t="shared" si="151"/>
        <v>0</v>
      </c>
      <c r="P392" s="4">
        <f t="shared" si="155"/>
        <v>0</v>
      </c>
      <c r="Q392" s="11">
        <f t="shared" si="156"/>
        <v>0</v>
      </c>
      <c r="R392" s="10">
        <f t="shared" si="154"/>
        <v>0</v>
      </c>
      <c r="S392" s="8"/>
    </row>
    <row r="393" spans="1:19">
      <c r="A393" s="62">
        <v>7</v>
      </c>
      <c r="B393" s="62"/>
      <c r="C393" s="1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3">
        <f t="shared" si="150"/>
        <v>0</v>
      </c>
      <c r="O393" s="9">
        <f t="shared" si="151"/>
        <v>0</v>
      </c>
      <c r="P393" s="4">
        <f t="shared" si="155"/>
        <v>0</v>
      </c>
      <c r="Q393" s="11">
        <f t="shared" si="156"/>
        <v>0</v>
      </c>
      <c r="R393" s="10">
        <f t="shared" si="154"/>
        <v>0</v>
      </c>
      <c r="S393" s="8"/>
    </row>
    <row r="394" spans="1:19">
      <c r="A394" s="62">
        <v>8</v>
      </c>
      <c r="B394" s="62"/>
      <c r="C394" s="1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3">
        <f t="shared" si="150"/>
        <v>0</v>
      </c>
      <c r="O394" s="9">
        <f t="shared" si="151"/>
        <v>0</v>
      </c>
      <c r="P394" s="4">
        <f t="shared" si="155"/>
        <v>0</v>
      </c>
      <c r="Q394" s="11">
        <f t="shared" si="156"/>
        <v>0</v>
      </c>
      <c r="R394" s="10">
        <f t="shared" si="154"/>
        <v>0</v>
      </c>
      <c r="S394" s="8"/>
    </row>
    <row r="395" spans="1:19">
      <c r="A395" s="62">
        <v>9</v>
      </c>
      <c r="B395" s="62"/>
      <c r="C395" s="1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3">
        <f t="shared" si="150"/>
        <v>0</v>
      </c>
      <c r="O395" s="9">
        <f t="shared" si="151"/>
        <v>0</v>
      </c>
      <c r="P395" s="4">
        <f t="shared" si="155"/>
        <v>0</v>
      </c>
      <c r="Q395" s="11">
        <f t="shared" si="156"/>
        <v>0</v>
      </c>
      <c r="R395" s="10">
        <f t="shared" si="154"/>
        <v>0</v>
      </c>
      <c r="S395" s="8"/>
    </row>
    <row r="396" spans="1:19">
      <c r="A396" s="62">
        <v>10</v>
      </c>
      <c r="B396" s="62"/>
      <c r="C396" s="1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3">
        <f t="shared" si="150"/>
        <v>0</v>
      </c>
      <c r="O396" s="9">
        <f t="shared" si="151"/>
        <v>0</v>
      </c>
      <c r="P396" s="4">
        <f t="shared" si="155"/>
        <v>0</v>
      </c>
      <c r="Q396" s="11">
        <f t="shared" si="156"/>
        <v>0</v>
      </c>
      <c r="R396" s="10">
        <f t="shared" si="154"/>
        <v>0</v>
      </c>
      <c r="S396" s="8"/>
    </row>
    <row r="397" spans="1:19">
      <c r="A397" s="65" t="s">
        <v>34</v>
      </c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7"/>
      <c r="R397" s="10">
        <f>SUM(R387:R396)</f>
        <v>0</v>
      </c>
      <c r="S397" s="8"/>
    </row>
    <row r="398" spans="1:19" ht="15.75">
      <c r="A398" s="24" t="s">
        <v>35</v>
      </c>
      <c r="B398" s="2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6"/>
      <c r="S398" s="8"/>
    </row>
    <row r="399" spans="1:19">
      <c r="A399" s="49" t="s">
        <v>47</v>
      </c>
      <c r="B399" s="49"/>
      <c r="C399" s="49"/>
      <c r="D399" s="49"/>
      <c r="E399" s="49"/>
      <c r="F399" s="49"/>
      <c r="G399" s="49"/>
      <c r="H399" s="49"/>
      <c r="I399" s="49"/>
      <c r="J399" s="15"/>
      <c r="K399" s="15"/>
      <c r="L399" s="15"/>
      <c r="M399" s="15"/>
      <c r="N399" s="15"/>
      <c r="O399" s="15"/>
      <c r="P399" s="15"/>
      <c r="Q399" s="15"/>
      <c r="R399" s="16"/>
      <c r="S399" s="8"/>
    </row>
    <row r="400" spans="1:19" s="8" customFormat="1">
      <c r="A400" s="49"/>
      <c r="B400" s="49"/>
      <c r="C400" s="49"/>
      <c r="D400" s="49"/>
      <c r="E400" s="49"/>
      <c r="F400" s="49"/>
      <c r="G400" s="49"/>
      <c r="H400" s="49"/>
      <c r="I400" s="49"/>
      <c r="J400" s="15"/>
      <c r="K400" s="15"/>
      <c r="L400" s="15"/>
      <c r="M400" s="15"/>
      <c r="N400" s="15"/>
      <c r="O400" s="15"/>
      <c r="P400" s="15"/>
      <c r="Q400" s="15"/>
      <c r="R400" s="16"/>
    </row>
    <row r="401" spans="1:19">
      <c r="A401" s="68" t="s">
        <v>101</v>
      </c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58"/>
      <c r="R401" s="8"/>
      <c r="S401" s="8"/>
    </row>
    <row r="402" spans="1:19" ht="18">
      <c r="A402" s="70" t="s">
        <v>27</v>
      </c>
      <c r="B402" s="71"/>
      <c r="C402" s="71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8"/>
      <c r="R402" s="8"/>
      <c r="S402" s="8"/>
    </row>
    <row r="403" spans="1:19">
      <c r="A403" s="68" t="s">
        <v>39</v>
      </c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58"/>
      <c r="R403" s="8"/>
      <c r="S403" s="8"/>
    </row>
    <row r="404" spans="1:19">
      <c r="A404" s="62">
        <v>1</v>
      </c>
      <c r="B404" s="62"/>
      <c r="C404" s="1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3">
        <f t="shared" ref="N404:N413" si="157">(IF(F404="OŽ",IF(L404=1,550.8,IF(L404=2,426.38,IF(L404=3,342.14,IF(L404=4,181.44,IF(L404=5,168.48,IF(L404=6,155.52,IF(L404=7,148.5,IF(L404=8,144,0))))))))+IF(L404&lt;=8,0,IF(L404&lt;=16,137.7,IF(L404&lt;=24,108,IF(L404&lt;=32,80.1,IF(L404&lt;=36,52.2,0)))))-IF(L404&lt;=8,0,IF(L404&lt;=16,(L404-9)*2.754,IF(L404&lt;=24,(L404-17)* 2.754,IF(L404&lt;=32,(L404-25)* 2.754,IF(L404&lt;=36,(L404-33)*2.754,0))))),0)+IF(F404="PČ",IF(L404=1,449,IF(L404=2,314.6,IF(L404=3,238,IF(L404=4,172,IF(L404=5,159,IF(L404=6,145,IF(L404=7,132,IF(L404=8,119,0))))))))+IF(L404&lt;=8,0,IF(L404&lt;=16,88,IF(L404&lt;=24,55,IF(L404&lt;=32,22,0))))-IF(L404&lt;=8,0,IF(L404&lt;=16,(L404-9)*2.245,IF(L404&lt;=24,(L404-17)*2.245,IF(L404&lt;=32,(L404-25)*2.245,0)))),0)+IF(F404="PČneol",IF(L404=1,85,IF(L404=2,64.61,IF(L404=3,50.76,IF(L404=4,16.25,IF(L404=5,15,IF(L404=6,13.75,IF(L404=7,12.5,IF(L404=8,11.25,0))))))))+IF(L404&lt;=8,0,IF(L404&lt;=16,9,0))-IF(L404&lt;=8,0,IF(L404&lt;=16,(L404-9)*0.425,0)),0)+IF(F404="PŽ",IF(L404=1,85,IF(L404=2,59.5,IF(L404=3,45,IF(L404=4,32.5,IF(L404=5,30,IF(L404=6,27.5,IF(L404=7,25,IF(L404=8,22.5,0))))))))+IF(L404&lt;=8,0,IF(L404&lt;=16,19,IF(L404&lt;=24,13,IF(L404&lt;=32,8,0))))-IF(L404&lt;=8,0,IF(L404&lt;=16,(L404-9)*0.425,IF(L404&lt;=24,(L404-17)*0.425,IF(L404&lt;=32,(L404-25)*0.425,0)))),0)+IF(F404="EČ",IF(L404=1,204,IF(L404=2,156.24,IF(L404=3,123.84,IF(L404=4,72,IF(L404=5,66,IF(L404=6,60,IF(L404=7,54,IF(L404=8,48,0))))))))+IF(L404&lt;=8,0,IF(L404&lt;=16,40,IF(L404&lt;=24,25,0)))-IF(L404&lt;=8,0,IF(L404&lt;=16,(L404-9)*1.02,IF(L404&lt;=24,(L404-17)*1.02,0))),0)+IF(F404="EČneol",IF(L404=1,68,IF(L404=2,51.69,IF(L404=3,40.61,IF(L404=4,13,IF(L404=5,12,IF(L404=6,11,IF(L404=7,10,IF(L404=8,9,0)))))))))+IF(F404="EŽ",IF(L404=1,68,IF(L404=2,47.6,IF(L404=3,36,IF(L404=4,18,IF(L404=5,16.5,IF(L404=6,15,IF(L404=7,13.5,IF(L404=8,12,0))))))))+IF(L404&lt;=8,0,IF(L404&lt;=16,10,IF(L404&lt;=24,6,0)))-IF(L404&lt;=8,0,IF(L404&lt;=16,(L404-9)*0.34,IF(L404&lt;=24,(L404-17)*0.34,0))),0)+IF(F404="PT",IF(L404=1,68,IF(L404=2,52.08,IF(L404=3,41.28,IF(L404=4,24,IF(L404=5,22,IF(L404=6,20,IF(L404=7,18,IF(L404=8,16,0))))))))+IF(L404&lt;=8,0,IF(L404&lt;=16,13,IF(L404&lt;=24,9,IF(L404&lt;=32,4,0))))-IF(L404&lt;=8,0,IF(L404&lt;=16,(L404-9)*0.34,IF(L404&lt;=24,(L404-17)*0.34,IF(L404&lt;=32,(L404-25)*0.34,0)))),0)+IF(F404="JOŽ",IF(L404=1,85,IF(L404=2,59.5,IF(L404=3,45,IF(L404=4,32.5,IF(L404=5,30,IF(L404=6,27.5,IF(L404=7,25,IF(L404=8,22.5,0))))))))+IF(L404&lt;=8,0,IF(L404&lt;=16,19,IF(L404&lt;=24,13,0)))-IF(L404&lt;=8,0,IF(L404&lt;=16,(L404-9)*0.425,IF(L404&lt;=24,(L404-17)*0.425,0))),0)+IF(F404="JPČ",IF(L404=1,68,IF(L404=2,47.6,IF(L404=3,36,IF(L404=4,26,IF(L404=5,24,IF(L404=6,22,IF(L404=7,20,IF(L404=8,18,0))))))))+IF(L404&lt;=8,0,IF(L404&lt;=16,13,IF(L404&lt;=24,9,0)))-IF(L404&lt;=8,0,IF(L404&lt;=16,(L404-9)*0.34,IF(L404&lt;=24,(L404-17)*0.34,0))),0)+IF(F404="JEČ",IF(L404=1,34,IF(L404=2,26.04,IF(L404=3,20.6,IF(L404=4,12,IF(L404=5,11,IF(L404=6,10,IF(L404=7,9,IF(L404=8,8,0))))))))+IF(L404&lt;=8,0,IF(L404&lt;=16,6,0))-IF(L404&lt;=8,0,IF(L404&lt;=16,(L404-9)*0.17,0)),0)+IF(F404="JEOF",IF(L404=1,34,IF(L404=2,26.04,IF(L404=3,20.6,IF(L404=4,12,IF(L404=5,11,IF(L404=6,10,IF(L404=7,9,IF(L404=8,8,0))))))))+IF(L404&lt;=8,0,IF(L404&lt;=16,6,0))-IF(L404&lt;=8,0,IF(L404&lt;=16,(L404-9)*0.17,0)),0)+IF(F404="JnPČ",IF(L404=1,51,IF(L404=2,35.7,IF(L404=3,27,IF(L404=4,19.5,IF(L404=5,18,IF(L404=6,16.5,IF(L404=7,15,IF(L404=8,13.5,0))))))))+IF(L404&lt;=8,0,IF(L404&lt;=16,10,0))-IF(L404&lt;=8,0,IF(L404&lt;=16,(L404-9)*0.255,0)),0)+IF(F404="JnEČ",IF(L404=1,25.5,IF(L404=2,19.53,IF(L404=3,15.48,IF(L404=4,9,IF(L404=5,8.25,IF(L404=6,7.5,IF(L404=7,6.75,IF(L404=8,6,0))))))))+IF(L404&lt;=8,0,IF(L404&lt;=16,5,0))-IF(L404&lt;=8,0,IF(L404&lt;=16,(L404-9)*0.1275,0)),0)+IF(F404="JčPČ",IF(L404=1,21.25,IF(L404=2,14.5,IF(L404=3,11.5,IF(L404=4,7,IF(L404=5,6.5,IF(L404=6,6,IF(L404=7,5.5,IF(L404=8,5,0))))))))+IF(L404&lt;=8,0,IF(L404&lt;=16,4,0))-IF(L404&lt;=8,0,IF(L404&lt;=16,(L404-9)*0.10625,0)),0)+IF(F404="JčEČ",IF(L404=1,17,IF(L404=2,13.02,IF(L404=3,10.32,IF(L404=4,6,IF(L404=5,5.5,IF(L404=6,5,IF(L404=7,4.5,IF(L404=8,4,0))))))))+IF(L404&lt;=8,0,IF(L404&lt;=16,3,0))-IF(L404&lt;=8,0,IF(L404&lt;=16,(L404-9)*0.085,0)),0)+IF(F404="NEAK",IF(L404=1,11.48,IF(L404=2,8.79,IF(L404=3,6.97,IF(L404=4,4.05,IF(L404=5,3.71,IF(L404=6,3.38,IF(L404=7,3.04,IF(L404=8,2.7,0))))))))+IF(L404&lt;=8,0,IF(L404&lt;=16,2,IF(L404&lt;=24,1.3,0)))-IF(L404&lt;=8,0,IF(L404&lt;=16,(L404-9)*0.0574,IF(L404&lt;=24,(L404-17)*0.0574,0))),0))*IF(L404&lt;0,1,IF(OR(F404="PČ",F404="PŽ",F404="PT"),IF(J404&lt;32,J404/32,1),1))* IF(L404&lt;0,1,IF(OR(F404="EČ",F404="EŽ",F404="JOŽ",F404="JPČ",F404="NEAK"),IF(J404&lt;24,J404/24,1),1))*IF(L404&lt;0,1,IF(OR(F404="PČneol",F404="JEČ",F404="JEOF",F404="JnPČ",F404="JnEČ",F404="JčPČ",F404="JčEČ"),IF(J404&lt;16,J404/16,1),1))*IF(L404&lt;0,1,IF(F404="EČneol",IF(J404&lt;8,J404/8,1),1))</f>
        <v>0</v>
      </c>
      <c r="O404" s="9">
        <f t="shared" ref="O404:O413" si="158">IF(F404="OŽ",N404,IF(H404="Ne",IF(J404*0.3&lt;J404-L404,N404,0),IF(J404*0.1&lt;J404-L404,N404,0)))</f>
        <v>0</v>
      </c>
      <c r="P404" s="4">
        <f t="shared" ref="P404" si="159">IF(O404=0,0,IF(F404="OŽ",IF(L404&gt;35,0,IF(J404&gt;35,(36-L404)*1.836,((36-L404)-(36-J404))*1.836)),0)+IF(F404="PČ",IF(L404&gt;31,0,IF(J404&gt;31,(32-L404)*1.347,((32-L404)-(32-J404))*1.347)),0)+ IF(F404="PČneol",IF(L404&gt;15,0,IF(J404&gt;15,(16-L404)*0.255,((16-L404)-(16-J404))*0.255)),0)+IF(F404="PŽ",IF(L404&gt;31,0,IF(J404&gt;31,(32-L404)*0.255,((32-L404)-(32-J404))*0.255)),0)+IF(F404="EČ",IF(L404&gt;23,0,IF(J404&gt;23,(24-L404)*0.612,((24-L404)-(24-J404))*0.612)),0)+IF(F404="EČneol",IF(L404&gt;7,0,IF(J404&gt;7,(8-L404)*0.204,((8-L404)-(8-J404))*0.204)),0)+IF(F404="EŽ",IF(L404&gt;23,0,IF(J404&gt;23,(24-L404)*0.204,((24-L404)-(24-J404))*0.204)),0)+IF(F404="PT",IF(L404&gt;31,0,IF(J404&gt;31,(32-L404)*0.204,((32-L404)-(32-J404))*0.204)),0)+IF(F404="JOŽ",IF(L404&gt;23,0,IF(J404&gt;23,(24-L404)*0.255,((24-L404)-(24-J404))*0.255)),0)+IF(F404="JPČ",IF(L404&gt;23,0,IF(J404&gt;23,(24-L404)*0.204,((24-L404)-(24-J404))*0.204)),0)+IF(F404="JEČ",IF(L404&gt;15,0,IF(J404&gt;15,(16-L404)*0.102,((16-L404)-(16-J404))*0.102)),0)+IF(F404="JEOF",IF(L404&gt;15,0,IF(J404&gt;15,(16-L404)*0.102,((16-L404)-(16-J404))*0.102)),0)+IF(F404="JnPČ",IF(L404&gt;15,0,IF(J404&gt;15,(16-L404)*0.153,((16-L404)-(16-J404))*0.153)),0)+IF(F404="JnEČ",IF(L404&gt;15,0,IF(J404&gt;15,(16-L404)*0.0765,((16-L404)-(16-J404))*0.0765)),0)+IF(F404="JčPČ",IF(L404&gt;15,0,IF(J404&gt;15,(16-L404)*0.06375,((16-L404)-(16-J404))*0.06375)),0)+IF(F404="JčEČ",IF(L404&gt;15,0,IF(J404&gt;15,(16-L404)*0.051,((16-L404)-(16-J404))*0.051)),0)+IF(F404="NEAK",IF(L404&gt;23,0,IF(J404&gt;23,(24-L404)*0.03444,((24-L404)-(24-J404))*0.03444)),0))</f>
        <v>0</v>
      </c>
      <c r="Q404" s="11">
        <f t="shared" ref="Q404" si="160">IF(ISERROR(P404*100/N404),0,(P404*100/N404))</f>
        <v>0</v>
      </c>
      <c r="R404" s="10">
        <f t="shared" ref="R404:R413" si="161">IF(Q404&lt;=30,O404+P404,O404+O404*0.3)*IF(G404=1,0.4,IF(G404=2,0.75,IF(G404="1 (kas 4 m. 1 k. nerengiamos)",0.52,1)))*IF(D404="olimpinė",1,IF(M404="Ne",0.5,1))*IF(OR(A$5="Lietuvos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federacija"),IF(OR(J404&lt;8,K404&lt;16),0,1),1)*E404*IF(I404&lt;=1,1,1/I404)*IF(OR(A$5="Lietuvos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4" s="8"/>
    </row>
    <row r="405" spans="1:19">
      <c r="A405" s="62">
        <v>2</v>
      </c>
      <c r="B405" s="62"/>
      <c r="C405" s="1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3">
        <f t="shared" si="157"/>
        <v>0</v>
      </c>
      <c r="O405" s="9">
        <f t="shared" si="158"/>
        <v>0</v>
      </c>
      <c r="P405" s="4">
        <f t="shared" ref="P405:P413" si="162">IF(O405=0,0,IF(F405="OŽ",IF(L405&gt;35,0,IF(J405&gt;35,(36-L405)*1.836,((36-L405)-(36-J405))*1.836)),0)+IF(F405="PČ",IF(L405&gt;31,0,IF(J405&gt;31,(32-L405)*1.347,((32-L405)-(32-J405))*1.347)),0)+ IF(F405="PČneol",IF(L405&gt;15,0,IF(J405&gt;15,(16-L405)*0.255,((16-L405)-(16-J405))*0.255)),0)+IF(F405="PŽ",IF(L405&gt;31,0,IF(J405&gt;31,(32-L405)*0.255,((32-L405)-(32-J405))*0.255)),0)+IF(F405="EČ",IF(L405&gt;23,0,IF(J405&gt;23,(24-L405)*0.612,((24-L405)-(24-J405))*0.612)),0)+IF(F405="EČneol",IF(L405&gt;7,0,IF(J405&gt;7,(8-L405)*0.204,((8-L405)-(8-J405))*0.204)),0)+IF(F405="EŽ",IF(L405&gt;23,0,IF(J405&gt;23,(24-L405)*0.204,((24-L405)-(24-J405))*0.204)),0)+IF(F405="PT",IF(L405&gt;31,0,IF(J405&gt;31,(32-L405)*0.204,((32-L405)-(32-J405))*0.204)),0)+IF(F405="JOŽ",IF(L405&gt;23,0,IF(J405&gt;23,(24-L405)*0.255,((24-L405)-(24-J405))*0.255)),0)+IF(F405="JPČ",IF(L405&gt;23,0,IF(J405&gt;23,(24-L405)*0.204,((24-L405)-(24-J405))*0.204)),0)+IF(F405="JEČ",IF(L405&gt;15,0,IF(J405&gt;15,(16-L405)*0.102,((16-L405)-(16-J405))*0.102)),0)+IF(F405="JEOF",IF(L405&gt;15,0,IF(J405&gt;15,(16-L405)*0.102,((16-L405)-(16-J405))*0.102)),0)+IF(F405="JnPČ",IF(L405&gt;15,0,IF(J405&gt;15,(16-L405)*0.153,((16-L405)-(16-J405))*0.153)),0)+IF(F405="JnEČ",IF(L405&gt;15,0,IF(J405&gt;15,(16-L405)*0.0765,((16-L405)-(16-J405))*0.0765)),0)+IF(F405="JčPČ",IF(L405&gt;15,0,IF(J405&gt;15,(16-L405)*0.06375,((16-L405)-(16-J405))*0.06375)),0)+IF(F405="JčEČ",IF(L405&gt;15,0,IF(J405&gt;15,(16-L405)*0.051,((16-L405)-(16-J405))*0.051)),0)+IF(F405="NEAK",IF(L405&gt;23,0,IF(J405&gt;23,(24-L405)*0.03444,((24-L405)-(24-J405))*0.03444)),0))</f>
        <v>0</v>
      </c>
      <c r="Q405" s="11">
        <f t="shared" ref="Q405:Q413" si="163">IF(ISERROR(P405*100/N405),0,(P405*100/N405))</f>
        <v>0</v>
      </c>
      <c r="R405" s="10">
        <f t="shared" si="161"/>
        <v>0</v>
      </c>
      <c r="S405" s="8"/>
    </row>
    <row r="406" spans="1:19">
      <c r="A406" s="62">
        <v>3</v>
      </c>
      <c r="B406" s="62"/>
      <c r="C406" s="1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3">
        <f t="shared" si="157"/>
        <v>0</v>
      </c>
      <c r="O406" s="9">
        <f t="shared" si="158"/>
        <v>0</v>
      </c>
      <c r="P406" s="4">
        <f t="shared" si="162"/>
        <v>0</v>
      </c>
      <c r="Q406" s="11">
        <f t="shared" si="163"/>
        <v>0</v>
      </c>
      <c r="R406" s="10">
        <f t="shared" si="161"/>
        <v>0</v>
      </c>
      <c r="S406" s="8"/>
    </row>
    <row r="407" spans="1:19">
      <c r="A407" s="62">
        <v>4</v>
      </c>
      <c r="B407" s="62"/>
      <c r="C407" s="1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3">
        <f t="shared" si="157"/>
        <v>0</v>
      </c>
      <c r="O407" s="9">
        <f t="shared" si="158"/>
        <v>0</v>
      </c>
      <c r="P407" s="4">
        <f t="shared" si="162"/>
        <v>0</v>
      </c>
      <c r="Q407" s="11">
        <f t="shared" si="163"/>
        <v>0</v>
      </c>
      <c r="R407" s="10">
        <f t="shared" si="161"/>
        <v>0</v>
      </c>
      <c r="S407" s="8"/>
    </row>
    <row r="408" spans="1:19">
      <c r="A408" s="62">
        <v>5</v>
      </c>
      <c r="B408" s="62"/>
      <c r="C408" s="1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3">
        <f t="shared" si="157"/>
        <v>0</v>
      </c>
      <c r="O408" s="9">
        <f t="shared" si="158"/>
        <v>0</v>
      </c>
      <c r="P408" s="4">
        <f t="shared" si="162"/>
        <v>0</v>
      </c>
      <c r="Q408" s="11">
        <f t="shared" si="163"/>
        <v>0</v>
      </c>
      <c r="R408" s="10">
        <f t="shared" si="161"/>
        <v>0</v>
      </c>
      <c r="S408" s="8"/>
    </row>
    <row r="409" spans="1:19">
      <c r="A409" s="62">
        <v>6</v>
      </c>
      <c r="B409" s="62"/>
      <c r="C409" s="1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3">
        <f t="shared" si="157"/>
        <v>0</v>
      </c>
      <c r="O409" s="9">
        <f t="shared" si="158"/>
        <v>0</v>
      </c>
      <c r="P409" s="4">
        <f t="shared" si="162"/>
        <v>0</v>
      </c>
      <c r="Q409" s="11">
        <f t="shared" si="163"/>
        <v>0</v>
      </c>
      <c r="R409" s="10">
        <f t="shared" si="161"/>
        <v>0</v>
      </c>
      <c r="S409" s="8"/>
    </row>
    <row r="410" spans="1:19">
      <c r="A410" s="62">
        <v>7</v>
      </c>
      <c r="B410" s="62"/>
      <c r="C410" s="1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3">
        <f t="shared" si="157"/>
        <v>0</v>
      </c>
      <c r="O410" s="9">
        <f t="shared" si="158"/>
        <v>0</v>
      </c>
      <c r="P410" s="4">
        <f t="shared" si="162"/>
        <v>0</v>
      </c>
      <c r="Q410" s="11">
        <f t="shared" si="163"/>
        <v>0</v>
      </c>
      <c r="R410" s="10">
        <f t="shared" si="161"/>
        <v>0</v>
      </c>
      <c r="S410" s="8"/>
    </row>
    <row r="411" spans="1:19">
      <c r="A411" s="62">
        <v>8</v>
      </c>
      <c r="B411" s="62"/>
      <c r="C411" s="1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3">
        <f t="shared" si="157"/>
        <v>0</v>
      </c>
      <c r="O411" s="9">
        <f t="shared" si="158"/>
        <v>0</v>
      </c>
      <c r="P411" s="4">
        <f t="shared" si="162"/>
        <v>0</v>
      </c>
      <c r="Q411" s="11">
        <f t="shared" si="163"/>
        <v>0</v>
      </c>
      <c r="R411" s="10">
        <f t="shared" si="161"/>
        <v>0</v>
      </c>
      <c r="S411" s="8"/>
    </row>
    <row r="412" spans="1:19">
      <c r="A412" s="62">
        <v>9</v>
      </c>
      <c r="B412" s="62"/>
      <c r="C412" s="1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3">
        <f t="shared" si="157"/>
        <v>0</v>
      </c>
      <c r="O412" s="9">
        <f t="shared" si="158"/>
        <v>0</v>
      </c>
      <c r="P412" s="4">
        <f t="shared" si="162"/>
        <v>0</v>
      </c>
      <c r="Q412" s="11">
        <f t="shared" si="163"/>
        <v>0</v>
      </c>
      <c r="R412" s="10">
        <f t="shared" si="161"/>
        <v>0</v>
      </c>
      <c r="S412" s="8"/>
    </row>
    <row r="413" spans="1:19">
      <c r="A413" s="62">
        <v>10</v>
      </c>
      <c r="B413" s="62"/>
      <c r="C413" s="1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3">
        <f t="shared" si="157"/>
        <v>0</v>
      </c>
      <c r="O413" s="9">
        <f t="shared" si="158"/>
        <v>0</v>
      </c>
      <c r="P413" s="4">
        <f t="shared" si="162"/>
        <v>0</v>
      </c>
      <c r="Q413" s="11">
        <f t="shared" si="163"/>
        <v>0</v>
      </c>
      <c r="R413" s="10">
        <f t="shared" si="161"/>
        <v>0</v>
      </c>
      <c r="S413" s="8"/>
    </row>
    <row r="414" spans="1:19">
      <c r="A414" s="65" t="s">
        <v>34</v>
      </c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7"/>
      <c r="R414" s="10">
        <f>SUM(R404:R413)</f>
        <v>0</v>
      </c>
      <c r="S414" s="8"/>
    </row>
    <row r="415" spans="1:19" ht="15.75">
      <c r="A415" s="24" t="s">
        <v>35</v>
      </c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6"/>
      <c r="S415" s="8"/>
    </row>
    <row r="416" spans="1:19">
      <c r="A416" s="49" t="s">
        <v>47</v>
      </c>
      <c r="B416" s="49"/>
      <c r="C416" s="49"/>
      <c r="D416" s="49"/>
      <c r="E416" s="49"/>
      <c r="F416" s="49"/>
      <c r="G416" s="49"/>
      <c r="H416" s="49"/>
      <c r="I416" s="49"/>
      <c r="J416" s="15"/>
      <c r="K416" s="15"/>
      <c r="L416" s="15"/>
      <c r="M416" s="15"/>
      <c r="N416" s="15"/>
      <c r="O416" s="15"/>
      <c r="P416" s="15"/>
      <c r="Q416" s="15"/>
      <c r="R416" s="16"/>
      <c r="S416" s="8"/>
    </row>
    <row r="417" spans="1:19" s="8" customFormat="1">
      <c r="A417" s="49"/>
      <c r="B417" s="49"/>
      <c r="C417" s="49"/>
      <c r="D417" s="49"/>
      <c r="E417" s="49"/>
      <c r="F417" s="49"/>
      <c r="G417" s="49"/>
      <c r="H417" s="49"/>
      <c r="I417" s="49"/>
      <c r="J417" s="15"/>
      <c r="K417" s="15"/>
      <c r="L417" s="15"/>
      <c r="M417" s="15"/>
      <c r="N417" s="15"/>
      <c r="O417" s="15"/>
      <c r="P417" s="15"/>
      <c r="Q417" s="15"/>
      <c r="R417" s="16"/>
    </row>
    <row r="418" spans="1:19">
      <c r="A418" s="68" t="s">
        <v>101</v>
      </c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58"/>
      <c r="R418" s="8"/>
      <c r="S418" s="8"/>
    </row>
    <row r="419" spans="1:19" ht="18">
      <c r="A419" s="70" t="s">
        <v>27</v>
      </c>
      <c r="B419" s="71"/>
      <c r="C419" s="71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8"/>
      <c r="R419" s="8"/>
      <c r="S419" s="8"/>
    </row>
    <row r="420" spans="1:19">
      <c r="A420" s="68" t="s">
        <v>39</v>
      </c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58"/>
      <c r="R420" s="8"/>
      <c r="S420" s="8"/>
    </row>
    <row r="421" spans="1:19">
      <c r="A421" s="62">
        <v>1</v>
      </c>
      <c r="B421" s="62"/>
      <c r="C421" s="1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3">
        <f t="shared" ref="N421:N430" si="164">(IF(F421="OŽ",IF(L421=1,550.8,IF(L421=2,426.38,IF(L421=3,342.14,IF(L421=4,181.44,IF(L421=5,168.48,IF(L421=6,155.52,IF(L421=7,148.5,IF(L421=8,144,0))))))))+IF(L421&lt;=8,0,IF(L421&lt;=16,137.7,IF(L421&lt;=24,108,IF(L421&lt;=32,80.1,IF(L421&lt;=36,52.2,0)))))-IF(L421&lt;=8,0,IF(L421&lt;=16,(L421-9)*2.754,IF(L421&lt;=24,(L421-17)* 2.754,IF(L421&lt;=32,(L421-25)* 2.754,IF(L421&lt;=36,(L421-33)*2.754,0))))),0)+IF(F421="PČ",IF(L421=1,449,IF(L421=2,314.6,IF(L421=3,238,IF(L421=4,172,IF(L421=5,159,IF(L421=6,145,IF(L421=7,132,IF(L421=8,119,0))))))))+IF(L421&lt;=8,0,IF(L421&lt;=16,88,IF(L421&lt;=24,55,IF(L421&lt;=32,22,0))))-IF(L421&lt;=8,0,IF(L421&lt;=16,(L421-9)*2.245,IF(L421&lt;=24,(L421-17)*2.245,IF(L421&lt;=32,(L421-25)*2.245,0)))),0)+IF(F421="PČneol",IF(L421=1,85,IF(L421=2,64.61,IF(L421=3,50.76,IF(L421=4,16.25,IF(L421=5,15,IF(L421=6,13.75,IF(L421=7,12.5,IF(L421=8,11.25,0))))))))+IF(L421&lt;=8,0,IF(L421&lt;=16,9,0))-IF(L421&lt;=8,0,IF(L421&lt;=16,(L421-9)*0.425,0)),0)+IF(F421="PŽ",IF(L421=1,85,IF(L421=2,59.5,IF(L421=3,45,IF(L421=4,32.5,IF(L421=5,30,IF(L421=6,27.5,IF(L421=7,25,IF(L421=8,22.5,0))))))))+IF(L421&lt;=8,0,IF(L421&lt;=16,19,IF(L421&lt;=24,13,IF(L421&lt;=32,8,0))))-IF(L421&lt;=8,0,IF(L421&lt;=16,(L421-9)*0.425,IF(L421&lt;=24,(L421-17)*0.425,IF(L421&lt;=32,(L421-25)*0.425,0)))),0)+IF(F421="EČ",IF(L421=1,204,IF(L421=2,156.24,IF(L421=3,123.84,IF(L421=4,72,IF(L421=5,66,IF(L421=6,60,IF(L421=7,54,IF(L421=8,48,0))))))))+IF(L421&lt;=8,0,IF(L421&lt;=16,40,IF(L421&lt;=24,25,0)))-IF(L421&lt;=8,0,IF(L421&lt;=16,(L421-9)*1.02,IF(L421&lt;=24,(L421-17)*1.02,0))),0)+IF(F421="EČneol",IF(L421=1,68,IF(L421=2,51.69,IF(L421=3,40.61,IF(L421=4,13,IF(L421=5,12,IF(L421=6,11,IF(L421=7,10,IF(L421=8,9,0)))))))))+IF(F421="EŽ",IF(L421=1,68,IF(L421=2,47.6,IF(L421=3,36,IF(L421=4,18,IF(L421=5,16.5,IF(L421=6,15,IF(L421=7,13.5,IF(L421=8,12,0))))))))+IF(L421&lt;=8,0,IF(L421&lt;=16,10,IF(L421&lt;=24,6,0)))-IF(L421&lt;=8,0,IF(L421&lt;=16,(L421-9)*0.34,IF(L421&lt;=24,(L421-17)*0.34,0))),0)+IF(F421="PT",IF(L421=1,68,IF(L421=2,52.08,IF(L421=3,41.28,IF(L421=4,24,IF(L421=5,22,IF(L421=6,20,IF(L421=7,18,IF(L421=8,16,0))))))))+IF(L421&lt;=8,0,IF(L421&lt;=16,13,IF(L421&lt;=24,9,IF(L421&lt;=32,4,0))))-IF(L421&lt;=8,0,IF(L421&lt;=16,(L421-9)*0.34,IF(L421&lt;=24,(L421-17)*0.34,IF(L421&lt;=32,(L421-25)*0.34,0)))),0)+IF(F421="JOŽ",IF(L421=1,85,IF(L421=2,59.5,IF(L421=3,45,IF(L421=4,32.5,IF(L421=5,30,IF(L421=6,27.5,IF(L421=7,25,IF(L421=8,22.5,0))))))))+IF(L421&lt;=8,0,IF(L421&lt;=16,19,IF(L421&lt;=24,13,0)))-IF(L421&lt;=8,0,IF(L421&lt;=16,(L421-9)*0.425,IF(L421&lt;=24,(L421-17)*0.425,0))),0)+IF(F421="JPČ",IF(L421=1,68,IF(L421=2,47.6,IF(L421=3,36,IF(L421=4,26,IF(L421=5,24,IF(L421=6,22,IF(L421=7,20,IF(L421=8,18,0))))))))+IF(L421&lt;=8,0,IF(L421&lt;=16,13,IF(L421&lt;=24,9,0)))-IF(L421&lt;=8,0,IF(L421&lt;=16,(L421-9)*0.34,IF(L421&lt;=24,(L421-17)*0.34,0))),0)+IF(F421="JEČ",IF(L421=1,34,IF(L421=2,26.04,IF(L421=3,20.6,IF(L421=4,12,IF(L421=5,11,IF(L421=6,10,IF(L421=7,9,IF(L421=8,8,0))))))))+IF(L421&lt;=8,0,IF(L421&lt;=16,6,0))-IF(L421&lt;=8,0,IF(L421&lt;=16,(L421-9)*0.17,0)),0)+IF(F421="JEOF",IF(L421=1,34,IF(L421=2,26.04,IF(L421=3,20.6,IF(L421=4,12,IF(L421=5,11,IF(L421=6,10,IF(L421=7,9,IF(L421=8,8,0))))))))+IF(L421&lt;=8,0,IF(L421&lt;=16,6,0))-IF(L421&lt;=8,0,IF(L421&lt;=16,(L421-9)*0.17,0)),0)+IF(F421="JnPČ",IF(L421=1,51,IF(L421=2,35.7,IF(L421=3,27,IF(L421=4,19.5,IF(L421=5,18,IF(L421=6,16.5,IF(L421=7,15,IF(L421=8,13.5,0))))))))+IF(L421&lt;=8,0,IF(L421&lt;=16,10,0))-IF(L421&lt;=8,0,IF(L421&lt;=16,(L421-9)*0.255,0)),0)+IF(F421="JnEČ",IF(L421=1,25.5,IF(L421=2,19.53,IF(L421=3,15.48,IF(L421=4,9,IF(L421=5,8.25,IF(L421=6,7.5,IF(L421=7,6.75,IF(L421=8,6,0))))))))+IF(L421&lt;=8,0,IF(L421&lt;=16,5,0))-IF(L421&lt;=8,0,IF(L421&lt;=16,(L421-9)*0.1275,0)),0)+IF(F421="JčPČ",IF(L421=1,21.25,IF(L421=2,14.5,IF(L421=3,11.5,IF(L421=4,7,IF(L421=5,6.5,IF(L421=6,6,IF(L421=7,5.5,IF(L421=8,5,0))))))))+IF(L421&lt;=8,0,IF(L421&lt;=16,4,0))-IF(L421&lt;=8,0,IF(L421&lt;=16,(L421-9)*0.10625,0)),0)+IF(F421="JčEČ",IF(L421=1,17,IF(L421=2,13.02,IF(L421=3,10.32,IF(L421=4,6,IF(L421=5,5.5,IF(L421=6,5,IF(L421=7,4.5,IF(L421=8,4,0))))))))+IF(L421&lt;=8,0,IF(L421&lt;=16,3,0))-IF(L421&lt;=8,0,IF(L421&lt;=16,(L421-9)*0.085,0)),0)+IF(F421="NEAK",IF(L421=1,11.48,IF(L421=2,8.79,IF(L421=3,6.97,IF(L421=4,4.05,IF(L421=5,3.71,IF(L421=6,3.38,IF(L421=7,3.04,IF(L421=8,2.7,0))))))))+IF(L421&lt;=8,0,IF(L421&lt;=16,2,IF(L421&lt;=24,1.3,0)))-IF(L421&lt;=8,0,IF(L421&lt;=16,(L421-9)*0.0574,IF(L421&lt;=24,(L421-17)*0.0574,0))),0))*IF(L421&lt;0,1,IF(OR(F421="PČ",F421="PŽ",F421="PT"),IF(J421&lt;32,J421/32,1),1))* IF(L421&lt;0,1,IF(OR(F421="EČ",F421="EŽ",F421="JOŽ",F421="JPČ",F421="NEAK"),IF(J421&lt;24,J421/24,1),1))*IF(L421&lt;0,1,IF(OR(F421="PČneol",F421="JEČ",F421="JEOF",F421="JnPČ",F421="JnEČ",F421="JčPČ",F421="JčEČ"),IF(J421&lt;16,J421/16,1),1))*IF(L421&lt;0,1,IF(F421="EČneol",IF(J421&lt;8,J421/8,1),1))</f>
        <v>0</v>
      </c>
      <c r="O421" s="9">
        <f t="shared" ref="O421:O430" si="165">IF(F421="OŽ",N421,IF(H421="Ne",IF(J421*0.3&lt;J421-L421,N421,0),IF(J421*0.1&lt;J421-L421,N421,0)))</f>
        <v>0</v>
      </c>
      <c r="P421" s="4">
        <f t="shared" ref="P421" si="166">IF(O421=0,0,IF(F421="OŽ",IF(L421&gt;35,0,IF(J421&gt;35,(36-L421)*1.836,((36-L421)-(36-J421))*1.836)),0)+IF(F421="PČ",IF(L421&gt;31,0,IF(J421&gt;31,(32-L421)*1.347,((32-L421)-(32-J421))*1.347)),0)+ IF(F421="PČneol",IF(L421&gt;15,0,IF(J421&gt;15,(16-L421)*0.255,((16-L421)-(16-J421))*0.255)),0)+IF(F421="PŽ",IF(L421&gt;31,0,IF(J421&gt;31,(32-L421)*0.255,((32-L421)-(32-J421))*0.255)),0)+IF(F421="EČ",IF(L421&gt;23,0,IF(J421&gt;23,(24-L421)*0.612,((24-L421)-(24-J421))*0.612)),0)+IF(F421="EČneol",IF(L421&gt;7,0,IF(J421&gt;7,(8-L421)*0.204,((8-L421)-(8-J421))*0.204)),0)+IF(F421="EŽ",IF(L421&gt;23,0,IF(J421&gt;23,(24-L421)*0.204,((24-L421)-(24-J421))*0.204)),0)+IF(F421="PT",IF(L421&gt;31,0,IF(J421&gt;31,(32-L421)*0.204,((32-L421)-(32-J421))*0.204)),0)+IF(F421="JOŽ",IF(L421&gt;23,0,IF(J421&gt;23,(24-L421)*0.255,((24-L421)-(24-J421))*0.255)),0)+IF(F421="JPČ",IF(L421&gt;23,0,IF(J421&gt;23,(24-L421)*0.204,((24-L421)-(24-J421))*0.204)),0)+IF(F421="JEČ",IF(L421&gt;15,0,IF(J421&gt;15,(16-L421)*0.102,((16-L421)-(16-J421))*0.102)),0)+IF(F421="JEOF",IF(L421&gt;15,0,IF(J421&gt;15,(16-L421)*0.102,((16-L421)-(16-J421))*0.102)),0)+IF(F421="JnPČ",IF(L421&gt;15,0,IF(J421&gt;15,(16-L421)*0.153,((16-L421)-(16-J421))*0.153)),0)+IF(F421="JnEČ",IF(L421&gt;15,0,IF(J421&gt;15,(16-L421)*0.0765,((16-L421)-(16-J421))*0.0765)),0)+IF(F421="JčPČ",IF(L421&gt;15,0,IF(J421&gt;15,(16-L421)*0.06375,((16-L421)-(16-J421))*0.06375)),0)+IF(F421="JčEČ",IF(L421&gt;15,0,IF(J421&gt;15,(16-L421)*0.051,((16-L421)-(16-J421))*0.051)),0)+IF(F421="NEAK",IF(L421&gt;23,0,IF(J421&gt;23,(24-L421)*0.03444,((24-L421)-(24-J421))*0.03444)),0))</f>
        <v>0</v>
      </c>
      <c r="Q421" s="11">
        <f t="shared" ref="Q421" si="167">IF(ISERROR(P421*100/N421),0,(P421*100/N421))</f>
        <v>0</v>
      </c>
      <c r="R421" s="10">
        <f t="shared" ref="R421:R430" si="168">IF(Q421&lt;=30,O421+P421,O421+O421*0.3)*IF(G421=1,0.4,IF(G421=2,0.75,IF(G421="1 (kas 4 m. 1 k. nerengiamos)",0.52,1)))*IF(D421="olimpinė",1,IF(M421="Ne",0.5,1))*IF(OR(A$5="Lietuvos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federacija"),IF(OR(J421&lt;8,K421&lt;16),0,1),1)*E421*IF(I421&lt;=1,1,1/I421)*IF(OR(A$5="Lietuvos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21" s="8"/>
    </row>
    <row r="422" spans="1:19">
      <c r="A422" s="62">
        <v>2</v>
      </c>
      <c r="B422" s="62"/>
      <c r="C422" s="1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3">
        <f t="shared" si="164"/>
        <v>0</v>
      </c>
      <c r="O422" s="9">
        <f t="shared" si="165"/>
        <v>0</v>
      </c>
      <c r="P422" s="4">
        <f t="shared" ref="P422:P430" si="169">IF(O422=0,0,IF(F422="OŽ",IF(L422&gt;35,0,IF(J422&gt;35,(36-L422)*1.836,((36-L422)-(36-J422))*1.836)),0)+IF(F422="PČ",IF(L422&gt;31,0,IF(J422&gt;31,(32-L422)*1.347,((32-L422)-(32-J422))*1.347)),0)+ IF(F422="PČneol",IF(L422&gt;15,0,IF(J422&gt;15,(16-L422)*0.255,((16-L422)-(16-J422))*0.255)),0)+IF(F422="PŽ",IF(L422&gt;31,0,IF(J422&gt;31,(32-L422)*0.255,((32-L422)-(32-J422))*0.255)),0)+IF(F422="EČ",IF(L422&gt;23,0,IF(J422&gt;23,(24-L422)*0.612,((24-L422)-(24-J422))*0.612)),0)+IF(F422="EČneol",IF(L422&gt;7,0,IF(J422&gt;7,(8-L422)*0.204,((8-L422)-(8-J422))*0.204)),0)+IF(F422="EŽ",IF(L422&gt;23,0,IF(J422&gt;23,(24-L422)*0.204,((24-L422)-(24-J422))*0.204)),0)+IF(F422="PT",IF(L422&gt;31,0,IF(J422&gt;31,(32-L422)*0.204,((32-L422)-(32-J422))*0.204)),0)+IF(F422="JOŽ",IF(L422&gt;23,0,IF(J422&gt;23,(24-L422)*0.255,((24-L422)-(24-J422))*0.255)),0)+IF(F422="JPČ",IF(L422&gt;23,0,IF(J422&gt;23,(24-L422)*0.204,((24-L422)-(24-J422))*0.204)),0)+IF(F422="JEČ",IF(L422&gt;15,0,IF(J422&gt;15,(16-L422)*0.102,((16-L422)-(16-J422))*0.102)),0)+IF(F422="JEOF",IF(L422&gt;15,0,IF(J422&gt;15,(16-L422)*0.102,((16-L422)-(16-J422))*0.102)),0)+IF(F422="JnPČ",IF(L422&gt;15,0,IF(J422&gt;15,(16-L422)*0.153,((16-L422)-(16-J422))*0.153)),0)+IF(F422="JnEČ",IF(L422&gt;15,0,IF(J422&gt;15,(16-L422)*0.0765,((16-L422)-(16-J422))*0.0765)),0)+IF(F422="JčPČ",IF(L422&gt;15,0,IF(J422&gt;15,(16-L422)*0.06375,((16-L422)-(16-J422))*0.06375)),0)+IF(F422="JčEČ",IF(L422&gt;15,0,IF(J422&gt;15,(16-L422)*0.051,((16-L422)-(16-J422))*0.051)),0)+IF(F422="NEAK",IF(L422&gt;23,0,IF(J422&gt;23,(24-L422)*0.03444,((24-L422)-(24-J422))*0.03444)),0))</f>
        <v>0</v>
      </c>
      <c r="Q422" s="11">
        <f t="shared" ref="Q422:Q430" si="170">IF(ISERROR(P422*100/N422),0,(P422*100/N422))</f>
        <v>0</v>
      </c>
      <c r="R422" s="10">
        <f t="shared" si="168"/>
        <v>0</v>
      </c>
      <c r="S422" s="8"/>
    </row>
    <row r="423" spans="1:19">
      <c r="A423" s="62">
        <v>3</v>
      </c>
      <c r="B423" s="62"/>
      <c r="C423" s="1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3">
        <f t="shared" si="164"/>
        <v>0</v>
      </c>
      <c r="O423" s="9">
        <f t="shared" si="165"/>
        <v>0</v>
      </c>
      <c r="P423" s="4">
        <f t="shared" si="169"/>
        <v>0</v>
      </c>
      <c r="Q423" s="11">
        <f t="shared" si="170"/>
        <v>0</v>
      </c>
      <c r="R423" s="10">
        <f t="shared" si="168"/>
        <v>0</v>
      </c>
      <c r="S423" s="8"/>
    </row>
    <row r="424" spans="1:19">
      <c r="A424" s="62">
        <v>4</v>
      </c>
      <c r="B424" s="62"/>
      <c r="C424" s="1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3">
        <f t="shared" si="164"/>
        <v>0</v>
      </c>
      <c r="O424" s="9">
        <f t="shared" si="165"/>
        <v>0</v>
      </c>
      <c r="P424" s="4">
        <f t="shared" si="169"/>
        <v>0</v>
      </c>
      <c r="Q424" s="11">
        <f t="shared" si="170"/>
        <v>0</v>
      </c>
      <c r="R424" s="10">
        <f t="shared" si="168"/>
        <v>0</v>
      </c>
      <c r="S424" s="8"/>
    </row>
    <row r="425" spans="1:19">
      <c r="A425" s="62">
        <v>5</v>
      </c>
      <c r="B425" s="62"/>
      <c r="C425" s="1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3">
        <f t="shared" si="164"/>
        <v>0</v>
      </c>
      <c r="O425" s="9">
        <f t="shared" si="165"/>
        <v>0</v>
      </c>
      <c r="P425" s="4">
        <f t="shared" si="169"/>
        <v>0</v>
      </c>
      <c r="Q425" s="11">
        <f t="shared" si="170"/>
        <v>0</v>
      </c>
      <c r="R425" s="10">
        <f t="shared" si="168"/>
        <v>0</v>
      </c>
      <c r="S425" s="8"/>
    </row>
    <row r="426" spans="1:19">
      <c r="A426" s="62">
        <v>6</v>
      </c>
      <c r="B426" s="62"/>
      <c r="C426" s="1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3">
        <f t="shared" si="164"/>
        <v>0</v>
      </c>
      <c r="O426" s="9">
        <f t="shared" si="165"/>
        <v>0</v>
      </c>
      <c r="P426" s="4">
        <f t="shared" si="169"/>
        <v>0</v>
      </c>
      <c r="Q426" s="11">
        <f t="shared" si="170"/>
        <v>0</v>
      </c>
      <c r="R426" s="10">
        <f t="shared" si="168"/>
        <v>0</v>
      </c>
      <c r="S426" s="8"/>
    </row>
    <row r="427" spans="1:19">
      <c r="A427" s="62">
        <v>7</v>
      </c>
      <c r="B427" s="62"/>
      <c r="C427" s="1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3">
        <f t="shared" si="164"/>
        <v>0</v>
      </c>
      <c r="O427" s="9">
        <f t="shared" si="165"/>
        <v>0</v>
      </c>
      <c r="P427" s="4">
        <f t="shared" si="169"/>
        <v>0</v>
      </c>
      <c r="Q427" s="11">
        <f t="shared" si="170"/>
        <v>0</v>
      </c>
      <c r="R427" s="10">
        <f t="shared" si="168"/>
        <v>0</v>
      </c>
      <c r="S427" s="8"/>
    </row>
    <row r="428" spans="1:19">
      <c r="A428" s="62">
        <v>8</v>
      </c>
      <c r="B428" s="62"/>
      <c r="C428" s="1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3">
        <f t="shared" si="164"/>
        <v>0</v>
      </c>
      <c r="O428" s="9">
        <f t="shared" si="165"/>
        <v>0</v>
      </c>
      <c r="P428" s="4">
        <f t="shared" si="169"/>
        <v>0</v>
      </c>
      <c r="Q428" s="11">
        <f t="shared" si="170"/>
        <v>0</v>
      </c>
      <c r="R428" s="10">
        <f t="shared" si="168"/>
        <v>0</v>
      </c>
      <c r="S428" s="8"/>
    </row>
    <row r="429" spans="1:19">
      <c r="A429" s="62">
        <v>9</v>
      </c>
      <c r="B429" s="62"/>
      <c r="C429" s="1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3">
        <f t="shared" si="164"/>
        <v>0</v>
      </c>
      <c r="O429" s="9">
        <f t="shared" si="165"/>
        <v>0</v>
      </c>
      <c r="P429" s="4">
        <f t="shared" si="169"/>
        <v>0</v>
      </c>
      <c r="Q429" s="11">
        <f t="shared" si="170"/>
        <v>0</v>
      </c>
      <c r="R429" s="10">
        <f t="shared" si="168"/>
        <v>0</v>
      </c>
      <c r="S429" s="8"/>
    </row>
    <row r="430" spans="1:19">
      <c r="A430" s="62">
        <v>10</v>
      </c>
      <c r="B430" s="62"/>
      <c r="C430" s="1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3">
        <f t="shared" si="164"/>
        <v>0</v>
      </c>
      <c r="O430" s="9">
        <f t="shared" si="165"/>
        <v>0</v>
      </c>
      <c r="P430" s="4">
        <f t="shared" si="169"/>
        <v>0</v>
      </c>
      <c r="Q430" s="11">
        <f t="shared" si="170"/>
        <v>0</v>
      </c>
      <c r="R430" s="10">
        <f t="shared" si="168"/>
        <v>0</v>
      </c>
      <c r="S430" s="8"/>
    </row>
    <row r="431" spans="1:19">
      <c r="A431" s="65" t="s">
        <v>34</v>
      </c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7"/>
      <c r="R431" s="10">
        <f>SUM(R421:R430)</f>
        <v>0</v>
      </c>
      <c r="S431" s="8"/>
    </row>
    <row r="432" spans="1:19" ht="15.75">
      <c r="A432" s="24" t="s">
        <v>35</v>
      </c>
      <c r="B432" s="2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6"/>
      <c r="S432" s="8"/>
    </row>
    <row r="433" spans="1:19">
      <c r="A433" s="49" t="s">
        <v>47</v>
      </c>
      <c r="B433" s="49"/>
      <c r="C433" s="49"/>
      <c r="D433" s="49"/>
      <c r="E433" s="49"/>
      <c r="F433" s="49"/>
      <c r="G433" s="49"/>
      <c r="H433" s="49"/>
      <c r="I433" s="49"/>
      <c r="J433" s="15"/>
      <c r="K433" s="15"/>
      <c r="L433" s="15"/>
      <c r="M433" s="15"/>
      <c r="N433" s="15"/>
      <c r="O433" s="15"/>
      <c r="P433" s="15"/>
      <c r="Q433" s="15"/>
      <c r="R433" s="16"/>
      <c r="S433" s="8"/>
    </row>
    <row r="434" spans="1:19" s="8" customFormat="1">
      <c r="A434" s="49"/>
      <c r="B434" s="49"/>
      <c r="C434" s="49"/>
      <c r="D434" s="49"/>
      <c r="E434" s="49"/>
      <c r="F434" s="49"/>
      <c r="G434" s="49"/>
      <c r="H434" s="49"/>
      <c r="I434" s="49"/>
      <c r="J434" s="15"/>
      <c r="K434" s="15"/>
      <c r="L434" s="15"/>
      <c r="M434" s="15"/>
      <c r="N434" s="15"/>
      <c r="O434" s="15"/>
      <c r="P434" s="15"/>
      <c r="Q434" s="15"/>
      <c r="R434" s="16"/>
    </row>
    <row r="435" spans="1:19">
      <c r="A435" s="68" t="s">
        <v>101</v>
      </c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58"/>
      <c r="R435" s="8"/>
      <c r="S435" s="8"/>
    </row>
    <row r="436" spans="1:19" ht="18">
      <c r="A436" s="70" t="s">
        <v>27</v>
      </c>
      <c r="B436" s="71"/>
      <c r="C436" s="71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8"/>
      <c r="R436" s="8"/>
      <c r="S436" s="8"/>
    </row>
    <row r="437" spans="1:19">
      <c r="A437" s="68" t="s">
        <v>39</v>
      </c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58"/>
      <c r="R437" s="8"/>
      <c r="S437" s="8"/>
    </row>
    <row r="438" spans="1:19">
      <c r="A438" s="62">
        <v>1</v>
      </c>
      <c r="B438" s="62"/>
      <c r="C438" s="1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3">
        <f t="shared" ref="N438:N447" si="171">(IF(F438="OŽ",IF(L438=1,550.8,IF(L438=2,426.38,IF(L438=3,342.14,IF(L438=4,181.44,IF(L438=5,168.48,IF(L438=6,155.52,IF(L438=7,148.5,IF(L438=8,144,0))))))))+IF(L438&lt;=8,0,IF(L438&lt;=16,137.7,IF(L438&lt;=24,108,IF(L438&lt;=32,80.1,IF(L438&lt;=36,52.2,0)))))-IF(L438&lt;=8,0,IF(L438&lt;=16,(L438-9)*2.754,IF(L438&lt;=24,(L438-17)* 2.754,IF(L438&lt;=32,(L438-25)* 2.754,IF(L438&lt;=36,(L438-33)*2.754,0))))),0)+IF(F438="PČ",IF(L438=1,449,IF(L438=2,314.6,IF(L438=3,238,IF(L438=4,172,IF(L438=5,159,IF(L438=6,145,IF(L438=7,132,IF(L438=8,119,0))))))))+IF(L438&lt;=8,0,IF(L438&lt;=16,88,IF(L438&lt;=24,55,IF(L438&lt;=32,22,0))))-IF(L438&lt;=8,0,IF(L438&lt;=16,(L438-9)*2.245,IF(L438&lt;=24,(L438-17)*2.245,IF(L438&lt;=32,(L438-25)*2.245,0)))),0)+IF(F438="PČneol",IF(L438=1,85,IF(L438=2,64.61,IF(L438=3,50.76,IF(L438=4,16.25,IF(L438=5,15,IF(L438=6,13.75,IF(L438=7,12.5,IF(L438=8,11.25,0))))))))+IF(L438&lt;=8,0,IF(L438&lt;=16,9,0))-IF(L438&lt;=8,0,IF(L438&lt;=16,(L438-9)*0.425,0)),0)+IF(F438="PŽ",IF(L438=1,85,IF(L438=2,59.5,IF(L438=3,45,IF(L438=4,32.5,IF(L438=5,30,IF(L438=6,27.5,IF(L438=7,25,IF(L438=8,22.5,0))))))))+IF(L438&lt;=8,0,IF(L438&lt;=16,19,IF(L438&lt;=24,13,IF(L438&lt;=32,8,0))))-IF(L438&lt;=8,0,IF(L438&lt;=16,(L438-9)*0.425,IF(L438&lt;=24,(L438-17)*0.425,IF(L438&lt;=32,(L438-25)*0.425,0)))),0)+IF(F438="EČ",IF(L438=1,204,IF(L438=2,156.24,IF(L438=3,123.84,IF(L438=4,72,IF(L438=5,66,IF(L438=6,60,IF(L438=7,54,IF(L438=8,48,0))))))))+IF(L438&lt;=8,0,IF(L438&lt;=16,40,IF(L438&lt;=24,25,0)))-IF(L438&lt;=8,0,IF(L438&lt;=16,(L438-9)*1.02,IF(L438&lt;=24,(L438-17)*1.02,0))),0)+IF(F438="EČneol",IF(L438=1,68,IF(L438=2,51.69,IF(L438=3,40.61,IF(L438=4,13,IF(L438=5,12,IF(L438=6,11,IF(L438=7,10,IF(L438=8,9,0)))))))))+IF(F438="EŽ",IF(L438=1,68,IF(L438=2,47.6,IF(L438=3,36,IF(L438=4,18,IF(L438=5,16.5,IF(L438=6,15,IF(L438=7,13.5,IF(L438=8,12,0))))))))+IF(L438&lt;=8,0,IF(L438&lt;=16,10,IF(L438&lt;=24,6,0)))-IF(L438&lt;=8,0,IF(L438&lt;=16,(L438-9)*0.34,IF(L438&lt;=24,(L438-17)*0.34,0))),0)+IF(F438="PT",IF(L438=1,68,IF(L438=2,52.08,IF(L438=3,41.28,IF(L438=4,24,IF(L438=5,22,IF(L438=6,20,IF(L438=7,18,IF(L438=8,16,0))))))))+IF(L438&lt;=8,0,IF(L438&lt;=16,13,IF(L438&lt;=24,9,IF(L438&lt;=32,4,0))))-IF(L438&lt;=8,0,IF(L438&lt;=16,(L438-9)*0.34,IF(L438&lt;=24,(L438-17)*0.34,IF(L438&lt;=32,(L438-25)*0.34,0)))),0)+IF(F438="JOŽ",IF(L438=1,85,IF(L438=2,59.5,IF(L438=3,45,IF(L438=4,32.5,IF(L438=5,30,IF(L438=6,27.5,IF(L438=7,25,IF(L438=8,22.5,0))))))))+IF(L438&lt;=8,0,IF(L438&lt;=16,19,IF(L438&lt;=24,13,0)))-IF(L438&lt;=8,0,IF(L438&lt;=16,(L438-9)*0.425,IF(L438&lt;=24,(L438-17)*0.425,0))),0)+IF(F438="JPČ",IF(L438=1,68,IF(L438=2,47.6,IF(L438=3,36,IF(L438=4,26,IF(L438=5,24,IF(L438=6,22,IF(L438=7,20,IF(L438=8,18,0))))))))+IF(L438&lt;=8,0,IF(L438&lt;=16,13,IF(L438&lt;=24,9,0)))-IF(L438&lt;=8,0,IF(L438&lt;=16,(L438-9)*0.34,IF(L438&lt;=24,(L438-17)*0.34,0))),0)+IF(F438="JEČ",IF(L438=1,34,IF(L438=2,26.04,IF(L438=3,20.6,IF(L438=4,12,IF(L438=5,11,IF(L438=6,10,IF(L438=7,9,IF(L438=8,8,0))))))))+IF(L438&lt;=8,0,IF(L438&lt;=16,6,0))-IF(L438&lt;=8,0,IF(L438&lt;=16,(L438-9)*0.17,0)),0)+IF(F438="JEOF",IF(L438=1,34,IF(L438=2,26.04,IF(L438=3,20.6,IF(L438=4,12,IF(L438=5,11,IF(L438=6,10,IF(L438=7,9,IF(L438=8,8,0))))))))+IF(L438&lt;=8,0,IF(L438&lt;=16,6,0))-IF(L438&lt;=8,0,IF(L438&lt;=16,(L438-9)*0.17,0)),0)+IF(F438="JnPČ",IF(L438=1,51,IF(L438=2,35.7,IF(L438=3,27,IF(L438=4,19.5,IF(L438=5,18,IF(L438=6,16.5,IF(L438=7,15,IF(L438=8,13.5,0))))))))+IF(L438&lt;=8,0,IF(L438&lt;=16,10,0))-IF(L438&lt;=8,0,IF(L438&lt;=16,(L438-9)*0.255,0)),0)+IF(F438="JnEČ",IF(L438=1,25.5,IF(L438=2,19.53,IF(L438=3,15.48,IF(L438=4,9,IF(L438=5,8.25,IF(L438=6,7.5,IF(L438=7,6.75,IF(L438=8,6,0))))))))+IF(L438&lt;=8,0,IF(L438&lt;=16,5,0))-IF(L438&lt;=8,0,IF(L438&lt;=16,(L438-9)*0.1275,0)),0)+IF(F438="JčPČ",IF(L438=1,21.25,IF(L438=2,14.5,IF(L438=3,11.5,IF(L438=4,7,IF(L438=5,6.5,IF(L438=6,6,IF(L438=7,5.5,IF(L438=8,5,0))))))))+IF(L438&lt;=8,0,IF(L438&lt;=16,4,0))-IF(L438&lt;=8,0,IF(L438&lt;=16,(L438-9)*0.10625,0)),0)+IF(F438="JčEČ",IF(L438=1,17,IF(L438=2,13.02,IF(L438=3,10.32,IF(L438=4,6,IF(L438=5,5.5,IF(L438=6,5,IF(L438=7,4.5,IF(L438=8,4,0))))))))+IF(L438&lt;=8,0,IF(L438&lt;=16,3,0))-IF(L438&lt;=8,0,IF(L438&lt;=16,(L438-9)*0.085,0)),0)+IF(F438="NEAK",IF(L438=1,11.48,IF(L438=2,8.79,IF(L438=3,6.97,IF(L438=4,4.05,IF(L438=5,3.71,IF(L438=6,3.38,IF(L438=7,3.04,IF(L438=8,2.7,0))))))))+IF(L438&lt;=8,0,IF(L438&lt;=16,2,IF(L438&lt;=24,1.3,0)))-IF(L438&lt;=8,0,IF(L438&lt;=16,(L438-9)*0.0574,IF(L438&lt;=24,(L438-17)*0.0574,0))),0))*IF(L438&lt;0,1,IF(OR(F438="PČ",F438="PŽ",F438="PT"),IF(J438&lt;32,J438/32,1),1))* IF(L438&lt;0,1,IF(OR(F438="EČ",F438="EŽ",F438="JOŽ",F438="JPČ",F438="NEAK"),IF(J438&lt;24,J438/24,1),1))*IF(L438&lt;0,1,IF(OR(F438="PČneol",F438="JEČ",F438="JEOF",F438="JnPČ",F438="JnEČ",F438="JčPČ",F438="JčEČ"),IF(J438&lt;16,J438/16,1),1))*IF(L438&lt;0,1,IF(F438="EČneol",IF(J438&lt;8,J438/8,1),1))</f>
        <v>0</v>
      </c>
      <c r="O438" s="9">
        <f t="shared" ref="O438:O447" si="172">IF(F438="OŽ",N438,IF(H438="Ne",IF(J438*0.3&lt;J438-L438,N438,0),IF(J438*0.1&lt;J438-L438,N438,0)))</f>
        <v>0</v>
      </c>
      <c r="P438" s="4">
        <f t="shared" ref="P438" si="173">IF(O438=0,0,IF(F438="OŽ",IF(L438&gt;35,0,IF(J438&gt;35,(36-L438)*1.836,((36-L438)-(36-J438))*1.836)),0)+IF(F438="PČ",IF(L438&gt;31,0,IF(J438&gt;31,(32-L438)*1.347,((32-L438)-(32-J438))*1.347)),0)+ IF(F438="PČneol",IF(L438&gt;15,0,IF(J438&gt;15,(16-L438)*0.255,((16-L438)-(16-J438))*0.255)),0)+IF(F438="PŽ",IF(L438&gt;31,0,IF(J438&gt;31,(32-L438)*0.255,((32-L438)-(32-J438))*0.255)),0)+IF(F438="EČ",IF(L438&gt;23,0,IF(J438&gt;23,(24-L438)*0.612,((24-L438)-(24-J438))*0.612)),0)+IF(F438="EČneol",IF(L438&gt;7,0,IF(J438&gt;7,(8-L438)*0.204,((8-L438)-(8-J438))*0.204)),0)+IF(F438="EŽ",IF(L438&gt;23,0,IF(J438&gt;23,(24-L438)*0.204,((24-L438)-(24-J438))*0.204)),0)+IF(F438="PT",IF(L438&gt;31,0,IF(J438&gt;31,(32-L438)*0.204,((32-L438)-(32-J438))*0.204)),0)+IF(F438="JOŽ",IF(L438&gt;23,0,IF(J438&gt;23,(24-L438)*0.255,((24-L438)-(24-J438))*0.255)),0)+IF(F438="JPČ",IF(L438&gt;23,0,IF(J438&gt;23,(24-L438)*0.204,((24-L438)-(24-J438))*0.204)),0)+IF(F438="JEČ",IF(L438&gt;15,0,IF(J438&gt;15,(16-L438)*0.102,((16-L438)-(16-J438))*0.102)),0)+IF(F438="JEOF",IF(L438&gt;15,0,IF(J438&gt;15,(16-L438)*0.102,((16-L438)-(16-J438))*0.102)),0)+IF(F438="JnPČ",IF(L438&gt;15,0,IF(J438&gt;15,(16-L438)*0.153,((16-L438)-(16-J438))*0.153)),0)+IF(F438="JnEČ",IF(L438&gt;15,0,IF(J438&gt;15,(16-L438)*0.0765,((16-L438)-(16-J438))*0.0765)),0)+IF(F438="JčPČ",IF(L438&gt;15,0,IF(J438&gt;15,(16-L438)*0.06375,((16-L438)-(16-J438))*0.06375)),0)+IF(F438="JčEČ",IF(L438&gt;15,0,IF(J438&gt;15,(16-L438)*0.051,((16-L438)-(16-J438))*0.051)),0)+IF(F438="NEAK",IF(L438&gt;23,0,IF(J438&gt;23,(24-L438)*0.03444,((24-L438)-(24-J438))*0.03444)),0))</f>
        <v>0</v>
      </c>
      <c r="Q438" s="11">
        <f t="shared" ref="Q438" si="174">IF(ISERROR(P438*100/N438),0,(P438*100/N438))</f>
        <v>0</v>
      </c>
      <c r="R438" s="10">
        <f t="shared" ref="R438:R447" si="175">IF(Q438&lt;=30,O438+P438,O438+O438*0.3)*IF(G438=1,0.4,IF(G438=2,0.75,IF(G438="1 (kas 4 m. 1 k. nerengiamos)",0.52,1)))*IF(D438="olimpinė",1,IF(M438="Ne",0.5,1))*IF(OR(A$5="Lietuvos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federacija"),IF(OR(J438&lt;8,K438&lt;16),0,1),1)*E438*IF(I438&lt;=1,1,1/I438)*IF(OR(A$5="Lietuvos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8" s="8"/>
    </row>
    <row r="439" spans="1:19">
      <c r="A439" s="62">
        <v>2</v>
      </c>
      <c r="B439" s="62"/>
      <c r="C439" s="1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3">
        <f t="shared" si="171"/>
        <v>0</v>
      </c>
      <c r="O439" s="9">
        <f t="shared" si="172"/>
        <v>0</v>
      </c>
      <c r="P439" s="4">
        <f t="shared" ref="P439:P447" si="176">IF(O439=0,0,IF(F439="OŽ",IF(L439&gt;35,0,IF(J439&gt;35,(36-L439)*1.836,((36-L439)-(36-J439))*1.836)),0)+IF(F439="PČ",IF(L439&gt;31,0,IF(J439&gt;31,(32-L439)*1.347,((32-L439)-(32-J439))*1.347)),0)+ IF(F439="PČneol",IF(L439&gt;15,0,IF(J439&gt;15,(16-L439)*0.255,((16-L439)-(16-J439))*0.255)),0)+IF(F439="PŽ",IF(L439&gt;31,0,IF(J439&gt;31,(32-L439)*0.255,((32-L439)-(32-J439))*0.255)),0)+IF(F439="EČ",IF(L439&gt;23,0,IF(J439&gt;23,(24-L439)*0.612,((24-L439)-(24-J439))*0.612)),0)+IF(F439="EČneol",IF(L439&gt;7,0,IF(J439&gt;7,(8-L439)*0.204,((8-L439)-(8-J439))*0.204)),0)+IF(F439="EŽ",IF(L439&gt;23,0,IF(J439&gt;23,(24-L439)*0.204,((24-L439)-(24-J439))*0.204)),0)+IF(F439="PT",IF(L439&gt;31,0,IF(J439&gt;31,(32-L439)*0.204,((32-L439)-(32-J439))*0.204)),0)+IF(F439="JOŽ",IF(L439&gt;23,0,IF(J439&gt;23,(24-L439)*0.255,((24-L439)-(24-J439))*0.255)),0)+IF(F439="JPČ",IF(L439&gt;23,0,IF(J439&gt;23,(24-L439)*0.204,((24-L439)-(24-J439))*0.204)),0)+IF(F439="JEČ",IF(L439&gt;15,0,IF(J439&gt;15,(16-L439)*0.102,((16-L439)-(16-J439))*0.102)),0)+IF(F439="JEOF",IF(L439&gt;15,0,IF(J439&gt;15,(16-L439)*0.102,((16-L439)-(16-J439))*0.102)),0)+IF(F439="JnPČ",IF(L439&gt;15,0,IF(J439&gt;15,(16-L439)*0.153,((16-L439)-(16-J439))*0.153)),0)+IF(F439="JnEČ",IF(L439&gt;15,0,IF(J439&gt;15,(16-L439)*0.0765,((16-L439)-(16-J439))*0.0765)),0)+IF(F439="JčPČ",IF(L439&gt;15,0,IF(J439&gt;15,(16-L439)*0.06375,((16-L439)-(16-J439))*0.06375)),0)+IF(F439="JčEČ",IF(L439&gt;15,0,IF(J439&gt;15,(16-L439)*0.051,((16-L439)-(16-J439))*0.051)),0)+IF(F439="NEAK",IF(L439&gt;23,0,IF(J439&gt;23,(24-L439)*0.03444,((24-L439)-(24-J439))*0.03444)),0))</f>
        <v>0</v>
      </c>
      <c r="Q439" s="11">
        <f t="shared" ref="Q439:Q447" si="177">IF(ISERROR(P439*100/N439),0,(P439*100/N439))</f>
        <v>0</v>
      </c>
      <c r="R439" s="10">
        <f t="shared" si="175"/>
        <v>0</v>
      </c>
      <c r="S439" s="8"/>
    </row>
    <row r="440" spans="1:19">
      <c r="A440" s="62">
        <v>3</v>
      </c>
      <c r="B440" s="62"/>
      <c r="C440" s="1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3">
        <f t="shared" si="171"/>
        <v>0</v>
      </c>
      <c r="O440" s="9">
        <f t="shared" si="172"/>
        <v>0</v>
      </c>
      <c r="P440" s="4">
        <f t="shared" si="176"/>
        <v>0</v>
      </c>
      <c r="Q440" s="11">
        <f t="shared" si="177"/>
        <v>0</v>
      </c>
      <c r="R440" s="10">
        <f t="shared" si="175"/>
        <v>0</v>
      </c>
      <c r="S440" s="8"/>
    </row>
    <row r="441" spans="1:19">
      <c r="A441" s="62">
        <v>4</v>
      </c>
      <c r="B441" s="62"/>
      <c r="C441" s="1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3">
        <f t="shared" si="171"/>
        <v>0</v>
      </c>
      <c r="O441" s="9">
        <f t="shared" si="172"/>
        <v>0</v>
      </c>
      <c r="P441" s="4">
        <f t="shared" si="176"/>
        <v>0</v>
      </c>
      <c r="Q441" s="11">
        <f t="shared" si="177"/>
        <v>0</v>
      </c>
      <c r="R441" s="10">
        <f t="shared" si="175"/>
        <v>0</v>
      </c>
      <c r="S441" s="8"/>
    </row>
    <row r="442" spans="1:19">
      <c r="A442" s="62">
        <v>5</v>
      </c>
      <c r="B442" s="62"/>
      <c r="C442" s="1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3">
        <f t="shared" si="171"/>
        <v>0</v>
      </c>
      <c r="O442" s="9">
        <f t="shared" si="172"/>
        <v>0</v>
      </c>
      <c r="P442" s="4">
        <f t="shared" si="176"/>
        <v>0</v>
      </c>
      <c r="Q442" s="11">
        <f t="shared" si="177"/>
        <v>0</v>
      </c>
      <c r="R442" s="10">
        <f t="shared" si="175"/>
        <v>0</v>
      </c>
      <c r="S442" s="8"/>
    </row>
    <row r="443" spans="1:19">
      <c r="A443" s="62">
        <v>6</v>
      </c>
      <c r="B443" s="62"/>
      <c r="C443" s="1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3">
        <f t="shared" si="171"/>
        <v>0</v>
      </c>
      <c r="O443" s="9">
        <f t="shared" si="172"/>
        <v>0</v>
      </c>
      <c r="P443" s="4">
        <f t="shared" si="176"/>
        <v>0</v>
      </c>
      <c r="Q443" s="11">
        <f t="shared" si="177"/>
        <v>0</v>
      </c>
      <c r="R443" s="10">
        <f t="shared" si="175"/>
        <v>0</v>
      </c>
      <c r="S443" s="8"/>
    </row>
    <row r="444" spans="1:19">
      <c r="A444" s="62">
        <v>7</v>
      </c>
      <c r="B444" s="62"/>
      <c r="C444" s="1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3">
        <f t="shared" si="171"/>
        <v>0</v>
      </c>
      <c r="O444" s="9">
        <f t="shared" si="172"/>
        <v>0</v>
      </c>
      <c r="P444" s="4">
        <f t="shared" si="176"/>
        <v>0</v>
      </c>
      <c r="Q444" s="11">
        <f t="shared" si="177"/>
        <v>0</v>
      </c>
      <c r="R444" s="10">
        <f t="shared" si="175"/>
        <v>0</v>
      </c>
      <c r="S444" s="8"/>
    </row>
    <row r="445" spans="1:19">
      <c r="A445" s="62">
        <v>8</v>
      </c>
      <c r="B445" s="62"/>
      <c r="C445" s="1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3">
        <f t="shared" si="171"/>
        <v>0</v>
      </c>
      <c r="O445" s="9">
        <f t="shared" si="172"/>
        <v>0</v>
      </c>
      <c r="P445" s="4">
        <f t="shared" si="176"/>
        <v>0</v>
      </c>
      <c r="Q445" s="11">
        <f t="shared" si="177"/>
        <v>0</v>
      </c>
      <c r="R445" s="10">
        <f t="shared" si="175"/>
        <v>0</v>
      </c>
      <c r="S445" s="8"/>
    </row>
    <row r="446" spans="1:19">
      <c r="A446" s="62">
        <v>9</v>
      </c>
      <c r="B446" s="62"/>
      <c r="C446" s="1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3">
        <f t="shared" si="171"/>
        <v>0</v>
      </c>
      <c r="O446" s="9">
        <f t="shared" si="172"/>
        <v>0</v>
      </c>
      <c r="P446" s="4">
        <f t="shared" si="176"/>
        <v>0</v>
      </c>
      <c r="Q446" s="11">
        <f t="shared" si="177"/>
        <v>0</v>
      </c>
      <c r="R446" s="10">
        <f t="shared" si="175"/>
        <v>0</v>
      </c>
      <c r="S446" s="8"/>
    </row>
    <row r="447" spans="1:19">
      <c r="A447" s="62">
        <v>10</v>
      </c>
      <c r="B447" s="62"/>
      <c r="C447" s="1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3">
        <f t="shared" si="171"/>
        <v>0</v>
      </c>
      <c r="O447" s="9">
        <f t="shared" si="172"/>
        <v>0</v>
      </c>
      <c r="P447" s="4">
        <f t="shared" si="176"/>
        <v>0</v>
      </c>
      <c r="Q447" s="11">
        <f t="shared" si="177"/>
        <v>0</v>
      </c>
      <c r="R447" s="10">
        <f t="shared" si="175"/>
        <v>0</v>
      </c>
      <c r="S447" s="8"/>
    </row>
    <row r="448" spans="1:19">
      <c r="A448" s="65" t="s">
        <v>34</v>
      </c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7"/>
      <c r="R448" s="10">
        <f>SUM(R438:R447)</f>
        <v>0</v>
      </c>
      <c r="S448" s="8"/>
    </row>
    <row r="449" spans="1:19" ht="15.75">
      <c r="A449" s="24" t="s">
        <v>35</v>
      </c>
      <c r="B449" s="2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6"/>
      <c r="S449" s="8"/>
    </row>
    <row r="450" spans="1:19">
      <c r="A450" s="49" t="s">
        <v>47</v>
      </c>
      <c r="B450" s="49"/>
      <c r="C450" s="49"/>
      <c r="D450" s="49"/>
      <c r="E450" s="49"/>
      <c r="F450" s="49"/>
      <c r="G450" s="49"/>
      <c r="H450" s="49"/>
      <c r="I450" s="49"/>
      <c r="J450" s="15"/>
      <c r="K450" s="15"/>
      <c r="L450" s="15"/>
      <c r="M450" s="15"/>
      <c r="N450" s="15"/>
      <c r="O450" s="15"/>
      <c r="P450" s="15"/>
      <c r="Q450" s="15"/>
      <c r="R450" s="16"/>
      <c r="S450" s="8"/>
    </row>
    <row r="451" spans="1:19" s="8" customFormat="1">
      <c r="A451" s="49"/>
      <c r="B451" s="49"/>
      <c r="C451" s="49"/>
      <c r="D451" s="49"/>
      <c r="E451" s="49"/>
      <c r="F451" s="49"/>
      <c r="G451" s="49"/>
      <c r="H451" s="49"/>
      <c r="I451" s="49"/>
      <c r="J451" s="15"/>
      <c r="K451" s="15"/>
      <c r="L451" s="15"/>
      <c r="M451" s="15"/>
      <c r="N451" s="15"/>
      <c r="O451" s="15"/>
      <c r="P451" s="15"/>
      <c r="Q451" s="15"/>
      <c r="R451" s="16"/>
    </row>
    <row r="452" spans="1:19">
      <c r="A452" s="68" t="s">
        <v>101</v>
      </c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58"/>
      <c r="R452" s="8"/>
      <c r="S452" s="8"/>
    </row>
    <row r="453" spans="1:19" ht="18">
      <c r="A453" s="70" t="s">
        <v>27</v>
      </c>
      <c r="B453" s="71"/>
      <c r="C453" s="71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8"/>
      <c r="R453" s="8"/>
      <c r="S453" s="8"/>
    </row>
    <row r="454" spans="1:19">
      <c r="A454" s="68" t="s">
        <v>39</v>
      </c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58"/>
      <c r="R454" s="8"/>
      <c r="S454" s="8"/>
    </row>
    <row r="455" spans="1:19">
      <c r="A455" s="62">
        <v>1</v>
      </c>
      <c r="B455" s="62"/>
      <c r="C455" s="1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3">
        <f t="shared" ref="N455:N464" si="178">(IF(F455="OŽ",IF(L455=1,550.8,IF(L455=2,426.38,IF(L455=3,342.14,IF(L455=4,181.44,IF(L455=5,168.48,IF(L455=6,155.52,IF(L455=7,148.5,IF(L455=8,144,0))))))))+IF(L455&lt;=8,0,IF(L455&lt;=16,137.7,IF(L455&lt;=24,108,IF(L455&lt;=32,80.1,IF(L455&lt;=36,52.2,0)))))-IF(L455&lt;=8,0,IF(L455&lt;=16,(L455-9)*2.754,IF(L455&lt;=24,(L455-17)* 2.754,IF(L455&lt;=32,(L455-25)* 2.754,IF(L455&lt;=36,(L455-33)*2.754,0))))),0)+IF(F455="PČ",IF(L455=1,449,IF(L455=2,314.6,IF(L455=3,238,IF(L455=4,172,IF(L455=5,159,IF(L455=6,145,IF(L455=7,132,IF(L455=8,119,0))))))))+IF(L455&lt;=8,0,IF(L455&lt;=16,88,IF(L455&lt;=24,55,IF(L455&lt;=32,22,0))))-IF(L455&lt;=8,0,IF(L455&lt;=16,(L455-9)*2.245,IF(L455&lt;=24,(L455-17)*2.245,IF(L455&lt;=32,(L455-25)*2.245,0)))),0)+IF(F455="PČneol",IF(L455=1,85,IF(L455=2,64.61,IF(L455=3,50.76,IF(L455=4,16.25,IF(L455=5,15,IF(L455=6,13.75,IF(L455=7,12.5,IF(L455=8,11.25,0))))))))+IF(L455&lt;=8,0,IF(L455&lt;=16,9,0))-IF(L455&lt;=8,0,IF(L455&lt;=16,(L455-9)*0.425,0)),0)+IF(F455="PŽ",IF(L455=1,85,IF(L455=2,59.5,IF(L455=3,45,IF(L455=4,32.5,IF(L455=5,30,IF(L455=6,27.5,IF(L455=7,25,IF(L455=8,22.5,0))))))))+IF(L455&lt;=8,0,IF(L455&lt;=16,19,IF(L455&lt;=24,13,IF(L455&lt;=32,8,0))))-IF(L455&lt;=8,0,IF(L455&lt;=16,(L455-9)*0.425,IF(L455&lt;=24,(L455-17)*0.425,IF(L455&lt;=32,(L455-25)*0.425,0)))),0)+IF(F455="EČ",IF(L455=1,204,IF(L455=2,156.24,IF(L455=3,123.84,IF(L455=4,72,IF(L455=5,66,IF(L455=6,60,IF(L455=7,54,IF(L455=8,48,0))))))))+IF(L455&lt;=8,0,IF(L455&lt;=16,40,IF(L455&lt;=24,25,0)))-IF(L455&lt;=8,0,IF(L455&lt;=16,(L455-9)*1.02,IF(L455&lt;=24,(L455-17)*1.02,0))),0)+IF(F455="EČneol",IF(L455=1,68,IF(L455=2,51.69,IF(L455=3,40.61,IF(L455=4,13,IF(L455=5,12,IF(L455=6,11,IF(L455=7,10,IF(L455=8,9,0)))))))))+IF(F455="EŽ",IF(L455=1,68,IF(L455=2,47.6,IF(L455=3,36,IF(L455=4,18,IF(L455=5,16.5,IF(L455=6,15,IF(L455=7,13.5,IF(L455=8,12,0))))))))+IF(L455&lt;=8,0,IF(L455&lt;=16,10,IF(L455&lt;=24,6,0)))-IF(L455&lt;=8,0,IF(L455&lt;=16,(L455-9)*0.34,IF(L455&lt;=24,(L455-17)*0.34,0))),0)+IF(F455="PT",IF(L455=1,68,IF(L455=2,52.08,IF(L455=3,41.28,IF(L455=4,24,IF(L455=5,22,IF(L455=6,20,IF(L455=7,18,IF(L455=8,16,0))))))))+IF(L455&lt;=8,0,IF(L455&lt;=16,13,IF(L455&lt;=24,9,IF(L455&lt;=32,4,0))))-IF(L455&lt;=8,0,IF(L455&lt;=16,(L455-9)*0.34,IF(L455&lt;=24,(L455-17)*0.34,IF(L455&lt;=32,(L455-25)*0.34,0)))),0)+IF(F455="JOŽ",IF(L455=1,85,IF(L455=2,59.5,IF(L455=3,45,IF(L455=4,32.5,IF(L455=5,30,IF(L455=6,27.5,IF(L455=7,25,IF(L455=8,22.5,0))))))))+IF(L455&lt;=8,0,IF(L455&lt;=16,19,IF(L455&lt;=24,13,0)))-IF(L455&lt;=8,0,IF(L455&lt;=16,(L455-9)*0.425,IF(L455&lt;=24,(L455-17)*0.425,0))),0)+IF(F455="JPČ",IF(L455=1,68,IF(L455=2,47.6,IF(L455=3,36,IF(L455=4,26,IF(L455=5,24,IF(L455=6,22,IF(L455=7,20,IF(L455=8,18,0))))))))+IF(L455&lt;=8,0,IF(L455&lt;=16,13,IF(L455&lt;=24,9,0)))-IF(L455&lt;=8,0,IF(L455&lt;=16,(L455-9)*0.34,IF(L455&lt;=24,(L455-17)*0.34,0))),0)+IF(F455="JEČ",IF(L455=1,34,IF(L455=2,26.04,IF(L455=3,20.6,IF(L455=4,12,IF(L455=5,11,IF(L455=6,10,IF(L455=7,9,IF(L455=8,8,0))))))))+IF(L455&lt;=8,0,IF(L455&lt;=16,6,0))-IF(L455&lt;=8,0,IF(L455&lt;=16,(L455-9)*0.17,0)),0)+IF(F455="JEOF",IF(L455=1,34,IF(L455=2,26.04,IF(L455=3,20.6,IF(L455=4,12,IF(L455=5,11,IF(L455=6,10,IF(L455=7,9,IF(L455=8,8,0))))))))+IF(L455&lt;=8,0,IF(L455&lt;=16,6,0))-IF(L455&lt;=8,0,IF(L455&lt;=16,(L455-9)*0.17,0)),0)+IF(F455="JnPČ",IF(L455=1,51,IF(L455=2,35.7,IF(L455=3,27,IF(L455=4,19.5,IF(L455=5,18,IF(L455=6,16.5,IF(L455=7,15,IF(L455=8,13.5,0))))))))+IF(L455&lt;=8,0,IF(L455&lt;=16,10,0))-IF(L455&lt;=8,0,IF(L455&lt;=16,(L455-9)*0.255,0)),0)+IF(F455="JnEČ",IF(L455=1,25.5,IF(L455=2,19.53,IF(L455=3,15.48,IF(L455=4,9,IF(L455=5,8.25,IF(L455=6,7.5,IF(L455=7,6.75,IF(L455=8,6,0))))))))+IF(L455&lt;=8,0,IF(L455&lt;=16,5,0))-IF(L455&lt;=8,0,IF(L455&lt;=16,(L455-9)*0.1275,0)),0)+IF(F455="JčPČ",IF(L455=1,21.25,IF(L455=2,14.5,IF(L455=3,11.5,IF(L455=4,7,IF(L455=5,6.5,IF(L455=6,6,IF(L455=7,5.5,IF(L455=8,5,0))))))))+IF(L455&lt;=8,0,IF(L455&lt;=16,4,0))-IF(L455&lt;=8,0,IF(L455&lt;=16,(L455-9)*0.10625,0)),0)+IF(F455="JčEČ",IF(L455=1,17,IF(L455=2,13.02,IF(L455=3,10.32,IF(L455=4,6,IF(L455=5,5.5,IF(L455=6,5,IF(L455=7,4.5,IF(L455=8,4,0))))))))+IF(L455&lt;=8,0,IF(L455&lt;=16,3,0))-IF(L455&lt;=8,0,IF(L455&lt;=16,(L455-9)*0.085,0)),0)+IF(F455="NEAK",IF(L455=1,11.48,IF(L455=2,8.79,IF(L455=3,6.97,IF(L455=4,4.05,IF(L455=5,3.71,IF(L455=6,3.38,IF(L455=7,3.04,IF(L455=8,2.7,0))))))))+IF(L455&lt;=8,0,IF(L455&lt;=16,2,IF(L455&lt;=24,1.3,0)))-IF(L455&lt;=8,0,IF(L455&lt;=16,(L455-9)*0.0574,IF(L455&lt;=24,(L455-17)*0.0574,0))),0))*IF(L455&lt;0,1,IF(OR(F455="PČ",F455="PŽ",F455="PT"),IF(J455&lt;32,J455/32,1),1))* IF(L455&lt;0,1,IF(OR(F455="EČ",F455="EŽ",F455="JOŽ",F455="JPČ",F455="NEAK"),IF(J455&lt;24,J455/24,1),1))*IF(L455&lt;0,1,IF(OR(F455="PČneol",F455="JEČ",F455="JEOF",F455="JnPČ",F455="JnEČ",F455="JčPČ",F455="JčEČ"),IF(J455&lt;16,J455/16,1),1))*IF(L455&lt;0,1,IF(F455="EČneol",IF(J455&lt;8,J455/8,1),1))</f>
        <v>0</v>
      </c>
      <c r="O455" s="9">
        <f t="shared" ref="O455:O464" si="179">IF(F455="OŽ",N455,IF(H455="Ne",IF(J455*0.3&lt;J455-L455,N455,0),IF(J455*0.1&lt;J455-L455,N455,0)))</f>
        <v>0</v>
      </c>
      <c r="P455" s="4">
        <f t="shared" ref="P455" si="180">IF(O455=0,0,IF(F455="OŽ",IF(L455&gt;35,0,IF(J455&gt;35,(36-L455)*1.836,((36-L455)-(36-J455))*1.836)),0)+IF(F455="PČ",IF(L455&gt;31,0,IF(J455&gt;31,(32-L455)*1.347,((32-L455)-(32-J455))*1.347)),0)+ IF(F455="PČneol",IF(L455&gt;15,0,IF(J455&gt;15,(16-L455)*0.255,((16-L455)-(16-J455))*0.255)),0)+IF(F455="PŽ",IF(L455&gt;31,0,IF(J455&gt;31,(32-L455)*0.255,((32-L455)-(32-J455))*0.255)),0)+IF(F455="EČ",IF(L455&gt;23,0,IF(J455&gt;23,(24-L455)*0.612,((24-L455)-(24-J455))*0.612)),0)+IF(F455="EČneol",IF(L455&gt;7,0,IF(J455&gt;7,(8-L455)*0.204,((8-L455)-(8-J455))*0.204)),0)+IF(F455="EŽ",IF(L455&gt;23,0,IF(J455&gt;23,(24-L455)*0.204,((24-L455)-(24-J455))*0.204)),0)+IF(F455="PT",IF(L455&gt;31,0,IF(J455&gt;31,(32-L455)*0.204,((32-L455)-(32-J455))*0.204)),0)+IF(F455="JOŽ",IF(L455&gt;23,0,IF(J455&gt;23,(24-L455)*0.255,((24-L455)-(24-J455))*0.255)),0)+IF(F455="JPČ",IF(L455&gt;23,0,IF(J455&gt;23,(24-L455)*0.204,((24-L455)-(24-J455))*0.204)),0)+IF(F455="JEČ",IF(L455&gt;15,0,IF(J455&gt;15,(16-L455)*0.102,((16-L455)-(16-J455))*0.102)),0)+IF(F455="JEOF",IF(L455&gt;15,0,IF(J455&gt;15,(16-L455)*0.102,((16-L455)-(16-J455))*0.102)),0)+IF(F455="JnPČ",IF(L455&gt;15,0,IF(J455&gt;15,(16-L455)*0.153,((16-L455)-(16-J455))*0.153)),0)+IF(F455="JnEČ",IF(L455&gt;15,0,IF(J455&gt;15,(16-L455)*0.0765,((16-L455)-(16-J455))*0.0765)),0)+IF(F455="JčPČ",IF(L455&gt;15,0,IF(J455&gt;15,(16-L455)*0.06375,((16-L455)-(16-J455))*0.06375)),0)+IF(F455="JčEČ",IF(L455&gt;15,0,IF(J455&gt;15,(16-L455)*0.051,((16-L455)-(16-J455))*0.051)),0)+IF(F455="NEAK",IF(L455&gt;23,0,IF(J455&gt;23,(24-L455)*0.03444,((24-L455)-(24-J455))*0.03444)),0))</f>
        <v>0</v>
      </c>
      <c r="Q455" s="11">
        <f t="shared" ref="Q455" si="181">IF(ISERROR(P455*100/N455),0,(P455*100/N455))</f>
        <v>0</v>
      </c>
      <c r="R455" s="10">
        <f t="shared" ref="R455:R464" si="182">IF(Q455&lt;=30,O455+P455,O455+O455*0.3)*IF(G455=1,0.4,IF(G455=2,0.75,IF(G455="1 (kas 4 m. 1 k. nerengiamos)",0.52,1)))*IF(D455="olimpinė",1,IF(M455="Ne",0.5,1))*IF(OR(A$5="Lietuvos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federacija"),IF(OR(J455&lt;8,K455&lt;16),0,1),1)*E455*IF(I455&lt;=1,1,1/I455)*IF(OR(A$5="Lietuvos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5" s="8"/>
    </row>
    <row r="456" spans="1:19">
      <c r="A456" s="62">
        <v>2</v>
      </c>
      <c r="B456" s="62"/>
      <c r="C456" s="1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3">
        <f t="shared" si="178"/>
        <v>0</v>
      </c>
      <c r="O456" s="9">
        <f t="shared" si="179"/>
        <v>0</v>
      </c>
      <c r="P456" s="4">
        <f t="shared" ref="P456:P464" si="183">IF(O456=0,0,IF(F456="OŽ",IF(L456&gt;35,0,IF(J456&gt;35,(36-L456)*1.836,((36-L456)-(36-J456))*1.836)),0)+IF(F456="PČ",IF(L456&gt;31,0,IF(J456&gt;31,(32-L456)*1.347,((32-L456)-(32-J456))*1.347)),0)+ IF(F456="PČneol",IF(L456&gt;15,0,IF(J456&gt;15,(16-L456)*0.255,((16-L456)-(16-J456))*0.255)),0)+IF(F456="PŽ",IF(L456&gt;31,0,IF(J456&gt;31,(32-L456)*0.255,((32-L456)-(32-J456))*0.255)),0)+IF(F456="EČ",IF(L456&gt;23,0,IF(J456&gt;23,(24-L456)*0.612,((24-L456)-(24-J456))*0.612)),0)+IF(F456="EČneol",IF(L456&gt;7,0,IF(J456&gt;7,(8-L456)*0.204,((8-L456)-(8-J456))*0.204)),0)+IF(F456="EŽ",IF(L456&gt;23,0,IF(J456&gt;23,(24-L456)*0.204,((24-L456)-(24-J456))*0.204)),0)+IF(F456="PT",IF(L456&gt;31,0,IF(J456&gt;31,(32-L456)*0.204,((32-L456)-(32-J456))*0.204)),0)+IF(F456="JOŽ",IF(L456&gt;23,0,IF(J456&gt;23,(24-L456)*0.255,((24-L456)-(24-J456))*0.255)),0)+IF(F456="JPČ",IF(L456&gt;23,0,IF(J456&gt;23,(24-L456)*0.204,((24-L456)-(24-J456))*0.204)),0)+IF(F456="JEČ",IF(L456&gt;15,0,IF(J456&gt;15,(16-L456)*0.102,((16-L456)-(16-J456))*0.102)),0)+IF(F456="JEOF",IF(L456&gt;15,0,IF(J456&gt;15,(16-L456)*0.102,((16-L456)-(16-J456))*0.102)),0)+IF(F456="JnPČ",IF(L456&gt;15,0,IF(J456&gt;15,(16-L456)*0.153,((16-L456)-(16-J456))*0.153)),0)+IF(F456="JnEČ",IF(L456&gt;15,0,IF(J456&gt;15,(16-L456)*0.0765,((16-L456)-(16-J456))*0.0765)),0)+IF(F456="JčPČ",IF(L456&gt;15,0,IF(J456&gt;15,(16-L456)*0.06375,((16-L456)-(16-J456))*0.06375)),0)+IF(F456="JčEČ",IF(L456&gt;15,0,IF(J456&gt;15,(16-L456)*0.051,((16-L456)-(16-J456))*0.051)),0)+IF(F456="NEAK",IF(L456&gt;23,0,IF(J456&gt;23,(24-L456)*0.03444,((24-L456)-(24-J456))*0.03444)),0))</f>
        <v>0</v>
      </c>
      <c r="Q456" s="11">
        <f t="shared" ref="Q456:Q464" si="184">IF(ISERROR(P456*100/N456),0,(P456*100/N456))</f>
        <v>0</v>
      </c>
      <c r="R456" s="10">
        <f t="shared" si="182"/>
        <v>0</v>
      </c>
      <c r="S456" s="8"/>
    </row>
    <row r="457" spans="1:19">
      <c r="A457" s="62">
        <v>3</v>
      </c>
      <c r="B457" s="62"/>
      <c r="C457" s="1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3">
        <f t="shared" si="178"/>
        <v>0</v>
      </c>
      <c r="O457" s="9">
        <f t="shared" si="179"/>
        <v>0</v>
      </c>
      <c r="P457" s="4">
        <f t="shared" si="183"/>
        <v>0</v>
      </c>
      <c r="Q457" s="11">
        <f t="shared" si="184"/>
        <v>0</v>
      </c>
      <c r="R457" s="10">
        <f t="shared" si="182"/>
        <v>0</v>
      </c>
      <c r="S457" s="8"/>
    </row>
    <row r="458" spans="1:19">
      <c r="A458" s="62">
        <v>4</v>
      </c>
      <c r="B458" s="62"/>
      <c r="C458" s="1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3">
        <f t="shared" si="178"/>
        <v>0</v>
      </c>
      <c r="O458" s="9">
        <f t="shared" si="179"/>
        <v>0</v>
      </c>
      <c r="P458" s="4">
        <f t="shared" si="183"/>
        <v>0</v>
      </c>
      <c r="Q458" s="11">
        <f t="shared" si="184"/>
        <v>0</v>
      </c>
      <c r="R458" s="10">
        <f t="shared" si="182"/>
        <v>0</v>
      </c>
      <c r="S458" s="8"/>
    </row>
    <row r="459" spans="1:19">
      <c r="A459" s="62">
        <v>5</v>
      </c>
      <c r="B459" s="62"/>
      <c r="C459" s="1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3">
        <f t="shared" si="178"/>
        <v>0</v>
      </c>
      <c r="O459" s="9">
        <f t="shared" si="179"/>
        <v>0</v>
      </c>
      <c r="P459" s="4">
        <f t="shared" si="183"/>
        <v>0</v>
      </c>
      <c r="Q459" s="11">
        <f t="shared" si="184"/>
        <v>0</v>
      </c>
      <c r="R459" s="10">
        <f t="shared" si="182"/>
        <v>0</v>
      </c>
      <c r="S459" s="8"/>
    </row>
    <row r="460" spans="1:19">
      <c r="A460" s="62">
        <v>6</v>
      </c>
      <c r="B460" s="62"/>
      <c r="C460" s="1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3">
        <f t="shared" si="178"/>
        <v>0</v>
      </c>
      <c r="O460" s="9">
        <f t="shared" si="179"/>
        <v>0</v>
      </c>
      <c r="P460" s="4">
        <f t="shared" si="183"/>
        <v>0</v>
      </c>
      <c r="Q460" s="11">
        <f t="shared" si="184"/>
        <v>0</v>
      </c>
      <c r="R460" s="10">
        <f t="shared" si="182"/>
        <v>0</v>
      </c>
      <c r="S460" s="8"/>
    </row>
    <row r="461" spans="1:19">
      <c r="A461" s="62">
        <v>7</v>
      </c>
      <c r="B461" s="62"/>
      <c r="C461" s="1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3">
        <f t="shared" si="178"/>
        <v>0</v>
      </c>
      <c r="O461" s="9">
        <f t="shared" si="179"/>
        <v>0</v>
      </c>
      <c r="P461" s="4">
        <f t="shared" si="183"/>
        <v>0</v>
      </c>
      <c r="Q461" s="11">
        <f t="shared" si="184"/>
        <v>0</v>
      </c>
      <c r="R461" s="10">
        <f t="shared" si="182"/>
        <v>0</v>
      </c>
      <c r="S461" s="8"/>
    </row>
    <row r="462" spans="1:19">
      <c r="A462" s="62">
        <v>8</v>
      </c>
      <c r="B462" s="62"/>
      <c r="C462" s="1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3">
        <f t="shared" si="178"/>
        <v>0</v>
      </c>
      <c r="O462" s="9">
        <f t="shared" si="179"/>
        <v>0</v>
      </c>
      <c r="P462" s="4">
        <f t="shared" si="183"/>
        <v>0</v>
      </c>
      <c r="Q462" s="11">
        <f t="shared" si="184"/>
        <v>0</v>
      </c>
      <c r="R462" s="10">
        <f t="shared" si="182"/>
        <v>0</v>
      </c>
      <c r="S462" s="8"/>
    </row>
    <row r="463" spans="1:19">
      <c r="A463" s="62">
        <v>9</v>
      </c>
      <c r="B463" s="62"/>
      <c r="C463" s="1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3">
        <f t="shared" si="178"/>
        <v>0</v>
      </c>
      <c r="O463" s="9">
        <f t="shared" si="179"/>
        <v>0</v>
      </c>
      <c r="P463" s="4">
        <f t="shared" si="183"/>
        <v>0</v>
      </c>
      <c r="Q463" s="11">
        <f t="shared" si="184"/>
        <v>0</v>
      </c>
      <c r="R463" s="10">
        <f t="shared" si="182"/>
        <v>0</v>
      </c>
      <c r="S463" s="8"/>
    </row>
    <row r="464" spans="1:19">
      <c r="A464" s="62">
        <v>10</v>
      </c>
      <c r="B464" s="62"/>
      <c r="C464" s="1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3">
        <f t="shared" si="178"/>
        <v>0</v>
      </c>
      <c r="O464" s="9">
        <f t="shared" si="179"/>
        <v>0</v>
      </c>
      <c r="P464" s="4">
        <f t="shared" si="183"/>
        <v>0</v>
      </c>
      <c r="Q464" s="11">
        <f t="shared" si="184"/>
        <v>0</v>
      </c>
      <c r="R464" s="10">
        <f t="shared" si="182"/>
        <v>0</v>
      </c>
      <c r="S464" s="8"/>
    </row>
    <row r="465" spans="1:19">
      <c r="A465" s="65" t="s">
        <v>34</v>
      </c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7"/>
      <c r="R465" s="10">
        <f>SUM(R455:R464)</f>
        <v>0</v>
      </c>
      <c r="S465" s="8"/>
    </row>
    <row r="466" spans="1:19" ht="15.75">
      <c r="A466" s="24" t="s">
        <v>35</v>
      </c>
      <c r="B466" s="2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6"/>
      <c r="S466" s="8"/>
    </row>
    <row r="467" spans="1:19">
      <c r="A467" s="49" t="s">
        <v>47</v>
      </c>
      <c r="B467" s="49"/>
      <c r="C467" s="49"/>
      <c r="D467" s="49"/>
      <c r="E467" s="49"/>
      <c r="F467" s="49"/>
      <c r="G467" s="49"/>
      <c r="H467" s="49"/>
      <c r="I467" s="49"/>
      <c r="J467" s="15"/>
      <c r="K467" s="15"/>
      <c r="L467" s="15"/>
      <c r="M467" s="15"/>
      <c r="N467" s="15"/>
      <c r="O467" s="15"/>
      <c r="P467" s="15"/>
      <c r="Q467" s="15"/>
      <c r="R467" s="16"/>
      <c r="S467" s="8"/>
    </row>
    <row r="468" spans="1:19" s="8" customFormat="1">
      <c r="A468" s="49"/>
      <c r="B468" s="49"/>
      <c r="C468" s="49"/>
      <c r="D468" s="49"/>
      <c r="E468" s="49"/>
      <c r="F468" s="49"/>
      <c r="G468" s="49"/>
      <c r="H468" s="49"/>
      <c r="I468" s="49"/>
      <c r="J468" s="15"/>
      <c r="K468" s="15"/>
      <c r="L468" s="15"/>
      <c r="M468" s="15"/>
      <c r="N468" s="15"/>
      <c r="O468" s="15"/>
      <c r="P468" s="15"/>
      <c r="Q468" s="15"/>
      <c r="R468" s="16"/>
    </row>
    <row r="469" spans="1:19">
      <c r="A469" s="68" t="s">
        <v>101</v>
      </c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58"/>
      <c r="R469" s="8"/>
      <c r="S469" s="8"/>
    </row>
    <row r="470" spans="1:19" ht="18">
      <c r="A470" s="70" t="s">
        <v>27</v>
      </c>
      <c r="B470" s="71"/>
      <c r="C470" s="71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8"/>
      <c r="R470" s="8"/>
      <c r="S470" s="8"/>
    </row>
    <row r="471" spans="1:19">
      <c r="A471" s="68" t="s">
        <v>39</v>
      </c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58"/>
      <c r="R471" s="8"/>
      <c r="S471" s="8"/>
    </row>
    <row r="472" spans="1:19">
      <c r="A472" s="62">
        <v>1</v>
      </c>
      <c r="B472" s="62"/>
      <c r="C472" s="1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3">
        <f t="shared" ref="N472:N481" si="185">(IF(F472="OŽ",IF(L472=1,550.8,IF(L472=2,426.38,IF(L472=3,342.14,IF(L472=4,181.44,IF(L472=5,168.48,IF(L472=6,155.52,IF(L472=7,148.5,IF(L472=8,144,0))))))))+IF(L472&lt;=8,0,IF(L472&lt;=16,137.7,IF(L472&lt;=24,108,IF(L472&lt;=32,80.1,IF(L472&lt;=36,52.2,0)))))-IF(L472&lt;=8,0,IF(L472&lt;=16,(L472-9)*2.754,IF(L472&lt;=24,(L472-17)* 2.754,IF(L472&lt;=32,(L472-25)* 2.754,IF(L472&lt;=36,(L472-33)*2.754,0))))),0)+IF(F472="PČ",IF(L472=1,449,IF(L472=2,314.6,IF(L472=3,238,IF(L472=4,172,IF(L472=5,159,IF(L472=6,145,IF(L472=7,132,IF(L472=8,119,0))))))))+IF(L472&lt;=8,0,IF(L472&lt;=16,88,IF(L472&lt;=24,55,IF(L472&lt;=32,22,0))))-IF(L472&lt;=8,0,IF(L472&lt;=16,(L472-9)*2.245,IF(L472&lt;=24,(L472-17)*2.245,IF(L472&lt;=32,(L472-25)*2.245,0)))),0)+IF(F472="PČneol",IF(L472=1,85,IF(L472=2,64.61,IF(L472=3,50.76,IF(L472=4,16.25,IF(L472=5,15,IF(L472=6,13.75,IF(L472=7,12.5,IF(L472=8,11.25,0))))))))+IF(L472&lt;=8,0,IF(L472&lt;=16,9,0))-IF(L472&lt;=8,0,IF(L472&lt;=16,(L472-9)*0.425,0)),0)+IF(F472="PŽ",IF(L472=1,85,IF(L472=2,59.5,IF(L472=3,45,IF(L472=4,32.5,IF(L472=5,30,IF(L472=6,27.5,IF(L472=7,25,IF(L472=8,22.5,0))))))))+IF(L472&lt;=8,0,IF(L472&lt;=16,19,IF(L472&lt;=24,13,IF(L472&lt;=32,8,0))))-IF(L472&lt;=8,0,IF(L472&lt;=16,(L472-9)*0.425,IF(L472&lt;=24,(L472-17)*0.425,IF(L472&lt;=32,(L472-25)*0.425,0)))),0)+IF(F472="EČ",IF(L472=1,204,IF(L472=2,156.24,IF(L472=3,123.84,IF(L472=4,72,IF(L472=5,66,IF(L472=6,60,IF(L472=7,54,IF(L472=8,48,0))))))))+IF(L472&lt;=8,0,IF(L472&lt;=16,40,IF(L472&lt;=24,25,0)))-IF(L472&lt;=8,0,IF(L472&lt;=16,(L472-9)*1.02,IF(L472&lt;=24,(L472-17)*1.02,0))),0)+IF(F472="EČneol",IF(L472=1,68,IF(L472=2,51.69,IF(L472=3,40.61,IF(L472=4,13,IF(L472=5,12,IF(L472=6,11,IF(L472=7,10,IF(L472=8,9,0)))))))))+IF(F472="EŽ",IF(L472=1,68,IF(L472=2,47.6,IF(L472=3,36,IF(L472=4,18,IF(L472=5,16.5,IF(L472=6,15,IF(L472=7,13.5,IF(L472=8,12,0))))))))+IF(L472&lt;=8,0,IF(L472&lt;=16,10,IF(L472&lt;=24,6,0)))-IF(L472&lt;=8,0,IF(L472&lt;=16,(L472-9)*0.34,IF(L472&lt;=24,(L472-17)*0.34,0))),0)+IF(F472="PT",IF(L472=1,68,IF(L472=2,52.08,IF(L472=3,41.28,IF(L472=4,24,IF(L472=5,22,IF(L472=6,20,IF(L472=7,18,IF(L472=8,16,0))))))))+IF(L472&lt;=8,0,IF(L472&lt;=16,13,IF(L472&lt;=24,9,IF(L472&lt;=32,4,0))))-IF(L472&lt;=8,0,IF(L472&lt;=16,(L472-9)*0.34,IF(L472&lt;=24,(L472-17)*0.34,IF(L472&lt;=32,(L472-25)*0.34,0)))),0)+IF(F472="JOŽ",IF(L472=1,85,IF(L472=2,59.5,IF(L472=3,45,IF(L472=4,32.5,IF(L472=5,30,IF(L472=6,27.5,IF(L472=7,25,IF(L472=8,22.5,0))))))))+IF(L472&lt;=8,0,IF(L472&lt;=16,19,IF(L472&lt;=24,13,0)))-IF(L472&lt;=8,0,IF(L472&lt;=16,(L472-9)*0.425,IF(L472&lt;=24,(L472-17)*0.425,0))),0)+IF(F472="JPČ",IF(L472=1,68,IF(L472=2,47.6,IF(L472=3,36,IF(L472=4,26,IF(L472=5,24,IF(L472=6,22,IF(L472=7,20,IF(L472=8,18,0))))))))+IF(L472&lt;=8,0,IF(L472&lt;=16,13,IF(L472&lt;=24,9,0)))-IF(L472&lt;=8,0,IF(L472&lt;=16,(L472-9)*0.34,IF(L472&lt;=24,(L472-17)*0.34,0))),0)+IF(F472="JEČ",IF(L472=1,34,IF(L472=2,26.04,IF(L472=3,20.6,IF(L472=4,12,IF(L472=5,11,IF(L472=6,10,IF(L472=7,9,IF(L472=8,8,0))))))))+IF(L472&lt;=8,0,IF(L472&lt;=16,6,0))-IF(L472&lt;=8,0,IF(L472&lt;=16,(L472-9)*0.17,0)),0)+IF(F472="JEOF",IF(L472=1,34,IF(L472=2,26.04,IF(L472=3,20.6,IF(L472=4,12,IF(L472=5,11,IF(L472=6,10,IF(L472=7,9,IF(L472=8,8,0))))))))+IF(L472&lt;=8,0,IF(L472&lt;=16,6,0))-IF(L472&lt;=8,0,IF(L472&lt;=16,(L472-9)*0.17,0)),0)+IF(F472="JnPČ",IF(L472=1,51,IF(L472=2,35.7,IF(L472=3,27,IF(L472=4,19.5,IF(L472=5,18,IF(L472=6,16.5,IF(L472=7,15,IF(L472=8,13.5,0))))))))+IF(L472&lt;=8,0,IF(L472&lt;=16,10,0))-IF(L472&lt;=8,0,IF(L472&lt;=16,(L472-9)*0.255,0)),0)+IF(F472="JnEČ",IF(L472=1,25.5,IF(L472=2,19.53,IF(L472=3,15.48,IF(L472=4,9,IF(L472=5,8.25,IF(L472=6,7.5,IF(L472=7,6.75,IF(L472=8,6,0))))))))+IF(L472&lt;=8,0,IF(L472&lt;=16,5,0))-IF(L472&lt;=8,0,IF(L472&lt;=16,(L472-9)*0.1275,0)),0)+IF(F472="JčPČ",IF(L472=1,21.25,IF(L472=2,14.5,IF(L472=3,11.5,IF(L472=4,7,IF(L472=5,6.5,IF(L472=6,6,IF(L472=7,5.5,IF(L472=8,5,0))))))))+IF(L472&lt;=8,0,IF(L472&lt;=16,4,0))-IF(L472&lt;=8,0,IF(L472&lt;=16,(L472-9)*0.10625,0)),0)+IF(F472="JčEČ",IF(L472=1,17,IF(L472=2,13.02,IF(L472=3,10.32,IF(L472=4,6,IF(L472=5,5.5,IF(L472=6,5,IF(L472=7,4.5,IF(L472=8,4,0))))))))+IF(L472&lt;=8,0,IF(L472&lt;=16,3,0))-IF(L472&lt;=8,0,IF(L472&lt;=16,(L472-9)*0.085,0)),0)+IF(F472="NEAK",IF(L472=1,11.48,IF(L472=2,8.79,IF(L472=3,6.97,IF(L472=4,4.05,IF(L472=5,3.71,IF(L472=6,3.38,IF(L472=7,3.04,IF(L472=8,2.7,0))))))))+IF(L472&lt;=8,0,IF(L472&lt;=16,2,IF(L472&lt;=24,1.3,0)))-IF(L472&lt;=8,0,IF(L472&lt;=16,(L472-9)*0.0574,IF(L472&lt;=24,(L472-17)*0.0574,0))),0))*IF(L472&lt;0,1,IF(OR(F472="PČ",F472="PŽ",F472="PT"),IF(J472&lt;32,J472/32,1),1))* IF(L472&lt;0,1,IF(OR(F472="EČ",F472="EŽ",F472="JOŽ",F472="JPČ",F472="NEAK"),IF(J472&lt;24,J472/24,1),1))*IF(L472&lt;0,1,IF(OR(F472="PČneol",F472="JEČ",F472="JEOF",F472="JnPČ",F472="JnEČ",F472="JčPČ",F472="JčEČ"),IF(J472&lt;16,J472/16,1),1))*IF(L472&lt;0,1,IF(F472="EČneol",IF(J472&lt;8,J472/8,1),1))</f>
        <v>0</v>
      </c>
      <c r="O472" s="9">
        <f t="shared" ref="O472:O481" si="186">IF(F472="OŽ",N472,IF(H472="Ne",IF(J472*0.3&lt;J472-L472,N472,0),IF(J472*0.1&lt;J472-L472,N472,0)))</f>
        <v>0</v>
      </c>
      <c r="P472" s="4">
        <f t="shared" ref="P472" si="187">IF(O472=0,0,IF(F472="OŽ",IF(L472&gt;35,0,IF(J472&gt;35,(36-L472)*1.836,((36-L472)-(36-J472))*1.836)),0)+IF(F472="PČ",IF(L472&gt;31,0,IF(J472&gt;31,(32-L472)*1.347,((32-L472)-(32-J472))*1.347)),0)+ IF(F472="PČneol",IF(L472&gt;15,0,IF(J472&gt;15,(16-L472)*0.255,((16-L472)-(16-J472))*0.255)),0)+IF(F472="PŽ",IF(L472&gt;31,0,IF(J472&gt;31,(32-L472)*0.255,((32-L472)-(32-J472))*0.255)),0)+IF(F472="EČ",IF(L472&gt;23,0,IF(J472&gt;23,(24-L472)*0.612,((24-L472)-(24-J472))*0.612)),0)+IF(F472="EČneol",IF(L472&gt;7,0,IF(J472&gt;7,(8-L472)*0.204,((8-L472)-(8-J472))*0.204)),0)+IF(F472="EŽ",IF(L472&gt;23,0,IF(J472&gt;23,(24-L472)*0.204,((24-L472)-(24-J472))*0.204)),0)+IF(F472="PT",IF(L472&gt;31,0,IF(J472&gt;31,(32-L472)*0.204,((32-L472)-(32-J472))*0.204)),0)+IF(F472="JOŽ",IF(L472&gt;23,0,IF(J472&gt;23,(24-L472)*0.255,((24-L472)-(24-J472))*0.255)),0)+IF(F472="JPČ",IF(L472&gt;23,0,IF(J472&gt;23,(24-L472)*0.204,((24-L472)-(24-J472))*0.204)),0)+IF(F472="JEČ",IF(L472&gt;15,0,IF(J472&gt;15,(16-L472)*0.102,((16-L472)-(16-J472))*0.102)),0)+IF(F472="JEOF",IF(L472&gt;15,0,IF(J472&gt;15,(16-L472)*0.102,((16-L472)-(16-J472))*0.102)),0)+IF(F472="JnPČ",IF(L472&gt;15,0,IF(J472&gt;15,(16-L472)*0.153,((16-L472)-(16-J472))*0.153)),0)+IF(F472="JnEČ",IF(L472&gt;15,0,IF(J472&gt;15,(16-L472)*0.0765,((16-L472)-(16-J472))*0.0765)),0)+IF(F472="JčPČ",IF(L472&gt;15,0,IF(J472&gt;15,(16-L472)*0.06375,((16-L472)-(16-J472))*0.06375)),0)+IF(F472="JčEČ",IF(L472&gt;15,0,IF(J472&gt;15,(16-L472)*0.051,((16-L472)-(16-J472))*0.051)),0)+IF(F472="NEAK",IF(L472&gt;23,0,IF(J472&gt;23,(24-L472)*0.03444,((24-L472)-(24-J472))*0.03444)),0))</f>
        <v>0</v>
      </c>
      <c r="Q472" s="11">
        <f t="shared" ref="Q472" si="188">IF(ISERROR(P472*100/N472),0,(P472*100/N472))</f>
        <v>0</v>
      </c>
      <c r="R472" s="10">
        <f t="shared" ref="R472:R481" si="189">IF(Q472&lt;=30,O472+P472,O472+O472*0.3)*IF(G472=1,0.4,IF(G472=2,0.75,IF(G472="1 (kas 4 m. 1 k. nerengiamos)",0.52,1)))*IF(D472="olimpinė",1,IF(M472="Ne",0.5,1))*IF(OR(A$5="Lietuvos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federacija"),IF(OR(J472&lt;8,K472&lt;16),0,1),1)*E472*IF(I472&lt;=1,1,1/I472)*IF(OR(A$5="Lietuvos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2" s="8"/>
    </row>
    <row r="473" spans="1:19">
      <c r="A473" s="62">
        <v>2</v>
      </c>
      <c r="B473" s="62"/>
      <c r="C473" s="1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3">
        <f t="shared" si="185"/>
        <v>0</v>
      </c>
      <c r="O473" s="9">
        <f t="shared" si="186"/>
        <v>0</v>
      </c>
      <c r="P473" s="4">
        <f t="shared" ref="P473:P481" si="190">IF(O473=0,0,IF(F473="OŽ",IF(L473&gt;35,0,IF(J473&gt;35,(36-L473)*1.836,((36-L473)-(36-J473))*1.836)),0)+IF(F473="PČ",IF(L473&gt;31,0,IF(J473&gt;31,(32-L473)*1.347,((32-L473)-(32-J473))*1.347)),0)+ IF(F473="PČneol",IF(L473&gt;15,0,IF(J473&gt;15,(16-L473)*0.255,((16-L473)-(16-J473))*0.255)),0)+IF(F473="PŽ",IF(L473&gt;31,0,IF(J473&gt;31,(32-L473)*0.255,((32-L473)-(32-J473))*0.255)),0)+IF(F473="EČ",IF(L473&gt;23,0,IF(J473&gt;23,(24-L473)*0.612,((24-L473)-(24-J473))*0.612)),0)+IF(F473="EČneol",IF(L473&gt;7,0,IF(J473&gt;7,(8-L473)*0.204,((8-L473)-(8-J473))*0.204)),0)+IF(F473="EŽ",IF(L473&gt;23,0,IF(J473&gt;23,(24-L473)*0.204,((24-L473)-(24-J473))*0.204)),0)+IF(F473="PT",IF(L473&gt;31,0,IF(J473&gt;31,(32-L473)*0.204,((32-L473)-(32-J473))*0.204)),0)+IF(F473="JOŽ",IF(L473&gt;23,0,IF(J473&gt;23,(24-L473)*0.255,((24-L473)-(24-J473))*0.255)),0)+IF(F473="JPČ",IF(L473&gt;23,0,IF(J473&gt;23,(24-L473)*0.204,((24-L473)-(24-J473))*0.204)),0)+IF(F473="JEČ",IF(L473&gt;15,0,IF(J473&gt;15,(16-L473)*0.102,((16-L473)-(16-J473))*0.102)),0)+IF(F473="JEOF",IF(L473&gt;15,0,IF(J473&gt;15,(16-L473)*0.102,((16-L473)-(16-J473))*0.102)),0)+IF(F473="JnPČ",IF(L473&gt;15,0,IF(J473&gt;15,(16-L473)*0.153,((16-L473)-(16-J473))*0.153)),0)+IF(F473="JnEČ",IF(L473&gt;15,0,IF(J473&gt;15,(16-L473)*0.0765,((16-L473)-(16-J473))*0.0765)),0)+IF(F473="JčPČ",IF(L473&gt;15,0,IF(J473&gt;15,(16-L473)*0.06375,((16-L473)-(16-J473))*0.06375)),0)+IF(F473="JčEČ",IF(L473&gt;15,0,IF(J473&gt;15,(16-L473)*0.051,((16-L473)-(16-J473))*0.051)),0)+IF(F473="NEAK",IF(L473&gt;23,0,IF(J473&gt;23,(24-L473)*0.03444,((24-L473)-(24-J473))*0.03444)),0))</f>
        <v>0</v>
      </c>
      <c r="Q473" s="11">
        <f t="shared" ref="Q473:Q481" si="191">IF(ISERROR(P473*100/N473),0,(P473*100/N473))</f>
        <v>0</v>
      </c>
      <c r="R473" s="10">
        <f t="shared" si="189"/>
        <v>0</v>
      </c>
      <c r="S473" s="8"/>
    </row>
    <row r="474" spans="1:19">
      <c r="A474" s="62">
        <v>3</v>
      </c>
      <c r="B474" s="62"/>
      <c r="C474" s="1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3">
        <f t="shared" si="185"/>
        <v>0</v>
      </c>
      <c r="O474" s="9">
        <f t="shared" si="186"/>
        <v>0</v>
      </c>
      <c r="P474" s="4">
        <f t="shared" si="190"/>
        <v>0</v>
      </c>
      <c r="Q474" s="11">
        <f t="shared" si="191"/>
        <v>0</v>
      </c>
      <c r="R474" s="10">
        <f t="shared" si="189"/>
        <v>0</v>
      </c>
      <c r="S474" s="8"/>
    </row>
    <row r="475" spans="1:19">
      <c r="A475" s="62">
        <v>4</v>
      </c>
      <c r="B475" s="62"/>
      <c r="C475" s="1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3">
        <f t="shared" si="185"/>
        <v>0</v>
      </c>
      <c r="O475" s="9">
        <f t="shared" si="186"/>
        <v>0</v>
      </c>
      <c r="P475" s="4">
        <f t="shared" si="190"/>
        <v>0</v>
      </c>
      <c r="Q475" s="11">
        <f t="shared" si="191"/>
        <v>0</v>
      </c>
      <c r="R475" s="10">
        <f t="shared" si="189"/>
        <v>0</v>
      </c>
      <c r="S475" s="8"/>
    </row>
    <row r="476" spans="1:19">
      <c r="A476" s="62">
        <v>5</v>
      </c>
      <c r="B476" s="62"/>
      <c r="C476" s="1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3">
        <f t="shared" si="185"/>
        <v>0</v>
      </c>
      <c r="O476" s="9">
        <f t="shared" si="186"/>
        <v>0</v>
      </c>
      <c r="P476" s="4">
        <f t="shared" si="190"/>
        <v>0</v>
      </c>
      <c r="Q476" s="11">
        <f t="shared" si="191"/>
        <v>0</v>
      </c>
      <c r="R476" s="10">
        <f t="shared" si="189"/>
        <v>0</v>
      </c>
      <c r="S476" s="8"/>
    </row>
    <row r="477" spans="1:19">
      <c r="A477" s="62">
        <v>6</v>
      </c>
      <c r="B477" s="62"/>
      <c r="C477" s="1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3">
        <f t="shared" si="185"/>
        <v>0</v>
      </c>
      <c r="O477" s="9">
        <f t="shared" si="186"/>
        <v>0</v>
      </c>
      <c r="P477" s="4">
        <f t="shared" si="190"/>
        <v>0</v>
      </c>
      <c r="Q477" s="11">
        <f t="shared" si="191"/>
        <v>0</v>
      </c>
      <c r="R477" s="10">
        <f t="shared" si="189"/>
        <v>0</v>
      </c>
      <c r="S477" s="8"/>
    </row>
    <row r="478" spans="1:19">
      <c r="A478" s="62">
        <v>7</v>
      </c>
      <c r="B478" s="62"/>
      <c r="C478" s="1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3">
        <f t="shared" si="185"/>
        <v>0</v>
      </c>
      <c r="O478" s="9">
        <f t="shared" si="186"/>
        <v>0</v>
      </c>
      <c r="P478" s="4">
        <f t="shared" si="190"/>
        <v>0</v>
      </c>
      <c r="Q478" s="11">
        <f t="shared" si="191"/>
        <v>0</v>
      </c>
      <c r="R478" s="10">
        <f t="shared" si="189"/>
        <v>0</v>
      </c>
      <c r="S478" s="8"/>
    </row>
    <row r="479" spans="1:19">
      <c r="A479" s="62">
        <v>8</v>
      </c>
      <c r="B479" s="62"/>
      <c r="C479" s="1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3">
        <f t="shared" si="185"/>
        <v>0</v>
      </c>
      <c r="O479" s="9">
        <f t="shared" si="186"/>
        <v>0</v>
      </c>
      <c r="P479" s="4">
        <f t="shared" si="190"/>
        <v>0</v>
      </c>
      <c r="Q479" s="11">
        <f t="shared" si="191"/>
        <v>0</v>
      </c>
      <c r="R479" s="10">
        <f t="shared" si="189"/>
        <v>0</v>
      </c>
      <c r="S479" s="8"/>
    </row>
    <row r="480" spans="1:19">
      <c r="A480" s="62">
        <v>9</v>
      </c>
      <c r="B480" s="62"/>
      <c r="C480" s="1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3">
        <f t="shared" si="185"/>
        <v>0</v>
      </c>
      <c r="O480" s="9">
        <f t="shared" si="186"/>
        <v>0</v>
      </c>
      <c r="P480" s="4">
        <f t="shared" si="190"/>
        <v>0</v>
      </c>
      <c r="Q480" s="11">
        <f t="shared" si="191"/>
        <v>0</v>
      </c>
      <c r="R480" s="10">
        <f t="shared" si="189"/>
        <v>0</v>
      </c>
      <c r="S480" s="8"/>
    </row>
    <row r="481" spans="1:19">
      <c r="A481" s="62">
        <v>10</v>
      </c>
      <c r="B481" s="62"/>
      <c r="C481" s="1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3">
        <f t="shared" si="185"/>
        <v>0</v>
      </c>
      <c r="O481" s="9">
        <f t="shared" si="186"/>
        <v>0</v>
      </c>
      <c r="P481" s="4">
        <f t="shared" si="190"/>
        <v>0</v>
      </c>
      <c r="Q481" s="11">
        <f t="shared" si="191"/>
        <v>0</v>
      </c>
      <c r="R481" s="10">
        <f t="shared" si="189"/>
        <v>0</v>
      </c>
      <c r="S481" s="8"/>
    </row>
    <row r="482" spans="1:19">
      <c r="A482" s="65" t="s">
        <v>34</v>
      </c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7"/>
      <c r="R482" s="10">
        <f>SUM(R472:R481)</f>
        <v>0</v>
      </c>
      <c r="S482" s="8"/>
    </row>
    <row r="483" spans="1:19" ht="15.75">
      <c r="A483" s="24" t="s">
        <v>35</v>
      </c>
      <c r="B483" s="2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6"/>
      <c r="S483" s="8"/>
    </row>
    <row r="484" spans="1:19">
      <c r="A484" s="49" t="s">
        <v>47</v>
      </c>
      <c r="B484" s="49"/>
      <c r="C484" s="49"/>
      <c r="D484" s="49"/>
      <c r="E484" s="49"/>
      <c r="F484" s="49"/>
      <c r="G484" s="49"/>
      <c r="H484" s="49"/>
      <c r="I484" s="49"/>
      <c r="J484" s="15"/>
      <c r="K484" s="15"/>
      <c r="L484" s="15"/>
      <c r="M484" s="15"/>
      <c r="N484" s="15"/>
      <c r="O484" s="15"/>
      <c r="P484" s="15"/>
      <c r="Q484" s="15"/>
      <c r="R484" s="16"/>
      <c r="S484" s="8"/>
    </row>
    <row r="485" spans="1:19" s="8" customFormat="1">
      <c r="A485" s="49"/>
      <c r="B485" s="49"/>
      <c r="C485" s="49"/>
      <c r="D485" s="49"/>
      <c r="E485" s="49"/>
      <c r="F485" s="49"/>
      <c r="G485" s="49"/>
      <c r="H485" s="49"/>
      <c r="I485" s="49"/>
      <c r="J485" s="15"/>
      <c r="K485" s="15"/>
      <c r="L485" s="15"/>
      <c r="M485" s="15"/>
      <c r="N485" s="15"/>
      <c r="O485" s="15"/>
      <c r="P485" s="15"/>
      <c r="Q485" s="15"/>
      <c r="R485" s="16"/>
    </row>
    <row r="486" spans="1:19">
      <c r="A486" s="68" t="s">
        <v>101</v>
      </c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58"/>
      <c r="R486" s="8"/>
      <c r="S486" s="8"/>
    </row>
    <row r="487" spans="1:19" ht="18">
      <c r="A487" s="70" t="s">
        <v>27</v>
      </c>
      <c r="B487" s="71"/>
      <c r="C487" s="71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8"/>
      <c r="R487" s="8"/>
      <c r="S487" s="8"/>
    </row>
    <row r="488" spans="1:19">
      <c r="A488" s="68" t="s">
        <v>39</v>
      </c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58"/>
      <c r="R488" s="8"/>
      <c r="S488" s="8"/>
    </row>
    <row r="489" spans="1:19">
      <c r="A489" s="62">
        <v>1</v>
      </c>
      <c r="B489" s="62"/>
      <c r="C489" s="1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3">
        <f t="shared" ref="N489:N498" si="192">(IF(F489="OŽ",IF(L489=1,550.8,IF(L489=2,426.38,IF(L489=3,342.14,IF(L489=4,181.44,IF(L489=5,168.48,IF(L489=6,155.52,IF(L489=7,148.5,IF(L489=8,144,0))))))))+IF(L489&lt;=8,0,IF(L489&lt;=16,137.7,IF(L489&lt;=24,108,IF(L489&lt;=32,80.1,IF(L489&lt;=36,52.2,0)))))-IF(L489&lt;=8,0,IF(L489&lt;=16,(L489-9)*2.754,IF(L489&lt;=24,(L489-17)* 2.754,IF(L489&lt;=32,(L489-25)* 2.754,IF(L489&lt;=36,(L489-33)*2.754,0))))),0)+IF(F489="PČ",IF(L489=1,449,IF(L489=2,314.6,IF(L489=3,238,IF(L489=4,172,IF(L489=5,159,IF(L489=6,145,IF(L489=7,132,IF(L489=8,119,0))))))))+IF(L489&lt;=8,0,IF(L489&lt;=16,88,IF(L489&lt;=24,55,IF(L489&lt;=32,22,0))))-IF(L489&lt;=8,0,IF(L489&lt;=16,(L489-9)*2.245,IF(L489&lt;=24,(L489-17)*2.245,IF(L489&lt;=32,(L489-25)*2.245,0)))),0)+IF(F489="PČneol",IF(L489=1,85,IF(L489=2,64.61,IF(L489=3,50.76,IF(L489=4,16.25,IF(L489=5,15,IF(L489=6,13.75,IF(L489=7,12.5,IF(L489=8,11.25,0))))))))+IF(L489&lt;=8,0,IF(L489&lt;=16,9,0))-IF(L489&lt;=8,0,IF(L489&lt;=16,(L489-9)*0.425,0)),0)+IF(F489="PŽ",IF(L489=1,85,IF(L489=2,59.5,IF(L489=3,45,IF(L489=4,32.5,IF(L489=5,30,IF(L489=6,27.5,IF(L489=7,25,IF(L489=8,22.5,0))))))))+IF(L489&lt;=8,0,IF(L489&lt;=16,19,IF(L489&lt;=24,13,IF(L489&lt;=32,8,0))))-IF(L489&lt;=8,0,IF(L489&lt;=16,(L489-9)*0.425,IF(L489&lt;=24,(L489-17)*0.425,IF(L489&lt;=32,(L489-25)*0.425,0)))),0)+IF(F489="EČ",IF(L489=1,204,IF(L489=2,156.24,IF(L489=3,123.84,IF(L489=4,72,IF(L489=5,66,IF(L489=6,60,IF(L489=7,54,IF(L489=8,48,0))))))))+IF(L489&lt;=8,0,IF(L489&lt;=16,40,IF(L489&lt;=24,25,0)))-IF(L489&lt;=8,0,IF(L489&lt;=16,(L489-9)*1.02,IF(L489&lt;=24,(L489-17)*1.02,0))),0)+IF(F489="EČneol",IF(L489=1,68,IF(L489=2,51.69,IF(L489=3,40.61,IF(L489=4,13,IF(L489=5,12,IF(L489=6,11,IF(L489=7,10,IF(L489=8,9,0)))))))))+IF(F489="EŽ",IF(L489=1,68,IF(L489=2,47.6,IF(L489=3,36,IF(L489=4,18,IF(L489=5,16.5,IF(L489=6,15,IF(L489=7,13.5,IF(L489=8,12,0))))))))+IF(L489&lt;=8,0,IF(L489&lt;=16,10,IF(L489&lt;=24,6,0)))-IF(L489&lt;=8,0,IF(L489&lt;=16,(L489-9)*0.34,IF(L489&lt;=24,(L489-17)*0.34,0))),0)+IF(F489="PT",IF(L489=1,68,IF(L489=2,52.08,IF(L489=3,41.28,IF(L489=4,24,IF(L489=5,22,IF(L489=6,20,IF(L489=7,18,IF(L489=8,16,0))))))))+IF(L489&lt;=8,0,IF(L489&lt;=16,13,IF(L489&lt;=24,9,IF(L489&lt;=32,4,0))))-IF(L489&lt;=8,0,IF(L489&lt;=16,(L489-9)*0.34,IF(L489&lt;=24,(L489-17)*0.34,IF(L489&lt;=32,(L489-25)*0.34,0)))),0)+IF(F489="JOŽ",IF(L489=1,85,IF(L489=2,59.5,IF(L489=3,45,IF(L489=4,32.5,IF(L489=5,30,IF(L489=6,27.5,IF(L489=7,25,IF(L489=8,22.5,0))))))))+IF(L489&lt;=8,0,IF(L489&lt;=16,19,IF(L489&lt;=24,13,0)))-IF(L489&lt;=8,0,IF(L489&lt;=16,(L489-9)*0.425,IF(L489&lt;=24,(L489-17)*0.425,0))),0)+IF(F489="JPČ",IF(L489=1,68,IF(L489=2,47.6,IF(L489=3,36,IF(L489=4,26,IF(L489=5,24,IF(L489=6,22,IF(L489=7,20,IF(L489=8,18,0))))))))+IF(L489&lt;=8,0,IF(L489&lt;=16,13,IF(L489&lt;=24,9,0)))-IF(L489&lt;=8,0,IF(L489&lt;=16,(L489-9)*0.34,IF(L489&lt;=24,(L489-17)*0.34,0))),0)+IF(F489="JEČ",IF(L489=1,34,IF(L489=2,26.04,IF(L489=3,20.6,IF(L489=4,12,IF(L489=5,11,IF(L489=6,10,IF(L489=7,9,IF(L489=8,8,0))))))))+IF(L489&lt;=8,0,IF(L489&lt;=16,6,0))-IF(L489&lt;=8,0,IF(L489&lt;=16,(L489-9)*0.17,0)),0)+IF(F489="JEOF",IF(L489=1,34,IF(L489=2,26.04,IF(L489=3,20.6,IF(L489=4,12,IF(L489=5,11,IF(L489=6,10,IF(L489=7,9,IF(L489=8,8,0))))))))+IF(L489&lt;=8,0,IF(L489&lt;=16,6,0))-IF(L489&lt;=8,0,IF(L489&lt;=16,(L489-9)*0.17,0)),0)+IF(F489="JnPČ",IF(L489=1,51,IF(L489=2,35.7,IF(L489=3,27,IF(L489=4,19.5,IF(L489=5,18,IF(L489=6,16.5,IF(L489=7,15,IF(L489=8,13.5,0))))))))+IF(L489&lt;=8,0,IF(L489&lt;=16,10,0))-IF(L489&lt;=8,0,IF(L489&lt;=16,(L489-9)*0.255,0)),0)+IF(F489="JnEČ",IF(L489=1,25.5,IF(L489=2,19.53,IF(L489=3,15.48,IF(L489=4,9,IF(L489=5,8.25,IF(L489=6,7.5,IF(L489=7,6.75,IF(L489=8,6,0))))))))+IF(L489&lt;=8,0,IF(L489&lt;=16,5,0))-IF(L489&lt;=8,0,IF(L489&lt;=16,(L489-9)*0.1275,0)),0)+IF(F489="JčPČ",IF(L489=1,21.25,IF(L489=2,14.5,IF(L489=3,11.5,IF(L489=4,7,IF(L489=5,6.5,IF(L489=6,6,IF(L489=7,5.5,IF(L489=8,5,0))))))))+IF(L489&lt;=8,0,IF(L489&lt;=16,4,0))-IF(L489&lt;=8,0,IF(L489&lt;=16,(L489-9)*0.10625,0)),0)+IF(F489="JčEČ",IF(L489=1,17,IF(L489=2,13.02,IF(L489=3,10.32,IF(L489=4,6,IF(L489=5,5.5,IF(L489=6,5,IF(L489=7,4.5,IF(L489=8,4,0))))))))+IF(L489&lt;=8,0,IF(L489&lt;=16,3,0))-IF(L489&lt;=8,0,IF(L489&lt;=16,(L489-9)*0.085,0)),0)+IF(F489="NEAK",IF(L489=1,11.48,IF(L489=2,8.79,IF(L489=3,6.97,IF(L489=4,4.05,IF(L489=5,3.71,IF(L489=6,3.38,IF(L489=7,3.04,IF(L489=8,2.7,0))))))))+IF(L489&lt;=8,0,IF(L489&lt;=16,2,IF(L489&lt;=24,1.3,0)))-IF(L489&lt;=8,0,IF(L489&lt;=16,(L489-9)*0.0574,IF(L489&lt;=24,(L489-17)*0.0574,0))),0))*IF(L489&lt;0,1,IF(OR(F489="PČ",F489="PŽ",F489="PT"),IF(J489&lt;32,J489/32,1),1))* IF(L489&lt;0,1,IF(OR(F489="EČ",F489="EŽ",F489="JOŽ",F489="JPČ",F489="NEAK"),IF(J489&lt;24,J489/24,1),1))*IF(L489&lt;0,1,IF(OR(F489="PČneol",F489="JEČ",F489="JEOF",F489="JnPČ",F489="JnEČ",F489="JčPČ",F489="JčEČ"),IF(J489&lt;16,J489/16,1),1))*IF(L489&lt;0,1,IF(F489="EČneol",IF(J489&lt;8,J489/8,1),1))</f>
        <v>0</v>
      </c>
      <c r="O489" s="9">
        <f t="shared" ref="O489:O498" si="193">IF(F489="OŽ",N489,IF(H489="Ne",IF(J489*0.3&lt;J489-L489,N489,0),IF(J489*0.1&lt;J489-L489,N489,0)))</f>
        <v>0</v>
      </c>
      <c r="P489" s="4">
        <f t="shared" ref="P489" si="194">IF(O489=0,0,IF(F489="OŽ",IF(L489&gt;35,0,IF(J489&gt;35,(36-L489)*1.836,((36-L489)-(36-J489))*1.836)),0)+IF(F489="PČ",IF(L489&gt;31,0,IF(J489&gt;31,(32-L489)*1.347,((32-L489)-(32-J489))*1.347)),0)+ IF(F489="PČneol",IF(L489&gt;15,0,IF(J489&gt;15,(16-L489)*0.255,((16-L489)-(16-J489))*0.255)),0)+IF(F489="PŽ",IF(L489&gt;31,0,IF(J489&gt;31,(32-L489)*0.255,((32-L489)-(32-J489))*0.255)),0)+IF(F489="EČ",IF(L489&gt;23,0,IF(J489&gt;23,(24-L489)*0.612,((24-L489)-(24-J489))*0.612)),0)+IF(F489="EČneol",IF(L489&gt;7,0,IF(J489&gt;7,(8-L489)*0.204,((8-L489)-(8-J489))*0.204)),0)+IF(F489="EŽ",IF(L489&gt;23,0,IF(J489&gt;23,(24-L489)*0.204,((24-L489)-(24-J489))*0.204)),0)+IF(F489="PT",IF(L489&gt;31,0,IF(J489&gt;31,(32-L489)*0.204,((32-L489)-(32-J489))*0.204)),0)+IF(F489="JOŽ",IF(L489&gt;23,0,IF(J489&gt;23,(24-L489)*0.255,((24-L489)-(24-J489))*0.255)),0)+IF(F489="JPČ",IF(L489&gt;23,0,IF(J489&gt;23,(24-L489)*0.204,((24-L489)-(24-J489))*0.204)),0)+IF(F489="JEČ",IF(L489&gt;15,0,IF(J489&gt;15,(16-L489)*0.102,((16-L489)-(16-J489))*0.102)),0)+IF(F489="JEOF",IF(L489&gt;15,0,IF(J489&gt;15,(16-L489)*0.102,((16-L489)-(16-J489))*0.102)),0)+IF(F489="JnPČ",IF(L489&gt;15,0,IF(J489&gt;15,(16-L489)*0.153,((16-L489)-(16-J489))*0.153)),0)+IF(F489="JnEČ",IF(L489&gt;15,0,IF(J489&gt;15,(16-L489)*0.0765,((16-L489)-(16-J489))*0.0765)),0)+IF(F489="JčPČ",IF(L489&gt;15,0,IF(J489&gt;15,(16-L489)*0.06375,((16-L489)-(16-J489))*0.06375)),0)+IF(F489="JčEČ",IF(L489&gt;15,0,IF(J489&gt;15,(16-L489)*0.051,((16-L489)-(16-J489))*0.051)),0)+IF(F489="NEAK",IF(L489&gt;23,0,IF(J489&gt;23,(24-L489)*0.03444,((24-L489)-(24-J489))*0.03444)),0))</f>
        <v>0</v>
      </c>
      <c r="Q489" s="11">
        <f t="shared" ref="Q489" si="195">IF(ISERROR(P489*100/N489),0,(P489*100/N489))</f>
        <v>0</v>
      </c>
      <c r="R489" s="10">
        <f t="shared" ref="R489:R498" si="196">IF(Q489&lt;=30,O489+P489,O489+O489*0.3)*IF(G489=1,0.4,IF(G489=2,0.75,IF(G489="1 (kas 4 m. 1 k. nerengiamos)",0.52,1)))*IF(D489="olimpinė",1,IF(M489="Ne",0.5,1))*IF(OR(A$5="Lietuvos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federacija"),IF(OR(J489&lt;8,K489&lt;16),0,1),1)*E489*IF(I489&lt;=1,1,1/I489)*IF(OR(A$5="Lietuvos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9" s="8"/>
    </row>
    <row r="490" spans="1:19">
      <c r="A490" s="62">
        <v>2</v>
      </c>
      <c r="B490" s="62"/>
      <c r="C490" s="1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3">
        <f t="shared" si="192"/>
        <v>0</v>
      </c>
      <c r="O490" s="9">
        <f t="shared" si="193"/>
        <v>0</v>
      </c>
      <c r="P490" s="4">
        <f t="shared" ref="P490:P498" si="197">IF(O490=0,0,IF(F490="OŽ",IF(L490&gt;35,0,IF(J490&gt;35,(36-L490)*1.836,((36-L490)-(36-J490))*1.836)),0)+IF(F490="PČ",IF(L490&gt;31,0,IF(J490&gt;31,(32-L490)*1.347,((32-L490)-(32-J490))*1.347)),0)+ IF(F490="PČneol",IF(L490&gt;15,0,IF(J490&gt;15,(16-L490)*0.255,((16-L490)-(16-J490))*0.255)),0)+IF(F490="PŽ",IF(L490&gt;31,0,IF(J490&gt;31,(32-L490)*0.255,((32-L490)-(32-J490))*0.255)),0)+IF(F490="EČ",IF(L490&gt;23,0,IF(J490&gt;23,(24-L490)*0.612,((24-L490)-(24-J490))*0.612)),0)+IF(F490="EČneol",IF(L490&gt;7,0,IF(J490&gt;7,(8-L490)*0.204,((8-L490)-(8-J490))*0.204)),0)+IF(F490="EŽ",IF(L490&gt;23,0,IF(J490&gt;23,(24-L490)*0.204,((24-L490)-(24-J490))*0.204)),0)+IF(F490="PT",IF(L490&gt;31,0,IF(J490&gt;31,(32-L490)*0.204,((32-L490)-(32-J490))*0.204)),0)+IF(F490="JOŽ",IF(L490&gt;23,0,IF(J490&gt;23,(24-L490)*0.255,((24-L490)-(24-J490))*0.255)),0)+IF(F490="JPČ",IF(L490&gt;23,0,IF(J490&gt;23,(24-L490)*0.204,((24-L490)-(24-J490))*0.204)),0)+IF(F490="JEČ",IF(L490&gt;15,0,IF(J490&gt;15,(16-L490)*0.102,((16-L490)-(16-J490))*0.102)),0)+IF(F490="JEOF",IF(L490&gt;15,0,IF(J490&gt;15,(16-L490)*0.102,((16-L490)-(16-J490))*0.102)),0)+IF(F490="JnPČ",IF(L490&gt;15,0,IF(J490&gt;15,(16-L490)*0.153,((16-L490)-(16-J490))*0.153)),0)+IF(F490="JnEČ",IF(L490&gt;15,0,IF(J490&gt;15,(16-L490)*0.0765,((16-L490)-(16-J490))*0.0765)),0)+IF(F490="JčPČ",IF(L490&gt;15,0,IF(J490&gt;15,(16-L490)*0.06375,((16-L490)-(16-J490))*0.06375)),0)+IF(F490="JčEČ",IF(L490&gt;15,0,IF(J490&gt;15,(16-L490)*0.051,((16-L490)-(16-J490))*0.051)),0)+IF(F490="NEAK",IF(L490&gt;23,0,IF(J490&gt;23,(24-L490)*0.03444,((24-L490)-(24-J490))*0.03444)),0))</f>
        <v>0</v>
      </c>
      <c r="Q490" s="11">
        <f t="shared" ref="Q490:Q498" si="198">IF(ISERROR(P490*100/N490),0,(P490*100/N490))</f>
        <v>0</v>
      </c>
      <c r="R490" s="10">
        <f t="shared" si="196"/>
        <v>0</v>
      </c>
      <c r="S490" s="8"/>
    </row>
    <row r="491" spans="1:19">
      <c r="A491" s="62">
        <v>3</v>
      </c>
      <c r="B491" s="62"/>
      <c r="C491" s="1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3">
        <f t="shared" si="192"/>
        <v>0</v>
      </c>
      <c r="O491" s="9">
        <f t="shared" si="193"/>
        <v>0</v>
      </c>
      <c r="P491" s="4">
        <f t="shared" si="197"/>
        <v>0</v>
      </c>
      <c r="Q491" s="11">
        <f t="shared" si="198"/>
        <v>0</v>
      </c>
      <c r="R491" s="10">
        <f t="shared" si="196"/>
        <v>0</v>
      </c>
      <c r="S491" s="8"/>
    </row>
    <row r="492" spans="1:19">
      <c r="A492" s="62">
        <v>4</v>
      </c>
      <c r="B492" s="62"/>
      <c r="C492" s="1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3">
        <f t="shared" si="192"/>
        <v>0</v>
      </c>
      <c r="O492" s="9">
        <f t="shared" si="193"/>
        <v>0</v>
      </c>
      <c r="P492" s="4">
        <f t="shared" si="197"/>
        <v>0</v>
      </c>
      <c r="Q492" s="11">
        <f t="shared" si="198"/>
        <v>0</v>
      </c>
      <c r="R492" s="10">
        <f t="shared" si="196"/>
        <v>0</v>
      </c>
      <c r="S492" s="8"/>
    </row>
    <row r="493" spans="1:19">
      <c r="A493" s="62">
        <v>5</v>
      </c>
      <c r="B493" s="62"/>
      <c r="C493" s="1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3">
        <f t="shared" si="192"/>
        <v>0</v>
      </c>
      <c r="O493" s="9">
        <f t="shared" si="193"/>
        <v>0</v>
      </c>
      <c r="P493" s="4">
        <f t="shared" si="197"/>
        <v>0</v>
      </c>
      <c r="Q493" s="11">
        <f t="shared" si="198"/>
        <v>0</v>
      </c>
      <c r="R493" s="10">
        <f t="shared" si="196"/>
        <v>0</v>
      </c>
      <c r="S493" s="8"/>
    </row>
    <row r="494" spans="1:19">
      <c r="A494" s="62">
        <v>6</v>
      </c>
      <c r="B494" s="62"/>
      <c r="C494" s="1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3">
        <f t="shared" si="192"/>
        <v>0</v>
      </c>
      <c r="O494" s="9">
        <f t="shared" si="193"/>
        <v>0</v>
      </c>
      <c r="P494" s="4">
        <f t="shared" si="197"/>
        <v>0</v>
      </c>
      <c r="Q494" s="11">
        <f t="shared" si="198"/>
        <v>0</v>
      </c>
      <c r="R494" s="10">
        <f t="shared" si="196"/>
        <v>0</v>
      </c>
      <c r="S494" s="8"/>
    </row>
    <row r="495" spans="1:19">
      <c r="A495" s="62">
        <v>7</v>
      </c>
      <c r="B495" s="62"/>
      <c r="C495" s="1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3">
        <f t="shared" si="192"/>
        <v>0</v>
      </c>
      <c r="O495" s="9">
        <f t="shared" si="193"/>
        <v>0</v>
      </c>
      <c r="P495" s="4">
        <f t="shared" si="197"/>
        <v>0</v>
      </c>
      <c r="Q495" s="11">
        <f t="shared" si="198"/>
        <v>0</v>
      </c>
      <c r="R495" s="10">
        <f t="shared" si="196"/>
        <v>0</v>
      </c>
      <c r="S495" s="8"/>
    </row>
    <row r="496" spans="1:19">
      <c r="A496" s="62">
        <v>8</v>
      </c>
      <c r="B496" s="62"/>
      <c r="C496" s="1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3">
        <f t="shared" si="192"/>
        <v>0</v>
      </c>
      <c r="O496" s="9">
        <f t="shared" si="193"/>
        <v>0</v>
      </c>
      <c r="P496" s="4">
        <f t="shared" si="197"/>
        <v>0</v>
      </c>
      <c r="Q496" s="11">
        <f t="shared" si="198"/>
        <v>0</v>
      </c>
      <c r="R496" s="10">
        <f t="shared" si="196"/>
        <v>0</v>
      </c>
      <c r="S496" s="8"/>
    </row>
    <row r="497" spans="1:19">
      <c r="A497" s="62">
        <v>9</v>
      </c>
      <c r="B497" s="62"/>
      <c r="C497" s="1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3">
        <f t="shared" si="192"/>
        <v>0</v>
      </c>
      <c r="O497" s="9">
        <f t="shared" si="193"/>
        <v>0</v>
      </c>
      <c r="P497" s="4">
        <f t="shared" si="197"/>
        <v>0</v>
      </c>
      <c r="Q497" s="11">
        <f t="shared" si="198"/>
        <v>0</v>
      </c>
      <c r="R497" s="10">
        <f t="shared" si="196"/>
        <v>0</v>
      </c>
      <c r="S497" s="8"/>
    </row>
    <row r="498" spans="1:19">
      <c r="A498" s="62">
        <v>10</v>
      </c>
      <c r="B498" s="62"/>
      <c r="C498" s="1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3">
        <f t="shared" si="192"/>
        <v>0</v>
      </c>
      <c r="O498" s="9">
        <f t="shared" si="193"/>
        <v>0</v>
      </c>
      <c r="P498" s="4">
        <f t="shared" si="197"/>
        <v>0</v>
      </c>
      <c r="Q498" s="11">
        <f t="shared" si="198"/>
        <v>0</v>
      </c>
      <c r="R498" s="10">
        <f t="shared" si="196"/>
        <v>0</v>
      </c>
      <c r="S498" s="8"/>
    </row>
    <row r="499" spans="1:19">
      <c r="A499" s="65" t="s">
        <v>34</v>
      </c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7"/>
      <c r="R499" s="10">
        <f>SUM(R489:R498)</f>
        <v>0</v>
      </c>
      <c r="S499" s="8"/>
    </row>
    <row r="500" spans="1:19" ht="15.75">
      <c r="A500" s="24" t="s">
        <v>35</v>
      </c>
      <c r="B500" s="2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6"/>
      <c r="S500" s="8"/>
    </row>
    <row r="501" spans="1:19">
      <c r="A501" s="49" t="s">
        <v>47</v>
      </c>
      <c r="B501" s="49"/>
      <c r="C501" s="49"/>
      <c r="D501" s="49"/>
      <c r="E501" s="49"/>
      <c r="F501" s="49"/>
      <c r="G501" s="49"/>
      <c r="H501" s="49"/>
      <c r="I501" s="49"/>
      <c r="J501" s="15"/>
      <c r="K501" s="15"/>
      <c r="L501" s="15"/>
      <c r="M501" s="15"/>
      <c r="N501" s="15"/>
      <c r="O501" s="15"/>
      <c r="P501" s="15"/>
      <c r="Q501" s="15"/>
      <c r="R501" s="16"/>
      <c r="S501" s="8"/>
    </row>
    <row r="502" spans="1:19" s="8" customFormat="1">
      <c r="A502" s="49"/>
      <c r="B502" s="49"/>
      <c r="C502" s="49"/>
      <c r="D502" s="49"/>
      <c r="E502" s="49"/>
      <c r="F502" s="49"/>
      <c r="G502" s="49"/>
      <c r="H502" s="49"/>
      <c r="I502" s="49"/>
      <c r="J502" s="15"/>
      <c r="K502" s="15"/>
      <c r="L502" s="15"/>
      <c r="M502" s="15"/>
      <c r="N502" s="15"/>
      <c r="O502" s="15"/>
      <c r="P502" s="15"/>
      <c r="Q502" s="15"/>
      <c r="R502" s="16"/>
    </row>
    <row r="503" spans="1:19">
      <c r="A503" s="68" t="s">
        <v>101</v>
      </c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58"/>
      <c r="R503" s="8"/>
      <c r="S503" s="8"/>
    </row>
    <row r="504" spans="1:19" ht="18">
      <c r="A504" s="70" t="s">
        <v>27</v>
      </c>
      <c r="B504" s="71"/>
      <c r="C504" s="71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8"/>
      <c r="R504" s="8"/>
      <c r="S504" s="8"/>
    </row>
    <row r="505" spans="1:19">
      <c r="A505" s="68" t="s">
        <v>39</v>
      </c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58"/>
      <c r="R505" s="8"/>
      <c r="S505" s="8"/>
    </row>
    <row r="506" spans="1:19">
      <c r="A506" s="62">
        <v>1</v>
      </c>
      <c r="B506" s="62"/>
      <c r="C506" s="1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3">
        <f t="shared" ref="N506:N515" si="199">(IF(F506="OŽ",IF(L506=1,550.8,IF(L506=2,426.38,IF(L506=3,342.14,IF(L506=4,181.44,IF(L506=5,168.48,IF(L506=6,155.52,IF(L506=7,148.5,IF(L506=8,144,0))))))))+IF(L506&lt;=8,0,IF(L506&lt;=16,137.7,IF(L506&lt;=24,108,IF(L506&lt;=32,80.1,IF(L506&lt;=36,52.2,0)))))-IF(L506&lt;=8,0,IF(L506&lt;=16,(L506-9)*2.754,IF(L506&lt;=24,(L506-17)* 2.754,IF(L506&lt;=32,(L506-25)* 2.754,IF(L506&lt;=36,(L506-33)*2.754,0))))),0)+IF(F506="PČ",IF(L506=1,449,IF(L506=2,314.6,IF(L506=3,238,IF(L506=4,172,IF(L506=5,159,IF(L506=6,145,IF(L506=7,132,IF(L506=8,119,0))))))))+IF(L506&lt;=8,0,IF(L506&lt;=16,88,IF(L506&lt;=24,55,IF(L506&lt;=32,22,0))))-IF(L506&lt;=8,0,IF(L506&lt;=16,(L506-9)*2.245,IF(L506&lt;=24,(L506-17)*2.245,IF(L506&lt;=32,(L506-25)*2.245,0)))),0)+IF(F506="PČneol",IF(L506=1,85,IF(L506=2,64.61,IF(L506=3,50.76,IF(L506=4,16.25,IF(L506=5,15,IF(L506=6,13.75,IF(L506=7,12.5,IF(L506=8,11.25,0))))))))+IF(L506&lt;=8,0,IF(L506&lt;=16,9,0))-IF(L506&lt;=8,0,IF(L506&lt;=16,(L506-9)*0.425,0)),0)+IF(F506="PŽ",IF(L506=1,85,IF(L506=2,59.5,IF(L506=3,45,IF(L506=4,32.5,IF(L506=5,30,IF(L506=6,27.5,IF(L506=7,25,IF(L506=8,22.5,0))))))))+IF(L506&lt;=8,0,IF(L506&lt;=16,19,IF(L506&lt;=24,13,IF(L506&lt;=32,8,0))))-IF(L506&lt;=8,0,IF(L506&lt;=16,(L506-9)*0.425,IF(L506&lt;=24,(L506-17)*0.425,IF(L506&lt;=32,(L506-25)*0.425,0)))),0)+IF(F506="EČ",IF(L506=1,204,IF(L506=2,156.24,IF(L506=3,123.84,IF(L506=4,72,IF(L506=5,66,IF(L506=6,60,IF(L506=7,54,IF(L506=8,48,0))))))))+IF(L506&lt;=8,0,IF(L506&lt;=16,40,IF(L506&lt;=24,25,0)))-IF(L506&lt;=8,0,IF(L506&lt;=16,(L506-9)*1.02,IF(L506&lt;=24,(L506-17)*1.02,0))),0)+IF(F506="EČneol",IF(L506=1,68,IF(L506=2,51.69,IF(L506=3,40.61,IF(L506=4,13,IF(L506=5,12,IF(L506=6,11,IF(L506=7,10,IF(L506=8,9,0)))))))))+IF(F506="EŽ",IF(L506=1,68,IF(L506=2,47.6,IF(L506=3,36,IF(L506=4,18,IF(L506=5,16.5,IF(L506=6,15,IF(L506=7,13.5,IF(L506=8,12,0))))))))+IF(L506&lt;=8,0,IF(L506&lt;=16,10,IF(L506&lt;=24,6,0)))-IF(L506&lt;=8,0,IF(L506&lt;=16,(L506-9)*0.34,IF(L506&lt;=24,(L506-17)*0.34,0))),0)+IF(F506="PT",IF(L506=1,68,IF(L506=2,52.08,IF(L506=3,41.28,IF(L506=4,24,IF(L506=5,22,IF(L506=6,20,IF(L506=7,18,IF(L506=8,16,0))))))))+IF(L506&lt;=8,0,IF(L506&lt;=16,13,IF(L506&lt;=24,9,IF(L506&lt;=32,4,0))))-IF(L506&lt;=8,0,IF(L506&lt;=16,(L506-9)*0.34,IF(L506&lt;=24,(L506-17)*0.34,IF(L506&lt;=32,(L506-25)*0.34,0)))),0)+IF(F506="JOŽ",IF(L506=1,85,IF(L506=2,59.5,IF(L506=3,45,IF(L506=4,32.5,IF(L506=5,30,IF(L506=6,27.5,IF(L506=7,25,IF(L506=8,22.5,0))))))))+IF(L506&lt;=8,0,IF(L506&lt;=16,19,IF(L506&lt;=24,13,0)))-IF(L506&lt;=8,0,IF(L506&lt;=16,(L506-9)*0.425,IF(L506&lt;=24,(L506-17)*0.425,0))),0)+IF(F506="JPČ",IF(L506=1,68,IF(L506=2,47.6,IF(L506=3,36,IF(L506=4,26,IF(L506=5,24,IF(L506=6,22,IF(L506=7,20,IF(L506=8,18,0))))))))+IF(L506&lt;=8,0,IF(L506&lt;=16,13,IF(L506&lt;=24,9,0)))-IF(L506&lt;=8,0,IF(L506&lt;=16,(L506-9)*0.34,IF(L506&lt;=24,(L506-17)*0.34,0))),0)+IF(F506="JEČ",IF(L506=1,34,IF(L506=2,26.04,IF(L506=3,20.6,IF(L506=4,12,IF(L506=5,11,IF(L506=6,10,IF(L506=7,9,IF(L506=8,8,0))))))))+IF(L506&lt;=8,0,IF(L506&lt;=16,6,0))-IF(L506&lt;=8,0,IF(L506&lt;=16,(L506-9)*0.17,0)),0)+IF(F506="JEOF",IF(L506=1,34,IF(L506=2,26.04,IF(L506=3,20.6,IF(L506=4,12,IF(L506=5,11,IF(L506=6,10,IF(L506=7,9,IF(L506=8,8,0))))))))+IF(L506&lt;=8,0,IF(L506&lt;=16,6,0))-IF(L506&lt;=8,0,IF(L506&lt;=16,(L506-9)*0.17,0)),0)+IF(F506="JnPČ",IF(L506=1,51,IF(L506=2,35.7,IF(L506=3,27,IF(L506=4,19.5,IF(L506=5,18,IF(L506=6,16.5,IF(L506=7,15,IF(L506=8,13.5,0))))))))+IF(L506&lt;=8,0,IF(L506&lt;=16,10,0))-IF(L506&lt;=8,0,IF(L506&lt;=16,(L506-9)*0.255,0)),0)+IF(F506="JnEČ",IF(L506=1,25.5,IF(L506=2,19.53,IF(L506=3,15.48,IF(L506=4,9,IF(L506=5,8.25,IF(L506=6,7.5,IF(L506=7,6.75,IF(L506=8,6,0))))))))+IF(L506&lt;=8,0,IF(L506&lt;=16,5,0))-IF(L506&lt;=8,0,IF(L506&lt;=16,(L506-9)*0.1275,0)),0)+IF(F506="JčPČ",IF(L506=1,21.25,IF(L506=2,14.5,IF(L506=3,11.5,IF(L506=4,7,IF(L506=5,6.5,IF(L506=6,6,IF(L506=7,5.5,IF(L506=8,5,0))))))))+IF(L506&lt;=8,0,IF(L506&lt;=16,4,0))-IF(L506&lt;=8,0,IF(L506&lt;=16,(L506-9)*0.10625,0)),0)+IF(F506="JčEČ",IF(L506=1,17,IF(L506=2,13.02,IF(L506=3,10.32,IF(L506=4,6,IF(L506=5,5.5,IF(L506=6,5,IF(L506=7,4.5,IF(L506=8,4,0))))))))+IF(L506&lt;=8,0,IF(L506&lt;=16,3,0))-IF(L506&lt;=8,0,IF(L506&lt;=16,(L506-9)*0.085,0)),0)+IF(F506="NEAK",IF(L506=1,11.48,IF(L506=2,8.79,IF(L506=3,6.97,IF(L506=4,4.05,IF(L506=5,3.71,IF(L506=6,3.38,IF(L506=7,3.04,IF(L506=8,2.7,0))))))))+IF(L506&lt;=8,0,IF(L506&lt;=16,2,IF(L506&lt;=24,1.3,0)))-IF(L506&lt;=8,0,IF(L506&lt;=16,(L506-9)*0.0574,IF(L506&lt;=24,(L506-17)*0.0574,0))),0))*IF(L506&lt;0,1,IF(OR(F506="PČ",F506="PŽ",F506="PT"),IF(J506&lt;32,J506/32,1),1))* IF(L506&lt;0,1,IF(OR(F506="EČ",F506="EŽ",F506="JOŽ",F506="JPČ",F506="NEAK"),IF(J506&lt;24,J506/24,1),1))*IF(L506&lt;0,1,IF(OR(F506="PČneol",F506="JEČ",F506="JEOF",F506="JnPČ",F506="JnEČ",F506="JčPČ",F506="JčEČ"),IF(J506&lt;16,J506/16,1),1))*IF(L506&lt;0,1,IF(F506="EČneol",IF(J506&lt;8,J506/8,1),1))</f>
        <v>0</v>
      </c>
      <c r="O506" s="9">
        <f t="shared" ref="O506:O515" si="200">IF(F506="OŽ",N506,IF(H506="Ne",IF(J506*0.3&lt;J506-L506,N506,0),IF(J506*0.1&lt;J506-L506,N506,0)))</f>
        <v>0</v>
      </c>
      <c r="P506" s="4">
        <f t="shared" ref="P506" si="201">IF(O506=0,0,IF(F506="OŽ",IF(L506&gt;35,0,IF(J506&gt;35,(36-L506)*1.836,((36-L506)-(36-J506))*1.836)),0)+IF(F506="PČ",IF(L506&gt;31,0,IF(J506&gt;31,(32-L506)*1.347,((32-L506)-(32-J506))*1.347)),0)+ IF(F506="PČneol",IF(L506&gt;15,0,IF(J506&gt;15,(16-L506)*0.255,((16-L506)-(16-J506))*0.255)),0)+IF(F506="PŽ",IF(L506&gt;31,0,IF(J506&gt;31,(32-L506)*0.255,((32-L506)-(32-J506))*0.255)),0)+IF(F506="EČ",IF(L506&gt;23,0,IF(J506&gt;23,(24-L506)*0.612,((24-L506)-(24-J506))*0.612)),0)+IF(F506="EČneol",IF(L506&gt;7,0,IF(J506&gt;7,(8-L506)*0.204,((8-L506)-(8-J506))*0.204)),0)+IF(F506="EŽ",IF(L506&gt;23,0,IF(J506&gt;23,(24-L506)*0.204,((24-L506)-(24-J506))*0.204)),0)+IF(F506="PT",IF(L506&gt;31,0,IF(J506&gt;31,(32-L506)*0.204,((32-L506)-(32-J506))*0.204)),0)+IF(F506="JOŽ",IF(L506&gt;23,0,IF(J506&gt;23,(24-L506)*0.255,((24-L506)-(24-J506))*0.255)),0)+IF(F506="JPČ",IF(L506&gt;23,0,IF(J506&gt;23,(24-L506)*0.204,((24-L506)-(24-J506))*0.204)),0)+IF(F506="JEČ",IF(L506&gt;15,0,IF(J506&gt;15,(16-L506)*0.102,((16-L506)-(16-J506))*0.102)),0)+IF(F506="JEOF",IF(L506&gt;15,0,IF(J506&gt;15,(16-L506)*0.102,((16-L506)-(16-J506))*0.102)),0)+IF(F506="JnPČ",IF(L506&gt;15,0,IF(J506&gt;15,(16-L506)*0.153,((16-L506)-(16-J506))*0.153)),0)+IF(F506="JnEČ",IF(L506&gt;15,0,IF(J506&gt;15,(16-L506)*0.0765,((16-L506)-(16-J506))*0.0765)),0)+IF(F506="JčPČ",IF(L506&gt;15,0,IF(J506&gt;15,(16-L506)*0.06375,((16-L506)-(16-J506))*0.06375)),0)+IF(F506="JčEČ",IF(L506&gt;15,0,IF(J506&gt;15,(16-L506)*0.051,((16-L506)-(16-J506))*0.051)),0)+IF(F506="NEAK",IF(L506&gt;23,0,IF(J506&gt;23,(24-L506)*0.03444,((24-L506)-(24-J506))*0.03444)),0))</f>
        <v>0</v>
      </c>
      <c r="Q506" s="11">
        <f t="shared" ref="Q506" si="202">IF(ISERROR(P506*100/N506),0,(P506*100/N506))</f>
        <v>0</v>
      </c>
      <c r="R506" s="10">
        <f t="shared" ref="R506:R515" si="203">IF(Q506&lt;=30,O506+P506,O506+O506*0.3)*IF(G506=1,0.4,IF(G506=2,0.75,IF(G506="1 (kas 4 m. 1 k. nerengiamos)",0.52,1)))*IF(D506="olimpinė",1,IF(M506="Ne",0.5,1))*IF(OR(A$5="Lietuvos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federacija"),IF(OR(J506&lt;8,K506&lt;16),0,1),1)*E506*IF(I506&lt;=1,1,1/I506)*IF(OR(A$5="Lietuvos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6" s="8"/>
    </row>
    <row r="507" spans="1:19">
      <c r="A507" s="62">
        <v>2</v>
      </c>
      <c r="B507" s="62"/>
      <c r="C507" s="1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3">
        <f t="shared" si="199"/>
        <v>0</v>
      </c>
      <c r="O507" s="9">
        <f t="shared" si="200"/>
        <v>0</v>
      </c>
      <c r="P507" s="4">
        <f t="shared" ref="P507:P515" si="204">IF(O507=0,0,IF(F507="OŽ",IF(L507&gt;35,0,IF(J507&gt;35,(36-L507)*1.836,((36-L507)-(36-J507))*1.836)),0)+IF(F507="PČ",IF(L507&gt;31,0,IF(J507&gt;31,(32-L507)*1.347,((32-L507)-(32-J507))*1.347)),0)+ IF(F507="PČneol",IF(L507&gt;15,0,IF(J507&gt;15,(16-L507)*0.255,((16-L507)-(16-J507))*0.255)),0)+IF(F507="PŽ",IF(L507&gt;31,0,IF(J507&gt;31,(32-L507)*0.255,((32-L507)-(32-J507))*0.255)),0)+IF(F507="EČ",IF(L507&gt;23,0,IF(J507&gt;23,(24-L507)*0.612,((24-L507)-(24-J507))*0.612)),0)+IF(F507="EČneol",IF(L507&gt;7,0,IF(J507&gt;7,(8-L507)*0.204,((8-L507)-(8-J507))*0.204)),0)+IF(F507="EŽ",IF(L507&gt;23,0,IF(J507&gt;23,(24-L507)*0.204,((24-L507)-(24-J507))*0.204)),0)+IF(F507="PT",IF(L507&gt;31,0,IF(J507&gt;31,(32-L507)*0.204,((32-L507)-(32-J507))*0.204)),0)+IF(F507="JOŽ",IF(L507&gt;23,0,IF(J507&gt;23,(24-L507)*0.255,((24-L507)-(24-J507))*0.255)),0)+IF(F507="JPČ",IF(L507&gt;23,0,IF(J507&gt;23,(24-L507)*0.204,((24-L507)-(24-J507))*0.204)),0)+IF(F507="JEČ",IF(L507&gt;15,0,IF(J507&gt;15,(16-L507)*0.102,((16-L507)-(16-J507))*0.102)),0)+IF(F507="JEOF",IF(L507&gt;15,0,IF(J507&gt;15,(16-L507)*0.102,((16-L507)-(16-J507))*0.102)),0)+IF(F507="JnPČ",IF(L507&gt;15,0,IF(J507&gt;15,(16-L507)*0.153,((16-L507)-(16-J507))*0.153)),0)+IF(F507="JnEČ",IF(L507&gt;15,0,IF(J507&gt;15,(16-L507)*0.0765,((16-L507)-(16-J507))*0.0765)),0)+IF(F507="JčPČ",IF(L507&gt;15,0,IF(J507&gt;15,(16-L507)*0.06375,((16-L507)-(16-J507))*0.06375)),0)+IF(F507="JčEČ",IF(L507&gt;15,0,IF(J507&gt;15,(16-L507)*0.051,((16-L507)-(16-J507))*0.051)),0)+IF(F507="NEAK",IF(L507&gt;23,0,IF(J507&gt;23,(24-L507)*0.03444,((24-L507)-(24-J507))*0.03444)),0))</f>
        <v>0</v>
      </c>
      <c r="Q507" s="11">
        <f t="shared" ref="Q507:Q515" si="205">IF(ISERROR(P507*100/N507),0,(P507*100/N507))</f>
        <v>0</v>
      </c>
      <c r="R507" s="10">
        <f t="shared" si="203"/>
        <v>0</v>
      </c>
      <c r="S507" s="8"/>
    </row>
    <row r="508" spans="1:19">
      <c r="A508" s="62">
        <v>3</v>
      </c>
      <c r="B508" s="62"/>
      <c r="C508" s="1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3">
        <f t="shared" si="199"/>
        <v>0</v>
      </c>
      <c r="O508" s="9">
        <f t="shared" si="200"/>
        <v>0</v>
      </c>
      <c r="P508" s="4">
        <f t="shared" si="204"/>
        <v>0</v>
      </c>
      <c r="Q508" s="11">
        <f t="shared" si="205"/>
        <v>0</v>
      </c>
      <c r="R508" s="10">
        <f t="shared" si="203"/>
        <v>0</v>
      </c>
      <c r="S508" s="8"/>
    </row>
    <row r="509" spans="1:19">
      <c r="A509" s="62">
        <v>4</v>
      </c>
      <c r="B509" s="62"/>
      <c r="C509" s="1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3">
        <f t="shared" si="199"/>
        <v>0</v>
      </c>
      <c r="O509" s="9">
        <f t="shared" si="200"/>
        <v>0</v>
      </c>
      <c r="P509" s="4">
        <f t="shared" si="204"/>
        <v>0</v>
      </c>
      <c r="Q509" s="11">
        <f t="shared" si="205"/>
        <v>0</v>
      </c>
      <c r="R509" s="10">
        <f t="shared" si="203"/>
        <v>0</v>
      </c>
      <c r="S509" s="8"/>
    </row>
    <row r="510" spans="1:19">
      <c r="A510" s="62">
        <v>5</v>
      </c>
      <c r="B510" s="62"/>
      <c r="C510" s="1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3">
        <f t="shared" si="199"/>
        <v>0</v>
      </c>
      <c r="O510" s="9">
        <f t="shared" si="200"/>
        <v>0</v>
      </c>
      <c r="P510" s="4">
        <f t="shared" si="204"/>
        <v>0</v>
      </c>
      <c r="Q510" s="11">
        <f t="shared" si="205"/>
        <v>0</v>
      </c>
      <c r="R510" s="10">
        <f t="shared" si="203"/>
        <v>0</v>
      </c>
      <c r="S510" s="8"/>
    </row>
    <row r="511" spans="1:19">
      <c r="A511" s="62">
        <v>6</v>
      </c>
      <c r="B511" s="62"/>
      <c r="C511" s="1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3">
        <f t="shared" si="199"/>
        <v>0</v>
      </c>
      <c r="O511" s="9">
        <f t="shared" si="200"/>
        <v>0</v>
      </c>
      <c r="P511" s="4">
        <f t="shared" si="204"/>
        <v>0</v>
      </c>
      <c r="Q511" s="11">
        <f t="shared" si="205"/>
        <v>0</v>
      </c>
      <c r="R511" s="10">
        <f t="shared" si="203"/>
        <v>0</v>
      </c>
      <c r="S511" s="8"/>
    </row>
    <row r="512" spans="1:19">
      <c r="A512" s="62">
        <v>7</v>
      </c>
      <c r="B512" s="62"/>
      <c r="C512" s="1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3">
        <f t="shared" si="199"/>
        <v>0</v>
      </c>
      <c r="O512" s="9">
        <f t="shared" si="200"/>
        <v>0</v>
      </c>
      <c r="P512" s="4">
        <f t="shared" si="204"/>
        <v>0</v>
      </c>
      <c r="Q512" s="11">
        <f t="shared" si="205"/>
        <v>0</v>
      </c>
      <c r="R512" s="10">
        <f t="shared" si="203"/>
        <v>0</v>
      </c>
      <c r="S512" s="8"/>
    </row>
    <row r="513" spans="1:19">
      <c r="A513" s="62">
        <v>8</v>
      </c>
      <c r="B513" s="62"/>
      <c r="C513" s="1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3">
        <f t="shared" si="199"/>
        <v>0</v>
      </c>
      <c r="O513" s="9">
        <f t="shared" si="200"/>
        <v>0</v>
      </c>
      <c r="P513" s="4">
        <f t="shared" si="204"/>
        <v>0</v>
      </c>
      <c r="Q513" s="11">
        <f t="shared" si="205"/>
        <v>0</v>
      </c>
      <c r="R513" s="10">
        <f t="shared" si="203"/>
        <v>0</v>
      </c>
      <c r="S513" s="8"/>
    </row>
    <row r="514" spans="1:19">
      <c r="A514" s="62">
        <v>9</v>
      </c>
      <c r="B514" s="62"/>
      <c r="C514" s="1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3">
        <f t="shared" si="199"/>
        <v>0</v>
      </c>
      <c r="O514" s="9">
        <f t="shared" si="200"/>
        <v>0</v>
      </c>
      <c r="P514" s="4">
        <f t="shared" si="204"/>
        <v>0</v>
      </c>
      <c r="Q514" s="11">
        <f t="shared" si="205"/>
        <v>0</v>
      </c>
      <c r="R514" s="10">
        <f t="shared" si="203"/>
        <v>0</v>
      </c>
      <c r="S514" s="8"/>
    </row>
    <row r="515" spans="1:19">
      <c r="A515" s="62">
        <v>10</v>
      </c>
      <c r="B515" s="62"/>
      <c r="C515" s="1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3">
        <f t="shared" si="199"/>
        <v>0</v>
      </c>
      <c r="O515" s="9">
        <f t="shared" si="200"/>
        <v>0</v>
      </c>
      <c r="P515" s="4">
        <f t="shared" si="204"/>
        <v>0</v>
      </c>
      <c r="Q515" s="11">
        <f t="shared" si="205"/>
        <v>0</v>
      </c>
      <c r="R515" s="10">
        <f t="shared" si="203"/>
        <v>0</v>
      </c>
      <c r="S515" s="8"/>
    </row>
    <row r="516" spans="1:19">
      <c r="A516" s="65" t="s">
        <v>34</v>
      </c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7"/>
      <c r="R516" s="10">
        <f>SUM(R506:R515)</f>
        <v>0</v>
      </c>
      <c r="S516" s="8"/>
    </row>
    <row r="517" spans="1:19" ht="15.75">
      <c r="A517" s="24" t="s">
        <v>35</v>
      </c>
      <c r="B517" s="2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6"/>
      <c r="S517" s="8"/>
    </row>
    <row r="518" spans="1:19">
      <c r="A518" s="49" t="s">
        <v>47</v>
      </c>
      <c r="B518" s="49"/>
      <c r="C518" s="49"/>
      <c r="D518" s="49"/>
      <c r="E518" s="49"/>
      <c r="F518" s="49"/>
      <c r="G518" s="49"/>
      <c r="H518" s="49"/>
      <c r="I518" s="49"/>
      <c r="J518" s="15"/>
      <c r="K518" s="15"/>
      <c r="L518" s="15"/>
      <c r="M518" s="15"/>
      <c r="N518" s="15"/>
      <c r="O518" s="15"/>
      <c r="P518" s="15"/>
      <c r="Q518" s="15"/>
      <c r="R518" s="16"/>
      <c r="S518" s="8"/>
    </row>
    <row r="519" spans="1:19" s="8" customFormat="1">
      <c r="A519" s="49"/>
      <c r="B519" s="49"/>
      <c r="C519" s="49"/>
      <c r="D519" s="49"/>
      <c r="E519" s="49"/>
      <c r="F519" s="49"/>
      <c r="G519" s="49"/>
      <c r="H519" s="49"/>
      <c r="I519" s="49"/>
      <c r="J519" s="15"/>
      <c r="K519" s="15"/>
      <c r="L519" s="15"/>
      <c r="M519" s="15"/>
      <c r="N519" s="15"/>
      <c r="O519" s="15"/>
      <c r="P519" s="15"/>
      <c r="Q519" s="15"/>
      <c r="R519" s="16"/>
    </row>
    <row r="520" spans="1:19">
      <c r="A520" s="68" t="s">
        <v>101</v>
      </c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58"/>
      <c r="R520" s="8"/>
      <c r="S520" s="8"/>
    </row>
    <row r="521" spans="1:19" ht="18">
      <c r="A521" s="70" t="s">
        <v>27</v>
      </c>
      <c r="B521" s="71"/>
      <c r="C521" s="71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8"/>
      <c r="R521" s="8"/>
      <c r="S521" s="8"/>
    </row>
    <row r="522" spans="1:19">
      <c r="A522" s="68" t="s">
        <v>39</v>
      </c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58"/>
      <c r="R522" s="8"/>
      <c r="S522" s="8"/>
    </row>
    <row r="523" spans="1:19">
      <c r="A523" s="62">
        <v>1</v>
      </c>
      <c r="B523" s="62"/>
      <c r="C523" s="1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3">
        <f t="shared" ref="N523:N532" si="206">(IF(F523="OŽ",IF(L523=1,550.8,IF(L523=2,426.38,IF(L523=3,342.14,IF(L523=4,181.44,IF(L523=5,168.48,IF(L523=6,155.52,IF(L523=7,148.5,IF(L523=8,144,0))))))))+IF(L523&lt;=8,0,IF(L523&lt;=16,137.7,IF(L523&lt;=24,108,IF(L523&lt;=32,80.1,IF(L523&lt;=36,52.2,0)))))-IF(L523&lt;=8,0,IF(L523&lt;=16,(L523-9)*2.754,IF(L523&lt;=24,(L523-17)* 2.754,IF(L523&lt;=32,(L523-25)* 2.754,IF(L523&lt;=36,(L523-33)*2.754,0))))),0)+IF(F523="PČ",IF(L523=1,449,IF(L523=2,314.6,IF(L523=3,238,IF(L523=4,172,IF(L523=5,159,IF(L523=6,145,IF(L523=7,132,IF(L523=8,119,0))))))))+IF(L523&lt;=8,0,IF(L523&lt;=16,88,IF(L523&lt;=24,55,IF(L523&lt;=32,22,0))))-IF(L523&lt;=8,0,IF(L523&lt;=16,(L523-9)*2.245,IF(L523&lt;=24,(L523-17)*2.245,IF(L523&lt;=32,(L523-25)*2.245,0)))),0)+IF(F523="PČneol",IF(L523=1,85,IF(L523=2,64.61,IF(L523=3,50.76,IF(L523=4,16.25,IF(L523=5,15,IF(L523=6,13.75,IF(L523=7,12.5,IF(L523=8,11.25,0))))))))+IF(L523&lt;=8,0,IF(L523&lt;=16,9,0))-IF(L523&lt;=8,0,IF(L523&lt;=16,(L523-9)*0.425,0)),0)+IF(F523="PŽ",IF(L523=1,85,IF(L523=2,59.5,IF(L523=3,45,IF(L523=4,32.5,IF(L523=5,30,IF(L523=6,27.5,IF(L523=7,25,IF(L523=8,22.5,0))))))))+IF(L523&lt;=8,0,IF(L523&lt;=16,19,IF(L523&lt;=24,13,IF(L523&lt;=32,8,0))))-IF(L523&lt;=8,0,IF(L523&lt;=16,(L523-9)*0.425,IF(L523&lt;=24,(L523-17)*0.425,IF(L523&lt;=32,(L523-25)*0.425,0)))),0)+IF(F523="EČ",IF(L523=1,204,IF(L523=2,156.24,IF(L523=3,123.84,IF(L523=4,72,IF(L523=5,66,IF(L523=6,60,IF(L523=7,54,IF(L523=8,48,0))))))))+IF(L523&lt;=8,0,IF(L523&lt;=16,40,IF(L523&lt;=24,25,0)))-IF(L523&lt;=8,0,IF(L523&lt;=16,(L523-9)*1.02,IF(L523&lt;=24,(L523-17)*1.02,0))),0)+IF(F523="EČneol",IF(L523=1,68,IF(L523=2,51.69,IF(L523=3,40.61,IF(L523=4,13,IF(L523=5,12,IF(L523=6,11,IF(L523=7,10,IF(L523=8,9,0)))))))))+IF(F523="EŽ",IF(L523=1,68,IF(L523=2,47.6,IF(L523=3,36,IF(L523=4,18,IF(L523=5,16.5,IF(L523=6,15,IF(L523=7,13.5,IF(L523=8,12,0))))))))+IF(L523&lt;=8,0,IF(L523&lt;=16,10,IF(L523&lt;=24,6,0)))-IF(L523&lt;=8,0,IF(L523&lt;=16,(L523-9)*0.34,IF(L523&lt;=24,(L523-17)*0.34,0))),0)+IF(F523="PT",IF(L523=1,68,IF(L523=2,52.08,IF(L523=3,41.28,IF(L523=4,24,IF(L523=5,22,IF(L523=6,20,IF(L523=7,18,IF(L523=8,16,0))))))))+IF(L523&lt;=8,0,IF(L523&lt;=16,13,IF(L523&lt;=24,9,IF(L523&lt;=32,4,0))))-IF(L523&lt;=8,0,IF(L523&lt;=16,(L523-9)*0.34,IF(L523&lt;=24,(L523-17)*0.34,IF(L523&lt;=32,(L523-25)*0.34,0)))),0)+IF(F523="JOŽ",IF(L523=1,85,IF(L523=2,59.5,IF(L523=3,45,IF(L523=4,32.5,IF(L523=5,30,IF(L523=6,27.5,IF(L523=7,25,IF(L523=8,22.5,0))))))))+IF(L523&lt;=8,0,IF(L523&lt;=16,19,IF(L523&lt;=24,13,0)))-IF(L523&lt;=8,0,IF(L523&lt;=16,(L523-9)*0.425,IF(L523&lt;=24,(L523-17)*0.425,0))),0)+IF(F523="JPČ",IF(L523=1,68,IF(L523=2,47.6,IF(L523=3,36,IF(L523=4,26,IF(L523=5,24,IF(L523=6,22,IF(L523=7,20,IF(L523=8,18,0))))))))+IF(L523&lt;=8,0,IF(L523&lt;=16,13,IF(L523&lt;=24,9,0)))-IF(L523&lt;=8,0,IF(L523&lt;=16,(L523-9)*0.34,IF(L523&lt;=24,(L523-17)*0.34,0))),0)+IF(F523="JEČ",IF(L523=1,34,IF(L523=2,26.04,IF(L523=3,20.6,IF(L523=4,12,IF(L523=5,11,IF(L523=6,10,IF(L523=7,9,IF(L523=8,8,0))))))))+IF(L523&lt;=8,0,IF(L523&lt;=16,6,0))-IF(L523&lt;=8,0,IF(L523&lt;=16,(L523-9)*0.17,0)),0)+IF(F523="JEOF",IF(L523=1,34,IF(L523=2,26.04,IF(L523=3,20.6,IF(L523=4,12,IF(L523=5,11,IF(L523=6,10,IF(L523=7,9,IF(L523=8,8,0))))))))+IF(L523&lt;=8,0,IF(L523&lt;=16,6,0))-IF(L523&lt;=8,0,IF(L523&lt;=16,(L523-9)*0.17,0)),0)+IF(F523="JnPČ",IF(L523=1,51,IF(L523=2,35.7,IF(L523=3,27,IF(L523=4,19.5,IF(L523=5,18,IF(L523=6,16.5,IF(L523=7,15,IF(L523=8,13.5,0))))))))+IF(L523&lt;=8,0,IF(L523&lt;=16,10,0))-IF(L523&lt;=8,0,IF(L523&lt;=16,(L523-9)*0.255,0)),0)+IF(F523="JnEČ",IF(L523=1,25.5,IF(L523=2,19.53,IF(L523=3,15.48,IF(L523=4,9,IF(L523=5,8.25,IF(L523=6,7.5,IF(L523=7,6.75,IF(L523=8,6,0))))))))+IF(L523&lt;=8,0,IF(L523&lt;=16,5,0))-IF(L523&lt;=8,0,IF(L523&lt;=16,(L523-9)*0.1275,0)),0)+IF(F523="JčPČ",IF(L523=1,21.25,IF(L523=2,14.5,IF(L523=3,11.5,IF(L523=4,7,IF(L523=5,6.5,IF(L523=6,6,IF(L523=7,5.5,IF(L523=8,5,0))))))))+IF(L523&lt;=8,0,IF(L523&lt;=16,4,0))-IF(L523&lt;=8,0,IF(L523&lt;=16,(L523-9)*0.10625,0)),0)+IF(F523="JčEČ",IF(L523=1,17,IF(L523=2,13.02,IF(L523=3,10.32,IF(L523=4,6,IF(L523=5,5.5,IF(L523=6,5,IF(L523=7,4.5,IF(L523=8,4,0))))))))+IF(L523&lt;=8,0,IF(L523&lt;=16,3,0))-IF(L523&lt;=8,0,IF(L523&lt;=16,(L523-9)*0.085,0)),0)+IF(F523="NEAK",IF(L523=1,11.48,IF(L523=2,8.79,IF(L523=3,6.97,IF(L523=4,4.05,IF(L523=5,3.71,IF(L523=6,3.38,IF(L523=7,3.04,IF(L523=8,2.7,0))))))))+IF(L523&lt;=8,0,IF(L523&lt;=16,2,IF(L523&lt;=24,1.3,0)))-IF(L523&lt;=8,0,IF(L523&lt;=16,(L523-9)*0.0574,IF(L523&lt;=24,(L523-17)*0.0574,0))),0))*IF(L523&lt;0,1,IF(OR(F523="PČ",F523="PŽ",F523="PT"),IF(J523&lt;32,J523/32,1),1))* IF(L523&lt;0,1,IF(OR(F523="EČ",F523="EŽ",F523="JOŽ",F523="JPČ",F523="NEAK"),IF(J523&lt;24,J523/24,1),1))*IF(L523&lt;0,1,IF(OR(F523="PČneol",F523="JEČ",F523="JEOF",F523="JnPČ",F523="JnEČ",F523="JčPČ",F523="JčEČ"),IF(J523&lt;16,J523/16,1),1))*IF(L523&lt;0,1,IF(F523="EČneol",IF(J523&lt;8,J523/8,1),1))</f>
        <v>0</v>
      </c>
      <c r="O523" s="9">
        <f t="shared" ref="O523:O532" si="207">IF(F523="OŽ",N523,IF(H523="Ne",IF(J523*0.3&lt;J523-L523,N523,0),IF(J523*0.1&lt;J523-L523,N523,0)))</f>
        <v>0</v>
      </c>
      <c r="P523" s="4">
        <f t="shared" ref="P523" si="208">IF(O523=0,0,IF(F523="OŽ",IF(L523&gt;35,0,IF(J523&gt;35,(36-L523)*1.836,((36-L523)-(36-J523))*1.836)),0)+IF(F523="PČ",IF(L523&gt;31,0,IF(J523&gt;31,(32-L523)*1.347,((32-L523)-(32-J523))*1.347)),0)+ IF(F523="PČneol",IF(L523&gt;15,0,IF(J523&gt;15,(16-L523)*0.255,((16-L523)-(16-J523))*0.255)),0)+IF(F523="PŽ",IF(L523&gt;31,0,IF(J523&gt;31,(32-L523)*0.255,((32-L523)-(32-J523))*0.255)),0)+IF(F523="EČ",IF(L523&gt;23,0,IF(J523&gt;23,(24-L523)*0.612,((24-L523)-(24-J523))*0.612)),0)+IF(F523="EČneol",IF(L523&gt;7,0,IF(J523&gt;7,(8-L523)*0.204,((8-L523)-(8-J523))*0.204)),0)+IF(F523="EŽ",IF(L523&gt;23,0,IF(J523&gt;23,(24-L523)*0.204,((24-L523)-(24-J523))*0.204)),0)+IF(F523="PT",IF(L523&gt;31,0,IF(J523&gt;31,(32-L523)*0.204,((32-L523)-(32-J523))*0.204)),0)+IF(F523="JOŽ",IF(L523&gt;23,0,IF(J523&gt;23,(24-L523)*0.255,((24-L523)-(24-J523))*0.255)),0)+IF(F523="JPČ",IF(L523&gt;23,0,IF(J523&gt;23,(24-L523)*0.204,((24-L523)-(24-J523))*0.204)),0)+IF(F523="JEČ",IF(L523&gt;15,0,IF(J523&gt;15,(16-L523)*0.102,((16-L523)-(16-J523))*0.102)),0)+IF(F523="JEOF",IF(L523&gt;15,0,IF(J523&gt;15,(16-L523)*0.102,((16-L523)-(16-J523))*0.102)),0)+IF(F523="JnPČ",IF(L523&gt;15,0,IF(J523&gt;15,(16-L523)*0.153,((16-L523)-(16-J523))*0.153)),0)+IF(F523="JnEČ",IF(L523&gt;15,0,IF(J523&gt;15,(16-L523)*0.0765,((16-L523)-(16-J523))*0.0765)),0)+IF(F523="JčPČ",IF(L523&gt;15,0,IF(J523&gt;15,(16-L523)*0.06375,((16-L523)-(16-J523))*0.06375)),0)+IF(F523="JčEČ",IF(L523&gt;15,0,IF(J523&gt;15,(16-L523)*0.051,((16-L523)-(16-J523))*0.051)),0)+IF(F523="NEAK",IF(L523&gt;23,0,IF(J523&gt;23,(24-L523)*0.03444,((24-L523)-(24-J523))*0.03444)),0))</f>
        <v>0</v>
      </c>
      <c r="Q523" s="11">
        <f t="shared" ref="Q523" si="209">IF(ISERROR(P523*100/N523),0,(P523*100/N523))</f>
        <v>0</v>
      </c>
      <c r="R523" s="10">
        <f t="shared" ref="R523:R532" si="210">IF(Q523&lt;=30,O523+P523,O523+O523*0.3)*IF(G523=1,0.4,IF(G523=2,0.75,IF(G523="1 (kas 4 m. 1 k. nerengiamos)",0.52,1)))*IF(D523="olimpinė",1,IF(M523="Ne",0.5,1))*IF(OR(A$5="Lietuvos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federacija"),IF(OR(J523&lt;8,K523&lt;16),0,1),1)*E523*IF(I523&lt;=1,1,1/I523)*IF(OR(A$5="Lietuvos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23" s="8"/>
    </row>
    <row r="524" spans="1:19">
      <c r="A524" s="62">
        <v>2</v>
      </c>
      <c r="B524" s="62"/>
      <c r="C524" s="1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3">
        <f t="shared" si="206"/>
        <v>0</v>
      </c>
      <c r="O524" s="9">
        <f t="shared" si="207"/>
        <v>0</v>
      </c>
      <c r="P524" s="4">
        <f t="shared" ref="P524:P532" si="211">IF(O524=0,0,IF(F524="OŽ",IF(L524&gt;35,0,IF(J524&gt;35,(36-L524)*1.836,((36-L524)-(36-J524))*1.836)),0)+IF(F524="PČ",IF(L524&gt;31,0,IF(J524&gt;31,(32-L524)*1.347,((32-L524)-(32-J524))*1.347)),0)+ IF(F524="PČneol",IF(L524&gt;15,0,IF(J524&gt;15,(16-L524)*0.255,((16-L524)-(16-J524))*0.255)),0)+IF(F524="PŽ",IF(L524&gt;31,0,IF(J524&gt;31,(32-L524)*0.255,((32-L524)-(32-J524))*0.255)),0)+IF(F524="EČ",IF(L524&gt;23,0,IF(J524&gt;23,(24-L524)*0.612,((24-L524)-(24-J524))*0.612)),0)+IF(F524="EČneol",IF(L524&gt;7,0,IF(J524&gt;7,(8-L524)*0.204,((8-L524)-(8-J524))*0.204)),0)+IF(F524="EŽ",IF(L524&gt;23,0,IF(J524&gt;23,(24-L524)*0.204,((24-L524)-(24-J524))*0.204)),0)+IF(F524="PT",IF(L524&gt;31,0,IF(J524&gt;31,(32-L524)*0.204,((32-L524)-(32-J524))*0.204)),0)+IF(F524="JOŽ",IF(L524&gt;23,0,IF(J524&gt;23,(24-L524)*0.255,((24-L524)-(24-J524))*0.255)),0)+IF(F524="JPČ",IF(L524&gt;23,0,IF(J524&gt;23,(24-L524)*0.204,((24-L524)-(24-J524))*0.204)),0)+IF(F524="JEČ",IF(L524&gt;15,0,IF(J524&gt;15,(16-L524)*0.102,((16-L524)-(16-J524))*0.102)),0)+IF(F524="JEOF",IF(L524&gt;15,0,IF(J524&gt;15,(16-L524)*0.102,((16-L524)-(16-J524))*0.102)),0)+IF(F524="JnPČ",IF(L524&gt;15,0,IF(J524&gt;15,(16-L524)*0.153,((16-L524)-(16-J524))*0.153)),0)+IF(F524="JnEČ",IF(L524&gt;15,0,IF(J524&gt;15,(16-L524)*0.0765,((16-L524)-(16-J524))*0.0765)),0)+IF(F524="JčPČ",IF(L524&gt;15,0,IF(J524&gt;15,(16-L524)*0.06375,((16-L524)-(16-J524))*0.06375)),0)+IF(F524="JčEČ",IF(L524&gt;15,0,IF(J524&gt;15,(16-L524)*0.051,((16-L524)-(16-J524))*0.051)),0)+IF(F524="NEAK",IF(L524&gt;23,0,IF(J524&gt;23,(24-L524)*0.03444,((24-L524)-(24-J524))*0.03444)),0))</f>
        <v>0</v>
      </c>
      <c r="Q524" s="11">
        <f t="shared" ref="Q524:Q532" si="212">IF(ISERROR(P524*100/N524),0,(P524*100/N524))</f>
        <v>0</v>
      </c>
      <c r="R524" s="10">
        <f t="shared" si="210"/>
        <v>0</v>
      </c>
      <c r="S524" s="8"/>
    </row>
    <row r="525" spans="1:19">
      <c r="A525" s="62">
        <v>3</v>
      </c>
      <c r="B525" s="62"/>
      <c r="C525" s="1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3">
        <f t="shared" si="206"/>
        <v>0</v>
      </c>
      <c r="O525" s="9">
        <f t="shared" si="207"/>
        <v>0</v>
      </c>
      <c r="P525" s="4">
        <f t="shared" si="211"/>
        <v>0</v>
      </c>
      <c r="Q525" s="11">
        <f t="shared" si="212"/>
        <v>0</v>
      </c>
      <c r="R525" s="10">
        <f t="shared" si="210"/>
        <v>0</v>
      </c>
      <c r="S525" s="8"/>
    </row>
    <row r="526" spans="1:19">
      <c r="A526" s="62">
        <v>4</v>
      </c>
      <c r="B526" s="62"/>
      <c r="C526" s="1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3">
        <f t="shared" si="206"/>
        <v>0</v>
      </c>
      <c r="O526" s="9">
        <f t="shared" si="207"/>
        <v>0</v>
      </c>
      <c r="P526" s="4">
        <f t="shared" si="211"/>
        <v>0</v>
      </c>
      <c r="Q526" s="11">
        <f t="shared" si="212"/>
        <v>0</v>
      </c>
      <c r="R526" s="10">
        <f t="shared" si="210"/>
        <v>0</v>
      </c>
      <c r="S526" s="8"/>
    </row>
    <row r="527" spans="1:19">
      <c r="A527" s="62">
        <v>5</v>
      </c>
      <c r="B527" s="62"/>
      <c r="C527" s="1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3">
        <f t="shared" si="206"/>
        <v>0</v>
      </c>
      <c r="O527" s="9">
        <f t="shared" si="207"/>
        <v>0</v>
      </c>
      <c r="P527" s="4">
        <f t="shared" si="211"/>
        <v>0</v>
      </c>
      <c r="Q527" s="11">
        <f t="shared" si="212"/>
        <v>0</v>
      </c>
      <c r="R527" s="10">
        <f t="shared" si="210"/>
        <v>0</v>
      </c>
      <c r="S527" s="8"/>
    </row>
    <row r="528" spans="1:19">
      <c r="A528" s="62">
        <v>6</v>
      </c>
      <c r="B528" s="62"/>
      <c r="C528" s="1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3">
        <f t="shared" si="206"/>
        <v>0</v>
      </c>
      <c r="O528" s="9">
        <f t="shared" si="207"/>
        <v>0</v>
      </c>
      <c r="P528" s="4">
        <f t="shared" si="211"/>
        <v>0</v>
      </c>
      <c r="Q528" s="11">
        <f t="shared" si="212"/>
        <v>0</v>
      </c>
      <c r="R528" s="10">
        <f t="shared" si="210"/>
        <v>0</v>
      </c>
      <c r="S528" s="8"/>
    </row>
    <row r="529" spans="1:19">
      <c r="A529" s="62">
        <v>7</v>
      </c>
      <c r="B529" s="62"/>
      <c r="C529" s="1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3">
        <f t="shared" si="206"/>
        <v>0</v>
      </c>
      <c r="O529" s="9">
        <f t="shared" si="207"/>
        <v>0</v>
      </c>
      <c r="P529" s="4">
        <f t="shared" si="211"/>
        <v>0</v>
      </c>
      <c r="Q529" s="11">
        <f t="shared" si="212"/>
        <v>0</v>
      </c>
      <c r="R529" s="10">
        <f t="shared" si="210"/>
        <v>0</v>
      </c>
      <c r="S529" s="8"/>
    </row>
    <row r="530" spans="1:19">
      <c r="A530" s="62">
        <v>8</v>
      </c>
      <c r="B530" s="62"/>
      <c r="C530" s="1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3">
        <f t="shared" si="206"/>
        <v>0</v>
      </c>
      <c r="O530" s="9">
        <f t="shared" si="207"/>
        <v>0</v>
      </c>
      <c r="P530" s="4">
        <f t="shared" si="211"/>
        <v>0</v>
      </c>
      <c r="Q530" s="11">
        <f t="shared" si="212"/>
        <v>0</v>
      </c>
      <c r="R530" s="10">
        <f t="shared" si="210"/>
        <v>0</v>
      </c>
      <c r="S530" s="8"/>
    </row>
    <row r="531" spans="1:19">
      <c r="A531" s="62">
        <v>9</v>
      </c>
      <c r="B531" s="62"/>
      <c r="C531" s="1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3">
        <f t="shared" si="206"/>
        <v>0</v>
      </c>
      <c r="O531" s="9">
        <f t="shared" si="207"/>
        <v>0</v>
      </c>
      <c r="P531" s="4">
        <f t="shared" si="211"/>
        <v>0</v>
      </c>
      <c r="Q531" s="11">
        <f t="shared" si="212"/>
        <v>0</v>
      </c>
      <c r="R531" s="10">
        <f t="shared" si="210"/>
        <v>0</v>
      </c>
      <c r="S531" s="8"/>
    </row>
    <row r="532" spans="1:19">
      <c r="A532" s="62">
        <v>10</v>
      </c>
      <c r="B532" s="62"/>
      <c r="C532" s="1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3">
        <f t="shared" si="206"/>
        <v>0</v>
      </c>
      <c r="O532" s="9">
        <f t="shared" si="207"/>
        <v>0</v>
      </c>
      <c r="P532" s="4">
        <f t="shared" si="211"/>
        <v>0</v>
      </c>
      <c r="Q532" s="11">
        <f t="shared" si="212"/>
        <v>0</v>
      </c>
      <c r="R532" s="10">
        <f t="shared" si="210"/>
        <v>0</v>
      </c>
      <c r="S532" s="8"/>
    </row>
    <row r="533" spans="1:19">
      <c r="A533" s="65" t="s">
        <v>34</v>
      </c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7"/>
      <c r="R533" s="10">
        <f>SUM(R523:R532)</f>
        <v>0</v>
      </c>
      <c r="S533" s="8"/>
    </row>
    <row r="534" spans="1:19" ht="15.75">
      <c r="A534" s="24" t="s">
        <v>35</v>
      </c>
      <c r="B534" s="2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6"/>
      <c r="S534" s="8"/>
    </row>
    <row r="535" spans="1:19">
      <c r="A535" s="49" t="s">
        <v>47</v>
      </c>
      <c r="B535" s="49"/>
      <c r="C535" s="49"/>
      <c r="D535" s="49"/>
      <c r="E535" s="49"/>
      <c r="F535" s="49"/>
      <c r="G535" s="49"/>
      <c r="H535" s="49"/>
      <c r="I535" s="49"/>
      <c r="J535" s="15"/>
      <c r="K535" s="15"/>
      <c r="L535" s="15"/>
      <c r="M535" s="15"/>
      <c r="N535" s="15"/>
      <c r="O535" s="15"/>
      <c r="P535" s="15"/>
      <c r="Q535" s="15"/>
      <c r="R535" s="16"/>
      <c r="S535" s="8"/>
    </row>
    <row r="536" spans="1:19" s="8" customFormat="1">
      <c r="A536" s="49"/>
      <c r="B536" s="49"/>
      <c r="C536" s="49"/>
      <c r="D536" s="49"/>
      <c r="E536" s="49"/>
      <c r="F536" s="49"/>
      <c r="G536" s="49"/>
      <c r="H536" s="49"/>
      <c r="I536" s="49"/>
      <c r="J536" s="15"/>
      <c r="K536" s="15"/>
      <c r="L536" s="15"/>
      <c r="M536" s="15"/>
      <c r="N536" s="15"/>
      <c r="O536" s="15"/>
      <c r="P536" s="15"/>
      <c r="Q536" s="15"/>
      <c r="R536" s="16"/>
    </row>
    <row r="537" spans="1:19" ht="13.9" customHeight="1">
      <c r="A537" s="68" t="s">
        <v>101</v>
      </c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58"/>
      <c r="R537" s="8"/>
      <c r="S537" s="8"/>
    </row>
    <row r="538" spans="1:19" ht="15.6" customHeight="1">
      <c r="A538" s="70" t="s">
        <v>27</v>
      </c>
      <c r="B538" s="71"/>
      <c r="C538" s="71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8"/>
      <c r="R538" s="8"/>
      <c r="S538" s="8"/>
    </row>
    <row r="539" spans="1:19" ht="13.9" customHeight="1">
      <c r="A539" s="68" t="s">
        <v>39</v>
      </c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58"/>
      <c r="R539" s="8"/>
      <c r="S539" s="8"/>
    </row>
    <row r="540" spans="1:19">
      <c r="A540" s="62">
        <v>1</v>
      </c>
      <c r="B540" s="62"/>
      <c r="C540" s="1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3">
        <f t="shared" ref="N540:N549" si="213">(IF(F540="OŽ",IF(L540=1,550.8,IF(L540=2,426.38,IF(L540=3,342.14,IF(L540=4,181.44,IF(L540=5,168.48,IF(L540=6,155.52,IF(L540=7,148.5,IF(L540=8,144,0))))))))+IF(L540&lt;=8,0,IF(L540&lt;=16,137.7,IF(L540&lt;=24,108,IF(L540&lt;=32,80.1,IF(L540&lt;=36,52.2,0)))))-IF(L540&lt;=8,0,IF(L540&lt;=16,(L540-9)*2.754,IF(L540&lt;=24,(L540-17)* 2.754,IF(L540&lt;=32,(L540-25)* 2.754,IF(L540&lt;=36,(L540-33)*2.754,0))))),0)+IF(F540="PČ",IF(L540=1,449,IF(L540=2,314.6,IF(L540=3,238,IF(L540=4,172,IF(L540=5,159,IF(L540=6,145,IF(L540=7,132,IF(L540=8,119,0))))))))+IF(L540&lt;=8,0,IF(L540&lt;=16,88,IF(L540&lt;=24,55,IF(L540&lt;=32,22,0))))-IF(L540&lt;=8,0,IF(L540&lt;=16,(L540-9)*2.245,IF(L540&lt;=24,(L540-17)*2.245,IF(L540&lt;=32,(L540-25)*2.245,0)))),0)+IF(F540="PČneol",IF(L540=1,85,IF(L540=2,64.61,IF(L540=3,50.76,IF(L540=4,16.25,IF(L540=5,15,IF(L540=6,13.75,IF(L540=7,12.5,IF(L540=8,11.25,0))))))))+IF(L540&lt;=8,0,IF(L540&lt;=16,9,0))-IF(L540&lt;=8,0,IF(L540&lt;=16,(L540-9)*0.425,0)),0)+IF(F540="PŽ",IF(L540=1,85,IF(L540=2,59.5,IF(L540=3,45,IF(L540=4,32.5,IF(L540=5,30,IF(L540=6,27.5,IF(L540=7,25,IF(L540=8,22.5,0))))))))+IF(L540&lt;=8,0,IF(L540&lt;=16,19,IF(L540&lt;=24,13,IF(L540&lt;=32,8,0))))-IF(L540&lt;=8,0,IF(L540&lt;=16,(L540-9)*0.425,IF(L540&lt;=24,(L540-17)*0.425,IF(L540&lt;=32,(L540-25)*0.425,0)))),0)+IF(F540="EČ",IF(L540=1,204,IF(L540=2,156.24,IF(L540=3,123.84,IF(L540=4,72,IF(L540=5,66,IF(L540=6,60,IF(L540=7,54,IF(L540=8,48,0))))))))+IF(L540&lt;=8,0,IF(L540&lt;=16,40,IF(L540&lt;=24,25,0)))-IF(L540&lt;=8,0,IF(L540&lt;=16,(L540-9)*1.02,IF(L540&lt;=24,(L540-17)*1.02,0))),0)+IF(F540="EČneol",IF(L540=1,68,IF(L540=2,51.69,IF(L540=3,40.61,IF(L540=4,13,IF(L540=5,12,IF(L540=6,11,IF(L540=7,10,IF(L540=8,9,0)))))))))+IF(F540="EŽ",IF(L540=1,68,IF(L540=2,47.6,IF(L540=3,36,IF(L540=4,18,IF(L540=5,16.5,IF(L540=6,15,IF(L540=7,13.5,IF(L540=8,12,0))))))))+IF(L540&lt;=8,0,IF(L540&lt;=16,10,IF(L540&lt;=24,6,0)))-IF(L540&lt;=8,0,IF(L540&lt;=16,(L540-9)*0.34,IF(L540&lt;=24,(L540-17)*0.34,0))),0)+IF(F540="PT",IF(L540=1,68,IF(L540=2,52.08,IF(L540=3,41.28,IF(L540=4,24,IF(L540=5,22,IF(L540=6,20,IF(L540=7,18,IF(L540=8,16,0))))))))+IF(L540&lt;=8,0,IF(L540&lt;=16,13,IF(L540&lt;=24,9,IF(L540&lt;=32,4,0))))-IF(L540&lt;=8,0,IF(L540&lt;=16,(L540-9)*0.34,IF(L540&lt;=24,(L540-17)*0.34,IF(L540&lt;=32,(L540-25)*0.34,0)))),0)+IF(F540="JOŽ",IF(L540=1,85,IF(L540=2,59.5,IF(L540=3,45,IF(L540=4,32.5,IF(L540=5,30,IF(L540=6,27.5,IF(L540=7,25,IF(L540=8,22.5,0))))))))+IF(L540&lt;=8,0,IF(L540&lt;=16,19,IF(L540&lt;=24,13,0)))-IF(L540&lt;=8,0,IF(L540&lt;=16,(L540-9)*0.425,IF(L540&lt;=24,(L540-17)*0.425,0))),0)+IF(F540="JPČ",IF(L540=1,68,IF(L540=2,47.6,IF(L540=3,36,IF(L540=4,26,IF(L540=5,24,IF(L540=6,22,IF(L540=7,20,IF(L540=8,18,0))))))))+IF(L540&lt;=8,0,IF(L540&lt;=16,13,IF(L540&lt;=24,9,0)))-IF(L540&lt;=8,0,IF(L540&lt;=16,(L540-9)*0.34,IF(L540&lt;=24,(L540-17)*0.34,0))),0)+IF(F540="JEČ",IF(L540=1,34,IF(L540=2,26.04,IF(L540=3,20.6,IF(L540=4,12,IF(L540=5,11,IF(L540=6,10,IF(L540=7,9,IF(L540=8,8,0))))))))+IF(L540&lt;=8,0,IF(L540&lt;=16,6,0))-IF(L540&lt;=8,0,IF(L540&lt;=16,(L540-9)*0.17,0)),0)+IF(F540="JEOF",IF(L540=1,34,IF(L540=2,26.04,IF(L540=3,20.6,IF(L540=4,12,IF(L540=5,11,IF(L540=6,10,IF(L540=7,9,IF(L540=8,8,0))))))))+IF(L540&lt;=8,0,IF(L540&lt;=16,6,0))-IF(L540&lt;=8,0,IF(L540&lt;=16,(L540-9)*0.17,0)),0)+IF(F540="JnPČ",IF(L540=1,51,IF(L540=2,35.7,IF(L540=3,27,IF(L540=4,19.5,IF(L540=5,18,IF(L540=6,16.5,IF(L540=7,15,IF(L540=8,13.5,0))))))))+IF(L540&lt;=8,0,IF(L540&lt;=16,10,0))-IF(L540&lt;=8,0,IF(L540&lt;=16,(L540-9)*0.255,0)),0)+IF(F540="JnEČ",IF(L540=1,25.5,IF(L540=2,19.53,IF(L540=3,15.48,IF(L540=4,9,IF(L540=5,8.25,IF(L540=6,7.5,IF(L540=7,6.75,IF(L540=8,6,0))))))))+IF(L540&lt;=8,0,IF(L540&lt;=16,5,0))-IF(L540&lt;=8,0,IF(L540&lt;=16,(L540-9)*0.1275,0)),0)+IF(F540="JčPČ",IF(L540=1,21.25,IF(L540=2,14.5,IF(L540=3,11.5,IF(L540=4,7,IF(L540=5,6.5,IF(L540=6,6,IF(L540=7,5.5,IF(L540=8,5,0))))))))+IF(L540&lt;=8,0,IF(L540&lt;=16,4,0))-IF(L540&lt;=8,0,IF(L540&lt;=16,(L540-9)*0.10625,0)),0)+IF(F540="JčEČ",IF(L540=1,17,IF(L540=2,13.02,IF(L540=3,10.32,IF(L540=4,6,IF(L540=5,5.5,IF(L540=6,5,IF(L540=7,4.5,IF(L540=8,4,0))))))))+IF(L540&lt;=8,0,IF(L540&lt;=16,3,0))-IF(L540&lt;=8,0,IF(L540&lt;=16,(L540-9)*0.085,0)),0)+IF(F540="NEAK",IF(L540=1,11.48,IF(L540=2,8.79,IF(L540=3,6.97,IF(L540=4,4.05,IF(L540=5,3.71,IF(L540=6,3.38,IF(L540=7,3.04,IF(L540=8,2.7,0))))))))+IF(L540&lt;=8,0,IF(L540&lt;=16,2,IF(L540&lt;=24,1.3,0)))-IF(L540&lt;=8,0,IF(L540&lt;=16,(L540-9)*0.0574,IF(L540&lt;=24,(L540-17)*0.0574,0))),0))*IF(L540&lt;0,1,IF(OR(F540="PČ",F540="PŽ",F540="PT"),IF(J540&lt;32,J540/32,1),1))* IF(L540&lt;0,1,IF(OR(F540="EČ",F540="EŽ",F540="JOŽ",F540="JPČ",F540="NEAK"),IF(J540&lt;24,J540/24,1),1))*IF(L540&lt;0,1,IF(OR(F540="PČneol",F540="JEČ",F540="JEOF",F540="JnPČ",F540="JnEČ",F540="JčPČ",F540="JčEČ"),IF(J540&lt;16,J540/16,1),1))*IF(L540&lt;0,1,IF(F540="EČneol",IF(J540&lt;8,J540/8,1),1))</f>
        <v>0</v>
      </c>
      <c r="O540" s="9">
        <f t="shared" ref="O540:O549" si="214">IF(F540="OŽ",N540,IF(H540="Ne",IF(J540*0.3&lt;J540-L540,N540,0),IF(J540*0.1&lt;J540-L540,N540,0)))</f>
        <v>0</v>
      </c>
      <c r="P540" s="4">
        <f t="shared" ref="P540" si="215">IF(O540=0,0,IF(F540="OŽ",IF(L540&gt;35,0,IF(J540&gt;35,(36-L540)*1.836,((36-L540)-(36-J540))*1.836)),0)+IF(F540="PČ",IF(L540&gt;31,0,IF(J540&gt;31,(32-L540)*1.347,((32-L540)-(32-J540))*1.347)),0)+ IF(F540="PČneol",IF(L540&gt;15,0,IF(J540&gt;15,(16-L540)*0.255,((16-L540)-(16-J540))*0.255)),0)+IF(F540="PŽ",IF(L540&gt;31,0,IF(J540&gt;31,(32-L540)*0.255,((32-L540)-(32-J540))*0.255)),0)+IF(F540="EČ",IF(L540&gt;23,0,IF(J540&gt;23,(24-L540)*0.612,((24-L540)-(24-J540))*0.612)),0)+IF(F540="EČneol",IF(L540&gt;7,0,IF(J540&gt;7,(8-L540)*0.204,((8-L540)-(8-J540))*0.204)),0)+IF(F540="EŽ",IF(L540&gt;23,0,IF(J540&gt;23,(24-L540)*0.204,((24-L540)-(24-J540))*0.204)),0)+IF(F540="PT",IF(L540&gt;31,0,IF(J540&gt;31,(32-L540)*0.204,((32-L540)-(32-J540))*0.204)),0)+IF(F540="JOŽ",IF(L540&gt;23,0,IF(J540&gt;23,(24-L540)*0.255,((24-L540)-(24-J540))*0.255)),0)+IF(F540="JPČ",IF(L540&gt;23,0,IF(J540&gt;23,(24-L540)*0.204,((24-L540)-(24-J540))*0.204)),0)+IF(F540="JEČ",IF(L540&gt;15,0,IF(J540&gt;15,(16-L540)*0.102,((16-L540)-(16-J540))*0.102)),0)+IF(F540="JEOF",IF(L540&gt;15,0,IF(J540&gt;15,(16-L540)*0.102,((16-L540)-(16-J540))*0.102)),0)+IF(F540="JnPČ",IF(L540&gt;15,0,IF(J540&gt;15,(16-L540)*0.153,((16-L540)-(16-J540))*0.153)),0)+IF(F540="JnEČ",IF(L540&gt;15,0,IF(J540&gt;15,(16-L540)*0.0765,((16-L540)-(16-J540))*0.0765)),0)+IF(F540="JčPČ",IF(L540&gt;15,0,IF(J540&gt;15,(16-L540)*0.06375,((16-L540)-(16-J540))*0.06375)),0)+IF(F540="JčEČ",IF(L540&gt;15,0,IF(J540&gt;15,(16-L540)*0.051,((16-L540)-(16-J540))*0.051)),0)+IF(F540="NEAK",IF(L540&gt;23,0,IF(J540&gt;23,(24-L540)*0.03444,((24-L540)-(24-J540))*0.03444)),0))</f>
        <v>0</v>
      </c>
      <c r="Q540" s="11">
        <f t="shared" ref="Q540" si="216">IF(ISERROR(P540*100/N540),0,(P540*100/N540))</f>
        <v>0</v>
      </c>
      <c r="R540" s="10">
        <f t="shared" ref="R540:R549" si="217">IF(Q540&lt;=30,O540+P540,O540+O540*0.3)*IF(G540=1,0.4,IF(G540=2,0.75,IF(G540="1 (kas 4 m. 1 k. nerengiamos)",0.52,1)))*IF(D540="olimpinė",1,IF(M540="Ne",0.5,1))*IF(OR(A$5="Lietuvos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federacija"),IF(OR(J540&lt;8,K540&lt;16),0,1),1)*E540*IF(I540&lt;=1,1,1/I540)*IF(OR(A$5="Lietuvos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0" s="8"/>
    </row>
    <row r="541" spans="1:19">
      <c r="A541" s="62">
        <v>2</v>
      </c>
      <c r="B541" s="62"/>
      <c r="C541" s="1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3">
        <f t="shared" si="213"/>
        <v>0</v>
      </c>
      <c r="O541" s="9">
        <f t="shared" si="214"/>
        <v>0</v>
      </c>
      <c r="P541" s="4">
        <f t="shared" ref="P541:P549" si="218">IF(O541=0,0,IF(F541="OŽ",IF(L541&gt;35,0,IF(J541&gt;35,(36-L541)*1.836,((36-L541)-(36-J541))*1.836)),0)+IF(F541="PČ",IF(L541&gt;31,0,IF(J541&gt;31,(32-L541)*1.347,((32-L541)-(32-J541))*1.347)),0)+ IF(F541="PČneol",IF(L541&gt;15,0,IF(J541&gt;15,(16-L541)*0.255,((16-L541)-(16-J541))*0.255)),0)+IF(F541="PŽ",IF(L541&gt;31,0,IF(J541&gt;31,(32-L541)*0.255,((32-L541)-(32-J541))*0.255)),0)+IF(F541="EČ",IF(L541&gt;23,0,IF(J541&gt;23,(24-L541)*0.612,((24-L541)-(24-J541))*0.612)),0)+IF(F541="EČneol",IF(L541&gt;7,0,IF(J541&gt;7,(8-L541)*0.204,((8-L541)-(8-J541))*0.204)),0)+IF(F541="EŽ",IF(L541&gt;23,0,IF(J541&gt;23,(24-L541)*0.204,((24-L541)-(24-J541))*0.204)),0)+IF(F541="PT",IF(L541&gt;31,0,IF(J541&gt;31,(32-L541)*0.204,((32-L541)-(32-J541))*0.204)),0)+IF(F541="JOŽ",IF(L541&gt;23,0,IF(J541&gt;23,(24-L541)*0.255,((24-L541)-(24-J541))*0.255)),0)+IF(F541="JPČ",IF(L541&gt;23,0,IF(J541&gt;23,(24-L541)*0.204,((24-L541)-(24-J541))*0.204)),0)+IF(F541="JEČ",IF(L541&gt;15,0,IF(J541&gt;15,(16-L541)*0.102,((16-L541)-(16-J541))*0.102)),0)+IF(F541="JEOF",IF(L541&gt;15,0,IF(J541&gt;15,(16-L541)*0.102,((16-L541)-(16-J541))*0.102)),0)+IF(F541="JnPČ",IF(L541&gt;15,0,IF(J541&gt;15,(16-L541)*0.153,((16-L541)-(16-J541))*0.153)),0)+IF(F541="JnEČ",IF(L541&gt;15,0,IF(J541&gt;15,(16-L541)*0.0765,((16-L541)-(16-J541))*0.0765)),0)+IF(F541="JčPČ",IF(L541&gt;15,0,IF(J541&gt;15,(16-L541)*0.06375,((16-L541)-(16-J541))*0.06375)),0)+IF(F541="JčEČ",IF(L541&gt;15,0,IF(J541&gt;15,(16-L541)*0.051,((16-L541)-(16-J541))*0.051)),0)+IF(F541="NEAK",IF(L541&gt;23,0,IF(J541&gt;23,(24-L541)*0.03444,((24-L541)-(24-J541))*0.03444)),0))</f>
        <v>0</v>
      </c>
      <c r="Q541" s="11">
        <f t="shared" ref="Q541:Q549" si="219">IF(ISERROR(P541*100/N541),0,(P541*100/N541))</f>
        <v>0</v>
      </c>
      <c r="R541" s="10">
        <f t="shared" si="217"/>
        <v>0</v>
      </c>
      <c r="S541" s="8"/>
    </row>
    <row r="542" spans="1:19">
      <c r="A542" s="62">
        <v>3</v>
      </c>
      <c r="B542" s="62"/>
      <c r="C542" s="1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3">
        <f t="shared" si="213"/>
        <v>0</v>
      </c>
      <c r="O542" s="9">
        <f t="shared" si="214"/>
        <v>0</v>
      </c>
      <c r="P542" s="4">
        <f t="shared" si="218"/>
        <v>0</v>
      </c>
      <c r="Q542" s="11">
        <f t="shared" si="219"/>
        <v>0</v>
      </c>
      <c r="R542" s="10">
        <f t="shared" si="217"/>
        <v>0</v>
      </c>
      <c r="S542" s="8"/>
    </row>
    <row r="543" spans="1:19">
      <c r="A543" s="62">
        <v>4</v>
      </c>
      <c r="B543" s="62"/>
      <c r="C543" s="1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3">
        <f t="shared" si="213"/>
        <v>0</v>
      </c>
      <c r="O543" s="9">
        <f t="shared" si="214"/>
        <v>0</v>
      </c>
      <c r="P543" s="4">
        <f t="shared" si="218"/>
        <v>0</v>
      </c>
      <c r="Q543" s="11">
        <f t="shared" si="219"/>
        <v>0</v>
      </c>
      <c r="R543" s="10">
        <f t="shared" si="217"/>
        <v>0</v>
      </c>
      <c r="S543" s="8"/>
    </row>
    <row r="544" spans="1:19">
      <c r="A544" s="62">
        <v>5</v>
      </c>
      <c r="B544" s="62"/>
      <c r="C544" s="1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3">
        <f t="shared" si="213"/>
        <v>0</v>
      </c>
      <c r="O544" s="9">
        <f t="shared" si="214"/>
        <v>0</v>
      </c>
      <c r="P544" s="4">
        <f t="shared" si="218"/>
        <v>0</v>
      </c>
      <c r="Q544" s="11">
        <f t="shared" si="219"/>
        <v>0</v>
      </c>
      <c r="R544" s="10">
        <f t="shared" si="217"/>
        <v>0</v>
      </c>
      <c r="S544" s="8"/>
    </row>
    <row r="545" spans="1:19">
      <c r="A545" s="62">
        <v>6</v>
      </c>
      <c r="B545" s="62"/>
      <c r="C545" s="1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3">
        <f t="shared" si="213"/>
        <v>0</v>
      </c>
      <c r="O545" s="9">
        <f t="shared" si="214"/>
        <v>0</v>
      </c>
      <c r="P545" s="4">
        <f t="shared" si="218"/>
        <v>0</v>
      </c>
      <c r="Q545" s="11">
        <f t="shared" si="219"/>
        <v>0</v>
      </c>
      <c r="R545" s="10">
        <f t="shared" si="217"/>
        <v>0</v>
      </c>
      <c r="S545" s="8"/>
    </row>
    <row r="546" spans="1:19">
      <c r="A546" s="62">
        <v>7</v>
      </c>
      <c r="B546" s="62"/>
      <c r="C546" s="1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3">
        <f t="shared" si="213"/>
        <v>0</v>
      </c>
      <c r="O546" s="9">
        <f t="shared" si="214"/>
        <v>0</v>
      </c>
      <c r="P546" s="4">
        <f t="shared" si="218"/>
        <v>0</v>
      </c>
      <c r="Q546" s="11">
        <f t="shared" si="219"/>
        <v>0</v>
      </c>
      <c r="R546" s="10">
        <f t="shared" si="217"/>
        <v>0</v>
      </c>
      <c r="S546" s="8"/>
    </row>
    <row r="547" spans="1:19">
      <c r="A547" s="62">
        <v>8</v>
      </c>
      <c r="B547" s="62"/>
      <c r="C547" s="1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3">
        <f t="shared" si="213"/>
        <v>0</v>
      </c>
      <c r="O547" s="9">
        <f t="shared" si="214"/>
        <v>0</v>
      </c>
      <c r="P547" s="4">
        <f t="shared" si="218"/>
        <v>0</v>
      </c>
      <c r="Q547" s="11">
        <f t="shared" si="219"/>
        <v>0</v>
      </c>
      <c r="R547" s="10">
        <f t="shared" si="217"/>
        <v>0</v>
      </c>
      <c r="S547" s="8"/>
    </row>
    <row r="548" spans="1:19">
      <c r="A548" s="62">
        <v>9</v>
      </c>
      <c r="B548" s="62"/>
      <c r="C548" s="1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3">
        <f t="shared" si="213"/>
        <v>0</v>
      </c>
      <c r="O548" s="9">
        <f t="shared" si="214"/>
        <v>0</v>
      </c>
      <c r="P548" s="4">
        <f t="shared" si="218"/>
        <v>0</v>
      </c>
      <c r="Q548" s="11">
        <f t="shared" si="219"/>
        <v>0</v>
      </c>
      <c r="R548" s="10">
        <f t="shared" si="217"/>
        <v>0</v>
      </c>
      <c r="S548" s="8"/>
    </row>
    <row r="549" spans="1:19">
      <c r="A549" s="62">
        <v>10</v>
      </c>
      <c r="B549" s="62"/>
      <c r="C549" s="1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3">
        <f t="shared" si="213"/>
        <v>0</v>
      </c>
      <c r="O549" s="9">
        <f t="shared" si="214"/>
        <v>0</v>
      </c>
      <c r="P549" s="4">
        <f t="shared" si="218"/>
        <v>0</v>
      </c>
      <c r="Q549" s="11">
        <f t="shared" si="219"/>
        <v>0</v>
      </c>
      <c r="R549" s="10">
        <f t="shared" si="217"/>
        <v>0</v>
      </c>
      <c r="S549" s="8"/>
    </row>
    <row r="550" spans="1:19" ht="13.9" customHeight="1">
      <c r="A550" s="65" t="s">
        <v>34</v>
      </c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7"/>
      <c r="R550" s="10">
        <f>SUM(R540:R549)</f>
        <v>0</v>
      </c>
      <c r="S550" s="8"/>
    </row>
    <row r="551" spans="1:19" ht="15.75">
      <c r="A551" s="24" t="s">
        <v>35</v>
      </c>
      <c r="B551" s="2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6"/>
      <c r="S551" s="8"/>
    </row>
    <row r="552" spans="1:19">
      <c r="A552" s="49" t="s">
        <v>47</v>
      </c>
      <c r="B552" s="49"/>
      <c r="C552" s="49"/>
      <c r="D552" s="49"/>
      <c r="E552" s="49"/>
      <c r="F552" s="49"/>
      <c r="G552" s="49"/>
      <c r="H552" s="49"/>
      <c r="I552" s="49"/>
      <c r="J552" s="15"/>
      <c r="K552" s="15"/>
      <c r="L552" s="15"/>
      <c r="M552" s="15"/>
      <c r="N552" s="15"/>
      <c r="O552" s="15"/>
      <c r="P552" s="15"/>
      <c r="Q552" s="15"/>
      <c r="R552" s="16"/>
      <c r="S552" s="8"/>
    </row>
    <row r="553" spans="1:19" s="8" customFormat="1">
      <c r="A553" s="49"/>
      <c r="B553" s="49"/>
      <c r="C553" s="49"/>
      <c r="D553" s="49"/>
      <c r="E553" s="49"/>
      <c r="F553" s="49"/>
      <c r="G553" s="49"/>
      <c r="H553" s="49"/>
      <c r="I553" s="49"/>
      <c r="J553" s="15"/>
      <c r="K553" s="15"/>
      <c r="L553" s="15"/>
      <c r="M553" s="15"/>
      <c r="N553" s="15"/>
      <c r="O553" s="15"/>
      <c r="P553" s="15"/>
      <c r="Q553" s="15"/>
      <c r="R553" s="16"/>
    </row>
    <row r="554" spans="1:19">
      <c r="A554" s="68" t="s">
        <v>101</v>
      </c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58"/>
      <c r="R554" s="8"/>
      <c r="S554" s="8"/>
    </row>
    <row r="555" spans="1:19" ht="18">
      <c r="A555" s="70" t="s">
        <v>27</v>
      </c>
      <c r="B555" s="71"/>
      <c r="C555" s="71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8"/>
      <c r="R555" s="8"/>
      <c r="S555" s="8"/>
    </row>
    <row r="556" spans="1:19">
      <c r="A556" s="68" t="s">
        <v>39</v>
      </c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58"/>
      <c r="R556" s="8"/>
      <c r="S556" s="8"/>
    </row>
    <row r="557" spans="1:19">
      <c r="A557" s="62">
        <v>1</v>
      </c>
      <c r="B557" s="62"/>
      <c r="C557" s="1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3">
        <f t="shared" ref="N557:N566" si="220">(IF(F557="OŽ",IF(L557=1,550.8,IF(L557=2,426.38,IF(L557=3,342.14,IF(L557=4,181.44,IF(L557=5,168.48,IF(L557=6,155.52,IF(L557=7,148.5,IF(L557=8,144,0))))))))+IF(L557&lt;=8,0,IF(L557&lt;=16,137.7,IF(L557&lt;=24,108,IF(L557&lt;=32,80.1,IF(L557&lt;=36,52.2,0)))))-IF(L557&lt;=8,0,IF(L557&lt;=16,(L557-9)*2.754,IF(L557&lt;=24,(L557-17)* 2.754,IF(L557&lt;=32,(L557-25)* 2.754,IF(L557&lt;=36,(L557-33)*2.754,0))))),0)+IF(F557="PČ",IF(L557=1,449,IF(L557=2,314.6,IF(L557=3,238,IF(L557=4,172,IF(L557=5,159,IF(L557=6,145,IF(L557=7,132,IF(L557=8,119,0))))))))+IF(L557&lt;=8,0,IF(L557&lt;=16,88,IF(L557&lt;=24,55,IF(L557&lt;=32,22,0))))-IF(L557&lt;=8,0,IF(L557&lt;=16,(L557-9)*2.245,IF(L557&lt;=24,(L557-17)*2.245,IF(L557&lt;=32,(L557-25)*2.245,0)))),0)+IF(F557="PČneol",IF(L557=1,85,IF(L557=2,64.61,IF(L557=3,50.76,IF(L557=4,16.25,IF(L557=5,15,IF(L557=6,13.75,IF(L557=7,12.5,IF(L557=8,11.25,0))))))))+IF(L557&lt;=8,0,IF(L557&lt;=16,9,0))-IF(L557&lt;=8,0,IF(L557&lt;=16,(L557-9)*0.425,0)),0)+IF(F557="PŽ",IF(L557=1,85,IF(L557=2,59.5,IF(L557=3,45,IF(L557=4,32.5,IF(L557=5,30,IF(L557=6,27.5,IF(L557=7,25,IF(L557=8,22.5,0))))))))+IF(L557&lt;=8,0,IF(L557&lt;=16,19,IF(L557&lt;=24,13,IF(L557&lt;=32,8,0))))-IF(L557&lt;=8,0,IF(L557&lt;=16,(L557-9)*0.425,IF(L557&lt;=24,(L557-17)*0.425,IF(L557&lt;=32,(L557-25)*0.425,0)))),0)+IF(F557="EČ",IF(L557=1,204,IF(L557=2,156.24,IF(L557=3,123.84,IF(L557=4,72,IF(L557=5,66,IF(L557=6,60,IF(L557=7,54,IF(L557=8,48,0))))))))+IF(L557&lt;=8,0,IF(L557&lt;=16,40,IF(L557&lt;=24,25,0)))-IF(L557&lt;=8,0,IF(L557&lt;=16,(L557-9)*1.02,IF(L557&lt;=24,(L557-17)*1.02,0))),0)+IF(F557="EČneol",IF(L557=1,68,IF(L557=2,51.69,IF(L557=3,40.61,IF(L557=4,13,IF(L557=5,12,IF(L557=6,11,IF(L557=7,10,IF(L557=8,9,0)))))))))+IF(F557="EŽ",IF(L557=1,68,IF(L557=2,47.6,IF(L557=3,36,IF(L557=4,18,IF(L557=5,16.5,IF(L557=6,15,IF(L557=7,13.5,IF(L557=8,12,0))))))))+IF(L557&lt;=8,0,IF(L557&lt;=16,10,IF(L557&lt;=24,6,0)))-IF(L557&lt;=8,0,IF(L557&lt;=16,(L557-9)*0.34,IF(L557&lt;=24,(L557-17)*0.34,0))),0)+IF(F557="PT",IF(L557=1,68,IF(L557=2,52.08,IF(L557=3,41.28,IF(L557=4,24,IF(L557=5,22,IF(L557=6,20,IF(L557=7,18,IF(L557=8,16,0))))))))+IF(L557&lt;=8,0,IF(L557&lt;=16,13,IF(L557&lt;=24,9,IF(L557&lt;=32,4,0))))-IF(L557&lt;=8,0,IF(L557&lt;=16,(L557-9)*0.34,IF(L557&lt;=24,(L557-17)*0.34,IF(L557&lt;=32,(L557-25)*0.34,0)))),0)+IF(F557="JOŽ",IF(L557=1,85,IF(L557=2,59.5,IF(L557=3,45,IF(L557=4,32.5,IF(L557=5,30,IF(L557=6,27.5,IF(L557=7,25,IF(L557=8,22.5,0))))))))+IF(L557&lt;=8,0,IF(L557&lt;=16,19,IF(L557&lt;=24,13,0)))-IF(L557&lt;=8,0,IF(L557&lt;=16,(L557-9)*0.425,IF(L557&lt;=24,(L557-17)*0.425,0))),0)+IF(F557="JPČ",IF(L557=1,68,IF(L557=2,47.6,IF(L557=3,36,IF(L557=4,26,IF(L557=5,24,IF(L557=6,22,IF(L557=7,20,IF(L557=8,18,0))))))))+IF(L557&lt;=8,0,IF(L557&lt;=16,13,IF(L557&lt;=24,9,0)))-IF(L557&lt;=8,0,IF(L557&lt;=16,(L557-9)*0.34,IF(L557&lt;=24,(L557-17)*0.34,0))),0)+IF(F557="JEČ",IF(L557=1,34,IF(L557=2,26.04,IF(L557=3,20.6,IF(L557=4,12,IF(L557=5,11,IF(L557=6,10,IF(L557=7,9,IF(L557=8,8,0))))))))+IF(L557&lt;=8,0,IF(L557&lt;=16,6,0))-IF(L557&lt;=8,0,IF(L557&lt;=16,(L557-9)*0.17,0)),0)+IF(F557="JEOF",IF(L557=1,34,IF(L557=2,26.04,IF(L557=3,20.6,IF(L557=4,12,IF(L557=5,11,IF(L557=6,10,IF(L557=7,9,IF(L557=8,8,0))))))))+IF(L557&lt;=8,0,IF(L557&lt;=16,6,0))-IF(L557&lt;=8,0,IF(L557&lt;=16,(L557-9)*0.17,0)),0)+IF(F557="JnPČ",IF(L557=1,51,IF(L557=2,35.7,IF(L557=3,27,IF(L557=4,19.5,IF(L557=5,18,IF(L557=6,16.5,IF(L557=7,15,IF(L557=8,13.5,0))))))))+IF(L557&lt;=8,0,IF(L557&lt;=16,10,0))-IF(L557&lt;=8,0,IF(L557&lt;=16,(L557-9)*0.255,0)),0)+IF(F557="JnEČ",IF(L557=1,25.5,IF(L557=2,19.53,IF(L557=3,15.48,IF(L557=4,9,IF(L557=5,8.25,IF(L557=6,7.5,IF(L557=7,6.75,IF(L557=8,6,0))))))))+IF(L557&lt;=8,0,IF(L557&lt;=16,5,0))-IF(L557&lt;=8,0,IF(L557&lt;=16,(L557-9)*0.1275,0)),0)+IF(F557="JčPČ",IF(L557=1,21.25,IF(L557=2,14.5,IF(L557=3,11.5,IF(L557=4,7,IF(L557=5,6.5,IF(L557=6,6,IF(L557=7,5.5,IF(L557=8,5,0))))))))+IF(L557&lt;=8,0,IF(L557&lt;=16,4,0))-IF(L557&lt;=8,0,IF(L557&lt;=16,(L557-9)*0.10625,0)),0)+IF(F557="JčEČ",IF(L557=1,17,IF(L557=2,13.02,IF(L557=3,10.32,IF(L557=4,6,IF(L557=5,5.5,IF(L557=6,5,IF(L557=7,4.5,IF(L557=8,4,0))))))))+IF(L557&lt;=8,0,IF(L557&lt;=16,3,0))-IF(L557&lt;=8,0,IF(L557&lt;=16,(L557-9)*0.085,0)),0)+IF(F557="NEAK",IF(L557=1,11.48,IF(L557=2,8.79,IF(L557=3,6.97,IF(L557=4,4.05,IF(L557=5,3.71,IF(L557=6,3.38,IF(L557=7,3.04,IF(L557=8,2.7,0))))))))+IF(L557&lt;=8,0,IF(L557&lt;=16,2,IF(L557&lt;=24,1.3,0)))-IF(L557&lt;=8,0,IF(L557&lt;=16,(L557-9)*0.0574,IF(L557&lt;=24,(L557-17)*0.0574,0))),0))*IF(L557&lt;0,1,IF(OR(F557="PČ",F557="PŽ",F557="PT"),IF(J557&lt;32,J557/32,1),1))* IF(L557&lt;0,1,IF(OR(F557="EČ",F557="EŽ",F557="JOŽ",F557="JPČ",F557="NEAK"),IF(J557&lt;24,J557/24,1),1))*IF(L557&lt;0,1,IF(OR(F557="PČneol",F557="JEČ",F557="JEOF",F557="JnPČ",F557="JnEČ",F557="JčPČ",F557="JčEČ"),IF(J557&lt;16,J557/16,1),1))*IF(L557&lt;0,1,IF(F557="EČneol",IF(J557&lt;8,J557/8,1),1))</f>
        <v>0</v>
      </c>
      <c r="O557" s="9">
        <f t="shared" ref="O557:O566" si="221">IF(F557="OŽ",N557,IF(H557="Ne",IF(J557*0.3&lt;J557-L557,N557,0),IF(J557*0.1&lt;J557-L557,N557,0)))</f>
        <v>0</v>
      </c>
      <c r="P557" s="4">
        <f t="shared" ref="P557" si="222">IF(O557=0,0,IF(F557="OŽ",IF(L557&gt;35,0,IF(J557&gt;35,(36-L557)*1.836,((36-L557)-(36-J557))*1.836)),0)+IF(F557="PČ",IF(L557&gt;31,0,IF(J557&gt;31,(32-L557)*1.347,((32-L557)-(32-J557))*1.347)),0)+ IF(F557="PČneol",IF(L557&gt;15,0,IF(J557&gt;15,(16-L557)*0.255,((16-L557)-(16-J557))*0.255)),0)+IF(F557="PŽ",IF(L557&gt;31,0,IF(J557&gt;31,(32-L557)*0.255,((32-L557)-(32-J557))*0.255)),0)+IF(F557="EČ",IF(L557&gt;23,0,IF(J557&gt;23,(24-L557)*0.612,((24-L557)-(24-J557))*0.612)),0)+IF(F557="EČneol",IF(L557&gt;7,0,IF(J557&gt;7,(8-L557)*0.204,((8-L557)-(8-J557))*0.204)),0)+IF(F557="EŽ",IF(L557&gt;23,0,IF(J557&gt;23,(24-L557)*0.204,((24-L557)-(24-J557))*0.204)),0)+IF(F557="PT",IF(L557&gt;31,0,IF(J557&gt;31,(32-L557)*0.204,((32-L557)-(32-J557))*0.204)),0)+IF(F557="JOŽ",IF(L557&gt;23,0,IF(J557&gt;23,(24-L557)*0.255,((24-L557)-(24-J557))*0.255)),0)+IF(F557="JPČ",IF(L557&gt;23,0,IF(J557&gt;23,(24-L557)*0.204,((24-L557)-(24-J557))*0.204)),0)+IF(F557="JEČ",IF(L557&gt;15,0,IF(J557&gt;15,(16-L557)*0.102,((16-L557)-(16-J557))*0.102)),0)+IF(F557="JEOF",IF(L557&gt;15,0,IF(J557&gt;15,(16-L557)*0.102,((16-L557)-(16-J557))*0.102)),0)+IF(F557="JnPČ",IF(L557&gt;15,0,IF(J557&gt;15,(16-L557)*0.153,((16-L557)-(16-J557))*0.153)),0)+IF(F557="JnEČ",IF(L557&gt;15,0,IF(J557&gt;15,(16-L557)*0.0765,((16-L557)-(16-J557))*0.0765)),0)+IF(F557="JčPČ",IF(L557&gt;15,0,IF(J557&gt;15,(16-L557)*0.06375,((16-L557)-(16-J557))*0.06375)),0)+IF(F557="JčEČ",IF(L557&gt;15,0,IF(J557&gt;15,(16-L557)*0.051,((16-L557)-(16-J557))*0.051)),0)+IF(F557="NEAK",IF(L557&gt;23,0,IF(J557&gt;23,(24-L557)*0.03444,((24-L557)-(24-J557))*0.03444)),0))</f>
        <v>0</v>
      </c>
      <c r="Q557" s="11">
        <f t="shared" ref="Q557" si="223">IF(ISERROR(P557*100/N557),0,(P557*100/N557))</f>
        <v>0</v>
      </c>
      <c r="R557" s="10">
        <f t="shared" ref="R557:R566" si="224">IF(Q557&lt;=30,O557+P557,O557+O557*0.3)*IF(G557=1,0.4,IF(G557=2,0.75,IF(G557="1 (kas 4 m. 1 k. nerengiamos)",0.52,1)))*IF(D557="olimpinė",1,IF(M557="Ne",0.5,1))*IF(OR(A$5="Lietuvos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federacija"),IF(OR(J557&lt;8,K557&lt;16),0,1),1)*E557*IF(I557&lt;=1,1,1/I557)*IF(OR(A$5="Lietuvos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7" s="8"/>
    </row>
    <row r="558" spans="1:19">
      <c r="A558" s="62">
        <v>2</v>
      </c>
      <c r="B558" s="62"/>
      <c r="C558" s="1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3">
        <f t="shared" si="220"/>
        <v>0</v>
      </c>
      <c r="O558" s="9">
        <f t="shared" si="221"/>
        <v>0</v>
      </c>
      <c r="P558" s="4">
        <f t="shared" ref="P558:P566" si="225">IF(O558=0,0,IF(F558="OŽ",IF(L558&gt;35,0,IF(J558&gt;35,(36-L558)*1.836,((36-L558)-(36-J558))*1.836)),0)+IF(F558="PČ",IF(L558&gt;31,0,IF(J558&gt;31,(32-L558)*1.347,((32-L558)-(32-J558))*1.347)),0)+ IF(F558="PČneol",IF(L558&gt;15,0,IF(J558&gt;15,(16-L558)*0.255,((16-L558)-(16-J558))*0.255)),0)+IF(F558="PŽ",IF(L558&gt;31,0,IF(J558&gt;31,(32-L558)*0.255,((32-L558)-(32-J558))*0.255)),0)+IF(F558="EČ",IF(L558&gt;23,0,IF(J558&gt;23,(24-L558)*0.612,((24-L558)-(24-J558))*0.612)),0)+IF(F558="EČneol",IF(L558&gt;7,0,IF(J558&gt;7,(8-L558)*0.204,((8-L558)-(8-J558))*0.204)),0)+IF(F558="EŽ",IF(L558&gt;23,0,IF(J558&gt;23,(24-L558)*0.204,((24-L558)-(24-J558))*0.204)),0)+IF(F558="PT",IF(L558&gt;31,0,IF(J558&gt;31,(32-L558)*0.204,((32-L558)-(32-J558))*0.204)),0)+IF(F558="JOŽ",IF(L558&gt;23,0,IF(J558&gt;23,(24-L558)*0.255,((24-L558)-(24-J558))*0.255)),0)+IF(F558="JPČ",IF(L558&gt;23,0,IF(J558&gt;23,(24-L558)*0.204,((24-L558)-(24-J558))*0.204)),0)+IF(F558="JEČ",IF(L558&gt;15,0,IF(J558&gt;15,(16-L558)*0.102,((16-L558)-(16-J558))*0.102)),0)+IF(F558="JEOF",IF(L558&gt;15,0,IF(J558&gt;15,(16-L558)*0.102,((16-L558)-(16-J558))*0.102)),0)+IF(F558="JnPČ",IF(L558&gt;15,0,IF(J558&gt;15,(16-L558)*0.153,((16-L558)-(16-J558))*0.153)),0)+IF(F558="JnEČ",IF(L558&gt;15,0,IF(J558&gt;15,(16-L558)*0.0765,((16-L558)-(16-J558))*0.0765)),0)+IF(F558="JčPČ",IF(L558&gt;15,0,IF(J558&gt;15,(16-L558)*0.06375,((16-L558)-(16-J558))*0.06375)),0)+IF(F558="JčEČ",IF(L558&gt;15,0,IF(J558&gt;15,(16-L558)*0.051,((16-L558)-(16-J558))*0.051)),0)+IF(F558="NEAK",IF(L558&gt;23,0,IF(J558&gt;23,(24-L558)*0.03444,((24-L558)-(24-J558))*0.03444)),0))</f>
        <v>0</v>
      </c>
      <c r="Q558" s="11">
        <f t="shared" ref="Q558:Q566" si="226">IF(ISERROR(P558*100/N558),0,(P558*100/N558))</f>
        <v>0</v>
      </c>
      <c r="R558" s="10">
        <f t="shared" si="224"/>
        <v>0</v>
      </c>
      <c r="S558" s="8"/>
    </row>
    <row r="559" spans="1:19">
      <c r="A559" s="62">
        <v>3</v>
      </c>
      <c r="B559" s="62"/>
      <c r="C559" s="1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3">
        <f t="shared" si="220"/>
        <v>0</v>
      </c>
      <c r="O559" s="9">
        <f t="shared" si="221"/>
        <v>0</v>
      </c>
      <c r="P559" s="4">
        <f t="shared" si="225"/>
        <v>0</v>
      </c>
      <c r="Q559" s="11">
        <f t="shared" si="226"/>
        <v>0</v>
      </c>
      <c r="R559" s="10">
        <f t="shared" si="224"/>
        <v>0</v>
      </c>
      <c r="S559" s="8"/>
    </row>
    <row r="560" spans="1:19">
      <c r="A560" s="62">
        <v>4</v>
      </c>
      <c r="B560" s="62"/>
      <c r="C560" s="1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3">
        <f t="shared" si="220"/>
        <v>0</v>
      </c>
      <c r="O560" s="9">
        <f t="shared" si="221"/>
        <v>0</v>
      </c>
      <c r="P560" s="4">
        <f t="shared" si="225"/>
        <v>0</v>
      </c>
      <c r="Q560" s="11">
        <f t="shared" si="226"/>
        <v>0</v>
      </c>
      <c r="R560" s="10">
        <f t="shared" si="224"/>
        <v>0</v>
      </c>
      <c r="S560" s="8"/>
    </row>
    <row r="561" spans="1:19">
      <c r="A561" s="62">
        <v>5</v>
      </c>
      <c r="B561" s="62"/>
      <c r="C561" s="1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3">
        <f t="shared" si="220"/>
        <v>0</v>
      </c>
      <c r="O561" s="9">
        <f t="shared" si="221"/>
        <v>0</v>
      </c>
      <c r="P561" s="4">
        <f t="shared" si="225"/>
        <v>0</v>
      </c>
      <c r="Q561" s="11">
        <f t="shared" si="226"/>
        <v>0</v>
      </c>
      <c r="R561" s="10">
        <f t="shared" si="224"/>
        <v>0</v>
      </c>
      <c r="S561" s="8"/>
    </row>
    <row r="562" spans="1:19">
      <c r="A562" s="62">
        <v>6</v>
      </c>
      <c r="B562" s="62"/>
      <c r="C562" s="1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3">
        <f t="shared" si="220"/>
        <v>0</v>
      </c>
      <c r="O562" s="9">
        <f t="shared" si="221"/>
        <v>0</v>
      </c>
      <c r="P562" s="4">
        <f t="shared" si="225"/>
        <v>0</v>
      </c>
      <c r="Q562" s="11">
        <f t="shared" si="226"/>
        <v>0</v>
      </c>
      <c r="R562" s="10">
        <f t="shared" si="224"/>
        <v>0</v>
      </c>
      <c r="S562" s="8"/>
    </row>
    <row r="563" spans="1:19">
      <c r="A563" s="62">
        <v>7</v>
      </c>
      <c r="B563" s="62"/>
      <c r="C563" s="1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3">
        <f t="shared" si="220"/>
        <v>0</v>
      </c>
      <c r="O563" s="9">
        <f t="shared" si="221"/>
        <v>0</v>
      </c>
      <c r="P563" s="4">
        <f t="shared" si="225"/>
        <v>0</v>
      </c>
      <c r="Q563" s="11">
        <f t="shared" si="226"/>
        <v>0</v>
      </c>
      <c r="R563" s="10">
        <f t="shared" si="224"/>
        <v>0</v>
      </c>
      <c r="S563" s="8"/>
    </row>
    <row r="564" spans="1:19">
      <c r="A564" s="62">
        <v>8</v>
      </c>
      <c r="B564" s="62"/>
      <c r="C564" s="1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3">
        <f t="shared" si="220"/>
        <v>0</v>
      </c>
      <c r="O564" s="9">
        <f t="shared" si="221"/>
        <v>0</v>
      </c>
      <c r="P564" s="4">
        <f t="shared" si="225"/>
        <v>0</v>
      </c>
      <c r="Q564" s="11">
        <f t="shared" si="226"/>
        <v>0</v>
      </c>
      <c r="R564" s="10">
        <f t="shared" si="224"/>
        <v>0</v>
      </c>
      <c r="S564" s="8"/>
    </row>
    <row r="565" spans="1:19">
      <c r="A565" s="62">
        <v>9</v>
      </c>
      <c r="B565" s="62"/>
      <c r="C565" s="1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3">
        <f t="shared" si="220"/>
        <v>0</v>
      </c>
      <c r="O565" s="9">
        <f t="shared" si="221"/>
        <v>0</v>
      </c>
      <c r="P565" s="4">
        <f t="shared" si="225"/>
        <v>0</v>
      </c>
      <c r="Q565" s="11">
        <f t="shared" si="226"/>
        <v>0</v>
      </c>
      <c r="R565" s="10">
        <f t="shared" si="224"/>
        <v>0</v>
      </c>
      <c r="S565" s="8"/>
    </row>
    <row r="566" spans="1:19">
      <c r="A566" s="62">
        <v>10</v>
      </c>
      <c r="B566" s="62"/>
      <c r="C566" s="1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3">
        <f t="shared" si="220"/>
        <v>0</v>
      </c>
      <c r="O566" s="9">
        <f t="shared" si="221"/>
        <v>0</v>
      </c>
      <c r="P566" s="4">
        <f t="shared" si="225"/>
        <v>0</v>
      </c>
      <c r="Q566" s="11">
        <f t="shared" si="226"/>
        <v>0</v>
      </c>
      <c r="R566" s="10">
        <f t="shared" si="224"/>
        <v>0</v>
      </c>
      <c r="S566" s="8"/>
    </row>
    <row r="567" spans="1:19">
      <c r="A567" s="65" t="s">
        <v>34</v>
      </c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7"/>
      <c r="R567" s="10">
        <f>SUM(R557:R566)</f>
        <v>0</v>
      </c>
      <c r="S567" s="8"/>
    </row>
    <row r="568" spans="1:19" ht="15.75">
      <c r="A568" s="24" t="s">
        <v>35</v>
      </c>
      <c r="B568" s="24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6"/>
      <c r="S568" s="8"/>
    </row>
    <row r="569" spans="1:19">
      <c r="A569" s="49" t="s">
        <v>47</v>
      </c>
      <c r="B569" s="49"/>
      <c r="C569" s="49"/>
      <c r="D569" s="49"/>
      <c r="E569" s="49"/>
      <c r="F569" s="49"/>
      <c r="G569" s="49"/>
      <c r="H569" s="49"/>
      <c r="I569" s="49"/>
      <c r="J569" s="15"/>
      <c r="K569" s="15"/>
      <c r="L569" s="15"/>
      <c r="M569" s="15"/>
      <c r="N569" s="15"/>
      <c r="O569" s="15"/>
      <c r="P569" s="15"/>
      <c r="Q569" s="15"/>
      <c r="R569" s="16"/>
      <c r="S569" s="8"/>
    </row>
    <row r="570" spans="1:19" s="8" customFormat="1">
      <c r="A570" s="49"/>
      <c r="B570" s="49"/>
      <c r="C570" s="49"/>
      <c r="D570" s="49"/>
      <c r="E570" s="49"/>
      <c r="F570" s="49"/>
      <c r="G570" s="49"/>
      <c r="H570" s="49"/>
      <c r="I570" s="49"/>
      <c r="J570" s="15"/>
      <c r="K570" s="15"/>
      <c r="L570" s="15"/>
      <c r="M570" s="15"/>
      <c r="N570" s="15"/>
      <c r="O570" s="15"/>
      <c r="P570" s="15"/>
      <c r="Q570" s="15"/>
      <c r="R570" s="16"/>
    </row>
    <row r="571" spans="1:19">
      <c r="A571" s="68" t="s">
        <v>101</v>
      </c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58"/>
      <c r="R571" s="8"/>
      <c r="S571" s="8"/>
    </row>
    <row r="572" spans="1:19" ht="18">
      <c r="A572" s="70" t="s">
        <v>27</v>
      </c>
      <c r="B572" s="71"/>
      <c r="C572" s="71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8"/>
      <c r="R572" s="8"/>
      <c r="S572" s="8"/>
    </row>
    <row r="573" spans="1:19">
      <c r="A573" s="68" t="s">
        <v>39</v>
      </c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58"/>
      <c r="R573" s="8"/>
      <c r="S573" s="8"/>
    </row>
    <row r="574" spans="1:19">
      <c r="A574" s="62">
        <v>1</v>
      </c>
      <c r="B574" s="62"/>
      <c r="C574" s="1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3">
        <f t="shared" ref="N574:N583" si="227">(IF(F574="OŽ",IF(L574=1,550.8,IF(L574=2,426.38,IF(L574=3,342.14,IF(L574=4,181.44,IF(L574=5,168.48,IF(L574=6,155.52,IF(L574=7,148.5,IF(L574=8,144,0))))))))+IF(L574&lt;=8,0,IF(L574&lt;=16,137.7,IF(L574&lt;=24,108,IF(L574&lt;=32,80.1,IF(L574&lt;=36,52.2,0)))))-IF(L574&lt;=8,0,IF(L574&lt;=16,(L574-9)*2.754,IF(L574&lt;=24,(L574-17)* 2.754,IF(L574&lt;=32,(L574-25)* 2.754,IF(L574&lt;=36,(L574-33)*2.754,0))))),0)+IF(F574="PČ",IF(L574=1,449,IF(L574=2,314.6,IF(L574=3,238,IF(L574=4,172,IF(L574=5,159,IF(L574=6,145,IF(L574=7,132,IF(L574=8,119,0))))))))+IF(L574&lt;=8,0,IF(L574&lt;=16,88,IF(L574&lt;=24,55,IF(L574&lt;=32,22,0))))-IF(L574&lt;=8,0,IF(L574&lt;=16,(L574-9)*2.245,IF(L574&lt;=24,(L574-17)*2.245,IF(L574&lt;=32,(L574-25)*2.245,0)))),0)+IF(F574="PČneol",IF(L574=1,85,IF(L574=2,64.61,IF(L574=3,50.76,IF(L574=4,16.25,IF(L574=5,15,IF(L574=6,13.75,IF(L574=7,12.5,IF(L574=8,11.25,0))))))))+IF(L574&lt;=8,0,IF(L574&lt;=16,9,0))-IF(L574&lt;=8,0,IF(L574&lt;=16,(L574-9)*0.425,0)),0)+IF(F574="PŽ",IF(L574=1,85,IF(L574=2,59.5,IF(L574=3,45,IF(L574=4,32.5,IF(L574=5,30,IF(L574=6,27.5,IF(L574=7,25,IF(L574=8,22.5,0))))))))+IF(L574&lt;=8,0,IF(L574&lt;=16,19,IF(L574&lt;=24,13,IF(L574&lt;=32,8,0))))-IF(L574&lt;=8,0,IF(L574&lt;=16,(L574-9)*0.425,IF(L574&lt;=24,(L574-17)*0.425,IF(L574&lt;=32,(L574-25)*0.425,0)))),0)+IF(F574="EČ",IF(L574=1,204,IF(L574=2,156.24,IF(L574=3,123.84,IF(L574=4,72,IF(L574=5,66,IF(L574=6,60,IF(L574=7,54,IF(L574=8,48,0))))))))+IF(L574&lt;=8,0,IF(L574&lt;=16,40,IF(L574&lt;=24,25,0)))-IF(L574&lt;=8,0,IF(L574&lt;=16,(L574-9)*1.02,IF(L574&lt;=24,(L574-17)*1.02,0))),0)+IF(F574="EČneol",IF(L574=1,68,IF(L574=2,51.69,IF(L574=3,40.61,IF(L574=4,13,IF(L574=5,12,IF(L574=6,11,IF(L574=7,10,IF(L574=8,9,0)))))))))+IF(F574="EŽ",IF(L574=1,68,IF(L574=2,47.6,IF(L574=3,36,IF(L574=4,18,IF(L574=5,16.5,IF(L574=6,15,IF(L574=7,13.5,IF(L574=8,12,0))))))))+IF(L574&lt;=8,0,IF(L574&lt;=16,10,IF(L574&lt;=24,6,0)))-IF(L574&lt;=8,0,IF(L574&lt;=16,(L574-9)*0.34,IF(L574&lt;=24,(L574-17)*0.34,0))),0)+IF(F574="PT",IF(L574=1,68,IF(L574=2,52.08,IF(L574=3,41.28,IF(L574=4,24,IF(L574=5,22,IF(L574=6,20,IF(L574=7,18,IF(L574=8,16,0))))))))+IF(L574&lt;=8,0,IF(L574&lt;=16,13,IF(L574&lt;=24,9,IF(L574&lt;=32,4,0))))-IF(L574&lt;=8,0,IF(L574&lt;=16,(L574-9)*0.34,IF(L574&lt;=24,(L574-17)*0.34,IF(L574&lt;=32,(L574-25)*0.34,0)))),0)+IF(F574="JOŽ",IF(L574=1,85,IF(L574=2,59.5,IF(L574=3,45,IF(L574=4,32.5,IF(L574=5,30,IF(L574=6,27.5,IF(L574=7,25,IF(L574=8,22.5,0))))))))+IF(L574&lt;=8,0,IF(L574&lt;=16,19,IF(L574&lt;=24,13,0)))-IF(L574&lt;=8,0,IF(L574&lt;=16,(L574-9)*0.425,IF(L574&lt;=24,(L574-17)*0.425,0))),0)+IF(F574="JPČ",IF(L574=1,68,IF(L574=2,47.6,IF(L574=3,36,IF(L574=4,26,IF(L574=5,24,IF(L574=6,22,IF(L574=7,20,IF(L574=8,18,0))))))))+IF(L574&lt;=8,0,IF(L574&lt;=16,13,IF(L574&lt;=24,9,0)))-IF(L574&lt;=8,0,IF(L574&lt;=16,(L574-9)*0.34,IF(L574&lt;=24,(L574-17)*0.34,0))),0)+IF(F574="JEČ",IF(L574=1,34,IF(L574=2,26.04,IF(L574=3,20.6,IF(L574=4,12,IF(L574=5,11,IF(L574=6,10,IF(L574=7,9,IF(L574=8,8,0))))))))+IF(L574&lt;=8,0,IF(L574&lt;=16,6,0))-IF(L574&lt;=8,0,IF(L574&lt;=16,(L574-9)*0.17,0)),0)+IF(F574="JEOF",IF(L574=1,34,IF(L574=2,26.04,IF(L574=3,20.6,IF(L574=4,12,IF(L574=5,11,IF(L574=6,10,IF(L574=7,9,IF(L574=8,8,0))))))))+IF(L574&lt;=8,0,IF(L574&lt;=16,6,0))-IF(L574&lt;=8,0,IF(L574&lt;=16,(L574-9)*0.17,0)),0)+IF(F574="JnPČ",IF(L574=1,51,IF(L574=2,35.7,IF(L574=3,27,IF(L574=4,19.5,IF(L574=5,18,IF(L574=6,16.5,IF(L574=7,15,IF(L574=8,13.5,0))))))))+IF(L574&lt;=8,0,IF(L574&lt;=16,10,0))-IF(L574&lt;=8,0,IF(L574&lt;=16,(L574-9)*0.255,0)),0)+IF(F574="JnEČ",IF(L574=1,25.5,IF(L574=2,19.53,IF(L574=3,15.48,IF(L574=4,9,IF(L574=5,8.25,IF(L574=6,7.5,IF(L574=7,6.75,IF(L574=8,6,0))))))))+IF(L574&lt;=8,0,IF(L574&lt;=16,5,0))-IF(L574&lt;=8,0,IF(L574&lt;=16,(L574-9)*0.1275,0)),0)+IF(F574="JčPČ",IF(L574=1,21.25,IF(L574=2,14.5,IF(L574=3,11.5,IF(L574=4,7,IF(L574=5,6.5,IF(L574=6,6,IF(L574=7,5.5,IF(L574=8,5,0))))))))+IF(L574&lt;=8,0,IF(L574&lt;=16,4,0))-IF(L574&lt;=8,0,IF(L574&lt;=16,(L574-9)*0.10625,0)),0)+IF(F574="JčEČ",IF(L574=1,17,IF(L574=2,13.02,IF(L574=3,10.32,IF(L574=4,6,IF(L574=5,5.5,IF(L574=6,5,IF(L574=7,4.5,IF(L574=8,4,0))))))))+IF(L574&lt;=8,0,IF(L574&lt;=16,3,0))-IF(L574&lt;=8,0,IF(L574&lt;=16,(L574-9)*0.085,0)),0)+IF(F574="NEAK",IF(L574=1,11.48,IF(L574=2,8.79,IF(L574=3,6.97,IF(L574=4,4.05,IF(L574=5,3.71,IF(L574=6,3.38,IF(L574=7,3.04,IF(L574=8,2.7,0))))))))+IF(L574&lt;=8,0,IF(L574&lt;=16,2,IF(L574&lt;=24,1.3,0)))-IF(L574&lt;=8,0,IF(L574&lt;=16,(L574-9)*0.0574,IF(L574&lt;=24,(L574-17)*0.0574,0))),0))*IF(L574&lt;0,1,IF(OR(F574="PČ",F574="PŽ",F574="PT"),IF(J574&lt;32,J574/32,1),1))* IF(L574&lt;0,1,IF(OR(F574="EČ",F574="EŽ",F574="JOŽ",F574="JPČ",F574="NEAK"),IF(J574&lt;24,J574/24,1),1))*IF(L574&lt;0,1,IF(OR(F574="PČneol",F574="JEČ",F574="JEOF",F574="JnPČ",F574="JnEČ",F574="JčPČ",F574="JčEČ"),IF(J574&lt;16,J574/16,1),1))*IF(L574&lt;0,1,IF(F574="EČneol",IF(J574&lt;8,J574/8,1),1))</f>
        <v>0</v>
      </c>
      <c r="O574" s="9">
        <f t="shared" ref="O574:O583" si="228">IF(F574="OŽ",N574,IF(H574="Ne",IF(J574*0.3&lt;J574-L574,N574,0),IF(J574*0.1&lt;J574-L574,N574,0)))</f>
        <v>0</v>
      </c>
      <c r="P574" s="4">
        <f t="shared" ref="P574" si="229">IF(O574=0,0,IF(F574="OŽ",IF(L574&gt;35,0,IF(J574&gt;35,(36-L574)*1.836,((36-L574)-(36-J574))*1.836)),0)+IF(F574="PČ",IF(L574&gt;31,0,IF(J574&gt;31,(32-L574)*1.347,((32-L574)-(32-J574))*1.347)),0)+ IF(F574="PČneol",IF(L574&gt;15,0,IF(J574&gt;15,(16-L574)*0.255,((16-L574)-(16-J574))*0.255)),0)+IF(F574="PŽ",IF(L574&gt;31,0,IF(J574&gt;31,(32-L574)*0.255,((32-L574)-(32-J574))*0.255)),0)+IF(F574="EČ",IF(L574&gt;23,0,IF(J574&gt;23,(24-L574)*0.612,((24-L574)-(24-J574))*0.612)),0)+IF(F574="EČneol",IF(L574&gt;7,0,IF(J574&gt;7,(8-L574)*0.204,((8-L574)-(8-J574))*0.204)),0)+IF(F574="EŽ",IF(L574&gt;23,0,IF(J574&gt;23,(24-L574)*0.204,((24-L574)-(24-J574))*0.204)),0)+IF(F574="PT",IF(L574&gt;31,0,IF(J574&gt;31,(32-L574)*0.204,((32-L574)-(32-J574))*0.204)),0)+IF(F574="JOŽ",IF(L574&gt;23,0,IF(J574&gt;23,(24-L574)*0.255,((24-L574)-(24-J574))*0.255)),0)+IF(F574="JPČ",IF(L574&gt;23,0,IF(J574&gt;23,(24-L574)*0.204,((24-L574)-(24-J574))*0.204)),0)+IF(F574="JEČ",IF(L574&gt;15,0,IF(J574&gt;15,(16-L574)*0.102,((16-L574)-(16-J574))*0.102)),0)+IF(F574="JEOF",IF(L574&gt;15,0,IF(J574&gt;15,(16-L574)*0.102,((16-L574)-(16-J574))*0.102)),0)+IF(F574="JnPČ",IF(L574&gt;15,0,IF(J574&gt;15,(16-L574)*0.153,((16-L574)-(16-J574))*0.153)),0)+IF(F574="JnEČ",IF(L574&gt;15,0,IF(J574&gt;15,(16-L574)*0.0765,((16-L574)-(16-J574))*0.0765)),0)+IF(F574="JčPČ",IF(L574&gt;15,0,IF(J574&gt;15,(16-L574)*0.06375,((16-L574)-(16-J574))*0.06375)),0)+IF(F574="JčEČ",IF(L574&gt;15,0,IF(J574&gt;15,(16-L574)*0.051,((16-L574)-(16-J574))*0.051)),0)+IF(F574="NEAK",IF(L574&gt;23,0,IF(J574&gt;23,(24-L574)*0.03444,((24-L574)-(24-J574))*0.03444)),0))</f>
        <v>0</v>
      </c>
      <c r="Q574" s="11">
        <f t="shared" ref="Q574" si="230">IF(ISERROR(P574*100/N574),0,(P574*100/N574))</f>
        <v>0</v>
      </c>
      <c r="R574" s="10">
        <f t="shared" ref="R574:R583" si="231">IF(Q574&lt;=30,O574+P574,O574+O574*0.3)*IF(G574=1,0.4,IF(G574=2,0.75,IF(G574="1 (kas 4 m. 1 k. nerengiamos)",0.52,1)))*IF(D574="olimpinė",1,IF(M574="Ne",0.5,1))*IF(OR(A$5="Lietuvos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federacija"),IF(OR(J574&lt;8,K574&lt;16),0,1),1)*E574*IF(I574&lt;=1,1,1/I574)*IF(OR(A$5="Lietuvos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4" s="8"/>
    </row>
    <row r="575" spans="1:19">
      <c r="A575" s="62">
        <v>2</v>
      </c>
      <c r="B575" s="62"/>
      <c r="C575" s="1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3">
        <f t="shared" si="227"/>
        <v>0</v>
      </c>
      <c r="O575" s="9">
        <f t="shared" si="228"/>
        <v>0</v>
      </c>
      <c r="P575" s="4">
        <f t="shared" ref="P575:P583" si="232">IF(O575=0,0,IF(F575="OŽ",IF(L575&gt;35,0,IF(J575&gt;35,(36-L575)*1.836,((36-L575)-(36-J575))*1.836)),0)+IF(F575="PČ",IF(L575&gt;31,0,IF(J575&gt;31,(32-L575)*1.347,((32-L575)-(32-J575))*1.347)),0)+ IF(F575="PČneol",IF(L575&gt;15,0,IF(J575&gt;15,(16-L575)*0.255,((16-L575)-(16-J575))*0.255)),0)+IF(F575="PŽ",IF(L575&gt;31,0,IF(J575&gt;31,(32-L575)*0.255,((32-L575)-(32-J575))*0.255)),0)+IF(F575="EČ",IF(L575&gt;23,0,IF(J575&gt;23,(24-L575)*0.612,((24-L575)-(24-J575))*0.612)),0)+IF(F575="EČneol",IF(L575&gt;7,0,IF(J575&gt;7,(8-L575)*0.204,((8-L575)-(8-J575))*0.204)),0)+IF(F575="EŽ",IF(L575&gt;23,0,IF(J575&gt;23,(24-L575)*0.204,((24-L575)-(24-J575))*0.204)),0)+IF(F575="PT",IF(L575&gt;31,0,IF(J575&gt;31,(32-L575)*0.204,((32-L575)-(32-J575))*0.204)),0)+IF(F575="JOŽ",IF(L575&gt;23,0,IF(J575&gt;23,(24-L575)*0.255,((24-L575)-(24-J575))*0.255)),0)+IF(F575="JPČ",IF(L575&gt;23,0,IF(J575&gt;23,(24-L575)*0.204,((24-L575)-(24-J575))*0.204)),0)+IF(F575="JEČ",IF(L575&gt;15,0,IF(J575&gt;15,(16-L575)*0.102,((16-L575)-(16-J575))*0.102)),0)+IF(F575="JEOF",IF(L575&gt;15,0,IF(J575&gt;15,(16-L575)*0.102,((16-L575)-(16-J575))*0.102)),0)+IF(F575="JnPČ",IF(L575&gt;15,0,IF(J575&gt;15,(16-L575)*0.153,((16-L575)-(16-J575))*0.153)),0)+IF(F575="JnEČ",IF(L575&gt;15,0,IF(J575&gt;15,(16-L575)*0.0765,((16-L575)-(16-J575))*0.0765)),0)+IF(F575="JčPČ",IF(L575&gt;15,0,IF(J575&gt;15,(16-L575)*0.06375,((16-L575)-(16-J575))*0.06375)),0)+IF(F575="JčEČ",IF(L575&gt;15,0,IF(J575&gt;15,(16-L575)*0.051,((16-L575)-(16-J575))*0.051)),0)+IF(F575="NEAK",IF(L575&gt;23,0,IF(J575&gt;23,(24-L575)*0.03444,((24-L575)-(24-J575))*0.03444)),0))</f>
        <v>0</v>
      </c>
      <c r="Q575" s="11">
        <f t="shared" ref="Q575:Q583" si="233">IF(ISERROR(P575*100/N575),0,(P575*100/N575))</f>
        <v>0</v>
      </c>
      <c r="R575" s="10">
        <f t="shared" si="231"/>
        <v>0</v>
      </c>
      <c r="S575" s="8"/>
    </row>
    <row r="576" spans="1:19">
      <c r="A576" s="62">
        <v>3</v>
      </c>
      <c r="B576" s="62"/>
      <c r="C576" s="1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3">
        <f t="shared" si="227"/>
        <v>0</v>
      </c>
      <c r="O576" s="9">
        <f t="shared" si="228"/>
        <v>0</v>
      </c>
      <c r="P576" s="4">
        <f t="shared" si="232"/>
        <v>0</v>
      </c>
      <c r="Q576" s="11">
        <f t="shared" si="233"/>
        <v>0</v>
      </c>
      <c r="R576" s="10">
        <f t="shared" si="231"/>
        <v>0</v>
      </c>
      <c r="S576" s="8"/>
    </row>
    <row r="577" spans="1:19">
      <c r="A577" s="62">
        <v>4</v>
      </c>
      <c r="B577" s="62"/>
      <c r="C577" s="1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3">
        <f t="shared" si="227"/>
        <v>0</v>
      </c>
      <c r="O577" s="9">
        <f t="shared" si="228"/>
        <v>0</v>
      </c>
      <c r="P577" s="4">
        <f t="shared" si="232"/>
        <v>0</v>
      </c>
      <c r="Q577" s="11">
        <f t="shared" si="233"/>
        <v>0</v>
      </c>
      <c r="R577" s="10">
        <f t="shared" si="231"/>
        <v>0</v>
      </c>
      <c r="S577" s="8"/>
    </row>
    <row r="578" spans="1:19">
      <c r="A578" s="62">
        <v>5</v>
      </c>
      <c r="B578" s="62"/>
      <c r="C578" s="1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3">
        <f t="shared" si="227"/>
        <v>0</v>
      </c>
      <c r="O578" s="9">
        <f t="shared" si="228"/>
        <v>0</v>
      </c>
      <c r="P578" s="4">
        <f t="shared" si="232"/>
        <v>0</v>
      </c>
      <c r="Q578" s="11">
        <f t="shared" si="233"/>
        <v>0</v>
      </c>
      <c r="R578" s="10">
        <f t="shared" si="231"/>
        <v>0</v>
      </c>
      <c r="S578" s="8"/>
    </row>
    <row r="579" spans="1:19">
      <c r="A579" s="62">
        <v>6</v>
      </c>
      <c r="B579" s="62"/>
      <c r="C579" s="1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3">
        <f t="shared" si="227"/>
        <v>0</v>
      </c>
      <c r="O579" s="9">
        <f t="shared" si="228"/>
        <v>0</v>
      </c>
      <c r="P579" s="4">
        <f t="shared" si="232"/>
        <v>0</v>
      </c>
      <c r="Q579" s="11">
        <f t="shared" si="233"/>
        <v>0</v>
      </c>
      <c r="R579" s="10">
        <f t="shared" si="231"/>
        <v>0</v>
      </c>
      <c r="S579" s="8"/>
    </row>
    <row r="580" spans="1:19">
      <c r="A580" s="62">
        <v>7</v>
      </c>
      <c r="B580" s="62"/>
      <c r="C580" s="1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3">
        <f t="shared" si="227"/>
        <v>0</v>
      </c>
      <c r="O580" s="9">
        <f t="shared" si="228"/>
        <v>0</v>
      </c>
      <c r="P580" s="4">
        <f t="shared" si="232"/>
        <v>0</v>
      </c>
      <c r="Q580" s="11">
        <f t="shared" si="233"/>
        <v>0</v>
      </c>
      <c r="R580" s="10">
        <f t="shared" si="231"/>
        <v>0</v>
      </c>
      <c r="S580" s="8"/>
    </row>
    <row r="581" spans="1:19">
      <c r="A581" s="62">
        <v>8</v>
      </c>
      <c r="B581" s="62"/>
      <c r="C581" s="1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3">
        <f t="shared" si="227"/>
        <v>0</v>
      </c>
      <c r="O581" s="9">
        <f t="shared" si="228"/>
        <v>0</v>
      </c>
      <c r="P581" s="4">
        <f t="shared" si="232"/>
        <v>0</v>
      </c>
      <c r="Q581" s="11">
        <f t="shared" si="233"/>
        <v>0</v>
      </c>
      <c r="R581" s="10">
        <f t="shared" si="231"/>
        <v>0</v>
      </c>
      <c r="S581" s="8"/>
    </row>
    <row r="582" spans="1:19">
      <c r="A582" s="62">
        <v>9</v>
      </c>
      <c r="B582" s="62"/>
      <c r="C582" s="1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3">
        <f t="shared" si="227"/>
        <v>0</v>
      </c>
      <c r="O582" s="9">
        <f t="shared" si="228"/>
        <v>0</v>
      </c>
      <c r="P582" s="4">
        <f t="shared" si="232"/>
        <v>0</v>
      </c>
      <c r="Q582" s="11">
        <f t="shared" si="233"/>
        <v>0</v>
      </c>
      <c r="R582" s="10">
        <f t="shared" si="231"/>
        <v>0</v>
      </c>
      <c r="S582" s="8"/>
    </row>
    <row r="583" spans="1:19">
      <c r="A583" s="62">
        <v>10</v>
      </c>
      <c r="B583" s="62"/>
      <c r="C583" s="1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3">
        <f t="shared" si="227"/>
        <v>0</v>
      </c>
      <c r="O583" s="9">
        <f t="shared" si="228"/>
        <v>0</v>
      </c>
      <c r="P583" s="4">
        <f t="shared" si="232"/>
        <v>0</v>
      </c>
      <c r="Q583" s="11">
        <f t="shared" si="233"/>
        <v>0</v>
      </c>
      <c r="R583" s="10">
        <f t="shared" si="231"/>
        <v>0</v>
      </c>
      <c r="S583" s="8"/>
    </row>
    <row r="584" spans="1:19" ht="15" customHeight="1">
      <c r="A584" s="65" t="s">
        <v>34</v>
      </c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7"/>
      <c r="R584" s="10">
        <f>SUM(R574:R583)</f>
        <v>0</v>
      </c>
      <c r="S584" s="8"/>
    </row>
    <row r="585" spans="1:19" ht="15.75">
      <c r="A585" s="24" t="s">
        <v>35</v>
      </c>
      <c r="B585" s="24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6"/>
      <c r="S585" s="8"/>
    </row>
    <row r="586" spans="1:19">
      <c r="A586" s="49" t="s">
        <v>47</v>
      </c>
      <c r="B586" s="49"/>
      <c r="C586" s="49"/>
      <c r="D586" s="49"/>
      <c r="E586" s="49"/>
      <c r="F586" s="49"/>
      <c r="G586" s="49"/>
      <c r="H586" s="49"/>
      <c r="I586" s="49"/>
      <c r="J586" s="15"/>
      <c r="K586" s="15"/>
      <c r="L586" s="15"/>
      <c r="M586" s="15"/>
      <c r="N586" s="15"/>
      <c r="O586" s="15"/>
      <c r="P586" s="15"/>
      <c r="Q586" s="15"/>
      <c r="R586" s="16"/>
      <c r="S586" s="8"/>
    </row>
    <row r="587" spans="1:19" s="8" customFormat="1">
      <c r="A587" s="49"/>
      <c r="B587" s="49"/>
      <c r="C587" s="49"/>
      <c r="D587" s="49"/>
      <c r="E587" s="49"/>
      <c r="F587" s="49"/>
      <c r="G587" s="49"/>
      <c r="H587" s="49"/>
      <c r="I587" s="49"/>
      <c r="J587" s="15"/>
      <c r="K587" s="15"/>
      <c r="L587" s="15"/>
      <c r="M587" s="15"/>
      <c r="N587" s="15"/>
      <c r="O587" s="15"/>
      <c r="P587" s="15"/>
      <c r="Q587" s="15"/>
      <c r="R587" s="16"/>
    </row>
    <row r="588" spans="1:19">
      <c r="A588" s="68" t="s">
        <v>101</v>
      </c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58"/>
      <c r="R588" s="8"/>
      <c r="S588" s="8"/>
    </row>
    <row r="589" spans="1:19" ht="18">
      <c r="A589" s="70" t="s">
        <v>27</v>
      </c>
      <c r="B589" s="71"/>
      <c r="C589" s="71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8"/>
      <c r="R589" s="8"/>
      <c r="S589" s="8"/>
    </row>
    <row r="590" spans="1:19">
      <c r="A590" s="68" t="s">
        <v>39</v>
      </c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58"/>
      <c r="R590" s="8"/>
      <c r="S590" s="8"/>
    </row>
    <row r="591" spans="1:19">
      <c r="A591" s="62">
        <v>1</v>
      </c>
      <c r="B591" s="62"/>
      <c r="C591" s="1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3">
        <f t="shared" ref="N591:N599" si="234">(IF(F591="OŽ",IF(L591=1,550.8,IF(L591=2,426.38,IF(L591=3,342.14,IF(L591=4,181.44,IF(L591=5,168.48,IF(L591=6,155.52,IF(L591=7,148.5,IF(L591=8,144,0))))))))+IF(L591&lt;=8,0,IF(L591&lt;=16,137.7,IF(L591&lt;=24,108,IF(L591&lt;=32,80.1,IF(L591&lt;=36,52.2,0)))))-IF(L591&lt;=8,0,IF(L591&lt;=16,(L591-9)*2.754,IF(L591&lt;=24,(L591-17)* 2.754,IF(L591&lt;=32,(L591-25)* 2.754,IF(L591&lt;=36,(L591-33)*2.754,0))))),0)+IF(F591="PČ",IF(L591=1,449,IF(L591=2,314.6,IF(L591=3,238,IF(L591=4,172,IF(L591=5,159,IF(L591=6,145,IF(L591=7,132,IF(L591=8,119,0))))))))+IF(L591&lt;=8,0,IF(L591&lt;=16,88,IF(L591&lt;=24,55,IF(L591&lt;=32,22,0))))-IF(L591&lt;=8,0,IF(L591&lt;=16,(L591-9)*2.245,IF(L591&lt;=24,(L591-17)*2.245,IF(L591&lt;=32,(L591-25)*2.245,0)))),0)+IF(F591="PČneol",IF(L591=1,85,IF(L591=2,64.61,IF(L591=3,50.76,IF(L591=4,16.25,IF(L591=5,15,IF(L591=6,13.75,IF(L591=7,12.5,IF(L591=8,11.25,0))))))))+IF(L591&lt;=8,0,IF(L591&lt;=16,9,0))-IF(L591&lt;=8,0,IF(L591&lt;=16,(L591-9)*0.425,0)),0)+IF(F591="PŽ",IF(L591=1,85,IF(L591=2,59.5,IF(L591=3,45,IF(L591=4,32.5,IF(L591=5,30,IF(L591=6,27.5,IF(L591=7,25,IF(L591=8,22.5,0))))))))+IF(L591&lt;=8,0,IF(L591&lt;=16,19,IF(L591&lt;=24,13,IF(L591&lt;=32,8,0))))-IF(L591&lt;=8,0,IF(L591&lt;=16,(L591-9)*0.425,IF(L591&lt;=24,(L591-17)*0.425,IF(L591&lt;=32,(L591-25)*0.425,0)))),0)+IF(F591="EČ",IF(L591=1,204,IF(L591=2,156.24,IF(L591=3,123.84,IF(L591=4,72,IF(L591=5,66,IF(L591=6,60,IF(L591=7,54,IF(L591=8,48,0))))))))+IF(L591&lt;=8,0,IF(L591&lt;=16,40,IF(L591&lt;=24,25,0)))-IF(L591&lt;=8,0,IF(L591&lt;=16,(L591-9)*1.02,IF(L591&lt;=24,(L591-17)*1.02,0))),0)+IF(F591="EČneol",IF(L591=1,68,IF(L591=2,51.69,IF(L591=3,40.61,IF(L591=4,13,IF(L591=5,12,IF(L591=6,11,IF(L591=7,10,IF(L591=8,9,0)))))))))+IF(F591="EŽ",IF(L591=1,68,IF(L591=2,47.6,IF(L591=3,36,IF(L591=4,18,IF(L591=5,16.5,IF(L591=6,15,IF(L591=7,13.5,IF(L591=8,12,0))))))))+IF(L591&lt;=8,0,IF(L591&lt;=16,10,IF(L591&lt;=24,6,0)))-IF(L591&lt;=8,0,IF(L591&lt;=16,(L591-9)*0.34,IF(L591&lt;=24,(L591-17)*0.34,0))),0)+IF(F591="PT",IF(L591=1,68,IF(L591=2,52.08,IF(L591=3,41.28,IF(L591=4,24,IF(L591=5,22,IF(L591=6,20,IF(L591=7,18,IF(L591=8,16,0))))))))+IF(L591&lt;=8,0,IF(L591&lt;=16,13,IF(L591&lt;=24,9,IF(L591&lt;=32,4,0))))-IF(L591&lt;=8,0,IF(L591&lt;=16,(L591-9)*0.34,IF(L591&lt;=24,(L591-17)*0.34,IF(L591&lt;=32,(L591-25)*0.34,0)))),0)+IF(F591="JOŽ",IF(L591=1,85,IF(L591=2,59.5,IF(L591=3,45,IF(L591=4,32.5,IF(L591=5,30,IF(L591=6,27.5,IF(L591=7,25,IF(L591=8,22.5,0))))))))+IF(L591&lt;=8,0,IF(L591&lt;=16,19,IF(L591&lt;=24,13,0)))-IF(L591&lt;=8,0,IF(L591&lt;=16,(L591-9)*0.425,IF(L591&lt;=24,(L591-17)*0.425,0))),0)+IF(F591="JPČ",IF(L591=1,68,IF(L591=2,47.6,IF(L591=3,36,IF(L591=4,26,IF(L591=5,24,IF(L591=6,22,IF(L591=7,20,IF(L591=8,18,0))))))))+IF(L591&lt;=8,0,IF(L591&lt;=16,13,IF(L591&lt;=24,9,0)))-IF(L591&lt;=8,0,IF(L591&lt;=16,(L591-9)*0.34,IF(L591&lt;=24,(L591-17)*0.34,0))),0)+IF(F591="JEČ",IF(L591=1,34,IF(L591=2,26.04,IF(L591=3,20.6,IF(L591=4,12,IF(L591=5,11,IF(L591=6,10,IF(L591=7,9,IF(L591=8,8,0))))))))+IF(L591&lt;=8,0,IF(L591&lt;=16,6,0))-IF(L591&lt;=8,0,IF(L591&lt;=16,(L591-9)*0.17,0)),0)+IF(F591="JEOF",IF(L591=1,34,IF(L591=2,26.04,IF(L591=3,20.6,IF(L591=4,12,IF(L591=5,11,IF(L591=6,10,IF(L591=7,9,IF(L591=8,8,0))))))))+IF(L591&lt;=8,0,IF(L591&lt;=16,6,0))-IF(L591&lt;=8,0,IF(L591&lt;=16,(L591-9)*0.17,0)),0)+IF(F591="JnPČ",IF(L591=1,51,IF(L591=2,35.7,IF(L591=3,27,IF(L591=4,19.5,IF(L591=5,18,IF(L591=6,16.5,IF(L591=7,15,IF(L591=8,13.5,0))))))))+IF(L591&lt;=8,0,IF(L591&lt;=16,10,0))-IF(L591&lt;=8,0,IF(L591&lt;=16,(L591-9)*0.255,0)),0)+IF(F591="JnEČ",IF(L591=1,25.5,IF(L591=2,19.53,IF(L591=3,15.48,IF(L591=4,9,IF(L591=5,8.25,IF(L591=6,7.5,IF(L591=7,6.75,IF(L591=8,6,0))))))))+IF(L591&lt;=8,0,IF(L591&lt;=16,5,0))-IF(L591&lt;=8,0,IF(L591&lt;=16,(L591-9)*0.1275,0)),0)+IF(F591="JčPČ",IF(L591=1,21.25,IF(L591=2,14.5,IF(L591=3,11.5,IF(L591=4,7,IF(L591=5,6.5,IF(L591=6,6,IF(L591=7,5.5,IF(L591=8,5,0))))))))+IF(L591&lt;=8,0,IF(L591&lt;=16,4,0))-IF(L591&lt;=8,0,IF(L591&lt;=16,(L591-9)*0.10625,0)),0)+IF(F591="JčEČ",IF(L591=1,17,IF(L591=2,13.02,IF(L591=3,10.32,IF(L591=4,6,IF(L591=5,5.5,IF(L591=6,5,IF(L591=7,4.5,IF(L591=8,4,0))))))))+IF(L591&lt;=8,0,IF(L591&lt;=16,3,0))-IF(L591&lt;=8,0,IF(L591&lt;=16,(L591-9)*0.085,0)),0)+IF(F591="NEAK",IF(L591=1,11.48,IF(L591=2,8.79,IF(L591=3,6.97,IF(L591=4,4.05,IF(L591=5,3.71,IF(L591=6,3.38,IF(L591=7,3.04,IF(L591=8,2.7,0))))))))+IF(L591&lt;=8,0,IF(L591&lt;=16,2,IF(L591&lt;=24,1.3,0)))-IF(L591&lt;=8,0,IF(L591&lt;=16,(L591-9)*0.0574,IF(L591&lt;=24,(L591-17)*0.0574,0))),0))*IF(L591&lt;0,1,IF(OR(F591="PČ",F591="PŽ",F591="PT"),IF(J591&lt;32,J591/32,1),1))* IF(L591&lt;0,1,IF(OR(F591="EČ",F591="EŽ",F591="JOŽ",F591="JPČ",F591="NEAK"),IF(J591&lt;24,J591/24,1),1))*IF(L591&lt;0,1,IF(OR(F591="PČneol",F591="JEČ",F591="JEOF",F591="JnPČ",F591="JnEČ",F591="JčPČ",F591="JčEČ"),IF(J591&lt;16,J591/16,1),1))*IF(L591&lt;0,1,IF(F591="EČneol",IF(J591&lt;8,J591/8,1),1))</f>
        <v>0</v>
      </c>
      <c r="O591" s="9">
        <f t="shared" ref="O591:O599" si="235">IF(F591="OŽ",N591,IF(H591="Ne",IF(J591*0.3&lt;J591-L591,N591,0),IF(J591*0.1&lt;J591-L591,N591,0)))</f>
        <v>0</v>
      </c>
      <c r="P591" s="4">
        <f t="shared" ref="P591" si="236">IF(O591=0,0,IF(F591="OŽ",IF(L591&gt;35,0,IF(J591&gt;35,(36-L591)*1.836,((36-L591)-(36-J591))*1.836)),0)+IF(F591="PČ",IF(L591&gt;31,0,IF(J591&gt;31,(32-L591)*1.347,((32-L591)-(32-J591))*1.347)),0)+ IF(F591="PČneol",IF(L591&gt;15,0,IF(J591&gt;15,(16-L591)*0.255,((16-L591)-(16-J591))*0.255)),0)+IF(F591="PŽ",IF(L591&gt;31,0,IF(J591&gt;31,(32-L591)*0.255,((32-L591)-(32-J591))*0.255)),0)+IF(F591="EČ",IF(L591&gt;23,0,IF(J591&gt;23,(24-L591)*0.612,((24-L591)-(24-J591))*0.612)),0)+IF(F591="EČneol",IF(L591&gt;7,0,IF(J591&gt;7,(8-L591)*0.204,((8-L591)-(8-J591))*0.204)),0)+IF(F591="EŽ",IF(L591&gt;23,0,IF(J591&gt;23,(24-L591)*0.204,((24-L591)-(24-J591))*0.204)),0)+IF(F591="PT",IF(L591&gt;31,0,IF(J591&gt;31,(32-L591)*0.204,((32-L591)-(32-J591))*0.204)),0)+IF(F591="JOŽ",IF(L591&gt;23,0,IF(J591&gt;23,(24-L591)*0.255,((24-L591)-(24-J591))*0.255)),0)+IF(F591="JPČ",IF(L591&gt;23,0,IF(J591&gt;23,(24-L591)*0.204,((24-L591)-(24-J591))*0.204)),0)+IF(F591="JEČ",IF(L591&gt;15,0,IF(J591&gt;15,(16-L591)*0.102,((16-L591)-(16-J591))*0.102)),0)+IF(F591="JEOF",IF(L591&gt;15,0,IF(J591&gt;15,(16-L591)*0.102,((16-L591)-(16-J591))*0.102)),0)+IF(F591="JnPČ",IF(L591&gt;15,0,IF(J591&gt;15,(16-L591)*0.153,((16-L591)-(16-J591))*0.153)),0)+IF(F591="JnEČ",IF(L591&gt;15,0,IF(J591&gt;15,(16-L591)*0.0765,((16-L591)-(16-J591))*0.0765)),0)+IF(F591="JčPČ",IF(L591&gt;15,0,IF(J591&gt;15,(16-L591)*0.06375,((16-L591)-(16-J591))*0.06375)),0)+IF(F591="JčEČ",IF(L591&gt;15,0,IF(J591&gt;15,(16-L591)*0.051,((16-L591)-(16-J591))*0.051)),0)+IF(F591="NEAK",IF(L591&gt;23,0,IF(J591&gt;23,(24-L591)*0.03444,((24-L591)-(24-J591))*0.03444)),0))</f>
        <v>0</v>
      </c>
      <c r="Q591" s="11">
        <f t="shared" ref="Q591" si="237">IF(ISERROR(P591*100/N591),0,(P591*100/N591))</f>
        <v>0</v>
      </c>
      <c r="R591" s="10">
        <f t="shared" ref="R591:R599" si="238">IF(Q591&lt;=30,O591+P591,O591+O591*0.3)*IF(G591=1,0.4,IF(G591=2,0.75,IF(G591="1 (kas 4 m. 1 k. nerengiamos)",0.52,1)))*IF(D591="olimpinė",1,IF(M591="Ne",0.5,1))*IF(OR(A$5="Lietuvos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federacija"),IF(OR(J591&lt;8,K591&lt;16),0,1),1)*E591*IF(I591&lt;=1,1,1/I591)*IF(OR(A$5="Lietuvos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91" s="8"/>
    </row>
    <row r="592" spans="1:19">
      <c r="A592" s="62">
        <v>2</v>
      </c>
      <c r="B592" s="62"/>
      <c r="C592" s="1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3">
        <f t="shared" si="234"/>
        <v>0</v>
      </c>
      <c r="O592" s="9">
        <f t="shared" si="235"/>
        <v>0</v>
      </c>
      <c r="P592" s="4">
        <f t="shared" ref="P592:P600" si="239">IF(O592=0,0,IF(F592="OŽ",IF(L592&gt;35,0,IF(J592&gt;35,(36-L592)*1.836,((36-L592)-(36-J592))*1.836)),0)+IF(F592="PČ",IF(L592&gt;31,0,IF(J592&gt;31,(32-L592)*1.347,((32-L592)-(32-J592))*1.347)),0)+ IF(F592="PČneol",IF(L592&gt;15,0,IF(J592&gt;15,(16-L592)*0.255,((16-L592)-(16-J592))*0.255)),0)+IF(F592="PŽ",IF(L592&gt;31,0,IF(J592&gt;31,(32-L592)*0.255,((32-L592)-(32-J592))*0.255)),0)+IF(F592="EČ",IF(L592&gt;23,0,IF(J592&gt;23,(24-L592)*0.612,((24-L592)-(24-J592))*0.612)),0)+IF(F592="EČneol",IF(L592&gt;7,0,IF(J592&gt;7,(8-L592)*0.204,((8-L592)-(8-J592))*0.204)),0)+IF(F592="EŽ",IF(L592&gt;23,0,IF(J592&gt;23,(24-L592)*0.204,((24-L592)-(24-J592))*0.204)),0)+IF(F592="PT",IF(L592&gt;31,0,IF(J592&gt;31,(32-L592)*0.204,((32-L592)-(32-J592))*0.204)),0)+IF(F592="JOŽ",IF(L592&gt;23,0,IF(J592&gt;23,(24-L592)*0.255,((24-L592)-(24-J592))*0.255)),0)+IF(F592="JPČ",IF(L592&gt;23,0,IF(J592&gt;23,(24-L592)*0.204,((24-L592)-(24-J592))*0.204)),0)+IF(F592="JEČ",IF(L592&gt;15,0,IF(J592&gt;15,(16-L592)*0.102,((16-L592)-(16-J592))*0.102)),0)+IF(F592="JEOF",IF(L592&gt;15,0,IF(J592&gt;15,(16-L592)*0.102,((16-L592)-(16-J592))*0.102)),0)+IF(F592="JnPČ",IF(L592&gt;15,0,IF(J592&gt;15,(16-L592)*0.153,((16-L592)-(16-J592))*0.153)),0)+IF(F592="JnEČ",IF(L592&gt;15,0,IF(J592&gt;15,(16-L592)*0.0765,((16-L592)-(16-J592))*0.0765)),0)+IF(F592="JčPČ",IF(L592&gt;15,0,IF(J592&gt;15,(16-L592)*0.06375,((16-L592)-(16-J592))*0.06375)),0)+IF(F592="JčEČ",IF(L592&gt;15,0,IF(J592&gt;15,(16-L592)*0.051,((16-L592)-(16-J592))*0.051)),0)+IF(F592="NEAK",IF(L592&gt;23,0,IF(J592&gt;23,(24-L592)*0.03444,((24-L592)-(24-J592))*0.03444)),0))</f>
        <v>0</v>
      </c>
      <c r="Q592" s="11">
        <f t="shared" ref="Q592:Q600" si="240">IF(ISERROR(P592*100/N592),0,(P592*100/N592))</f>
        <v>0</v>
      </c>
      <c r="R592" s="10">
        <f t="shared" si="238"/>
        <v>0</v>
      </c>
      <c r="S592" s="8"/>
    </row>
    <row r="593" spans="1:19">
      <c r="A593" s="62">
        <v>3</v>
      </c>
      <c r="B593" s="62"/>
      <c r="C593" s="1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3">
        <f t="shared" si="234"/>
        <v>0</v>
      </c>
      <c r="O593" s="9">
        <f t="shared" si="235"/>
        <v>0</v>
      </c>
      <c r="P593" s="4">
        <f t="shared" si="239"/>
        <v>0</v>
      </c>
      <c r="Q593" s="11">
        <f t="shared" si="240"/>
        <v>0</v>
      </c>
      <c r="R593" s="10">
        <f t="shared" si="238"/>
        <v>0</v>
      </c>
      <c r="S593" s="8"/>
    </row>
    <row r="594" spans="1:19">
      <c r="A594" s="62">
        <v>4</v>
      </c>
      <c r="B594" s="62"/>
      <c r="C594" s="1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3">
        <f t="shared" si="234"/>
        <v>0</v>
      </c>
      <c r="O594" s="9">
        <f t="shared" si="235"/>
        <v>0</v>
      </c>
      <c r="P594" s="4">
        <f t="shared" si="239"/>
        <v>0</v>
      </c>
      <c r="Q594" s="11">
        <f t="shared" si="240"/>
        <v>0</v>
      </c>
      <c r="R594" s="10">
        <f t="shared" si="238"/>
        <v>0</v>
      </c>
      <c r="S594" s="8"/>
    </row>
    <row r="595" spans="1:19">
      <c r="A595" s="62">
        <v>5</v>
      </c>
      <c r="B595" s="62"/>
      <c r="C595" s="1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3">
        <f t="shared" si="234"/>
        <v>0</v>
      </c>
      <c r="O595" s="9">
        <f t="shared" si="235"/>
        <v>0</v>
      </c>
      <c r="P595" s="4">
        <f t="shared" si="239"/>
        <v>0</v>
      </c>
      <c r="Q595" s="11">
        <f t="shared" si="240"/>
        <v>0</v>
      </c>
      <c r="R595" s="10">
        <f t="shared" si="238"/>
        <v>0</v>
      </c>
      <c r="S595" s="8"/>
    </row>
    <row r="596" spans="1:19">
      <c r="A596" s="62">
        <v>6</v>
      </c>
      <c r="B596" s="62"/>
      <c r="C596" s="1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3">
        <f t="shared" si="234"/>
        <v>0</v>
      </c>
      <c r="O596" s="9">
        <f t="shared" si="235"/>
        <v>0</v>
      </c>
      <c r="P596" s="4">
        <f t="shared" si="239"/>
        <v>0</v>
      </c>
      <c r="Q596" s="11">
        <f t="shared" si="240"/>
        <v>0</v>
      </c>
      <c r="R596" s="10">
        <f t="shared" si="238"/>
        <v>0</v>
      </c>
      <c r="S596" s="8"/>
    </row>
    <row r="597" spans="1:19">
      <c r="A597" s="62">
        <v>7</v>
      </c>
      <c r="B597" s="62"/>
      <c r="C597" s="1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3">
        <f t="shared" si="234"/>
        <v>0</v>
      </c>
      <c r="O597" s="9">
        <f t="shared" si="235"/>
        <v>0</v>
      </c>
      <c r="P597" s="4">
        <f t="shared" si="239"/>
        <v>0</v>
      </c>
      <c r="Q597" s="11">
        <f t="shared" si="240"/>
        <v>0</v>
      </c>
      <c r="R597" s="10">
        <f t="shared" si="238"/>
        <v>0</v>
      </c>
      <c r="S597" s="8"/>
    </row>
    <row r="598" spans="1:19">
      <c r="A598" s="62">
        <v>8</v>
      </c>
      <c r="B598" s="62"/>
      <c r="C598" s="1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3">
        <f t="shared" si="234"/>
        <v>0</v>
      </c>
      <c r="O598" s="9">
        <f t="shared" si="235"/>
        <v>0</v>
      </c>
      <c r="P598" s="4">
        <f t="shared" si="239"/>
        <v>0</v>
      </c>
      <c r="Q598" s="11">
        <f t="shared" si="240"/>
        <v>0</v>
      </c>
      <c r="R598" s="10">
        <f t="shared" si="238"/>
        <v>0</v>
      </c>
      <c r="S598" s="8"/>
    </row>
    <row r="599" spans="1:19">
      <c r="A599" s="62">
        <v>9</v>
      </c>
      <c r="B599" s="62"/>
      <c r="C599" s="1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3">
        <f t="shared" si="234"/>
        <v>0</v>
      </c>
      <c r="O599" s="9">
        <f t="shared" si="235"/>
        <v>0</v>
      </c>
      <c r="P599" s="4">
        <f t="shared" si="239"/>
        <v>0</v>
      </c>
      <c r="Q599" s="11">
        <f t="shared" si="240"/>
        <v>0</v>
      </c>
      <c r="R599" s="10">
        <f t="shared" si="238"/>
        <v>0</v>
      </c>
      <c r="S599" s="8"/>
    </row>
    <row r="600" spans="1:19">
      <c r="A600" s="62">
        <v>10</v>
      </c>
      <c r="B600" s="62"/>
      <c r="C600" s="1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3">
        <f>(IF(F600="OŽ",IF(L600=1,550.8,IF(L600=2,426.38,IF(L600=3,342.14,IF(L600=4,181.44,IF(L600=5,168.48,IF(L600=6,155.52,IF(L600=7,148.5,IF(L600=8,144,0))))))))+IF(L600&lt;=8,0,IF(L600&lt;=16,137.7,IF(L600&lt;=24,108,IF(L600&lt;=32,80.1,IF(L600&lt;=36,52.2,0)))))-IF(L600&lt;=8,0,IF(L600&lt;=16,(L600-9)*2.754,IF(L600&lt;=24,(L600-17)* 2.754,IF(L600&lt;=32,(L600-25)* 2.754,IF(L600&lt;=36,(L600-33)*2.754,0))))),0)+IF(F600="PČ",IF(L600=1,449,IF(L600=2,314.6,IF(L600=3,238,IF(L600=4,172,IF(L600=5,159,IF(L600=6,145,IF(L600=7,132,IF(L600=8,119,0))))))))+IF(L600&lt;=8,0,IF(L600&lt;=16,88,IF(L600&lt;=24,55,IF(L600&lt;=32,22,0))))-IF(L600&lt;=8,0,IF(L600&lt;=16,(L600-9)*2.245,IF(L600&lt;=24,(L600-17)*2.245,IF(L600&lt;=32,(L600-25)*2.245,0)))),0)+IF(F600="PČneol",IF(L600=1,85,IF(L600=2,64.61,IF(L600=3,50.76,IF(L600=4,16.25,IF(L600=5,15,IF(L600=6,13.75,IF(L600=7,12.5,IF(L600=8,11.25,0))))))))+IF(L600&lt;=8,0,IF(L600&lt;=16,9,0))-IF(L600&lt;=8,0,IF(L600&lt;=16,(L600-9)*0.425,0)),0)+IF(F600="PŽ",IF(L600=1,85,IF(L600=2,59.5,IF(L600=3,45,IF(L600=4,32.5,IF(L600=5,30,IF(L600=6,27.5,IF(L600=7,25,IF(L600=8,22.5,0))))))))+IF(L600&lt;=8,0,IF(L600&lt;=16,19,IF(L600&lt;=24,13,IF(L600&lt;=32,8,0))))-IF(L600&lt;=8,0,IF(L600&lt;=16,(L600-9)*0.425,IF(L600&lt;=24,(L600-17)*0.425,IF(L600&lt;=32,(L600-25)*0.425,0)))),0)+IF(F600="EČ",IF(L600=1,204,IF(L600=2,156.24,IF(L600=3,123.84,IF(L600=4,72,IF(L600=5,66,IF(L600=6,60,IF(L600=7,54,IF(L600=8,48,0))))))))+IF(L600&lt;=8,0,IF(L600&lt;=16,40,IF(L600&lt;=24,25,0)))-IF(L600&lt;=8,0,IF(L600&lt;=16,(L600-9)*1.02,IF(L600&lt;=24,(L600-17)*1.02,0))),0)+IF(F600="EČneol",IF(L600=1,68,IF(L600=2,51.69,IF(L600=3,40.61,IF(L600=4,13,IF(L600=5,12,IF(L600=6,11,IF(L600=7,10,IF(L600=8,9,0)))))))))+IF(F600="EŽ",IF(L600=1,68,IF(L600=2,47.6,IF(L600=3,36,IF(L600=4,18,IF(L600=5,16.5,IF(L600=6,15,IF(L600=7,13.5,IF(L600=8,12,0))))))))+IF(L600&lt;=8,0,IF(L600&lt;=16,10,IF(L600&lt;=24,6,0)))-IF(L600&lt;=8,0,IF(L600&lt;=16,(L600-9)*0.34,IF(L600&lt;=24,(L600-17)*0.34,0))),0)+IF(F600="PT",IF(L600=1,68,IF(L600=2,52.08,IF(L600=3,41.28,IF(L600=4,24,IF(L600=5,22,IF(L600=6,20,IF(L600=7,18,IF(L600=8,16,0))))))))+IF(L600&lt;=8,0,IF(L600&lt;=16,13,IF(L600&lt;=24,9,IF(L600&lt;=32,4,0))))-IF(L600&lt;=8,0,IF(L600&lt;=16,(L600-9)*0.34,IF(L600&lt;=24,(L600-17)*0.34,IF(L600&lt;=32,(L600-25)*0.34,0)))),0)+IF(F600="JOŽ",IF(L600=1,85,IF(L600=2,59.5,IF(L600=3,45,IF(L600=4,32.5,IF(L600=5,30,IF(L600=6,27.5,IF(L600=7,25,IF(L600=8,22.5,0))))))))+IF(L600&lt;=8,0,IF(L600&lt;=16,19,IF(L600&lt;=24,13,0)))-IF(L600&lt;=8,0,IF(L600&lt;=16,(L600-9)*0.425,IF(L600&lt;=24,(L600-17)*0.425,0))),0)+IF(F600="JPČ",IF(L600=1,68,IF(L600=2,47.6,IF(L600=3,36,IF(L600=4,26,IF(L600=5,24,IF(L600=6,22,IF(L600=7,20,IF(L600=8,18,0))))))))+IF(L600&lt;=8,0,IF(L600&lt;=16,13,IF(L600&lt;=24,9,0)))-IF(L600&lt;=8,0,IF(L600&lt;=16,(L600-9)*0.34,IF(L600&lt;=24,(L600-17)*0.34,0))),0)+IF(F600="JEČ",IF(L600=1,34,IF(L600=2,26.04,IF(L600=3,20.6,IF(L600=4,12,IF(L600=5,11,IF(L600=6,10,IF(L600=7,9,IF(L600=8,8,0))))))))+IF(L600&lt;=8,0,IF(L600&lt;=16,6,0))-IF(L600&lt;=8,0,IF(L600&lt;=16,(L600-9)*0.17,0)),0)+IF(F600="JEOF",IF(L600=1,34,IF(L600=2,26.04,IF(L600=3,20.6,IF(L600=4,12,IF(L600=5,11,IF(L600=6,10,IF(L600=7,9,IF(L600=8,8,0))))))))+IF(L600&lt;=8,0,IF(L600&lt;=16,6,0))-IF(L600&lt;=8,0,IF(L600&lt;=16,(L600-9)*0.17,0)),0)+IF(F600="JnPČ",IF(L600=1,51,IF(L600=2,35.7,IF(L600=3,27,IF(L600=4,19.5,IF(L600=5,18,IF(L600=6,16.5,IF(L600=7,15,IF(L600=8,13.5,0))))))))+IF(L600&lt;=8,0,IF(L600&lt;=16,10,0))-IF(L600&lt;=8,0,IF(L600&lt;=16,(L600-9)*0.255,0)),0)+IF(F600="JnEČ",IF(L600=1,25.5,IF(L600=2,19.53,IF(L600=3,15.48,IF(L600=4,9,IF(L600=5,8.25,IF(L600=6,7.5,IF(L600=7,6.75,IF(L600=8,6,0))))))))+IF(L600&lt;=8,0,IF(L600&lt;=16,5,0))-IF(L600&lt;=8,0,IF(L600&lt;=16,(L600-9)*0.1275,0)),0)+IF(F600="JčPČ",IF(L600=1,21.25,IF(L600=2,14.5,IF(L600=3,11.5,IF(L600=4,7,IF(L600=5,6.5,IF(L600=6,6,IF(L600=7,5.5,IF(L600=8,5,0))))))))+IF(L600&lt;=8,0,IF(L600&lt;=16,4,0))-IF(L600&lt;=8,0,IF(L600&lt;=16,(L600-9)*0.10625,0)),0)+IF(F600="JčEČ",IF(L600=1,17,IF(L600=2,13.02,IF(L600=3,10.32,IF(L600=4,6,IF(L600=5,5.5,IF(L600=6,5,IF(L600=7,4.5,IF(L600=8,4,0))))))))+IF(L600&lt;=8,0,IF(L600&lt;=16,3,0))-IF(L600&lt;=8,0,IF(L600&lt;=16,(L600-9)*0.085,0)),0)+IF(F600="NEAK",IF(L600=1,11.48,IF(L600=2,8.79,IF(L600=3,6.97,IF(L600=4,4.05,IF(L600=5,3.71,IF(L600=6,3.38,IF(L600=7,3.04,IF(L600=8,2.7,0))))))))+IF(L600&lt;=8,0,IF(L600&lt;=16,2,IF(L600&lt;=24,1.3,0)))-IF(L600&lt;=8,0,IF(L600&lt;=16,(L600-9)*0.0574,IF(L600&lt;=24,(L600-17)*0.0574,0))),0))*IF(L600&lt;0,1,IF(OR(F600="PČ",F600="PŽ",F600="PT"),IF(J600&lt;32,J600/32,1),1))* IF(L600&lt;0,1,IF(OR(F600="EČ",F600="EŽ",F600="JOŽ",F600="JPČ",F600="NEAK"),IF(J600&lt;24,J600/24,1),1))*IF(L600&lt;0,1,IF(OR(F600="PČneol",F600="JEČ",F600="JEOF",F600="JnPČ",F600="JnEČ",F600="JčPČ",F600="JčEČ"),IF(J600&lt;16,J600/16,1),1))*IF(L600&lt;0,1,IF(F600="EČneol",IF(J600&lt;8,J600/8,1),1))</f>
        <v>0</v>
      </c>
      <c r="O600" s="9">
        <f>IF(F600="OŽ",N600,IF(H600="Ne",IF(J600*0.3&lt;J600-L600,N600,0),IF(J600*0.1&lt;J600-L600,N600,0)))</f>
        <v>0</v>
      </c>
      <c r="P600" s="4">
        <f t="shared" si="239"/>
        <v>0</v>
      </c>
      <c r="Q600" s="11">
        <f t="shared" si="240"/>
        <v>0</v>
      </c>
      <c r="R600" s="10">
        <f>IF(Q600&lt;=30,O600+P600,O600+O600*0.3)*IF(G600=1,0.4,IF(G600=2,0.75,IF(G600="1 (kas 4 m. 1 k. nerengiamos)",0.52,1)))*IF(D600="olimpinė",1,IF(M600="Ne",0.5,1))*IF(OR(A$5="Lietuvos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federacija"),IF(OR(J600&lt;8,K600&lt;16),0,1),1)*E600*IF(I600&lt;=1,1,1/I600)*IF(OR(A$5="Lietuvos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0" s="8"/>
    </row>
    <row r="601" spans="1:19">
      <c r="A601" s="65" t="s">
        <v>34</v>
      </c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7"/>
      <c r="R601" s="10">
        <f>SUM(R591:R600)</f>
        <v>0</v>
      </c>
      <c r="S601" s="8"/>
    </row>
    <row r="602" spans="1:19" ht="15.75">
      <c r="A602" s="24" t="s">
        <v>35</v>
      </c>
      <c r="B602" s="24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6"/>
      <c r="S602" s="8"/>
    </row>
    <row r="603" spans="1:19">
      <c r="A603" s="49" t="s">
        <v>47</v>
      </c>
      <c r="B603" s="49"/>
      <c r="C603" s="49"/>
      <c r="D603" s="49"/>
      <c r="E603" s="49"/>
      <c r="F603" s="49"/>
      <c r="G603" s="49"/>
      <c r="H603" s="49"/>
      <c r="I603" s="49"/>
      <c r="J603" s="15"/>
      <c r="K603" s="15"/>
      <c r="L603" s="15"/>
      <c r="M603" s="15"/>
      <c r="N603" s="15"/>
      <c r="O603" s="15"/>
      <c r="P603" s="15"/>
      <c r="Q603" s="15"/>
      <c r="R603" s="16"/>
      <c r="S603" s="8"/>
    </row>
    <row r="604" spans="1:19">
      <c r="A604" s="49"/>
      <c r="B604" s="49"/>
      <c r="C604" s="49"/>
      <c r="D604" s="49"/>
      <c r="E604" s="49"/>
      <c r="F604" s="49"/>
      <c r="G604" s="49"/>
      <c r="H604" s="49"/>
      <c r="I604" s="49"/>
      <c r="J604" s="15"/>
      <c r="K604" s="15"/>
      <c r="L604" s="15"/>
      <c r="M604" s="15"/>
      <c r="N604" s="15"/>
      <c r="O604" s="15"/>
      <c r="P604" s="15"/>
      <c r="Q604" s="15"/>
      <c r="R604" s="16"/>
      <c r="S604" s="8"/>
    </row>
    <row r="605" spans="1:19">
      <c r="A605" s="72" t="s">
        <v>102</v>
      </c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4"/>
      <c r="R605" s="96">
        <f>SUM(R21+R39+R58+R75+R92+R109+R126+R143+R160+R177+R194+R211+R228+R245+R262+R278+R295+R312+R329+R346+R363+R380+R397+R414+R431+R448+R465+R482+R499+R516+R533+R550+R567+R584+R601)</f>
        <v>1365.8386425000001</v>
      </c>
      <c r="S605" s="8"/>
    </row>
    <row r="606" spans="1:19">
      <c r="A606" s="75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7"/>
      <c r="R606" s="97"/>
      <c r="S606" s="8"/>
    </row>
    <row r="607" spans="1:19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6"/>
      <c r="P607" s="6"/>
      <c r="Q607" s="6"/>
      <c r="R607" s="7"/>
      <c r="S607" s="8"/>
    </row>
    <row r="608" spans="1:19" ht="15.75">
      <c r="A608" s="81" t="s">
        <v>103</v>
      </c>
      <c r="B608" s="81"/>
      <c r="C608" s="81"/>
      <c r="D608" s="81"/>
      <c r="E608" s="81"/>
      <c r="F608" s="8"/>
      <c r="G608" s="8"/>
      <c r="H608" s="8"/>
      <c r="J608" s="8"/>
      <c r="L608" s="8"/>
      <c r="M608" s="8"/>
      <c r="R608" s="8"/>
      <c r="S608" s="8"/>
    </row>
    <row r="609" spans="1:19" ht="15.75">
      <c r="A609" s="59"/>
      <c r="B609" s="59"/>
      <c r="C609" s="59"/>
      <c r="D609" s="59"/>
      <c r="E609" s="59"/>
      <c r="F609" s="8"/>
      <c r="G609" s="8"/>
      <c r="H609" s="8"/>
      <c r="J609" s="8"/>
      <c r="L609" s="8"/>
      <c r="M609" s="8"/>
      <c r="R609" s="8"/>
      <c r="S609" s="8"/>
    </row>
    <row r="610" spans="1:19" ht="15.75">
      <c r="A610" s="59"/>
      <c r="B610" s="59"/>
      <c r="C610" s="59"/>
      <c r="D610" s="59"/>
      <c r="E610" s="59"/>
      <c r="F610" s="8"/>
      <c r="G610" s="8"/>
      <c r="H610" s="8"/>
      <c r="J610" s="8"/>
      <c r="L610" s="8"/>
      <c r="M610" s="8"/>
      <c r="R610" s="8"/>
      <c r="S610" s="8"/>
    </row>
    <row r="611" spans="1:19" ht="15.75">
      <c r="A611" s="59"/>
      <c r="B611" s="59"/>
      <c r="C611" s="59"/>
      <c r="D611" s="59"/>
      <c r="E611" s="59"/>
      <c r="F611" s="8"/>
      <c r="G611" s="8"/>
      <c r="H611" s="8"/>
      <c r="J611" s="8"/>
      <c r="L611" s="8"/>
      <c r="M611" s="8"/>
      <c r="R611" s="8"/>
      <c r="S611" s="8"/>
    </row>
    <row r="612" spans="1:19" ht="15.75">
      <c r="A612" s="24" t="s">
        <v>104</v>
      </c>
      <c r="B612"/>
      <c r="C612"/>
      <c r="D612"/>
      <c r="E612"/>
      <c r="F612" s="13"/>
      <c r="G612" s="13"/>
      <c r="H612" s="8"/>
      <c r="J612" s="8"/>
      <c r="L612" s="8"/>
      <c r="M612" s="8"/>
      <c r="R612" s="8"/>
      <c r="S612" s="8"/>
    </row>
    <row r="613" spans="1:19">
      <c r="A613"/>
      <c r="B613"/>
      <c r="C613"/>
      <c r="D613"/>
      <c r="E613"/>
      <c r="F613" s="13"/>
      <c r="G613" s="13"/>
      <c r="H613" s="8"/>
      <c r="J613" s="8"/>
      <c r="L613" s="8"/>
      <c r="M613" s="8"/>
      <c r="R613" s="8"/>
      <c r="S613" s="8"/>
    </row>
    <row r="614" spans="1:19" ht="15.75">
      <c r="A614" s="24" t="s">
        <v>105</v>
      </c>
      <c r="B614"/>
      <c r="C614"/>
      <c r="D614"/>
      <c r="E614"/>
      <c r="F614" s="13"/>
      <c r="G614" s="13"/>
      <c r="H614" s="8"/>
      <c r="J614" s="8"/>
      <c r="L614" s="8"/>
      <c r="M614" s="8"/>
      <c r="R614" s="8"/>
      <c r="S614" s="8"/>
    </row>
    <row r="615" spans="1:19" ht="15.75">
      <c r="A615" s="25" t="s">
        <v>106</v>
      </c>
      <c r="B615"/>
      <c r="C615"/>
      <c r="D615"/>
      <c r="E615"/>
      <c r="F615" s="13"/>
      <c r="G615" s="13"/>
      <c r="H615" s="8"/>
      <c r="J615" s="8"/>
      <c r="L615" s="8"/>
      <c r="M615" s="8"/>
      <c r="R615" s="8"/>
      <c r="S615" s="8"/>
    </row>
    <row r="616" spans="1:19">
      <c r="A616" s="25" t="s">
        <v>107</v>
      </c>
      <c r="B616"/>
      <c r="C616"/>
      <c r="D616"/>
      <c r="E616"/>
      <c r="F616" s="13"/>
      <c r="G616" s="13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</sheetData>
  <mergeCells count="165">
    <mergeCell ref="A75:Q75"/>
    <mergeCell ref="A80:P80"/>
    <mergeCell ref="A81:C81"/>
    <mergeCell ref="A28:P28"/>
    <mergeCell ref="A39:Q39"/>
    <mergeCell ref="A45:P45"/>
    <mergeCell ref="A47:P47"/>
    <mergeCell ref="A58:Q58"/>
    <mergeCell ref="A27:C27"/>
    <mergeCell ref="A46:C46"/>
    <mergeCell ref="A63:C63"/>
    <mergeCell ref="A64:P6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92:Q92"/>
    <mergeCell ref="A96:P96"/>
    <mergeCell ref="A97:C97"/>
    <mergeCell ref="A98:P98"/>
    <mergeCell ref="A109:Q109"/>
    <mergeCell ref="A608:E608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05:R606"/>
    <mergeCell ref="A62:P62"/>
    <mergeCell ref="A21:Q21"/>
    <mergeCell ref="A17:P17"/>
    <mergeCell ref="A26:P26"/>
    <mergeCell ref="A131:C131"/>
    <mergeCell ref="A132:P132"/>
    <mergeCell ref="A143:Q143"/>
    <mergeCell ref="A147:P147"/>
    <mergeCell ref="A148:C148"/>
    <mergeCell ref="A113:P113"/>
    <mergeCell ref="A114:C114"/>
    <mergeCell ref="A115:P115"/>
    <mergeCell ref="A126:Q126"/>
    <mergeCell ref="A130:P130"/>
    <mergeCell ref="A177:Q177"/>
    <mergeCell ref="A181:P181"/>
    <mergeCell ref="A182:C182"/>
    <mergeCell ref="A183:P183"/>
    <mergeCell ref="A194:Q194"/>
    <mergeCell ref="A149:P149"/>
    <mergeCell ref="A160:Q160"/>
    <mergeCell ref="A164:P164"/>
    <mergeCell ref="A165:C165"/>
    <mergeCell ref="A166:P166"/>
    <mergeCell ref="A216:C216"/>
    <mergeCell ref="A217:P217"/>
    <mergeCell ref="A228:Q228"/>
    <mergeCell ref="A232:P232"/>
    <mergeCell ref="A233:C233"/>
    <mergeCell ref="A198:P198"/>
    <mergeCell ref="A199:C199"/>
    <mergeCell ref="A200:P200"/>
    <mergeCell ref="A211:Q211"/>
    <mergeCell ref="A215:P215"/>
    <mergeCell ref="A262:Q262"/>
    <mergeCell ref="A265:P265"/>
    <mergeCell ref="A266:C266"/>
    <mergeCell ref="A267:P267"/>
    <mergeCell ref="A278:Q278"/>
    <mergeCell ref="A234:P234"/>
    <mergeCell ref="A245:Q245"/>
    <mergeCell ref="A249:P249"/>
    <mergeCell ref="A250:C250"/>
    <mergeCell ref="A251:P251"/>
    <mergeCell ref="A605:Q606"/>
    <mergeCell ref="A282:P282"/>
    <mergeCell ref="A283:C283"/>
    <mergeCell ref="A284:P284"/>
    <mergeCell ref="A295:Q295"/>
    <mergeCell ref="A299:P299"/>
    <mergeCell ref="A300:C300"/>
    <mergeCell ref="A301:P301"/>
    <mergeCell ref="A312:Q312"/>
    <mergeCell ref="A316:P316"/>
    <mergeCell ref="A317:C317"/>
    <mergeCell ref="A318:P318"/>
    <mergeCell ref="A329:Q329"/>
    <mergeCell ref="A333:P333"/>
    <mergeCell ref="A334:C334"/>
    <mergeCell ref="A335:P335"/>
    <mergeCell ref="A367:P367"/>
    <mergeCell ref="A368:C368"/>
    <mergeCell ref="A369:P369"/>
    <mergeCell ref="A380:Q380"/>
    <mergeCell ref="A384:P384"/>
    <mergeCell ref="A346:Q346"/>
    <mergeCell ref="A350:P350"/>
    <mergeCell ref="A351:C351"/>
    <mergeCell ref="A352:P352"/>
    <mergeCell ref="A363:Q363"/>
    <mergeCell ref="A403:P403"/>
    <mergeCell ref="A414:Q414"/>
    <mergeCell ref="A418:P418"/>
    <mergeCell ref="A419:C419"/>
    <mergeCell ref="A420:P420"/>
    <mergeCell ref="A385:C385"/>
    <mergeCell ref="A386:P386"/>
    <mergeCell ref="A397:Q397"/>
    <mergeCell ref="A401:P401"/>
    <mergeCell ref="A402:C402"/>
    <mergeCell ref="A452:P452"/>
    <mergeCell ref="A453:C453"/>
    <mergeCell ref="A454:P454"/>
    <mergeCell ref="A465:Q465"/>
    <mergeCell ref="A469:P469"/>
    <mergeCell ref="A431:Q431"/>
    <mergeCell ref="A435:P435"/>
    <mergeCell ref="A436:C436"/>
    <mergeCell ref="A437:P437"/>
    <mergeCell ref="A448:Q448"/>
    <mergeCell ref="A488:P488"/>
    <mergeCell ref="A499:Q499"/>
    <mergeCell ref="A503:P503"/>
    <mergeCell ref="A504:C504"/>
    <mergeCell ref="A505:P505"/>
    <mergeCell ref="A470:C470"/>
    <mergeCell ref="A471:P471"/>
    <mergeCell ref="A482:Q482"/>
    <mergeCell ref="A486:P486"/>
    <mergeCell ref="A487:C487"/>
    <mergeCell ref="A537:P537"/>
    <mergeCell ref="A538:C538"/>
    <mergeCell ref="A539:P539"/>
    <mergeCell ref="A550:Q550"/>
    <mergeCell ref="A554:P554"/>
    <mergeCell ref="A516:Q516"/>
    <mergeCell ref="A520:P520"/>
    <mergeCell ref="A521:C521"/>
    <mergeCell ref="A522:P522"/>
    <mergeCell ref="A533:Q533"/>
    <mergeCell ref="A601:Q601"/>
    <mergeCell ref="A573:P573"/>
    <mergeCell ref="A584:Q584"/>
    <mergeCell ref="A588:P588"/>
    <mergeCell ref="A589:C589"/>
    <mergeCell ref="A590:P590"/>
    <mergeCell ref="A555:C555"/>
    <mergeCell ref="A556:P556"/>
    <mergeCell ref="A567:Q567"/>
    <mergeCell ref="A571:P571"/>
    <mergeCell ref="A572:C572"/>
  </mergeCells>
  <phoneticPr fontId="0" type="noConversion"/>
  <dataValidations count="4">
    <dataValidation type="list" allowBlank="1" showInputMessage="1" showErrorMessage="1" sqref="D48:D57 D29:D38 D19:D20 D65:D74 D82:D91 D99:D108 D116:D125 D133:D142 D150:D159 D167:D176 D184:D193 D201:D210 D218:D227 D235:D244 D252:D261 D268:D277 D285:D294 D302:D311 D319:D328 D336:D345 D353:D362 D370:D379 D387:D396 D404:D413 D421:D430 D438:D447 D455:D464 D472:D481 D489:D498 D506:D515 D523:D532 D540:D549 D557:D566 D574:D583 D591:D600">
      <formula1>"olimpinė,neolimpinė"</formula1>
    </dataValidation>
    <dataValidation type="list" allowBlank="1" showInputMessage="1" showErrorMessage="1" sqref="M48:M57 M29:M38 H29:H38 H48:H57 M19:M20 H19:H20 M65:M74 H65:H74 M82:M91 H82:H91 M99:M108 H99:H108 M116:M125 H116:H125 M133:M142 H133:H142 M150:M159 H150:H159 M167:M176 H167:H176 M184:M193 H184:H193 M201:M210 H201:H210 M218:M227 H218:H227 M235:M244 H235:H244 M252:M261 H252:H261 M268:M277 H268:H277 M285:M294 H285:H294 M302:M311 H302:H311 M319:M328 H319:H328 M336:M345 H336:H345 M353:M362 H353:H362 M370:M379 H370:H379 M387:M396 H387:H396 M404:M413 H404:H413 M421:M430 H421:H430 M438:M447 H438:H447 M455:M464 H455:H464 M472:M481 H472:H481 M489:M498 H489:H498 M506:M515 H506:H515 M523:M532 H523:H532 M540:M549 H540:H549 M557:M566 H557:H566 M574:M583 H574:H583 M591:M600 H591:H600">
      <formula1>"Taip,Ne"</formula1>
    </dataValidation>
    <dataValidation type="list" allowBlank="1" showInputMessage="1" showErrorMessage="1" sqref="F19:F20 F29:F38 F48:F57 F65:F74 F82:F91 F99:F108 F116:F125 F133:F142 F150:F159 F167:F176 F184:F193 F201:F210 F218:F227 F235:F244 F252:F261 F268:F277 F285:F294 F302:F311 F319:F328 F336:F345 F353:F362 F370:F379 F387:F396 F404:F413 F421:F430 F438:F447 F455:F464 F472:F481 F489:F498 F506:F515 F523:F532 F540:F549 F557:F566 F574:F583 F591:F600">
      <formula1>"OŽ,PČ,PČneol,EČ,EČneol,JOŽ,JPČ,JEČ,JnPČ,JnEČ,NEAK"</formula1>
    </dataValidation>
    <dataValidation type="list" allowBlank="1" showInputMessage="1" showErrorMessage="1" sqref="G19:G20 G29:G38 G48:G57 G65:G74 G82:G91 G99:G108 G116:G125 G133:G142 G150:G159 G167:G176 G184:G193 G201:G210 G218:G227 G235:G244 G252:G261 G268:G277 G285:G294 G302:G311 G319:G328 G336:G345 G353:G362 G370:G379 G387:G396 G404:G413 G421:G430 G438:G447 G455:G464 G472:G481 G489:G498 G506:G515 G523:G532 G540:G549 G557:G566 G574:G583 G591:G600">
      <formula1>"1,1 (kas 4 m. 1 k. nerengiamos),2,4 arba 5"</formula1>
    </dataValidation>
  </dataValidations>
  <hyperlinks>
    <hyperlink ref="B7:H7" r:id="rId1" display="Žemaitės g. 6, Vilnius, +370 696 37663, info@gimnastika.lt"/>
    <hyperlink ref="B23" r:id="rId2" location="filter"/>
    <hyperlink ref="B41" r:id="rId3"/>
    <hyperlink ref="B59" r:id="rId4" location="filter"/>
    <hyperlink ref="B77" r:id="rId5" location="filter"/>
    <hyperlink ref="B94" r:id="rId6"/>
    <hyperlink ref="B110" r:id="rId7"/>
    <hyperlink ref="B127" r:id="rId8"/>
    <hyperlink ref="B144" r:id="rId9"/>
    <hyperlink ref="B161" r:id="rId10"/>
    <hyperlink ref="B178" r:id="rId11" location="filter"/>
    <hyperlink ref="B195" r:id="rId12"/>
    <hyperlink ref="B212" r:id="rId13"/>
    <hyperlink ref="B229" r:id="rId14"/>
  </hyperlinks>
  <pageMargins left="0.39" right="0.38" top="0.47244094488188981" bottom="0.39370078740157483" header="0.31496062992125984" footer="0.31496062992125984"/>
  <pageSetup paperSize="9" scale="55" orientation="landscape" r:id="rId15"/>
  <legacyDrawing r:id="rId1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110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111</v>
      </c>
      <c r="AL4" s="51"/>
      <c r="AM4" s="51"/>
      <c r="AN4" s="51"/>
    </row>
    <row r="5" spans="1:41" ht="15.75">
      <c r="A5" s="110" t="s">
        <v>112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1" t="s">
        <v>8</v>
      </c>
      <c r="B7" s="113" t="s">
        <v>113</v>
      </c>
      <c r="C7" s="116" t="s">
        <v>114</v>
      </c>
      <c r="D7" s="118" t="s">
        <v>115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30" t="s">
        <v>13</v>
      </c>
      <c r="AO7" s="31"/>
    </row>
    <row r="8" spans="1:41">
      <c r="A8" s="112"/>
      <c r="B8" s="114"/>
      <c r="C8" s="117"/>
      <c r="D8" s="120" t="s">
        <v>116</v>
      </c>
      <c r="E8" s="120" t="s">
        <v>117</v>
      </c>
      <c r="F8" s="120" t="s">
        <v>118</v>
      </c>
      <c r="G8" s="120" t="s">
        <v>119</v>
      </c>
      <c r="H8" s="120" t="s">
        <v>120</v>
      </c>
      <c r="I8" s="120" t="s">
        <v>121</v>
      </c>
      <c r="J8" s="120" t="s">
        <v>122</v>
      </c>
      <c r="K8" s="120" t="s">
        <v>123</v>
      </c>
      <c r="L8" s="120" t="s">
        <v>124</v>
      </c>
      <c r="M8" s="120" t="s">
        <v>125</v>
      </c>
      <c r="N8" s="120" t="s">
        <v>126</v>
      </c>
      <c r="O8" s="120" t="s">
        <v>127</v>
      </c>
      <c r="P8" s="120" t="s">
        <v>128</v>
      </c>
      <c r="Q8" s="120" t="s">
        <v>129</v>
      </c>
      <c r="R8" s="120" t="s">
        <v>130</v>
      </c>
      <c r="S8" s="120" t="s">
        <v>131</v>
      </c>
      <c r="T8" s="120" t="s">
        <v>132</v>
      </c>
      <c r="U8" s="120" t="s">
        <v>133</v>
      </c>
      <c r="V8" s="120" t="s">
        <v>134</v>
      </c>
      <c r="W8" s="120" t="s">
        <v>135</v>
      </c>
      <c r="X8" s="120" t="s">
        <v>136</v>
      </c>
      <c r="Y8" s="120" t="s">
        <v>137</v>
      </c>
      <c r="Z8" s="120" t="s">
        <v>138</v>
      </c>
      <c r="AA8" s="120" t="s">
        <v>139</v>
      </c>
      <c r="AB8" s="120" t="s">
        <v>140</v>
      </c>
      <c r="AC8" s="120" t="s">
        <v>141</v>
      </c>
      <c r="AD8" s="120" t="s">
        <v>142</v>
      </c>
      <c r="AE8" s="120" t="s">
        <v>143</v>
      </c>
      <c r="AF8" s="120" t="s">
        <v>144</v>
      </c>
      <c r="AG8" s="120" t="s">
        <v>145</v>
      </c>
      <c r="AH8" s="120" t="s">
        <v>146</v>
      </c>
      <c r="AI8" s="120" t="s">
        <v>147</v>
      </c>
      <c r="AJ8" s="120" t="s">
        <v>148</v>
      </c>
      <c r="AK8" s="120" t="s">
        <v>149</v>
      </c>
      <c r="AL8" s="120" t="s">
        <v>150</v>
      </c>
      <c r="AM8" s="120" t="s">
        <v>151</v>
      </c>
      <c r="AN8" s="121" t="s">
        <v>152</v>
      </c>
    </row>
    <row r="9" spans="1:41">
      <c r="A9" s="112"/>
      <c r="B9" s="115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2"/>
    </row>
    <row r="10" spans="1:41" s="55" customFormat="1">
      <c r="A10" s="52" t="s">
        <v>153</v>
      </c>
      <c r="B10" s="53" t="s">
        <v>31</v>
      </c>
      <c r="C10" s="35" t="s">
        <v>154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155</v>
      </c>
      <c r="B11" s="44" t="s">
        <v>49</v>
      </c>
      <c r="C11" s="35" t="s">
        <v>156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157</v>
      </c>
      <c r="AK11" s="36" t="s">
        <v>157</v>
      </c>
      <c r="AL11" s="36" t="s">
        <v>157</v>
      </c>
      <c r="AM11" s="36" t="s">
        <v>157</v>
      </c>
      <c r="AN11" s="64">
        <f t="shared" ref="AN11:AN26" si="1">SUM(D11*0.3/100)</f>
        <v>1.347</v>
      </c>
    </row>
    <row r="12" spans="1:41">
      <c r="A12" s="63" t="s">
        <v>158</v>
      </c>
      <c r="B12" s="44" t="s">
        <v>41</v>
      </c>
      <c r="C12" s="35" t="s">
        <v>159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157</v>
      </c>
      <c r="AC12" s="36" t="s">
        <v>157</v>
      </c>
      <c r="AD12" s="36" t="s">
        <v>157</v>
      </c>
      <c r="AE12" s="36" t="s">
        <v>157</v>
      </c>
      <c r="AF12" s="36" t="s">
        <v>157</v>
      </c>
      <c r="AG12" s="36" t="s">
        <v>157</v>
      </c>
      <c r="AH12" s="36" t="s">
        <v>157</v>
      </c>
      <c r="AI12" s="36" t="s">
        <v>157</v>
      </c>
      <c r="AJ12" s="36" t="s">
        <v>157</v>
      </c>
      <c r="AK12" s="36" t="s">
        <v>157</v>
      </c>
      <c r="AL12" s="36" t="s">
        <v>157</v>
      </c>
      <c r="AM12" s="36" t="s">
        <v>157</v>
      </c>
      <c r="AN12" s="64">
        <f t="shared" si="1"/>
        <v>0.61199999999999999</v>
      </c>
    </row>
    <row r="13" spans="1:41" ht="84">
      <c r="A13" s="63" t="s">
        <v>160</v>
      </c>
      <c r="B13" s="44" t="s">
        <v>161</v>
      </c>
      <c r="C13" s="22" t="s">
        <v>162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157</v>
      </c>
      <c r="U13" s="36" t="s">
        <v>157</v>
      </c>
      <c r="V13" s="36" t="s">
        <v>157</v>
      </c>
      <c r="W13" s="36" t="s">
        <v>157</v>
      </c>
      <c r="X13" s="36" t="s">
        <v>157</v>
      </c>
      <c r="Y13" s="36" t="s">
        <v>157</v>
      </c>
      <c r="Z13" s="36" t="s">
        <v>157</v>
      </c>
      <c r="AA13" s="36" t="s">
        <v>157</v>
      </c>
      <c r="AB13" s="36" t="s">
        <v>157</v>
      </c>
      <c r="AC13" s="36" t="s">
        <v>157</v>
      </c>
      <c r="AD13" s="36" t="s">
        <v>157</v>
      </c>
      <c r="AE13" s="36" t="s">
        <v>157</v>
      </c>
      <c r="AF13" s="36" t="s">
        <v>157</v>
      </c>
      <c r="AG13" s="36" t="s">
        <v>157</v>
      </c>
      <c r="AH13" s="36" t="s">
        <v>157</v>
      </c>
      <c r="AI13" s="36" t="s">
        <v>157</v>
      </c>
      <c r="AJ13" s="36" t="s">
        <v>157</v>
      </c>
      <c r="AK13" s="36" t="s">
        <v>157</v>
      </c>
      <c r="AL13" s="36" t="s">
        <v>157</v>
      </c>
      <c r="AM13" s="36" t="s">
        <v>157</v>
      </c>
      <c r="AN13" s="64">
        <f t="shared" si="1"/>
        <v>0.255</v>
      </c>
    </row>
    <row r="14" spans="1:41" ht="36">
      <c r="A14" s="63" t="s">
        <v>163</v>
      </c>
      <c r="B14" s="44" t="s">
        <v>164</v>
      </c>
      <c r="C14" s="22" t="s">
        <v>165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157</v>
      </c>
      <c r="AK14" s="36" t="s">
        <v>157</v>
      </c>
      <c r="AL14" s="36" t="s">
        <v>157</v>
      </c>
      <c r="AM14" s="36" t="s">
        <v>157</v>
      </c>
      <c r="AN14" s="64">
        <f t="shared" si="1"/>
        <v>0.255</v>
      </c>
    </row>
    <row r="15" spans="1:41">
      <c r="A15" s="63" t="s">
        <v>166</v>
      </c>
      <c r="B15" s="44" t="s">
        <v>56</v>
      </c>
      <c r="C15" s="32" t="s">
        <v>167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157</v>
      </c>
      <c r="AC15" s="36" t="s">
        <v>157</v>
      </c>
      <c r="AD15" s="36" t="s">
        <v>157</v>
      </c>
      <c r="AE15" s="36" t="s">
        <v>157</v>
      </c>
      <c r="AF15" s="36" t="s">
        <v>157</v>
      </c>
      <c r="AG15" s="36" t="s">
        <v>157</v>
      </c>
      <c r="AH15" s="36" t="s">
        <v>157</v>
      </c>
      <c r="AI15" s="36" t="s">
        <v>157</v>
      </c>
      <c r="AJ15" s="36" t="s">
        <v>157</v>
      </c>
      <c r="AK15" s="36" t="s">
        <v>157</v>
      </c>
      <c r="AL15" s="36" t="s">
        <v>157</v>
      </c>
      <c r="AM15" s="36" t="s">
        <v>157</v>
      </c>
      <c r="AN15" s="64">
        <f t="shared" si="1"/>
        <v>0.255</v>
      </c>
    </row>
    <row r="16" spans="1:41" ht="84">
      <c r="A16" s="63" t="s">
        <v>168</v>
      </c>
      <c r="B16" s="44" t="s">
        <v>169</v>
      </c>
      <c r="C16" s="22" t="s">
        <v>170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157</v>
      </c>
      <c r="M16" s="37" t="s">
        <v>157</v>
      </c>
      <c r="N16" s="37" t="s">
        <v>157</v>
      </c>
      <c r="O16" s="37" t="s">
        <v>157</v>
      </c>
      <c r="P16" s="37" t="s">
        <v>157</v>
      </c>
      <c r="Q16" s="37" t="s">
        <v>157</v>
      </c>
      <c r="R16" s="37" t="s">
        <v>157</v>
      </c>
      <c r="S16" s="37" t="s">
        <v>157</v>
      </c>
      <c r="T16" s="37" t="s">
        <v>157</v>
      </c>
      <c r="U16" s="36" t="s">
        <v>157</v>
      </c>
      <c r="V16" s="36" t="s">
        <v>157</v>
      </c>
      <c r="W16" s="36" t="s">
        <v>157</v>
      </c>
      <c r="X16" s="36" t="s">
        <v>157</v>
      </c>
      <c r="Y16" s="36" t="s">
        <v>157</v>
      </c>
      <c r="Z16" s="36" t="s">
        <v>157</v>
      </c>
      <c r="AA16" s="36" t="s">
        <v>157</v>
      </c>
      <c r="AB16" s="36" t="s">
        <v>157</v>
      </c>
      <c r="AC16" s="36" t="s">
        <v>157</v>
      </c>
      <c r="AD16" s="36" t="s">
        <v>157</v>
      </c>
      <c r="AE16" s="36" t="s">
        <v>157</v>
      </c>
      <c r="AF16" s="36" t="s">
        <v>157</v>
      </c>
      <c r="AG16" s="36" t="s">
        <v>157</v>
      </c>
      <c r="AH16" s="36" t="s">
        <v>157</v>
      </c>
      <c r="AI16" s="36" t="s">
        <v>157</v>
      </c>
      <c r="AJ16" s="36" t="s">
        <v>157</v>
      </c>
      <c r="AK16" s="36" t="s">
        <v>157</v>
      </c>
      <c r="AL16" s="36" t="s">
        <v>157</v>
      </c>
      <c r="AM16" s="36" t="s">
        <v>157</v>
      </c>
      <c r="AN16" s="64">
        <f t="shared" si="1"/>
        <v>0.20399999999999999</v>
      </c>
    </row>
    <row r="17" spans="1:40">
      <c r="A17" s="63" t="s">
        <v>171</v>
      </c>
      <c r="B17" s="44" t="s">
        <v>172</v>
      </c>
      <c r="C17" s="32" t="s">
        <v>173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157</v>
      </c>
      <c r="AC17" s="36" t="s">
        <v>157</v>
      </c>
      <c r="AD17" s="36" t="s">
        <v>157</v>
      </c>
      <c r="AE17" s="36" t="s">
        <v>157</v>
      </c>
      <c r="AF17" s="36" t="s">
        <v>157</v>
      </c>
      <c r="AG17" s="36" t="s">
        <v>157</v>
      </c>
      <c r="AH17" s="36" t="s">
        <v>157</v>
      </c>
      <c r="AI17" s="36" t="s">
        <v>157</v>
      </c>
      <c r="AJ17" s="36" t="s">
        <v>157</v>
      </c>
      <c r="AK17" s="36" t="s">
        <v>157</v>
      </c>
      <c r="AL17" s="36" t="s">
        <v>157</v>
      </c>
      <c r="AM17" s="36" t="s">
        <v>157</v>
      </c>
      <c r="AN17" s="64">
        <f t="shared" si="1"/>
        <v>0.20399999999999999</v>
      </c>
    </row>
    <row r="18" spans="1:40" ht="24">
      <c r="A18" s="63" t="s">
        <v>174</v>
      </c>
      <c r="B18" s="44" t="s">
        <v>175</v>
      </c>
      <c r="C18" s="22" t="s">
        <v>176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157</v>
      </c>
      <c r="AK18" s="36" t="s">
        <v>157</v>
      </c>
      <c r="AL18" s="36" t="s">
        <v>157</v>
      </c>
      <c r="AM18" s="36" t="s">
        <v>157</v>
      </c>
      <c r="AN18" s="64">
        <f t="shared" si="1"/>
        <v>0.20399999999999999</v>
      </c>
    </row>
    <row r="19" spans="1:40">
      <c r="A19" s="63" t="s">
        <v>177</v>
      </c>
      <c r="B19" s="44" t="s">
        <v>76</v>
      </c>
      <c r="C19" s="32" t="s">
        <v>178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157</v>
      </c>
      <c r="AC19" s="36" t="s">
        <v>157</v>
      </c>
      <c r="AD19" s="36" t="s">
        <v>157</v>
      </c>
      <c r="AE19" s="36" t="s">
        <v>157</v>
      </c>
      <c r="AF19" s="36" t="s">
        <v>157</v>
      </c>
      <c r="AG19" s="36" t="s">
        <v>157</v>
      </c>
      <c r="AH19" s="36" t="s">
        <v>157</v>
      </c>
      <c r="AI19" s="36" t="s">
        <v>157</v>
      </c>
      <c r="AJ19" s="36" t="s">
        <v>157</v>
      </c>
      <c r="AK19" s="36" t="s">
        <v>157</v>
      </c>
      <c r="AL19" s="36" t="s">
        <v>157</v>
      </c>
      <c r="AM19" s="36" t="s">
        <v>157</v>
      </c>
      <c r="AN19" s="64">
        <f t="shared" si="1"/>
        <v>0.20399999999999999</v>
      </c>
    </row>
    <row r="20" spans="1:40">
      <c r="A20" s="63" t="s">
        <v>179</v>
      </c>
      <c r="B20" s="44" t="s">
        <v>180</v>
      </c>
      <c r="C20" s="32" t="s">
        <v>181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157</v>
      </c>
      <c r="U20" s="36" t="s">
        <v>157</v>
      </c>
      <c r="V20" s="36" t="s">
        <v>157</v>
      </c>
      <c r="W20" s="36" t="s">
        <v>157</v>
      </c>
      <c r="X20" s="36" t="s">
        <v>157</v>
      </c>
      <c r="Y20" s="36" t="s">
        <v>157</v>
      </c>
      <c r="Z20" s="36" t="s">
        <v>157</v>
      </c>
      <c r="AA20" s="36" t="s">
        <v>157</v>
      </c>
      <c r="AB20" s="36" t="s">
        <v>157</v>
      </c>
      <c r="AC20" s="36" t="s">
        <v>157</v>
      </c>
      <c r="AD20" s="36" t="s">
        <v>157</v>
      </c>
      <c r="AE20" s="36" t="s">
        <v>157</v>
      </c>
      <c r="AF20" s="36" t="s">
        <v>157</v>
      </c>
      <c r="AG20" s="36" t="s">
        <v>157</v>
      </c>
      <c r="AH20" s="36" t="s">
        <v>157</v>
      </c>
      <c r="AI20" s="36" t="s">
        <v>157</v>
      </c>
      <c r="AJ20" s="36" t="s">
        <v>157</v>
      </c>
      <c r="AK20" s="36" t="s">
        <v>157</v>
      </c>
      <c r="AL20" s="36" t="s">
        <v>157</v>
      </c>
      <c r="AM20" s="36" t="s">
        <v>157</v>
      </c>
      <c r="AN20" s="64">
        <f t="shared" si="1"/>
        <v>0.153</v>
      </c>
    </row>
    <row r="21" spans="1:40">
      <c r="A21" s="63" t="s">
        <v>182</v>
      </c>
      <c r="B21" s="44" t="s">
        <v>62</v>
      </c>
      <c r="C21" s="32" t="s">
        <v>183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157</v>
      </c>
      <c r="U21" s="36" t="s">
        <v>157</v>
      </c>
      <c r="V21" s="36" t="s">
        <v>157</v>
      </c>
      <c r="W21" s="36" t="s">
        <v>157</v>
      </c>
      <c r="X21" s="36" t="s">
        <v>157</v>
      </c>
      <c r="Y21" s="36" t="s">
        <v>157</v>
      </c>
      <c r="Z21" s="36" t="s">
        <v>157</v>
      </c>
      <c r="AA21" s="36" t="s">
        <v>157</v>
      </c>
      <c r="AB21" s="36" t="s">
        <v>157</v>
      </c>
      <c r="AC21" s="36" t="s">
        <v>157</v>
      </c>
      <c r="AD21" s="36" t="s">
        <v>157</v>
      </c>
      <c r="AE21" s="36" t="s">
        <v>157</v>
      </c>
      <c r="AF21" s="36" t="s">
        <v>157</v>
      </c>
      <c r="AG21" s="36" t="s">
        <v>157</v>
      </c>
      <c r="AH21" s="36" t="s">
        <v>157</v>
      </c>
      <c r="AI21" s="36" t="s">
        <v>157</v>
      </c>
      <c r="AJ21" s="36" t="s">
        <v>157</v>
      </c>
      <c r="AK21" s="36" t="s">
        <v>157</v>
      </c>
      <c r="AL21" s="36" t="s">
        <v>157</v>
      </c>
      <c r="AM21" s="36" t="s">
        <v>157</v>
      </c>
      <c r="AN21" s="64">
        <f t="shared" si="1"/>
        <v>0.10199999999999999</v>
      </c>
    </row>
    <row r="22" spans="1:40">
      <c r="A22" s="63" t="s">
        <v>184</v>
      </c>
      <c r="B22" s="44" t="s">
        <v>185</v>
      </c>
      <c r="C22" s="32" t="s">
        <v>186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157</v>
      </c>
      <c r="U22" s="36" t="s">
        <v>157</v>
      </c>
      <c r="V22" s="36" t="s">
        <v>157</v>
      </c>
      <c r="W22" s="36" t="s">
        <v>157</v>
      </c>
      <c r="X22" s="36" t="s">
        <v>157</v>
      </c>
      <c r="Y22" s="36" t="s">
        <v>157</v>
      </c>
      <c r="Z22" s="36" t="s">
        <v>157</v>
      </c>
      <c r="AA22" s="36" t="s">
        <v>157</v>
      </c>
      <c r="AB22" s="36" t="s">
        <v>157</v>
      </c>
      <c r="AC22" s="36" t="s">
        <v>157</v>
      </c>
      <c r="AD22" s="36" t="s">
        <v>157</v>
      </c>
      <c r="AE22" s="36" t="s">
        <v>157</v>
      </c>
      <c r="AF22" s="36" t="s">
        <v>157</v>
      </c>
      <c r="AG22" s="36" t="s">
        <v>157</v>
      </c>
      <c r="AH22" s="36" t="s">
        <v>157</v>
      </c>
      <c r="AI22" s="36" t="s">
        <v>157</v>
      </c>
      <c r="AJ22" s="36" t="s">
        <v>157</v>
      </c>
      <c r="AK22" s="36" t="s">
        <v>157</v>
      </c>
      <c r="AL22" s="36" t="s">
        <v>157</v>
      </c>
      <c r="AM22" s="36" t="s">
        <v>157</v>
      </c>
      <c r="AN22" s="64">
        <f t="shared" si="1"/>
        <v>0.10199999999999999</v>
      </c>
    </row>
    <row r="23" spans="1:40">
      <c r="A23" s="63" t="s">
        <v>187</v>
      </c>
      <c r="B23" s="44" t="s">
        <v>188</v>
      </c>
      <c r="C23" s="32" t="s">
        <v>189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157</v>
      </c>
      <c r="U23" s="36" t="s">
        <v>157</v>
      </c>
      <c r="V23" s="36" t="s">
        <v>157</v>
      </c>
      <c r="W23" s="36" t="s">
        <v>157</v>
      </c>
      <c r="X23" s="36" t="s">
        <v>157</v>
      </c>
      <c r="Y23" s="36" t="s">
        <v>157</v>
      </c>
      <c r="Z23" s="36" t="s">
        <v>157</v>
      </c>
      <c r="AA23" s="36" t="s">
        <v>157</v>
      </c>
      <c r="AB23" s="36" t="s">
        <v>157</v>
      </c>
      <c r="AC23" s="36" t="s">
        <v>157</v>
      </c>
      <c r="AD23" s="36" t="s">
        <v>157</v>
      </c>
      <c r="AE23" s="36" t="s">
        <v>157</v>
      </c>
      <c r="AF23" s="36" t="s">
        <v>157</v>
      </c>
      <c r="AG23" s="36" t="s">
        <v>157</v>
      </c>
      <c r="AH23" s="36" t="s">
        <v>157</v>
      </c>
      <c r="AI23" s="36" t="s">
        <v>157</v>
      </c>
      <c r="AJ23" s="36" t="s">
        <v>157</v>
      </c>
      <c r="AK23" s="36" t="s">
        <v>157</v>
      </c>
      <c r="AL23" s="36" t="s">
        <v>157</v>
      </c>
      <c r="AM23" s="36" t="s">
        <v>157</v>
      </c>
      <c r="AN23" s="64">
        <f t="shared" si="1"/>
        <v>7.6499999999999999E-2</v>
      </c>
    </row>
    <row r="24" spans="1:40">
      <c r="A24" s="63" t="s">
        <v>190</v>
      </c>
      <c r="B24" s="44" t="s">
        <v>191</v>
      </c>
      <c r="C24" s="32" t="s">
        <v>192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157</v>
      </c>
      <c r="U24" s="36" t="s">
        <v>157</v>
      </c>
      <c r="V24" s="36" t="s">
        <v>157</v>
      </c>
      <c r="W24" s="36" t="s">
        <v>157</v>
      </c>
      <c r="X24" s="36" t="s">
        <v>157</v>
      </c>
      <c r="Y24" s="36" t="s">
        <v>157</v>
      </c>
      <c r="Z24" s="36" t="s">
        <v>157</v>
      </c>
      <c r="AA24" s="36" t="s">
        <v>157</v>
      </c>
      <c r="AB24" s="36" t="s">
        <v>157</v>
      </c>
      <c r="AC24" s="36" t="s">
        <v>157</v>
      </c>
      <c r="AD24" s="36" t="s">
        <v>157</v>
      </c>
      <c r="AE24" s="36" t="s">
        <v>157</v>
      </c>
      <c r="AF24" s="36" t="s">
        <v>157</v>
      </c>
      <c r="AG24" s="36" t="s">
        <v>157</v>
      </c>
      <c r="AH24" s="36" t="s">
        <v>157</v>
      </c>
      <c r="AI24" s="36" t="s">
        <v>157</v>
      </c>
      <c r="AJ24" s="36" t="s">
        <v>157</v>
      </c>
      <c r="AK24" s="36" t="s">
        <v>157</v>
      </c>
      <c r="AL24" s="36" t="s">
        <v>157</v>
      </c>
      <c r="AM24" s="36" t="s">
        <v>157</v>
      </c>
      <c r="AN24" s="64">
        <f t="shared" si="1"/>
        <v>6.3750000000000001E-2</v>
      </c>
    </row>
    <row r="25" spans="1:40">
      <c r="A25" s="63" t="s">
        <v>193</v>
      </c>
      <c r="B25" s="44" t="s">
        <v>194</v>
      </c>
      <c r="C25" s="32" t="s">
        <v>195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157</v>
      </c>
      <c r="U25" s="36" t="s">
        <v>157</v>
      </c>
      <c r="V25" s="36" t="s">
        <v>157</v>
      </c>
      <c r="W25" s="36" t="s">
        <v>157</v>
      </c>
      <c r="X25" s="36" t="s">
        <v>157</v>
      </c>
      <c r="Y25" s="36" t="s">
        <v>157</v>
      </c>
      <c r="Z25" s="36" t="s">
        <v>157</v>
      </c>
      <c r="AA25" s="36" t="s">
        <v>157</v>
      </c>
      <c r="AB25" s="36" t="s">
        <v>157</v>
      </c>
      <c r="AC25" s="36" t="s">
        <v>157</v>
      </c>
      <c r="AD25" s="36" t="s">
        <v>157</v>
      </c>
      <c r="AE25" s="36" t="s">
        <v>157</v>
      </c>
      <c r="AF25" s="36" t="s">
        <v>157</v>
      </c>
      <c r="AG25" s="36" t="s">
        <v>157</v>
      </c>
      <c r="AH25" s="36" t="s">
        <v>157</v>
      </c>
      <c r="AI25" s="36" t="s">
        <v>157</v>
      </c>
      <c r="AJ25" s="36" t="s">
        <v>157</v>
      </c>
      <c r="AK25" s="36" t="s">
        <v>157</v>
      </c>
      <c r="AL25" s="36" t="s">
        <v>157</v>
      </c>
      <c r="AM25" s="36" t="s">
        <v>157</v>
      </c>
      <c r="AN25" s="64">
        <f t="shared" si="1"/>
        <v>5.0999999999999997E-2</v>
      </c>
    </row>
    <row r="26" spans="1:40" ht="24.75" thickBot="1">
      <c r="A26" s="39" t="s">
        <v>196</v>
      </c>
      <c r="B26" s="45" t="s">
        <v>197</v>
      </c>
      <c r="C26" s="23" t="s">
        <v>198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157</v>
      </c>
      <c r="AC26" s="42" t="s">
        <v>157</v>
      </c>
      <c r="AD26" s="42" t="s">
        <v>157</v>
      </c>
      <c r="AE26" s="42" t="s">
        <v>157</v>
      </c>
      <c r="AF26" s="42" t="s">
        <v>157</v>
      </c>
      <c r="AG26" s="42" t="s">
        <v>157</v>
      </c>
      <c r="AH26" s="42" t="s">
        <v>157</v>
      </c>
      <c r="AI26" s="42" t="s">
        <v>157</v>
      </c>
      <c r="AJ26" s="42" t="s">
        <v>157</v>
      </c>
      <c r="AK26" s="42" t="s">
        <v>157</v>
      </c>
      <c r="AL26" s="42" t="s">
        <v>157</v>
      </c>
      <c r="AM26" s="42" t="s">
        <v>157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199</v>
      </c>
    </row>
    <row r="2" spans="1:1" s="19" customFormat="1" ht="15" customHeight="1">
      <c r="A2" s="18" t="s">
        <v>200</v>
      </c>
    </row>
    <row r="3" spans="1:1" s="19" customFormat="1" ht="15" customHeight="1">
      <c r="A3" s="18" t="s">
        <v>201</v>
      </c>
    </row>
    <row r="4" spans="1:1" s="19" customFormat="1" ht="15" customHeight="1">
      <c r="A4" s="18" t="s">
        <v>202</v>
      </c>
    </row>
    <row r="5" spans="1:1" s="19" customFormat="1" ht="15" customHeight="1">
      <c r="A5" s="18" t="s">
        <v>203</v>
      </c>
    </row>
    <row r="6" spans="1:1" s="19" customFormat="1" ht="15" customHeight="1">
      <c r="A6" s="18" t="s">
        <v>204</v>
      </c>
    </row>
    <row r="7" spans="1:1" s="19" customFormat="1" ht="15" customHeight="1">
      <c r="A7" s="18" t="s">
        <v>205</v>
      </c>
    </row>
    <row r="8" spans="1:1" s="19" customFormat="1" ht="15" customHeight="1">
      <c r="A8" s="18" t="s">
        <v>206</v>
      </c>
    </row>
    <row r="9" spans="1:1" s="19" customFormat="1" ht="15" customHeight="1">
      <c r="A9" s="18" t="s">
        <v>207</v>
      </c>
    </row>
    <row r="10" spans="1:1" s="19" customFormat="1" ht="15" customHeight="1">
      <c r="A10" s="18" t="s">
        <v>208</v>
      </c>
    </row>
    <row r="11" spans="1:1" s="19" customFormat="1" ht="15" customHeight="1">
      <c r="A11" s="18" t="s">
        <v>209</v>
      </c>
    </row>
    <row r="12" spans="1:1" s="19" customFormat="1" ht="15" customHeight="1">
      <c r="A12" s="18" t="s">
        <v>210</v>
      </c>
    </row>
    <row r="13" spans="1:1" s="19" customFormat="1" ht="15" customHeight="1">
      <c r="A13" s="18" t="s">
        <v>211</v>
      </c>
    </row>
    <row r="14" spans="1:1" s="19" customFormat="1" ht="15" customHeight="1">
      <c r="A14" s="18" t="s">
        <v>212</v>
      </c>
    </row>
    <row r="15" spans="1:1" s="19" customFormat="1" ht="15" customHeight="1">
      <c r="A15" s="18" t="s">
        <v>213</v>
      </c>
    </row>
    <row r="16" spans="1:1" s="19" customFormat="1" ht="15" customHeight="1">
      <c r="A16" s="18" t="s">
        <v>214</v>
      </c>
    </row>
    <row r="17" spans="1:1" s="19" customFormat="1" ht="15" customHeight="1">
      <c r="A17" s="18" t="s">
        <v>215</v>
      </c>
    </row>
    <row r="18" spans="1:1" s="19" customFormat="1" ht="15" customHeight="1">
      <c r="A18" s="18" t="s">
        <v>216</v>
      </c>
    </row>
    <row r="19" spans="1:1" s="19" customFormat="1" ht="15" customHeight="1">
      <c r="A19" s="18" t="s">
        <v>217</v>
      </c>
    </row>
    <row r="20" spans="1:1" s="19" customFormat="1" ht="15" customHeight="1">
      <c r="A20" s="18" t="s">
        <v>218</v>
      </c>
    </row>
    <row r="21" spans="1:1" s="19" customFormat="1" ht="15" customHeight="1">
      <c r="A21" s="18" t="s">
        <v>219</v>
      </c>
    </row>
    <row r="22" spans="1:1" s="19" customFormat="1" ht="15" customHeight="1">
      <c r="A22" s="18" t="s">
        <v>2</v>
      </c>
    </row>
    <row r="23" spans="1:1" s="19" customFormat="1" ht="15" customHeight="1">
      <c r="A23" s="18" t="s">
        <v>220</v>
      </c>
    </row>
    <row r="24" spans="1:1" s="19" customFormat="1" ht="15" customHeight="1">
      <c r="A24" s="18" t="s">
        <v>221</v>
      </c>
    </row>
    <row r="25" spans="1:1" s="19" customFormat="1" ht="15" customHeight="1">
      <c r="A25" s="18" t="s">
        <v>222</v>
      </c>
    </row>
    <row r="26" spans="1:1" s="19" customFormat="1" ht="15" customHeight="1">
      <c r="A26" s="18" t="s">
        <v>223</v>
      </c>
    </row>
    <row r="27" spans="1:1" s="19" customFormat="1" ht="15" customHeight="1">
      <c r="A27" s="18" t="s">
        <v>224</v>
      </c>
    </row>
    <row r="28" spans="1:1" s="19" customFormat="1" ht="15" customHeight="1">
      <c r="A28" s="18" t="s">
        <v>225</v>
      </c>
    </row>
    <row r="29" spans="1:1" s="19" customFormat="1" ht="15" customHeight="1">
      <c r="A29" s="18" t="s">
        <v>226</v>
      </c>
    </row>
    <row r="30" spans="1:1" s="19" customFormat="1" ht="15" customHeight="1">
      <c r="A30" s="18" t="s">
        <v>227</v>
      </c>
    </row>
    <row r="31" spans="1:1" s="19" customFormat="1" ht="15" customHeight="1">
      <c r="A31" s="18" t="s">
        <v>228</v>
      </c>
    </row>
    <row r="32" spans="1:1" s="19" customFormat="1" ht="15" customHeight="1">
      <c r="A32" s="18" t="s">
        <v>229</v>
      </c>
    </row>
    <row r="33" spans="1:1" s="19" customFormat="1" ht="15" customHeight="1">
      <c r="A33" s="18" t="s">
        <v>230</v>
      </c>
    </row>
    <row r="34" spans="1:1" s="19" customFormat="1" ht="15" customHeight="1">
      <c r="A34" s="18" t="s">
        <v>231</v>
      </c>
    </row>
    <row r="35" spans="1:1" s="19" customFormat="1" ht="15" customHeight="1">
      <c r="A35" s="18" t="s">
        <v>232</v>
      </c>
    </row>
    <row r="36" spans="1:1" s="19" customFormat="1" ht="15" customHeight="1">
      <c r="A36" s="18" t="s">
        <v>233</v>
      </c>
    </row>
    <row r="37" spans="1:1" s="19" customFormat="1" ht="15" customHeight="1">
      <c r="A37" s="18" t="s">
        <v>234</v>
      </c>
    </row>
    <row r="38" spans="1:1" s="19" customFormat="1" ht="15" customHeight="1">
      <c r="A38" s="18" t="s">
        <v>235</v>
      </c>
    </row>
    <row r="39" spans="1:1" s="19" customFormat="1" ht="15" customHeight="1">
      <c r="A39" s="18" t="s">
        <v>236</v>
      </c>
    </row>
    <row r="40" spans="1:1" s="19" customFormat="1" ht="15" customHeight="1">
      <c r="A40" s="18" t="s">
        <v>237</v>
      </c>
    </row>
    <row r="41" spans="1:1" s="19" customFormat="1" ht="15" customHeight="1">
      <c r="A41" s="18" t="s">
        <v>238</v>
      </c>
    </row>
    <row r="42" spans="1:1" s="19" customFormat="1" ht="15" customHeight="1">
      <c r="A42" s="18" t="s">
        <v>239</v>
      </c>
    </row>
    <row r="43" spans="1:1" s="19" customFormat="1" ht="15" customHeight="1">
      <c r="A43" s="18" t="s">
        <v>240</v>
      </c>
    </row>
    <row r="44" spans="1:1" s="19" customFormat="1" ht="15" customHeight="1">
      <c r="A44" s="18" t="s">
        <v>241</v>
      </c>
    </row>
    <row r="45" spans="1:1" s="19" customFormat="1" ht="15" customHeight="1">
      <c r="A45" s="18" t="s">
        <v>242</v>
      </c>
    </row>
    <row r="46" spans="1:1" s="19" customFormat="1" ht="15" customHeight="1">
      <c r="A46" s="18" t="s">
        <v>243</v>
      </c>
    </row>
    <row r="47" spans="1:1" s="19" customFormat="1" ht="15" customHeight="1">
      <c r="A47" s="18" t="s">
        <v>244</v>
      </c>
    </row>
    <row r="48" spans="1:1" s="19" customFormat="1" ht="15" customHeight="1">
      <c r="A48" s="18" t="s">
        <v>245</v>
      </c>
    </row>
    <row r="49" spans="1:1" s="19" customFormat="1" ht="15" customHeight="1">
      <c r="A49" s="18" t="s">
        <v>246</v>
      </c>
    </row>
    <row r="50" spans="1:1" s="19" customFormat="1" ht="15" customHeight="1">
      <c r="A50" s="18" t="s">
        <v>247</v>
      </c>
    </row>
    <row r="51" spans="1:1" s="19" customFormat="1" ht="15" customHeight="1">
      <c r="A51" s="18" t="s">
        <v>248</v>
      </c>
    </row>
    <row r="52" spans="1:1" s="19" customFormat="1" ht="15" customHeight="1">
      <c r="A52" s="18" t="s">
        <v>249</v>
      </c>
    </row>
    <row r="53" spans="1:1" s="19" customFormat="1" ht="15" customHeight="1">
      <c r="A53" s="18" t="s">
        <v>250</v>
      </c>
    </row>
    <row r="54" spans="1:1" s="19" customFormat="1" ht="15" customHeight="1">
      <c r="A54" s="18" t="s">
        <v>251</v>
      </c>
    </row>
    <row r="55" spans="1:1" s="19" customFormat="1" ht="15" customHeight="1">
      <c r="A55" s="18" t="s">
        <v>252</v>
      </c>
    </row>
    <row r="56" spans="1:1" s="19" customFormat="1" ht="15" customHeight="1">
      <c r="A56" s="18" t="s">
        <v>253</v>
      </c>
    </row>
    <row r="57" spans="1:1" s="19" customFormat="1" ht="15" customHeight="1">
      <c r="A57" s="18" t="s">
        <v>254</v>
      </c>
    </row>
    <row r="58" spans="1:1" s="19" customFormat="1" ht="15" customHeight="1">
      <c r="A58" s="18" t="s">
        <v>255</v>
      </c>
    </row>
    <row r="59" spans="1:1" s="19" customFormat="1" ht="15" customHeight="1">
      <c r="A59" s="18" t="s">
        <v>256</v>
      </c>
    </row>
    <row r="60" spans="1:1" s="19" customFormat="1" ht="15" customHeight="1">
      <c r="A60" s="18" t="s">
        <v>257</v>
      </c>
    </row>
    <row r="61" spans="1:1" s="19" customFormat="1" ht="15" customHeight="1">
      <c r="A61" s="18" t="s">
        <v>258</v>
      </c>
    </row>
    <row r="62" spans="1:1" s="19" customFormat="1" ht="15" customHeight="1">
      <c r="A62" s="18" t="s">
        <v>259</v>
      </c>
    </row>
    <row r="63" spans="1:1" s="19" customFormat="1" ht="15" customHeight="1">
      <c r="A63" s="18" t="s">
        <v>260</v>
      </c>
    </row>
    <row r="64" spans="1:1" s="19" customFormat="1" ht="15" customHeight="1">
      <c r="A64" s="18" t="s">
        <v>261</v>
      </c>
    </row>
    <row r="65" spans="1:1" s="19" customFormat="1" ht="15" customHeight="1">
      <c r="A65" s="18" t="s">
        <v>262</v>
      </c>
    </row>
    <row r="66" spans="1:1" s="19" customFormat="1" ht="15" customHeight="1">
      <c r="A66" s="18" t="s">
        <v>263</v>
      </c>
    </row>
    <row r="67" spans="1:1" s="19" customFormat="1" ht="15" customHeight="1">
      <c r="A67" s="18" t="s">
        <v>264</v>
      </c>
    </row>
    <row r="68" spans="1:1" s="19" customFormat="1" ht="15" customHeight="1">
      <c r="A68" s="18" t="s">
        <v>265</v>
      </c>
    </row>
    <row r="69" spans="1:1" s="19" customFormat="1" ht="15" customHeight="1">
      <c r="A69" s="18" t="s">
        <v>266</v>
      </c>
    </row>
    <row r="70" spans="1:1" s="19" customFormat="1" ht="15" customHeight="1">
      <c r="A70" s="18" t="s">
        <v>267</v>
      </c>
    </row>
    <row r="71" spans="1:1" s="19" customFormat="1" ht="15" customHeight="1">
      <c r="A71" s="18" t="s">
        <v>268</v>
      </c>
    </row>
    <row r="72" spans="1:1" s="19" customFormat="1" ht="15" customHeight="1">
      <c r="A72" s="18" t="s">
        <v>269</v>
      </c>
    </row>
    <row r="73" spans="1:1" s="19" customFormat="1" ht="15" customHeight="1">
      <c r="A73" s="18" t="s">
        <v>270</v>
      </c>
    </row>
    <row r="74" spans="1:1" s="19" customFormat="1" ht="15" customHeight="1">
      <c r="A74" s="18" t="s">
        <v>271</v>
      </c>
    </row>
    <row r="75" spans="1:1" s="19" customFormat="1" ht="15" customHeight="1">
      <c r="A75" s="18" t="s">
        <v>272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44EDFDBE1FA4F24B82BB6FE2D2CA84DB" ma:contentTypeVersion="" ma:contentTypeDescription="" ma:contentTypeScope="" ma:versionID="c1ecea8fee702ce1a41d13a2469cbc72">
  <xsd:schema xmlns:xsd="http://www.w3.org/2001/XMLSchema" xmlns:xs="http://www.w3.org/2001/XMLSchema" xmlns:p="http://schemas.microsoft.com/office/2006/metadata/properties" xmlns:ns1="http://schemas.microsoft.com/sharepoint/v3" xmlns:ns2="30620D9C-B40F-43AA-A180-F2556DC7E331" targetNamespace="http://schemas.microsoft.com/office/2006/metadata/properties" ma:root="true" ma:fieldsID="06c59fd2812822309474e6c40d19f0da" ns1:_="" ns2:_="">
    <xsd:import namespace="http://schemas.microsoft.com/sharepoint/v3"/>
    <xsd:import namespace="30620D9C-B40F-43AA-A180-F2556DC7E331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20D9C-B40F-43AA-A180-F2556DC7E331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30620D9C-B40F-43AA-A180-F2556DC7E331">false</needDetail>
    <Comments xmlns="30620D9C-B40F-43AA-A180-F2556DC7E331" xsi:nil="true"/>
    <xd_ProgID xmlns="http://schemas.microsoft.com/sharepoint/v3" xsi:nil="true"/>
    <alreadyChecked xmlns="30620D9C-B40F-43AA-A180-F2556DC7E331">true</alreadyChecked>
  </documentManagement>
</p:properties>
</file>

<file path=customXml/itemProps1.xml><?xml version="1.0" encoding="utf-8"?>
<ds:datastoreItem xmlns:ds="http://schemas.openxmlformats.org/officeDocument/2006/customXml" ds:itemID="{A4F5086B-B0BA-4BD2-9397-90D808F19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620D9C-B40F-43AA-A180-F2556DC7E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30620D9C-B40F-43AA-A180-F2556DC7E331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0x0101006CB92C11A11C4849B1A04E87CB5CBA3E0044EDFDBE1FA4F24B82BB6FE2D2CA84DB</vt:lpwstr>
  </property>
</Properties>
</file>