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paparte\Desktop\"/>
    </mc:Choice>
  </mc:AlternateContent>
  <bookViews>
    <workbookView xWindow="0" yWindow="0" windowWidth="28800" windowHeight="12300"/>
  </bookViews>
  <sheets>
    <sheet name="I dalis" sheetId="2" r:id="rId1"/>
    <sheet name="Balų lentelė" sheetId="13" state="hidden" r:id="rId2"/>
    <sheet name="Pripazintos federacijos" sheetId="11" state="hidden" r:id="rId3"/>
  </sheets>
  <definedNames>
    <definedName name="_xlnm.Print_Area" localSheetId="0">'I dalis'!$A:$R</definedName>
  </definedNames>
  <calcPr calcId="171026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297" i="2" l="1"/>
  <c r="R298" i="2"/>
  <c r="R299" i="2"/>
  <c r="R300" i="2"/>
  <c r="R301" i="2"/>
  <c r="R302" i="2"/>
  <c r="R303" i="2"/>
  <c r="R304" i="2"/>
  <c r="R305" i="2"/>
  <c r="R306" i="2"/>
  <c r="R307" i="2"/>
  <c r="R308" i="2"/>
  <c r="R309" i="2"/>
  <c r="R310" i="2"/>
  <c r="R311" i="2"/>
  <c r="R312" i="2"/>
  <c r="R313" i="2"/>
  <c r="R314" i="2"/>
  <c r="R315" i="2"/>
  <c r="R316" i="2"/>
  <c r="R317" i="2"/>
  <c r="R318" i="2"/>
  <c r="Q297" i="2"/>
  <c r="Q298" i="2"/>
  <c r="Q299" i="2"/>
  <c r="Q300" i="2"/>
  <c r="Q301" i="2"/>
  <c r="Q302" i="2"/>
  <c r="Q303" i="2"/>
  <c r="Q304" i="2"/>
  <c r="Q305" i="2"/>
  <c r="Q306" i="2"/>
  <c r="Q307" i="2"/>
  <c r="Q308" i="2"/>
  <c r="Q309" i="2"/>
  <c r="Q310" i="2"/>
  <c r="Q311" i="2"/>
  <c r="Q312" i="2"/>
  <c r="Q313" i="2"/>
  <c r="Q314" i="2"/>
  <c r="Q315" i="2"/>
  <c r="Q316" i="2"/>
  <c r="Q317" i="2"/>
  <c r="Q318" i="2"/>
  <c r="Q319" i="2"/>
  <c r="P297" i="2"/>
  <c r="P298" i="2"/>
  <c r="P299" i="2"/>
  <c r="P300" i="2"/>
  <c r="P301" i="2"/>
  <c r="P302" i="2"/>
  <c r="P303" i="2"/>
  <c r="P304" i="2"/>
  <c r="P305" i="2"/>
  <c r="P306" i="2"/>
  <c r="P307" i="2"/>
  <c r="P308" i="2"/>
  <c r="P309" i="2"/>
  <c r="P310" i="2"/>
  <c r="P311" i="2"/>
  <c r="P312" i="2"/>
  <c r="P313" i="2"/>
  <c r="P314" i="2"/>
  <c r="P315" i="2"/>
  <c r="P316" i="2"/>
  <c r="P317" i="2"/>
  <c r="P318" i="2"/>
  <c r="P319" i="2"/>
  <c r="O297" i="2"/>
  <c r="O298" i="2"/>
  <c r="O299" i="2"/>
  <c r="O300" i="2"/>
  <c r="O301" i="2"/>
  <c r="O302" i="2"/>
  <c r="O303" i="2"/>
  <c r="O304" i="2"/>
  <c r="O305" i="2"/>
  <c r="O306" i="2"/>
  <c r="O307" i="2"/>
  <c r="O308" i="2"/>
  <c r="O309" i="2"/>
  <c r="O310" i="2"/>
  <c r="O311" i="2"/>
  <c r="O312" i="2"/>
  <c r="O313" i="2"/>
  <c r="O314" i="2"/>
  <c r="O315" i="2"/>
  <c r="O316" i="2"/>
  <c r="O317" i="2"/>
  <c r="O318" i="2"/>
  <c r="O319" i="2"/>
  <c r="N297" i="2"/>
  <c r="N298" i="2"/>
  <c r="N299" i="2"/>
  <c r="N300" i="2"/>
  <c r="N301" i="2"/>
  <c r="N302" i="2"/>
  <c r="N303" i="2"/>
  <c r="N304" i="2"/>
  <c r="N305" i="2"/>
  <c r="N306" i="2"/>
  <c r="N307" i="2"/>
  <c r="N308" i="2"/>
  <c r="N309" i="2"/>
  <c r="N310" i="2"/>
  <c r="N311" i="2"/>
  <c r="N312" i="2"/>
  <c r="N313" i="2"/>
  <c r="N314" i="2"/>
  <c r="N315" i="2"/>
  <c r="N316" i="2"/>
  <c r="N317" i="2"/>
  <c r="N318" i="2"/>
  <c r="N263" i="2"/>
  <c r="O263" i="2"/>
  <c r="P263" i="2"/>
  <c r="Q263" i="2"/>
  <c r="R263" i="2"/>
  <c r="N264" i="2"/>
  <c r="O264" i="2"/>
  <c r="P264" i="2"/>
  <c r="Q264" i="2"/>
  <c r="R264" i="2"/>
  <c r="N265" i="2"/>
  <c r="O265" i="2"/>
  <c r="P265" i="2"/>
  <c r="Q265" i="2"/>
  <c r="R265" i="2"/>
  <c r="N266" i="2"/>
  <c r="O266" i="2"/>
  <c r="P266" i="2"/>
  <c r="Q266" i="2"/>
  <c r="R266" i="2"/>
  <c r="N267" i="2"/>
  <c r="O267" i="2"/>
  <c r="P267" i="2"/>
  <c r="Q267" i="2"/>
  <c r="R267" i="2"/>
  <c r="N268" i="2"/>
  <c r="O268" i="2"/>
  <c r="P268" i="2"/>
  <c r="Q268" i="2"/>
  <c r="R268" i="2"/>
  <c r="N269" i="2"/>
  <c r="O269" i="2"/>
  <c r="P269" i="2"/>
  <c r="Q269" i="2"/>
  <c r="R269" i="2"/>
  <c r="N270" i="2"/>
  <c r="O270" i="2"/>
  <c r="P270" i="2"/>
  <c r="Q270" i="2"/>
  <c r="R270" i="2"/>
  <c r="N271" i="2"/>
  <c r="O271" i="2"/>
  <c r="P271" i="2"/>
  <c r="Q271" i="2"/>
  <c r="R271" i="2"/>
  <c r="N272" i="2"/>
  <c r="O272" i="2"/>
  <c r="P272" i="2"/>
  <c r="Q272" i="2"/>
  <c r="R272" i="2"/>
  <c r="N273" i="2"/>
  <c r="O273" i="2"/>
  <c r="P273" i="2"/>
  <c r="Q273" i="2"/>
  <c r="R273" i="2"/>
  <c r="N274" i="2"/>
  <c r="O274" i="2"/>
  <c r="P274" i="2"/>
  <c r="Q274" i="2"/>
  <c r="R274" i="2"/>
  <c r="N275" i="2"/>
  <c r="O275" i="2"/>
  <c r="P275" i="2"/>
  <c r="Q275" i="2"/>
  <c r="R275" i="2"/>
  <c r="N276" i="2"/>
  <c r="O276" i="2"/>
  <c r="P276" i="2"/>
  <c r="Q276" i="2"/>
  <c r="R276" i="2"/>
  <c r="N277" i="2"/>
  <c r="O277" i="2"/>
  <c r="P277" i="2"/>
  <c r="Q277" i="2"/>
  <c r="R277" i="2"/>
  <c r="N278" i="2"/>
  <c r="O278" i="2"/>
  <c r="P278" i="2"/>
  <c r="Q278" i="2"/>
  <c r="R278" i="2"/>
  <c r="N279" i="2"/>
  <c r="O279" i="2"/>
  <c r="P279" i="2"/>
  <c r="Q279" i="2"/>
  <c r="R279" i="2"/>
  <c r="N280" i="2"/>
  <c r="O280" i="2"/>
  <c r="P280" i="2"/>
  <c r="Q280" i="2"/>
  <c r="R280" i="2"/>
  <c r="N281" i="2"/>
  <c r="O281" i="2"/>
  <c r="P281" i="2"/>
  <c r="Q281" i="2"/>
  <c r="R281" i="2"/>
  <c r="N282" i="2"/>
  <c r="O282" i="2"/>
  <c r="P282" i="2"/>
  <c r="Q282" i="2"/>
  <c r="R282" i="2"/>
  <c r="N283" i="2"/>
  <c r="O283" i="2"/>
  <c r="P283" i="2"/>
  <c r="N224" i="2"/>
  <c r="O224" i="2"/>
  <c r="P224" i="2"/>
  <c r="Q224" i="2"/>
  <c r="R224" i="2"/>
  <c r="N225" i="2"/>
  <c r="O225" i="2"/>
  <c r="P225" i="2"/>
  <c r="Q225" i="2"/>
  <c r="R225" i="2"/>
  <c r="N226" i="2"/>
  <c r="O226" i="2"/>
  <c r="P226" i="2"/>
  <c r="Q226" i="2"/>
  <c r="R226" i="2"/>
  <c r="N227" i="2"/>
  <c r="O227" i="2"/>
  <c r="P227" i="2"/>
  <c r="Q227" i="2"/>
  <c r="R227" i="2"/>
  <c r="N228" i="2"/>
  <c r="O228" i="2"/>
  <c r="P228" i="2"/>
  <c r="Q228" i="2"/>
  <c r="R228" i="2"/>
  <c r="N229" i="2"/>
  <c r="O229" i="2"/>
  <c r="P229" i="2"/>
  <c r="Q229" i="2"/>
  <c r="R229" i="2"/>
  <c r="N230" i="2"/>
  <c r="O230" i="2"/>
  <c r="P230" i="2"/>
  <c r="Q230" i="2"/>
  <c r="R230" i="2"/>
  <c r="N231" i="2"/>
  <c r="O231" i="2"/>
  <c r="P231" i="2"/>
  <c r="Q231" i="2"/>
  <c r="R231" i="2"/>
  <c r="N232" i="2"/>
  <c r="O232" i="2"/>
  <c r="P232" i="2"/>
  <c r="Q232" i="2"/>
  <c r="R232" i="2"/>
  <c r="N233" i="2"/>
  <c r="O233" i="2"/>
  <c r="P233" i="2"/>
  <c r="Q233" i="2"/>
  <c r="R233" i="2"/>
  <c r="N234" i="2"/>
  <c r="O234" i="2"/>
  <c r="P234" i="2"/>
  <c r="Q234" i="2"/>
  <c r="R234" i="2"/>
  <c r="N235" i="2"/>
  <c r="O235" i="2"/>
  <c r="P235" i="2"/>
  <c r="Q235" i="2"/>
  <c r="R235" i="2"/>
  <c r="N236" i="2"/>
  <c r="O236" i="2"/>
  <c r="P236" i="2"/>
  <c r="Q236" i="2"/>
  <c r="R236" i="2"/>
  <c r="N237" i="2"/>
  <c r="O237" i="2"/>
  <c r="P237" i="2"/>
  <c r="Q237" i="2"/>
  <c r="R237" i="2"/>
  <c r="N238" i="2"/>
  <c r="O238" i="2"/>
  <c r="P238" i="2"/>
  <c r="Q238" i="2"/>
  <c r="R238" i="2"/>
  <c r="N239" i="2"/>
  <c r="O239" i="2"/>
  <c r="P239" i="2"/>
  <c r="Q239" i="2"/>
  <c r="R239" i="2"/>
  <c r="N240" i="2"/>
  <c r="O240" i="2"/>
  <c r="P240" i="2"/>
  <c r="Q240" i="2"/>
  <c r="R240" i="2"/>
  <c r="N241" i="2"/>
  <c r="O241" i="2"/>
  <c r="P241" i="2"/>
  <c r="Q241" i="2"/>
  <c r="R241" i="2"/>
  <c r="N242" i="2"/>
  <c r="O242" i="2"/>
  <c r="P242" i="2"/>
  <c r="Q242" i="2"/>
  <c r="R242" i="2"/>
  <c r="N243" i="2"/>
  <c r="O243" i="2"/>
  <c r="P243" i="2"/>
  <c r="Q243" i="2"/>
  <c r="R243" i="2"/>
  <c r="N244" i="2"/>
  <c r="O244" i="2"/>
  <c r="P244" i="2"/>
  <c r="Q244" i="2"/>
  <c r="R244" i="2"/>
  <c r="N245" i="2"/>
  <c r="O245" i="2"/>
  <c r="P245" i="2"/>
  <c r="Q245" i="2"/>
  <c r="R245" i="2"/>
  <c r="N246" i="2"/>
  <c r="O246" i="2"/>
  <c r="P246" i="2"/>
  <c r="Q246" i="2"/>
  <c r="R246" i="2"/>
  <c r="N247" i="2"/>
  <c r="O247" i="2"/>
  <c r="P247" i="2"/>
  <c r="Q247" i="2"/>
  <c r="R247" i="2"/>
  <c r="N248" i="2"/>
  <c r="O248" i="2"/>
  <c r="P248" i="2"/>
  <c r="Q248" i="2"/>
  <c r="R248" i="2"/>
  <c r="N249" i="2"/>
  <c r="O249" i="2"/>
  <c r="P249" i="2"/>
  <c r="Q249" i="2"/>
  <c r="R249" i="2"/>
  <c r="N178" i="2"/>
  <c r="O178" i="2"/>
  <c r="P178" i="2"/>
  <c r="Q178" i="2"/>
  <c r="R178" i="2"/>
  <c r="N179" i="2"/>
  <c r="O179" i="2"/>
  <c r="P179" i="2"/>
  <c r="Q179" i="2"/>
  <c r="R179" i="2"/>
  <c r="N180" i="2"/>
  <c r="O180" i="2"/>
  <c r="P180" i="2"/>
  <c r="Q180" i="2"/>
  <c r="R180" i="2"/>
  <c r="N181" i="2"/>
  <c r="O181" i="2"/>
  <c r="P181" i="2"/>
  <c r="Q181" i="2"/>
  <c r="R181" i="2"/>
  <c r="N182" i="2"/>
  <c r="O182" i="2"/>
  <c r="P182" i="2"/>
  <c r="Q182" i="2"/>
  <c r="R182" i="2"/>
  <c r="N183" i="2"/>
  <c r="O183" i="2"/>
  <c r="P183" i="2"/>
  <c r="Q183" i="2"/>
  <c r="R183" i="2"/>
  <c r="N184" i="2"/>
  <c r="O184" i="2"/>
  <c r="P184" i="2"/>
  <c r="Q184" i="2"/>
  <c r="R184" i="2"/>
  <c r="N185" i="2"/>
  <c r="O185" i="2"/>
  <c r="P185" i="2"/>
  <c r="Q185" i="2"/>
  <c r="R185" i="2"/>
  <c r="N186" i="2"/>
  <c r="O186" i="2"/>
  <c r="P186" i="2"/>
  <c r="Q186" i="2"/>
  <c r="R186" i="2"/>
  <c r="N187" i="2"/>
  <c r="O187" i="2"/>
  <c r="P187" i="2"/>
  <c r="Q187" i="2"/>
  <c r="R187" i="2"/>
  <c r="N188" i="2"/>
  <c r="O188" i="2"/>
  <c r="P188" i="2"/>
  <c r="Q188" i="2"/>
  <c r="R188" i="2"/>
  <c r="N189" i="2"/>
  <c r="O189" i="2"/>
  <c r="P189" i="2"/>
  <c r="Q189" i="2"/>
  <c r="R189" i="2"/>
  <c r="N190" i="2"/>
  <c r="O190" i="2"/>
  <c r="P190" i="2"/>
  <c r="Q190" i="2"/>
  <c r="R190" i="2"/>
  <c r="N191" i="2"/>
  <c r="O191" i="2"/>
  <c r="P191" i="2"/>
  <c r="Q191" i="2"/>
  <c r="R191" i="2"/>
  <c r="N192" i="2"/>
  <c r="O192" i="2"/>
  <c r="P192" i="2"/>
  <c r="Q192" i="2"/>
  <c r="R192" i="2"/>
  <c r="N193" i="2"/>
  <c r="O193" i="2"/>
  <c r="P193" i="2"/>
  <c r="Q193" i="2"/>
  <c r="R193" i="2"/>
  <c r="N194" i="2"/>
  <c r="O194" i="2"/>
  <c r="P194" i="2"/>
  <c r="Q194" i="2"/>
  <c r="R194" i="2"/>
  <c r="N195" i="2"/>
  <c r="O195" i="2"/>
  <c r="P195" i="2"/>
  <c r="Q195" i="2"/>
  <c r="R195" i="2"/>
  <c r="N196" i="2"/>
  <c r="O196" i="2"/>
  <c r="P196" i="2"/>
  <c r="Q196" i="2"/>
  <c r="R196" i="2"/>
  <c r="N197" i="2"/>
  <c r="O197" i="2"/>
  <c r="P197" i="2"/>
  <c r="Q197" i="2"/>
  <c r="R197" i="2"/>
  <c r="N198" i="2"/>
  <c r="O198" i="2"/>
  <c r="P198" i="2"/>
  <c r="Q198" i="2"/>
  <c r="R198" i="2"/>
  <c r="N199" i="2"/>
  <c r="O199" i="2"/>
  <c r="P199" i="2"/>
  <c r="Q199" i="2"/>
  <c r="R199" i="2"/>
  <c r="N200" i="2"/>
  <c r="O200" i="2"/>
  <c r="P200" i="2"/>
  <c r="Q200" i="2"/>
  <c r="R200" i="2"/>
  <c r="N201" i="2"/>
  <c r="O201" i="2"/>
  <c r="P201" i="2"/>
  <c r="Q201" i="2"/>
  <c r="R201" i="2"/>
  <c r="N202" i="2"/>
  <c r="O202" i="2"/>
  <c r="P202" i="2"/>
  <c r="Q202" i="2"/>
  <c r="R202" i="2"/>
  <c r="N203" i="2"/>
  <c r="O203" i="2"/>
  <c r="P203" i="2"/>
  <c r="Q203" i="2"/>
  <c r="R203" i="2"/>
  <c r="N204" i="2"/>
  <c r="O204" i="2"/>
  <c r="P204" i="2"/>
  <c r="Q204" i="2"/>
  <c r="R204" i="2"/>
  <c r="N205" i="2"/>
  <c r="O205" i="2"/>
  <c r="P205" i="2"/>
  <c r="Q205" i="2"/>
  <c r="R205" i="2"/>
  <c r="N206" i="2"/>
  <c r="O206" i="2"/>
  <c r="P206" i="2"/>
  <c r="Q206" i="2"/>
  <c r="R206" i="2"/>
  <c r="N207" i="2"/>
  <c r="O207" i="2"/>
  <c r="P207" i="2"/>
  <c r="Q207" i="2"/>
  <c r="R207" i="2"/>
  <c r="N208" i="2"/>
  <c r="O208" i="2"/>
  <c r="P208" i="2"/>
  <c r="Q208" i="2"/>
  <c r="R208" i="2"/>
  <c r="N209" i="2"/>
  <c r="O209" i="2"/>
  <c r="P209" i="2"/>
  <c r="Q209" i="2"/>
  <c r="R209" i="2"/>
  <c r="N210" i="2"/>
  <c r="O210" i="2"/>
  <c r="P210" i="2"/>
  <c r="Q210" i="2"/>
  <c r="R210" i="2"/>
  <c r="N176" i="2"/>
  <c r="N154" i="2"/>
  <c r="O154" i="2"/>
  <c r="P154" i="2"/>
  <c r="Q154" i="2"/>
  <c r="R154" i="2"/>
  <c r="N155" i="2"/>
  <c r="O155" i="2"/>
  <c r="P155" i="2"/>
  <c r="Q155" i="2"/>
  <c r="R155" i="2"/>
  <c r="N156" i="2"/>
  <c r="O156" i="2"/>
  <c r="P156" i="2"/>
  <c r="Q156" i="2"/>
  <c r="R156" i="2"/>
  <c r="N157" i="2"/>
  <c r="O157" i="2"/>
  <c r="P157" i="2"/>
  <c r="Q157" i="2"/>
  <c r="R157" i="2"/>
  <c r="N158" i="2"/>
  <c r="O158" i="2"/>
  <c r="P158" i="2"/>
  <c r="Q158" i="2"/>
  <c r="R158" i="2"/>
  <c r="N159" i="2"/>
  <c r="O159" i="2"/>
  <c r="P159" i="2"/>
  <c r="Q159" i="2"/>
  <c r="R159" i="2"/>
  <c r="N160" i="2"/>
  <c r="O160" i="2"/>
  <c r="P160" i="2"/>
  <c r="Q160" i="2"/>
  <c r="R160" i="2"/>
  <c r="N161" i="2"/>
  <c r="O161" i="2"/>
  <c r="P161" i="2"/>
  <c r="Q161" i="2"/>
  <c r="R161" i="2"/>
  <c r="N162" i="2"/>
  <c r="O162" i="2"/>
  <c r="P162" i="2"/>
  <c r="Q162" i="2"/>
  <c r="R162" i="2"/>
  <c r="N163" i="2"/>
  <c r="O163" i="2"/>
  <c r="P163" i="2"/>
  <c r="Q163" i="2"/>
  <c r="R163" i="2"/>
  <c r="N134" i="2"/>
  <c r="O134" i="2"/>
  <c r="P134" i="2"/>
  <c r="Q134" i="2"/>
  <c r="R134" i="2"/>
  <c r="N135" i="2"/>
  <c r="O135" i="2"/>
  <c r="P135" i="2"/>
  <c r="Q135" i="2"/>
  <c r="R135" i="2"/>
  <c r="N136" i="2"/>
  <c r="O136" i="2"/>
  <c r="P136" i="2"/>
  <c r="Q136" i="2"/>
  <c r="R136" i="2"/>
  <c r="N137" i="2"/>
  <c r="O137" i="2"/>
  <c r="P137" i="2"/>
  <c r="N89" i="2"/>
  <c r="O89" i="2"/>
  <c r="P89" i="2"/>
  <c r="Q89" i="2"/>
  <c r="R89" i="2"/>
  <c r="N90" i="2"/>
  <c r="O90" i="2"/>
  <c r="P90" i="2"/>
  <c r="Q90" i="2"/>
  <c r="R90" i="2"/>
  <c r="N91" i="2"/>
  <c r="O91" i="2"/>
  <c r="P91" i="2"/>
  <c r="Q91" i="2"/>
  <c r="R91" i="2"/>
  <c r="N92" i="2"/>
  <c r="O92" i="2"/>
  <c r="P92" i="2"/>
  <c r="Q92" i="2"/>
  <c r="R92" i="2"/>
  <c r="N93" i="2"/>
  <c r="O93" i="2"/>
  <c r="P93" i="2"/>
  <c r="Q93" i="2"/>
  <c r="R93" i="2"/>
  <c r="N94" i="2"/>
  <c r="O94" i="2"/>
  <c r="P94" i="2"/>
  <c r="Q94" i="2"/>
  <c r="R94" i="2"/>
  <c r="N95" i="2"/>
  <c r="O95" i="2"/>
  <c r="P95" i="2"/>
  <c r="Q95" i="2"/>
  <c r="R95" i="2"/>
  <c r="N96" i="2"/>
  <c r="O96" i="2"/>
  <c r="P96" i="2"/>
  <c r="Q96" i="2"/>
  <c r="R96" i="2"/>
  <c r="N97" i="2"/>
  <c r="O97" i="2"/>
  <c r="P97" i="2"/>
  <c r="Q97" i="2"/>
  <c r="R97" i="2"/>
  <c r="N98" i="2"/>
  <c r="O98" i="2"/>
  <c r="P98" i="2"/>
  <c r="Q98" i="2"/>
  <c r="R98" i="2"/>
  <c r="N99" i="2"/>
  <c r="O99" i="2"/>
  <c r="P99" i="2"/>
  <c r="Q99" i="2"/>
  <c r="R99" i="2"/>
  <c r="N100" i="2"/>
  <c r="O100" i="2"/>
  <c r="P100" i="2"/>
  <c r="Q100" i="2"/>
  <c r="R100" i="2"/>
  <c r="N101" i="2"/>
  <c r="O101" i="2"/>
  <c r="P101" i="2"/>
  <c r="Q101" i="2"/>
  <c r="R101" i="2"/>
  <c r="N102" i="2"/>
  <c r="O102" i="2"/>
  <c r="P102" i="2"/>
  <c r="Q102" i="2"/>
  <c r="R102" i="2"/>
  <c r="N103" i="2"/>
  <c r="O103" i="2"/>
  <c r="P103" i="2"/>
  <c r="Q103" i="2"/>
  <c r="R103" i="2"/>
  <c r="N104" i="2"/>
  <c r="O104" i="2"/>
  <c r="P104" i="2"/>
  <c r="Q104" i="2"/>
  <c r="R104" i="2"/>
  <c r="N105" i="2"/>
  <c r="O105" i="2"/>
  <c r="P105" i="2"/>
  <c r="Q105" i="2"/>
  <c r="R105" i="2"/>
  <c r="N106" i="2"/>
  <c r="O106" i="2"/>
  <c r="P106" i="2"/>
  <c r="Q106" i="2"/>
  <c r="R106" i="2"/>
  <c r="N107" i="2"/>
  <c r="O107" i="2"/>
  <c r="P107" i="2"/>
  <c r="Q107" i="2"/>
  <c r="R107" i="2"/>
  <c r="N108" i="2"/>
  <c r="O108" i="2"/>
  <c r="P108" i="2"/>
  <c r="Q108" i="2"/>
  <c r="R108" i="2"/>
  <c r="N109" i="2"/>
  <c r="O109" i="2"/>
  <c r="P109" i="2"/>
  <c r="Q109" i="2"/>
  <c r="R109" i="2"/>
  <c r="N110" i="2"/>
  <c r="O110" i="2"/>
  <c r="P110" i="2"/>
  <c r="Q110" i="2"/>
  <c r="R110" i="2"/>
  <c r="N111" i="2"/>
  <c r="O111" i="2"/>
  <c r="P111" i="2"/>
  <c r="Q111" i="2"/>
  <c r="R111" i="2"/>
  <c r="N112" i="2"/>
  <c r="O112" i="2"/>
  <c r="P112" i="2"/>
  <c r="Q112" i="2"/>
  <c r="R112" i="2"/>
  <c r="N113" i="2"/>
  <c r="O113" i="2"/>
  <c r="P113" i="2"/>
  <c r="Q113" i="2"/>
  <c r="R113" i="2"/>
  <c r="N114" i="2"/>
  <c r="O114" i="2"/>
  <c r="P114" i="2"/>
  <c r="Q114" i="2"/>
  <c r="R114" i="2"/>
  <c r="N115" i="2"/>
  <c r="O115" i="2"/>
  <c r="P115" i="2"/>
  <c r="Q115" i="2"/>
  <c r="R115" i="2"/>
  <c r="N116" i="2"/>
  <c r="O116" i="2"/>
  <c r="P116" i="2"/>
  <c r="Q116" i="2"/>
  <c r="R116" i="2"/>
  <c r="N117" i="2"/>
  <c r="O117" i="2"/>
  <c r="P117" i="2"/>
  <c r="Q117" i="2"/>
  <c r="R117" i="2"/>
  <c r="N118" i="2"/>
  <c r="O118" i="2"/>
  <c r="P118" i="2"/>
  <c r="Q118" i="2"/>
  <c r="R118" i="2"/>
  <c r="N119" i="2"/>
  <c r="N120" i="2"/>
  <c r="N121" i="2"/>
  <c r="N63" i="2"/>
  <c r="O63" i="2"/>
  <c r="P63" i="2"/>
  <c r="Q63" i="2"/>
  <c r="R63" i="2"/>
  <c r="N64" i="2"/>
  <c r="O64" i="2"/>
  <c r="P64" i="2"/>
  <c r="Q64" i="2"/>
  <c r="R64" i="2"/>
  <c r="N65" i="2"/>
  <c r="O65" i="2"/>
  <c r="P65" i="2"/>
  <c r="Q65" i="2"/>
  <c r="R65" i="2"/>
  <c r="N66" i="2"/>
  <c r="O66" i="2"/>
  <c r="P66" i="2"/>
  <c r="Q66" i="2"/>
  <c r="R66" i="2"/>
  <c r="N67" i="2"/>
  <c r="O67" i="2"/>
  <c r="P67" i="2"/>
  <c r="Q67" i="2"/>
  <c r="R67" i="2"/>
  <c r="N68" i="2"/>
  <c r="O68" i="2"/>
  <c r="P68" i="2"/>
  <c r="Q68" i="2"/>
  <c r="R68" i="2"/>
  <c r="N69" i="2"/>
  <c r="O69" i="2"/>
  <c r="P69" i="2"/>
  <c r="Q69" i="2"/>
  <c r="R69" i="2"/>
  <c r="N70" i="2"/>
  <c r="O70" i="2"/>
  <c r="P70" i="2"/>
  <c r="Q70" i="2"/>
  <c r="R70" i="2"/>
  <c r="N71" i="2"/>
  <c r="O71" i="2"/>
  <c r="P71" i="2"/>
  <c r="Q71" i="2"/>
  <c r="R71" i="2"/>
  <c r="N20" i="2"/>
  <c r="O20" i="2"/>
  <c r="P20" i="2"/>
  <c r="Q20" i="2"/>
  <c r="R20" i="2"/>
  <c r="N21" i="2"/>
  <c r="O21" i="2"/>
  <c r="P21" i="2"/>
  <c r="Q21" i="2"/>
  <c r="R21" i="2"/>
  <c r="N22" i="2"/>
  <c r="O22" i="2"/>
  <c r="P22" i="2"/>
  <c r="Q22" i="2"/>
  <c r="R22" i="2"/>
  <c r="N23" i="2"/>
  <c r="O23" i="2"/>
  <c r="P23" i="2"/>
  <c r="Q23" i="2"/>
  <c r="R23" i="2"/>
  <c r="N24" i="2"/>
  <c r="O24" i="2"/>
  <c r="P24" i="2"/>
  <c r="Q24" i="2"/>
  <c r="R24" i="2"/>
  <c r="N25" i="2"/>
  <c r="O25" i="2"/>
  <c r="P25" i="2"/>
  <c r="Q25" i="2"/>
  <c r="R25" i="2"/>
  <c r="N26" i="2"/>
  <c r="O26" i="2"/>
  <c r="P26" i="2"/>
  <c r="Q26" i="2"/>
  <c r="R26" i="2"/>
  <c r="N27" i="2"/>
  <c r="O27" i="2"/>
  <c r="P27" i="2"/>
  <c r="Q27" i="2"/>
  <c r="R27" i="2"/>
  <c r="N28" i="2"/>
  <c r="O28" i="2"/>
  <c r="P28" i="2"/>
  <c r="Q28" i="2"/>
  <c r="R28" i="2"/>
  <c r="N29" i="2"/>
  <c r="O29" i="2"/>
  <c r="P29" i="2"/>
  <c r="Q29" i="2"/>
  <c r="R29" i="2"/>
  <c r="N30" i="2"/>
  <c r="O30" i="2"/>
  <c r="P30" i="2"/>
  <c r="Q30" i="2"/>
  <c r="R30" i="2"/>
  <c r="N31" i="2"/>
  <c r="O31" i="2"/>
  <c r="P31" i="2"/>
  <c r="Q31" i="2"/>
  <c r="R31" i="2"/>
  <c r="N32" i="2"/>
  <c r="O32" i="2"/>
  <c r="P32" i="2"/>
  <c r="Q32" i="2"/>
  <c r="R32" i="2"/>
  <c r="N33" i="2"/>
  <c r="O33" i="2"/>
  <c r="P33" i="2"/>
  <c r="Q33" i="2"/>
  <c r="R33" i="2"/>
  <c r="N34" i="2"/>
  <c r="O34" i="2"/>
  <c r="P34" i="2"/>
  <c r="Q34" i="2"/>
  <c r="R34" i="2"/>
  <c r="N35" i="2"/>
  <c r="O35" i="2"/>
  <c r="P35" i="2"/>
  <c r="Q35" i="2"/>
  <c r="R35" i="2"/>
  <c r="N36" i="2"/>
  <c r="O36" i="2"/>
  <c r="P36" i="2"/>
  <c r="Q36" i="2"/>
  <c r="R36" i="2"/>
  <c r="N37" i="2"/>
  <c r="O37" i="2"/>
  <c r="P37" i="2"/>
  <c r="Q37" i="2"/>
  <c r="R37" i="2"/>
  <c r="N38" i="2"/>
  <c r="O38" i="2"/>
  <c r="P38" i="2"/>
  <c r="Q38" i="2"/>
  <c r="R38" i="2"/>
  <c r="N39" i="2"/>
  <c r="O39" i="2"/>
  <c r="P39" i="2"/>
  <c r="Q39" i="2"/>
  <c r="R39" i="2"/>
  <c r="N40" i="2"/>
  <c r="O40" i="2"/>
  <c r="P40" i="2"/>
  <c r="Q40" i="2"/>
  <c r="R40" i="2"/>
  <c r="O41" i="2"/>
  <c r="P41" i="2"/>
  <c r="N41" i="2"/>
  <c r="Q41" i="2"/>
  <c r="R41" i="2"/>
  <c r="N42" i="2"/>
  <c r="O42" i="2"/>
  <c r="P42" i="2"/>
  <c r="Q42" i="2"/>
  <c r="R42" i="2"/>
  <c r="N43" i="2"/>
  <c r="O43" i="2"/>
  <c r="P43" i="2"/>
  <c r="Q43" i="2"/>
  <c r="R43" i="2"/>
  <c r="N44" i="2"/>
  <c r="O44" i="2"/>
  <c r="P44" i="2"/>
  <c r="Q44" i="2"/>
  <c r="R44" i="2"/>
  <c r="N45" i="2"/>
  <c r="O45" i="2"/>
  <c r="P45" i="2"/>
  <c r="Q45" i="2"/>
  <c r="R45" i="2"/>
  <c r="N46" i="2"/>
  <c r="O46" i="2"/>
  <c r="P46" i="2"/>
  <c r="Q46" i="2"/>
  <c r="R46" i="2"/>
  <c r="N47" i="2"/>
  <c r="O47" i="2"/>
  <c r="P47" i="2"/>
  <c r="Q47" i="2"/>
  <c r="R47" i="2"/>
  <c r="N48" i="2"/>
  <c r="O48" i="2"/>
  <c r="P48" i="2"/>
  <c r="Q48" i="2"/>
  <c r="R48" i="2"/>
  <c r="N49" i="2"/>
  <c r="O49" i="2"/>
  <c r="P49" i="2"/>
  <c r="Q49" i="2"/>
  <c r="R49" i="2"/>
  <c r="N50" i="2"/>
  <c r="O50" i="2"/>
  <c r="P50" i="2"/>
  <c r="Q50" i="2"/>
  <c r="R50" i="2"/>
  <c r="N51" i="2"/>
  <c r="O51" i="2"/>
  <c r="P51" i="2"/>
  <c r="Q51" i="2"/>
  <c r="R51" i="2"/>
  <c r="N52" i="2"/>
  <c r="O52" i="2"/>
  <c r="N766" i="2"/>
  <c r="N758" i="2"/>
  <c r="N759" i="2"/>
  <c r="N760" i="2"/>
  <c r="N761" i="2"/>
  <c r="N762" i="2"/>
  <c r="N763" i="2"/>
  <c r="N764" i="2"/>
  <c r="N765" i="2"/>
  <c r="N757" i="2"/>
  <c r="N741" i="2"/>
  <c r="N742" i="2"/>
  <c r="N743" i="2"/>
  <c r="N744" i="2"/>
  <c r="N745" i="2"/>
  <c r="N746" i="2"/>
  <c r="N747" i="2"/>
  <c r="N748" i="2"/>
  <c r="N749" i="2"/>
  <c r="N740" i="2"/>
  <c r="N724" i="2"/>
  <c r="N725" i="2"/>
  <c r="N726" i="2"/>
  <c r="N727" i="2"/>
  <c r="N728" i="2"/>
  <c r="N729" i="2"/>
  <c r="N730" i="2"/>
  <c r="N731" i="2"/>
  <c r="N732" i="2"/>
  <c r="N723" i="2"/>
  <c r="N707" i="2"/>
  <c r="N708" i="2"/>
  <c r="N709" i="2"/>
  <c r="N710" i="2"/>
  <c r="N711" i="2"/>
  <c r="N712" i="2"/>
  <c r="N713" i="2"/>
  <c r="N714" i="2"/>
  <c r="N715" i="2"/>
  <c r="N706" i="2"/>
  <c r="N690" i="2"/>
  <c r="N691" i="2"/>
  <c r="N692" i="2"/>
  <c r="N693" i="2"/>
  <c r="N694" i="2"/>
  <c r="N695" i="2"/>
  <c r="N696" i="2"/>
  <c r="N697" i="2"/>
  <c r="N698" i="2"/>
  <c r="N689" i="2"/>
  <c r="N673" i="2"/>
  <c r="N674" i="2"/>
  <c r="N675" i="2"/>
  <c r="N676" i="2"/>
  <c r="N677" i="2"/>
  <c r="N678" i="2"/>
  <c r="N679" i="2"/>
  <c r="N680" i="2"/>
  <c r="N681" i="2"/>
  <c r="N672" i="2"/>
  <c r="N656" i="2"/>
  <c r="N657" i="2"/>
  <c r="N658" i="2"/>
  <c r="N659" i="2"/>
  <c r="N660" i="2"/>
  <c r="N661" i="2"/>
  <c r="N662" i="2"/>
  <c r="N663" i="2"/>
  <c r="N664" i="2"/>
  <c r="N655" i="2"/>
  <c r="N639" i="2"/>
  <c r="N640" i="2"/>
  <c r="N641" i="2"/>
  <c r="N642" i="2"/>
  <c r="N643" i="2"/>
  <c r="N644" i="2"/>
  <c r="N645" i="2"/>
  <c r="N646" i="2"/>
  <c r="N647" i="2"/>
  <c r="N638" i="2"/>
  <c r="N622" i="2"/>
  <c r="N623" i="2"/>
  <c r="N624" i="2"/>
  <c r="N625" i="2"/>
  <c r="N626" i="2"/>
  <c r="N627" i="2"/>
  <c r="N628" i="2"/>
  <c r="N629" i="2"/>
  <c r="N630" i="2"/>
  <c r="N621" i="2"/>
  <c r="N605" i="2"/>
  <c r="N606" i="2"/>
  <c r="N607" i="2"/>
  <c r="N608" i="2"/>
  <c r="N609" i="2"/>
  <c r="N610" i="2"/>
  <c r="N611" i="2"/>
  <c r="N612" i="2"/>
  <c r="N613" i="2"/>
  <c r="N604" i="2"/>
  <c r="N588" i="2"/>
  <c r="N589" i="2"/>
  <c r="N590" i="2"/>
  <c r="N591" i="2"/>
  <c r="N592" i="2"/>
  <c r="N593" i="2"/>
  <c r="N594" i="2"/>
  <c r="N595" i="2"/>
  <c r="N596" i="2"/>
  <c r="N587" i="2"/>
  <c r="N571" i="2"/>
  <c r="N572" i="2"/>
  <c r="N573" i="2"/>
  <c r="N574" i="2"/>
  <c r="N575" i="2"/>
  <c r="N576" i="2"/>
  <c r="N577" i="2"/>
  <c r="N578" i="2"/>
  <c r="N579" i="2"/>
  <c r="N570" i="2"/>
  <c r="N554" i="2"/>
  <c r="N555" i="2"/>
  <c r="N556" i="2"/>
  <c r="N557" i="2"/>
  <c r="N558" i="2"/>
  <c r="N559" i="2"/>
  <c r="N560" i="2"/>
  <c r="N561" i="2"/>
  <c r="N562" i="2"/>
  <c r="N553" i="2"/>
  <c r="N537" i="2"/>
  <c r="N538" i="2"/>
  <c r="N539" i="2"/>
  <c r="N540" i="2"/>
  <c r="N541" i="2"/>
  <c r="N542" i="2"/>
  <c r="N543" i="2"/>
  <c r="N544" i="2"/>
  <c r="N545" i="2"/>
  <c r="N536" i="2"/>
  <c r="N520" i="2"/>
  <c r="N521" i="2"/>
  <c r="N522" i="2"/>
  <c r="N523" i="2"/>
  <c r="N524" i="2"/>
  <c r="N525" i="2"/>
  <c r="N526" i="2"/>
  <c r="N527" i="2"/>
  <c r="N528" i="2"/>
  <c r="N519" i="2"/>
  <c r="N503" i="2"/>
  <c r="N504" i="2"/>
  <c r="N505" i="2"/>
  <c r="N506" i="2"/>
  <c r="N507" i="2"/>
  <c r="N508" i="2"/>
  <c r="N509" i="2"/>
  <c r="N510" i="2"/>
  <c r="N511" i="2"/>
  <c r="N502" i="2"/>
  <c r="N486" i="2"/>
  <c r="N487" i="2"/>
  <c r="N488" i="2"/>
  <c r="N489" i="2"/>
  <c r="N490" i="2"/>
  <c r="N491" i="2"/>
  <c r="N492" i="2"/>
  <c r="N493" i="2"/>
  <c r="N494" i="2"/>
  <c r="N485" i="2"/>
  <c r="N469" i="2"/>
  <c r="N470" i="2"/>
  <c r="N471" i="2"/>
  <c r="N472" i="2"/>
  <c r="N473" i="2"/>
  <c r="N474" i="2"/>
  <c r="N475" i="2"/>
  <c r="N476" i="2"/>
  <c r="N477" i="2"/>
  <c r="N468" i="2"/>
  <c r="N452" i="2"/>
  <c r="N453" i="2"/>
  <c r="N454" i="2"/>
  <c r="N455" i="2"/>
  <c r="N456" i="2"/>
  <c r="N457" i="2"/>
  <c r="N458" i="2"/>
  <c r="N459" i="2"/>
  <c r="N460" i="2"/>
  <c r="N451" i="2"/>
  <c r="N435" i="2"/>
  <c r="N436" i="2"/>
  <c r="N437" i="2"/>
  <c r="N438" i="2"/>
  <c r="N439" i="2"/>
  <c r="N440" i="2"/>
  <c r="N441" i="2"/>
  <c r="N442" i="2"/>
  <c r="N443" i="2"/>
  <c r="N434" i="2"/>
  <c r="N419" i="2"/>
  <c r="N420" i="2"/>
  <c r="N421" i="2"/>
  <c r="N422" i="2"/>
  <c r="N423" i="2"/>
  <c r="N424" i="2"/>
  <c r="N425" i="2"/>
  <c r="N426" i="2"/>
  <c r="N427" i="2"/>
  <c r="N418" i="2"/>
  <c r="N402" i="2"/>
  <c r="N403" i="2"/>
  <c r="N404" i="2"/>
  <c r="N405" i="2"/>
  <c r="N406" i="2"/>
  <c r="N407" i="2"/>
  <c r="N408" i="2"/>
  <c r="N409" i="2"/>
  <c r="N410" i="2"/>
  <c r="N401" i="2"/>
  <c r="N385" i="2"/>
  <c r="N386" i="2"/>
  <c r="N387" i="2"/>
  <c r="N388" i="2"/>
  <c r="N389" i="2"/>
  <c r="N390" i="2"/>
  <c r="N391" i="2"/>
  <c r="N392" i="2"/>
  <c r="N393" i="2"/>
  <c r="N384" i="2"/>
  <c r="N376" i="2"/>
  <c r="N368" i="2"/>
  <c r="N369" i="2"/>
  <c r="N370" i="2"/>
  <c r="N371" i="2"/>
  <c r="N372" i="2"/>
  <c r="N373" i="2"/>
  <c r="N374" i="2"/>
  <c r="N375" i="2"/>
  <c r="N367" i="2"/>
  <c r="N351" i="2"/>
  <c r="N352" i="2"/>
  <c r="N353" i="2"/>
  <c r="N354" i="2"/>
  <c r="N355" i="2"/>
  <c r="N356" i="2"/>
  <c r="N357" i="2"/>
  <c r="N358" i="2"/>
  <c r="N359" i="2"/>
  <c r="N350" i="2"/>
  <c r="N334" i="2"/>
  <c r="N335" i="2"/>
  <c r="N336" i="2"/>
  <c r="N337" i="2"/>
  <c r="N338" i="2"/>
  <c r="N339" i="2"/>
  <c r="N340" i="2"/>
  <c r="N341" i="2"/>
  <c r="N342" i="2"/>
  <c r="N333" i="2"/>
  <c r="N296" i="2"/>
  <c r="N319" i="2"/>
  <c r="N320" i="2"/>
  <c r="N321" i="2"/>
  <c r="N322" i="2"/>
  <c r="N323" i="2"/>
  <c r="N324" i="2"/>
  <c r="N325" i="2"/>
  <c r="N295" i="2"/>
  <c r="N262" i="2"/>
  <c r="N284" i="2"/>
  <c r="N285" i="2"/>
  <c r="N286" i="2"/>
  <c r="N287" i="2"/>
  <c r="N261" i="2"/>
  <c r="N223" i="2"/>
  <c r="N250" i="2"/>
  <c r="N251" i="2"/>
  <c r="N252" i="2"/>
  <c r="N253" i="2"/>
  <c r="N222" i="2"/>
  <c r="N177" i="2"/>
  <c r="N211" i="2"/>
  <c r="N212" i="2"/>
  <c r="N213" i="2"/>
  <c r="N214" i="2"/>
  <c r="N153" i="2"/>
  <c r="N164" i="2"/>
  <c r="N165" i="2"/>
  <c r="N166" i="2"/>
  <c r="N167" i="2"/>
  <c r="N168" i="2"/>
  <c r="N152" i="2"/>
  <c r="N133" i="2"/>
  <c r="N138" i="2"/>
  <c r="N139" i="2"/>
  <c r="N140" i="2"/>
  <c r="N141" i="2"/>
  <c r="N142" i="2"/>
  <c r="N143" i="2"/>
  <c r="N144" i="2"/>
  <c r="N132" i="2"/>
  <c r="N122" i="2"/>
  <c r="N123" i="2"/>
  <c r="N124" i="2"/>
  <c r="N88" i="2"/>
  <c r="N62" i="2"/>
  <c r="N72" i="2"/>
  <c r="N73" i="2"/>
  <c r="N74" i="2"/>
  <c r="N75" i="2"/>
  <c r="N76" i="2"/>
  <c r="N77" i="2"/>
  <c r="N78" i="2"/>
  <c r="N61" i="2"/>
  <c r="N19" i="2"/>
  <c r="O766" i="2"/>
  <c r="O758" i="2"/>
  <c r="O759" i="2"/>
  <c r="O760" i="2"/>
  <c r="O761" i="2"/>
  <c r="O762" i="2"/>
  <c r="O763" i="2"/>
  <c r="O764" i="2"/>
  <c r="O765" i="2"/>
  <c r="O757" i="2"/>
  <c r="O741" i="2"/>
  <c r="O742" i="2"/>
  <c r="O743" i="2"/>
  <c r="O744" i="2"/>
  <c r="O745" i="2"/>
  <c r="O746" i="2"/>
  <c r="O747" i="2"/>
  <c r="O748" i="2"/>
  <c r="O749" i="2"/>
  <c r="O740" i="2"/>
  <c r="O724" i="2"/>
  <c r="O725" i="2"/>
  <c r="O726" i="2"/>
  <c r="O727" i="2"/>
  <c r="O728" i="2"/>
  <c r="O729" i="2"/>
  <c r="O730" i="2"/>
  <c r="O731" i="2"/>
  <c r="O732" i="2"/>
  <c r="O723" i="2"/>
  <c r="O707" i="2"/>
  <c r="O708" i="2"/>
  <c r="O709" i="2"/>
  <c r="O710" i="2"/>
  <c r="O711" i="2"/>
  <c r="O712" i="2"/>
  <c r="O713" i="2"/>
  <c r="O714" i="2"/>
  <c r="O715" i="2"/>
  <c r="O706" i="2"/>
  <c r="O690" i="2"/>
  <c r="O691" i="2"/>
  <c r="O692" i="2"/>
  <c r="O693" i="2"/>
  <c r="O694" i="2"/>
  <c r="O695" i="2"/>
  <c r="O696" i="2"/>
  <c r="O697" i="2"/>
  <c r="O698" i="2"/>
  <c r="O689" i="2"/>
  <c r="O673" i="2"/>
  <c r="O674" i="2"/>
  <c r="O675" i="2"/>
  <c r="O676" i="2"/>
  <c r="O677" i="2"/>
  <c r="O678" i="2"/>
  <c r="O679" i="2"/>
  <c r="O680" i="2"/>
  <c r="O681" i="2"/>
  <c r="O672" i="2"/>
  <c r="O656" i="2"/>
  <c r="O657" i="2"/>
  <c r="O658" i="2"/>
  <c r="O659" i="2"/>
  <c r="O660" i="2"/>
  <c r="O661" i="2"/>
  <c r="O662" i="2"/>
  <c r="O663" i="2"/>
  <c r="O664" i="2"/>
  <c r="O655" i="2"/>
  <c r="O639" i="2"/>
  <c r="O640" i="2"/>
  <c r="O641" i="2"/>
  <c r="O642" i="2"/>
  <c r="O643" i="2"/>
  <c r="O644" i="2"/>
  <c r="O645" i="2"/>
  <c r="O646" i="2"/>
  <c r="O647" i="2"/>
  <c r="O638" i="2"/>
  <c r="O622" i="2"/>
  <c r="O623" i="2"/>
  <c r="O624" i="2"/>
  <c r="O625" i="2"/>
  <c r="O626" i="2"/>
  <c r="O627" i="2"/>
  <c r="O628" i="2"/>
  <c r="O629" i="2"/>
  <c r="O630" i="2"/>
  <c r="O621" i="2"/>
  <c r="O605" i="2"/>
  <c r="O606" i="2"/>
  <c r="O607" i="2"/>
  <c r="O608" i="2"/>
  <c r="O609" i="2"/>
  <c r="O610" i="2"/>
  <c r="O611" i="2"/>
  <c r="O612" i="2"/>
  <c r="O613" i="2"/>
  <c r="O604" i="2"/>
  <c r="O588" i="2"/>
  <c r="O589" i="2"/>
  <c r="O590" i="2"/>
  <c r="O591" i="2"/>
  <c r="O592" i="2"/>
  <c r="O593" i="2"/>
  <c r="O594" i="2"/>
  <c r="O595" i="2"/>
  <c r="O596" i="2"/>
  <c r="O587" i="2"/>
  <c r="O571" i="2"/>
  <c r="O572" i="2"/>
  <c r="O573" i="2"/>
  <c r="O574" i="2"/>
  <c r="O575" i="2"/>
  <c r="O576" i="2"/>
  <c r="O577" i="2"/>
  <c r="O578" i="2"/>
  <c r="O579" i="2"/>
  <c r="O570" i="2"/>
  <c r="O554" i="2"/>
  <c r="O555" i="2"/>
  <c r="O556" i="2"/>
  <c r="O557" i="2"/>
  <c r="O558" i="2"/>
  <c r="O559" i="2"/>
  <c r="O560" i="2"/>
  <c r="O561" i="2"/>
  <c r="O562" i="2"/>
  <c r="O553" i="2"/>
  <c r="O537" i="2"/>
  <c r="O538" i="2"/>
  <c r="O539" i="2"/>
  <c r="O540" i="2"/>
  <c r="O541" i="2"/>
  <c r="O542" i="2"/>
  <c r="O543" i="2"/>
  <c r="O544" i="2"/>
  <c r="O545" i="2"/>
  <c r="O536" i="2"/>
  <c r="O520" i="2"/>
  <c r="O521" i="2"/>
  <c r="O522" i="2"/>
  <c r="O523" i="2"/>
  <c r="O524" i="2"/>
  <c r="O525" i="2"/>
  <c r="O526" i="2"/>
  <c r="O527" i="2"/>
  <c r="O528" i="2"/>
  <c r="O519" i="2"/>
  <c r="O503" i="2"/>
  <c r="O504" i="2"/>
  <c r="O505" i="2"/>
  <c r="O506" i="2"/>
  <c r="O507" i="2"/>
  <c r="O508" i="2"/>
  <c r="O509" i="2"/>
  <c r="O510" i="2"/>
  <c r="O511" i="2"/>
  <c r="O502" i="2"/>
  <c r="O486" i="2"/>
  <c r="O487" i="2"/>
  <c r="O488" i="2"/>
  <c r="O489" i="2"/>
  <c r="O490" i="2"/>
  <c r="O491" i="2"/>
  <c r="O492" i="2"/>
  <c r="O493" i="2"/>
  <c r="O494" i="2"/>
  <c r="O485" i="2"/>
  <c r="O469" i="2"/>
  <c r="O470" i="2"/>
  <c r="O471" i="2"/>
  <c r="O472" i="2"/>
  <c r="O473" i="2"/>
  <c r="O474" i="2"/>
  <c r="O475" i="2"/>
  <c r="O476" i="2"/>
  <c r="O477" i="2"/>
  <c r="O468" i="2"/>
  <c r="O452" i="2"/>
  <c r="O453" i="2"/>
  <c r="O454" i="2"/>
  <c r="O455" i="2"/>
  <c r="O456" i="2"/>
  <c r="O457" i="2"/>
  <c r="O458" i="2"/>
  <c r="O459" i="2"/>
  <c r="O460" i="2"/>
  <c r="O451" i="2"/>
  <c r="O435" i="2"/>
  <c r="O436" i="2"/>
  <c r="O437" i="2"/>
  <c r="O438" i="2"/>
  <c r="O439" i="2"/>
  <c r="O440" i="2"/>
  <c r="O441" i="2"/>
  <c r="O442" i="2"/>
  <c r="O443" i="2"/>
  <c r="O434" i="2"/>
  <c r="O419" i="2"/>
  <c r="O420" i="2"/>
  <c r="O421" i="2"/>
  <c r="O422" i="2"/>
  <c r="O423" i="2"/>
  <c r="O424" i="2"/>
  <c r="O425" i="2"/>
  <c r="O426" i="2"/>
  <c r="O427" i="2"/>
  <c r="O418" i="2"/>
  <c r="O402" i="2"/>
  <c r="O403" i="2"/>
  <c r="O404" i="2"/>
  <c r="O405" i="2"/>
  <c r="O406" i="2"/>
  <c r="O407" i="2"/>
  <c r="O408" i="2"/>
  <c r="O409" i="2"/>
  <c r="O410" i="2"/>
  <c r="O401" i="2"/>
  <c r="O385" i="2"/>
  <c r="O386" i="2"/>
  <c r="O387" i="2"/>
  <c r="O388" i="2"/>
  <c r="O389" i="2"/>
  <c r="O390" i="2"/>
  <c r="O391" i="2"/>
  <c r="O392" i="2"/>
  <c r="O393" i="2"/>
  <c r="O384" i="2"/>
  <c r="O368" i="2"/>
  <c r="O369" i="2"/>
  <c r="O370" i="2"/>
  <c r="O371" i="2"/>
  <c r="O372" i="2"/>
  <c r="O373" i="2"/>
  <c r="O374" i="2"/>
  <c r="O375" i="2"/>
  <c r="O376" i="2"/>
  <c r="O367" i="2"/>
  <c r="O351" i="2"/>
  <c r="O352" i="2"/>
  <c r="O353" i="2"/>
  <c r="O354" i="2"/>
  <c r="O355" i="2"/>
  <c r="O356" i="2"/>
  <c r="O357" i="2"/>
  <c r="O358" i="2"/>
  <c r="O359" i="2"/>
  <c r="O350" i="2"/>
  <c r="O334" i="2"/>
  <c r="O335" i="2"/>
  <c r="O336" i="2"/>
  <c r="O337" i="2"/>
  <c r="O338" i="2"/>
  <c r="O339" i="2"/>
  <c r="O340" i="2"/>
  <c r="O341" i="2"/>
  <c r="O342" i="2"/>
  <c r="O333" i="2"/>
  <c r="O296" i="2"/>
  <c r="O320" i="2"/>
  <c r="O321" i="2"/>
  <c r="O322" i="2"/>
  <c r="O323" i="2"/>
  <c r="O324" i="2"/>
  <c r="O325" i="2"/>
  <c r="O295" i="2"/>
  <c r="O262" i="2"/>
  <c r="O284" i="2"/>
  <c r="O285" i="2"/>
  <c r="O286" i="2"/>
  <c r="O287" i="2"/>
  <c r="O261" i="2"/>
  <c r="O223" i="2"/>
  <c r="O250" i="2"/>
  <c r="O251" i="2"/>
  <c r="O252" i="2"/>
  <c r="O253" i="2"/>
  <c r="O222" i="2"/>
  <c r="O177" i="2"/>
  <c r="O211" i="2"/>
  <c r="O212" i="2"/>
  <c r="O213" i="2"/>
  <c r="O214" i="2"/>
  <c r="O176" i="2"/>
  <c r="O153" i="2"/>
  <c r="O164" i="2"/>
  <c r="O165" i="2"/>
  <c r="O166" i="2"/>
  <c r="O167" i="2"/>
  <c r="O168" i="2"/>
  <c r="O152" i="2"/>
  <c r="O133" i="2"/>
  <c r="O138" i="2"/>
  <c r="O139" i="2"/>
  <c r="O140" i="2"/>
  <c r="O141" i="2"/>
  <c r="O142" i="2"/>
  <c r="O143" i="2"/>
  <c r="O144" i="2"/>
  <c r="O132" i="2"/>
  <c r="O119" i="2"/>
  <c r="O120" i="2"/>
  <c r="O121" i="2"/>
  <c r="O122" i="2"/>
  <c r="O123" i="2"/>
  <c r="O124" i="2"/>
  <c r="O88" i="2"/>
  <c r="O62" i="2"/>
  <c r="O72" i="2"/>
  <c r="O73" i="2"/>
  <c r="O74" i="2"/>
  <c r="O75" i="2"/>
  <c r="O76" i="2"/>
  <c r="O77" i="2"/>
  <c r="O78" i="2"/>
  <c r="O61" i="2"/>
  <c r="AN26" i="13"/>
  <c r="U26" i="13"/>
  <c r="V26" i="13"/>
  <c r="W26" i="13"/>
  <c r="X26" i="13"/>
  <c r="Y26" i="13"/>
  <c r="Z26" i="13"/>
  <c r="AA26" i="13"/>
  <c r="M26" i="13"/>
  <c r="N26" i="13"/>
  <c r="O26" i="13"/>
  <c r="P26" i="13"/>
  <c r="Q26" i="13"/>
  <c r="R26" i="13"/>
  <c r="S26" i="13"/>
  <c r="AN25" i="13"/>
  <c r="M25" i="13"/>
  <c r="N25" i="13"/>
  <c r="O25" i="13"/>
  <c r="P25" i="13"/>
  <c r="Q25" i="13"/>
  <c r="R25" i="13"/>
  <c r="S25" i="13"/>
  <c r="AN24" i="13"/>
  <c r="M24" i="13"/>
  <c r="N24" i="13"/>
  <c r="O24" i="13"/>
  <c r="P24" i="13"/>
  <c r="Q24" i="13"/>
  <c r="R24" i="13"/>
  <c r="S24" i="13"/>
  <c r="AN23" i="13"/>
  <c r="M23" i="13"/>
  <c r="N23" i="13"/>
  <c r="O23" i="13"/>
  <c r="P23" i="13"/>
  <c r="Q23" i="13"/>
  <c r="R23" i="13"/>
  <c r="S23" i="13"/>
  <c r="AN22" i="13"/>
  <c r="M22" i="13"/>
  <c r="N22" i="13"/>
  <c r="O22" i="13"/>
  <c r="P22" i="13"/>
  <c r="Q22" i="13"/>
  <c r="R22" i="13"/>
  <c r="S22" i="13"/>
  <c r="AN21" i="13"/>
  <c r="M21" i="13"/>
  <c r="N21" i="13"/>
  <c r="O21" i="13"/>
  <c r="P21" i="13"/>
  <c r="Q21" i="13"/>
  <c r="R21" i="13"/>
  <c r="S21" i="13"/>
  <c r="AN20" i="13"/>
  <c r="M20" i="13"/>
  <c r="N20" i="13"/>
  <c r="O20" i="13"/>
  <c r="P20" i="13"/>
  <c r="Q20" i="13"/>
  <c r="R20" i="13"/>
  <c r="S20" i="13"/>
  <c r="AN19" i="13"/>
  <c r="U19" i="13"/>
  <c r="V19" i="13"/>
  <c r="W19" i="13"/>
  <c r="X19" i="13"/>
  <c r="Y19" i="13"/>
  <c r="Z19" i="13"/>
  <c r="AA19" i="13"/>
  <c r="M19" i="13"/>
  <c r="N19" i="13"/>
  <c r="O19" i="13"/>
  <c r="P19" i="13"/>
  <c r="Q19" i="13"/>
  <c r="R19" i="13"/>
  <c r="S19" i="13"/>
  <c r="AN18" i="13"/>
  <c r="AC18" i="13"/>
  <c r="AD18" i="13"/>
  <c r="AE18" i="13"/>
  <c r="AF18" i="13"/>
  <c r="AG18" i="13"/>
  <c r="AH18" i="13"/>
  <c r="AI18" i="13"/>
  <c r="U18" i="13"/>
  <c r="V18" i="13"/>
  <c r="W18" i="13"/>
  <c r="X18" i="13"/>
  <c r="Y18" i="13"/>
  <c r="Z18" i="13"/>
  <c r="AA18" i="13"/>
  <c r="M18" i="13"/>
  <c r="N18" i="13"/>
  <c r="O18" i="13"/>
  <c r="P18" i="13"/>
  <c r="Q18" i="13"/>
  <c r="R18" i="13"/>
  <c r="S18" i="13"/>
  <c r="AN17" i="13"/>
  <c r="U17" i="13"/>
  <c r="V17" i="13"/>
  <c r="W17" i="13"/>
  <c r="X17" i="13"/>
  <c r="Y17" i="13"/>
  <c r="Z17" i="13"/>
  <c r="AA17" i="13"/>
  <c r="M17" i="13"/>
  <c r="N17" i="13"/>
  <c r="O17" i="13"/>
  <c r="P17" i="13"/>
  <c r="Q17" i="13"/>
  <c r="R17" i="13"/>
  <c r="S17" i="13"/>
  <c r="AN16" i="13"/>
  <c r="AN15" i="13"/>
  <c r="U15" i="13"/>
  <c r="V15" i="13"/>
  <c r="W15" i="13"/>
  <c r="X15" i="13"/>
  <c r="Y15" i="13"/>
  <c r="Z15" i="13"/>
  <c r="AA15" i="13"/>
  <c r="M15" i="13"/>
  <c r="N15" i="13"/>
  <c r="O15" i="13"/>
  <c r="P15" i="13"/>
  <c r="Q15" i="13"/>
  <c r="R15" i="13"/>
  <c r="S15" i="13"/>
  <c r="AN14" i="13"/>
  <c r="AC14" i="13"/>
  <c r="AD14" i="13"/>
  <c r="AE14" i="13"/>
  <c r="AF14" i="13"/>
  <c r="AG14" i="13"/>
  <c r="AH14" i="13"/>
  <c r="AI14" i="13"/>
  <c r="U14" i="13"/>
  <c r="V14" i="13"/>
  <c r="W14" i="13"/>
  <c r="X14" i="13"/>
  <c r="Y14" i="13"/>
  <c r="Z14" i="13"/>
  <c r="AA14" i="13"/>
  <c r="M14" i="13"/>
  <c r="N14" i="13"/>
  <c r="O14" i="13"/>
  <c r="P14" i="13"/>
  <c r="Q14" i="13"/>
  <c r="R14" i="13"/>
  <c r="S14" i="13"/>
  <c r="AN13" i="13"/>
  <c r="M13" i="13"/>
  <c r="N13" i="13"/>
  <c r="O13" i="13"/>
  <c r="P13" i="13"/>
  <c r="Q13" i="13"/>
  <c r="R13" i="13"/>
  <c r="S13" i="13"/>
  <c r="AN12" i="13"/>
  <c r="U12" i="13"/>
  <c r="V12" i="13"/>
  <c r="W12" i="13"/>
  <c r="X12" i="13"/>
  <c r="Y12" i="13"/>
  <c r="Z12" i="13"/>
  <c r="AA12" i="13"/>
  <c r="M12" i="13"/>
  <c r="N12" i="13"/>
  <c r="O12" i="13"/>
  <c r="P12" i="13"/>
  <c r="Q12" i="13"/>
  <c r="R12" i="13"/>
  <c r="S12" i="13"/>
  <c r="AN11" i="13"/>
  <c r="AC11" i="13"/>
  <c r="AD11" i="13"/>
  <c r="AE11" i="13"/>
  <c r="AF11" i="13"/>
  <c r="AG11" i="13"/>
  <c r="AH11" i="13"/>
  <c r="AI11" i="13"/>
  <c r="U11" i="13"/>
  <c r="V11" i="13"/>
  <c r="W11" i="13"/>
  <c r="X11" i="13"/>
  <c r="Y11" i="13"/>
  <c r="Z11" i="13"/>
  <c r="AA11" i="13"/>
  <c r="M11" i="13"/>
  <c r="N11" i="13"/>
  <c r="O11" i="13"/>
  <c r="P11" i="13"/>
  <c r="Q11" i="13"/>
  <c r="R11" i="13"/>
  <c r="S11" i="13"/>
  <c r="AN10" i="13"/>
  <c r="P758" i="2"/>
  <c r="Q758" i="2"/>
  <c r="R758" i="2"/>
  <c r="P759" i="2"/>
  <c r="Q759" i="2"/>
  <c r="R759" i="2"/>
  <c r="P760" i="2"/>
  <c r="P761" i="2"/>
  <c r="Q761" i="2"/>
  <c r="R761" i="2"/>
  <c r="P762" i="2"/>
  <c r="Q762" i="2"/>
  <c r="R762" i="2"/>
  <c r="P763" i="2"/>
  <c r="Q763" i="2"/>
  <c r="R763" i="2"/>
  <c r="P764" i="2"/>
  <c r="Q764" i="2"/>
  <c r="R764" i="2"/>
  <c r="P765" i="2"/>
  <c r="Q765" i="2"/>
  <c r="R765" i="2"/>
  <c r="P766" i="2"/>
  <c r="Q766" i="2"/>
  <c r="R766" i="2"/>
  <c r="P757" i="2"/>
  <c r="P741" i="2"/>
  <c r="Q741" i="2"/>
  <c r="R741" i="2"/>
  <c r="P742" i="2"/>
  <c r="Q742" i="2"/>
  <c r="R742" i="2"/>
  <c r="P743" i="2"/>
  <c r="Q743" i="2"/>
  <c r="R743" i="2"/>
  <c r="P744" i="2"/>
  <c r="Q744" i="2"/>
  <c r="R744" i="2"/>
  <c r="P745" i="2"/>
  <c r="Q745" i="2"/>
  <c r="R745" i="2"/>
  <c r="P746" i="2"/>
  <c r="Q746" i="2"/>
  <c r="R746" i="2"/>
  <c r="P747" i="2"/>
  <c r="P748" i="2"/>
  <c r="Q748" i="2"/>
  <c r="R748" i="2"/>
  <c r="P749" i="2"/>
  <c r="Q749" i="2"/>
  <c r="R749" i="2"/>
  <c r="P740" i="2"/>
  <c r="Q740" i="2"/>
  <c r="R740" i="2"/>
  <c r="P724" i="2"/>
  <c r="Q724" i="2"/>
  <c r="R724" i="2"/>
  <c r="P725" i="2"/>
  <c r="Q725" i="2"/>
  <c r="R725" i="2"/>
  <c r="P726" i="2"/>
  <c r="P727" i="2"/>
  <c r="Q727" i="2"/>
  <c r="R727" i="2"/>
  <c r="P728" i="2"/>
  <c r="Q728" i="2"/>
  <c r="R728" i="2"/>
  <c r="P729" i="2"/>
  <c r="Q729" i="2"/>
  <c r="R729" i="2"/>
  <c r="P730" i="2"/>
  <c r="Q730" i="2"/>
  <c r="R730" i="2"/>
  <c r="P731" i="2"/>
  <c r="Q731" i="2"/>
  <c r="R731" i="2"/>
  <c r="P732" i="2"/>
  <c r="Q732" i="2"/>
  <c r="R732" i="2"/>
  <c r="P723" i="2"/>
  <c r="P707" i="2"/>
  <c r="Q707" i="2"/>
  <c r="R707" i="2"/>
  <c r="P708" i="2"/>
  <c r="Q708" i="2"/>
  <c r="R708" i="2"/>
  <c r="P709" i="2"/>
  <c r="Q709" i="2"/>
  <c r="R709" i="2"/>
  <c r="P710" i="2"/>
  <c r="Q710" i="2"/>
  <c r="R710" i="2"/>
  <c r="P711" i="2"/>
  <c r="Q711" i="2"/>
  <c r="R711" i="2"/>
  <c r="P712" i="2"/>
  <c r="Q712" i="2"/>
  <c r="R712" i="2"/>
  <c r="P713" i="2"/>
  <c r="P714" i="2"/>
  <c r="Q714" i="2"/>
  <c r="R714" i="2"/>
  <c r="P715" i="2"/>
  <c r="Q715" i="2"/>
  <c r="R715" i="2"/>
  <c r="P706" i="2"/>
  <c r="Q706" i="2"/>
  <c r="R706" i="2"/>
  <c r="P690" i="2"/>
  <c r="Q690" i="2"/>
  <c r="R690" i="2"/>
  <c r="P691" i="2"/>
  <c r="Q691" i="2"/>
  <c r="R691" i="2"/>
  <c r="P692" i="2"/>
  <c r="P693" i="2"/>
  <c r="Q693" i="2"/>
  <c r="R693" i="2"/>
  <c r="P694" i="2"/>
  <c r="Q694" i="2"/>
  <c r="R694" i="2"/>
  <c r="P695" i="2"/>
  <c r="Q695" i="2"/>
  <c r="R695" i="2"/>
  <c r="P696" i="2"/>
  <c r="Q696" i="2"/>
  <c r="R696" i="2"/>
  <c r="P697" i="2"/>
  <c r="Q697" i="2"/>
  <c r="R697" i="2"/>
  <c r="P698" i="2"/>
  <c r="Q698" i="2"/>
  <c r="R698" i="2"/>
  <c r="P689" i="2"/>
  <c r="P673" i="2"/>
  <c r="Q673" i="2"/>
  <c r="R673" i="2"/>
  <c r="P674" i="2"/>
  <c r="Q674" i="2"/>
  <c r="R674" i="2"/>
  <c r="P675" i="2"/>
  <c r="Q675" i="2"/>
  <c r="R675" i="2"/>
  <c r="P676" i="2"/>
  <c r="Q676" i="2"/>
  <c r="R676" i="2"/>
  <c r="P677" i="2"/>
  <c r="Q677" i="2"/>
  <c r="R677" i="2"/>
  <c r="P678" i="2"/>
  <c r="Q678" i="2"/>
  <c r="R678" i="2"/>
  <c r="P679" i="2"/>
  <c r="P680" i="2"/>
  <c r="Q680" i="2"/>
  <c r="R680" i="2"/>
  <c r="P681" i="2"/>
  <c r="Q681" i="2"/>
  <c r="R681" i="2"/>
  <c r="P672" i="2"/>
  <c r="Q672" i="2"/>
  <c r="R672" i="2"/>
  <c r="P656" i="2"/>
  <c r="Q656" i="2"/>
  <c r="R656" i="2"/>
  <c r="P657" i="2"/>
  <c r="Q657" i="2"/>
  <c r="R657" i="2"/>
  <c r="P658" i="2"/>
  <c r="P659" i="2"/>
  <c r="Q659" i="2"/>
  <c r="R659" i="2"/>
  <c r="P660" i="2"/>
  <c r="Q660" i="2"/>
  <c r="R660" i="2"/>
  <c r="P661" i="2"/>
  <c r="Q661" i="2"/>
  <c r="R661" i="2"/>
  <c r="P662" i="2"/>
  <c r="Q662" i="2"/>
  <c r="R662" i="2"/>
  <c r="P663" i="2"/>
  <c r="Q663" i="2"/>
  <c r="R663" i="2"/>
  <c r="P664" i="2"/>
  <c r="Q664" i="2"/>
  <c r="R664" i="2"/>
  <c r="P655" i="2"/>
  <c r="P639" i="2"/>
  <c r="Q639" i="2"/>
  <c r="R639" i="2"/>
  <c r="P640" i="2"/>
  <c r="Q640" i="2"/>
  <c r="R640" i="2"/>
  <c r="P641" i="2"/>
  <c r="Q641" i="2"/>
  <c r="R641" i="2"/>
  <c r="P642" i="2"/>
  <c r="Q642" i="2"/>
  <c r="R642" i="2"/>
  <c r="P643" i="2"/>
  <c r="Q643" i="2"/>
  <c r="R643" i="2"/>
  <c r="P644" i="2"/>
  <c r="Q644" i="2"/>
  <c r="R644" i="2"/>
  <c r="P645" i="2"/>
  <c r="P646" i="2"/>
  <c r="Q646" i="2"/>
  <c r="R646" i="2"/>
  <c r="P647" i="2"/>
  <c r="Q647" i="2"/>
  <c r="R647" i="2"/>
  <c r="P638" i="2"/>
  <c r="Q638" i="2"/>
  <c r="R638" i="2"/>
  <c r="P622" i="2"/>
  <c r="Q622" i="2"/>
  <c r="R622" i="2"/>
  <c r="P623" i="2"/>
  <c r="Q623" i="2"/>
  <c r="R623" i="2"/>
  <c r="P624" i="2"/>
  <c r="P625" i="2"/>
  <c r="Q625" i="2"/>
  <c r="R625" i="2"/>
  <c r="P626" i="2"/>
  <c r="Q626" i="2"/>
  <c r="R626" i="2"/>
  <c r="P627" i="2"/>
  <c r="P628" i="2"/>
  <c r="Q628" i="2"/>
  <c r="R628" i="2"/>
  <c r="P629" i="2"/>
  <c r="Q629" i="2"/>
  <c r="R629" i="2"/>
  <c r="P630" i="2"/>
  <c r="Q630" i="2"/>
  <c r="R630" i="2"/>
  <c r="P621" i="2"/>
  <c r="P605" i="2"/>
  <c r="Q605" i="2"/>
  <c r="R605" i="2"/>
  <c r="P606" i="2"/>
  <c r="Q606" i="2"/>
  <c r="R606" i="2"/>
  <c r="P607" i="2"/>
  <c r="Q607" i="2"/>
  <c r="R607" i="2"/>
  <c r="P608" i="2"/>
  <c r="Q608" i="2"/>
  <c r="R608" i="2"/>
  <c r="P609" i="2"/>
  <c r="Q609" i="2"/>
  <c r="R609" i="2"/>
  <c r="P610" i="2"/>
  <c r="Q610" i="2"/>
  <c r="R610" i="2"/>
  <c r="P611" i="2"/>
  <c r="P612" i="2"/>
  <c r="Q612" i="2"/>
  <c r="R612" i="2"/>
  <c r="P613" i="2"/>
  <c r="Q613" i="2"/>
  <c r="R613" i="2"/>
  <c r="P604" i="2"/>
  <c r="Q604" i="2"/>
  <c r="R604" i="2"/>
  <c r="P588" i="2"/>
  <c r="Q588" i="2"/>
  <c r="R588" i="2"/>
  <c r="P589" i="2"/>
  <c r="Q589" i="2"/>
  <c r="R589" i="2"/>
  <c r="P590" i="2"/>
  <c r="P591" i="2"/>
  <c r="Q591" i="2"/>
  <c r="R591" i="2"/>
  <c r="P592" i="2"/>
  <c r="Q592" i="2"/>
  <c r="R592" i="2"/>
  <c r="P593" i="2"/>
  <c r="Q593" i="2"/>
  <c r="R593" i="2"/>
  <c r="P594" i="2"/>
  <c r="P595" i="2"/>
  <c r="Q595" i="2"/>
  <c r="R595" i="2"/>
  <c r="P596" i="2"/>
  <c r="Q596" i="2"/>
  <c r="R596" i="2"/>
  <c r="P587" i="2"/>
  <c r="P571" i="2"/>
  <c r="Q571" i="2"/>
  <c r="R571" i="2"/>
  <c r="P572" i="2"/>
  <c r="Q572" i="2"/>
  <c r="R572" i="2"/>
  <c r="P573" i="2"/>
  <c r="Q573" i="2"/>
  <c r="R573" i="2"/>
  <c r="P574" i="2"/>
  <c r="Q574" i="2"/>
  <c r="R574" i="2"/>
  <c r="P575" i="2"/>
  <c r="Q575" i="2"/>
  <c r="R575" i="2"/>
  <c r="P576" i="2"/>
  <c r="Q576" i="2"/>
  <c r="R576" i="2"/>
  <c r="P577" i="2"/>
  <c r="P578" i="2"/>
  <c r="Q578" i="2"/>
  <c r="R578" i="2"/>
  <c r="P579" i="2"/>
  <c r="Q579" i="2"/>
  <c r="R579" i="2"/>
  <c r="P570" i="2"/>
  <c r="Q570" i="2"/>
  <c r="R570" i="2"/>
  <c r="P554" i="2"/>
  <c r="Q554" i="2"/>
  <c r="R554" i="2"/>
  <c r="P555" i="2"/>
  <c r="Q555" i="2"/>
  <c r="R555" i="2"/>
  <c r="P556" i="2"/>
  <c r="P557" i="2"/>
  <c r="Q557" i="2"/>
  <c r="R557" i="2"/>
  <c r="P558" i="2"/>
  <c r="Q558" i="2"/>
  <c r="R558" i="2"/>
  <c r="P559" i="2"/>
  <c r="Q559" i="2"/>
  <c r="R559" i="2"/>
  <c r="P560" i="2"/>
  <c r="Q560" i="2"/>
  <c r="R560" i="2"/>
  <c r="P561" i="2"/>
  <c r="Q561" i="2"/>
  <c r="R561" i="2"/>
  <c r="P562" i="2"/>
  <c r="Q562" i="2"/>
  <c r="R562" i="2"/>
  <c r="P553" i="2"/>
  <c r="P537" i="2"/>
  <c r="Q537" i="2"/>
  <c r="R537" i="2"/>
  <c r="P538" i="2"/>
  <c r="Q538" i="2"/>
  <c r="R538" i="2"/>
  <c r="P539" i="2"/>
  <c r="Q539" i="2"/>
  <c r="R539" i="2"/>
  <c r="P540" i="2"/>
  <c r="Q540" i="2"/>
  <c r="R540" i="2"/>
  <c r="P541" i="2"/>
  <c r="Q541" i="2"/>
  <c r="R541" i="2"/>
  <c r="P542" i="2"/>
  <c r="Q542" i="2"/>
  <c r="R542" i="2"/>
  <c r="P543" i="2"/>
  <c r="P544" i="2"/>
  <c r="Q544" i="2"/>
  <c r="R544" i="2"/>
  <c r="P545" i="2"/>
  <c r="Q545" i="2"/>
  <c r="R545" i="2"/>
  <c r="P536" i="2"/>
  <c r="Q536" i="2"/>
  <c r="R536" i="2"/>
  <c r="P520" i="2"/>
  <c r="Q520" i="2"/>
  <c r="R520" i="2"/>
  <c r="P521" i="2"/>
  <c r="Q521" i="2"/>
  <c r="R521" i="2"/>
  <c r="P522" i="2"/>
  <c r="P523" i="2"/>
  <c r="Q523" i="2"/>
  <c r="R523" i="2"/>
  <c r="P524" i="2"/>
  <c r="Q524" i="2"/>
  <c r="R524" i="2"/>
  <c r="P525" i="2"/>
  <c r="Q525" i="2"/>
  <c r="R525" i="2"/>
  <c r="P526" i="2"/>
  <c r="Q526" i="2"/>
  <c r="R526" i="2"/>
  <c r="P527" i="2"/>
  <c r="Q527" i="2"/>
  <c r="R527" i="2"/>
  <c r="P528" i="2"/>
  <c r="Q528" i="2"/>
  <c r="R528" i="2"/>
  <c r="P519" i="2"/>
  <c r="P503" i="2"/>
  <c r="Q503" i="2"/>
  <c r="R503" i="2"/>
  <c r="P504" i="2"/>
  <c r="Q504" i="2"/>
  <c r="R504" i="2"/>
  <c r="P505" i="2"/>
  <c r="Q505" i="2"/>
  <c r="R505" i="2"/>
  <c r="P506" i="2"/>
  <c r="Q506" i="2"/>
  <c r="R506" i="2"/>
  <c r="P507" i="2"/>
  <c r="Q507" i="2"/>
  <c r="R507" i="2"/>
  <c r="P508" i="2"/>
  <c r="Q508" i="2"/>
  <c r="R508" i="2"/>
  <c r="P509" i="2"/>
  <c r="P510" i="2"/>
  <c r="Q510" i="2"/>
  <c r="R510" i="2"/>
  <c r="P511" i="2"/>
  <c r="Q511" i="2"/>
  <c r="R511" i="2"/>
  <c r="P502" i="2"/>
  <c r="Q502" i="2"/>
  <c r="R502" i="2"/>
  <c r="P486" i="2"/>
  <c r="Q486" i="2"/>
  <c r="R486" i="2"/>
  <c r="P487" i="2"/>
  <c r="Q487" i="2"/>
  <c r="R487" i="2"/>
  <c r="P488" i="2"/>
  <c r="P489" i="2"/>
  <c r="Q489" i="2"/>
  <c r="R489" i="2"/>
  <c r="P490" i="2"/>
  <c r="Q490" i="2"/>
  <c r="R490" i="2"/>
  <c r="P491" i="2"/>
  <c r="Q491" i="2"/>
  <c r="R491" i="2"/>
  <c r="P492" i="2"/>
  <c r="Q492" i="2"/>
  <c r="R492" i="2"/>
  <c r="P493" i="2"/>
  <c r="Q493" i="2"/>
  <c r="R493" i="2"/>
  <c r="P494" i="2"/>
  <c r="Q494" i="2"/>
  <c r="R494" i="2"/>
  <c r="P485" i="2"/>
  <c r="P469" i="2"/>
  <c r="Q469" i="2"/>
  <c r="R469" i="2"/>
  <c r="P470" i="2"/>
  <c r="Q470" i="2"/>
  <c r="R470" i="2"/>
  <c r="P471" i="2"/>
  <c r="Q471" i="2"/>
  <c r="R471" i="2"/>
  <c r="P472" i="2"/>
  <c r="Q472" i="2"/>
  <c r="R472" i="2"/>
  <c r="P473" i="2"/>
  <c r="Q473" i="2"/>
  <c r="R473" i="2"/>
  <c r="P474" i="2"/>
  <c r="Q474" i="2"/>
  <c r="R474" i="2"/>
  <c r="P475" i="2"/>
  <c r="Q475" i="2"/>
  <c r="R475" i="2"/>
  <c r="P476" i="2"/>
  <c r="Q476" i="2"/>
  <c r="R476" i="2"/>
  <c r="P477" i="2"/>
  <c r="Q477" i="2"/>
  <c r="R477" i="2"/>
  <c r="P468" i="2"/>
  <c r="P452" i="2"/>
  <c r="Q452" i="2"/>
  <c r="R452" i="2"/>
  <c r="P453" i="2"/>
  <c r="Q453" i="2"/>
  <c r="R453" i="2"/>
  <c r="P454" i="2"/>
  <c r="Q454" i="2"/>
  <c r="R454" i="2"/>
  <c r="P455" i="2"/>
  <c r="Q455" i="2"/>
  <c r="R455" i="2"/>
  <c r="P456" i="2"/>
  <c r="Q456" i="2"/>
  <c r="R456" i="2"/>
  <c r="P457" i="2"/>
  <c r="Q457" i="2"/>
  <c r="R457" i="2"/>
  <c r="P458" i="2"/>
  <c r="P459" i="2"/>
  <c r="Q459" i="2"/>
  <c r="R459" i="2"/>
  <c r="P460" i="2"/>
  <c r="Q460" i="2"/>
  <c r="R460" i="2"/>
  <c r="P451" i="2"/>
  <c r="Q451" i="2"/>
  <c r="R451" i="2"/>
  <c r="P435" i="2"/>
  <c r="Q435" i="2"/>
  <c r="R435" i="2"/>
  <c r="P436" i="2"/>
  <c r="Q436" i="2"/>
  <c r="R436" i="2"/>
  <c r="P437" i="2"/>
  <c r="P438" i="2"/>
  <c r="Q438" i="2"/>
  <c r="R438" i="2"/>
  <c r="P439" i="2"/>
  <c r="Q439" i="2"/>
  <c r="R439" i="2"/>
  <c r="P440" i="2"/>
  <c r="P441" i="2"/>
  <c r="Q441" i="2"/>
  <c r="R441" i="2"/>
  <c r="P442" i="2"/>
  <c r="Q442" i="2"/>
  <c r="R442" i="2"/>
  <c r="P443" i="2"/>
  <c r="Q443" i="2"/>
  <c r="R443" i="2"/>
  <c r="P434" i="2"/>
  <c r="P419" i="2"/>
  <c r="Q419" i="2"/>
  <c r="R419" i="2"/>
  <c r="P420" i="2"/>
  <c r="Q420" i="2"/>
  <c r="R420" i="2"/>
  <c r="P421" i="2"/>
  <c r="Q421" i="2"/>
  <c r="R421" i="2"/>
  <c r="P422" i="2"/>
  <c r="Q422" i="2"/>
  <c r="R422" i="2"/>
  <c r="P423" i="2"/>
  <c r="Q423" i="2"/>
  <c r="R423" i="2"/>
  <c r="P424" i="2"/>
  <c r="Q424" i="2"/>
  <c r="R424" i="2"/>
  <c r="P425" i="2"/>
  <c r="P426" i="2"/>
  <c r="Q426" i="2"/>
  <c r="R426" i="2"/>
  <c r="P427" i="2"/>
  <c r="Q427" i="2"/>
  <c r="R427" i="2"/>
  <c r="P418" i="2"/>
  <c r="Q418" i="2"/>
  <c r="R418" i="2"/>
  <c r="P402" i="2"/>
  <c r="Q402" i="2"/>
  <c r="R402" i="2"/>
  <c r="P403" i="2"/>
  <c r="Q403" i="2"/>
  <c r="R403" i="2"/>
  <c r="P404" i="2"/>
  <c r="P405" i="2"/>
  <c r="Q405" i="2"/>
  <c r="R405" i="2"/>
  <c r="P406" i="2"/>
  <c r="Q406" i="2"/>
  <c r="R406" i="2"/>
  <c r="P407" i="2"/>
  <c r="Q407" i="2"/>
  <c r="R407" i="2"/>
  <c r="P408" i="2"/>
  <c r="Q408" i="2"/>
  <c r="R408" i="2"/>
  <c r="P409" i="2"/>
  <c r="Q409" i="2"/>
  <c r="R409" i="2"/>
  <c r="P410" i="2"/>
  <c r="Q410" i="2"/>
  <c r="R410" i="2"/>
  <c r="P401" i="2"/>
  <c r="Q401" i="2"/>
  <c r="R401" i="2"/>
  <c r="P385" i="2"/>
  <c r="Q385" i="2"/>
  <c r="R385" i="2"/>
  <c r="P386" i="2"/>
  <c r="Q386" i="2"/>
  <c r="R386" i="2"/>
  <c r="P387" i="2"/>
  <c r="Q387" i="2"/>
  <c r="R387" i="2"/>
  <c r="P388" i="2"/>
  <c r="Q388" i="2"/>
  <c r="R388" i="2"/>
  <c r="P389" i="2"/>
  <c r="Q389" i="2"/>
  <c r="R389" i="2"/>
  <c r="P390" i="2"/>
  <c r="Q390" i="2"/>
  <c r="R390" i="2"/>
  <c r="P391" i="2"/>
  <c r="P392" i="2"/>
  <c r="Q392" i="2"/>
  <c r="R392" i="2"/>
  <c r="P393" i="2"/>
  <c r="Q393" i="2"/>
  <c r="R393" i="2"/>
  <c r="P384" i="2"/>
  <c r="Q384" i="2"/>
  <c r="R384" i="2"/>
  <c r="P368" i="2"/>
  <c r="Q368" i="2"/>
  <c r="R368" i="2"/>
  <c r="P369" i="2"/>
  <c r="Q369" i="2"/>
  <c r="R369" i="2"/>
  <c r="P370" i="2"/>
  <c r="Q370" i="2"/>
  <c r="R370" i="2"/>
  <c r="P371" i="2"/>
  <c r="Q371" i="2"/>
  <c r="R371" i="2"/>
  <c r="P372" i="2"/>
  <c r="Q372" i="2"/>
  <c r="R372" i="2"/>
  <c r="P373" i="2"/>
  <c r="Q373" i="2"/>
  <c r="R373" i="2"/>
  <c r="P374" i="2"/>
  <c r="P375" i="2"/>
  <c r="Q375" i="2"/>
  <c r="R375" i="2"/>
  <c r="P376" i="2"/>
  <c r="Q376" i="2"/>
  <c r="R376" i="2"/>
  <c r="P367" i="2"/>
  <c r="Q367" i="2"/>
  <c r="R367" i="2"/>
  <c r="P351" i="2"/>
  <c r="Q351" i="2"/>
  <c r="R351" i="2"/>
  <c r="P352" i="2"/>
  <c r="Q352" i="2"/>
  <c r="R352" i="2"/>
  <c r="P353" i="2"/>
  <c r="Q353" i="2"/>
  <c r="R353" i="2"/>
  <c r="P354" i="2"/>
  <c r="Q354" i="2"/>
  <c r="R354" i="2"/>
  <c r="P355" i="2"/>
  <c r="Q355" i="2"/>
  <c r="R355" i="2"/>
  <c r="P356" i="2"/>
  <c r="Q356" i="2"/>
  <c r="R356" i="2"/>
  <c r="P357" i="2"/>
  <c r="P358" i="2"/>
  <c r="Q358" i="2"/>
  <c r="R358" i="2"/>
  <c r="P359" i="2"/>
  <c r="Q359" i="2"/>
  <c r="R359" i="2"/>
  <c r="P350" i="2"/>
  <c r="P334" i="2"/>
  <c r="Q334" i="2"/>
  <c r="R334" i="2"/>
  <c r="P335" i="2"/>
  <c r="Q335" i="2"/>
  <c r="R335" i="2"/>
  <c r="P336" i="2"/>
  <c r="Q336" i="2"/>
  <c r="R336" i="2"/>
  <c r="P337" i="2"/>
  <c r="Q337" i="2"/>
  <c r="R337" i="2"/>
  <c r="P338" i="2"/>
  <c r="Q338" i="2"/>
  <c r="R338" i="2"/>
  <c r="P339" i="2"/>
  <c r="Q339" i="2"/>
  <c r="R339" i="2"/>
  <c r="P340" i="2"/>
  <c r="P341" i="2"/>
  <c r="Q341" i="2"/>
  <c r="R341" i="2"/>
  <c r="P342" i="2"/>
  <c r="Q342" i="2"/>
  <c r="R342" i="2"/>
  <c r="P333" i="2"/>
  <c r="Q333" i="2"/>
  <c r="R333" i="2"/>
  <c r="P296" i="2"/>
  <c r="Q296" i="2"/>
  <c r="R296" i="2"/>
  <c r="P320" i="2"/>
  <c r="Q320" i="2"/>
  <c r="R320" i="2"/>
  <c r="P321" i="2"/>
  <c r="Q321" i="2"/>
  <c r="R321" i="2"/>
  <c r="P322" i="2"/>
  <c r="Q322" i="2"/>
  <c r="R322" i="2"/>
  <c r="P323" i="2"/>
  <c r="Q323" i="2"/>
  <c r="R323" i="2"/>
  <c r="P324" i="2"/>
  <c r="Q324" i="2"/>
  <c r="R324" i="2"/>
  <c r="P325" i="2"/>
  <c r="Q325" i="2"/>
  <c r="R325" i="2"/>
  <c r="P295" i="2"/>
  <c r="P262" i="2"/>
  <c r="Q262" i="2"/>
  <c r="R262" i="2"/>
  <c r="Q283" i="2"/>
  <c r="R283" i="2"/>
  <c r="P284" i="2"/>
  <c r="Q284" i="2"/>
  <c r="R284" i="2"/>
  <c r="P285" i="2"/>
  <c r="P286" i="2"/>
  <c r="Q286" i="2"/>
  <c r="R286" i="2"/>
  <c r="P287" i="2"/>
  <c r="Q287" i="2"/>
  <c r="R287" i="2"/>
  <c r="P261" i="2"/>
  <c r="Q261" i="2"/>
  <c r="R261" i="2"/>
  <c r="P223" i="2"/>
  <c r="Q223" i="2"/>
  <c r="R223" i="2"/>
  <c r="P250" i="2"/>
  <c r="P251" i="2"/>
  <c r="Q251" i="2"/>
  <c r="R251" i="2"/>
  <c r="P252" i="2"/>
  <c r="Q252" i="2"/>
  <c r="R252" i="2"/>
  <c r="P253" i="2"/>
  <c r="P222" i="2"/>
  <c r="Q222" i="2"/>
  <c r="R222" i="2"/>
  <c r="P177" i="2"/>
  <c r="Q177" i="2"/>
  <c r="R177" i="2"/>
  <c r="P211" i="2"/>
  <c r="P212" i="2"/>
  <c r="Q212" i="2"/>
  <c r="R212" i="2"/>
  <c r="P213" i="2"/>
  <c r="Q213" i="2"/>
  <c r="R213" i="2"/>
  <c r="P214" i="2"/>
  <c r="Q214" i="2"/>
  <c r="R214" i="2"/>
  <c r="P176" i="2"/>
  <c r="Q176" i="2"/>
  <c r="R176" i="2"/>
  <c r="P153" i="2"/>
  <c r="Q153" i="2"/>
  <c r="R153" i="2"/>
  <c r="P164" i="2"/>
  <c r="Q164" i="2"/>
  <c r="R164" i="2"/>
  <c r="P165" i="2"/>
  <c r="Q165" i="2"/>
  <c r="R165" i="2"/>
  <c r="P166" i="2"/>
  <c r="Q166" i="2"/>
  <c r="R166" i="2"/>
  <c r="P167" i="2"/>
  <c r="Q167" i="2"/>
  <c r="R167" i="2"/>
  <c r="P168" i="2"/>
  <c r="Q168" i="2"/>
  <c r="R168" i="2"/>
  <c r="P152" i="2"/>
  <c r="Q152" i="2"/>
  <c r="R152" i="2"/>
  <c r="P133" i="2"/>
  <c r="Q133" i="2"/>
  <c r="R133" i="2"/>
  <c r="Q137" i="2"/>
  <c r="R137" i="2"/>
  <c r="P138" i="2"/>
  <c r="P139" i="2"/>
  <c r="Q139" i="2"/>
  <c r="R139" i="2"/>
  <c r="P140" i="2"/>
  <c r="Q140" i="2"/>
  <c r="R140" i="2"/>
  <c r="P141" i="2"/>
  <c r="Q141" i="2"/>
  <c r="R141" i="2"/>
  <c r="P142" i="2"/>
  <c r="Q142" i="2"/>
  <c r="R142" i="2"/>
  <c r="P143" i="2"/>
  <c r="Q143" i="2"/>
  <c r="R143" i="2"/>
  <c r="P144" i="2"/>
  <c r="Q144" i="2"/>
  <c r="R144" i="2"/>
  <c r="P132" i="2"/>
  <c r="P119" i="2"/>
  <c r="Q119" i="2"/>
  <c r="R119" i="2"/>
  <c r="P120" i="2"/>
  <c r="Q120" i="2"/>
  <c r="R120" i="2"/>
  <c r="P121" i="2"/>
  <c r="Q121" i="2"/>
  <c r="R121" i="2"/>
  <c r="P122" i="2"/>
  <c r="P123" i="2"/>
  <c r="Q123" i="2"/>
  <c r="R123" i="2"/>
  <c r="P124" i="2"/>
  <c r="Q124" i="2"/>
  <c r="R124" i="2"/>
  <c r="P88" i="2"/>
  <c r="Q88" i="2"/>
  <c r="R88" i="2"/>
  <c r="P62" i="2"/>
  <c r="Q62" i="2"/>
  <c r="R62" i="2"/>
  <c r="P72" i="2"/>
  <c r="Q72" i="2"/>
  <c r="R72" i="2"/>
  <c r="P73" i="2"/>
  <c r="Q73" i="2"/>
  <c r="R73" i="2"/>
  <c r="P74" i="2"/>
  <c r="Q74" i="2"/>
  <c r="R74" i="2"/>
  <c r="P75" i="2"/>
  <c r="Q75" i="2"/>
  <c r="R75" i="2"/>
  <c r="P76" i="2"/>
  <c r="P77" i="2"/>
  <c r="Q77" i="2"/>
  <c r="R77" i="2"/>
  <c r="P78" i="2"/>
  <c r="Q78" i="2"/>
  <c r="R78" i="2"/>
  <c r="P61" i="2"/>
  <c r="Q61" i="2"/>
  <c r="R61" i="2"/>
  <c r="P52" i="2"/>
  <c r="Q52" i="2"/>
  <c r="R52" i="2"/>
  <c r="O19" i="2"/>
  <c r="Q350" i="2"/>
  <c r="R350" i="2"/>
  <c r="R169" i="2"/>
  <c r="Q211" i="2"/>
  <c r="R211" i="2"/>
  <c r="R215" i="2"/>
  <c r="Q340" i="2"/>
  <c r="R340" i="2"/>
  <c r="R343" i="2"/>
  <c r="Q357" i="2"/>
  <c r="R357" i="2"/>
  <c r="Q374" i="2"/>
  <c r="R374" i="2"/>
  <c r="R377" i="2"/>
  <c r="Q543" i="2"/>
  <c r="R543" i="2"/>
  <c r="R546" i="2"/>
  <c r="Q556" i="2"/>
  <c r="R556" i="2"/>
  <c r="Q587" i="2"/>
  <c r="R587" i="2"/>
  <c r="Q590" i="2"/>
  <c r="R590" i="2"/>
  <c r="Q621" i="2"/>
  <c r="R621" i="2"/>
  <c r="Q627" i="2"/>
  <c r="R627" i="2"/>
  <c r="Q624" i="2"/>
  <c r="R624" i="2"/>
  <c r="Q747" i="2"/>
  <c r="R747" i="2"/>
  <c r="R750" i="2"/>
  <c r="Q760" i="2"/>
  <c r="R760" i="2"/>
  <c r="Q76" i="2"/>
  <c r="R76" i="2"/>
  <c r="Q253" i="2"/>
  <c r="R253" i="2"/>
  <c r="Q250" i="2"/>
  <c r="R250" i="2"/>
  <c r="Q679" i="2"/>
  <c r="R679" i="2"/>
  <c r="R682" i="2"/>
  <c r="Q757" i="2"/>
  <c r="R757" i="2"/>
  <c r="Q726" i="2"/>
  <c r="R726" i="2"/>
  <c r="Q723" i="2"/>
  <c r="R723" i="2"/>
  <c r="Q713" i="2"/>
  <c r="R713" i="2"/>
  <c r="R716" i="2"/>
  <c r="Q692" i="2"/>
  <c r="R692" i="2"/>
  <c r="Q689" i="2"/>
  <c r="R689" i="2"/>
  <c r="Q658" i="2"/>
  <c r="R658" i="2"/>
  <c r="Q655" i="2"/>
  <c r="R655" i="2"/>
  <c r="Q645" i="2"/>
  <c r="R645" i="2"/>
  <c r="R648" i="2"/>
  <c r="Q611" i="2"/>
  <c r="R611" i="2"/>
  <c r="R614" i="2"/>
  <c r="Q594" i="2"/>
  <c r="R594" i="2"/>
  <c r="Q577" i="2"/>
  <c r="R577" i="2"/>
  <c r="R580" i="2"/>
  <c r="Q553" i="2"/>
  <c r="R553" i="2"/>
  <c r="Q522" i="2"/>
  <c r="R522" i="2"/>
  <c r="Q519" i="2"/>
  <c r="R519" i="2"/>
  <c r="Q509" i="2"/>
  <c r="R509" i="2"/>
  <c r="R512" i="2"/>
  <c r="Q488" i="2"/>
  <c r="R488" i="2"/>
  <c r="Q485" i="2"/>
  <c r="R485" i="2"/>
  <c r="Q468" i="2"/>
  <c r="R468" i="2"/>
  <c r="R478" i="2"/>
  <c r="Q458" i="2"/>
  <c r="R458" i="2"/>
  <c r="R461" i="2"/>
  <c r="Q440" i="2"/>
  <c r="R440" i="2"/>
  <c r="Q437" i="2"/>
  <c r="R437" i="2"/>
  <c r="Q434" i="2"/>
  <c r="R434" i="2"/>
  <c r="Q425" i="2"/>
  <c r="R425" i="2"/>
  <c r="R428" i="2"/>
  <c r="Q404" i="2"/>
  <c r="R404" i="2"/>
  <c r="R411" i="2"/>
  <c r="Q391" i="2"/>
  <c r="R391" i="2"/>
  <c r="R394" i="2"/>
  <c r="R319" i="2"/>
  <c r="Q295" i="2"/>
  <c r="R295" i="2"/>
  <c r="Q285" i="2"/>
  <c r="R285" i="2"/>
  <c r="R288" i="2"/>
  <c r="R254" i="2"/>
  <c r="Q138" i="2"/>
  <c r="R138" i="2"/>
  <c r="Q132" i="2"/>
  <c r="R132" i="2"/>
  <c r="Q122" i="2"/>
  <c r="R122" i="2"/>
  <c r="R360" i="2"/>
  <c r="R767" i="2"/>
  <c r="R631" i="2"/>
  <c r="R597" i="2"/>
  <c r="R563" i="2"/>
  <c r="R733" i="2"/>
  <c r="R699" i="2"/>
  <c r="R665" i="2"/>
  <c r="R529" i="2"/>
  <c r="R495" i="2"/>
  <c r="R444" i="2"/>
  <c r="R326" i="2"/>
  <c r="R145" i="2"/>
  <c r="P19" i="2"/>
  <c r="Q19" i="2"/>
  <c r="R19" i="2"/>
  <c r="R53" i="2"/>
  <c r="R125" i="2"/>
  <c r="R79" i="2"/>
  <c r="R771" i="2"/>
</calcChain>
</file>

<file path=xl/comments1.xml><?xml version="1.0" encoding="utf-8"?>
<comments xmlns="http://schemas.openxmlformats.org/spreadsheetml/2006/main">
  <authors>
    <author>Edgaras Abušovas</author>
    <author>...</author>
  </authors>
  <commentList>
    <comment ref="A5" authorId="0" shapeId="0">
      <text>
        <r>
          <rPr>
            <b/>
            <sz val="9"/>
            <color indexed="81"/>
            <rFont val="Tahoma"/>
            <family val="2"/>
            <charset val="186"/>
          </rPr>
          <t>Pareiškėjo pavadinimas pasirenkamas iš sąrašo</t>
        </r>
      </text>
    </comment>
    <comment ref="C13" authorId="1" shapeId="0">
      <text>
        <r>
          <rPr>
            <sz val="9"/>
            <color indexed="81"/>
            <rFont val="Tahoma"/>
            <charset val="1"/>
          </rPr>
          <t xml:space="preserve">
Įrašyti patiems</t>
        </r>
      </text>
    </comment>
    <comment ref="D13" authorId="1" shapeId="0">
      <text>
        <r>
          <rPr>
            <b/>
            <sz val="9"/>
            <color indexed="81"/>
            <rFont val="Tahoma"/>
            <family val="2"/>
            <charset val="186"/>
          </rPr>
          <t xml:space="preserve">Pasirinkti iš sąrašo langelyje
</t>
        </r>
      </text>
    </comment>
    <comment ref="E13" authorId="1" shapeId="0">
      <text>
        <r>
          <rPr>
            <b/>
            <sz val="9"/>
            <color indexed="81"/>
            <rFont val="Tahoma"/>
            <charset val="1"/>
          </rPr>
          <t>Įrašyti patiems</t>
        </r>
      </text>
    </comment>
    <comment ref="F14" authorId="1" shapeId="0">
      <text>
        <r>
          <rPr>
            <b/>
            <sz val="9"/>
            <color indexed="81"/>
            <rFont val="Tahoma"/>
            <charset val="1"/>
          </rPr>
          <t xml:space="preserve">Pasirinkti iš sąrašo langelyje
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14" authorId="1" shapeId="0">
      <text>
        <r>
          <rPr>
            <b/>
            <sz val="9"/>
            <color indexed="81"/>
            <rFont val="Tahoma"/>
            <charset val="1"/>
          </rPr>
          <t xml:space="preserve">Pasirinkti iš sąrašo langelyje
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H14" authorId="1" shapeId="0">
      <text>
        <r>
          <rPr>
            <b/>
            <sz val="9"/>
            <color indexed="81"/>
            <rFont val="Tahoma"/>
            <charset val="1"/>
          </rPr>
          <t xml:space="preserve">Pasirinkti iš sąrašo langelyje
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14" authorId="1" shapeId="0">
      <text>
        <r>
          <rPr>
            <b/>
            <sz val="9"/>
            <color indexed="81"/>
            <rFont val="Tahoma"/>
            <charset val="1"/>
          </rPr>
          <t>Įrašyti patiems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L14" authorId="1" shapeId="0">
      <text>
        <r>
          <rPr>
            <b/>
            <sz val="9"/>
            <color indexed="81"/>
            <rFont val="Tahoma"/>
            <charset val="1"/>
          </rPr>
          <t>Įrašyti patiems</t>
        </r>
      </text>
    </comment>
    <comment ref="M14" authorId="1" shapeId="0">
      <text>
        <r>
          <rPr>
            <b/>
            <sz val="9"/>
            <color indexed="81"/>
            <rFont val="Tahoma"/>
            <charset val="1"/>
          </rPr>
          <t xml:space="preserve">Pasirinkti iš sąrašo langelyje
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<sst xmlns="http://schemas.openxmlformats.org/spreadsheetml/2006/main" count="2010" uniqueCount="362">
  <si>
    <t>2021 m.  sausio 10 d.</t>
  </si>
  <si>
    <t>Pareiškėjas:</t>
  </si>
  <si>
    <t>Lietuvos kyokushin karate federacija</t>
  </si>
  <si>
    <t xml:space="preserve">           (Pareiškėjo pavadinimas)</t>
  </si>
  <si>
    <t>Žemaitės g. 6, Vilnius, info@kyokushin.lt 8 698 08099</t>
  </si>
  <si>
    <t>(Pareiškėjo buveinės adresas, telefonas, el. paštas)</t>
  </si>
  <si>
    <t>(Juridinio asmens kodas)</t>
  </si>
  <si>
    <t>SPORTININKŲ (KOMANDŲ) TARPTAUTINĖSE AUKŠTO MEISTRIŠKUMO SPORTO VARŽYBOSE PASIEKTI REZULTATAI</t>
  </si>
  <si>
    <t>Eil. Nr.</t>
  </si>
  <si>
    <t xml:space="preserve">Sportininko vardas, pavardė </t>
  </si>
  <si>
    <t>Sporto šakos rungtis</t>
  </si>
  <si>
    <t>Įtraukta į olimpinių žaidynių programą/neįtraukta į olimpinių žaidynių programą)</t>
  </si>
  <si>
    <t xml:space="preserve">Sportininkų (komandos narių) skaičius </t>
  </si>
  <si>
    <t>Balas už aplenktą sportininką (komandą) sporto šakos rungtyje</t>
  </si>
  <si>
    <t>Balo už aplenktų sportininkų (komandų) skaičių sporto šakos rungtyje vertė procentais nuo iškovotos vietos konkrečioje sporto šakos rungtyje balo vertės</t>
  </si>
  <si>
    <t>Balų suma</t>
  </si>
  <si>
    <t>Tarptautinių aukšto meistriškumo sporto varžybų kategorija</t>
  </si>
  <si>
    <t>Kas kiek metų rengiamos tarptautinės aukšto meistriškumo sporto varžybos</t>
  </si>
  <si>
    <t>Vykdoma atranka į tarptautines aukšto meistriškumo sporto varžybas (Taip / Ne)</t>
  </si>
  <si>
    <t>Automobilių,  aviacijos, motociklų ar motorlaivių sporto šakų pasaulio ar Europos čempionato etapų (jeigu toje sporto šakoje pasaulio ar Europos čempionatai nevykdomi, o vietoje jų rengiamos tos sporto šakos pasaulio ar Europos taurės varžybos – atskirame pasaulio ar Europos taurės varžybų etapų) skaičius</t>
  </si>
  <si>
    <t>Sportininkų (komandų) skaičius rungtyje</t>
  </si>
  <si>
    <t>Valstybių skaičius tarptautinėse aukšto meistriškumo sporto varžybose*</t>
  </si>
  <si>
    <t>Sportininko (komandos) užimta vieta</t>
  </si>
  <si>
    <t>Aukščiausia sportininko užimta vieta tose pačiose sporto varžybose (Taip / Ne)</t>
  </si>
  <si>
    <t>Balų skaičius už užimtą vietą</t>
  </si>
  <si>
    <t>Priklauso balų atsižvelgus į pastabas</t>
  </si>
  <si>
    <t>2016 m. Europos susugusiujų ir jaunių čempionatas, Tbilisis, Gruzija ++ (užsakityti vietoj perkelto čempionato iš 2020 į 2021)</t>
  </si>
  <si>
    <t xml:space="preserve">(sporto renginio pavadinimas) </t>
  </si>
  <si>
    <t>Justina Šišaitė</t>
  </si>
  <si>
    <t>neolimpinė</t>
  </si>
  <si>
    <t>EČ</t>
  </si>
  <si>
    <t>Ne</t>
  </si>
  <si>
    <t>Taip</t>
  </si>
  <si>
    <t>Jelena Sapožnikova</t>
  </si>
  <si>
    <t>Erika Žeburtovič</t>
  </si>
  <si>
    <t>Inga Mikštaitė</t>
  </si>
  <si>
    <t>Gabija Gudeliauskaitė</t>
  </si>
  <si>
    <t>Nora Vaznelytė</t>
  </si>
  <si>
    <t>Brigita Gustaitytė</t>
  </si>
  <si>
    <t>Rita Pivoriūnaitė</t>
  </si>
  <si>
    <t>KATA</t>
  </si>
  <si>
    <t>Raimundas Paškauskas</t>
  </si>
  <si>
    <t>Jevgenij Jurut</t>
  </si>
  <si>
    <t>Andrius Miseckas</t>
  </si>
  <si>
    <t>Domas Sutkus</t>
  </si>
  <si>
    <t>Valdemaras Gudauskas</t>
  </si>
  <si>
    <t>Kęstutis Radvila</t>
  </si>
  <si>
    <t>Edgardas Sečinski</t>
  </si>
  <si>
    <t>Vytautas Cėpla</t>
  </si>
  <si>
    <t>Raminta Makackaitė</t>
  </si>
  <si>
    <t>JnEČ</t>
  </si>
  <si>
    <t>Emilija Korotkovaitė</t>
  </si>
  <si>
    <t>Monika Tydikaitė</t>
  </si>
  <si>
    <t>Monika Ryžkovaitė</t>
  </si>
  <si>
    <t>Aistė Tatarūnaitė</t>
  </si>
  <si>
    <t>Andrius Dubickas</t>
  </si>
  <si>
    <t>Eimantas Šarkauskas</t>
  </si>
  <si>
    <t>Domas Rimkevičius</t>
  </si>
  <si>
    <t>Martynas Armonaiatis</t>
  </si>
  <si>
    <t>Osvaldas Balčius</t>
  </si>
  <si>
    <t>Irmantas Šimulionis</t>
  </si>
  <si>
    <t>Laurynas Vaičikauskas</t>
  </si>
  <si>
    <t>Marius Milto</t>
  </si>
  <si>
    <t>Marius Lukšys</t>
  </si>
  <si>
    <t>Gytis Ruzgys</t>
  </si>
  <si>
    <t>Dovydas Lukatis</t>
  </si>
  <si>
    <t>Kasparas Karalis</t>
  </si>
  <si>
    <t>Iš viso:</t>
  </si>
  <si>
    <t>PRIDEDAMA. ____________________________________________________________________________________________________</t>
  </si>
  <si>
    <t xml:space="preserve">http://www.european-kyokushin.org/ </t>
  </si>
  <si>
    <t>                                     (pridedamos pasiekimus tarptautinėse aukšto meistriškumo sporto varžybose patvirtinančių protokolų kopijos (arba pateikiama nuoroda į interneto svetainę, kurioje su šiais protokolais galima būtų susipažinti)</t>
  </si>
  <si>
    <t>2016 m. Europos jaunučių, jaunimo bei suaugusiųjų absoliiučios sv. kategorijos čempionatas, Sofija, Bulgarija + + (užskaityti vietoj perkeltų čempinatų iš 2020 į 2021)</t>
  </si>
  <si>
    <t>Nuoroda į protokolą:</t>
  </si>
  <si>
    <t>Gintas Gervelis</t>
  </si>
  <si>
    <t>JEČ</t>
  </si>
  <si>
    <t>Magdalena Gustaitytė</t>
  </si>
  <si>
    <t>Martynas Auga</t>
  </si>
  <si>
    <t>Lukas Rickevičius</t>
  </si>
  <si>
    <t>Justinas Šapoka</t>
  </si>
  <si>
    <t>Arnoldas Grevas</t>
  </si>
  <si>
    <t>Laurynas Auglys</t>
  </si>
  <si>
    <t>Orestas Abazorius</t>
  </si>
  <si>
    <t>Dominykas Juškevičius</t>
  </si>
  <si>
    <t>Eventas Gužauskas</t>
  </si>
  <si>
    <t>absl.</t>
  </si>
  <si>
    <t>Edgard Sečinski</t>
  </si>
  <si>
    <t>Juras Sokolovas</t>
  </si>
  <si>
    <t>http://www.european-kyokushin.org/</t>
  </si>
  <si>
    <t>                                     (pridedamos pasiekimus tarptautinėse sporto varžybose patvirtinančių protokolų kopijos (arba pateikiama nuoroda į interneto svetainę, kurioje su šiais protokolais galima būtų susipažinti)</t>
  </si>
  <si>
    <t>2017 m. Europos suaugusiųjų ir jaunių čempionatas, Roskilde, Danija ++</t>
  </si>
  <si>
    <t>Daiva Kriščiūnienė</t>
  </si>
  <si>
    <t>Diana Mačiūtė</t>
  </si>
  <si>
    <t>Rūta Brazdžionytė</t>
  </si>
  <si>
    <t>Diana Balsytė</t>
  </si>
  <si>
    <t>Jonas Eimontas</t>
  </si>
  <si>
    <t>Agnė Sabaliauskaitė</t>
  </si>
  <si>
    <t>Aistė Jankauskaitė</t>
  </si>
  <si>
    <t>Darjia Lauraitytė</t>
  </si>
  <si>
    <t>Goda Klapatauskasitė</t>
  </si>
  <si>
    <t>Radvilė Talačkaitė</t>
  </si>
  <si>
    <t>Marija Kubiliutė</t>
  </si>
  <si>
    <t>Sergej Zemlianskij</t>
  </si>
  <si>
    <t>Benas Jankauskas</t>
  </si>
  <si>
    <t>Domantas Mickevičius</t>
  </si>
  <si>
    <t>Dovydas Martišius</t>
  </si>
  <si>
    <t>Žygimantas Šniaukas</t>
  </si>
  <si>
    <t>Jovydas Griškus</t>
  </si>
  <si>
    <t>Ričardas Drugeika</t>
  </si>
  <si>
    <t>Paulius Žimantas</t>
  </si>
  <si>
    <t>Edvinas Vaisietas</t>
  </si>
  <si>
    <t>Ainė Juknevičiūtė</t>
  </si>
  <si>
    <t>Edvinas Kolmogorovas</t>
  </si>
  <si>
    <t>2017 m. pasaulio čempionatas, Astana. Kazachstanas++</t>
  </si>
  <si>
    <t>PČ</t>
  </si>
  <si>
    <t>Lukas Kubilius</t>
  </si>
  <si>
    <t>2017 m. Europos jaunučių ir jaunimo čempionatas, Kielce, Lenkija ++</t>
  </si>
  <si>
    <t>Paulius Sasnauskas</t>
  </si>
  <si>
    <t>Julius Urbonas</t>
  </si>
  <si>
    <t>Laurynas Vaičikauksas</t>
  </si>
  <si>
    <t>Tadas Aleksejūnas</t>
  </si>
  <si>
    <t>Lukas Daškevičius</t>
  </si>
  <si>
    <t>Petras Rudžionis</t>
  </si>
  <si>
    <t>Aistė Jankauskasitė</t>
  </si>
  <si>
    <t>Viktorija dambrauskasitė</t>
  </si>
  <si>
    <t>Skaistė Venckutė</t>
  </si>
  <si>
    <t>Jūratė Milašiūtė</t>
  </si>
  <si>
    <t>Laura Pikturnaitė</t>
  </si>
  <si>
    <t>Emilija Gataveckaitė</t>
  </si>
  <si>
    <t>Vilnius Lipnickas</t>
  </si>
  <si>
    <t>2018 m. Europos susugusiujų ir jaunių čempionatas, Vroclavas, Lenkija ++</t>
  </si>
  <si>
    <t>Artūras Zavalnyj</t>
  </si>
  <si>
    <t>Erika Rukšėnaitė</t>
  </si>
  <si>
    <t>Aneta Meškauskienė</t>
  </si>
  <si>
    <t>Justinas Kvietka</t>
  </si>
  <si>
    <t>Antanas Klibavičius</t>
  </si>
  <si>
    <t>Matas Jonauskas</t>
  </si>
  <si>
    <t>Justina Ramanauskaitė</t>
  </si>
  <si>
    <t>Kotryna Mickūnaitė</t>
  </si>
  <si>
    <t>Darija Adomaitytė</t>
  </si>
  <si>
    <t>Brigita Šapokaitė</t>
  </si>
  <si>
    <t>Valentyna Kurmin</t>
  </si>
  <si>
    <t>Guoda Pakalniškytė</t>
  </si>
  <si>
    <t>Ugnė Palikytė</t>
  </si>
  <si>
    <t>Julija Balčiūtė</t>
  </si>
  <si>
    <t>Ieva Budrytė</t>
  </si>
  <si>
    <t>Dominik Macuk</t>
  </si>
  <si>
    <t>Daniil Zubilins</t>
  </si>
  <si>
    <t>Edvinas Gerasimenko</t>
  </si>
  <si>
    <t>Nojus Zakarauskas</t>
  </si>
  <si>
    <t>Nojus Karčiauskas</t>
  </si>
  <si>
    <t>Lukas Simonenko</t>
  </si>
  <si>
    <t>Gytis Šiška</t>
  </si>
  <si>
    <t>Dominykas Muntrimas</t>
  </si>
  <si>
    <t>2018 m. Europos jaunučių, jaunimo bei suaugusiųjų absoliiučios sv. kategorijos čempionatas, Budapeštas, Vengrija ++</t>
  </si>
  <si>
    <t>Gerda Pekarskaitė</t>
  </si>
  <si>
    <t>Ieva Graikšaitė</t>
  </si>
  <si>
    <t>abs.</t>
  </si>
  <si>
    <t>Rima Lisinskaitė</t>
  </si>
  <si>
    <t>2019 m. Europos susugusiujų čempionatas, Vilnius, Lietuva ++</t>
  </si>
  <si>
    <t>Evelina Bidžanova</t>
  </si>
  <si>
    <t>Mantas Chrapačas</t>
  </si>
  <si>
    <t>Dominikas Uškevičius</t>
  </si>
  <si>
    <t>Paulius Zimantas</t>
  </si>
  <si>
    <t>Justina Zykutė</t>
  </si>
  <si>
    <t>2019 m. Europos jaunimo, jaunių ir jaunučių čempionatas, Praha, Čekijos Respublika ++</t>
  </si>
  <si>
    <t>Marija Kubiliūtė</t>
  </si>
  <si>
    <t>Rolandas Rusys</t>
  </si>
  <si>
    <t>Edvinas Kolomogorovas</t>
  </si>
  <si>
    <t>Brigita Svinkūnaitė</t>
  </si>
  <si>
    <t>Margarita Kapusta</t>
  </si>
  <si>
    <t>Kornelija Jankauskaitė</t>
  </si>
  <si>
    <t>Gabija Aleksandravičiūtė</t>
  </si>
  <si>
    <t>Artur Jurgo</t>
  </si>
  <si>
    <t>Aivaras Aleksandravičius</t>
  </si>
  <si>
    <t>Julius Šimkūnas</t>
  </si>
  <si>
    <t>Kristupas Balčiūnas</t>
  </si>
  <si>
    <t>Gediminas Cvykas</t>
  </si>
  <si>
    <t>Maidas Tarvydas</t>
  </si>
  <si>
    <t>Artūras Kuzminskas</t>
  </si>
  <si>
    <t>Rokas Žliubas</t>
  </si>
  <si>
    <t>Rūta Vaicekauskaitė</t>
  </si>
  <si>
    <t>Matas Sasnauskas</t>
  </si>
  <si>
    <t>2019 m. pasaulio absoliučios svorio kategorijos čempionatas, Tokijas, Japonija++</t>
  </si>
  <si>
    <t>Brigita Gustatytė</t>
  </si>
  <si>
    <t>2020     m. balandžio 4-5, Tbilis, Gruzija Europos suaugusiųjų čempionatas (perkeltas į 2021 birželio 26-27, Tbilisi, Gruzija)</t>
  </si>
  <si>
    <t>2020    m. lapkričio 13-14 d.d. Oradea, Rumunija Europos jaunučių, jaunių ir jaunimo čempinatai (perkelti į 2021 spalio mėn Oradea, Rumunija)</t>
  </si>
  <si>
    <t>201     m. ___________________________________</t>
  </si>
  <si>
    <t>Bendra sporto šakos gauta taškų suma</t>
  </si>
  <si>
    <t>*Pildo tik į olimpinių žaidynių programą neįtrauktų sporto šakų pareiškėjai</t>
  </si>
  <si>
    <t>Pareiškėjo vardu:</t>
  </si>
  <si>
    <t>__________________________                                             _________________                                                            ____________________          </t>
  </si>
  <si>
    <t>Prezidentas</t>
  </si>
  <si>
    <t>Vidmantas Poškaitis</t>
  </si>
  <si>
    <r>
      <t>(pareigų pavadinimas)               A.</t>
    </r>
    <r>
      <rPr>
        <sz val="12"/>
        <color theme="1"/>
        <rFont val="Times New Roman"/>
        <family val="1"/>
        <charset val="186"/>
      </rPr>
      <t xml:space="preserve"> </t>
    </r>
    <r>
      <rPr>
        <sz val="10"/>
        <color theme="1"/>
        <rFont val="Times New Roman"/>
        <family val="1"/>
        <charset val="186"/>
      </rPr>
      <t>V.                                                                     (parašas)                                                                                                 (vardas, pavardė)</t>
    </r>
  </si>
  <si>
    <t xml:space="preserve">(jei pareiškėjas antspaudą privalo turėti) </t>
  </si>
  <si>
    <t>Didelio meistriškumo sporto programų</t>
  </si>
  <si>
    <t>finansavimo valstybės biudžeto lėšomis</t>
  </si>
  <si>
    <t>specialiųjų kriterijų aprašo</t>
  </si>
  <si>
    <t>1 priedas</t>
  </si>
  <si>
    <t>BALAI UŽ SPORTININKŲ (KOMANDŲ) TARPTAUTINĖSE SPORTO VARŽYBOSE PASIEKTUS REZULTATUS</t>
  </si>
  <si>
    <t>Santraupa</t>
  </si>
  <si>
    <t>Tarptautinių sporto varžybų kategorija</t>
  </si>
  <si>
    <t>Balas už iškovotą vietą sporto šakos rungtyje</t>
  </si>
  <si>
    <t>1 vieta</t>
  </si>
  <si>
    <t>2 vieta</t>
  </si>
  <si>
    <t>3 vieta</t>
  </si>
  <si>
    <t>4 vieta</t>
  </si>
  <si>
    <t>5 vieta</t>
  </si>
  <si>
    <t>6 vieta</t>
  </si>
  <si>
    <t>7 vieta</t>
  </si>
  <si>
    <t>8 vieta</t>
  </si>
  <si>
    <t>9 vieta</t>
  </si>
  <si>
    <t>10 vieta</t>
  </si>
  <si>
    <t>11 vieta</t>
  </si>
  <si>
    <t>12 vieta</t>
  </si>
  <si>
    <t>13 vieta</t>
  </si>
  <si>
    <t>14 vieta</t>
  </si>
  <si>
    <t>15 vieta</t>
  </si>
  <si>
    <t>16 vieta</t>
  </si>
  <si>
    <t>17 vieta</t>
  </si>
  <si>
    <t>18 vieta</t>
  </si>
  <si>
    <t>19 vieta</t>
  </si>
  <si>
    <t>20 vieta</t>
  </si>
  <si>
    <t>21 vieta</t>
  </si>
  <si>
    <t>22 vieta</t>
  </si>
  <si>
    <t>23 vieta</t>
  </si>
  <si>
    <t>24 vieta</t>
  </si>
  <si>
    <t>25 vieta</t>
  </si>
  <si>
    <t>26 vieta</t>
  </si>
  <si>
    <t>27 vieta</t>
  </si>
  <si>
    <t>28 vieta</t>
  </si>
  <si>
    <t>29 vieta</t>
  </si>
  <si>
    <t>30 vieta</t>
  </si>
  <si>
    <t>31 vieta</t>
  </si>
  <si>
    <t>32 vieta</t>
  </si>
  <si>
    <t>33 vieta</t>
  </si>
  <si>
    <t>34 vieta</t>
  </si>
  <si>
    <t>35 vieta</t>
  </si>
  <si>
    <t>36 vieta</t>
  </si>
  <si>
    <t>1-36</t>
  </si>
  <si>
    <t>1.</t>
  </si>
  <si>
    <t>OŽ</t>
  </si>
  <si>
    <t>Olimpinės žaidynės</t>
  </si>
  <si>
    <t>2.</t>
  </si>
  <si>
    <t>Pasaulio čempionatas</t>
  </si>
  <si>
    <t>-</t>
  </si>
  <si>
    <t>3.</t>
  </si>
  <si>
    <t>Europos čempionatas</t>
  </si>
  <si>
    <t>4.</t>
  </si>
  <si>
    <t>PČneol</t>
  </si>
  <si>
    <t>Į olimpinių žaidynių programą įtrauktų sporto šakų į olimpinių žaidynių programą neįtrauktų rungčių pasaulio čempionatai ir į olimpinių žaidynių programą įtrauktų sporto šakų pasaulio čempionatuose vykdomos į olimpinių žaidynių programą neįtrauktos rungtys</t>
  </si>
  <si>
    <t>5.</t>
  </si>
  <si>
    <t>PŽ</t>
  </si>
  <si>
    <t>Pasaulio žaidynės, pasaulio aviacijos žaidynės,  pasaulio šachmatų ir šaškių olimpiados</t>
  </si>
  <si>
    <t>6.</t>
  </si>
  <si>
    <t>JOŽ</t>
  </si>
  <si>
    <t>Jaunimo olimpinės žaidynės</t>
  </si>
  <si>
    <t>7.</t>
  </si>
  <si>
    <t>EČneol</t>
  </si>
  <si>
    <t>Į olimpinių žaidynių programą įtrauktų sporto šakų į olimpinių žaidynių programą neįtrauktų  rungčių Europos čempionatai ir į olimpinių žaidynių programą įtrauktų sporto šakų Europos čempionatuose vykdomos į olimpinių žaidynių programą neįtrauktos rungtys</t>
  </si>
  <si>
    <t>8.</t>
  </si>
  <si>
    <t>EŽ</t>
  </si>
  <si>
    <t>Europos žaidynės</t>
  </si>
  <si>
    <t>9.</t>
  </si>
  <si>
    <t>PT</t>
  </si>
  <si>
    <t>Pasaulio taurės varžybų galutinėje įskaitoje užimta vieta</t>
  </si>
  <si>
    <t>10.</t>
  </si>
  <si>
    <t>JPČ</t>
  </si>
  <si>
    <t>Pasaulio jaunimo čempionatas</t>
  </si>
  <si>
    <t>11.</t>
  </si>
  <si>
    <t>JnPČ</t>
  </si>
  <si>
    <t>Pasaulio jaunių čempionatas</t>
  </si>
  <si>
    <t>12.</t>
  </si>
  <si>
    <t>Europos jaunimo čempionatas</t>
  </si>
  <si>
    <t>13.</t>
  </si>
  <si>
    <t>JEOF</t>
  </si>
  <si>
    <t>Europos jaunimo olimpinis festivalis</t>
  </si>
  <si>
    <t>14.</t>
  </si>
  <si>
    <t>Europos jaunių čempionatas</t>
  </si>
  <si>
    <t>15.</t>
  </si>
  <si>
    <t>JčPČ</t>
  </si>
  <si>
    <t>Pasaulio jaunučių čempionatas</t>
  </si>
  <si>
    <t>16.</t>
  </si>
  <si>
    <t>JčEČ</t>
  </si>
  <si>
    <t>Europos jaunučių čempionatas</t>
  </si>
  <si>
    <t>17.</t>
  </si>
  <si>
    <t>NEAK</t>
  </si>
  <si>
    <t>Pasaulio ir Europos čempionatai, kuriuose varžomasi nuotoliniu būdu</t>
  </si>
  <si>
    <t>Departamento pripažintos nacionalinės sporto (šakų) federacijos</t>
  </si>
  <si>
    <t>Asociacija „Hockey Lithuania“</t>
  </si>
  <si>
    <t>Lietuvos aeroklubas</t>
  </si>
  <si>
    <t>Lietuvos alpinizmo asociacija</t>
  </si>
  <si>
    <t>Lietuvos automobilių sporto federacija</t>
  </si>
  <si>
    <t>Lietuvos badmintono federacija</t>
  </si>
  <si>
    <t>Lietuvos baidarių ir kanojų irklavimo federacija</t>
  </si>
  <si>
    <t>Lietuvos bangų sporto asociacija (banglenčių, puslenčių ir slydimo bangomis sporto šakoms)</t>
  </si>
  <si>
    <t>Lietuvos beisbolo asociacija (beisbolo disciplinai)</t>
  </si>
  <si>
    <t>Lietuvos biatlono federacija</t>
  </si>
  <si>
    <t>Lietuvos biliardo federacija</t>
  </si>
  <si>
    <t>Lietuvos bobslėjaus ir skeletono sporto federacija</t>
  </si>
  <si>
    <t>Lietuvos bokso federacija</t>
  </si>
  <si>
    <t>Lietuvos boulingo federacija</t>
  </si>
  <si>
    <t>Lietuvos buriuotojų sąjunga</t>
  </si>
  <si>
    <t>Lietuvos bušido federacija (ju-jitsu sporto šakai)</t>
  </si>
  <si>
    <t>Lietuvos čiuožimo federacija</t>
  </si>
  <si>
    <t>Lietuvos dviračių sporto federacija</t>
  </si>
  <si>
    <t>Lietuvos dziudo federacija</t>
  </si>
  <si>
    <t>Lietuvos fechtavimo federacija</t>
  </si>
  <si>
    <t>Lietuvos futbolo federacija</t>
  </si>
  <si>
    <t>Lietuvos gimnastikos federacija</t>
  </si>
  <si>
    <t>Lietuvos golfo federacija</t>
  </si>
  <si>
    <t>Lietuvos greitojo čiuožimo asociacija</t>
  </si>
  <si>
    <t>Lietuvos imtynių federacija</t>
  </si>
  <si>
    <t>Lietuvos irklavimo federacija</t>
  </si>
  <si>
    <t>Lietuvos jėgos trikovės federacija</t>
  </si>
  <si>
    <t>Lietuvos kendo asociacija</t>
  </si>
  <si>
    <t>Lietuvos kerlingo asociacija</t>
  </si>
  <si>
    <t>Lietuvos kikboksingo federacija</t>
  </si>
  <si>
    <t>Lietuvos korespondencinių šachmatų federacija</t>
  </si>
  <si>
    <t>Lietuvos krepšinio federacija</t>
  </si>
  <si>
    <t>Lietuvos kudo sporto federacija</t>
  </si>
  <si>
    <t>Lietuvos kuraš federacija (sumo sporto šakai)</t>
  </si>
  <si>
    <t>Lietuvos kultūrizmo ir kūno rengybos federacija</t>
  </si>
  <si>
    <t>Lietuvos laipiojimo sporto asociacija</t>
  </si>
  <si>
    <t>Lietuvos lankininkų federacija</t>
  </si>
  <si>
    <t>Lietuvos lengvosios atletikos federacija</t>
  </si>
  <si>
    <t>Lietuvos motociklų sporto federacija</t>
  </si>
  <si>
    <t>Lietuvos motorlaivių federacija</t>
  </si>
  <si>
    <t>Lietuvos MUAY – THAI sąjunga</t>
  </si>
  <si>
    <t>Lietuvos nacionalinė slidinėjimo asociacija</t>
  </si>
  <si>
    <t>Lietuvos orientavimosi sporto federacija</t>
  </si>
  <si>
    <t>Lietuvos plaukimo federacija</t>
  </si>
  <si>
    <t>Lietuvos povandeninio sporto federacija</t>
  </si>
  <si>
    <t>Lietuvos pulo federacija</t>
  </si>
  <si>
    <t>Lietuvos rankinio federacija</t>
  </si>
  <si>
    <t>Lietuvos rankų lenkimo sporto federacija</t>
  </si>
  <si>
    <t>Lietuvos regbio federacija</t>
  </si>
  <si>
    <t>Lietuvos rogučių sporto federacija</t>
  </si>
  <si>
    <t>Lietuvos sambo federacija</t>
  </si>
  <si>
    <t>Lietuvos skvošo asociacija</t>
  </si>
  <si>
    <t>Lietuvos softbolo federacija (softbolo disciplinai)</t>
  </si>
  <si>
    <t>Lietuvos sportinės žūklės federacija</t>
  </si>
  <si>
    <t>Lietuvos sportinių šokių federacija</t>
  </si>
  <si>
    <t>Lietuvos stalo teniso asociacija</t>
  </si>
  <si>
    <t>Lietuvos sunkiosios atletikos federacija</t>
  </si>
  <si>
    <t>Lietuvos šachmatų federacija</t>
  </si>
  <si>
    <t>Lietuvos šachmatų kompozitorių sąjunga</t>
  </si>
  <si>
    <t>Lietuvos šaškių federacija</t>
  </si>
  <si>
    <t>Lietuvos šaudymo sporto sąjunga</t>
  </si>
  <si>
    <t>Lietuvos šiuolaikinės penkiakovės federacija</t>
  </si>
  <si>
    <t>Lietuvos taekwondo federacija</t>
  </si>
  <si>
    <t>Lietuvos tautinių imtynių federacija (pankrationo ir imtynių už diržų disciplinoms)</t>
  </si>
  <si>
    <t>Lietuvos teniso sąjunga                    </t>
  </si>
  <si>
    <t>Lietuvos tinklinio federacija</t>
  </si>
  <si>
    <t>Lietuvos triatlono federacija</t>
  </si>
  <si>
    <t>Lietuvos universalios kovos federacija</t>
  </si>
  <si>
    <t>Lietuvos ušu federacija (ušu sporto šakai)</t>
  </si>
  <si>
    <t>Lietuvos vandens slidininkų sąjunga</t>
  </si>
  <si>
    <t>Lietuvos vandensvydžio sporto federacija</t>
  </si>
  <si>
    <t>Lietuvos virvės traukimo federacija</t>
  </si>
  <si>
    <t>Lietuvos žirginio sporto federacija</t>
  </si>
  <si>
    <t>Lietuvos žolės riedulio federacija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</si>
</sst>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3">
    <font>
      <sz val="11"/>
      <color theme="1"/>
      <name val="Calibri"/>
      <family val="2"/>
      <charset val="186"/>
      <scheme val="minor"/>
    </font>
    <font>
      <b/>
      <sz val="14"/>
      <name val="Times New Roman"/>
      <family val="1"/>
      <charset val="186"/>
    </font>
    <font>
      <b/>
      <sz val="12"/>
      <name val="Times New Roman"/>
      <family val="1"/>
      <charset val="186"/>
    </font>
    <font>
      <sz val="11"/>
      <name val="Times New Roman"/>
      <family val="1"/>
      <charset val="186"/>
    </font>
    <font>
      <sz val="12"/>
      <name val="Times New Roman"/>
      <family val="1"/>
      <charset val="186"/>
    </font>
    <font>
      <i/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sz val="9"/>
      <color rgb="FF000000"/>
      <name val="Times New Roman"/>
      <family val="1"/>
      <charset val="186"/>
    </font>
    <font>
      <sz val="9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11"/>
      <color rgb="FF000000"/>
      <name val="Calibri"/>
      <family val="2"/>
      <charset val="186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9"/>
      <color indexed="81"/>
      <name val="Tahoma"/>
      <family val="2"/>
      <charset val="186"/>
    </font>
    <font>
      <i/>
      <sz val="11"/>
      <color rgb="FF000000"/>
      <name val="Times New Roman"/>
      <family val="1"/>
      <charset val="186"/>
    </font>
    <font>
      <b/>
      <sz val="11"/>
      <color theme="1"/>
      <name val="Calibri"/>
      <family val="2"/>
      <charset val="186"/>
      <scheme val="minor"/>
    </font>
    <font>
      <sz val="10"/>
      <color rgb="FF444444"/>
      <name val="Open Sans"/>
      <family val="2"/>
      <charset val="186"/>
    </font>
    <font>
      <sz val="10"/>
      <color theme="1"/>
      <name val="Calibri"/>
      <family val="2"/>
      <charset val="186"/>
      <scheme val="minor"/>
    </font>
    <font>
      <b/>
      <sz val="20"/>
      <name val="Times New Roman"/>
      <family val="1"/>
      <charset val="186"/>
    </font>
    <font>
      <sz val="20"/>
      <name val="Times New Roman"/>
      <family val="1"/>
      <charset val="186"/>
    </font>
    <font>
      <b/>
      <sz val="9"/>
      <color rgb="FF000000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sz val="12"/>
      <color rgb="FF000000"/>
      <name val="Times New Roman"/>
      <family val="1"/>
      <charset val="186"/>
    </font>
    <font>
      <sz val="10"/>
      <color theme="1"/>
      <name val="Times New Roman"/>
      <family val="1"/>
      <charset val="186"/>
    </font>
    <font>
      <sz val="10"/>
      <name val="Times New Roman"/>
      <family val="1"/>
      <charset val="186"/>
    </font>
    <font>
      <sz val="10"/>
      <name val="Calibri"/>
      <family val="2"/>
      <charset val="186"/>
      <scheme val="minor"/>
    </font>
    <font>
      <sz val="8"/>
      <name val="Times New Roman"/>
      <family val="1"/>
      <charset val="186"/>
    </font>
    <font>
      <sz val="9"/>
      <color theme="1"/>
      <name val="Calibri"/>
      <family val="2"/>
      <scheme val="minor"/>
    </font>
    <font>
      <vertAlign val="superscript"/>
      <sz val="12"/>
      <name val="Times New Roman"/>
      <family val="1"/>
      <charset val="186"/>
    </font>
    <font>
      <vertAlign val="superscript"/>
      <sz val="11"/>
      <name val="Times New Roman"/>
      <family val="1"/>
      <charset val="186"/>
    </font>
    <font>
      <sz val="8"/>
      <color theme="1"/>
      <name val="Times New Roman"/>
      <family val="1"/>
      <charset val="186"/>
    </font>
    <font>
      <u/>
      <sz val="11"/>
      <color theme="10"/>
      <name val="Calibri"/>
      <family val="2"/>
      <charset val="186"/>
      <scheme val="minor"/>
    </font>
    <font>
      <b/>
      <sz val="11"/>
      <color rgb="FFFF0000"/>
      <name val="Times New Roman"/>
      <family val="1"/>
      <charset val="186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EBF1DE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10" fillId="0" borderId="0"/>
    <xf numFmtId="0" fontId="31" fillId="0" borderId="0" applyNumberFormat="0" applyFill="0" applyBorder="0" applyAlignment="0" applyProtection="0"/>
  </cellStyleXfs>
  <cellXfs count="126">
    <xf numFmtId="0" fontId="0" fillId="0" borderId="0" xfId="0"/>
    <xf numFmtId="0" fontId="3" fillId="0" borderId="0" xfId="0" applyFont="1" applyAlignment="1">
      <alignment vertical="center"/>
    </xf>
    <xf numFmtId="2" fontId="3" fillId="0" borderId="0" xfId="0" applyNumberFormat="1" applyFont="1" applyAlignment="1">
      <alignment vertical="center"/>
    </xf>
    <xf numFmtId="2" fontId="5" fillId="0" borderId="2" xfId="0" applyNumberFormat="1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2" fontId="3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2" fontId="5" fillId="0" borderId="1" xfId="0" applyNumberFormat="1" applyFont="1" applyBorder="1" applyAlignment="1">
      <alignment horizontal="center" vertical="center" wrapText="1"/>
    </xf>
    <xf numFmtId="2" fontId="6" fillId="0" borderId="2" xfId="0" applyNumberFormat="1" applyFont="1" applyBorder="1" applyAlignment="1">
      <alignment vertical="center"/>
    </xf>
    <xf numFmtId="2" fontId="6" fillId="3" borderId="2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shrinkToFit="1"/>
    </xf>
    <xf numFmtId="0" fontId="10" fillId="0" borderId="0" xfId="1"/>
    <xf numFmtId="0" fontId="3" fillId="0" borderId="8" xfId="0" applyFont="1" applyBorder="1" applyAlignment="1">
      <alignment horizontal="right" vertical="center" wrapText="1"/>
    </xf>
    <xf numFmtId="0" fontId="3" fillId="0" borderId="0" xfId="0" applyFont="1" applyBorder="1" applyAlignment="1">
      <alignment horizontal="right" vertical="center" wrapText="1"/>
    </xf>
    <xf numFmtId="2" fontId="6" fillId="0" borderId="0" xfId="0" applyNumberFormat="1" applyFont="1" applyBorder="1" applyAlignment="1">
      <alignment vertical="center"/>
    </xf>
    <xf numFmtId="0" fontId="15" fillId="0" borderId="0" xfId="0" applyFont="1"/>
    <xf numFmtId="0" fontId="16" fillId="0" borderId="0" xfId="0" applyFont="1" applyAlignment="1">
      <alignment horizontal="left" vertical="center" wrapText="1" indent="1"/>
    </xf>
    <xf numFmtId="0" fontId="17" fillId="0" borderId="0" xfId="0" applyFont="1"/>
    <xf numFmtId="3" fontId="3" fillId="0" borderId="0" xfId="0" applyNumberFormat="1" applyFont="1" applyAlignment="1">
      <alignment vertical="center"/>
    </xf>
    <xf numFmtId="0" fontId="14" fillId="0" borderId="0" xfId="0" applyFont="1" applyBorder="1" applyAlignment="1">
      <alignment horizontal="center"/>
    </xf>
    <xf numFmtId="0" fontId="7" fillId="5" borderId="2" xfId="0" applyFont="1" applyFill="1" applyBorder="1" applyAlignment="1">
      <alignment vertical="center" wrapText="1"/>
    </xf>
    <xf numFmtId="0" fontId="7" fillId="5" borderId="9" xfId="0" applyFont="1" applyFill="1" applyBorder="1" applyAlignment="1">
      <alignment vertical="center" wrapText="1"/>
    </xf>
    <xf numFmtId="0" fontId="21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0" fillId="0" borderId="0" xfId="0" applyAlignment="1"/>
    <xf numFmtId="0" fontId="2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2" fontId="3" fillId="0" borderId="3" xfId="0" applyNumberFormat="1" applyFont="1" applyBorder="1" applyAlignment="1">
      <alignment vertical="center"/>
    </xf>
    <xf numFmtId="0" fontId="20" fillId="0" borderId="20" xfId="0" applyFont="1" applyBorder="1" applyAlignment="1">
      <alignment horizontal="center" vertical="center" wrapText="1"/>
    </xf>
    <xf numFmtId="0" fontId="27" fillId="0" borderId="0" xfId="0" applyFont="1"/>
    <xf numFmtId="0" fontId="7" fillId="5" borderId="2" xfId="0" applyFont="1" applyFill="1" applyBorder="1" applyAlignment="1">
      <alignment vertical="center"/>
    </xf>
    <xf numFmtId="2" fontId="7" fillId="0" borderId="2" xfId="0" applyNumberFormat="1" applyFont="1" applyFill="1" applyBorder="1" applyAlignment="1">
      <alignment horizontal="center" vertical="center"/>
    </xf>
    <xf numFmtId="2" fontId="9" fillId="0" borderId="2" xfId="0" applyNumberFormat="1" applyFont="1" applyFill="1" applyBorder="1" applyAlignment="1">
      <alignment horizontal="center" vertical="center"/>
    </xf>
    <xf numFmtId="0" fontId="9" fillId="5" borderId="2" xfId="0" applyFont="1" applyFill="1" applyBorder="1" applyAlignment="1">
      <alignment vertical="center"/>
    </xf>
    <xf numFmtId="49" fontId="9" fillId="0" borderId="2" xfId="0" applyNumberFormat="1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/>
    </xf>
    <xf numFmtId="2" fontId="8" fillId="0" borderId="2" xfId="0" applyNumberFormat="1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2" fontId="7" fillId="0" borderId="9" xfId="0" applyNumberFormat="1" applyFont="1" applyFill="1" applyBorder="1" applyAlignment="1">
      <alignment horizontal="center" vertical="center"/>
    </xf>
    <xf numFmtId="2" fontId="8" fillId="0" borderId="9" xfId="0" applyNumberFormat="1" applyFont="1" applyFill="1" applyBorder="1" applyAlignment="1">
      <alignment horizontal="center" vertical="center"/>
    </xf>
    <xf numFmtId="49" fontId="9" fillId="0" borderId="9" xfId="0" applyNumberFormat="1" applyFont="1" applyFill="1" applyBorder="1" applyAlignment="1">
      <alignment horizontal="center" vertical="center"/>
    </xf>
    <xf numFmtId="0" fontId="7" fillId="0" borderId="2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30" fillId="0" borderId="0" xfId="0" applyFont="1" applyAlignment="1">
      <alignment vertical="center"/>
    </xf>
    <xf numFmtId="0" fontId="29" fillId="0" borderId="3" xfId="0" applyFont="1" applyBorder="1" applyAlignment="1">
      <alignment vertical="center" wrapText="1"/>
    </xf>
    <xf numFmtId="0" fontId="21" fillId="0" borderId="0" xfId="0" applyFont="1" applyAlignment="1">
      <alignment horizontal="left"/>
    </xf>
    <xf numFmtId="0" fontId="9" fillId="2" borderId="13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 wrapText="1"/>
    </xf>
    <xf numFmtId="0" fontId="9" fillId="0" borderId="21" xfId="0" applyFont="1" applyFill="1" applyBorder="1" applyAlignment="1">
      <alignment horizontal="center" vertical="center"/>
    </xf>
    <xf numFmtId="0" fontId="0" fillId="0" borderId="0" xfId="0" applyFont="1"/>
    <xf numFmtId="0" fontId="31" fillId="0" borderId="0" xfId="2" applyAlignment="1">
      <alignment vertical="center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/>
    </xf>
    <xf numFmtId="0" fontId="7" fillId="0" borderId="21" xfId="0" applyFont="1" applyFill="1" applyBorder="1" applyAlignment="1">
      <alignment horizontal="center" vertical="center"/>
    </xf>
    <xf numFmtId="0" fontId="3" fillId="0" borderId="18" xfId="0" applyFont="1" applyBorder="1" applyAlignment="1">
      <alignment horizontal="right" vertical="center" wrapText="1"/>
    </xf>
    <xf numFmtId="0" fontId="3" fillId="0" borderId="4" xfId="0" applyFont="1" applyBorder="1" applyAlignment="1">
      <alignment horizontal="right" vertical="center" wrapText="1"/>
    </xf>
    <xf numFmtId="0" fontId="3" fillId="0" borderId="17" xfId="0" applyFont="1" applyBorder="1" applyAlignment="1">
      <alignment horizontal="righ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29" fillId="0" borderId="10" xfId="0" applyFont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24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32" fillId="6" borderId="8" xfId="0" applyFont="1" applyFill="1" applyBorder="1" applyAlignment="1">
      <alignment horizontal="left" vertical="center" wrapText="1"/>
    </xf>
    <xf numFmtId="0" fontId="32" fillId="6" borderId="0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right" vertical="center" wrapText="1"/>
    </xf>
    <xf numFmtId="0" fontId="3" fillId="0" borderId="11" xfId="0" applyFont="1" applyBorder="1" applyAlignment="1">
      <alignment horizontal="right" vertical="center" wrapText="1"/>
    </xf>
    <xf numFmtId="0" fontId="3" fillId="0" borderId="15" xfId="0" applyFont="1" applyBorder="1" applyAlignment="1">
      <alignment horizontal="right" vertical="center" wrapText="1"/>
    </xf>
    <xf numFmtId="0" fontId="4" fillId="0" borderId="0" xfId="0" applyFont="1" applyAlignment="1">
      <alignment horizontal="left" vertical="center"/>
    </xf>
    <xf numFmtId="0" fontId="31" fillId="0" borderId="3" xfId="2" applyBorder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4" fillId="4" borderId="5" xfId="0" applyFont="1" applyFill="1" applyBorder="1" applyAlignment="1">
      <alignment horizontal="center" vertical="center" wrapText="1"/>
    </xf>
    <xf numFmtId="0" fontId="24" fillId="4" borderId="6" xfId="0" applyFont="1" applyFill="1" applyBorder="1" applyAlignment="1">
      <alignment horizontal="center" vertical="center" wrapText="1"/>
    </xf>
    <xf numFmtId="0" fontId="24" fillId="4" borderId="7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 wrapText="1"/>
    </xf>
    <xf numFmtId="0" fontId="24" fillId="0" borderId="5" xfId="0" applyFont="1" applyBorder="1" applyAlignment="1">
      <alignment horizontal="center" vertical="center" wrapText="1"/>
    </xf>
    <xf numFmtId="0" fontId="24" fillId="0" borderId="7" xfId="0" applyFont="1" applyBorder="1" applyAlignment="1">
      <alignment horizontal="center" vertical="center" wrapText="1"/>
    </xf>
    <xf numFmtId="0" fontId="24" fillId="0" borderId="6" xfId="0" applyFont="1" applyBorder="1" applyAlignment="1">
      <alignment horizontal="center" vertical="center" wrapText="1"/>
    </xf>
    <xf numFmtId="0" fontId="26" fillId="4" borderId="5" xfId="0" applyFont="1" applyFill="1" applyBorder="1" applyAlignment="1">
      <alignment horizontal="center" vertical="center" wrapText="1"/>
    </xf>
    <xf numFmtId="0" fontId="26" fillId="4" borderId="6" xfId="0" applyFont="1" applyFill="1" applyBorder="1" applyAlignment="1">
      <alignment horizontal="center" vertical="center" wrapText="1"/>
    </xf>
    <xf numFmtId="0" fontId="26" fillId="4" borderId="7" xfId="0" applyFont="1" applyFill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2" fontId="1" fillId="0" borderId="7" xfId="0" applyNumberFormat="1" applyFont="1" applyBorder="1" applyAlignment="1">
      <alignment horizontal="center" vertical="center" wrapText="1"/>
    </xf>
    <xf numFmtId="0" fontId="3" fillId="7" borderId="8" xfId="0" applyFont="1" applyFill="1" applyBorder="1" applyAlignment="1">
      <alignment horizontal="left" vertical="center" wrapText="1"/>
    </xf>
    <xf numFmtId="0" fontId="3" fillId="7" borderId="0" xfId="0" applyFont="1" applyFill="1" applyBorder="1" applyAlignment="1">
      <alignment horizontal="left" vertical="center" wrapText="1"/>
    </xf>
    <xf numFmtId="0" fontId="18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2" fontId="24" fillId="4" borderId="5" xfId="0" applyNumberFormat="1" applyFont="1" applyFill="1" applyBorder="1" applyAlignment="1">
      <alignment horizontal="center" vertical="center" wrapText="1"/>
    </xf>
    <xf numFmtId="2" fontId="24" fillId="4" borderId="7" xfId="0" applyNumberFormat="1" applyFont="1" applyFill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4" fillId="0" borderId="11" xfId="0" applyFont="1" applyBorder="1" applyAlignment="1">
      <alignment horizontal="center" vertical="center" wrapText="1"/>
    </xf>
    <xf numFmtId="0" fontId="24" fillId="0" borderId="15" xfId="0" applyFont="1" applyBorder="1" applyAlignment="1">
      <alignment horizontal="center" vertical="center" wrapText="1"/>
    </xf>
    <xf numFmtId="0" fontId="28" fillId="0" borderId="0" xfId="0" applyFont="1" applyAlignment="1">
      <alignment horizontal="left" vertical="center"/>
    </xf>
    <xf numFmtId="0" fontId="24" fillId="4" borderId="2" xfId="0" applyFont="1" applyFill="1" applyBorder="1" applyAlignment="1">
      <alignment horizontal="center" vertical="center" wrapText="1"/>
    </xf>
    <xf numFmtId="0" fontId="25" fillId="4" borderId="2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center"/>
    </xf>
    <xf numFmtId="0" fontId="20" fillId="2" borderId="19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20" fillId="2" borderId="23" xfId="0" applyFont="1" applyFill="1" applyBorder="1" applyAlignment="1">
      <alignment horizontal="center" vertical="center" textRotation="90"/>
    </xf>
    <xf numFmtId="0" fontId="20" fillId="2" borderId="6" xfId="0" applyFont="1" applyFill="1" applyBorder="1" applyAlignment="1">
      <alignment horizontal="center" vertical="center" textRotation="90"/>
    </xf>
    <xf numFmtId="0" fontId="20" fillId="2" borderId="7" xfId="0" applyFont="1" applyFill="1" applyBorder="1" applyAlignment="1">
      <alignment horizontal="center" vertical="center" textRotation="90"/>
    </xf>
    <xf numFmtId="0" fontId="20" fillId="2" borderId="1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20" fillId="0" borderId="12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49" fontId="7" fillId="0" borderId="21" xfId="0" applyNumberFormat="1" applyFont="1" applyFill="1" applyBorder="1" applyAlignment="1">
      <alignment horizontal="center" vertical="center"/>
    </xf>
    <xf numFmtId="0" fontId="7" fillId="0" borderId="21" xfId="0" applyFont="1" applyFill="1" applyBorder="1" applyAlignment="1">
      <alignment horizontal="center" vertical="center"/>
    </xf>
  </cellXfs>
  <cellStyles count="3">
    <cellStyle name="Hyperlink" xfId="2"/>
    <cellStyle name="Įprastas" xfId="0" builtinId="0"/>
    <cellStyle name="Normal 2" xfId="1"/>
  </cellStyles>
  <dxfs count="0"/>
  <tableStyles count="0" defaultTableStyle="TableStyleMedium2" defaultPivotStyle="PivotStyleLight16"/>
  <colors>
    <mruColors>
      <color rgb="FF66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european-kyokushin.org/" TargetMode="External"/><Relationship Id="rId7" Type="http://schemas.openxmlformats.org/officeDocument/2006/relationships/comments" Target="../comments1.xml"/><Relationship Id="rId2" Type="http://schemas.openxmlformats.org/officeDocument/2006/relationships/hyperlink" Target="http://www.european-kyokushin.org/" TargetMode="External"/><Relationship Id="rId1" Type="http://schemas.openxmlformats.org/officeDocument/2006/relationships/hyperlink" Target="mailto:&#381;emait&#279;s%20g.%206,%20Vilnius,%20info@kyokushin.lt%208%20698%2008099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european-kyokushin.org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S783"/>
  <sheetViews>
    <sheetView tabSelected="1" topLeftCell="A50" zoomScaleNormal="100" workbookViewId="0">
      <selection activeCell="A59" sqref="A59:C59"/>
    </sheetView>
  </sheetViews>
  <sheetFormatPr defaultColWidth="9.140625" defaultRowHeight="15"/>
  <cols>
    <col min="1" max="1" width="3.85546875" style="1" bestFit="1" customWidth="1"/>
    <col min="2" max="2" width="25.7109375" style="1" bestFit="1" customWidth="1"/>
    <col min="3" max="3" width="14.28515625" style="1" customWidth="1"/>
    <col min="4" max="4" width="10.7109375" style="1" customWidth="1"/>
    <col min="5" max="5" width="10" style="1" customWidth="1"/>
    <col min="6" max="6" width="10.140625" style="1" customWidth="1"/>
    <col min="7" max="7" width="11.7109375" style="1" customWidth="1"/>
    <col min="8" max="8" width="10.140625" style="1" customWidth="1"/>
    <col min="9" max="9" width="23.28515625" style="8" customWidth="1"/>
    <col min="10" max="10" width="10.5703125" style="1" customWidth="1"/>
    <col min="11" max="11" width="11" style="8" customWidth="1"/>
    <col min="12" max="12" width="10.5703125" style="1" customWidth="1"/>
    <col min="13" max="13" width="11.42578125" style="1" customWidth="1"/>
    <col min="14" max="14" width="8.85546875" style="2" customWidth="1"/>
    <col min="15" max="15" width="9.140625" style="2" customWidth="1"/>
    <col min="16" max="16" width="11.140625" style="2" customWidth="1"/>
    <col min="17" max="17" width="12.7109375" style="2" customWidth="1"/>
    <col min="18" max="18" width="10.5703125" style="1" customWidth="1"/>
    <col min="19" max="16384" width="9.140625" style="1"/>
  </cols>
  <sheetData>
    <row r="1" spans="1:18" s="8" customFormat="1" ht="15.75">
      <c r="D1" s="60"/>
      <c r="E1" s="60"/>
      <c r="F1" s="60"/>
      <c r="G1" s="60"/>
      <c r="H1" s="60"/>
      <c r="I1" s="60"/>
      <c r="J1" s="60"/>
      <c r="K1" s="60"/>
      <c r="L1" s="60"/>
      <c r="N1" s="2"/>
      <c r="O1" s="2"/>
      <c r="P1" s="2"/>
      <c r="Q1" s="2"/>
    </row>
    <row r="2" spans="1:18" s="8" customFormat="1" ht="15.75">
      <c r="B2" s="8" t="s">
        <v>0</v>
      </c>
      <c r="D2" s="60"/>
      <c r="E2" s="60"/>
      <c r="F2" s="60"/>
      <c r="G2" s="60"/>
      <c r="H2" s="60"/>
      <c r="I2" s="60"/>
      <c r="J2" s="60"/>
      <c r="K2" s="60"/>
      <c r="L2" s="60"/>
      <c r="N2" s="2"/>
      <c r="O2" s="2"/>
      <c r="P2" s="2"/>
      <c r="Q2" s="2"/>
    </row>
    <row r="3" spans="1:18" s="8" customFormat="1">
      <c r="B3" s="47" t="s">
        <v>1</v>
      </c>
      <c r="N3" s="2"/>
      <c r="O3" s="2"/>
      <c r="P3" s="2"/>
      <c r="Q3" s="2"/>
    </row>
    <row r="4" spans="1:18" ht="3" customHeight="1">
      <c r="A4" s="8"/>
      <c r="B4" s="8"/>
      <c r="C4" s="8"/>
      <c r="D4" s="8"/>
      <c r="E4" s="8"/>
      <c r="F4" s="8"/>
      <c r="G4" s="8"/>
      <c r="H4" s="8"/>
      <c r="J4" s="8"/>
      <c r="L4" s="8"/>
      <c r="M4" s="8"/>
      <c r="R4" s="8"/>
    </row>
    <row r="5" spans="1:18" ht="26.25">
      <c r="A5" s="101" t="s">
        <v>2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  <c r="O5" s="102"/>
      <c r="P5" s="102"/>
      <c r="Q5" s="102"/>
      <c r="R5" s="8"/>
    </row>
    <row r="6" spans="1:18" ht="18.75">
      <c r="A6" s="108" t="s">
        <v>3</v>
      </c>
      <c r="B6" s="84"/>
      <c r="C6" s="84"/>
      <c r="D6" s="84"/>
      <c r="E6" s="84"/>
      <c r="F6" s="84"/>
      <c r="G6" s="84"/>
      <c r="H6" s="84"/>
      <c r="I6" s="84"/>
      <c r="J6" s="84"/>
      <c r="K6" s="84"/>
      <c r="L6" s="84"/>
      <c r="M6" s="84"/>
      <c r="N6" s="84"/>
      <c r="O6" s="84"/>
      <c r="P6" s="84"/>
      <c r="Q6" s="84"/>
      <c r="R6" s="8"/>
    </row>
    <row r="7" spans="1:18" s="8" customFormat="1" ht="15.75">
      <c r="A7" s="60"/>
      <c r="B7" s="83" t="s">
        <v>4</v>
      </c>
      <c r="C7" s="83"/>
      <c r="D7" s="83"/>
      <c r="E7" s="83"/>
      <c r="F7" s="83"/>
      <c r="G7" s="83"/>
      <c r="H7" s="83"/>
      <c r="I7" s="46"/>
      <c r="J7" s="46"/>
      <c r="K7" s="46"/>
      <c r="L7" s="46"/>
      <c r="M7" s="46"/>
      <c r="N7" s="46"/>
      <c r="O7" s="46"/>
      <c r="P7" s="46"/>
      <c r="Q7" s="46"/>
    </row>
    <row r="8" spans="1:18" s="8" customFormat="1" ht="18">
      <c r="A8" s="60"/>
      <c r="B8" s="84" t="s">
        <v>5</v>
      </c>
      <c r="C8" s="84"/>
      <c r="D8" s="84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</row>
    <row r="9" spans="1:18" s="8" customFormat="1" ht="15.75">
      <c r="A9" s="60"/>
      <c r="B9" s="48">
        <v>190727235</v>
      </c>
      <c r="C9" s="46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</row>
    <row r="10" spans="1:18" s="8" customFormat="1" ht="18">
      <c r="A10" s="60"/>
      <c r="B10" s="59" t="s">
        <v>6</v>
      </c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</row>
    <row r="11" spans="1:18" s="8" customFormat="1" ht="16.899999999999999" customHeight="1">
      <c r="A11" s="85" t="s">
        <v>7</v>
      </c>
      <c r="B11" s="85"/>
      <c r="C11" s="85"/>
      <c r="D11" s="85"/>
      <c r="E11" s="85"/>
      <c r="F11" s="85"/>
      <c r="G11" s="85"/>
      <c r="H11" s="85"/>
      <c r="I11" s="85"/>
      <c r="J11" s="85"/>
      <c r="K11" s="85"/>
      <c r="L11" s="85"/>
      <c r="M11" s="85"/>
      <c r="N11" s="85"/>
      <c r="O11" s="85"/>
      <c r="P11" s="85"/>
      <c r="Q11" s="85"/>
      <c r="R11" s="85"/>
    </row>
    <row r="12" spans="1:18" ht="15.75">
      <c r="A12" s="27"/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9"/>
      <c r="O12" s="29"/>
      <c r="P12" s="29"/>
      <c r="Q12" s="29"/>
      <c r="R12" s="28"/>
    </row>
    <row r="13" spans="1:18" s="8" customFormat="1" ht="15" hidden="1" customHeight="1">
      <c r="A13" s="89" t="s">
        <v>8</v>
      </c>
      <c r="B13" s="90" t="s">
        <v>9</v>
      </c>
      <c r="C13" s="90" t="s">
        <v>10</v>
      </c>
      <c r="D13" s="90" t="s">
        <v>11</v>
      </c>
      <c r="E13" s="91" t="s">
        <v>12</v>
      </c>
      <c r="F13" s="105"/>
      <c r="G13" s="106"/>
      <c r="H13" s="106"/>
      <c r="I13" s="106"/>
      <c r="J13" s="106"/>
      <c r="K13" s="106"/>
      <c r="L13" s="106"/>
      <c r="M13" s="106"/>
      <c r="N13" s="106"/>
      <c r="O13" s="107"/>
      <c r="P13" s="109" t="s">
        <v>13</v>
      </c>
      <c r="Q13" s="94" t="s">
        <v>14</v>
      </c>
      <c r="R13" s="86" t="s">
        <v>15</v>
      </c>
    </row>
    <row r="14" spans="1:18" s="8" customFormat="1" ht="45" customHeight="1">
      <c r="A14" s="89"/>
      <c r="B14" s="90"/>
      <c r="C14" s="90"/>
      <c r="D14" s="90"/>
      <c r="E14" s="93"/>
      <c r="F14" s="91" t="s">
        <v>16</v>
      </c>
      <c r="G14" s="91" t="s">
        <v>17</v>
      </c>
      <c r="H14" s="91" t="s">
        <v>18</v>
      </c>
      <c r="I14" s="111" t="s">
        <v>19</v>
      </c>
      <c r="J14" s="91" t="s">
        <v>20</v>
      </c>
      <c r="K14" s="91" t="s">
        <v>21</v>
      </c>
      <c r="L14" s="91" t="s">
        <v>22</v>
      </c>
      <c r="M14" s="91" t="s">
        <v>23</v>
      </c>
      <c r="N14" s="103" t="s">
        <v>24</v>
      </c>
      <c r="O14" s="103" t="s">
        <v>25</v>
      </c>
      <c r="P14" s="110"/>
      <c r="Q14" s="95"/>
      <c r="R14" s="87"/>
    </row>
    <row r="15" spans="1:18" s="8" customFormat="1" ht="76.150000000000006" customHeight="1">
      <c r="A15" s="89"/>
      <c r="B15" s="90"/>
      <c r="C15" s="90"/>
      <c r="D15" s="90"/>
      <c r="E15" s="92"/>
      <c r="F15" s="92"/>
      <c r="G15" s="92"/>
      <c r="H15" s="92"/>
      <c r="I15" s="112"/>
      <c r="J15" s="92"/>
      <c r="K15" s="92"/>
      <c r="L15" s="92"/>
      <c r="M15" s="92"/>
      <c r="N15" s="104"/>
      <c r="O15" s="104"/>
      <c r="P15" s="110"/>
      <c r="Q15" s="96"/>
      <c r="R15" s="88"/>
    </row>
    <row r="16" spans="1:18" s="8" customFormat="1" ht="5.45" customHeight="1">
      <c r="A16" s="14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6"/>
    </row>
    <row r="17" spans="1:19">
      <c r="A17" s="99" t="s">
        <v>26</v>
      </c>
      <c r="B17" s="100"/>
      <c r="C17" s="100"/>
      <c r="D17" s="100"/>
      <c r="E17" s="100"/>
      <c r="F17" s="100"/>
      <c r="G17" s="100"/>
      <c r="H17" s="100"/>
      <c r="I17" s="100"/>
      <c r="J17" s="100"/>
      <c r="K17" s="100"/>
      <c r="L17" s="100"/>
      <c r="M17" s="100"/>
      <c r="N17" s="100"/>
      <c r="O17" s="100"/>
      <c r="P17" s="100"/>
      <c r="Q17" s="57"/>
      <c r="R17" s="8"/>
      <c r="S17" s="8"/>
    </row>
    <row r="18" spans="1:19" ht="16.899999999999999" customHeight="1">
      <c r="A18" s="69" t="s">
        <v>27</v>
      </c>
      <c r="B18" s="70"/>
      <c r="C18" s="70"/>
      <c r="D18" s="50"/>
      <c r="E18" s="50"/>
      <c r="F18" s="50"/>
      <c r="G18" s="50"/>
      <c r="H18" s="50"/>
      <c r="I18" s="50"/>
      <c r="J18" s="50"/>
      <c r="K18" s="50"/>
      <c r="L18" s="50"/>
      <c r="M18" s="50"/>
      <c r="N18" s="50"/>
      <c r="O18" s="50"/>
      <c r="P18" s="50"/>
      <c r="Q18" s="57"/>
      <c r="R18" s="8"/>
      <c r="S18" s="8"/>
    </row>
    <row r="19" spans="1:19">
      <c r="A19" s="61">
        <v>1</v>
      </c>
      <c r="B19" s="61" t="s">
        <v>28</v>
      </c>
      <c r="C19" s="12">
        <v>-50</v>
      </c>
      <c r="D19" s="61" t="s">
        <v>29</v>
      </c>
      <c r="E19" s="61">
        <v>1</v>
      </c>
      <c r="F19" s="61" t="s">
        <v>30</v>
      </c>
      <c r="G19" s="61">
        <v>1</v>
      </c>
      <c r="H19" s="61" t="s">
        <v>31</v>
      </c>
      <c r="I19" s="61"/>
      <c r="J19" s="61">
        <v>10</v>
      </c>
      <c r="K19" s="61">
        <v>20</v>
      </c>
      <c r="L19" s="61">
        <v>2</v>
      </c>
      <c r="M19" s="61" t="s">
        <v>32</v>
      </c>
      <c r="N19" s="3">
        <f>(IF(F19="OŽ",IF(L19=1,550.8,IF(L19=2,426.38,IF(L19=3,342.14,IF(L19=4,181.44,IF(L19=5,168.48,IF(L19=6,155.52,IF(L19=7,148.5,IF(L19=8,144,0))))))))+IF(L19&lt;=8,0,IF(L19&lt;=16,137.7,IF(L19&lt;=24,108,IF(L19&lt;=32,80.1,IF(L19&lt;=36,52.2,0)))))-IF(L19&lt;=8,0,IF(L19&lt;=16,(L19-9)*2.754,IF(L19&lt;=24,(L19-17)* 2.754,IF(L19&lt;=32,(L19-25)* 2.754,IF(L19&lt;=36,(L19-33)*2.754,0))))),0)+IF(F19="PČ",IF(L19=1,449,IF(L19=2,314.6,IF(L19=3,238,IF(L19=4,172,IF(L19=5,159,IF(L19=6,145,IF(L19=7,132,IF(L19=8,119,0))))))))+IF(L19&lt;=8,0,IF(L19&lt;=16,88,IF(L19&lt;=24,55,IF(L19&lt;=32,22,0))))-IF(L19&lt;=8,0,IF(L19&lt;=16,(L19-9)*2.245,IF(L19&lt;=24,(L19-17)*2.245,IF(L19&lt;=32,(L19-25)*2.245,0)))),0)+IF(F19="PČneol",IF(L19=1,85,IF(L19=2,64.61,IF(L19=3,50.76,IF(L19=4,16.25,IF(L19=5,15,IF(L19=6,13.75,IF(L19=7,12.5,IF(L19=8,11.25,0))))))))+IF(L19&lt;=8,0,IF(L19&lt;=16,9,0))-IF(L19&lt;=8,0,IF(L19&lt;=16,(L19-9)*0.425,0)),0)+IF(F19="PŽ",IF(L19=1,85,IF(L19=2,59.5,IF(L19=3,45,IF(L19=4,32.5,IF(L19=5,30,IF(L19=6,27.5,IF(L19=7,25,IF(L19=8,22.5,0))))))))+IF(L19&lt;=8,0,IF(L19&lt;=16,19,IF(L19&lt;=24,13,IF(L19&lt;=32,8,0))))-IF(L19&lt;=8,0,IF(L19&lt;=16,(L19-9)*0.425,IF(L19&lt;=24,(L19-17)*0.425,IF(L19&lt;=32,(L19-25)*0.425,0)))),0)+IF(F19="EČ",IF(L19=1,204,IF(L19=2,156.24,IF(L19=3,123.84,IF(L19=4,72,IF(L19=5,66,IF(L19=6,60,IF(L19=7,54,IF(L19=8,48,0))))))))+IF(L19&lt;=8,0,IF(L19&lt;=16,40,IF(L19&lt;=24,25,0)))-IF(L19&lt;=8,0,IF(L19&lt;=16,(L19-9)*1.02,IF(L19&lt;=24,(L19-17)*1.02,0))),0)+IF(F19="EČneol",IF(L19=1,68,IF(L19=2,51.69,IF(L19=3,40.61,IF(L19=4,13,IF(L19=5,12,IF(L19=6,11,IF(L19=7,10,IF(L19=8,9,0)))))))))+IF(F19="EŽ",IF(L19=1,68,IF(L19=2,47.6,IF(L19=3,36,IF(L19=4,18,IF(L19=5,16.5,IF(L19=6,15,IF(L19=7,13.5,IF(L19=8,12,0))))))))+IF(L19&lt;=8,0,IF(L19&lt;=16,10,IF(L19&lt;=24,6,0)))-IF(L19&lt;=8,0,IF(L19&lt;=16,(L19-9)*0.34,IF(L19&lt;=24,(L19-17)*0.34,0))),0)+IF(F19="PT",IF(L19=1,68,IF(L19=2,52.08,IF(L19=3,41.28,IF(L19=4,24,IF(L19=5,22,IF(L19=6,20,IF(L19=7,18,IF(L19=8,16,0))))))))+IF(L19&lt;=8,0,IF(L19&lt;=16,13,IF(L19&lt;=24,9,IF(L19&lt;=32,4,0))))-IF(L19&lt;=8,0,IF(L19&lt;=16,(L19-9)*0.34,IF(L19&lt;=24,(L19-17)*0.34,IF(L19&lt;=32,(L19-25)*0.34,0)))),0)+IF(F19="JOŽ",IF(L19=1,85,IF(L19=2,59.5,IF(L19=3,45,IF(L19=4,32.5,IF(L19=5,30,IF(L19=6,27.5,IF(L19=7,25,IF(L19=8,22.5,0))))))))+IF(L19&lt;=8,0,IF(L19&lt;=16,19,IF(L19&lt;=24,13,0)))-IF(L19&lt;=8,0,IF(L19&lt;=16,(L19-9)*0.425,IF(L19&lt;=24,(L19-17)*0.425,0))),0)+IF(F19="JPČ",IF(L19=1,68,IF(L19=2,47.6,IF(L19=3,36,IF(L19=4,26,IF(L19=5,24,IF(L19=6,22,IF(L19=7,20,IF(L19=8,18,0))))))))+IF(L19&lt;=8,0,IF(L19&lt;=16,13,IF(L19&lt;=24,9,0)))-IF(L19&lt;=8,0,IF(L19&lt;=16,(L19-9)*0.34,IF(L19&lt;=24,(L19-17)*0.34,0))),0)+IF(F19="JEČ",IF(L19=1,34,IF(L19=2,26.04,IF(L19=3,20.6,IF(L19=4,12,IF(L19=5,11,IF(L19=6,10,IF(L19=7,9,IF(L19=8,8,0))))))))+IF(L19&lt;=8,0,IF(L19&lt;=16,6,0))-IF(L19&lt;=8,0,IF(L19&lt;=16,(L19-9)*0.17,0)),0)+IF(F19="JEOF",IF(L19=1,34,IF(L19=2,26.04,IF(L19=3,20.6,IF(L19=4,12,IF(L19=5,11,IF(L19=6,10,IF(L19=7,9,IF(L19=8,8,0))))))))+IF(L19&lt;=8,0,IF(L19&lt;=16,6,0))-IF(L19&lt;=8,0,IF(L19&lt;=16,(L19-9)*0.17,0)),0)+IF(F19="JnPČ",IF(L19=1,51,IF(L19=2,35.7,IF(L19=3,27,IF(L19=4,19.5,IF(L19=5,18,IF(L19=6,16.5,IF(L19=7,15,IF(L19=8,13.5,0))))))))+IF(L19&lt;=8,0,IF(L19&lt;=16,10,0))-IF(L19&lt;=8,0,IF(L19&lt;=16,(L19-9)*0.255,0)),0)+IF(F19="JnEČ",IF(L19=1,25.5,IF(L19=2,19.53,IF(L19=3,15.48,IF(L19=4,9,IF(L19=5,8.25,IF(L19=6,7.5,IF(L19=7,6.75,IF(L19=8,6,0))))))))+IF(L19&lt;=8,0,IF(L19&lt;=16,5,0))-IF(L19&lt;=8,0,IF(L19&lt;=16,(L19-9)*0.1275,0)),0)+IF(F19="JčPČ",IF(L19=1,21.25,IF(L19=2,14.5,IF(L19=3,11.5,IF(L19=4,7,IF(L19=5,6.5,IF(L19=6,6,IF(L19=7,5.5,IF(L19=8,5,0))))))))+IF(L19&lt;=8,0,IF(L19&lt;=16,4,0))-IF(L19&lt;=8,0,IF(L19&lt;=16,(L19-9)*0.10625,0)),0)+IF(F19="JčEČ",IF(L19=1,17,IF(L19=2,13.02,IF(L19=3,10.32,IF(L19=4,6,IF(L19=5,5.5,IF(L19=6,5,IF(L19=7,4.5,IF(L19=8,4,0))))))))+IF(L19&lt;=8,0,IF(L19&lt;=16,3,0))-IF(L19&lt;=8,0,IF(L19&lt;=16,(L19-9)*0.085,0)),0)+IF(F19="NEAK",IF(L19=1,11.48,IF(L19=2,8.79,IF(L19=3,6.97,IF(L19=4,4.05,IF(L19=5,3.71,IF(L19=6,3.38,IF(L19=7,3.04,IF(L19=8,2.7,0))))))))+IF(L19&lt;=8,0,IF(L19&lt;=16,2,IF(L19&lt;=24,1.3,0)))-IF(L19&lt;=8,0,IF(L19&lt;=16,(L19-9)*0.0574,IF(L19&lt;=24,(L19-17)*0.0574,0))),0))*IF(L19&lt;0,1,IF(OR(F19="PČ",F19="PŽ",F19="PT"),IF(J19&lt;32,J19/32,1),1))* IF(L19&lt;0,1,IF(OR(F19="EČ",F19="EŽ",F19="JOŽ",F19="JPČ",F19="NEAK"),IF(J19&lt;24,J19/24,1),1))*IF(L19&lt;0,1,IF(OR(F19="PČneol",F19="JEČ",F19="JEOF",F19="JnPČ",F19="JnEČ",F19="JčPČ",F19="JčEČ"),IF(J19&lt;16,J19/16,1),1))*IF(L19&lt;0,1,IF(F19="EČneol",IF(J19&lt;8,J19/8,1),1))</f>
        <v>65.100000000000009</v>
      </c>
      <c r="O19" s="9">
        <f>IF(F19="OŽ",N19,IF(H19="Ne",IF(J19*0.3&lt;J19-L19,N19,0),IF(J19*0.1&lt;J19-L19,N19,0)))</f>
        <v>65.100000000000009</v>
      </c>
      <c r="P19" s="4">
        <f>IF(O19=0,0,IF(F19="OŽ",IF(L19&gt;35,0,IF(J19&gt;35,(36-L19)*1.836,((36-L19)-(36-J19))*1.836)),0)+IF(F19="PČ",IF(L19&gt;31,0,IF(J19&gt;31,(32-L19)*1.347,((32-L19)-(32-J19))*1.347)),0)+ IF(F19="PČneol",IF(L19&gt;15,0,IF(J19&gt;15,(16-L19)*0.255,((16-L19)-(16-J19))*0.255)),0)+IF(F19="PŽ",IF(L19&gt;31,0,IF(J19&gt;31,(32-L19)*0.255,((32-L19)-(32-J19))*0.255)),0)+IF(F19="EČ",IF(L19&gt;23,0,IF(J19&gt;23,(24-L19)*0.612,((24-L19)-(24-J19))*0.612)),0)+IF(F19="EČneol",IF(L19&gt;7,0,IF(J19&gt;7,(8-L19)*0.204,((8-L19)-(8-J19))*0.204)),0)+IF(F19="EŽ",IF(L19&gt;23,0,IF(J19&gt;23,(24-L19)*0.204,((24-L19)-(24-J19))*0.204)),0)+IF(F19="PT",IF(L19&gt;31,0,IF(J19&gt;31,(32-L19)*0.204,((32-L19)-(32-J19))*0.204)),0)+IF(F19="JOŽ",IF(L19&gt;23,0,IF(J19&gt;23,(24-L19)*0.255,((24-L19)-(24-J19))*0.255)),0)+IF(F19="JPČ",IF(L19&gt;23,0,IF(J19&gt;23,(24-L19)*0.204,((24-L19)-(24-J19))*0.204)),0)+IF(F19="JEČ",IF(L19&gt;15,0,IF(J19&gt;15,(16-L19)*0.102,((16-L19)-(16-J19))*0.102)),0)+IF(F19="JEOF",IF(L19&gt;15,0,IF(J19&gt;15,(16-L19)*0.102,((16-L19)-(16-J19))*0.102)),0)+IF(F19="JnPČ",IF(L19&gt;15,0,IF(J19&gt;15,(16-L19)*0.153,((16-L19)-(16-J19))*0.153)),0)+IF(F19="JnEČ",IF(L19&gt;15,0,IF(J19&gt;15,(16-L19)*0.0765,((16-L19)-(16-J19))*0.0765)),0)+IF(F19="JčPČ",IF(L19&gt;15,0,IF(J19&gt;15,(16-L19)*0.06375,((16-L19)-(16-J19))*0.06375)),0)+IF(F19="JčEČ",IF(L19&gt;15,0,IF(J19&gt;15,(16-L19)*0.051,((16-L19)-(16-J19))*0.051)),0)+IF(F19="NEAK",IF(L19&gt;23,0,IF(J19&gt;23,(24-L19)*0.03444,((24-L19)-(24-J19))*0.03444)),0))</f>
        <v>4.8959999999999999</v>
      </c>
      <c r="Q19" s="11">
        <f>IF(ISERROR(P19*100/N19),0,(P19*100/N19))</f>
        <v>7.5207373271889386</v>
      </c>
      <c r="R19" s="10">
        <f>IF(Q19&lt;=30,O19+P19,O19+O19*0.3)*IF(G19=1,0.4,IF(G19=2,0.75,IF(G19="1 (kas 4 m. 1 k. nerengiamos)",0.52,1)))*IF(D19="olimpinė",1,IF(M19="Ne",0.5,1))*IF(OR(A$5="Lietuvos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federacija"),IF(OR(J19&lt;8,K19&lt;16),0,1),1)*E19*IF(I19&lt;=1,1,1/I19)*IF(OR(A$5="Lietuvos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27.998400000000004</v>
      </c>
      <c r="S19" s="20"/>
    </row>
    <row r="20" spans="1:19" s="8" customFormat="1">
      <c r="A20" s="61">
        <v>2</v>
      </c>
      <c r="B20" s="61" t="s">
        <v>33</v>
      </c>
      <c r="C20" s="12">
        <v>-50</v>
      </c>
      <c r="D20" s="61" t="s">
        <v>29</v>
      </c>
      <c r="E20" s="61">
        <v>1</v>
      </c>
      <c r="F20" s="61" t="s">
        <v>30</v>
      </c>
      <c r="G20" s="61">
        <v>1</v>
      </c>
      <c r="H20" s="61" t="s">
        <v>31</v>
      </c>
      <c r="I20" s="61"/>
      <c r="J20" s="61">
        <v>10</v>
      </c>
      <c r="K20" s="61">
        <v>20</v>
      </c>
      <c r="L20" s="61">
        <v>6</v>
      </c>
      <c r="M20" s="61" t="s">
        <v>32</v>
      </c>
      <c r="N20" s="3">
        <f t="shared" ref="N20:N47" si="0">(IF(F20="OŽ",IF(L20=1,550.8,IF(L20=2,426.38,IF(L20=3,342.14,IF(L20=4,181.44,IF(L20=5,168.48,IF(L20=6,155.52,IF(L20=7,148.5,IF(L20=8,144,0))))))))+IF(L20&lt;=8,0,IF(L20&lt;=16,137.7,IF(L20&lt;=24,108,IF(L20&lt;=32,80.1,IF(L20&lt;=36,52.2,0)))))-IF(L20&lt;=8,0,IF(L20&lt;=16,(L20-9)*2.754,IF(L20&lt;=24,(L20-17)* 2.754,IF(L20&lt;=32,(L20-25)* 2.754,IF(L20&lt;=36,(L20-33)*2.754,0))))),0)+IF(F20="PČ",IF(L20=1,449,IF(L20=2,314.6,IF(L20=3,238,IF(L20=4,172,IF(L20=5,159,IF(L20=6,145,IF(L20=7,132,IF(L20=8,119,0))))))))+IF(L20&lt;=8,0,IF(L20&lt;=16,88,IF(L20&lt;=24,55,IF(L20&lt;=32,22,0))))-IF(L20&lt;=8,0,IF(L20&lt;=16,(L20-9)*2.245,IF(L20&lt;=24,(L20-17)*2.245,IF(L20&lt;=32,(L20-25)*2.245,0)))),0)+IF(F20="PČneol",IF(L20=1,85,IF(L20=2,64.61,IF(L20=3,50.76,IF(L20=4,16.25,IF(L20=5,15,IF(L20=6,13.75,IF(L20=7,12.5,IF(L20=8,11.25,0))))))))+IF(L20&lt;=8,0,IF(L20&lt;=16,9,0))-IF(L20&lt;=8,0,IF(L20&lt;=16,(L20-9)*0.425,0)),0)+IF(F20="PŽ",IF(L20=1,85,IF(L20=2,59.5,IF(L20=3,45,IF(L20=4,32.5,IF(L20=5,30,IF(L20=6,27.5,IF(L20=7,25,IF(L20=8,22.5,0))))))))+IF(L20&lt;=8,0,IF(L20&lt;=16,19,IF(L20&lt;=24,13,IF(L20&lt;=32,8,0))))-IF(L20&lt;=8,0,IF(L20&lt;=16,(L20-9)*0.425,IF(L20&lt;=24,(L20-17)*0.425,IF(L20&lt;=32,(L20-25)*0.425,0)))),0)+IF(F20="EČ",IF(L20=1,204,IF(L20=2,156.24,IF(L20=3,123.84,IF(L20=4,72,IF(L20=5,66,IF(L20=6,60,IF(L20=7,54,IF(L20=8,48,0))))))))+IF(L20&lt;=8,0,IF(L20&lt;=16,40,IF(L20&lt;=24,25,0)))-IF(L20&lt;=8,0,IF(L20&lt;=16,(L20-9)*1.02,IF(L20&lt;=24,(L20-17)*1.02,0))),0)+IF(F20="EČneol",IF(L20=1,68,IF(L20=2,51.69,IF(L20=3,40.61,IF(L20=4,13,IF(L20=5,12,IF(L20=6,11,IF(L20=7,10,IF(L20=8,9,0)))))))))+IF(F20="EŽ",IF(L20=1,68,IF(L20=2,47.6,IF(L20=3,36,IF(L20=4,18,IF(L20=5,16.5,IF(L20=6,15,IF(L20=7,13.5,IF(L20=8,12,0))))))))+IF(L20&lt;=8,0,IF(L20&lt;=16,10,IF(L20&lt;=24,6,0)))-IF(L20&lt;=8,0,IF(L20&lt;=16,(L20-9)*0.34,IF(L20&lt;=24,(L20-17)*0.34,0))),0)+IF(F20="PT",IF(L20=1,68,IF(L20=2,52.08,IF(L20=3,41.28,IF(L20=4,24,IF(L20=5,22,IF(L20=6,20,IF(L20=7,18,IF(L20=8,16,0))))))))+IF(L20&lt;=8,0,IF(L20&lt;=16,13,IF(L20&lt;=24,9,IF(L20&lt;=32,4,0))))-IF(L20&lt;=8,0,IF(L20&lt;=16,(L20-9)*0.34,IF(L20&lt;=24,(L20-17)*0.34,IF(L20&lt;=32,(L20-25)*0.34,0)))),0)+IF(F20="JOŽ",IF(L20=1,85,IF(L20=2,59.5,IF(L20=3,45,IF(L20=4,32.5,IF(L20=5,30,IF(L20=6,27.5,IF(L20=7,25,IF(L20=8,22.5,0))))))))+IF(L20&lt;=8,0,IF(L20&lt;=16,19,IF(L20&lt;=24,13,0)))-IF(L20&lt;=8,0,IF(L20&lt;=16,(L20-9)*0.425,IF(L20&lt;=24,(L20-17)*0.425,0))),0)+IF(F20="JPČ",IF(L20=1,68,IF(L20=2,47.6,IF(L20=3,36,IF(L20=4,26,IF(L20=5,24,IF(L20=6,22,IF(L20=7,20,IF(L20=8,18,0))))))))+IF(L20&lt;=8,0,IF(L20&lt;=16,13,IF(L20&lt;=24,9,0)))-IF(L20&lt;=8,0,IF(L20&lt;=16,(L20-9)*0.34,IF(L20&lt;=24,(L20-17)*0.34,0))),0)+IF(F20="JEČ",IF(L20=1,34,IF(L20=2,26.04,IF(L20=3,20.6,IF(L20=4,12,IF(L20=5,11,IF(L20=6,10,IF(L20=7,9,IF(L20=8,8,0))))))))+IF(L20&lt;=8,0,IF(L20&lt;=16,6,0))-IF(L20&lt;=8,0,IF(L20&lt;=16,(L20-9)*0.17,0)),0)+IF(F20="JEOF",IF(L20=1,34,IF(L20=2,26.04,IF(L20=3,20.6,IF(L20=4,12,IF(L20=5,11,IF(L20=6,10,IF(L20=7,9,IF(L20=8,8,0))))))))+IF(L20&lt;=8,0,IF(L20&lt;=16,6,0))-IF(L20&lt;=8,0,IF(L20&lt;=16,(L20-9)*0.17,0)),0)+IF(F20="JnPČ",IF(L20=1,51,IF(L20=2,35.7,IF(L20=3,27,IF(L20=4,19.5,IF(L20=5,18,IF(L20=6,16.5,IF(L20=7,15,IF(L20=8,13.5,0))))))))+IF(L20&lt;=8,0,IF(L20&lt;=16,10,0))-IF(L20&lt;=8,0,IF(L20&lt;=16,(L20-9)*0.255,0)),0)+IF(F20="JnEČ",IF(L20=1,25.5,IF(L20=2,19.53,IF(L20=3,15.48,IF(L20=4,9,IF(L20=5,8.25,IF(L20=6,7.5,IF(L20=7,6.75,IF(L20=8,6,0))))))))+IF(L20&lt;=8,0,IF(L20&lt;=16,5,0))-IF(L20&lt;=8,0,IF(L20&lt;=16,(L20-9)*0.1275,0)),0)+IF(F20="JčPČ",IF(L20=1,21.25,IF(L20=2,14.5,IF(L20=3,11.5,IF(L20=4,7,IF(L20=5,6.5,IF(L20=6,6,IF(L20=7,5.5,IF(L20=8,5,0))))))))+IF(L20&lt;=8,0,IF(L20&lt;=16,4,0))-IF(L20&lt;=8,0,IF(L20&lt;=16,(L20-9)*0.10625,0)),0)+IF(F20="JčEČ",IF(L20=1,17,IF(L20=2,13.02,IF(L20=3,10.32,IF(L20=4,6,IF(L20=5,5.5,IF(L20=6,5,IF(L20=7,4.5,IF(L20=8,4,0))))))))+IF(L20&lt;=8,0,IF(L20&lt;=16,3,0))-IF(L20&lt;=8,0,IF(L20&lt;=16,(L20-9)*0.085,0)),0)+IF(F20="NEAK",IF(L20=1,11.48,IF(L20=2,8.79,IF(L20=3,6.97,IF(L20=4,4.05,IF(L20=5,3.71,IF(L20=6,3.38,IF(L20=7,3.04,IF(L20=8,2.7,0))))))))+IF(L20&lt;=8,0,IF(L20&lt;=16,2,IF(L20&lt;=24,1.3,0)))-IF(L20&lt;=8,0,IF(L20&lt;=16,(L20-9)*0.0574,IF(L20&lt;=24,(L20-17)*0.0574,0))),0))*IF(L20&lt;0,1,IF(OR(F20="PČ",F20="PŽ",F20="PT"),IF(J20&lt;32,J20/32,1),1))* IF(L20&lt;0,1,IF(OR(F20="EČ",F20="EŽ",F20="JOŽ",F20="JPČ",F20="NEAK"),IF(J20&lt;24,J20/24,1),1))*IF(L20&lt;0,1,IF(OR(F20="PČneol",F20="JEČ",F20="JEOF",F20="JnPČ",F20="JnEČ",F20="JčPČ",F20="JčEČ"),IF(J20&lt;16,J20/16,1),1))*IF(L20&lt;0,1,IF(F20="EČneol",IF(J20&lt;8,J20/8,1),1))</f>
        <v>25</v>
      </c>
      <c r="O20" s="9">
        <f t="shared" ref="O20:O52" si="1">IF(F20="OŽ",N20,IF(H20="Ne",IF(J20*0.3&lt;J20-L20,N20,0),IF(J20*0.1&lt;J20-L20,N20,0)))</f>
        <v>25</v>
      </c>
      <c r="P20" s="4">
        <f t="shared" ref="P20:P50" si="2">IF(O20=0,0,IF(F20="OŽ",IF(L20&gt;35,0,IF(J20&gt;35,(36-L20)*1.836,((36-L20)-(36-J20))*1.836)),0)+IF(F20="PČ",IF(L20&gt;31,0,IF(J20&gt;31,(32-L20)*1.347,((32-L20)-(32-J20))*1.347)),0)+ IF(F20="PČneol",IF(L20&gt;15,0,IF(J20&gt;15,(16-L20)*0.255,((16-L20)-(16-J20))*0.255)),0)+IF(F20="PŽ",IF(L20&gt;31,0,IF(J20&gt;31,(32-L20)*0.255,((32-L20)-(32-J20))*0.255)),0)+IF(F20="EČ",IF(L20&gt;23,0,IF(J20&gt;23,(24-L20)*0.612,((24-L20)-(24-J20))*0.612)),0)+IF(F20="EČneol",IF(L20&gt;7,0,IF(J20&gt;7,(8-L20)*0.204,((8-L20)-(8-J20))*0.204)),0)+IF(F20="EŽ",IF(L20&gt;23,0,IF(J20&gt;23,(24-L20)*0.204,((24-L20)-(24-J20))*0.204)),0)+IF(F20="PT",IF(L20&gt;31,0,IF(J20&gt;31,(32-L20)*0.204,((32-L20)-(32-J20))*0.204)),0)+IF(F20="JOŽ",IF(L20&gt;23,0,IF(J20&gt;23,(24-L20)*0.255,((24-L20)-(24-J20))*0.255)),0)+IF(F20="JPČ",IF(L20&gt;23,0,IF(J20&gt;23,(24-L20)*0.204,((24-L20)-(24-J20))*0.204)),0)+IF(F20="JEČ",IF(L20&gt;15,0,IF(J20&gt;15,(16-L20)*0.102,((16-L20)-(16-J20))*0.102)),0)+IF(F20="JEOF",IF(L20&gt;15,0,IF(J20&gt;15,(16-L20)*0.102,((16-L20)-(16-J20))*0.102)),0)+IF(F20="JnPČ",IF(L20&gt;15,0,IF(J20&gt;15,(16-L20)*0.153,((16-L20)-(16-J20))*0.153)),0)+IF(F20="JnEČ",IF(L20&gt;15,0,IF(J20&gt;15,(16-L20)*0.0765,((16-L20)-(16-J20))*0.0765)),0)+IF(F20="JčPČ",IF(L20&gt;15,0,IF(J20&gt;15,(16-L20)*0.06375,((16-L20)-(16-J20))*0.06375)),0)+IF(F20="JčEČ",IF(L20&gt;15,0,IF(J20&gt;15,(16-L20)*0.051,((16-L20)-(16-J20))*0.051)),0)+IF(F20="NEAK",IF(L20&gt;23,0,IF(J20&gt;23,(24-L20)*0.03444,((24-L20)-(24-J20))*0.03444)),0))</f>
        <v>2.448</v>
      </c>
      <c r="Q20" s="11">
        <f t="shared" ref="Q20:Q51" si="3">IF(ISERROR(P20*100/N20),0,(P20*100/N20))</f>
        <v>9.7919999999999998</v>
      </c>
      <c r="R20" s="10">
        <f t="shared" ref="R20:R51" si="4">IF(Q20&lt;=30,O20+P20,O20+O20*0.3)*IF(G20=1,0.4,IF(G20=2,0.75,IF(G20="1 (kas 4 m. 1 k. nerengiamos)",0.52,1)))*IF(D20="olimpinė",1,IF(M20="Ne",0.5,1))*IF(OR(A$5="Lietuvos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federacija"),IF(OR(J20&lt;8,K20&lt;16),0,1),1)*E20*IF(I20&lt;=1,1,1/I20)*IF(OR(A$5="Lietuvos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10.979200000000001</v>
      </c>
      <c r="S20" s="20"/>
    </row>
    <row r="21" spans="1:19" s="8" customFormat="1">
      <c r="A21" s="61">
        <v>3</v>
      </c>
      <c r="B21" s="61" t="s">
        <v>34</v>
      </c>
      <c r="C21" s="12">
        <v>-55</v>
      </c>
      <c r="D21" s="61" t="s">
        <v>29</v>
      </c>
      <c r="E21" s="61">
        <v>1</v>
      </c>
      <c r="F21" s="61" t="s">
        <v>30</v>
      </c>
      <c r="G21" s="61">
        <v>1</v>
      </c>
      <c r="H21" s="61" t="s">
        <v>31</v>
      </c>
      <c r="I21" s="61"/>
      <c r="J21" s="61">
        <v>15</v>
      </c>
      <c r="K21" s="61">
        <v>20</v>
      </c>
      <c r="L21" s="61">
        <v>6</v>
      </c>
      <c r="M21" s="61" t="s">
        <v>32</v>
      </c>
      <c r="N21" s="3">
        <f t="shared" si="0"/>
        <v>37.5</v>
      </c>
      <c r="O21" s="9">
        <f t="shared" si="1"/>
        <v>37.5</v>
      </c>
      <c r="P21" s="4">
        <f t="shared" si="2"/>
        <v>5.508</v>
      </c>
      <c r="Q21" s="11">
        <f t="shared" si="3"/>
        <v>14.687999999999999</v>
      </c>
      <c r="R21" s="10">
        <f t="shared" si="4"/>
        <v>17.203200000000002</v>
      </c>
      <c r="S21" s="20"/>
    </row>
    <row r="22" spans="1:19" s="8" customFormat="1">
      <c r="A22" s="61">
        <v>4</v>
      </c>
      <c r="B22" s="61" t="s">
        <v>35</v>
      </c>
      <c r="C22" s="12">
        <v>-60</v>
      </c>
      <c r="D22" s="61" t="s">
        <v>29</v>
      </c>
      <c r="E22" s="61">
        <v>1</v>
      </c>
      <c r="F22" s="61" t="s">
        <v>30</v>
      </c>
      <c r="G22" s="61">
        <v>1</v>
      </c>
      <c r="H22" s="61" t="s">
        <v>31</v>
      </c>
      <c r="I22" s="61"/>
      <c r="J22" s="61">
        <v>9</v>
      </c>
      <c r="K22" s="61">
        <v>20</v>
      </c>
      <c r="L22" s="61">
        <v>1</v>
      </c>
      <c r="M22" s="61" t="s">
        <v>32</v>
      </c>
      <c r="N22" s="3">
        <f t="shared" si="0"/>
        <v>76.5</v>
      </c>
      <c r="O22" s="9">
        <f t="shared" si="1"/>
        <v>76.5</v>
      </c>
      <c r="P22" s="4">
        <f t="shared" si="2"/>
        <v>4.8959999999999999</v>
      </c>
      <c r="Q22" s="11">
        <f t="shared" si="3"/>
        <v>6.3999999999999995</v>
      </c>
      <c r="R22" s="10">
        <f t="shared" si="4"/>
        <v>32.558399999999999</v>
      </c>
      <c r="S22" s="20"/>
    </row>
    <row r="23" spans="1:19" s="8" customFormat="1">
      <c r="A23" s="61">
        <v>5</v>
      </c>
      <c r="B23" s="61" t="s">
        <v>36</v>
      </c>
      <c r="C23" s="12">
        <v>-60</v>
      </c>
      <c r="D23" s="61" t="s">
        <v>29</v>
      </c>
      <c r="E23" s="61">
        <v>1</v>
      </c>
      <c r="F23" s="61" t="s">
        <v>30</v>
      </c>
      <c r="G23" s="61">
        <v>1</v>
      </c>
      <c r="H23" s="61" t="s">
        <v>31</v>
      </c>
      <c r="I23" s="61"/>
      <c r="J23" s="61">
        <v>9</v>
      </c>
      <c r="K23" s="61">
        <v>20</v>
      </c>
      <c r="L23" s="61">
        <v>2</v>
      </c>
      <c r="M23" s="61" t="s">
        <v>32</v>
      </c>
      <c r="N23" s="3">
        <f t="shared" si="0"/>
        <v>58.59</v>
      </c>
      <c r="O23" s="9">
        <f t="shared" si="1"/>
        <v>58.59</v>
      </c>
      <c r="P23" s="4">
        <f t="shared" si="2"/>
        <v>4.2839999999999998</v>
      </c>
      <c r="Q23" s="11">
        <f t="shared" si="3"/>
        <v>7.3118279569892461</v>
      </c>
      <c r="R23" s="10">
        <f t="shared" si="4"/>
        <v>25.149600000000003</v>
      </c>
      <c r="S23" s="20"/>
    </row>
    <row r="24" spans="1:19" s="8" customFormat="1">
      <c r="A24" s="61">
        <v>6</v>
      </c>
      <c r="B24" s="61" t="s">
        <v>37</v>
      </c>
      <c r="C24" s="12">
        <v>60</v>
      </c>
      <c r="D24" s="61" t="s">
        <v>29</v>
      </c>
      <c r="E24" s="61">
        <v>1</v>
      </c>
      <c r="F24" s="61" t="s">
        <v>30</v>
      </c>
      <c r="G24" s="61">
        <v>1</v>
      </c>
      <c r="H24" s="61" t="s">
        <v>31</v>
      </c>
      <c r="I24" s="61"/>
      <c r="J24" s="61">
        <v>17</v>
      </c>
      <c r="K24" s="61">
        <v>20</v>
      </c>
      <c r="L24" s="61">
        <v>2</v>
      </c>
      <c r="M24" s="61" t="s">
        <v>32</v>
      </c>
      <c r="N24" s="3">
        <f t="shared" si="0"/>
        <v>110.67000000000002</v>
      </c>
      <c r="O24" s="9">
        <f t="shared" si="1"/>
        <v>110.67000000000002</v>
      </c>
      <c r="P24" s="4">
        <f t="shared" si="2"/>
        <v>9.18</v>
      </c>
      <c r="Q24" s="11">
        <f t="shared" si="3"/>
        <v>8.2949308755760356</v>
      </c>
      <c r="R24" s="10">
        <f t="shared" si="4"/>
        <v>47.940000000000012</v>
      </c>
      <c r="S24" s="20"/>
    </row>
    <row r="25" spans="1:19" s="8" customFormat="1">
      <c r="A25" s="61">
        <v>7</v>
      </c>
      <c r="B25" s="61" t="s">
        <v>38</v>
      </c>
      <c r="C25" s="12">
        <v>60</v>
      </c>
      <c r="D25" s="61" t="s">
        <v>29</v>
      </c>
      <c r="E25" s="61">
        <v>1</v>
      </c>
      <c r="F25" s="61" t="s">
        <v>30</v>
      </c>
      <c r="G25" s="61">
        <v>1</v>
      </c>
      <c r="H25" s="61" t="s">
        <v>31</v>
      </c>
      <c r="I25" s="61"/>
      <c r="J25" s="61">
        <v>17</v>
      </c>
      <c r="K25" s="61">
        <v>20</v>
      </c>
      <c r="L25" s="61">
        <v>6</v>
      </c>
      <c r="M25" s="61" t="s">
        <v>32</v>
      </c>
      <c r="N25" s="3">
        <f t="shared" si="0"/>
        <v>42.5</v>
      </c>
      <c r="O25" s="9">
        <f t="shared" si="1"/>
        <v>42.5</v>
      </c>
      <c r="P25" s="4">
        <f t="shared" si="2"/>
        <v>6.7320000000000002</v>
      </c>
      <c r="Q25" s="11">
        <f t="shared" si="3"/>
        <v>15.840000000000002</v>
      </c>
      <c r="R25" s="10">
        <f t="shared" si="4"/>
        <v>19.692800000000002</v>
      </c>
      <c r="S25" s="20"/>
    </row>
    <row r="26" spans="1:19" s="8" customFormat="1">
      <c r="A26" s="61">
        <v>8</v>
      </c>
      <c r="B26" s="61" t="s">
        <v>39</v>
      </c>
      <c r="C26" s="12" t="s">
        <v>40</v>
      </c>
      <c r="D26" s="61" t="s">
        <v>29</v>
      </c>
      <c r="E26" s="61">
        <v>1</v>
      </c>
      <c r="F26" s="61" t="s">
        <v>30</v>
      </c>
      <c r="G26" s="61">
        <v>1</v>
      </c>
      <c r="H26" s="61" t="s">
        <v>31</v>
      </c>
      <c r="I26" s="61"/>
      <c r="J26" s="61">
        <v>22</v>
      </c>
      <c r="K26" s="61">
        <v>20</v>
      </c>
      <c r="L26" s="61">
        <v>6</v>
      </c>
      <c r="M26" s="61" t="s">
        <v>32</v>
      </c>
      <c r="N26" s="3">
        <f t="shared" si="0"/>
        <v>55</v>
      </c>
      <c r="O26" s="9">
        <f t="shared" si="1"/>
        <v>55</v>
      </c>
      <c r="P26" s="4">
        <f t="shared" si="2"/>
        <v>9.7919999999999998</v>
      </c>
      <c r="Q26" s="11">
        <f t="shared" si="3"/>
        <v>17.803636363636361</v>
      </c>
      <c r="R26" s="10">
        <f t="shared" si="4"/>
        <v>25.916800000000002</v>
      </c>
      <c r="S26" s="20"/>
    </row>
    <row r="27" spans="1:19" s="8" customFormat="1">
      <c r="A27" s="61">
        <v>9</v>
      </c>
      <c r="B27" s="61" t="s">
        <v>41</v>
      </c>
      <c r="C27" s="12" t="s">
        <v>40</v>
      </c>
      <c r="D27" s="61" t="s">
        <v>29</v>
      </c>
      <c r="E27" s="61">
        <v>1</v>
      </c>
      <c r="F27" s="61" t="s">
        <v>30</v>
      </c>
      <c r="G27" s="61">
        <v>1</v>
      </c>
      <c r="H27" s="61" t="s">
        <v>31</v>
      </c>
      <c r="I27" s="61"/>
      <c r="J27" s="61">
        <v>25</v>
      </c>
      <c r="K27" s="61">
        <v>20</v>
      </c>
      <c r="L27" s="61">
        <v>2</v>
      </c>
      <c r="M27" s="61" t="s">
        <v>32</v>
      </c>
      <c r="N27" s="3">
        <f t="shared" si="0"/>
        <v>156.24</v>
      </c>
      <c r="O27" s="9">
        <f t="shared" si="1"/>
        <v>156.24</v>
      </c>
      <c r="P27" s="4">
        <f t="shared" si="2"/>
        <v>13.464</v>
      </c>
      <c r="Q27" s="11">
        <f t="shared" si="3"/>
        <v>8.6175115207373274</v>
      </c>
      <c r="R27" s="10">
        <f t="shared" si="4"/>
        <v>67.881600000000006</v>
      </c>
      <c r="S27" s="20"/>
    </row>
    <row r="28" spans="1:19" s="8" customFormat="1">
      <c r="A28" s="61">
        <v>10</v>
      </c>
      <c r="B28" s="61" t="s">
        <v>42</v>
      </c>
      <c r="C28" s="12">
        <v>-65</v>
      </c>
      <c r="D28" s="61" t="s">
        <v>29</v>
      </c>
      <c r="E28" s="61">
        <v>1</v>
      </c>
      <c r="F28" s="61" t="s">
        <v>30</v>
      </c>
      <c r="G28" s="61">
        <v>1</v>
      </c>
      <c r="H28" s="61" t="s">
        <v>31</v>
      </c>
      <c r="I28" s="61"/>
      <c r="J28" s="61">
        <v>19</v>
      </c>
      <c r="K28" s="61">
        <v>20</v>
      </c>
      <c r="L28" s="61">
        <v>12</v>
      </c>
      <c r="M28" s="61" t="s">
        <v>32</v>
      </c>
      <c r="N28" s="3">
        <f t="shared" si="0"/>
        <v>29.244166666666665</v>
      </c>
      <c r="O28" s="9">
        <f t="shared" si="1"/>
        <v>29.244166666666665</v>
      </c>
      <c r="P28" s="4">
        <f t="shared" si="2"/>
        <v>4.2839999999999998</v>
      </c>
      <c r="Q28" s="11">
        <f t="shared" si="3"/>
        <v>14.649075314165218</v>
      </c>
      <c r="R28" s="10">
        <f t="shared" si="4"/>
        <v>13.411266666666666</v>
      </c>
      <c r="S28" s="20"/>
    </row>
    <row r="29" spans="1:19" s="8" customFormat="1">
      <c r="A29" s="61">
        <v>11</v>
      </c>
      <c r="B29" s="61" t="s">
        <v>43</v>
      </c>
      <c r="C29" s="12">
        <v>-75</v>
      </c>
      <c r="D29" s="61" t="s">
        <v>29</v>
      </c>
      <c r="E29" s="61">
        <v>1</v>
      </c>
      <c r="F29" s="61" t="s">
        <v>30</v>
      </c>
      <c r="G29" s="61">
        <v>1</v>
      </c>
      <c r="H29" s="61" t="s">
        <v>31</v>
      </c>
      <c r="I29" s="61"/>
      <c r="J29" s="61">
        <v>28</v>
      </c>
      <c r="K29" s="61">
        <v>20</v>
      </c>
      <c r="L29" s="61">
        <v>2</v>
      </c>
      <c r="M29" s="61" t="s">
        <v>32</v>
      </c>
      <c r="N29" s="3">
        <f t="shared" si="0"/>
        <v>156.24</v>
      </c>
      <c r="O29" s="9">
        <f t="shared" si="1"/>
        <v>156.24</v>
      </c>
      <c r="P29" s="4">
        <f t="shared" si="2"/>
        <v>13.464</v>
      </c>
      <c r="Q29" s="11">
        <f t="shared" si="3"/>
        <v>8.6175115207373274</v>
      </c>
      <c r="R29" s="10">
        <f t="shared" si="4"/>
        <v>67.881600000000006</v>
      </c>
      <c r="S29" s="20"/>
    </row>
    <row r="30" spans="1:19" s="8" customFormat="1">
      <c r="A30" s="61">
        <v>12</v>
      </c>
      <c r="B30" s="61" t="s">
        <v>44</v>
      </c>
      <c r="C30" s="12">
        <v>-75</v>
      </c>
      <c r="D30" s="61" t="s">
        <v>29</v>
      </c>
      <c r="E30" s="61">
        <v>1</v>
      </c>
      <c r="F30" s="61" t="s">
        <v>30</v>
      </c>
      <c r="G30" s="61">
        <v>1</v>
      </c>
      <c r="H30" s="61" t="s">
        <v>31</v>
      </c>
      <c r="I30" s="61"/>
      <c r="J30" s="61">
        <v>28</v>
      </c>
      <c r="K30" s="61">
        <v>20</v>
      </c>
      <c r="L30" s="61">
        <v>6</v>
      </c>
      <c r="M30" s="61" t="s">
        <v>32</v>
      </c>
      <c r="N30" s="3">
        <f t="shared" si="0"/>
        <v>60</v>
      </c>
      <c r="O30" s="9">
        <f t="shared" si="1"/>
        <v>60</v>
      </c>
      <c r="P30" s="4">
        <f t="shared" si="2"/>
        <v>11.016</v>
      </c>
      <c r="Q30" s="11">
        <f t="shared" si="3"/>
        <v>18.36</v>
      </c>
      <c r="R30" s="10">
        <f t="shared" si="4"/>
        <v>28.406400000000005</v>
      </c>
      <c r="S30" s="20"/>
    </row>
    <row r="31" spans="1:19" s="8" customFormat="1">
      <c r="A31" s="61">
        <v>13</v>
      </c>
      <c r="B31" s="61" t="s">
        <v>45</v>
      </c>
      <c r="C31" s="12">
        <v>-85</v>
      </c>
      <c r="D31" s="61" t="s">
        <v>29</v>
      </c>
      <c r="E31" s="61">
        <v>1</v>
      </c>
      <c r="F31" s="61" t="s">
        <v>30</v>
      </c>
      <c r="G31" s="61">
        <v>1</v>
      </c>
      <c r="H31" s="61" t="s">
        <v>31</v>
      </c>
      <c r="I31" s="61"/>
      <c r="J31" s="61">
        <v>25</v>
      </c>
      <c r="K31" s="61">
        <v>20</v>
      </c>
      <c r="L31" s="61">
        <v>1</v>
      </c>
      <c r="M31" s="61" t="s">
        <v>32</v>
      </c>
      <c r="N31" s="3">
        <f t="shared" si="0"/>
        <v>204</v>
      </c>
      <c r="O31" s="9">
        <f t="shared" si="1"/>
        <v>204</v>
      </c>
      <c r="P31" s="4">
        <f t="shared" si="2"/>
        <v>14.076000000000001</v>
      </c>
      <c r="Q31" s="11">
        <f t="shared" si="3"/>
        <v>6.9</v>
      </c>
      <c r="R31" s="10">
        <f t="shared" si="4"/>
        <v>87.230400000000003</v>
      </c>
      <c r="S31" s="20"/>
    </row>
    <row r="32" spans="1:19" s="8" customFormat="1">
      <c r="A32" s="61">
        <v>14</v>
      </c>
      <c r="B32" s="61" t="s">
        <v>46</v>
      </c>
      <c r="C32" s="12">
        <v>-85</v>
      </c>
      <c r="D32" s="61" t="s">
        <v>29</v>
      </c>
      <c r="E32" s="61">
        <v>1</v>
      </c>
      <c r="F32" s="61" t="s">
        <v>30</v>
      </c>
      <c r="G32" s="61">
        <v>1</v>
      </c>
      <c r="H32" s="61" t="s">
        <v>31</v>
      </c>
      <c r="I32" s="61"/>
      <c r="J32" s="61">
        <v>25</v>
      </c>
      <c r="K32" s="61">
        <v>20</v>
      </c>
      <c r="L32" s="61">
        <v>6</v>
      </c>
      <c r="M32" s="61" t="s">
        <v>32</v>
      </c>
      <c r="N32" s="3">
        <f t="shared" si="0"/>
        <v>60</v>
      </c>
      <c r="O32" s="9">
        <f t="shared" si="1"/>
        <v>60</v>
      </c>
      <c r="P32" s="4">
        <f t="shared" si="2"/>
        <v>11.016</v>
      </c>
      <c r="Q32" s="11">
        <f t="shared" si="3"/>
        <v>18.36</v>
      </c>
      <c r="R32" s="10">
        <f t="shared" si="4"/>
        <v>28.406400000000005</v>
      </c>
      <c r="S32" s="20"/>
    </row>
    <row r="33" spans="1:19" s="8" customFormat="1">
      <c r="A33" s="61">
        <v>15</v>
      </c>
      <c r="B33" s="61" t="s">
        <v>47</v>
      </c>
      <c r="C33" s="12">
        <v>85</v>
      </c>
      <c r="D33" s="61" t="s">
        <v>29</v>
      </c>
      <c r="E33" s="61">
        <v>1</v>
      </c>
      <c r="F33" s="61" t="s">
        <v>30</v>
      </c>
      <c r="G33" s="61">
        <v>1</v>
      </c>
      <c r="H33" s="61" t="s">
        <v>31</v>
      </c>
      <c r="I33" s="61"/>
      <c r="J33" s="61">
        <v>24</v>
      </c>
      <c r="K33" s="61">
        <v>20</v>
      </c>
      <c r="L33" s="61">
        <v>3</v>
      </c>
      <c r="M33" s="61" t="s">
        <v>32</v>
      </c>
      <c r="N33" s="3">
        <f t="shared" si="0"/>
        <v>123.84</v>
      </c>
      <c r="O33" s="9">
        <f t="shared" si="1"/>
        <v>123.84</v>
      </c>
      <c r="P33" s="4">
        <f t="shared" si="2"/>
        <v>12.852</v>
      </c>
      <c r="Q33" s="11">
        <f t="shared" si="3"/>
        <v>10.377906976744185</v>
      </c>
      <c r="R33" s="10">
        <f t="shared" si="4"/>
        <v>54.676800000000007</v>
      </c>
      <c r="S33" s="20"/>
    </row>
    <row r="34" spans="1:19" s="8" customFormat="1">
      <c r="A34" s="61">
        <v>16</v>
      </c>
      <c r="B34" s="61" t="s">
        <v>48</v>
      </c>
      <c r="C34" s="12">
        <v>85</v>
      </c>
      <c r="D34" s="61" t="s">
        <v>29</v>
      </c>
      <c r="E34" s="61">
        <v>1</v>
      </c>
      <c r="F34" s="61" t="s">
        <v>30</v>
      </c>
      <c r="G34" s="61">
        <v>1</v>
      </c>
      <c r="H34" s="61" t="s">
        <v>31</v>
      </c>
      <c r="I34" s="61"/>
      <c r="J34" s="61">
        <v>24</v>
      </c>
      <c r="K34" s="61">
        <v>20</v>
      </c>
      <c r="L34" s="61">
        <v>6</v>
      </c>
      <c r="M34" s="61" t="s">
        <v>32</v>
      </c>
      <c r="N34" s="3">
        <f t="shared" si="0"/>
        <v>60</v>
      </c>
      <c r="O34" s="9">
        <f t="shared" si="1"/>
        <v>60</v>
      </c>
      <c r="P34" s="4">
        <f t="shared" si="2"/>
        <v>11.016</v>
      </c>
      <c r="Q34" s="11">
        <f t="shared" si="3"/>
        <v>18.36</v>
      </c>
      <c r="R34" s="10">
        <f t="shared" si="4"/>
        <v>28.406400000000005</v>
      </c>
      <c r="S34" s="20"/>
    </row>
    <row r="35" spans="1:19" s="8" customFormat="1">
      <c r="A35" s="61">
        <v>17</v>
      </c>
      <c r="B35" s="61" t="s">
        <v>49</v>
      </c>
      <c r="C35" s="12">
        <v>-55</v>
      </c>
      <c r="D35" s="61" t="s">
        <v>29</v>
      </c>
      <c r="E35" s="61">
        <v>1</v>
      </c>
      <c r="F35" s="61" t="s">
        <v>50</v>
      </c>
      <c r="G35" s="61">
        <v>1</v>
      </c>
      <c r="H35" s="61" t="s">
        <v>31</v>
      </c>
      <c r="I35" s="61"/>
      <c r="J35" s="61">
        <v>8</v>
      </c>
      <c r="K35" s="61">
        <v>20</v>
      </c>
      <c r="L35" s="61">
        <v>1</v>
      </c>
      <c r="M35" s="61" t="s">
        <v>31</v>
      </c>
      <c r="N35" s="3">
        <f t="shared" si="0"/>
        <v>12.75</v>
      </c>
      <c r="O35" s="9">
        <f t="shared" si="1"/>
        <v>12.75</v>
      </c>
      <c r="P35" s="4">
        <f t="shared" si="2"/>
        <v>0.53549999999999998</v>
      </c>
      <c r="Q35" s="11">
        <f t="shared" si="3"/>
        <v>4.2</v>
      </c>
      <c r="R35" s="10">
        <f t="shared" si="4"/>
        <v>2.6571000000000002</v>
      </c>
      <c r="S35" s="20"/>
    </row>
    <row r="36" spans="1:19" s="8" customFormat="1">
      <c r="A36" s="61">
        <v>18</v>
      </c>
      <c r="B36" s="61" t="s">
        <v>51</v>
      </c>
      <c r="C36" s="12">
        <v>-55</v>
      </c>
      <c r="D36" s="61" t="s">
        <v>29</v>
      </c>
      <c r="E36" s="61">
        <v>1</v>
      </c>
      <c r="F36" s="61" t="s">
        <v>50</v>
      </c>
      <c r="G36" s="61">
        <v>1</v>
      </c>
      <c r="H36" s="61" t="s">
        <v>31</v>
      </c>
      <c r="I36" s="61"/>
      <c r="J36" s="61">
        <v>8</v>
      </c>
      <c r="K36" s="61">
        <v>20</v>
      </c>
      <c r="L36" s="61">
        <v>2</v>
      </c>
      <c r="M36" s="61" t="s">
        <v>32</v>
      </c>
      <c r="N36" s="3">
        <f t="shared" si="0"/>
        <v>9.7650000000000006</v>
      </c>
      <c r="O36" s="9">
        <f t="shared" si="1"/>
        <v>9.7650000000000006</v>
      </c>
      <c r="P36" s="4">
        <f t="shared" si="2"/>
        <v>0.45899999999999996</v>
      </c>
      <c r="Q36" s="11">
        <f t="shared" si="3"/>
        <v>4.7004608294930872</v>
      </c>
      <c r="R36" s="10">
        <f t="shared" si="4"/>
        <v>4.0895999999999999</v>
      </c>
      <c r="S36" s="20"/>
    </row>
    <row r="37" spans="1:19" s="8" customFormat="1">
      <c r="A37" s="61">
        <v>19</v>
      </c>
      <c r="B37" s="61" t="s">
        <v>52</v>
      </c>
      <c r="C37" s="12">
        <v>-60</v>
      </c>
      <c r="D37" s="61" t="s">
        <v>29</v>
      </c>
      <c r="E37" s="61">
        <v>1</v>
      </c>
      <c r="F37" s="61" t="s">
        <v>50</v>
      </c>
      <c r="G37" s="61">
        <v>1</v>
      </c>
      <c r="H37" s="61" t="s">
        <v>31</v>
      </c>
      <c r="I37" s="61"/>
      <c r="J37" s="61">
        <v>14</v>
      </c>
      <c r="K37" s="61">
        <v>20</v>
      </c>
      <c r="L37" s="61">
        <v>1</v>
      </c>
      <c r="M37" s="61" t="s">
        <v>32</v>
      </c>
      <c r="N37" s="3">
        <f t="shared" si="0"/>
        <v>22.3125</v>
      </c>
      <c r="O37" s="9">
        <f t="shared" si="1"/>
        <v>22.3125</v>
      </c>
      <c r="P37" s="4">
        <f t="shared" si="2"/>
        <v>0.99449999999999994</v>
      </c>
      <c r="Q37" s="11">
        <f t="shared" si="3"/>
        <v>4.4571428571428564</v>
      </c>
      <c r="R37" s="10">
        <f t="shared" si="4"/>
        <v>9.3227999999999991</v>
      </c>
      <c r="S37" s="20"/>
    </row>
    <row r="38" spans="1:19" s="8" customFormat="1">
      <c r="A38" s="61">
        <v>20</v>
      </c>
      <c r="B38" s="61" t="s">
        <v>53</v>
      </c>
      <c r="C38" s="12">
        <v>60</v>
      </c>
      <c r="D38" s="61" t="s">
        <v>29</v>
      </c>
      <c r="E38" s="61">
        <v>1</v>
      </c>
      <c r="F38" s="61" t="s">
        <v>50</v>
      </c>
      <c r="G38" s="61">
        <v>1</v>
      </c>
      <c r="H38" s="61" t="s">
        <v>31</v>
      </c>
      <c r="I38" s="61"/>
      <c r="J38" s="61">
        <v>13</v>
      </c>
      <c r="K38" s="61">
        <v>20</v>
      </c>
      <c r="L38" s="61">
        <v>1</v>
      </c>
      <c r="M38" s="61" t="s">
        <v>32</v>
      </c>
      <c r="N38" s="3">
        <f t="shared" si="0"/>
        <v>20.71875</v>
      </c>
      <c r="O38" s="9">
        <f t="shared" si="1"/>
        <v>20.71875</v>
      </c>
      <c r="P38" s="4">
        <f t="shared" si="2"/>
        <v>0.91799999999999993</v>
      </c>
      <c r="Q38" s="11">
        <f t="shared" si="3"/>
        <v>4.430769230769231</v>
      </c>
      <c r="R38" s="10">
        <f t="shared" si="4"/>
        <v>8.6547000000000001</v>
      </c>
      <c r="S38" s="20"/>
    </row>
    <row r="39" spans="1:19" s="8" customFormat="1">
      <c r="A39" s="61">
        <v>21</v>
      </c>
      <c r="B39" s="61" t="s">
        <v>54</v>
      </c>
      <c r="C39" s="12">
        <v>60</v>
      </c>
      <c r="D39" s="61" t="s">
        <v>29</v>
      </c>
      <c r="E39" s="61">
        <v>1</v>
      </c>
      <c r="F39" s="61" t="s">
        <v>50</v>
      </c>
      <c r="G39" s="61">
        <v>1</v>
      </c>
      <c r="H39" s="61" t="s">
        <v>31</v>
      </c>
      <c r="I39" s="61"/>
      <c r="J39" s="61">
        <v>13</v>
      </c>
      <c r="K39" s="61">
        <v>20</v>
      </c>
      <c r="L39" s="61">
        <v>2</v>
      </c>
      <c r="M39" s="61" t="s">
        <v>32</v>
      </c>
      <c r="N39" s="3">
        <f t="shared" si="0"/>
        <v>15.868125000000001</v>
      </c>
      <c r="O39" s="9">
        <f t="shared" si="1"/>
        <v>15.868125000000001</v>
      </c>
      <c r="P39" s="4">
        <f t="shared" si="2"/>
        <v>0.84150000000000003</v>
      </c>
      <c r="Q39" s="11">
        <f t="shared" si="3"/>
        <v>5.303084012761432</v>
      </c>
      <c r="R39" s="10">
        <f t="shared" si="4"/>
        <v>6.6838500000000014</v>
      </c>
      <c r="S39" s="20"/>
    </row>
    <row r="40" spans="1:19" s="8" customFormat="1">
      <c r="A40" s="61">
        <v>22</v>
      </c>
      <c r="B40" s="61" t="s">
        <v>55</v>
      </c>
      <c r="C40" s="12">
        <v>-60</v>
      </c>
      <c r="D40" s="61" t="s">
        <v>29</v>
      </c>
      <c r="E40" s="61">
        <v>1</v>
      </c>
      <c r="F40" s="61" t="s">
        <v>50</v>
      </c>
      <c r="G40" s="61">
        <v>1</v>
      </c>
      <c r="H40" s="61" t="s">
        <v>31</v>
      </c>
      <c r="I40" s="61"/>
      <c r="J40" s="61">
        <v>14</v>
      </c>
      <c r="K40" s="61">
        <v>20</v>
      </c>
      <c r="L40" s="61">
        <v>3</v>
      </c>
      <c r="M40" s="61" t="s">
        <v>32</v>
      </c>
      <c r="N40" s="3">
        <f t="shared" si="0"/>
        <v>13.545</v>
      </c>
      <c r="O40" s="9">
        <f t="shared" si="1"/>
        <v>13.545</v>
      </c>
      <c r="P40" s="4">
        <f t="shared" si="2"/>
        <v>0.84150000000000003</v>
      </c>
      <c r="Q40" s="11">
        <f t="shared" si="3"/>
        <v>6.2126245847176085</v>
      </c>
      <c r="R40" s="10">
        <f t="shared" si="4"/>
        <v>5.7545999999999999</v>
      </c>
      <c r="S40" s="20"/>
    </row>
    <row r="41" spans="1:19" s="8" customFormat="1">
      <c r="A41" s="61">
        <v>23</v>
      </c>
      <c r="B41" s="61" t="s">
        <v>56</v>
      </c>
      <c r="C41" s="12">
        <v>-60</v>
      </c>
      <c r="D41" s="61" t="s">
        <v>29</v>
      </c>
      <c r="E41" s="61">
        <v>1</v>
      </c>
      <c r="F41" s="61" t="s">
        <v>50</v>
      </c>
      <c r="G41" s="61">
        <v>1</v>
      </c>
      <c r="H41" s="61" t="s">
        <v>31</v>
      </c>
      <c r="I41" s="61"/>
      <c r="J41" s="61">
        <v>14</v>
      </c>
      <c r="K41" s="61">
        <v>20</v>
      </c>
      <c r="L41" s="61">
        <v>12</v>
      </c>
      <c r="M41" s="61" t="s">
        <v>32</v>
      </c>
      <c r="N41" s="3">
        <f t="shared" si="0"/>
        <v>4.0403124999999998</v>
      </c>
      <c r="O41" s="9">
        <f t="shared" si="1"/>
        <v>0</v>
      </c>
      <c r="P41" s="4">
        <f t="shared" si="2"/>
        <v>0</v>
      </c>
      <c r="Q41" s="11">
        <f t="shared" si="3"/>
        <v>0</v>
      </c>
      <c r="R41" s="10">
        <f t="shared" si="4"/>
        <v>0</v>
      </c>
      <c r="S41" s="20"/>
    </row>
    <row r="42" spans="1:19" s="8" customFormat="1">
      <c r="A42" s="61">
        <v>24</v>
      </c>
      <c r="B42" s="61" t="s">
        <v>57</v>
      </c>
      <c r="C42" s="12">
        <v>-65</v>
      </c>
      <c r="D42" s="61" t="s">
        <v>29</v>
      </c>
      <c r="E42" s="61">
        <v>1</v>
      </c>
      <c r="F42" s="61" t="s">
        <v>50</v>
      </c>
      <c r="G42" s="61">
        <v>1</v>
      </c>
      <c r="H42" s="61" t="s">
        <v>31</v>
      </c>
      <c r="I42" s="61"/>
      <c r="J42" s="61">
        <v>18</v>
      </c>
      <c r="K42" s="61">
        <v>20</v>
      </c>
      <c r="L42" s="61">
        <v>6</v>
      </c>
      <c r="M42" s="61" t="s">
        <v>32</v>
      </c>
      <c r="N42" s="3">
        <f t="shared" si="0"/>
        <v>7.5</v>
      </c>
      <c r="O42" s="9">
        <f t="shared" si="1"/>
        <v>7.5</v>
      </c>
      <c r="P42" s="4">
        <f t="shared" si="2"/>
        <v>0.76500000000000001</v>
      </c>
      <c r="Q42" s="11">
        <f t="shared" si="3"/>
        <v>10.199999999999999</v>
      </c>
      <c r="R42" s="10">
        <f t="shared" si="4"/>
        <v>3.3060000000000005</v>
      </c>
      <c r="S42" s="20"/>
    </row>
    <row r="43" spans="1:19" s="8" customFormat="1">
      <c r="A43" s="61">
        <v>25</v>
      </c>
      <c r="B43" s="61" t="s">
        <v>58</v>
      </c>
      <c r="C43" s="12">
        <v>-65</v>
      </c>
      <c r="D43" s="61" t="s">
        <v>29</v>
      </c>
      <c r="E43" s="61">
        <v>1</v>
      </c>
      <c r="F43" s="61" t="s">
        <v>50</v>
      </c>
      <c r="G43" s="61">
        <v>1</v>
      </c>
      <c r="H43" s="61" t="s">
        <v>31</v>
      </c>
      <c r="I43" s="61"/>
      <c r="J43" s="61">
        <v>18</v>
      </c>
      <c r="K43" s="61">
        <v>20</v>
      </c>
      <c r="L43" s="61">
        <v>12</v>
      </c>
      <c r="M43" s="61" t="s">
        <v>32</v>
      </c>
      <c r="N43" s="3">
        <f t="shared" si="0"/>
        <v>4.6174999999999997</v>
      </c>
      <c r="O43" s="9">
        <f t="shared" si="1"/>
        <v>4.6174999999999997</v>
      </c>
      <c r="P43" s="4">
        <f t="shared" si="2"/>
        <v>0.30599999999999999</v>
      </c>
      <c r="Q43" s="11">
        <f t="shared" si="3"/>
        <v>6.6269626421223604</v>
      </c>
      <c r="R43" s="10">
        <f t="shared" si="4"/>
        <v>1.9694</v>
      </c>
      <c r="S43" s="20"/>
    </row>
    <row r="44" spans="1:19">
      <c r="A44" s="61">
        <v>26</v>
      </c>
      <c r="B44" s="61" t="s">
        <v>59</v>
      </c>
      <c r="C44" s="12">
        <v>-70</v>
      </c>
      <c r="D44" s="61" t="s">
        <v>29</v>
      </c>
      <c r="E44" s="61">
        <v>1</v>
      </c>
      <c r="F44" s="61" t="s">
        <v>50</v>
      </c>
      <c r="G44" s="61">
        <v>1</v>
      </c>
      <c r="H44" s="61" t="s">
        <v>31</v>
      </c>
      <c r="I44" s="61"/>
      <c r="J44" s="61">
        <v>15</v>
      </c>
      <c r="K44" s="61">
        <v>20</v>
      </c>
      <c r="L44" s="61">
        <v>2</v>
      </c>
      <c r="M44" s="61" t="s">
        <v>32</v>
      </c>
      <c r="N44" s="3">
        <f t="shared" si="0"/>
        <v>18.309375000000003</v>
      </c>
      <c r="O44" s="9">
        <f t="shared" si="1"/>
        <v>18.309375000000003</v>
      </c>
      <c r="P44" s="4">
        <f t="shared" si="2"/>
        <v>0.99449999999999994</v>
      </c>
      <c r="Q44" s="11">
        <f t="shared" si="3"/>
        <v>5.4316436251920104</v>
      </c>
      <c r="R44" s="10">
        <f t="shared" si="4"/>
        <v>7.7215500000000006</v>
      </c>
      <c r="S44" s="20"/>
    </row>
    <row r="45" spans="1:19">
      <c r="A45" s="61">
        <v>27</v>
      </c>
      <c r="B45" s="61" t="s">
        <v>60</v>
      </c>
      <c r="C45" s="12">
        <v>-70</v>
      </c>
      <c r="D45" s="61" t="s">
        <v>29</v>
      </c>
      <c r="E45" s="61">
        <v>1</v>
      </c>
      <c r="F45" s="61" t="s">
        <v>50</v>
      </c>
      <c r="G45" s="61">
        <v>1</v>
      </c>
      <c r="H45" s="61" t="s">
        <v>31</v>
      </c>
      <c r="I45" s="61"/>
      <c r="J45" s="61">
        <v>15</v>
      </c>
      <c r="K45" s="61">
        <v>20</v>
      </c>
      <c r="L45" s="61">
        <v>3</v>
      </c>
      <c r="M45" s="61" t="s">
        <v>32</v>
      </c>
      <c r="N45" s="3">
        <f t="shared" si="0"/>
        <v>14.512500000000001</v>
      </c>
      <c r="O45" s="9">
        <f t="shared" si="1"/>
        <v>14.512500000000001</v>
      </c>
      <c r="P45" s="4">
        <f t="shared" si="2"/>
        <v>0.91799999999999993</v>
      </c>
      <c r="Q45" s="11">
        <f t="shared" si="3"/>
        <v>6.3255813953488369</v>
      </c>
      <c r="R45" s="10">
        <f t="shared" si="4"/>
        <v>6.1722000000000001</v>
      </c>
      <c r="S45" s="8"/>
    </row>
    <row r="46" spans="1:19">
      <c r="A46" s="61">
        <v>28</v>
      </c>
      <c r="B46" s="61" t="s">
        <v>61</v>
      </c>
      <c r="C46" s="12">
        <v>-75</v>
      </c>
      <c r="D46" s="61" t="s">
        <v>29</v>
      </c>
      <c r="E46" s="61">
        <v>1</v>
      </c>
      <c r="F46" s="61" t="s">
        <v>50</v>
      </c>
      <c r="G46" s="61">
        <v>1</v>
      </c>
      <c r="H46" s="61" t="s">
        <v>31</v>
      </c>
      <c r="I46" s="61"/>
      <c r="J46" s="61">
        <v>22</v>
      </c>
      <c r="K46" s="61">
        <v>20</v>
      </c>
      <c r="L46" s="61">
        <v>1</v>
      </c>
      <c r="M46" s="61" t="s">
        <v>32</v>
      </c>
      <c r="N46" s="3">
        <f t="shared" si="0"/>
        <v>25.5</v>
      </c>
      <c r="O46" s="9">
        <f t="shared" si="1"/>
        <v>25.5</v>
      </c>
      <c r="P46" s="4">
        <f t="shared" si="2"/>
        <v>1.1475</v>
      </c>
      <c r="Q46" s="11">
        <f t="shared" si="3"/>
        <v>4.5</v>
      </c>
      <c r="R46" s="10">
        <f t="shared" si="4"/>
        <v>10.659000000000001</v>
      </c>
      <c r="S46" s="8"/>
    </row>
    <row r="47" spans="1:19">
      <c r="A47" s="61">
        <v>29</v>
      </c>
      <c r="B47" s="61" t="s">
        <v>62</v>
      </c>
      <c r="C47" s="12">
        <v>-75</v>
      </c>
      <c r="D47" s="61" t="s">
        <v>29</v>
      </c>
      <c r="E47" s="61">
        <v>1</v>
      </c>
      <c r="F47" s="61" t="s">
        <v>50</v>
      </c>
      <c r="G47" s="61">
        <v>1</v>
      </c>
      <c r="H47" s="61" t="s">
        <v>31</v>
      </c>
      <c r="I47" s="61"/>
      <c r="J47" s="61">
        <v>22</v>
      </c>
      <c r="K47" s="61">
        <v>20</v>
      </c>
      <c r="L47" s="61">
        <v>3</v>
      </c>
      <c r="M47" s="61" t="s">
        <v>32</v>
      </c>
      <c r="N47" s="3">
        <f t="shared" si="0"/>
        <v>15.48</v>
      </c>
      <c r="O47" s="9">
        <f t="shared" si="1"/>
        <v>15.48</v>
      </c>
      <c r="P47" s="4">
        <f t="shared" si="2"/>
        <v>0.99449999999999994</v>
      </c>
      <c r="Q47" s="11">
        <f t="shared" si="3"/>
        <v>6.4244186046511622</v>
      </c>
      <c r="R47" s="10">
        <f t="shared" si="4"/>
        <v>6.5898000000000003</v>
      </c>
      <c r="S47" s="8"/>
    </row>
    <row r="48" spans="1:19">
      <c r="A48" s="61">
        <v>30</v>
      </c>
      <c r="B48" s="61" t="s">
        <v>63</v>
      </c>
      <c r="C48" s="12">
        <v>-80</v>
      </c>
      <c r="D48" s="61" t="s">
        <v>29</v>
      </c>
      <c r="E48" s="61">
        <v>1</v>
      </c>
      <c r="F48" s="61" t="s">
        <v>50</v>
      </c>
      <c r="G48" s="61">
        <v>1</v>
      </c>
      <c r="H48" s="61" t="s">
        <v>31</v>
      </c>
      <c r="I48" s="61"/>
      <c r="J48" s="61">
        <v>13</v>
      </c>
      <c r="K48" s="61">
        <v>20</v>
      </c>
      <c r="L48" s="61">
        <v>3</v>
      </c>
      <c r="M48" s="61" t="s">
        <v>32</v>
      </c>
      <c r="N48" s="3">
        <f t="shared" ref="N48:N52" si="5">(IF(F48="OŽ",IF(L48=1,550.8,IF(L48=2,426.38,IF(L48=3,342.14,IF(L48=4,181.44,IF(L48=5,168.48,IF(L48=6,155.52,IF(L48=7,148.5,IF(L48=8,144,0))))))))+IF(L48&lt;=8,0,IF(L48&lt;=16,137.7,IF(L48&lt;=24,108,IF(L48&lt;=32,80.1,IF(L48&lt;=36,52.2,0)))))-IF(L48&lt;=8,0,IF(L48&lt;=16,(L48-9)*2.754,IF(L48&lt;=24,(L48-17)* 2.754,IF(L48&lt;=32,(L48-25)* 2.754,IF(L48&lt;=36,(L48-33)*2.754,0))))),0)+IF(F48="PČ",IF(L48=1,449,IF(L48=2,314.6,IF(L48=3,238,IF(L48=4,172,IF(L48=5,159,IF(L48=6,145,IF(L48=7,132,IF(L48=8,119,0))))))))+IF(L48&lt;=8,0,IF(L48&lt;=16,88,IF(L48&lt;=24,55,IF(L48&lt;=32,22,0))))-IF(L48&lt;=8,0,IF(L48&lt;=16,(L48-9)*2.245,IF(L48&lt;=24,(L48-17)*2.245,IF(L48&lt;=32,(L48-25)*2.245,0)))),0)+IF(F48="PČneol",IF(L48=1,85,IF(L48=2,64.61,IF(L48=3,50.76,IF(L48=4,16.25,IF(L48=5,15,IF(L48=6,13.75,IF(L48=7,12.5,IF(L48=8,11.25,0))))))))+IF(L48&lt;=8,0,IF(L48&lt;=16,9,0))-IF(L48&lt;=8,0,IF(L48&lt;=16,(L48-9)*0.425,0)),0)+IF(F48="PŽ",IF(L48=1,85,IF(L48=2,59.5,IF(L48=3,45,IF(L48=4,32.5,IF(L48=5,30,IF(L48=6,27.5,IF(L48=7,25,IF(L48=8,22.5,0))))))))+IF(L48&lt;=8,0,IF(L48&lt;=16,19,IF(L48&lt;=24,13,IF(L48&lt;=32,8,0))))-IF(L48&lt;=8,0,IF(L48&lt;=16,(L48-9)*0.425,IF(L48&lt;=24,(L48-17)*0.425,IF(L48&lt;=32,(L48-25)*0.425,0)))),0)+IF(F48="EČ",IF(L48=1,204,IF(L48=2,156.24,IF(L48=3,123.84,IF(L48=4,72,IF(L48=5,66,IF(L48=6,60,IF(L48=7,54,IF(L48=8,48,0))))))))+IF(L48&lt;=8,0,IF(L48&lt;=16,40,IF(L48&lt;=24,25,0)))-IF(L48&lt;=8,0,IF(L48&lt;=16,(L48-9)*1.02,IF(L48&lt;=24,(L48-17)*1.02,0))),0)+IF(F48="EČneol",IF(L48=1,68,IF(L48=2,51.69,IF(L48=3,40.61,IF(L48=4,13,IF(L48=5,12,IF(L48=6,11,IF(L48=7,10,IF(L48=8,9,0)))))))))+IF(F48="EŽ",IF(L48=1,68,IF(L48=2,47.6,IF(L48=3,36,IF(L48=4,18,IF(L48=5,16.5,IF(L48=6,15,IF(L48=7,13.5,IF(L48=8,12,0))))))))+IF(L48&lt;=8,0,IF(L48&lt;=16,10,IF(L48&lt;=24,6,0)))-IF(L48&lt;=8,0,IF(L48&lt;=16,(L48-9)*0.34,IF(L48&lt;=24,(L48-17)*0.34,0))),0)+IF(F48="PT",IF(L48=1,68,IF(L48=2,52.08,IF(L48=3,41.28,IF(L48=4,24,IF(L48=5,22,IF(L48=6,20,IF(L48=7,18,IF(L48=8,16,0))))))))+IF(L48&lt;=8,0,IF(L48&lt;=16,13,IF(L48&lt;=24,9,IF(L48&lt;=32,4,0))))-IF(L48&lt;=8,0,IF(L48&lt;=16,(L48-9)*0.34,IF(L48&lt;=24,(L48-17)*0.34,IF(L48&lt;=32,(L48-25)*0.34,0)))),0)+IF(F48="JOŽ",IF(L48=1,85,IF(L48=2,59.5,IF(L48=3,45,IF(L48=4,32.5,IF(L48=5,30,IF(L48=6,27.5,IF(L48=7,25,IF(L48=8,22.5,0))))))))+IF(L48&lt;=8,0,IF(L48&lt;=16,19,IF(L48&lt;=24,13,0)))-IF(L48&lt;=8,0,IF(L48&lt;=16,(L48-9)*0.425,IF(L48&lt;=24,(L48-17)*0.425,0))),0)+IF(F48="JPČ",IF(L48=1,68,IF(L48=2,47.6,IF(L48=3,36,IF(L48=4,26,IF(L48=5,24,IF(L48=6,22,IF(L48=7,20,IF(L48=8,18,0))))))))+IF(L48&lt;=8,0,IF(L48&lt;=16,13,IF(L48&lt;=24,9,0)))-IF(L48&lt;=8,0,IF(L48&lt;=16,(L48-9)*0.34,IF(L48&lt;=24,(L48-17)*0.34,0))),0)+IF(F48="JEČ",IF(L48=1,34,IF(L48=2,26.04,IF(L48=3,20.6,IF(L48=4,12,IF(L48=5,11,IF(L48=6,10,IF(L48=7,9,IF(L48=8,8,0))))))))+IF(L48&lt;=8,0,IF(L48&lt;=16,6,0))-IF(L48&lt;=8,0,IF(L48&lt;=16,(L48-9)*0.17,0)),0)+IF(F48="JEOF",IF(L48=1,34,IF(L48=2,26.04,IF(L48=3,20.6,IF(L48=4,12,IF(L48=5,11,IF(L48=6,10,IF(L48=7,9,IF(L48=8,8,0))))))))+IF(L48&lt;=8,0,IF(L48&lt;=16,6,0))-IF(L48&lt;=8,0,IF(L48&lt;=16,(L48-9)*0.17,0)),0)+IF(F48="JnPČ",IF(L48=1,51,IF(L48=2,35.7,IF(L48=3,27,IF(L48=4,19.5,IF(L48=5,18,IF(L48=6,16.5,IF(L48=7,15,IF(L48=8,13.5,0))))))))+IF(L48&lt;=8,0,IF(L48&lt;=16,10,0))-IF(L48&lt;=8,0,IF(L48&lt;=16,(L48-9)*0.255,0)),0)+IF(F48="JnEČ",IF(L48=1,25.5,IF(L48=2,19.53,IF(L48=3,15.48,IF(L48=4,9,IF(L48=5,8.25,IF(L48=6,7.5,IF(L48=7,6.75,IF(L48=8,6,0))))))))+IF(L48&lt;=8,0,IF(L48&lt;=16,5,0))-IF(L48&lt;=8,0,IF(L48&lt;=16,(L48-9)*0.1275,0)),0)+IF(F48="JčPČ",IF(L48=1,21.25,IF(L48=2,14.5,IF(L48=3,11.5,IF(L48=4,7,IF(L48=5,6.5,IF(L48=6,6,IF(L48=7,5.5,IF(L48=8,5,0))))))))+IF(L48&lt;=8,0,IF(L48&lt;=16,4,0))-IF(L48&lt;=8,0,IF(L48&lt;=16,(L48-9)*0.10625,0)),0)+IF(F48="JčEČ",IF(L48=1,17,IF(L48=2,13.02,IF(L48=3,10.32,IF(L48=4,6,IF(L48=5,5.5,IF(L48=6,5,IF(L48=7,4.5,IF(L48=8,4,0))))))))+IF(L48&lt;=8,0,IF(L48&lt;=16,3,0))-IF(L48&lt;=8,0,IF(L48&lt;=16,(L48-9)*0.085,0)),0)+IF(F48="NEAK",IF(L48=1,11.48,IF(L48=2,8.79,IF(L48=3,6.97,IF(L48=4,4.05,IF(L48=5,3.71,IF(L48=6,3.38,IF(L48=7,3.04,IF(L48=8,2.7,0))))))))+IF(L48&lt;=8,0,IF(L48&lt;=16,2,IF(L48&lt;=24,1.3,0)))-IF(L48&lt;=8,0,IF(L48&lt;=16,(L48-9)*0.0574,IF(L48&lt;=24,(L48-17)*0.0574,0))),0))*IF(L48&lt;0,1,IF(OR(F48="PČ",F48="PŽ",F48="PT"),IF(J48&lt;32,J48/32,1),1))* IF(L48&lt;0,1,IF(OR(F48="EČ",F48="EŽ",F48="JOŽ",F48="JPČ",F48="NEAK"),IF(J48&lt;24,J48/24,1),1))*IF(L48&lt;0,1,IF(OR(F48="PČneol",F48="JEČ",F48="JEOF",F48="JnPČ",F48="JnEČ",F48="JčPČ",F48="JčEČ"),IF(J48&lt;16,J48/16,1),1))*IF(L48&lt;0,1,IF(F48="EČneol",IF(J48&lt;8,J48/8,1),1))</f>
        <v>12.577500000000001</v>
      </c>
      <c r="O48" s="9">
        <f t="shared" si="1"/>
        <v>12.577500000000001</v>
      </c>
      <c r="P48" s="4">
        <f t="shared" si="2"/>
        <v>0.76500000000000001</v>
      </c>
      <c r="Q48" s="11">
        <f t="shared" si="3"/>
        <v>6.0822898032200357</v>
      </c>
      <c r="R48" s="10">
        <f t="shared" si="4"/>
        <v>5.3370000000000006</v>
      </c>
      <c r="S48" s="8"/>
    </row>
    <row r="49" spans="1:19">
      <c r="A49" s="61">
        <v>31</v>
      </c>
      <c r="B49" s="61" t="s">
        <v>64</v>
      </c>
      <c r="C49" s="12">
        <v>80</v>
      </c>
      <c r="D49" s="61" t="s">
        <v>29</v>
      </c>
      <c r="E49" s="61">
        <v>1</v>
      </c>
      <c r="F49" s="61" t="s">
        <v>50</v>
      </c>
      <c r="G49" s="61">
        <v>1</v>
      </c>
      <c r="H49" s="61" t="s">
        <v>31</v>
      </c>
      <c r="I49" s="61"/>
      <c r="J49" s="61">
        <v>10</v>
      </c>
      <c r="K49" s="61">
        <v>20</v>
      </c>
      <c r="L49" s="61">
        <v>1</v>
      </c>
      <c r="M49" s="61" t="s">
        <v>32</v>
      </c>
      <c r="N49" s="3">
        <f t="shared" si="5"/>
        <v>15.9375</v>
      </c>
      <c r="O49" s="9">
        <f t="shared" si="1"/>
        <v>15.9375</v>
      </c>
      <c r="P49" s="4">
        <f t="shared" si="2"/>
        <v>0.6885</v>
      </c>
      <c r="Q49" s="11">
        <f t="shared" si="3"/>
        <v>4.3199999999999994</v>
      </c>
      <c r="R49" s="10">
        <f t="shared" si="4"/>
        <v>6.6504000000000012</v>
      </c>
      <c r="S49" s="8"/>
    </row>
    <row r="50" spans="1:19">
      <c r="A50" s="61">
        <v>32</v>
      </c>
      <c r="B50" s="61" t="s">
        <v>65</v>
      </c>
      <c r="C50" s="12">
        <v>80</v>
      </c>
      <c r="D50" s="61" t="s">
        <v>29</v>
      </c>
      <c r="E50" s="61">
        <v>1</v>
      </c>
      <c r="F50" s="61" t="s">
        <v>50</v>
      </c>
      <c r="G50" s="61">
        <v>1</v>
      </c>
      <c r="H50" s="61" t="s">
        <v>31</v>
      </c>
      <c r="I50" s="61"/>
      <c r="J50" s="61">
        <v>10</v>
      </c>
      <c r="K50" s="61">
        <v>20</v>
      </c>
      <c r="L50" s="61">
        <v>3</v>
      </c>
      <c r="M50" s="61" t="s">
        <v>32</v>
      </c>
      <c r="N50" s="3">
        <f t="shared" si="5"/>
        <v>9.6750000000000007</v>
      </c>
      <c r="O50" s="9">
        <f t="shared" si="1"/>
        <v>9.6750000000000007</v>
      </c>
      <c r="P50" s="4">
        <f t="shared" si="2"/>
        <v>0.53549999999999998</v>
      </c>
      <c r="Q50" s="11">
        <f t="shared" si="3"/>
        <v>5.5348837209302317</v>
      </c>
      <c r="R50" s="10">
        <f t="shared" si="4"/>
        <v>4.0842000000000009</v>
      </c>
      <c r="S50" s="8"/>
    </row>
    <row r="51" spans="1:19">
      <c r="A51" s="61">
        <v>33</v>
      </c>
      <c r="B51" s="61" t="s">
        <v>66</v>
      </c>
      <c r="C51" s="12" t="s">
        <v>40</v>
      </c>
      <c r="D51" s="61" t="s">
        <v>29</v>
      </c>
      <c r="E51" s="61">
        <v>1</v>
      </c>
      <c r="F51" s="61" t="s">
        <v>50</v>
      </c>
      <c r="G51" s="61">
        <v>1</v>
      </c>
      <c r="H51" s="61" t="s">
        <v>31</v>
      </c>
      <c r="I51" s="61"/>
      <c r="J51" s="61">
        <v>16</v>
      </c>
      <c r="K51" s="61">
        <v>20</v>
      </c>
      <c r="L51" s="61">
        <v>3</v>
      </c>
      <c r="M51" s="61" t="s">
        <v>32</v>
      </c>
      <c r="N51" s="3">
        <f t="shared" si="5"/>
        <v>15.48</v>
      </c>
      <c r="O51" s="9">
        <f t="shared" si="1"/>
        <v>15.48</v>
      </c>
      <c r="P51" s="4">
        <f t="shared" ref="P51:P52" si="6">IF(O51=0,0,IF(F51="OŽ",IF(L51&gt;35,0,IF(J51&gt;35,(36-L51)*1.836,((36-L51)-(36-J51))*1.836)),0)+IF(F51="PČ",IF(L51&gt;31,0,IF(J51&gt;31,(32-L51)*1.347,((32-L51)-(32-J51))*1.347)),0)+ IF(F51="PČneol",IF(L51&gt;15,0,IF(J51&gt;15,(16-L51)*0.255,((16-L51)-(16-J51))*0.255)),0)+IF(F51="PŽ",IF(L51&gt;31,0,IF(J51&gt;31,(32-L51)*0.255,((32-L51)-(32-J51))*0.255)),0)+IF(F51="EČ",IF(L51&gt;23,0,IF(J51&gt;23,(24-L51)*0.612,((24-L51)-(24-J51))*0.612)),0)+IF(F51="EČneol",IF(L51&gt;7,0,IF(J51&gt;7,(8-L51)*0.204,((8-L51)-(8-J51))*0.204)),0)+IF(F51="EŽ",IF(L51&gt;23,0,IF(J51&gt;23,(24-L51)*0.204,((24-L51)-(24-J51))*0.204)),0)+IF(F51="PT",IF(L51&gt;31,0,IF(J51&gt;31,(32-L51)*0.204,((32-L51)-(32-J51))*0.204)),0)+IF(F51="JOŽ",IF(L51&gt;23,0,IF(J51&gt;23,(24-L51)*0.255,((24-L51)-(24-J51))*0.255)),0)+IF(F51="JPČ",IF(L51&gt;23,0,IF(J51&gt;23,(24-L51)*0.204,((24-L51)-(24-J51))*0.204)),0)+IF(F51="JEČ",IF(L51&gt;15,0,IF(J51&gt;15,(16-L51)*0.102,((16-L51)-(16-J51))*0.102)),0)+IF(F51="JEOF",IF(L51&gt;15,0,IF(J51&gt;15,(16-L51)*0.102,((16-L51)-(16-J51))*0.102)),0)+IF(F51="JnPČ",IF(L51&gt;15,0,IF(J51&gt;15,(16-L51)*0.153,((16-L51)-(16-J51))*0.153)),0)+IF(F51="JnEČ",IF(L51&gt;15,0,IF(J51&gt;15,(16-L51)*0.0765,((16-L51)-(16-J51))*0.0765)),0)+IF(F51="JčPČ",IF(L51&gt;15,0,IF(J51&gt;15,(16-L51)*0.06375,((16-L51)-(16-J51))*0.06375)),0)+IF(F51="JčEČ",IF(L51&gt;15,0,IF(J51&gt;15,(16-L51)*0.051,((16-L51)-(16-J51))*0.051)),0)+IF(F51="NEAK",IF(L51&gt;23,0,IF(J51&gt;23,(24-L51)*0.03444,((24-L51)-(24-J51))*0.03444)),0))</f>
        <v>0.99449999999999994</v>
      </c>
      <c r="Q51" s="11">
        <f t="shared" si="3"/>
        <v>6.4244186046511622</v>
      </c>
      <c r="R51" s="10">
        <f t="shared" si="4"/>
        <v>6.5898000000000003</v>
      </c>
      <c r="S51" s="8"/>
    </row>
    <row r="52" spans="1:19">
      <c r="A52" s="61">
        <v>34</v>
      </c>
      <c r="B52" s="61" t="s">
        <v>49</v>
      </c>
      <c r="C52" s="12" t="s">
        <v>40</v>
      </c>
      <c r="D52" s="61" t="s">
        <v>29</v>
      </c>
      <c r="E52" s="61">
        <v>1</v>
      </c>
      <c r="F52" s="61" t="s">
        <v>50</v>
      </c>
      <c r="G52" s="61">
        <v>1</v>
      </c>
      <c r="H52" s="61" t="s">
        <v>31</v>
      </c>
      <c r="I52" s="61"/>
      <c r="J52" s="61">
        <v>13</v>
      </c>
      <c r="K52" s="61">
        <v>20</v>
      </c>
      <c r="L52" s="61">
        <v>1</v>
      </c>
      <c r="M52" s="61" t="s">
        <v>32</v>
      </c>
      <c r="N52" s="3">
        <f t="shared" si="5"/>
        <v>20.71875</v>
      </c>
      <c r="O52" s="9">
        <f t="shared" si="1"/>
        <v>20.71875</v>
      </c>
      <c r="P52" s="4">
        <f t="shared" si="6"/>
        <v>0.91799999999999993</v>
      </c>
      <c r="Q52" s="11">
        <f t="shared" ref="Q52" si="7">IF(ISERROR(P52*100/N52),0,(P52*100/N52))</f>
        <v>4.430769230769231</v>
      </c>
      <c r="R52" s="10">
        <f t="shared" ref="R52" si="8">IF(Q52&lt;=30,O52+P52,O52+O52*0.3)*IF(G52=1,0.4,IF(G52=2,0.75,IF(G52="1 (kas 4 m. 1 k. nerengiamos)",0.52,1)))*IF(D52="olimpinė",1,IF(M52="Ne",0.5,1))*IF(OR(A$5="Lietuvos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federacija"),IF(OR(J52&lt;8,K52&lt;16),0,1),1)*E52*IF(I52&lt;=1,1,1/I52)*IF(OR(A$5="Lietuvos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8.6547000000000001</v>
      </c>
      <c r="S52" s="8"/>
    </row>
    <row r="53" spans="1:19" s="8" customFormat="1" ht="15.75" customHeight="1">
      <c r="A53" s="79" t="s">
        <v>67</v>
      </c>
      <c r="B53" s="80"/>
      <c r="C53" s="80"/>
      <c r="D53" s="80"/>
      <c r="E53" s="80"/>
      <c r="F53" s="80"/>
      <c r="G53" s="80"/>
      <c r="H53" s="80"/>
      <c r="I53" s="80"/>
      <c r="J53" s="80"/>
      <c r="K53" s="80"/>
      <c r="L53" s="80"/>
      <c r="M53" s="80"/>
      <c r="N53" s="80"/>
      <c r="O53" s="80"/>
      <c r="P53" s="80"/>
      <c r="Q53" s="81"/>
      <c r="R53" s="10">
        <f>SUM(R19:R52)</f>
        <v>688.63596666666672</v>
      </c>
    </row>
    <row r="54" spans="1:19" s="8" customFormat="1" ht="15" customHeight="1">
      <c r="A54" s="14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6"/>
    </row>
    <row r="55" spans="1:19" s="8" customFormat="1" ht="15" customHeight="1">
      <c r="A55" s="24" t="s">
        <v>68</v>
      </c>
      <c r="B55" s="56" t="s">
        <v>69</v>
      </c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6"/>
    </row>
    <row r="56" spans="1:19" s="8" customFormat="1" ht="15" customHeight="1">
      <c r="A56" s="49" t="s">
        <v>70</v>
      </c>
      <c r="B56" s="49"/>
      <c r="C56" s="49"/>
      <c r="D56" s="49"/>
      <c r="E56" s="49"/>
      <c r="F56" s="49"/>
      <c r="G56" s="49"/>
      <c r="H56" s="49"/>
      <c r="I56" s="49"/>
      <c r="J56" s="15"/>
      <c r="K56" s="15"/>
      <c r="L56" s="15"/>
      <c r="M56" s="15"/>
      <c r="N56" s="15"/>
      <c r="O56" s="15"/>
      <c r="P56" s="15"/>
      <c r="Q56" s="15"/>
      <c r="R56" s="16"/>
    </row>
    <row r="57" spans="1:19" s="8" customFormat="1" ht="15" customHeight="1">
      <c r="A57" s="49"/>
      <c r="B57" s="49"/>
      <c r="C57" s="49"/>
      <c r="D57" s="49"/>
      <c r="E57" s="49"/>
      <c r="F57" s="49"/>
      <c r="G57" s="49"/>
      <c r="H57" s="49"/>
      <c r="I57" s="49"/>
      <c r="J57" s="15"/>
      <c r="K57" s="15"/>
      <c r="L57" s="15"/>
      <c r="M57" s="15"/>
      <c r="N57" s="15"/>
      <c r="O57" s="15"/>
      <c r="P57" s="15"/>
      <c r="Q57" s="15"/>
      <c r="R57" s="16"/>
    </row>
    <row r="58" spans="1:19" s="8" customFormat="1">
      <c r="A58" s="99" t="s">
        <v>71</v>
      </c>
      <c r="B58" s="100"/>
      <c r="C58" s="100"/>
      <c r="D58" s="100"/>
      <c r="E58" s="100"/>
      <c r="F58" s="100"/>
      <c r="G58" s="100"/>
      <c r="H58" s="100"/>
      <c r="I58" s="100"/>
      <c r="J58" s="100"/>
      <c r="K58" s="100"/>
      <c r="L58" s="100"/>
      <c r="M58" s="100"/>
      <c r="N58" s="100"/>
      <c r="O58" s="100"/>
      <c r="P58" s="100"/>
      <c r="Q58" s="57"/>
    </row>
    <row r="59" spans="1:19" s="8" customFormat="1" ht="16.899999999999999" customHeight="1">
      <c r="A59" s="69" t="s">
        <v>27</v>
      </c>
      <c r="B59" s="70"/>
      <c r="C59" s="70"/>
      <c r="D59" s="50"/>
      <c r="E59" s="50"/>
      <c r="F59" s="50"/>
      <c r="G59" s="50"/>
      <c r="H59" s="50"/>
      <c r="I59" s="50"/>
      <c r="J59" s="50"/>
      <c r="K59" s="50"/>
      <c r="L59" s="50"/>
      <c r="M59" s="50"/>
      <c r="N59" s="50"/>
      <c r="O59" s="50"/>
      <c r="P59" s="50"/>
      <c r="Q59" s="57"/>
    </row>
    <row r="60" spans="1:19" s="8" customFormat="1">
      <c r="A60" s="67" t="s">
        <v>72</v>
      </c>
      <c r="B60" s="68"/>
      <c r="C60" s="68"/>
      <c r="D60" s="68"/>
      <c r="E60" s="68"/>
      <c r="F60" s="68"/>
      <c r="G60" s="68"/>
      <c r="H60" s="68"/>
      <c r="I60" s="68"/>
      <c r="J60" s="68"/>
      <c r="K60" s="68"/>
      <c r="L60" s="68"/>
      <c r="M60" s="68"/>
      <c r="N60" s="68"/>
      <c r="O60" s="68"/>
      <c r="P60" s="68"/>
      <c r="Q60" s="57"/>
    </row>
    <row r="61" spans="1:19" s="8" customFormat="1">
      <c r="A61" s="61">
        <v>1</v>
      </c>
      <c r="B61" s="61" t="s">
        <v>73</v>
      </c>
      <c r="C61" s="12" t="s">
        <v>40</v>
      </c>
      <c r="D61" s="61" t="s">
        <v>29</v>
      </c>
      <c r="E61" s="61">
        <v>1</v>
      </c>
      <c r="F61" s="61" t="s">
        <v>74</v>
      </c>
      <c r="G61" s="61">
        <v>1</v>
      </c>
      <c r="H61" s="61" t="s">
        <v>31</v>
      </c>
      <c r="I61" s="61"/>
      <c r="J61" s="61">
        <v>12</v>
      </c>
      <c r="K61" s="61">
        <v>16</v>
      </c>
      <c r="L61" s="61">
        <v>6</v>
      </c>
      <c r="M61" s="61" t="s">
        <v>32</v>
      </c>
      <c r="N61" s="3">
        <f t="shared" ref="N61:N78" si="9">(IF(F61="OŽ",IF(L61=1,550.8,IF(L61=2,426.38,IF(L61=3,342.14,IF(L61=4,181.44,IF(L61=5,168.48,IF(L61=6,155.52,IF(L61=7,148.5,IF(L61=8,144,0))))))))+IF(L61&lt;=8,0,IF(L61&lt;=16,137.7,IF(L61&lt;=24,108,IF(L61&lt;=32,80.1,IF(L61&lt;=36,52.2,0)))))-IF(L61&lt;=8,0,IF(L61&lt;=16,(L61-9)*2.754,IF(L61&lt;=24,(L61-17)* 2.754,IF(L61&lt;=32,(L61-25)* 2.754,IF(L61&lt;=36,(L61-33)*2.754,0))))),0)+IF(F61="PČ",IF(L61=1,449,IF(L61=2,314.6,IF(L61=3,238,IF(L61=4,172,IF(L61=5,159,IF(L61=6,145,IF(L61=7,132,IF(L61=8,119,0))))))))+IF(L61&lt;=8,0,IF(L61&lt;=16,88,IF(L61&lt;=24,55,IF(L61&lt;=32,22,0))))-IF(L61&lt;=8,0,IF(L61&lt;=16,(L61-9)*2.245,IF(L61&lt;=24,(L61-17)*2.245,IF(L61&lt;=32,(L61-25)*2.245,0)))),0)+IF(F61="PČneol",IF(L61=1,85,IF(L61=2,64.61,IF(L61=3,50.76,IF(L61=4,16.25,IF(L61=5,15,IF(L61=6,13.75,IF(L61=7,12.5,IF(L61=8,11.25,0))))))))+IF(L61&lt;=8,0,IF(L61&lt;=16,9,0))-IF(L61&lt;=8,0,IF(L61&lt;=16,(L61-9)*0.425,0)),0)+IF(F61="PŽ",IF(L61=1,85,IF(L61=2,59.5,IF(L61=3,45,IF(L61=4,32.5,IF(L61=5,30,IF(L61=6,27.5,IF(L61=7,25,IF(L61=8,22.5,0))))))))+IF(L61&lt;=8,0,IF(L61&lt;=16,19,IF(L61&lt;=24,13,IF(L61&lt;=32,8,0))))-IF(L61&lt;=8,0,IF(L61&lt;=16,(L61-9)*0.425,IF(L61&lt;=24,(L61-17)*0.425,IF(L61&lt;=32,(L61-25)*0.425,0)))),0)+IF(F61="EČ",IF(L61=1,204,IF(L61=2,156.24,IF(L61=3,123.84,IF(L61=4,72,IF(L61=5,66,IF(L61=6,60,IF(L61=7,54,IF(L61=8,48,0))))))))+IF(L61&lt;=8,0,IF(L61&lt;=16,40,IF(L61&lt;=24,25,0)))-IF(L61&lt;=8,0,IF(L61&lt;=16,(L61-9)*1.02,IF(L61&lt;=24,(L61-17)*1.02,0))),0)+IF(F61="EČneol",IF(L61=1,68,IF(L61=2,51.69,IF(L61=3,40.61,IF(L61=4,13,IF(L61=5,12,IF(L61=6,11,IF(L61=7,10,IF(L61=8,9,0)))))))))+IF(F61="EŽ",IF(L61=1,68,IF(L61=2,47.6,IF(L61=3,36,IF(L61=4,18,IF(L61=5,16.5,IF(L61=6,15,IF(L61=7,13.5,IF(L61=8,12,0))))))))+IF(L61&lt;=8,0,IF(L61&lt;=16,10,IF(L61&lt;=24,6,0)))-IF(L61&lt;=8,0,IF(L61&lt;=16,(L61-9)*0.34,IF(L61&lt;=24,(L61-17)*0.34,0))),0)+IF(F61="PT",IF(L61=1,68,IF(L61=2,52.08,IF(L61=3,41.28,IF(L61=4,24,IF(L61=5,22,IF(L61=6,20,IF(L61=7,18,IF(L61=8,16,0))))))))+IF(L61&lt;=8,0,IF(L61&lt;=16,13,IF(L61&lt;=24,9,IF(L61&lt;=32,4,0))))-IF(L61&lt;=8,0,IF(L61&lt;=16,(L61-9)*0.34,IF(L61&lt;=24,(L61-17)*0.34,IF(L61&lt;=32,(L61-25)*0.34,0)))),0)+IF(F61="JOŽ",IF(L61=1,85,IF(L61=2,59.5,IF(L61=3,45,IF(L61=4,32.5,IF(L61=5,30,IF(L61=6,27.5,IF(L61=7,25,IF(L61=8,22.5,0))))))))+IF(L61&lt;=8,0,IF(L61&lt;=16,19,IF(L61&lt;=24,13,0)))-IF(L61&lt;=8,0,IF(L61&lt;=16,(L61-9)*0.425,IF(L61&lt;=24,(L61-17)*0.425,0))),0)+IF(F61="JPČ",IF(L61=1,68,IF(L61=2,47.6,IF(L61=3,36,IF(L61=4,26,IF(L61=5,24,IF(L61=6,22,IF(L61=7,20,IF(L61=8,18,0))))))))+IF(L61&lt;=8,0,IF(L61&lt;=16,13,IF(L61&lt;=24,9,0)))-IF(L61&lt;=8,0,IF(L61&lt;=16,(L61-9)*0.34,IF(L61&lt;=24,(L61-17)*0.34,0))),0)+IF(F61="JEČ",IF(L61=1,34,IF(L61=2,26.04,IF(L61=3,20.6,IF(L61=4,12,IF(L61=5,11,IF(L61=6,10,IF(L61=7,9,IF(L61=8,8,0))))))))+IF(L61&lt;=8,0,IF(L61&lt;=16,6,0))-IF(L61&lt;=8,0,IF(L61&lt;=16,(L61-9)*0.17,0)),0)+IF(F61="JEOF",IF(L61=1,34,IF(L61=2,26.04,IF(L61=3,20.6,IF(L61=4,12,IF(L61=5,11,IF(L61=6,10,IF(L61=7,9,IF(L61=8,8,0))))))))+IF(L61&lt;=8,0,IF(L61&lt;=16,6,0))-IF(L61&lt;=8,0,IF(L61&lt;=16,(L61-9)*0.17,0)),0)+IF(F61="JnPČ",IF(L61=1,51,IF(L61=2,35.7,IF(L61=3,27,IF(L61=4,19.5,IF(L61=5,18,IF(L61=6,16.5,IF(L61=7,15,IF(L61=8,13.5,0))))))))+IF(L61&lt;=8,0,IF(L61&lt;=16,10,0))-IF(L61&lt;=8,0,IF(L61&lt;=16,(L61-9)*0.255,0)),0)+IF(F61="JnEČ",IF(L61=1,25.5,IF(L61=2,19.53,IF(L61=3,15.48,IF(L61=4,9,IF(L61=5,8.25,IF(L61=6,7.5,IF(L61=7,6.75,IF(L61=8,6,0))))))))+IF(L61&lt;=8,0,IF(L61&lt;=16,5,0))-IF(L61&lt;=8,0,IF(L61&lt;=16,(L61-9)*0.1275,0)),0)+IF(F61="JčPČ",IF(L61=1,21.25,IF(L61=2,14.5,IF(L61=3,11.5,IF(L61=4,7,IF(L61=5,6.5,IF(L61=6,6,IF(L61=7,5.5,IF(L61=8,5,0))))))))+IF(L61&lt;=8,0,IF(L61&lt;=16,4,0))-IF(L61&lt;=8,0,IF(L61&lt;=16,(L61-9)*0.10625,0)),0)+IF(F61="JčEČ",IF(L61=1,17,IF(L61=2,13.02,IF(L61=3,10.32,IF(L61=4,6,IF(L61=5,5.5,IF(L61=6,5,IF(L61=7,4.5,IF(L61=8,4,0))))))))+IF(L61&lt;=8,0,IF(L61&lt;=16,3,0))-IF(L61&lt;=8,0,IF(L61&lt;=16,(L61-9)*0.085,0)),0)+IF(F61="NEAK",IF(L61=1,11.48,IF(L61=2,8.79,IF(L61=3,6.97,IF(L61=4,4.05,IF(L61=5,3.71,IF(L61=6,3.38,IF(L61=7,3.04,IF(L61=8,2.7,0))))))))+IF(L61&lt;=8,0,IF(L61&lt;=16,2,IF(L61&lt;=24,1.3,0)))-IF(L61&lt;=8,0,IF(L61&lt;=16,(L61-9)*0.0574,IF(L61&lt;=24,(L61-17)*0.0574,0))),0))*IF(L61&lt;0,1,IF(OR(F61="PČ",F61="PŽ",F61="PT"),IF(J61&lt;32,J61/32,1),1))* IF(L61&lt;0,1,IF(OR(F61="EČ",F61="EŽ",F61="JOŽ",F61="JPČ",F61="NEAK"),IF(J61&lt;24,J61/24,1),1))*IF(L61&lt;0,1,IF(OR(F61="PČneol",F61="JEČ",F61="JEOF",F61="JnPČ",F61="JnEČ",F61="JčPČ",F61="JčEČ"),IF(J61&lt;16,J61/16,1),1))*IF(L61&lt;0,1,IF(F61="EČneol",IF(J61&lt;8,J61/8,1),1))</f>
        <v>7.5</v>
      </c>
      <c r="O61" s="9">
        <f t="shared" ref="O61:O78" si="10">IF(F61="OŽ",N61,IF(H61="Ne",IF(J61*0.3&lt;J61-L61,N61,0),IF(J61*0.1&lt;J61-L61,N61,0)))</f>
        <v>7.5</v>
      </c>
      <c r="P61" s="4">
        <f>IF(O61=0,0,IF(F61="OŽ",IF(L61&gt;35,0,IF(J61&gt;35,(36-L61)*1.836,((36-L61)-(36-J61))*1.836)),0)+IF(F61="PČ",IF(L61&gt;31,0,IF(J61&gt;31,(32-L61)*1.347,((32-L61)-(32-J61))*1.347)),0)+ IF(F61="PČneol",IF(L61&gt;15,0,IF(J61&gt;15,(16-L61)*0.255,((16-L61)-(16-J61))*0.255)),0)+IF(F61="PŽ",IF(L61&gt;31,0,IF(J61&gt;31,(32-L61)*0.255,((32-L61)-(32-J61))*0.255)),0)+IF(F61="EČ",IF(L61&gt;23,0,IF(J61&gt;23,(24-L61)*0.612,((24-L61)-(24-J61))*0.612)),0)+IF(F61="EČneol",IF(L61&gt;7,0,IF(J61&gt;7,(8-L61)*0.204,((8-L61)-(8-J61))*0.204)),0)+IF(F61="EŽ",IF(L61&gt;23,0,IF(J61&gt;23,(24-L61)*0.204,((24-L61)-(24-J61))*0.204)),0)+IF(F61="PT",IF(L61&gt;31,0,IF(J61&gt;31,(32-L61)*0.204,((32-L61)-(32-J61))*0.204)),0)+IF(F61="JOŽ",IF(L61&gt;23,0,IF(J61&gt;23,(24-L61)*0.255,((24-L61)-(24-J61))*0.255)),0)+IF(F61="JPČ",IF(L61&gt;23,0,IF(J61&gt;23,(24-L61)*0.204,((24-L61)-(24-J61))*0.204)),0)+IF(F61="JEČ",IF(L61&gt;15,0,IF(J61&gt;15,(16-L61)*0.102,((16-L61)-(16-J61))*0.102)),0)+IF(F61="JEOF",IF(L61&gt;15,0,IF(J61&gt;15,(16-L61)*0.102,((16-L61)-(16-J61))*0.102)),0)+IF(F61="JnPČ",IF(L61&gt;15,0,IF(J61&gt;15,(16-L61)*0.153,((16-L61)-(16-J61))*0.153)),0)+IF(F61="JnEČ",IF(L61&gt;15,0,IF(J61&gt;15,(16-L61)*0.0765,((16-L61)-(16-J61))*0.0765)),0)+IF(F61="JčPČ",IF(L61&gt;15,0,IF(J61&gt;15,(16-L61)*0.06375,((16-L61)-(16-J61))*0.06375)),0)+IF(F61="JčEČ",IF(L61&gt;15,0,IF(J61&gt;15,(16-L61)*0.051,((16-L61)-(16-J61))*0.051)),0)+IF(F61="NEAK",IF(L61&gt;23,0,IF(J61&gt;23,(24-L61)*0.03444,((24-L61)-(24-J61))*0.03444)),0))</f>
        <v>0.61199999999999999</v>
      </c>
      <c r="Q61" s="11">
        <f>IF(ISERROR(P61*100/N61),0,(P61*100/N61))</f>
        <v>8.16</v>
      </c>
      <c r="R61" s="10">
        <f t="shared" ref="R61:R78" si="11">IF(Q61&lt;=30,O61+P61,O61+O61*0.3)*IF(G61=1,0.4,IF(G61=2,0.75,IF(G61="1 (kas 4 m. 1 k. nerengiamos)",0.52,1)))*IF(D61="olimpinė",1,IF(M61="Ne",0.5,1))*IF(OR(A$5="Lietuvos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federacija"),IF(OR(J61&lt;8,K61&lt;16),0,1),1)*E61*IF(I61&lt;=1,1,1/I61)*IF(OR(A$5="Lietuvos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3.2448000000000001</v>
      </c>
    </row>
    <row r="62" spans="1:19" s="8" customFormat="1">
      <c r="A62" s="61">
        <v>2</v>
      </c>
      <c r="B62" s="61" t="s">
        <v>34</v>
      </c>
      <c r="C62" s="12">
        <v>-55</v>
      </c>
      <c r="D62" s="61" t="s">
        <v>29</v>
      </c>
      <c r="E62" s="61">
        <v>1</v>
      </c>
      <c r="F62" s="61" t="s">
        <v>74</v>
      </c>
      <c r="G62" s="61">
        <v>1</v>
      </c>
      <c r="H62" s="61" t="s">
        <v>31</v>
      </c>
      <c r="I62" s="61"/>
      <c r="J62" s="61">
        <v>15</v>
      </c>
      <c r="K62" s="61">
        <v>16</v>
      </c>
      <c r="L62" s="61">
        <v>2</v>
      </c>
      <c r="M62" s="61" t="s">
        <v>32</v>
      </c>
      <c r="N62" s="3">
        <f t="shared" si="9"/>
        <v>24.412499999999998</v>
      </c>
      <c r="O62" s="9">
        <f t="shared" si="10"/>
        <v>24.412499999999998</v>
      </c>
      <c r="P62" s="4">
        <f t="shared" ref="P62:P78" si="12">IF(O62=0,0,IF(F62="OŽ",IF(L62&gt;35,0,IF(J62&gt;35,(36-L62)*1.836,((36-L62)-(36-J62))*1.836)),0)+IF(F62="PČ",IF(L62&gt;31,0,IF(J62&gt;31,(32-L62)*1.347,((32-L62)-(32-J62))*1.347)),0)+ IF(F62="PČneol",IF(L62&gt;15,0,IF(J62&gt;15,(16-L62)*0.255,((16-L62)-(16-J62))*0.255)),0)+IF(F62="PŽ",IF(L62&gt;31,0,IF(J62&gt;31,(32-L62)*0.255,((32-L62)-(32-J62))*0.255)),0)+IF(F62="EČ",IF(L62&gt;23,0,IF(J62&gt;23,(24-L62)*0.612,((24-L62)-(24-J62))*0.612)),0)+IF(F62="EČneol",IF(L62&gt;7,0,IF(J62&gt;7,(8-L62)*0.204,((8-L62)-(8-J62))*0.204)),0)+IF(F62="EŽ",IF(L62&gt;23,0,IF(J62&gt;23,(24-L62)*0.204,((24-L62)-(24-J62))*0.204)),0)+IF(F62="PT",IF(L62&gt;31,0,IF(J62&gt;31,(32-L62)*0.204,((32-L62)-(32-J62))*0.204)),0)+IF(F62="JOŽ",IF(L62&gt;23,0,IF(J62&gt;23,(24-L62)*0.255,((24-L62)-(24-J62))*0.255)),0)+IF(F62="JPČ",IF(L62&gt;23,0,IF(J62&gt;23,(24-L62)*0.204,((24-L62)-(24-J62))*0.204)),0)+IF(F62="JEČ",IF(L62&gt;15,0,IF(J62&gt;15,(16-L62)*0.102,((16-L62)-(16-J62))*0.102)),0)+IF(F62="JEOF",IF(L62&gt;15,0,IF(J62&gt;15,(16-L62)*0.102,((16-L62)-(16-J62))*0.102)),0)+IF(F62="JnPČ",IF(L62&gt;15,0,IF(J62&gt;15,(16-L62)*0.153,((16-L62)-(16-J62))*0.153)),0)+IF(F62="JnEČ",IF(L62&gt;15,0,IF(J62&gt;15,(16-L62)*0.0765,((16-L62)-(16-J62))*0.0765)),0)+IF(F62="JčPČ",IF(L62&gt;15,0,IF(J62&gt;15,(16-L62)*0.06375,((16-L62)-(16-J62))*0.06375)),0)+IF(F62="JčEČ",IF(L62&gt;15,0,IF(J62&gt;15,(16-L62)*0.051,((16-L62)-(16-J62))*0.051)),0)+IF(F62="NEAK",IF(L62&gt;23,0,IF(J62&gt;23,(24-L62)*0.03444,((24-L62)-(24-J62))*0.03444)),0))</f>
        <v>1.3259999999999998</v>
      </c>
      <c r="Q62" s="11">
        <f t="shared" ref="Q62:Q78" si="13">IF(ISERROR(P62*100/N62),0,(P62*100/N62))</f>
        <v>5.4316436251920122</v>
      </c>
      <c r="R62" s="10">
        <f t="shared" si="11"/>
        <v>10.295400000000001</v>
      </c>
    </row>
    <row r="63" spans="1:19" s="8" customFormat="1">
      <c r="A63" s="61">
        <v>3</v>
      </c>
      <c r="B63" s="61" t="s">
        <v>75</v>
      </c>
      <c r="C63" s="12">
        <v>-65</v>
      </c>
      <c r="D63" s="61" t="s">
        <v>29</v>
      </c>
      <c r="E63" s="61">
        <v>1</v>
      </c>
      <c r="F63" s="61" t="s">
        <v>74</v>
      </c>
      <c r="G63" s="61">
        <v>1</v>
      </c>
      <c r="H63" s="61" t="s">
        <v>31</v>
      </c>
      <c r="I63" s="61"/>
      <c r="J63" s="61">
        <v>11</v>
      </c>
      <c r="K63" s="61">
        <v>16</v>
      </c>
      <c r="L63" s="61">
        <v>3</v>
      </c>
      <c r="M63" s="61" t="s">
        <v>32</v>
      </c>
      <c r="N63" s="3">
        <f t="shared" si="9"/>
        <v>14.162500000000001</v>
      </c>
      <c r="O63" s="9">
        <f t="shared" si="10"/>
        <v>14.162500000000001</v>
      </c>
      <c r="P63" s="4">
        <f t="shared" si="12"/>
        <v>0.81599999999999995</v>
      </c>
      <c r="Q63" s="11">
        <f t="shared" si="13"/>
        <v>5.7616946160635472</v>
      </c>
      <c r="R63" s="10">
        <f t="shared" si="11"/>
        <v>5.9914000000000014</v>
      </c>
    </row>
    <row r="64" spans="1:19" s="8" customFormat="1">
      <c r="A64" s="61">
        <v>4</v>
      </c>
      <c r="B64" s="61" t="s">
        <v>38</v>
      </c>
      <c r="C64" s="12">
        <v>65</v>
      </c>
      <c r="D64" s="61" t="s">
        <v>29</v>
      </c>
      <c r="E64" s="61">
        <v>1</v>
      </c>
      <c r="F64" s="61" t="s">
        <v>74</v>
      </c>
      <c r="G64" s="61">
        <v>1</v>
      </c>
      <c r="H64" s="61" t="s">
        <v>31</v>
      </c>
      <c r="I64" s="61"/>
      <c r="J64" s="61">
        <v>8</v>
      </c>
      <c r="K64" s="61">
        <v>16</v>
      </c>
      <c r="L64" s="61">
        <v>1</v>
      </c>
      <c r="M64" s="61" t="s">
        <v>32</v>
      </c>
      <c r="N64" s="3">
        <f t="shared" si="9"/>
        <v>17</v>
      </c>
      <c r="O64" s="9">
        <f t="shared" si="10"/>
        <v>17</v>
      </c>
      <c r="P64" s="4">
        <f t="shared" si="12"/>
        <v>0.71399999999999997</v>
      </c>
      <c r="Q64" s="11">
        <f t="shared" si="13"/>
        <v>4.1999999999999993</v>
      </c>
      <c r="R64" s="10">
        <f t="shared" si="11"/>
        <v>7.0855999999999995</v>
      </c>
    </row>
    <row r="65" spans="1:18" s="8" customFormat="1">
      <c r="A65" s="61">
        <v>5</v>
      </c>
      <c r="B65" s="61" t="s">
        <v>76</v>
      </c>
      <c r="C65" s="12">
        <v>-65</v>
      </c>
      <c r="D65" s="61" t="s">
        <v>29</v>
      </c>
      <c r="E65" s="61">
        <v>1</v>
      </c>
      <c r="F65" s="61" t="s">
        <v>74</v>
      </c>
      <c r="G65" s="61">
        <v>1</v>
      </c>
      <c r="H65" s="61" t="s">
        <v>31</v>
      </c>
      <c r="I65" s="61"/>
      <c r="J65" s="61">
        <v>20</v>
      </c>
      <c r="K65" s="61">
        <v>16</v>
      </c>
      <c r="L65" s="61">
        <v>6</v>
      </c>
      <c r="M65" s="61" t="s">
        <v>32</v>
      </c>
      <c r="N65" s="3">
        <f t="shared" si="9"/>
        <v>10</v>
      </c>
      <c r="O65" s="9">
        <f t="shared" si="10"/>
        <v>10</v>
      </c>
      <c r="P65" s="4">
        <f t="shared" si="12"/>
        <v>1.02</v>
      </c>
      <c r="Q65" s="11">
        <f t="shared" si="13"/>
        <v>10.199999999999999</v>
      </c>
      <c r="R65" s="10">
        <f t="shared" si="11"/>
        <v>4.4080000000000004</v>
      </c>
    </row>
    <row r="66" spans="1:18" s="8" customFormat="1">
      <c r="A66" s="61">
        <v>6</v>
      </c>
      <c r="B66" s="61" t="s">
        <v>77</v>
      </c>
      <c r="C66" s="12">
        <v>-75</v>
      </c>
      <c r="D66" s="61" t="s">
        <v>29</v>
      </c>
      <c r="E66" s="61">
        <v>1</v>
      </c>
      <c r="F66" s="61" t="s">
        <v>74</v>
      </c>
      <c r="G66" s="61">
        <v>1</v>
      </c>
      <c r="H66" s="61" t="s">
        <v>31</v>
      </c>
      <c r="I66" s="61"/>
      <c r="J66" s="61">
        <v>18</v>
      </c>
      <c r="K66" s="61">
        <v>16</v>
      </c>
      <c r="L66" s="61">
        <v>2</v>
      </c>
      <c r="M66" s="61" t="s">
        <v>32</v>
      </c>
      <c r="N66" s="3">
        <f t="shared" si="9"/>
        <v>26.04</v>
      </c>
      <c r="O66" s="9">
        <f t="shared" si="10"/>
        <v>26.04</v>
      </c>
      <c r="P66" s="4">
        <f t="shared" si="12"/>
        <v>1.4279999999999999</v>
      </c>
      <c r="Q66" s="11">
        <f t="shared" si="13"/>
        <v>5.4838709677419351</v>
      </c>
      <c r="R66" s="10">
        <f t="shared" si="11"/>
        <v>10.987200000000001</v>
      </c>
    </row>
    <row r="67" spans="1:18" s="8" customFormat="1">
      <c r="A67" s="61">
        <v>7</v>
      </c>
      <c r="B67" s="61" t="s">
        <v>78</v>
      </c>
      <c r="C67" s="12">
        <v>-75</v>
      </c>
      <c r="D67" s="61" t="s">
        <v>29</v>
      </c>
      <c r="E67" s="61">
        <v>1</v>
      </c>
      <c r="F67" s="61" t="s">
        <v>74</v>
      </c>
      <c r="G67" s="61">
        <v>1</v>
      </c>
      <c r="H67" s="61" t="s">
        <v>31</v>
      </c>
      <c r="I67" s="61"/>
      <c r="J67" s="61">
        <v>18</v>
      </c>
      <c r="K67" s="61">
        <v>16</v>
      </c>
      <c r="L67" s="61">
        <v>3</v>
      </c>
      <c r="M67" s="61" t="s">
        <v>32</v>
      </c>
      <c r="N67" s="3">
        <f t="shared" si="9"/>
        <v>20.6</v>
      </c>
      <c r="O67" s="9">
        <f t="shared" si="10"/>
        <v>20.6</v>
      </c>
      <c r="P67" s="4">
        <f t="shared" si="12"/>
        <v>1.3259999999999998</v>
      </c>
      <c r="Q67" s="11">
        <f t="shared" si="13"/>
        <v>6.4368932038834945</v>
      </c>
      <c r="R67" s="10">
        <f t="shared" si="11"/>
        <v>8.7704000000000004</v>
      </c>
    </row>
    <row r="68" spans="1:18" s="8" customFormat="1">
      <c r="A68" s="61">
        <v>8</v>
      </c>
      <c r="B68" s="61" t="s">
        <v>79</v>
      </c>
      <c r="C68" s="12">
        <v>-80</v>
      </c>
      <c r="D68" s="61" t="s">
        <v>29</v>
      </c>
      <c r="E68" s="61">
        <v>1</v>
      </c>
      <c r="F68" s="61" t="s">
        <v>74</v>
      </c>
      <c r="G68" s="61">
        <v>1</v>
      </c>
      <c r="H68" s="61" t="s">
        <v>31</v>
      </c>
      <c r="I68" s="61"/>
      <c r="J68" s="61">
        <v>14</v>
      </c>
      <c r="K68" s="61">
        <v>16</v>
      </c>
      <c r="L68" s="61">
        <v>1</v>
      </c>
      <c r="M68" s="61" t="s">
        <v>32</v>
      </c>
      <c r="N68" s="3">
        <f t="shared" si="9"/>
        <v>29.75</v>
      </c>
      <c r="O68" s="9">
        <f t="shared" si="10"/>
        <v>29.75</v>
      </c>
      <c r="P68" s="4">
        <f t="shared" si="12"/>
        <v>1.3259999999999998</v>
      </c>
      <c r="Q68" s="11">
        <f t="shared" si="13"/>
        <v>4.4571428571428573</v>
      </c>
      <c r="R68" s="10">
        <f t="shared" si="11"/>
        <v>12.430400000000001</v>
      </c>
    </row>
    <row r="69" spans="1:18" s="8" customFormat="1">
      <c r="A69" s="61">
        <v>9</v>
      </c>
      <c r="B69" s="61" t="s">
        <v>80</v>
      </c>
      <c r="C69" s="12">
        <v>-80</v>
      </c>
      <c r="D69" s="61" t="s">
        <v>29</v>
      </c>
      <c r="E69" s="61">
        <v>1</v>
      </c>
      <c r="F69" s="61" t="s">
        <v>74</v>
      </c>
      <c r="G69" s="61">
        <v>1</v>
      </c>
      <c r="H69" s="61" t="s">
        <v>31</v>
      </c>
      <c r="I69" s="61"/>
      <c r="J69" s="61">
        <v>14</v>
      </c>
      <c r="K69" s="61">
        <v>16</v>
      </c>
      <c r="L69" s="61">
        <v>2</v>
      </c>
      <c r="M69" s="61" t="s">
        <v>32</v>
      </c>
      <c r="N69" s="3">
        <f t="shared" si="9"/>
        <v>22.785</v>
      </c>
      <c r="O69" s="9">
        <f t="shared" si="10"/>
        <v>22.785</v>
      </c>
      <c r="P69" s="4">
        <f t="shared" si="12"/>
        <v>1.224</v>
      </c>
      <c r="Q69" s="11">
        <f t="shared" si="13"/>
        <v>5.3719552337063856</v>
      </c>
      <c r="R69" s="10">
        <f t="shared" si="11"/>
        <v>9.6036000000000001</v>
      </c>
    </row>
    <row r="70" spans="1:18" s="8" customFormat="1">
      <c r="A70" s="61">
        <v>10</v>
      </c>
      <c r="B70" s="61" t="s">
        <v>81</v>
      </c>
      <c r="C70" s="12">
        <v>-85</v>
      </c>
      <c r="D70" s="61" t="s">
        <v>29</v>
      </c>
      <c r="E70" s="61">
        <v>1</v>
      </c>
      <c r="F70" s="61" t="s">
        <v>74</v>
      </c>
      <c r="G70" s="61">
        <v>1</v>
      </c>
      <c r="H70" s="61" t="s">
        <v>31</v>
      </c>
      <c r="I70" s="61"/>
      <c r="J70" s="61">
        <v>12</v>
      </c>
      <c r="K70" s="61">
        <v>16</v>
      </c>
      <c r="L70" s="61">
        <v>3</v>
      </c>
      <c r="M70" s="61" t="s">
        <v>32</v>
      </c>
      <c r="N70" s="3">
        <f t="shared" si="9"/>
        <v>15.450000000000001</v>
      </c>
      <c r="O70" s="9">
        <f t="shared" si="10"/>
        <v>15.450000000000001</v>
      </c>
      <c r="P70" s="4">
        <f t="shared" si="12"/>
        <v>0.91799999999999993</v>
      </c>
      <c r="Q70" s="11">
        <f t="shared" si="13"/>
        <v>5.9417475728155331</v>
      </c>
      <c r="R70" s="10">
        <f t="shared" si="11"/>
        <v>6.547200000000001</v>
      </c>
    </row>
    <row r="71" spans="1:18" s="8" customFormat="1">
      <c r="A71" s="61">
        <v>11</v>
      </c>
      <c r="B71" s="61" t="s">
        <v>82</v>
      </c>
      <c r="C71" s="12">
        <v>85</v>
      </c>
      <c r="D71" s="61" t="s">
        <v>29</v>
      </c>
      <c r="E71" s="61">
        <v>1</v>
      </c>
      <c r="F71" s="61" t="s">
        <v>74</v>
      </c>
      <c r="G71" s="61">
        <v>1</v>
      </c>
      <c r="H71" s="61" t="s">
        <v>31</v>
      </c>
      <c r="I71" s="61"/>
      <c r="J71" s="61">
        <v>12</v>
      </c>
      <c r="K71" s="61">
        <v>16</v>
      </c>
      <c r="L71" s="61">
        <v>3</v>
      </c>
      <c r="M71" s="61" t="s">
        <v>32</v>
      </c>
      <c r="N71" s="3">
        <f t="shared" si="9"/>
        <v>15.450000000000001</v>
      </c>
      <c r="O71" s="9">
        <f t="shared" si="10"/>
        <v>15.450000000000001</v>
      </c>
      <c r="P71" s="4">
        <f t="shared" si="12"/>
        <v>0.91799999999999993</v>
      </c>
      <c r="Q71" s="11">
        <f t="shared" si="13"/>
        <v>5.9417475728155331</v>
      </c>
      <c r="R71" s="10">
        <f t="shared" si="11"/>
        <v>6.547200000000001</v>
      </c>
    </row>
    <row r="72" spans="1:18" s="8" customFormat="1">
      <c r="A72" s="61">
        <v>12</v>
      </c>
      <c r="B72" s="61" t="s">
        <v>83</v>
      </c>
      <c r="C72" s="12" t="s">
        <v>84</v>
      </c>
      <c r="D72" s="61" t="s">
        <v>29</v>
      </c>
      <c r="E72" s="61">
        <v>1</v>
      </c>
      <c r="F72" s="61" t="s">
        <v>30</v>
      </c>
      <c r="G72" s="61">
        <v>2</v>
      </c>
      <c r="H72" s="61" t="s">
        <v>31</v>
      </c>
      <c r="I72" s="61"/>
      <c r="J72" s="61">
        <v>27</v>
      </c>
      <c r="K72" s="61">
        <v>16</v>
      </c>
      <c r="L72" s="61">
        <v>1</v>
      </c>
      <c r="M72" s="61" t="s">
        <v>32</v>
      </c>
      <c r="N72" s="3">
        <f t="shared" si="9"/>
        <v>204</v>
      </c>
      <c r="O72" s="9">
        <f t="shared" si="10"/>
        <v>204</v>
      </c>
      <c r="P72" s="4">
        <f t="shared" si="12"/>
        <v>14.076000000000001</v>
      </c>
      <c r="Q72" s="11">
        <f t="shared" si="13"/>
        <v>6.9</v>
      </c>
      <c r="R72" s="10">
        <f t="shared" si="11"/>
        <v>163.55699999999999</v>
      </c>
    </row>
    <row r="73" spans="1:18" s="8" customFormat="1">
      <c r="A73" s="61">
        <v>13</v>
      </c>
      <c r="B73" s="61" t="s">
        <v>85</v>
      </c>
      <c r="C73" s="12" t="s">
        <v>84</v>
      </c>
      <c r="D73" s="61" t="s">
        <v>29</v>
      </c>
      <c r="E73" s="61">
        <v>1</v>
      </c>
      <c r="F73" s="61" t="s">
        <v>30</v>
      </c>
      <c r="G73" s="61">
        <v>2</v>
      </c>
      <c r="H73" s="61" t="s">
        <v>31</v>
      </c>
      <c r="I73" s="61"/>
      <c r="J73" s="61">
        <v>27</v>
      </c>
      <c r="K73" s="61">
        <v>16</v>
      </c>
      <c r="L73" s="61">
        <v>3</v>
      </c>
      <c r="M73" s="61" t="s">
        <v>32</v>
      </c>
      <c r="N73" s="3">
        <f t="shared" si="9"/>
        <v>123.84</v>
      </c>
      <c r="O73" s="9">
        <f t="shared" si="10"/>
        <v>123.84</v>
      </c>
      <c r="P73" s="4">
        <f t="shared" si="12"/>
        <v>12.852</v>
      </c>
      <c r="Q73" s="11">
        <f t="shared" si="13"/>
        <v>10.377906976744185</v>
      </c>
      <c r="R73" s="10">
        <f t="shared" si="11"/>
        <v>102.51900000000001</v>
      </c>
    </row>
    <row r="74" spans="1:18" s="8" customFormat="1">
      <c r="A74" s="61">
        <v>14</v>
      </c>
      <c r="B74" s="61" t="s">
        <v>86</v>
      </c>
      <c r="C74" s="12" t="s">
        <v>84</v>
      </c>
      <c r="D74" s="61" t="s">
        <v>29</v>
      </c>
      <c r="E74" s="61">
        <v>1</v>
      </c>
      <c r="F74" s="61" t="s">
        <v>30</v>
      </c>
      <c r="G74" s="61">
        <v>2</v>
      </c>
      <c r="H74" s="61" t="s">
        <v>31</v>
      </c>
      <c r="I74" s="61"/>
      <c r="J74" s="61">
        <v>27</v>
      </c>
      <c r="K74" s="61">
        <v>16</v>
      </c>
      <c r="L74" s="61">
        <v>6</v>
      </c>
      <c r="M74" s="61" t="s">
        <v>32</v>
      </c>
      <c r="N74" s="3">
        <f t="shared" si="9"/>
        <v>60</v>
      </c>
      <c r="O74" s="9">
        <f t="shared" si="10"/>
        <v>60</v>
      </c>
      <c r="P74" s="4">
        <f t="shared" si="12"/>
        <v>11.016</v>
      </c>
      <c r="Q74" s="11">
        <f t="shared" si="13"/>
        <v>18.36</v>
      </c>
      <c r="R74" s="10">
        <f t="shared" si="11"/>
        <v>53.262</v>
      </c>
    </row>
    <row r="75" spans="1:18" s="8" customFormat="1">
      <c r="A75" s="61">
        <v>15</v>
      </c>
      <c r="B75" s="61" t="s">
        <v>48</v>
      </c>
      <c r="C75" s="12" t="s">
        <v>84</v>
      </c>
      <c r="D75" s="61" t="s">
        <v>29</v>
      </c>
      <c r="E75" s="61">
        <v>1</v>
      </c>
      <c r="F75" s="61" t="s">
        <v>30</v>
      </c>
      <c r="G75" s="61">
        <v>2</v>
      </c>
      <c r="H75" s="61" t="s">
        <v>31</v>
      </c>
      <c r="I75" s="61"/>
      <c r="J75" s="61">
        <v>27</v>
      </c>
      <c r="K75" s="61">
        <v>16</v>
      </c>
      <c r="L75" s="61">
        <v>6</v>
      </c>
      <c r="M75" s="61" t="s">
        <v>32</v>
      </c>
      <c r="N75" s="3">
        <f t="shared" si="9"/>
        <v>60</v>
      </c>
      <c r="O75" s="9">
        <f t="shared" si="10"/>
        <v>60</v>
      </c>
      <c r="P75" s="4">
        <f t="shared" si="12"/>
        <v>11.016</v>
      </c>
      <c r="Q75" s="11">
        <f t="shared" si="13"/>
        <v>18.36</v>
      </c>
      <c r="R75" s="10">
        <f t="shared" si="11"/>
        <v>53.262</v>
      </c>
    </row>
    <row r="76" spans="1:18" s="8" customFormat="1">
      <c r="A76" s="61">
        <v>16</v>
      </c>
      <c r="B76" s="61" t="s">
        <v>35</v>
      </c>
      <c r="C76" s="12" t="s">
        <v>84</v>
      </c>
      <c r="D76" s="61" t="s">
        <v>29</v>
      </c>
      <c r="E76" s="61">
        <v>1</v>
      </c>
      <c r="F76" s="61" t="s">
        <v>30</v>
      </c>
      <c r="G76" s="61">
        <v>2</v>
      </c>
      <c r="H76" s="61" t="s">
        <v>31</v>
      </c>
      <c r="I76" s="61"/>
      <c r="J76" s="61">
        <v>15</v>
      </c>
      <c r="K76" s="61">
        <v>16</v>
      </c>
      <c r="L76" s="61">
        <v>1</v>
      </c>
      <c r="M76" s="61" t="s">
        <v>32</v>
      </c>
      <c r="N76" s="3">
        <f t="shared" si="9"/>
        <v>127.5</v>
      </c>
      <c r="O76" s="9">
        <f t="shared" si="10"/>
        <v>127.5</v>
      </c>
      <c r="P76" s="4">
        <f t="shared" si="12"/>
        <v>8.5679999999999996</v>
      </c>
      <c r="Q76" s="11">
        <f t="shared" si="13"/>
        <v>6.72</v>
      </c>
      <c r="R76" s="10">
        <f t="shared" si="11"/>
        <v>102.05100000000002</v>
      </c>
    </row>
    <row r="77" spans="1:18" s="8" customFormat="1">
      <c r="A77" s="61">
        <v>17</v>
      </c>
      <c r="B77" s="61" t="s">
        <v>36</v>
      </c>
      <c r="C77" s="12" t="s">
        <v>84</v>
      </c>
      <c r="D77" s="61" t="s">
        <v>29</v>
      </c>
      <c r="E77" s="61">
        <v>1</v>
      </c>
      <c r="F77" s="61" t="s">
        <v>30</v>
      </c>
      <c r="G77" s="61">
        <v>2</v>
      </c>
      <c r="H77" s="61" t="s">
        <v>31</v>
      </c>
      <c r="I77" s="61"/>
      <c r="J77" s="61">
        <v>15</v>
      </c>
      <c r="K77" s="61">
        <v>16</v>
      </c>
      <c r="L77" s="61">
        <v>3</v>
      </c>
      <c r="M77" s="61" t="s">
        <v>32</v>
      </c>
      <c r="N77" s="3">
        <f t="shared" si="9"/>
        <v>77.400000000000006</v>
      </c>
      <c r="O77" s="9">
        <f t="shared" si="10"/>
        <v>77.400000000000006</v>
      </c>
      <c r="P77" s="4">
        <f t="shared" si="12"/>
        <v>7.3439999999999994</v>
      </c>
      <c r="Q77" s="11">
        <f t="shared" si="13"/>
        <v>9.4883720930232549</v>
      </c>
      <c r="R77" s="10">
        <f t="shared" si="11"/>
        <v>63.558</v>
      </c>
    </row>
    <row r="78" spans="1:18" s="8" customFormat="1">
      <c r="A78" s="61">
        <v>18</v>
      </c>
      <c r="B78" s="61" t="s">
        <v>37</v>
      </c>
      <c r="C78" s="12" t="s">
        <v>84</v>
      </c>
      <c r="D78" s="61" t="s">
        <v>29</v>
      </c>
      <c r="E78" s="61">
        <v>1</v>
      </c>
      <c r="F78" s="61" t="s">
        <v>30</v>
      </c>
      <c r="G78" s="61">
        <v>2</v>
      </c>
      <c r="H78" s="61" t="s">
        <v>31</v>
      </c>
      <c r="I78" s="61"/>
      <c r="J78" s="61">
        <v>15</v>
      </c>
      <c r="K78" s="61">
        <v>16</v>
      </c>
      <c r="L78" s="61">
        <v>6</v>
      </c>
      <c r="M78" s="61" t="s">
        <v>32</v>
      </c>
      <c r="N78" s="3">
        <f t="shared" si="9"/>
        <v>37.5</v>
      </c>
      <c r="O78" s="9">
        <f t="shared" si="10"/>
        <v>37.5</v>
      </c>
      <c r="P78" s="4">
        <f t="shared" si="12"/>
        <v>5.508</v>
      </c>
      <c r="Q78" s="11">
        <f t="shared" si="13"/>
        <v>14.687999999999999</v>
      </c>
      <c r="R78" s="10">
        <f t="shared" si="11"/>
        <v>32.256</v>
      </c>
    </row>
    <row r="79" spans="1:18" s="8" customFormat="1" ht="15.75" customHeight="1">
      <c r="A79" s="79" t="s">
        <v>67</v>
      </c>
      <c r="B79" s="80"/>
      <c r="C79" s="80"/>
      <c r="D79" s="80"/>
      <c r="E79" s="80"/>
      <c r="F79" s="80"/>
      <c r="G79" s="80"/>
      <c r="H79" s="80"/>
      <c r="I79" s="80"/>
      <c r="J79" s="80"/>
      <c r="K79" s="80"/>
      <c r="L79" s="80"/>
      <c r="M79" s="80"/>
      <c r="N79" s="80"/>
      <c r="O79" s="80"/>
      <c r="P79" s="80"/>
      <c r="Q79" s="81"/>
      <c r="R79" s="10">
        <f>SUM(R61:R78)</f>
        <v>656.37620000000004</v>
      </c>
    </row>
    <row r="80" spans="1:18" s="8" customFormat="1" ht="15.75" customHeight="1">
      <c r="A80" s="14"/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6"/>
    </row>
    <row r="81" spans="1:18" s="8" customFormat="1" ht="15.75" customHeight="1">
      <c r="A81" s="24" t="s">
        <v>68</v>
      </c>
      <c r="B81" s="56" t="s">
        <v>87</v>
      </c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6"/>
    </row>
    <row r="82" spans="1:18" s="8" customFormat="1" ht="15.75" customHeight="1">
      <c r="A82" s="49" t="s">
        <v>88</v>
      </c>
      <c r="B82" s="49"/>
      <c r="C82" s="49"/>
      <c r="D82" s="49"/>
      <c r="E82" s="49"/>
      <c r="F82" s="49"/>
      <c r="G82" s="49"/>
      <c r="H82" s="49"/>
      <c r="I82" s="49"/>
      <c r="J82" s="15"/>
      <c r="K82" s="15"/>
      <c r="L82" s="15"/>
      <c r="M82" s="15"/>
      <c r="N82" s="15"/>
      <c r="O82" s="15"/>
      <c r="P82" s="15"/>
      <c r="Q82" s="15"/>
      <c r="R82" s="16"/>
    </row>
    <row r="83" spans="1:18" s="8" customFormat="1" ht="15.75" customHeight="1">
      <c r="A83" s="49"/>
      <c r="B83" s="49"/>
      <c r="C83" s="49"/>
      <c r="D83" s="49"/>
      <c r="E83" s="49"/>
      <c r="F83" s="49"/>
      <c r="G83" s="49"/>
      <c r="H83" s="49"/>
      <c r="I83" s="49"/>
      <c r="J83" s="15"/>
      <c r="K83" s="15"/>
      <c r="L83" s="15"/>
      <c r="M83" s="15"/>
      <c r="N83" s="15"/>
      <c r="O83" s="15"/>
      <c r="P83" s="15"/>
      <c r="Q83" s="15"/>
      <c r="R83" s="16"/>
    </row>
    <row r="84" spans="1:18" s="8" customFormat="1" ht="5.45" customHeight="1">
      <c r="A84" s="14"/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6"/>
    </row>
    <row r="85" spans="1:18" s="8" customFormat="1" ht="13.9" customHeight="1">
      <c r="A85" s="67" t="s">
        <v>89</v>
      </c>
      <c r="B85" s="68"/>
      <c r="C85" s="68"/>
      <c r="D85" s="68"/>
      <c r="E85" s="68"/>
      <c r="F85" s="68"/>
      <c r="G85" s="68"/>
      <c r="H85" s="68"/>
      <c r="I85" s="68"/>
      <c r="J85" s="68"/>
      <c r="K85" s="68"/>
      <c r="L85" s="68"/>
      <c r="M85" s="68"/>
      <c r="N85" s="68"/>
      <c r="O85" s="68"/>
      <c r="P85" s="68"/>
      <c r="Q85" s="57"/>
    </row>
    <row r="86" spans="1:18" s="8" customFormat="1" ht="13.9" customHeight="1">
      <c r="A86" s="69" t="s">
        <v>27</v>
      </c>
      <c r="B86" s="70"/>
      <c r="C86" s="70"/>
      <c r="D86" s="50"/>
      <c r="E86" s="50"/>
      <c r="F86" s="50"/>
      <c r="G86" s="50"/>
      <c r="H86" s="50"/>
      <c r="I86" s="50"/>
      <c r="J86" s="50"/>
      <c r="K86" s="50"/>
      <c r="L86" s="50"/>
      <c r="M86" s="50"/>
      <c r="N86" s="50"/>
      <c r="O86" s="50"/>
      <c r="P86" s="50"/>
      <c r="Q86" s="57"/>
    </row>
    <row r="87" spans="1:18" s="8" customFormat="1">
      <c r="A87" s="67" t="s">
        <v>72</v>
      </c>
      <c r="B87" s="68"/>
      <c r="C87" s="68"/>
      <c r="D87" s="68"/>
      <c r="E87" s="68"/>
      <c r="F87" s="68"/>
      <c r="G87" s="68"/>
      <c r="H87" s="68"/>
      <c r="I87" s="68"/>
      <c r="J87" s="68"/>
      <c r="K87" s="68"/>
      <c r="L87" s="68"/>
      <c r="M87" s="68"/>
      <c r="N87" s="68"/>
      <c r="O87" s="68"/>
      <c r="P87" s="68"/>
      <c r="Q87" s="57"/>
    </row>
    <row r="88" spans="1:18" s="8" customFormat="1">
      <c r="A88" s="61">
        <v>1</v>
      </c>
      <c r="B88" s="61" t="s">
        <v>90</v>
      </c>
      <c r="C88" s="12">
        <v>-50</v>
      </c>
      <c r="D88" s="61" t="s">
        <v>29</v>
      </c>
      <c r="E88" s="61">
        <v>1</v>
      </c>
      <c r="F88" s="61" t="s">
        <v>30</v>
      </c>
      <c r="G88" s="61">
        <v>1</v>
      </c>
      <c r="H88" s="61" t="s">
        <v>31</v>
      </c>
      <c r="I88" s="61"/>
      <c r="J88" s="61">
        <v>10</v>
      </c>
      <c r="K88" s="61">
        <v>25</v>
      </c>
      <c r="L88" s="61">
        <v>1</v>
      </c>
      <c r="M88" s="61" t="s">
        <v>32</v>
      </c>
      <c r="N88" s="3">
        <f t="shared" ref="N88:N124" si="14">(IF(F88="OŽ",IF(L88=1,550.8,IF(L88=2,426.38,IF(L88=3,342.14,IF(L88=4,181.44,IF(L88=5,168.48,IF(L88=6,155.52,IF(L88=7,148.5,IF(L88=8,144,0))))))))+IF(L88&lt;=8,0,IF(L88&lt;=16,137.7,IF(L88&lt;=24,108,IF(L88&lt;=32,80.1,IF(L88&lt;=36,52.2,0)))))-IF(L88&lt;=8,0,IF(L88&lt;=16,(L88-9)*2.754,IF(L88&lt;=24,(L88-17)* 2.754,IF(L88&lt;=32,(L88-25)* 2.754,IF(L88&lt;=36,(L88-33)*2.754,0))))),0)+IF(F88="PČ",IF(L88=1,449,IF(L88=2,314.6,IF(L88=3,238,IF(L88=4,172,IF(L88=5,159,IF(L88=6,145,IF(L88=7,132,IF(L88=8,119,0))))))))+IF(L88&lt;=8,0,IF(L88&lt;=16,88,IF(L88&lt;=24,55,IF(L88&lt;=32,22,0))))-IF(L88&lt;=8,0,IF(L88&lt;=16,(L88-9)*2.245,IF(L88&lt;=24,(L88-17)*2.245,IF(L88&lt;=32,(L88-25)*2.245,0)))),0)+IF(F88="PČneol",IF(L88=1,85,IF(L88=2,64.61,IF(L88=3,50.76,IF(L88=4,16.25,IF(L88=5,15,IF(L88=6,13.75,IF(L88=7,12.5,IF(L88=8,11.25,0))))))))+IF(L88&lt;=8,0,IF(L88&lt;=16,9,0))-IF(L88&lt;=8,0,IF(L88&lt;=16,(L88-9)*0.425,0)),0)+IF(F88="PŽ",IF(L88=1,85,IF(L88=2,59.5,IF(L88=3,45,IF(L88=4,32.5,IF(L88=5,30,IF(L88=6,27.5,IF(L88=7,25,IF(L88=8,22.5,0))))))))+IF(L88&lt;=8,0,IF(L88&lt;=16,19,IF(L88&lt;=24,13,IF(L88&lt;=32,8,0))))-IF(L88&lt;=8,0,IF(L88&lt;=16,(L88-9)*0.425,IF(L88&lt;=24,(L88-17)*0.425,IF(L88&lt;=32,(L88-25)*0.425,0)))),0)+IF(F88="EČ",IF(L88=1,204,IF(L88=2,156.24,IF(L88=3,123.84,IF(L88=4,72,IF(L88=5,66,IF(L88=6,60,IF(L88=7,54,IF(L88=8,48,0))))))))+IF(L88&lt;=8,0,IF(L88&lt;=16,40,IF(L88&lt;=24,25,0)))-IF(L88&lt;=8,0,IF(L88&lt;=16,(L88-9)*1.02,IF(L88&lt;=24,(L88-17)*1.02,0))),0)+IF(F88="EČneol",IF(L88=1,68,IF(L88=2,51.69,IF(L88=3,40.61,IF(L88=4,13,IF(L88=5,12,IF(L88=6,11,IF(L88=7,10,IF(L88=8,9,0)))))))))+IF(F88="EŽ",IF(L88=1,68,IF(L88=2,47.6,IF(L88=3,36,IF(L88=4,18,IF(L88=5,16.5,IF(L88=6,15,IF(L88=7,13.5,IF(L88=8,12,0))))))))+IF(L88&lt;=8,0,IF(L88&lt;=16,10,IF(L88&lt;=24,6,0)))-IF(L88&lt;=8,0,IF(L88&lt;=16,(L88-9)*0.34,IF(L88&lt;=24,(L88-17)*0.34,0))),0)+IF(F88="PT",IF(L88=1,68,IF(L88=2,52.08,IF(L88=3,41.28,IF(L88=4,24,IF(L88=5,22,IF(L88=6,20,IF(L88=7,18,IF(L88=8,16,0))))))))+IF(L88&lt;=8,0,IF(L88&lt;=16,13,IF(L88&lt;=24,9,IF(L88&lt;=32,4,0))))-IF(L88&lt;=8,0,IF(L88&lt;=16,(L88-9)*0.34,IF(L88&lt;=24,(L88-17)*0.34,IF(L88&lt;=32,(L88-25)*0.34,0)))),0)+IF(F88="JOŽ",IF(L88=1,85,IF(L88=2,59.5,IF(L88=3,45,IF(L88=4,32.5,IF(L88=5,30,IF(L88=6,27.5,IF(L88=7,25,IF(L88=8,22.5,0))))))))+IF(L88&lt;=8,0,IF(L88&lt;=16,19,IF(L88&lt;=24,13,0)))-IF(L88&lt;=8,0,IF(L88&lt;=16,(L88-9)*0.425,IF(L88&lt;=24,(L88-17)*0.425,0))),0)+IF(F88="JPČ",IF(L88=1,68,IF(L88=2,47.6,IF(L88=3,36,IF(L88=4,26,IF(L88=5,24,IF(L88=6,22,IF(L88=7,20,IF(L88=8,18,0))))))))+IF(L88&lt;=8,0,IF(L88&lt;=16,13,IF(L88&lt;=24,9,0)))-IF(L88&lt;=8,0,IF(L88&lt;=16,(L88-9)*0.34,IF(L88&lt;=24,(L88-17)*0.34,0))),0)+IF(F88="JEČ",IF(L88=1,34,IF(L88=2,26.04,IF(L88=3,20.6,IF(L88=4,12,IF(L88=5,11,IF(L88=6,10,IF(L88=7,9,IF(L88=8,8,0))))))))+IF(L88&lt;=8,0,IF(L88&lt;=16,6,0))-IF(L88&lt;=8,0,IF(L88&lt;=16,(L88-9)*0.17,0)),0)+IF(F88="JEOF",IF(L88=1,34,IF(L88=2,26.04,IF(L88=3,20.6,IF(L88=4,12,IF(L88=5,11,IF(L88=6,10,IF(L88=7,9,IF(L88=8,8,0))))))))+IF(L88&lt;=8,0,IF(L88&lt;=16,6,0))-IF(L88&lt;=8,0,IF(L88&lt;=16,(L88-9)*0.17,0)),0)+IF(F88="JnPČ",IF(L88=1,51,IF(L88=2,35.7,IF(L88=3,27,IF(L88=4,19.5,IF(L88=5,18,IF(L88=6,16.5,IF(L88=7,15,IF(L88=8,13.5,0))))))))+IF(L88&lt;=8,0,IF(L88&lt;=16,10,0))-IF(L88&lt;=8,0,IF(L88&lt;=16,(L88-9)*0.255,0)),0)+IF(F88="JnEČ",IF(L88=1,25.5,IF(L88=2,19.53,IF(L88=3,15.48,IF(L88=4,9,IF(L88=5,8.25,IF(L88=6,7.5,IF(L88=7,6.75,IF(L88=8,6,0))))))))+IF(L88&lt;=8,0,IF(L88&lt;=16,5,0))-IF(L88&lt;=8,0,IF(L88&lt;=16,(L88-9)*0.1275,0)),0)+IF(F88="JčPČ",IF(L88=1,21.25,IF(L88=2,14.5,IF(L88=3,11.5,IF(L88=4,7,IF(L88=5,6.5,IF(L88=6,6,IF(L88=7,5.5,IF(L88=8,5,0))))))))+IF(L88&lt;=8,0,IF(L88&lt;=16,4,0))-IF(L88&lt;=8,0,IF(L88&lt;=16,(L88-9)*0.10625,0)),0)+IF(F88="JčEČ",IF(L88=1,17,IF(L88=2,13.02,IF(L88=3,10.32,IF(L88=4,6,IF(L88=5,5.5,IF(L88=6,5,IF(L88=7,4.5,IF(L88=8,4,0))))))))+IF(L88&lt;=8,0,IF(L88&lt;=16,3,0))-IF(L88&lt;=8,0,IF(L88&lt;=16,(L88-9)*0.085,0)),0)+IF(F88="NEAK",IF(L88=1,11.48,IF(L88=2,8.79,IF(L88=3,6.97,IF(L88=4,4.05,IF(L88=5,3.71,IF(L88=6,3.38,IF(L88=7,3.04,IF(L88=8,2.7,0))))))))+IF(L88&lt;=8,0,IF(L88&lt;=16,2,IF(L88&lt;=24,1.3,0)))-IF(L88&lt;=8,0,IF(L88&lt;=16,(L88-9)*0.0574,IF(L88&lt;=24,(L88-17)*0.0574,0))),0))*IF(L88&lt;0,1,IF(OR(F88="PČ",F88="PŽ",F88="PT"),IF(J88&lt;32,J88/32,1),1))* IF(L88&lt;0,1,IF(OR(F88="EČ",F88="EŽ",F88="JOŽ",F88="JPČ",F88="NEAK"),IF(J88&lt;24,J88/24,1),1))*IF(L88&lt;0,1,IF(OR(F88="PČneol",F88="JEČ",F88="JEOF",F88="JnPČ",F88="JnEČ",F88="JčPČ",F88="JčEČ"),IF(J88&lt;16,J88/16,1),1))*IF(L88&lt;0,1,IF(F88="EČneol",IF(J88&lt;8,J88/8,1),1))</f>
        <v>85</v>
      </c>
      <c r="O88" s="9">
        <f t="shared" ref="O88:O124" si="15">IF(F88="OŽ",N88,IF(H88="Ne",IF(J88*0.3&lt;J88-L88,N88,0),IF(J88*0.1&lt;J88-L88,N88,0)))</f>
        <v>85</v>
      </c>
      <c r="P88" s="4">
        <f t="shared" ref="P88:P116" si="16">IF(O88=0,0,IF(F88="OŽ",IF(L88&gt;35,0,IF(J88&gt;35,(36-L88)*1.836,((36-L88)-(36-J88))*1.836)),0)+IF(F88="PČ",IF(L88&gt;31,0,IF(J88&gt;31,(32-L88)*1.347,((32-L88)-(32-J88))*1.347)),0)+ IF(F88="PČneol",IF(L88&gt;15,0,IF(J88&gt;15,(16-L88)*0.255,((16-L88)-(16-J88))*0.255)),0)+IF(F88="PŽ",IF(L88&gt;31,0,IF(J88&gt;31,(32-L88)*0.255,((32-L88)-(32-J88))*0.255)),0)+IF(F88="EČ",IF(L88&gt;23,0,IF(J88&gt;23,(24-L88)*0.612,((24-L88)-(24-J88))*0.612)),0)+IF(F88="EČneol",IF(L88&gt;7,0,IF(J88&gt;7,(8-L88)*0.204,((8-L88)-(8-J88))*0.204)),0)+IF(F88="EŽ",IF(L88&gt;23,0,IF(J88&gt;23,(24-L88)*0.204,((24-L88)-(24-J88))*0.204)),0)+IF(F88="PT",IF(L88&gt;31,0,IF(J88&gt;31,(32-L88)*0.204,((32-L88)-(32-J88))*0.204)),0)+IF(F88="JOŽ",IF(L88&gt;23,0,IF(J88&gt;23,(24-L88)*0.255,((24-L88)-(24-J88))*0.255)),0)+IF(F88="JPČ",IF(L88&gt;23,0,IF(J88&gt;23,(24-L88)*0.204,((24-L88)-(24-J88))*0.204)),0)+IF(F88="JEČ",IF(L88&gt;15,0,IF(J88&gt;15,(16-L88)*0.102,((16-L88)-(16-J88))*0.102)),0)+IF(F88="JEOF",IF(L88&gt;15,0,IF(J88&gt;15,(16-L88)*0.102,((16-L88)-(16-J88))*0.102)),0)+IF(F88="JnPČ",IF(L88&gt;15,0,IF(J88&gt;15,(16-L88)*0.153,((16-L88)-(16-J88))*0.153)),0)+IF(F88="JnEČ",IF(L88&gt;15,0,IF(J88&gt;15,(16-L88)*0.0765,((16-L88)-(16-J88))*0.0765)),0)+IF(F88="JčPČ",IF(L88&gt;15,0,IF(J88&gt;15,(16-L88)*0.06375,((16-L88)-(16-J88))*0.06375)),0)+IF(F88="JčEČ",IF(L88&gt;15,0,IF(J88&gt;15,(16-L88)*0.051,((16-L88)-(16-J88))*0.051)),0)+IF(F88="NEAK",IF(L88&gt;23,0,IF(J88&gt;23,(24-L88)*0.03444,((24-L88)-(24-J88))*0.03444)),0))</f>
        <v>5.508</v>
      </c>
      <c r="Q88" s="11">
        <f t="shared" ref="Q88:Q118" si="17">IF(ISERROR(P88*100/N88),0,(P88*100/N88))</f>
        <v>6.4799999999999995</v>
      </c>
      <c r="R88" s="10">
        <f t="shared" ref="R88:R124" si="18">IF(Q88&lt;=30,O88+P88,O88+O88*0.3)*IF(G88=1,0.4,IF(G88=2,0.75,IF(G88="1 (kas 4 m. 1 k. nerengiamos)",0.52,1)))*IF(D88="olimpinė",1,IF(M88="Ne",0.5,1))*IF(OR(A$5="Lietuvos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federacija"),IF(OR(J88&lt;8,K88&lt;16),0,1),1)*E88*IF(I88&lt;=1,1,1/I88)*IF(OR(A$5="Lietuvos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36.203200000000002</v>
      </c>
    </row>
    <row r="89" spans="1:18" s="8" customFormat="1">
      <c r="A89" s="61">
        <v>2</v>
      </c>
      <c r="B89" s="61" t="s">
        <v>34</v>
      </c>
      <c r="C89" s="12">
        <v>-50</v>
      </c>
      <c r="D89" s="61" t="s">
        <v>29</v>
      </c>
      <c r="E89" s="61">
        <v>1</v>
      </c>
      <c r="F89" s="61" t="s">
        <v>30</v>
      </c>
      <c r="G89" s="61">
        <v>1</v>
      </c>
      <c r="H89" s="61" t="s">
        <v>31</v>
      </c>
      <c r="I89" s="61"/>
      <c r="J89" s="61">
        <v>10</v>
      </c>
      <c r="K89" s="61">
        <v>25</v>
      </c>
      <c r="L89" s="61">
        <v>3</v>
      </c>
      <c r="M89" s="61" t="s">
        <v>32</v>
      </c>
      <c r="N89" s="3">
        <f t="shared" si="14"/>
        <v>51.6</v>
      </c>
      <c r="O89" s="9">
        <f t="shared" si="15"/>
        <v>51.6</v>
      </c>
      <c r="P89" s="4">
        <f t="shared" si="16"/>
        <v>4.2839999999999998</v>
      </c>
      <c r="Q89" s="11">
        <f t="shared" si="17"/>
        <v>8.3023255813953476</v>
      </c>
      <c r="R89" s="10">
        <f t="shared" si="18"/>
        <v>22.3536</v>
      </c>
    </row>
    <row r="90" spans="1:18" s="8" customFormat="1">
      <c r="A90" s="61">
        <v>3</v>
      </c>
      <c r="B90" s="61" t="s">
        <v>39</v>
      </c>
      <c r="C90" s="12">
        <v>-55</v>
      </c>
      <c r="D90" s="61" t="s">
        <v>29</v>
      </c>
      <c r="E90" s="61">
        <v>1</v>
      </c>
      <c r="F90" s="61" t="s">
        <v>30</v>
      </c>
      <c r="G90" s="61">
        <v>1</v>
      </c>
      <c r="H90" s="61" t="s">
        <v>31</v>
      </c>
      <c r="I90" s="61"/>
      <c r="J90" s="61">
        <v>13</v>
      </c>
      <c r="K90" s="61">
        <v>25</v>
      </c>
      <c r="L90" s="61">
        <v>3</v>
      </c>
      <c r="M90" s="61" t="s">
        <v>32</v>
      </c>
      <c r="N90" s="3">
        <f t="shared" si="14"/>
        <v>67.08</v>
      </c>
      <c r="O90" s="9">
        <f t="shared" si="15"/>
        <v>67.08</v>
      </c>
      <c r="P90" s="4">
        <f t="shared" si="16"/>
        <v>6.12</v>
      </c>
      <c r="Q90" s="11">
        <f t="shared" si="17"/>
        <v>9.1234347048300535</v>
      </c>
      <c r="R90" s="10">
        <f t="shared" si="18"/>
        <v>29.28</v>
      </c>
    </row>
    <row r="91" spans="1:18" s="8" customFormat="1">
      <c r="A91" s="61">
        <v>4</v>
      </c>
      <c r="B91" s="61" t="s">
        <v>91</v>
      </c>
      <c r="C91" s="12">
        <v>-55</v>
      </c>
      <c r="D91" s="61" t="s">
        <v>29</v>
      </c>
      <c r="E91" s="61">
        <v>1</v>
      </c>
      <c r="F91" s="61" t="s">
        <v>30</v>
      </c>
      <c r="G91" s="61">
        <v>1</v>
      </c>
      <c r="H91" s="61" t="s">
        <v>31</v>
      </c>
      <c r="I91" s="61"/>
      <c r="J91" s="61">
        <v>13</v>
      </c>
      <c r="K91" s="61">
        <v>25</v>
      </c>
      <c r="L91" s="61">
        <v>3</v>
      </c>
      <c r="M91" s="61" t="s">
        <v>31</v>
      </c>
      <c r="N91" s="3">
        <f t="shared" si="14"/>
        <v>67.08</v>
      </c>
      <c r="O91" s="9">
        <f t="shared" si="15"/>
        <v>67.08</v>
      </c>
      <c r="P91" s="4">
        <f t="shared" si="16"/>
        <v>6.12</v>
      </c>
      <c r="Q91" s="11">
        <f t="shared" si="17"/>
        <v>9.1234347048300535</v>
      </c>
      <c r="R91" s="10">
        <f t="shared" si="18"/>
        <v>14.64</v>
      </c>
    </row>
    <row r="92" spans="1:18" s="8" customFormat="1">
      <c r="A92" s="61">
        <v>5</v>
      </c>
      <c r="B92" s="61" t="s">
        <v>92</v>
      </c>
      <c r="C92" s="12">
        <v>-60</v>
      </c>
      <c r="D92" s="61" t="s">
        <v>29</v>
      </c>
      <c r="E92" s="61">
        <v>1</v>
      </c>
      <c r="F92" s="61" t="s">
        <v>30</v>
      </c>
      <c r="G92" s="61">
        <v>1</v>
      </c>
      <c r="H92" s="61" t="s">
        <v>31</v>
      </c>
      <c r="I92" s="61"/>
      <c r="J92" s="61">
        <v>15</v>
      </c>
      <c r="K92" s="61">
        <v>25</v>
      </c>
      <c r="L92" s="61">
        <v>2</v>
      </c>
      <c r="M92" s="61" t="s">
        <v>32</v>
      </c>
      <c r="N92" s="3">
        <f t="shared" si="14"/>
        <v>97.65</v>
      </c>
      <c r="O92" s="9">
        <f t="shared" si="15"/>
        <v>97.65</v>
      </c>
      <c r="P92" s="4">
        <f t="shared" si="16"/>
        <v>7.9559999999999995</v>
      </c>
      <c r="Q92" s="11">
        <f t="shared" si="17"/>
        <v>8.1474654377880178</v>
      </c>
      <c r="R92" s="10">
        <f t="shared" si="18"/>
        <v>42.242400000000004</v>
      </c>
    </row>
    <row r="93" spans="1:18" s="8" customFormat="1">
      <c r="A93" s="61">
        <v>6</v>
      </c>
      <c r="B93" s="61" t="s">
        <v>36</v>
      </c>
      <c r="C93" s="12">
        <v>-60</v>
      </c>
      <c r="D93" s="61" t="s">
        <v>29</v>
      </c>
      <c r="E93" s="61">
        <v>1</v>
      </c>
      <c r="F93" s="61" t="s">
        <v>30</v>
      </c>
      <c r="G93" s="61">
        <v>1</v>
      </c>
      <c r="H93" s="61" t="s">
        <v>31</v>
      </c>
      <c r="I93" s="61"/>
      <c r="J93" s="61">
        <v>15</v>
      </c>
      <c r="K93" s="61">
        <v>25</v>
      </c>
      <c r="L93" s="61">
        <v>6</v>
      </c>
      <c r="M93" s="61" t="s">
        <v>32</v>
      </c>
      <c r="N93" s="3">
        <f t="shared" si="14"/>
        <v>37.5</v>
      </c>
      <c r="O93" s="9">
        <f t="shared" si="15"/>
        <v>37.5</v>
      </c>
      <c r="P93" s="4">
        <f t="shared" si="16"/>
        <v>5.508</v>
      </c>
      <c r="Q93" s="11">
        <f t="shared" si="17"/>
        <v>14.687999999999999</v>
      </c>
      <c r="R93" s="10">
        <f t="shared" si="18"/>
        <v>17.203200000000002</v>
      </c>
    </row>
    <row r="94" spans="1:18" s="8" customFormat="1">
      <c r="A94" s="61">
        <v>7</v>
      </c>
      <c r="B94" s="61" t="s">
        <v>53</v>
      </c>
      <c r="C94" s="12">
        <v>60</v>
      </c>
      <c r="D94" s="61" t="s">
        <v>29</v>
      </c>
      <c r="E94" s="61">
        <v>1</v>
      </c>
      <c r="F94" s="61" t="s">
        <v>30</v>
      </c>
      <c r="G94" s="61">
        <v>1</v>
      </c>
      <c r="H94" s="61" t="s">
        <v>31</v>
      </c>
      <c r="I94" s="61"/>
      <c r="J94" s="61">
        <v>11</v>
      </c>
      <c r="K94" s="61">
        <v>25</v>
      </c>
      <c r="L94" s="61">
        <v>2</v>
      </c>
      <c r="M94" s="61" t="s">
        <v>32</v>
      </c>
      <c r="N94" s="3">
        <f t="shared" si="14"/>
        <v>71.61</v>
      </c>
      <c r="O94" s="9">
        <f t="shared" si="15"/>
        <v>71.61</v>
      </c>
      <c r="P94" s="4">
        <f t="shared" si="16"/>
        <v>5.508</v>
      </c>
      <c r="Q94" s="11">
        <f t="shared" si="17"/>
        <v>7.6916631755341429</v>
      </c>
      <c r="R94" s="10">
        <f t="shared" si="18"/>
        <v>30.847200000000001</v>
      </c>
    </row>
    <row r="95" spans="1:18" s="8" customFormat="1">
      <c r="A95" s="61">
        <v>8</v>
      </c>
      <c r="B95" s="61" t="s">
        <v>93</v>
      </c>
      <c r="C95" s="12">
        <v>60</v>
      </c>
      <c r="D95" s="61" t="s">
        <v>29</v>
      </c>
      <c r="E95" s="61">
        <v>1</v>
      </c>
      <c r="F95" s="61" t="s">
        <v>30</v>
      </c>
      <c r="G95" s="61">
        <v>1</v>
      </c>
      <c r="H95" s="61" t="s">
        <v>31</v>
      </c>
      <c r="I95" s="61"/>
      <c r="J95" s="61">
        <v>11</v>
      </c>
      <c r="K95" s="61">
        <v>25</v>
      </c>
      <c r="L95" s="61">
        <v>3</v>
      </c>
      <c r="M95" s="61" t="s">
        <v>32</v>
      </c>
      <c r="N95" s="3">
        <f t="shared" si="14"/>
        <v>56.76</v>
      </c>
      <c r="O95" s="9">
        <f t="shared" si="15"/>
        <v>56.76</v>
      </c>
      <c r="P95" s="4">
        <f t="shared" si="16"/>
        <v>4.8959999999999999</v>
      </c>
      <c r="Q95" s="11">
        <f t="shared" si="17"/>
        <v>8.6257928118393234</v>
      </c>
      <c r="R95" s="10">
        <f t="shared" si="18"/>
        <v>24.662400000000002</v>
      </c>
    </row>
    <row r="96" spans="1:18" s="8" customFormat="1">
      <c r="A96" s="61">
        <v>9</v>
      </c>
      <c r="B96" s="61" t="s">
        <v>39</v>
      </c>
      <c r="C96" s="12" t="s">
        <v>40</v>
      </c>
      <c r="D96" s="61" t="s">
        <v>29</v>
      </c>
      <c r="E96" s="61">
        <v>1</v>
      </c>
      <c r="F96" s="61" t="s">
        <v>30</v>
      </c>
      <c r="G96" s="61">
        <v>1</v>
      </c>
      <c r="H96" s="61" t="s">
        <v>31</v>
      </c>
      <c r="I96" s="61"/>
      <c r="J96" s="61">
        <v>26</v>
      </c>
      <c r="K96" s="61">
        <v>25</v>
      </c>
      <c r="L96" s="61">
        <v>6</v>
      </c>
      <c r="M96" s="61" t="s">
        <v>31</v>
      </c>
      <c r="N96" s="3">
        <f t="shared" si="14"/>
        <v>60</v>
      </c>
      <c r="O96" s="9">
        <f t="shared" si="15"/>
        <v>60</v>
      </c>
      <c r="P96" s="4">
        <f t="shared" si="16"/>
        <v>11.016</v>
      </c>
      <c r="Q96" s="11">
        <f t="shared" si="17"/>
        <v>18.36</v>
      </c>
      <c r="R96" s="10">
        <f t="shared" si="18"/>
        <v>14.203200000000002</v>
      </c>
    </row>
    <row r="97" spans="1:18" s="8" customFormat="1">
      <c r="A97" s="61">
        <v>10</v>
      </c>
      <c r="B97" s="61" t="s">
        <v>91</v>
      </c>
      <c r="C97" s="12" t="s">
        <v>40</v>
      </c>
      <c r="D97" s="61" t="s">
        <v>29</v>
      </c>
      <c r="E97" s="61">
        <v>1</v>
      </c>
      <c r="F97" s="61" t="s">
        <v>30</v>
      </c>
      <c r="G97" s="61">
        <v>1</v>
      </c>
      <c r="H97" s="61" t="s">
        <v>31</v>
      </c>
      <c r="I97" s="61"/>
      <c r="J97" s="61">
        <v>26</v>
      </c>
      <c r="K97" s="61">
        <v>25</v>
      </c>
      <c r="L97" s="61">
        <v>3</v>
      </c>
      <c r="M97" s="61" t="s">
        <v>32</v>
      </c>
      <c r="N97" s="3">
        <f t="shared" si="14"/>
        <v>123.84</v>
      </c>
      <c r="O97" s="9">
        <f t="shared" si="15"/>
        <v>123.84</v>
      </c>
      <c r="P97" s="4">
        <f t="shared" si="16"/>
        <v>12.852</v>
      </c>
      <c r="Q97" s="11">
        <f t="shared" si="17"/>
        <v>10.377906976744185</v>
      </c>
      <c r="R97" s="10">
        <f t="shared" si="18"/>
        <v>54.676800000000007</v>
      </c>
    </row>
    <row r="98" spans="1:18" s="8" customFormat="1">
      <c r="A98" s="61">
        <v>11</v>
      </c>
      <c r="B98" s="61" t="s">
        <v>73</v>
      </c>
      <c r="C98" s="12" t="s">
        <v>40</v>
      </c>
      <c r="D98" s="61" t="s">
        <v>29</v>
      </c>
      <c r="E98" s="61">
        <v>1</v>
      </c>
      <c r="F98" s="61" t="s">
        <v>30</v>
      </c>
      <c r="G98" s="61">
        <v>1</v>
      </c>
      <c r="H98" s="61" t="s">
        <v>31</v>
      </c>
      <c r="I98" s="61"/>
      <c r="J98" s="61">
        <v>27</v>
      </c>
      <c r="K98" s="61">
        <v>25</v>
      </c>
      <c r="L98" s="61">
        <v>6</v>
      </c>
      <c r="M98" s="61" t="s">
        <v>32</v>
      </c>
      <c r="N98" s="3">
        <f t="shared" si="14"/>
        <v>60</v>
      </c>
      <c r="O98" s="9">
        <f t="shared" si="15"/>
        <v>60</v>
      </c>
      <c r="P98" s="4">
        <f t="shared" si="16"/>
        <v>11.016</v>
      </c>
      <c r="Q98" s="11">
        <f t="shared" si="17"/>
        <v>18.36</v>
      </c>
      <c r="R98" s="10">
        <f t="shared" si="18"/>
        <v>28.406400000000005</v>
      </c>
    </row>
    <row r="99" spans="1:18" s="8" customFormat="1">
      <c r="A99" s="61">
        <v>12</v>
      </c>
      <c r="B99" s="61" t="s">
        <v>94</v>
      </c>
      <c r="C99" s="12">
        <v>-65</v>
      </c>
      <c r="D99" s="61" t="s">
        <v>29</v>
      </c>
      <c r="E99" s="61">
        <v>1</v>
      </c>
      <c r="F99" s="61" t="s">
        <v>30</v>
      </c>
      <c r="G99" s="61">
        <v>1</v>
      </c>
      <c r="H99" s="61" t="s">
        <v>31</v>
      </c>
      <c r="I99" s="61"/>
      <c r="J99" s="61">
        <v>18</v>
      </c>
      <c r="K99" s="61">
        <v>25</v>
      </c>
      <c r="L99" s="61">
        <v>12</v>
      </c>
      <c r="M99" s="61" t="s">
        <v>32</v>
      </c>
      <c r="N99" s="3">
        <f t="shared" si="14"/>
        <v>27.704999999999998</v>
      </c>
      <c r="O99" s="9">
        <f t="shared" si="15"/>
        <v>27.704999999999998</v>
      </c>
      <c r="P99" s="4">
        <f t="shared" si="16"/>
        <v>3.6719999999999997</v>
      </c>
      <c r="Q99" s="11">
        <f t="shared" si="17"/>
        <v>13.253925284244721</v>
      </c>
      <c r="R99" s="10">
        <f t="shared" si="18"/>
        <v>12.550800000000001</v>
      </c>
    </row>
    <row r="100" spans="1:18" s="8" customFormat="1">
      <c r="A100" s="61">
        <v>13</v>
      </c>
      <c r="B100" s="61" t="s">
        <v>43</v>
      </c>
      <c r="C100" s="12">
        <v>-75</v>
      </c>
      <c r="D100" s="61" t="s">
        <v>29</v>
      </c>
      <c r="E100" s="61">
        <v>1</v>
      </c>
      <c r="F100" s="61" t="s">
        <v>30</v>
      </c>
      <c r="G100" s="61">
        <v>1</v>
      </c>
      <c r="H100" s="61" t="s">
        <v>31</v>
      </c>
      <c r="I100" s="61"/>
      <c r="J100" s="61">
        <v>30</v>
      </c>
      <c r="K100" s="61">
        <v>25</v>
      </c>
      <c r="L100" s="61">
        <v>1</v>
      </c>
      <c r="M100" s="61" t="s">
        <v>32</v>
      </c>
      <c r="N100" s="3">
        <f t="shared" si="14"/>
        <v>204</v>
      </c>
      <c r="O100" s="9">
        <f t="shared" si="15"/>
        <v>204</v>
      </c>
      <c r="P100" s="4">
        <f t="shared" si="16"/>
        <v>14.076000000000001</v>
      </c>
      <c r="Q100" s="11">
        <f t="shared" si="17"/>
        <v>6.9</v>
      </c>
      <c r="R100" s="10">
        <f t="shared" si="18"/>
        <v>87.230400000000003</v>
      </c>
    </row>
    <row r="101" spans="1:18" s="8" customFormat="1">
      <c r="A101" s="61">
        <v>14</v>
      </c>
      <c r="B101" s="61" t="s">
        <v>45</v>
      </c>
      <c r="C101" s="12">
        <v>-85</v>
      </c>
      <c r="D101" s="61" t="s">
        <v>29</v>
      </c>
      <c r="E101" s="61">
        <v>1</v>
      </c>
      <c r="F101" s="61" t="s">
        <v>30</v>
      </c>
      <c r="G101" s="61">
        <v>1</v>
      </c>
      <c r="H101" s="61" t="s">
        <v>31</v>
      </c>
      <c r="I101" s="61"/>
      <c r="J101" s="61">
        <v>27</v>
      </c>
      <c r="K101" s="61">
        <v>25</v>
      </c>
      <c r="L101" s="61">
        <v>1</v>
      </c>
      <c r="M101" s="61" t="s">
        <v>32</v>
      </c>
      <c r="N101" s="3">
        <f t="shared" si="14"/>
        <v>204</v>
      </c>
      <c r="O101" s="9">
        <f t="shared" si="15"/>
        <v>204</v>
      </c>
      <c r="P101" s="4">
        <f t="shared" si="16"/>
        <v>14.076000000000001</v>
      </c>
      <c r="Q101" s="11">
        <f t="shared" si="17"/>
        <v>6.9</v>
      </c>
      <c r="R101" s="10">
        <f t="shared" si="18"/>
        <v>87.230400000000003</v>
      </c>
    </row>
    <row r="102" spans="1:18" s="8" customFormat="1">
      <c r="A102" s="61">
        <v>15</v>
      </c>
      <c r="B102" s="61" t="s">
        <v>48</v>
      </c>
      <c r="C102" s="12">
        <v>-85</v>
      </c>
      <c r="D102" s="61" t="s">
        <v>29</v>
      </c>
      <c r="E102" s="61">
        <v>1</v>
      </c>
      <c r="F102" s="61" t="s">
        <v>30</v>
      </c>
      <c r="G102" s="61">
        <v>1</v>
      </c>
      <c r="H102" s="61" t="s">
        <v>31</v>
      </c>
      <c r="I102" s="61"/>
      <c r="J102" s="61">
        <v>27</v>
      </c>
      <c r="K102" s="61">
        <v>25</v>
      </c>
      <c r="L102" s="61">
        <v>3</v>
      </c>
      <c r="M102" s="61" t="s">
        <v>32</v>
      </c>
      <c r="N102" s="3">
        <f t="shared" si="14"/>
        <v>123.84</v>
      </c>
      <c r="O102" s="9">
        <f t="shared" si="15"/>
        <v>123.84</v>
      </c>
      <c r="P102" s="4">
        <f t="shared" si="16"/>
        <v>12.852</v>
      </c>
      <c r="Q102" s="11">
        <f t="shared" si="17"/>
        <v>10.377906976744185</v>
      </c>
      <c r="R102" s="10">
        <f t="shared" si="18"/>
        <v>54.676800000000007</v>
      </c>
    </row>
    <row r="103" spans="1:18" s="8" customFormat="1">
      <c r="A103" s="61">
        <v>16</v>
      </c>
      <c r="B103" s="61" t="s">
        <v>47</v>
      </c>
      <c r="C103" s="12">
        <v>85</v>
      </c>
      <c r="D103" s="61" t="s">
        <v>29</v>
      </c>
      <c r="E103" s="61">
        <v>1</v>
      </c>
      <c r="F103" s="61" t="s">
        <v>30</v>
      </c>
      <c r="G103" s="61">
        <v>1</v>
      </c>
      <c r="H103" s="61" t="s">
        <v>31</v>
      </c>
      <c r="I103" s="61"/>
      <c r="J103" s="61">
        <v>22</v>
      </c>
      <c r="K103" s="61">
        <v>25</v>
      </c>
      <c r="L103" s="61">
        <v>3</v>
      </c>
      <c r="M103" s="61" t="s">
        <v>32</v>
      </c>
      <c r="N103" s="3">
        <f t="shared" si="14"/>
        <v>113.52</v>
      </c>
      <c r="O103" s="9">
        <f t="shared" si="15"/>
        <v>113.52</v>
      </c>
      <c r="P103" s="4">
        <f t="shared" si="16"/>
        <v>11.628</v>
      </c>
      <c r="Q103" s="11">
        <f t="shared" si="17"/>
        <v>10.243128964059197</v>
      </c>
      <c r="R103" s="10">
        <f t="shared" si="18"/>
        <v>50.059200000000004</v>
      </c>
    </row>
    <row r="104" spans="1:18" s="8" customFormat="1">
      <c r="A104" s="61">
        <v>17</v>
      </c>
      <c r="B104" s="61" t="s">
        <v>95</v>
      </c>
      <c r="C104" s="12">
        <v>-50</v>
      </c>
      <c r="D104" s="61" t="s">
        <v>29</v>
      </c>
      <c r="E104" s="61">
        <v>1</v>
      </c>
      <c r="F104" s="61" t="s">
        <v>50</v>
      </c>
      <c r="G104" s="61">
        <v>1</v>
      </c>
      <c r="H104" s="61" t="s">
        <v>31</v>
      </c>
      <c r="I104" s="61"/>
      <c r="J104" s="61">
        <v>9</v>
      </c>
      <c r="K104" s="61">
        <v>25</v>
      </c>
      <c r="L104" s="61">
        <v>6</v>
      </c>
      <c r="M104" s="61" t="s">
        <v>32</v>
      </c>
      <c r="N104" s="3">
        <f t="shared" si="14"/>
        <v>4.21875</v>
      </c>
      <c r="O104" s="9">
        <f t="shared" si="15"/>
        <v>4.21875</v>
      </c>
      <c r="P104" s="4">
        <f t="shared" si="16"/>
        <v>0.22949999999999998</v>
      </c>
      <c r="Q104" s="11">
        <f t="shared" si="17"/>
        <v>5.4399999999999995</v>
      </c>
      <c r="R104" s="10">
        <f t="shared" si="18"/>
        <v>1.7793000000000001</v>
      </c>
    </row>
    <row r="105" spans="1:18" s="8" customFormat="1">
      <c r="A105" s="61">
        <v>18</v>
      </c>
      <c r="B105" s="61" t="s">
        <v>96</v>
      </c>
      <c r="C105" s="12">
        <v>-50</v>
      </c>
      <c r="D105" s="61" t="s">
        <v>29</v>
      </c>
      <c r="E105" s="61">
        <v>1</v>
      </c>
      <c r="F105" s="61" t="s">
        <v>50</v>
      </c>
      <c r="G105" s="61">
        <v>1</v>
      </c>
      <c r="H105" s="61" t="s">
        <v>31</v>
      </c>
      <c r="I105" s="61"/>
      <c r="J105" s="61">
        <v>9</v>
      </c>
      <c r="K105" s="61">
        <v>25</v>
      </c>
      <c r="L105" s="61">
        <v>6</v>
      </c>
      <c r="M105" s="61" t="s">
        <v>32</v>
      </c>
      <c r="N105" s="3">
        <f t="shared" si="14"/>
        <v>4.21875</v>
      </c>
      <c r="O105" s="9">
        <f t="shared" si="15"/>
        <v>4.21875</v>
      </c>
      <c r="P105" s="4">
        <f t="shared" si="16"/>
        <v>0.22949999999999998</v>
      </c>
      <c r="Q105" s="11">
        <f t="shared" si="17"/>
        <v>5.4399999999999995</v>
      </c>
      <c r="R105" s="10">
        <f t="shared" si="18"/>
        <v>1.7793000000000001</v>
      </c>
    </row>
    <row r="106" spans="1:18" s="8" customFormat="1">
      <c r="A106" s="61">
        <v>19</v>
      </c>
      <c r="B106" s="61" t="s">
        <v>97</v>
      </c>
      <c r="C106" s="12">
        <v>-55</v>
      </c>
      <c r="D106" s="61" t="s">
        <v>29</v>
      </c>
      <c r="E106" s="61">
        <v>1</v>
      </c>
      <c r="F106" s="61" t="s">
        <v>50</v>
      </c>
      <c r="G106" s="61">
        <v>1</v>
      </c>
      <c r="H106" s="61" t="s">
        <v>31</v>
      </c>
      <c r="I106" s="61"/>
      <c r="J106" s="61">
        <v>12</v>
      </c>
      <c r="K106" s="61">
        <v>25</v>
      </c>
      <c r="L106" s="61">
        <v>3</v>
      </c>
      <c r="M106" s="61" t="s">
        <v>32</v>
      </c>
      <c r="N106" s="3">
        <f t="shared" si="14"/>
        <v>11.61</v>
      </c>
      <c r="O106" s="9">
        <f t="shared" si="15"/>
        <v>11.61</v>
      </c>
      <c r="P106" s="4">
        <f t="shared" si="16"/>
        <v>0.6885</v>
      </c>
      <c r="Q106" s="11">
        <f t="shared" si="17"/>
        <v>5.9302325581395348</v>
      </c>
      <c r="R106" s="10">
        <f t="shared" si="18"/>
        <v>4.9193999999999996</v>
      </c>
    </row>
    <row r="107" spans="1:18" s="8" customFormat="1">
      <c r="A107" s="61">
        <v>20</v>
      </c>
      <c r="B107" s="61" t="s">
        <v>98</v>
      </c>
      <c r="C107" s="12">
        <v>-60</v>
      </c>
      <c r="D107" s="61" t="s">
        <v>29</v>
      </c>
      <c r="E107" s="61">
        <v>1</v>
      </c>
      <c r="F107" s="61" t="s">
        <v>50</v>
      </c>
      <c r="G107" s="61">
        <v>1</v>
      </c>
      <c r="H107" s="61" t="s">
        <v>31</v>
      </c>
      <c r="I107" s="61"/>
      <c r="J107" s="61">
        <v>15</v>
      </c>
      <c r="K107" s="61">
        <v>25</v>
      </c>
      <c r="L107" s="61">
        <v>3</v>
      </c>
      <c r="M107" s="61" t="s">
        <v>32</v>
      </c>
      <c r="N107" s="3">
        <f t="shared" si="14"/>
        <v>14.512500000000001</v>
      </c>
      <c r="O107" s="9">
        <f t="shared" si="15"/>
        <v>14.512500000000001</v>
      </c>
      <c r="P107" s="4">
        <f t="shared" si="16"/>
        <v>0.91799999999999993</v>
      </c>
      <c r="Q107" s="11">
        <f t="shared" si="17"/>
        <v>6.3255813953488369</v>
      </c>
      <c r="R107" s="10">
        <f t="shared" si="18"/>
        <v>6.1722000000000001</v>
      </c>
    </row>
    <row r="108" spans="1:18" s="8" customFormat="1">
      <c r="A108" s="61">
        <v>21</v>
      </c>
      <c r="B108" s="61" t="s">
        <v>51</v>
      </c>
      <c r="C108" s="12">
        <v>-60</v>
      </c>
      <c r="D108" s="61" t="s">
        <v>29</v>
      </c>
      <c r="E108" s="61">
        <v>1</v>
      </c>
      <c r="F108" s="61" t="s">
        <v>50</v>
      </c>
      <c r="G108" s="61">
        <v>1</v>
      </c>
      <c r="H108" s="61" t="s">
        <v>31</v>
      </c>
      <c r="I108" s="61"/>
      <c r="J108" s="61">
        <v>15</v>
      </c>
      <c r="K108" s="61">
        <v>25</v>
      </c>
      <c r="L108" s="61">
        <v>3</v>
      </c>
      <c r="M108" s="61" t="s">
        <v>32</v>
      </c>
      <c r="N108" s="3">
        <f t="shared" si="14"/>
        <v>14.512500000000001</v>
      </c>
      <c r="O108" s="9">
        <f t="shared" si="15"/>
        <v>14.512500000000001</v>
      </c>
      <c r="P108" s="4">
        <f t="shared" si="16"/>
        <v>0.91799999999999993</v>
      </c>
      <c r="Q108" s="11">
        <f t="shared" si="17"/>
        <v>6.3255813953488369</v>
      </c>
      <c r="R108" s="10">
        <f t="shared" si="18"/>
        <v>6.1722000000000001</v>
      </c>
    </row>
    <row r="109" spans="1:18" s="8" customFormat="1">
      <c r="A109" s="61">
        <v>22</v>
      </c>
      <c r="B109" s="61" t="s">
        <v>99</v>
      </c>
      <c r="C109" s="12">
        <v>60</v>
      </c>
      <c r="D109" s="61" t="s">
        <v>29</v>
      </c>
      <c r="E109" s="61">
        <v>1</v>
      </c>
      <c r="F109" s="61" t="s">
        <v>50</v>
      </c>
      <c r="G109" s="61">
        <v>1</v>
      </c>
      <c r="H109" s="61" t="s">
        <v>31</v>
      </c>
      <c r="I109" s="61"/>
      <c r="J109" s="61">
        <v>10</v>
      </c>
      <c r="K109" s="61">
        <v>25</v>
      </c>
      <c r="L109" s="61">
        <v>1</v>
      </c>
      <c r="M109" s="61" t="s">
        <v>32</v>
      </c>
      <c r="N109" s="3">
        <f t="shared" si="14"/>
        <v>15.9375</v>
      </c>
      <c r="O109" s="9">
        <f t="shared" si="15"/>
        <v>15.9375</v>
      </c>
      <c r="P109" s="4">
        <f t="shared" si="16"/>
        <v>0.6885</v>
      </c>
      <c r="Q109" s="11">
        <f t="shared" si="17"/>
        <v>4.3199999999999994</v>
      </c>
      <c r="R109" s="10">
        <f t="shared" si="18"/>
        <v>6.6504000000000012</v>
      </c>
    </row>
    <row r="110" spans="1:18" s="8" customFormat="1">
      <c r="A110" s="61">
        <v>23</v>
      </c>
      <c r="B110" s="61" t="s">
        <v>100</v>
      </c>
      <c r="C110" s="12">
        <v>60</v>
      </c>
      <c r="D110" s="61" t="s">
        <v>29</v>
      </c>
      <c r="E110" s="61">
        <v>1</v>
      </c>
      <c r="F110" s="61" t="s">
        <v>50</v>
      </c>
      <c r="G110" s="61">
        <v>1</v>
      </c>
      <c r="H110" s="61" t="s">
        <v>31</v>
      </c>
      <c r="I110" s="61"/>
      <c r="J110" s="61">
        <v>10</v>
      </c>
      <c r="K110" s="61">
        <v>25</v>
      </c>
      <c r="L110" s="61">
        <v>3</v>
      </c>
      <c r="M110" s="61" t="s">
        <v>32</v>
      </c>
      <c r="N110" s="3">
        <f t="shared" si="14"/>
        <v>9.6750000000000007</v>
      </c>
      <c r="O110" s="9">
        <f t="shared" si="15"/>
        <v>9.6750000000000007</v>
      </c>
      <c r="P110" s="4">
        <f t="shared" si="16"/>
        <v>0.53549999999999998</v>
      </c>
      <c r="Q110" s="11">
        <f t="shared" si="17"/>
        <v>5.5348837209302317</v>
      </c>
      <c r="R110" s="10">
        <f t="shared" si="18"/>
        <v>4.0842000000000009</v>
      </c>
    </row>
    <row r="111" spans="1:18" s="8" customFormat="1">
      <c r="A111" s="61">
        <v>24</v>
      </c>
      <c r="B111" s="61" t="s">
        <v>101</v>
      </c>
      <c r="C111" s="12">
        <v>-60</v>
      </c>
      <c r="D111" s="61" t="s">
        <v>29</v>
      </c>
      <c r="E111" s="61">
        <v>1</v>
      </c>
      <c r="F111" s="61" t="s">
        <v>50</v>
      </c>
      <c r="G111" s="61">
        <v>1</v>
      </c>
      <c r="H111" s="61" t="s">
        <v>31</v>
      </c>
      <c r="I111" s="61"/>
      <c r="J111" s="61">
        <v>18</v>
      </c>
      <c r="K111" s="61">
        <v>25</v>
      </c>
      <c r="L111" s="61">
        <v>2</v>
      </c>
      <c r="M111" s="61" t="s">
        <v>32</v>
      </c>
      <c r="N111" s="3">
        <f t="shared" si="14"/>
        <v>19.53</v>
      </c>
      <c r="O111" s="9">
        <f t="shared" si="15"/>
        <v>19.53</v>
      </c>
      <c r="P111" s="4">
        <f t="shared" si="16"/>
        <v>1.071</v>
      </c>
      <c r="Q111" s="11">
        <f t="shared" si="17"/>
        <v>5.4838709677419351</v>
      </c>
      <c r="R111" s="10">
        <f t="shared" si="18"/>
        <v>8.2404000000000011</v>
      </c>
    </row>
    <row r="112" spans="1:18" s="8" customFormat="1">
      <c r="A112" s="61">
        <v>25</v>
      </c>
      <c r="B112" s="61" t="s">
        <v>102</v>
      </c>
      <c r="C112" s="12">
        <v>-60</v>
      </c>
      <c r="D112" s="61" t="s">
        <v>29</v>
      </c>
      <c r="E112" s="61">
        <v>1</v>
      </c>
      <c r="F112" s="61" t="s">
        <v>50</v>
      </c>
      <c r="G112" s="61">
        <v>1</v>
      </c>
      <c r="H112" s="61" t="s">
        <v>31</v>
      </c>
      <c r="I112" s="61"/>
      <c r="J112" s="61">
        <v>18</v>
      </c>
      <c r="K112" s="61">
        <v>25</v>
      </c>
      <c r="L112" s="61">
        <v>6</v>
      </c>
      <c r="M112" s="61" t="s">
        <v>32</v>
      </c>
      <c r="N112" s="3">
        <f t="shared" si="14"/>
        <v>7.5</v>
      </c>
      <c r="O112" s="9">
        <f t="shared" si="15"/>
        <v>7.5</v>
      </c>
      <c r="P112" s="4">
        <f t="shared" si="16"/>
        <v>0.76500000000000001</v>
      </c>
      <c r="Q112" s="11">
        <f t="shared" si="17"/>
        <v>10.199999999999999</v>
      </c>
      <c r="R112" s="10">
        <f t="shared" si="18"/>
        <v>3.3060000000000005</v>
      </c>
    </row>
    <row r="113" spans="1:18" s="8" customFormat="1">
      <c r="A113" s="61">
        <v>26</v>
      </c>
      <c r="B113" s="61" t="s">
        <v>55</v>
      </c>
      <c r="C113" s="12">
        <v>-65</v>
      </c>
      <c r="D113" s="61" t="s">
        <v>29</v>
      </c>
      <c r="E113" s="61">
        <v>1</v>
      </c>
      <c r="F113" s="61" t="s">
        <v>50</v>
      </c>
      <c r="G113" s="61">
        <v>1</v>
      </c>
      <c r="H113" s="61" t="s">
        <v>31</v>
      </c>
      <c r="I113" s="61"/>
      <c r="J113" s="61">
        <v>16</v>
      </c>
      <c r="K113" s="61">
        <v>25</v>
      </c>
      <c r="L113" s="61">
        <v>2</v>
      </c>
      <c r="M113" s="61" t="s">
        <v>32</v>
      </c>
      <c r="N113" s="3">
        <f t="shared" si="14"/>
        <v>19.53</v>
      </c>
      <c r="O113" s="9">
        <f t="shared" si="15"/>
        <v>19.53</v>
      </c>
      <c r="P113" s="4">
        <f t="shared" si="16"/>
        <v>1.071</v>
      </c>
      <c r="Q113" s="11">
        <f t="shared" si="17"/>
        <v>5.4838709677419351</v>
      </c>
      <c r="R113" s="10">
        <f t="shared" si="18"/>
        <v>8.2404000000000011</v>
      </c>
    </row>
    <row r="114" spans="1:18" s="8" customFormat="1">
      <c r="A114" s="61">
        <v>27</v>
      </c>
      <c r="B114" s="61" t="s">
        <v>103</v>
      </c>
      <c r="C114" s="12">
        <v>-65</v>
      </c>
      <c r="D114" s="61" t="s">
        <v>29</v>
      </c>
      <c r="E114" s="61">
        <v>1</v>
      </c>
      <c r="F114" s="61" t="s">
        <v>50</v>
      </c>
      <c r="G114" s="61">
        <v>1</v>
      </c>
      <c r="H114" s="61" t="s">
        <v>31</v>
      </c>
      <c r="I114" s="61"/>
      <c r="J114" s="61">
        <v>16</v>
      </c>
      <c r="K114" s="61">
        <v>25</v>
      </c>
      <c r="L114" s="61">
        <v>6</v>
      </c>
      <c r="M114" s="61" t="s">
        <v>32</v>
      </c>
      <c r="N114" s="3">
        <f t="shared" si="14"/>
        <v>7.5</v>
      </c>
      <c r="O114" s="9">
        <f t="shared" si="15"/>
        <v>7.5</v>
      </c>
      <c r="P114" s="4">
        <f t="shared" si="16"/>
        <v>0.76500000000000001</v>
      </c>
      <c r="Q114" s="11">
        <f t="shared" si="17"/>
        <v>10.199999999999999</v>
      </c>
      <c r="R114" s="10">
        <f t="shared" si="18"/>
        <v>3.3060000000000005</v>
      </c>
    </row>
    <row r="115" spans="1:18" s="8" customFormat="1">
      <c r="A115" s="61">
        <v>28</v>
      </c>
      <c r="B115" s="61" t="s">
        <v>57</v>
      </c>
      <c r="C115" s="12">
        <v>-70</v>
      </c>
      <c r="D115" s="61" t="s">
        <v>29</v>
      </c>
      <c r="E115" s="61">
        <v>1</v>
      </c>
      <c r="F115" s="61" t="s">
        <v>50</v>
      </c>
      <c r="G115" s="61">
        <v>1</v>
      </c>
      <c r="H115" s="61" t="s">
        <v>31</v>
      </c>
      <c r="I115" s="61"/>
      <c r="J115" s="61">
        <v>13</v>
      </c>
      <c r="K115" s="61">
        <v>25</v>
      </c>
      <c r="L115" s="61">
        <v>3</v>
      </c>
      <c r="M115" s="61" t="s">
        <v>32</v>
      </c>
      <c r="N115" s="3">
        <f t="shared" si="14"/>
        <v>12.577500000000001</v>
      </c>
      <c r="O115" s="9">
        <f t="shared" si="15"/>
        <v>12.577500000000001</v>
      </c>
      <c r="P115" s="4">
        <f t="shared" si="16"/>
        <v>0.76500000000000001</v>
      </c>
      <c r="Q115" s="11">
        <f t="shared" si="17"/>
        <v>6.0822898032200357</v>
      </c>
      <c r="R115" s="10">
        <f t="shared" si="18"/>
        <v>5.3370000000000006</v>
      </c>
    </row>
    <row r="116" spans="1:18" s="8" customFormat="1">
      <c r="A116" s="61">
        <v>29</v>
      </c>
      <c r="B116" s="61" t="s">
        <v>104</v>
      </c>
      <c r="C116" s="12">
        <v>-70</v>
      </c>
      <c r="D116" s="61" t="s">
        <v>29</v>
      </c>
      <c r="E116" s="61">
        <v>1</v>
      </c>
      <c r="F116" s="61" t="s">
        <v>50</v>
      </c>
      <c r="G116" s="61">
        <v>1</v>
      </c>
      <c r="H116" s="61" t="s">
        <v>31</v>
      </c>
      <c r="I116" s="61"/>
      <c r="J116" s="61">
        <v>13</v>
      </c>
      <c r="K116" s="61">
        <v>25</v>
      </c>
      <c r="L116" s="61">
        <v>6</v>
      </c>
      <c r="M116" s="61" t="s">
        <v>32</v>
      </c>
      <c r="N116" s="3">
        <f t="shared" si="14"/>
        <v>6.09375</v>
      </c>
      <c r="O116" s="9">
        <f t="shared" si="15"/>
        <v>6.09375</v>
      </c>
      <c r="P116" s="4">
        <f t="shared" si="16"/>
        <v>0.53549999999999998</v>
      </c>
      <c r="Q116" s="11">
        <f t="shared" si="17"/>
        <v>8.787692307692307</v>
      </c>
      <c r="R116" s="10">
        <f t="shared" si="18"/>
        <v>2.6516999999999999</v>
      </c>
    </row>
    <row r="117" spans="1:18" s="8" customFormat="1">
      <c r="A117" s="61">
        <v>30</v>
      </c>
      <c r="B117" s="61" t="s">
        <v>105</v>
      </c>
      <c r="C117" s="12">
        <v>-75</v>
      </c>
      <c r="D117" s="61" t="s">
        <v>29</v>
      </c>
      <c r="E117" s="61">
        <v>1</v>
      </c>
      <c r="F117" s="61" t="s">
        <v>50</v>
      </c>
      <c r="G117" s="61">
        <v>1</v>
      </c>
      <c r="H117" s="61" t="s">
        <v>31</v>
      </c>
      <c r="I117" s="61"/>
      <c r="J117" s="61">
        <v>11</v>
      </c>
      <c r="K117" s="61">
        <v>25</v>
      </c>
      <c r="L117" s="61">
        <v>2</v>
      </c>
      <c r="M117" s="61" t="s">
        <v>32</v>
      </c>
      <c r="N117" s="3">
        <f t="shared" si="14"/>
        <v>13.426875000000001</v>
      </c>
      <c r="O117" s="9">
        <f t="shared" si="15"/>
        <v>13.426875000000001</v>
      </c>
      <c r="P117" s="4">
        <f t="shared" ref="P117:P124" si="19">IF(O117=0,0,IF(F117="OŽ",IF(L117&gt;35,0,IF(J117&gt;35,(36-L117)*1.836,((36-L117)-(36-J117))*1.836)),0)+IF(F117="PČ",IF(L117&gt;31,0,IF(J117&gt;31,(32-L117)*1.347,((32-L117)-(32-J117))*1.347)),0)+ IF(F117="PČneol",IF(L117&gt;15,0,IF(J117&gt;15,(16-L117)*0.255,((16-L117)-(16-J117))*0.255)),0)+IF(F117="PŽ",IF(L117&gt;31,0,IF(J117&gt;31,(32-L117)*0.255,((32-L117)-(32-J117))*0.255)),0)+IF(F117="EČ",IF(L117&gt;23,0,IF(J117&gt;23,(24-L117)*0.612,((24-L117)-(24-J117))*0.612)),0)+IF(F117="EČneol",IF(L117&gt;7,0,IF(J117&gt;7,(8-L117)*0.204,((8-L117)-(8-J117))*0.204)),0)+IF(F117="EŽ",IF(L117&gt;23,0,IF(J117&gt;23,(24-L117)*0.204,((24-L117)-(24-J117))*0.204)),0)+IF(F117="PT",IF(L117&gt;31,0,IF(J117&gt;31,(32-L117)*0.204,((32-L117)-(32-J117))*0.204)),0)+IF(F117="JOŽ",IF(L117&gt;23,0,IF(J117&gt;23,(24-L117)*0.255,((24-L117)-(24-J117))*0.255)),0)+IF(F117="JPČ",IF(L117&gt;23,0,IF(J117&gt;23,(24-L117)*0.204,((24-L117)-(24-J117))*0.204)),0)+IF(F117="JEČ",IF(L117&gt;15,0,IF(J117&gt;15,(16-L117)*0.102,((16-L117)-(16-J117))*0.102)),0)+IF(F117="JEOF",IF(L117&gt;15,0,IF(J117&gt;15,(16-L117)*0.102,((16-L117)-(16-J117))*0.102)),0)+IF(F117="JnPČ",IF(L117&gt;15,0,IF(J117&gt;15,(16-L117)*0.153,((16-L117)-(16-J117))*0.153)),0)+IF(F117="JnEČ",IF(L117&gt;15,0,IF(J117&gt;15,(16-L117)*0.0765,((16-L117)-(16-J117))*0.0765)),0)+IF(F117="JčPČ",IF(L117&gt;15,0,IF(J117&gt;15,(16-L117)*0.06375,((16-L117)-(16-J117))*0.06375)),0)+IF(F117="JčEČ",IF(L117&gt;15,0,IF(J117&gt;15,(16-L117)*0.051,((16-L117)-(16-J117))*0.051)),0)+IF(F117="NEAK",IF(L117&gt;23,0,IF(J117&gt;23,(24-L117)*0.03444,((24-L117)-(24-J117))*0.03444)),0))</f>
        <v>0.6885</v>
      </c>
      <c r="Q117" s="11">
        <f t="shared" si="17"/>
        <v>5.1277754503560944</v>
      </c>
      <c r="R117" s="10">
        <f t="shared" si="18"/>
        <v>5.6461500000000004</v>
      </c>
    </row>
    <row r="118" spans="1:18" s="8" customFormat="1">
      <c r="A118" s="61">
        <v>31</v>
      </c>
      <c r="B118" s="61" t="s">
        <v>106</v>
      </c>
      <c r="C118" s="12">
        <v>-75</v>
      </c>
      <c r="D118" s="61" t="s">
        <v>29</v>
      </c>
      <c r="E118" s="61">
        <v>1</v>
      </c>
      <c r="F118" s="61" t="s">
        <v>50</v>
      </c>
      <c r="G118" s="61">
        <v>1</v>
      </c>
      <c r="H118" s="61" t="s">
        <v>31</v>
      </c>
      <c r="I118" s="61"/>
      <c r="J118" s="61">
        <v>11</v>
      </c>
      <c r="K118" s="61">
        <v>25</v>
      </c>
      <c r="L118" s="61">
        <v>6</v>
      </c>
      <c r="M118" s="61" t="s">
        <v>32</v>
      </c>
      <c r="N118" s="3">
        <f t="shared" si="14"/>
        <v>5.15625</v>
      </c>
      <c r="O118" s="9">
        <f t="shared" si="15"/>
        <v>5.15625</v>
      </c>
      <c r="P118" s="4">
        <f t="shared" si="19"/>
        <v>0.38250000000000001</v>
      </c>
      <c r="Q118" s="11">
        <f t="shared" si="17"/>
        <v>7.418181818181818</v>
      </c>
      <c r="R118" s="10">
        <f t="shared" si="18"/>
        <v>2.2155</v>
      </c>
    </row>
    <row r="119" spans="1:18" s="8" customFormat="1">
      <c r="A119" s="61">
        <v>32</v>
      </c>
      <c r="B119" s="61" t="s">
        <v>63</v>
      </c>
      <c r="C119" s="12">
        <v>-80</v>
      </c>
      <c r="D119" s="61" t="s">
        <v>29</v>
      </c>
      <c r="E119" s="61">
        <v>1</v>
      </c>
      <c r="F119" s="61" t="s">
        <v>50</v>
      </c>
      <c r="G119" s="61">
        <v>1</v>
      </c>
      <c r="H119" s="61" t="s">
        <v>31</v>
      </c>
      <c r="I119" s="61"/>
      <c r="J119" s="61">
        <v>10</v>
      </c>
      <c r="K119" s="61">
        <v>25</v>
      </c>
      <c r="L119" s="61">
        <v>1</v>
      </c>
      <c r="M119" s="61" t="s">
        <v>32</v>
      </c>
      <c r="N119" s="3">
        <f t="shared" si="14"/>
        <v>15.9375</v>
      </c>
      <c r="O119" s="9">
        <f t="shared" si="15"/>
        <v>15.9375</v>
      </c>
      <c r="P119" s="4">
        <f t="shared" si="19"/>
        <v>0.6885</v>
      </c>
      <c r="Q119" s="11">
        <f t="shared" ref="Q119:Q124" si="20">IF(ISERROR(P119*100/N119),0,(P119*100/N119))</f>
        <v>4.3199999999999994</v>
      </c>
      <c r="R119" s="10">
        <f t="shared" si="18"/>
        <v>6.6504000000000012</v>
      </c>
    </row>
    <row r="120" spans="1:18" s="8" customFormat="1">
      <c r="A120" s="61">
        <v>33</v>
      </c>
      <c r="B120" s="61" t="s">
        <v>107</v>
      </c>
      <c r="C120" s="12">
        <v>-80</v>
      </c>
      <c r="D120" s="61" t="s">
        <v>29</v>
      </c>
      <c r="E120" s="61">
        <v>1</v>
      </c>
      <c r="F120" s="61" t="s">
        <v>50</v>
      </c>
      <c r="G120" s="61">
        <v>1</v>
      </c>
      <c r="H120" s="61" t="s">
        <v>31</v>
      </c>
      <c r="I120" s="61"/>
      <c r="J120" s="61">
        <v>10</v>
      </c>
      <c r="K120" s="61">
        <v>25</v>
      </c>
      <c r="L120" s="61">
        <v>3</v>
      </c>
      <c r="M120" s="61" t="s">
        <v>32</v>
      </c>
      <c r="N120" s="3">
        <f t="shared" si="14"/>
        <v>9.6750000000000007</v>
      </c>
      <c r="O120" s="9">
        <f t="shared" si="15"/>
        <v>9.6750000000000007</v>
      </c>
      <c r="P120" s="4">
        <f t="shared" si="19"/>
        <v>0.53549999999999998</v>
      </c>
      <c r="Q120" s="11">
        <f t="shared" si="20"/>
        <v>5.5348837209302317</v>
      </c>
      <c r="R120" s="10">
        <f t="shared" si="18"/>
        <v>4.0842000000000009</v>
      </c>
    </row>
    <row r="121" spans="1:18" s="8" customFormat="1">
      <c r="A121" s="61">
        <v>34</v>
      </c>
      <c r="B121" s="61" t="s">
        <v>108</v>
      </c>
      <c r="C121" s="12">
        <v>80</v>
      </c>
      <c r="D121" s="61" t="s">
        <v>29</v>
      </c>
      <c r="E121" s="61">
        <v>1</v>
      </c>
      <c r="F121" s="61" t="s">
        <v>50</v>
      </c>
      <c r="G121" s="61">
        <v>1</v>
      </c>
      <c r="H121" s="61" t="s">
        <v>31</v>
      </c>
      <c r="I121" s="61"/>
      <c r="J121" s="61">
        <v>13</v>
      </c>
      <c r="K121" s="61">
        <v>25</v>
      </c>
      <c r="L121" s="61">
        <v>1</v>
      </c>
      <c r="M121" s="61" t="s">
        <v>32</v>
      </c>
      <c r="N121" s="3">
        <f t="shared" si="14"/>
        <v>20.71875</v>
      </c>
      <c r="O121" s="9">
        <f t="shared" si="15"/>
        <v>20.71875</v>
      </c>
      <c r="P121" s="4">
        <f t="shared" si="19"/>
        <v>0.91799999999999993</v>
      </c>
      <c r="Q121" s="11">
        <f t="shared" si="20"/>
        <v>4.430769230769231</v>
      </c>
      <c r="R121" s="10">
        <f t="shared" si="18"/>
        <v>8.6547000000000001</v>
      </c>
    </row>
    <row r="122" spans="1:18" s="8" customFormat="1">
      <c r="A122" s="61">
        <v>35</v>
      </c>
      <c r="B122" s="61" t="s">
        <v>109</v>
      </c>
      <c r="C122" s="12">
        <v>80</v>
      </c>
      <c r="D122" s="61" t="s">
        <v>29</v>
      </c>
      <c r="E122" s="61">
        <v>1</v>
      </c>
      <c r="F122" s="61" t="s">
        <v>50</v>
      </c>
      <c r="G122" s="61">
        <v>1</v>
      </c>
      <c r="H122" s="61" t="s">
        <v>31</v>
      </c>
      <c r="I122" s="61"/>
      <c r="J122" s="61">
        <v>13</v>
      </c>
      <c r="K122" s="61">
        <v>25</v>
      </c>
      <c r="L122" s="61">
        <v>2</v>
      </c>
      <c r="M122" s="61" t="s">
        <v>32</v>
      </c>
      <c r="N122" s="3">
        <f t="shared" si="14"/>
        <v>15.868125000000001</v>
      </c>
      <c r="O122" s="9">
        <f t="shared" si="15"/>
        <v>15.868125000000001</v>
      </c>
      <c r="P122" s="4">
        <f t="shared" si="19"/>
        <v>0.84150000000000003</v>
      </c>
      <c r="Q122" s="11">
        <f t="shared" si="20"/>
        <v>5.303084012761432</v>
      </c>
      <c r="R122" s="10">
        <f t="shared" si="18"/>
        <v>6.6838500000000014</v>
      </c>
    </row>
    <row r="123" spans="1:18" s="8" customFormat="1">
      <c r="A123" s="61">
        <v>36</v>
      </c>
      <c r="B123" s="61" t="s">
        <v>110</v>
      </c>
      <c r="C123" s="12" t="s">
        <v>40</v>
      </c>
      <c r="D123" s="61" t="s">
        <v>29</v>
      </c>
      <c r="E123" s="61">
        <v>1</v>
      </c>
      <c r="F123" s="61" t="s">
        <v>50</v>
      </c>
      <c r="G123" s="61">
        <v>1</v>
      </c>
      <c r="H123" s="61" t="s">
        <v>31</v>
      </c>
      <c r="I123" s="61"/>
      <c r="J123" s="61">
        <v>14</v>
      </c>
      <c r="K123" s="61">
        <v>25</v>
      </c>
      <c r="L123" s="61">
        <v>3</v>
      </c>
      <c r="M123" s="61" t="s">
        <v>32</v>
      </c>
      <c r="N123" s="3">
        <f t="shared" si="14"/>
        <v>13.545</v>
      </c>
      <c r="O123" s="9">
        <f t="shared" si="15"/>
        <v>13.545</v>
      </c>
      <c r="P123" s="4">
        <f t="shared" si="19"/>
        <v>0.84150000000000003</v>
      </c>
      <c r="Q123" s="11">
        <f t="shared" si="20"/>
        <v>6.2126245847176085</v>
      </c>
      <c r="R123" s="10">
        <f t="shared" si="18"/>
        <v>5.7545999999999999</v>
      </c>
    </row>
    <row r="124" spans="1:18" s="8" customFormat="1">
      <c r="A124" s="61">
        <v>37</v>
      </c>
      <c r="B124" s="61" t="s">
        <v>111</v>
      </c>
      <c r="C124" s="12" t="s">
        <v>40</v>
      </c>
      <c r="D124" s="61" t="s">
        <v>29</v>
      </c>
      <c r="E124" s="61">
        <v>1</v>
      </c>
      <c r="F124" s="61" t="s">
        <v>50</v>
      </c>
      <c r="G124" s="61">
        <v>1</v>
      </c>
      <c r="H124" s="61" t="s">
        <v>31</v>
      </c>
      <c r="I124" s="61"/>
      <c r="J124" s="61">
        <v>14</v>
      </c>
      <c r="K124" s="61">
        <v>25</v>
      </c>
      <c r="L124" s="61">
        <v>3</v>
      </c>
      <c r="M124" s="61" t="s">
        <v>32</v>
      </c>
      <c r="N124" s="3">
        <f t="shared" si="14"/>
        <v>13.545</v>
      </c>
      <c r="O124" s="9">
        <f t="shared" si="15"/>
        <v>13.545</v>
      </c>
      <c r="P124" s="4">
        <f t="shared" si="19"/>
        <v>0.84150000000000003</v>
      </c>
      <c r="Q124" s="11">
        <f t="shared" si="20"/>
        <v>6.2126245847176085</v>
      </c>
      <c r="R124" s="10">
        <f t="shared" si="18"/>
        <v>5.7545999999999999</v>
      </c>
    </row>
    <row r="125" spans="1:18" s="8" customFormat="1" ht="15.75" customHeight="1">
      <c r="A125" s="64" t="s">
        <v>67</v>
      </c>
      <c r="B125" s="65"/>
      <c r="C125" s="65"/>
      <c r="D125" s="65"/>
      <c r="E125" s="65"/>
      <c r="F125" s="65"/>
      <c r="G125" s="65"/>
      <c r="H125" s="65"/>
      <c r="I125" s="65"/>
      <c r="J125" s="65"/>
      <c r="K125" s="65"/>
      <c r="L125" s="65"/>
      <c r="M125" s="65"/>
      <c r="N125" s="65"/>
      <c r="O125" s="65"/>
      <c r="P125" s="65"/>
      <c r="Q125" s="66"/>
      <c r="R125" s="10">
        <f>SUM(R88:R124)</f>
        <v>714.54850000000022</v>
      </c>
    </row>
    <row r="126" spans="1:18" s="8" customFormat="1" ht="15.75" customHeight="1">
      <c r="A126" s="24" t="s">
        <v>68</v>
      </c>
      <c r="B126" s="24"/>
      <c r="C126" s="15"/>
      <c r="D126" s="15"/>
      <c r="E126" s="15"/>
      <c r="F126" s="15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15"/>
      <c r="R126" s="16"/>
    </row>
    <row r="127" spans="1:18" s="8" customFormat="1" ht="15.75" customHeight="1">
      <c r="A127" s="49" t="s">
        <v>88</v>
      </c>
      <c r="B127" s="49"/>
      <c r="C127" s="49"/>
      <c r="D127" s="49"/>
      <c r="E127" s="49"/>
      <c r="F127" s="49"/>
      <c r="G127" s="49"/>
      <c r="H127" s="49"/>
      <c r="I127" s="49"/>
      <c r="J127" s="15"/>
      <c r="K127" s="15"/>
      <c r="L127" s="15"/>
      <c r="M127" s="15"/>
      <c r="N127" s="15"/>
      <c r="O127" s="15"/>
      <c r="P127" s="15"/>
      <c r="Q127" s="15"/>
      <c r="R127" s="16"/>
    </row>
    <row r="128" spans="1:18" s="8" customFormat="1" ht="15.75" customHeight="1">
      <c r="A128" s="49"/>
      <c r="B128" s="49"/>
      <c r="C128" s="49"/>
      <c r="D128" s="49"/>
      <c r="E128" s="49"/>
      <c r="F128" s="49"/>
      <c r="G128" s="49"/>
      <c r="H128" s="49"/>
      <c r="I128" s="49"/>
      <c r="J128" s="15"/>
      <c r="K128" s="15"/>
      <c r="L128" s="15"/>
      <c r="M128" s="15"/>
      <c r="N128" s="15"/>
      <c r="O128" s="15"/>
      <c r="P128" s="15"/>
      <c r="Q128" s="15"/>
      <c r="R128" s="16"/>
    </row>
    <row r="129" spans="1:19" s="8" customFormat="1" ht="15.75" customHeight="1">
      <c r="A129" s="67" t="s">
        <v>112</v>
      </c>
      <c r="B129" s="68"/>
      <c r="C129" s="68"/>
      <c r="D129" s="68"/>
      <c r="E129" s="68"/>
      <c r="F129" s="68"/>
      <c r="G129" s="68"/>
      <c r="H129" s="68"/>
      <c r="I129" s="68"/>
      <c r="J129" s="68"/>
      <c r="K129" s="68"/>
      <c r="L129" s="68"/>
      <c r="M129" s="68"/>
      <c r="N129" s="68"/>
      <c r="O129" s="68"/>
      <c r="P129" s="68"/>
      <c r="Q129" s="57"/>
    </row>
    <row r="130" spans="1:19" ht="15.75" customHeight="1">
      <c r="A130" s="69" t="s">
        <v>27</v>
      </c>
      <c r="B130" s="70"/>
      <c r="C130" s="70"/>
      <c r="D130" s="50"/>
      <c r="E130" s="50"/>
      <c r="F130" s="50"/>
      <c r="G130" s="50"/>
      <c r="H130" s="50"/>
      <c r="I130" s="50"/>
      <c r="J130" s="50"/>
      <c r="K130" s="50"/>
      <c r="L130" s="50"/>
      <c r="M130" s="50"/>
      <c r="N130" s="50"/>
      <c r="O130" s="50"/>
      <c r="P130" s="50"/>
      <c r="Q130" s="57"/>
      <c r="R130" s="8"/>
      <c r="S130" s="8"/>
    </row>
    <row r="131" spans="1:19" ht="15.75" customHeight="1">
      <c r="A131" s="67" t="s">
        <v>72</v>
      </c>
      <c r="B131" s="68"/>
      <c r="C131" s="68"/>
      <c r="D131" s="68"/>
      <c r="E131" s="68"/>
      <c r="F131" s="68"/>
      <c r="G131" s="68"/>
      <c r="H131" s="68"/>
      <c r="I131" s="68"/>
      <c r="J131" s="68"/>
      <c r="K131" s="68"/>
      <c r="L131" s="68"/>
      <c r="M131" s="68"/>
      <c r="N131" s="68"/>
      <c r="O131" s="68"/>
      <c r="P131" s="68"/>
      <c r="Q131" s="57"/>
      <c r="R131" s="8"/>
      <c r="S131" s="8"/>
    </row>
    <row r="132" spans="1:19" s="7" customFormat="1">
      <c r="A132" s="61">
        <v>1</v>
      </c>
      <c r="B132" s="61" t="s">
        <v>28</v>
      </c>
      <c r="C132" s="12">
        <v>-50</v>
      </c>
      <c r="D132" s="61" t="s">
        <v>29</v>
      </c>
      <c r="E132" s="61">
        <v>1</v>
      </c>
      <c r="F132" s="61" t="s">
        <v>113</v>
      </c>
      <c r="G132" s="61">
        <v>4</v>
      </c>
      <c r="H132" s="61" t="s">
        <v>32</v>
      </c>
      <c r="I132" s="61"/>
      <c r="J132" s="61">
        <v>16</v>
      </c>
      <c r="K132" s="61">
        <v>40</v>
      </c>
      <c r="L132" s="61">
        <v>6</v>
      </c>
      <c r="M132" s="61" t="s">
        <v>32</v>
      </c>
      <c r="N132" s="3">
        <f t="shared" ref="N132:N144" si="21">(IF(F132="OŽ",IF(L132=1,550.8,IF(L132=2,426.38,IF(L132=3,342.14,IF(L132=4,181.44,IF(L132=5,168.48,IF(L132=6,155.52,IF(L132=7,148.5,IF(L132=8,144,0))))))))+IF(L132&lt;=8,0,IF(L132&lt;=16,137.7,IF(L132&lt;=24,108,IF(L132&lt;=32,80.1,IF(L132&lt;=36,52.2,0)))))-IF(L132&lt;=8,0,IF(L132&lt;=16,(L132-9)*2.754,IF(L132&lt;=24,(L132-17)* 2.754,IF(L132&lt;=32,(L132-25)* 2.754,IF(L132&lt;=36,(L132-33)*2.754,0))))),0)+IF(F132="PČ",IF(L132=1,449,IF(L132=2,314.6,IF(L132=3,238,IF(L132=4,172,IF(L132=5,159,IF(L132=6,145,IF(L132=7,132,IF(L132=8,119,0))))))))+IF(L132&lt;=8,0,IF(L132&lt;=16,88,IF(L132&lt;=24,55,IF(L132&lt;=32,22,0))))-IF(L132&lt;=8,0,IF(L132&lt;=16,(L132-9)*2.245,IF(L132&lt;=24,(L132-17)*2.245,IF(L132&lt;=32,(L132-25)*2.245,0)))),0)+IF(F132="PČneol",IF(L132=1,85,IF(L132=2,64.61,IF(L132=3,50.76,IF(L132=4,16.25,IF(L132=5,15,IF(L132=6,13.75,IF(L132=7,12.5,IF(L132=8,11.25,0))))))))+IF(L132&lt;=8,0,IF(L132&lt;=16,9,0))-IF(L132&lt;=8,0,IF(L132&lt;=16,(L132-9)*0.425,0)),0)+IF(F132="PŽ",IF(L132=1,85,IF(L132=2,59.5,IF(L132=3,45,IF(L132=4,32.5,IF(L132=5,30,IF(L132=6,27.5,IF(L132=7,25,IF(L132=8,22.5,0))))))))+IF(L132&lt;=8,0,IF(L132&lt;=16,19,IF(L132&lt;=24,13,IF(L132&lt;=32,8,0))))-IF(L132&lt;=8,0,IF(L132&lt;=16,(L132-9)*0.425,IF(L132&lt;=24,(L132-17)*0.425,IF(L132&lt;=32,(L132-25)*0.425,0)))),0)+IF(F132="EČ",IF(L132=1,204,IF(L132=2,156.24,IF(L132=3,123.84,IF(L132=4,72,IF(L132=5,66,IF(L132=6,60,IF(L132=7,54,IF(L132=8,48,0))))))))+IF(L132&lt;=8,0,IF(L132&lt;=16,40,IF(L132&lt;=24,25,0)))-IF(L132&lt;=8,0,IF(L132&lt;=16,(L132-9)*1.02,IF(L132&lt;=24,(L132-17)*1.02,0))),0)+IF(F132="EČneol",IF(L132=1,68,IF(L132=2,51.69,IF(L132=3,40.61,IF(L132=4,13,IF(L132=5,12,IF(L132=6,11,IF(L132=7,10,IF(L132=8,9,0)))))))))+IF(F132="EŽ",IF(L132=1,68,IF(L132=2,47.6,IF(L132=3,36,IF(L132=4,18,IF(L132=5,16.5,IF(L132=6,15,IF(L132=7,13.5,IF(L132=8,12,0))))))))+IF(L132&lt;=8,0,IF(L132&lt;=16,10,IF(L132&lt;=24,6,0)))-IF(L132&lt;=8,0,IF(L132&lt;=16,(L132-9)*0.34,IF(L132&lt;=24,(L132-17)*0.34,0))),0)+IF(F132="PT",IF(L132=1,68,IF(L132=2,52.08,IF(L132=3,41.28,IF(L132=4,24,IF(L132=5,22,IF(L132=6,20,IF(L132=7,18,IF(L132=8,16,0))))))))+IF(L132&lt;=8,0,IF(L132&lt;=16,13,IF(L132&lt;=24,9,IF(L132&lt;=32,4,0))))-IF(L132&lt;=8,0,IF(L132&lt;=16,(L132-9)*0.34,IF(L132&lt;=24,(L132-17)*0.34,IF(L132&lt;=32,(L132-25)*0.34,0)))),0)+IF(F132="JOŽ",IF(L132=1,85,IF(L132=2,59.5,IF(L132=3,45,IF(L132=4,32.5,IF(L132=5,30,IF(L132=6,27.5,IF(L132=7,25,IF(L132=8,22.5,0))))))))+IF(L132&lt;=8,0,IF(L132&lt;=16,19,IF(L132&lt;=24,13,0)))-IF(L132&lt;=8,0,IF(L132&lt;=16,(L132-9)*0.425,IF(L132&lt;=24,(L132-17)*0.425,0))),0)+IF(F132="JPČ",IF(L132=1,68,IF(L132=2,47.6,IF(L132=3,36,IF(L132=4,26,IF(L132=5,24,IF(L132=6,22,IF(L132=7,20,IF(L132=8,18,0))))))))+IF(L132&lt;=8,0,IF(L132&lt;=16,13,IF(L132&lt;=24,9,0)))-IF(L132&lt;=8,0,IF(L132&lt;=16,(L132-9)*0.34,IF(L132&lt;=24,(L132-17)*0.34,0))),0)+IF(F132="JEČ",IF(L132=1,34,IF(L132=2,26.04,IF(L132=3,20.6,IF(L132=4,12,IF(L132=5,11,IF(L132=6,10,IF(L132=7,9,IF(L132=8,8,0))))))))+IF(L132&lt;=8,0,IF(L132&lt;=16,6,0))-IF(L132&lt;=8,0,IF(L132&lt;=16,(L132-9)*0.17,0)),0)+IF(F132="JEOF",IF(L132=1,34,IF(L132=2,26.04,IF(L132=3,20.6,IF(L132=4,12,IF(L132=5,11,IF(L132=6,10,IF(L132=7,9,IF(L132=8,8,0))))))))+IF(L132&lt;=8,0,IF(L132&lt;=16,6,0))-IF(L132&lt;=8,0,IF(L132&lt;=16,(L132-9)*0.17,0)),0)+IF(F132="JnPČ",IF(L132=1,51,IF(L132=2,35.7,IF(L132=3,27,IF(L132=4,19.5,IF(L132=5,18,IF(L132=6,16.5,IF(L132=7,15,IF(L132=8,13.5,0))))))))+IF(L132&lt;=8,0,IF(L132&lt;=16,10,0))-IF(L132&lt;=8,0,IF(L132&lt;=16,(L132-9)*0.255,0)),0)+IF(F132="JnEČ",IF(L132=1,25.5,IF(L132=2,19.53,IF(L132=3,15.48,IF(L132=4,9,IF(L132=5,8.25,IF(L132=6,7.5,IF(L132=7,6.75,IF(L132=8,6,0))))))))+IF(L132&lt;=8,0,IF(L132&lt;=16,5,0))-IF(L132&lt;=8,0,IF(L132&lt;=16,(L132-9)*0.1275,0)),0)+IF(F132="JčPČ",IF(L132=1,21.25,IF(L132=2,14.5,IF(L132=3,11.5,IF(L132=4,7,IF(L132=5,6.5,IF(L132=6,6,IF(L132=7,5.5,IF(L132=8,5,0))))))))+IF(L132&lt;=8,0,IF(L132&lt;=16,4,0))-IF(L132&lt;=8,0,IF(L132&lt;=16,(L132-9)*0.10625,0)),0)+IF(F132="JčEČ",IF(L132=1,17,IF(L132=2,13.02,IF(L132=3,10.32,IF(L132=4,6,IF(L132=5,5.5,IF(L132=6,5,IF(L132=7,4.5,IF(L132=8,4,0))))))))+IF(L132&lt;=8,0,IF(L132&lt;=16,3,0))-IF(L132&lt;=8,0,IF(L132&lt;=16,(L132-9)*0.085,0)),0)+IF(F132="NEAK",IF(L132=1,11.48,IF(L132=2,8.79,IF(L132=3,6.97,IF(L132=4,4.05,IF(L132=5,3.71,IF(L132=6,3.38,IF(L132=7,3.04,IF(L132=8,2.7,0))))))))+IF(L132&lt;=8,0,IF(L132&lt;=16,2,IF(L132&lt;=24,1.3,0)))-IF(L132&lt;=8,0,IF(L132&lt;=16,(L132-9)*0.0574,IF(L132&lt;=24,(L132-17)*0.0574,0))),0))*IF(L132&lt;0,1,IF(OR(F132="PČ",F132="PŽ",F132="PT"),IF(J132&lt;32,J132/32,1),1))* IF(L132&lt;0,1,IF(OR(F132="EČ",F132="EŽ",F132="JOŽ",F132="JPČ",F132="NEAK"),IF(J132&lt;24,J132/24,1),1))*IF(L132&lt;0,1,IF(OR(F132="PČneol",F132="JEČ",F132="JEOF",F132="JnPČ",F132="JnEČ",F132="JčPČ",F132="JčEČ"),IF(J132&lt;16,J132/16,1),1))*IF(L132&lt;0,1,IF(F132="EČneol",IF(J132&lt;8,J132/8,1),1))</f>
        <v>72.5</v>
      </c>
      <c r="O132" s="9">
        <f t="shared" ref="O132:O144" si="22">IF(F132="OŽ",N132,IF(H132="Ne",IF(J132*0.3&lt;J132-L132,N132,0),IF(J132*0.1&lt;J132-L132,N132,0)))</f>
        <v>72.5</v>
      </c>
      <c r="P132" s="4">
        <f t="shared" ref="P132" si="23">IF(O132=0,0,IF(F132="OŽ",IF(L132&gt;35,0,IF(J132&gt;35,(36-L132)*1.836,((36-L132)-(36-J132))*1.836)),0)+IF(F132="PČ",IF(L132&gt;31,0,IF(J132&gt;31,(32-L132)*1.347,((32-L132)-(32-J132))*1.347)),0)+ IF(F132="PČneol",IF(L132&gt;15,0,IF(J132&gt;15,(16-L132)*0.255,((16-L132)-(16-J132))*0.255)),0)+IF(F132="PŽ",IF(L132&gt;31,0,IF(J132&gt;31,(32-L132)*0.255,((32-L132)-(32-J132))*0.255)),0)+IF(F132="EČ",IF(L132&gt;23,0,IF(J132&gt;23,(24-L132)*0.612,((24-L132)-(24-J132))*0.612)),0)+IF(F132="EČneol",IF(L132&gt;7,0,IF(J132&gt;7,(8-L132)*0.204,((8-L132)-(8-J132))*0.204)),0)+IF(F132="EŽ",IF(L132&gt;23,0,IF(J132&gt;23,(24-L132)*0.204,((24-L132)-(24-J132))*0.204)),0)+IF(F132="PT",IF(L132&gt;31,0,IF(J132&gt;31,(32-L132)*0.204,((32-L132)-(32-J132))*0.204)),0)+IF(F132="JOŽ",IF(L132&gt;23,0,IF(J132&gt;23,(24-L132)*0.255,((24-L132)-(24-J132))*0.255)),0)+IF(F132="JPČ",IF(L132&gt;23,0,IF(J132&gt;23,(24-L132)*0.204,((24-L132)-(24-J132))*0.204)),0)+IF(F132="JEČ",IF(L132&gt;15,0,IF(J132&gt;15,(16-L132)*0.102,((16-L132)-(16-J132))*0.102)),0)+IF(F132="JEOF",IF(L132&gt;15,0,IF(J132&gt;15,(16-L132)*0.102,((16-L132)-(16-J132))*0.102)),0)+IF(F132="JnPČ",IF(L132&gt;15,0,IF(J132&gt;15,(16-L132)*0.153,((16-L132)-(16-J132))*0.153)),0)+IF(F132="JnEČ",IF(L132&gt;15,0,IF(J132&gt;15,(16-L132)*0.0765,((16-L132)-(16-J132))*0.0765)),0)+IF(F132="JčPČ",IF(L132&gt;15,0,IF(J132&gt;15,(16-L132)*0.06375,((16-L132)-(16-J132))*0.06375)),0)+IF(F132="JčEČ",IF(L132&gt;15,0,IF(J132&gt;15,(16-L132)*0.051,((16-L132)-(16-J132))*0.051)),0)+IF(F132="NEAK",IF(L132&gt;23,0,IF(J132&gt;23,(24-L132)*0.03444,((24-L132)-(24-J132))*0.03444)),0))</f>
        <v>13.469999999999999</v>
      </c>
      <c r="Q132" s="11">
        <f t="shared" ref="Q132" si="24">IF(ISERROR(P132*100/N132),0,(P132*100/N132))</f>
        <v>18.579310344827586</v>
      </c>
      <c r="R132" s="10">
        <f t="shared" ref="R132:R144" si="25">IF(Q132&lt;=30,O132+P132,O132+O132*0.3)*IF(G132=1,0.4,IF(G132=2,0.75,IF(G132="1 (kas 4 m. 1 k. nerengiamos)",0.52,1)))*IF(D132="olimpinė",1,IF(M132="Ne",0.5,1))*IF(OR(A$5="Lietuvos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federacija"),IF(OR(J132&lt;8,K132&lt;16),0,1),1)*E132*IF(I132&lt;=1,1,1/I132)*IF(OR(A$5="Lietuvos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85.97</v>
      </c>
      <c r="S132" s="8"/>
    </row>
    <row r="133" spans="1:19">
      <c r="A133" s="61">
        <v>2</v>
      </c>
      <c r="B133" s="61" t="s">
        <v>90</v>
      </c>
      <c r="C133" s="12">
        <v>-50</v>
      </c>
      <c r="D133" s="61" t="s">
        <v>29</v>
      </c>
      <c r="E133" s="61">
        <v>1</v>
      </c>
      <c r="F133" s="61" t="s">
        <v>113</v>
      </c>
      <c r="G133" s="61">
        <v>4</v>
      </c>
      <c r="H133" s="61" t="s">
        <v>32</v>
      </c>
      <c r="I133" s="61"/>
      <c r="J133" s="61">
        <v>16</v>
      </c>
      <c r="K133" s="61">
        <v>40</v>
      </c>
      <c r="L133" s="61">
        <v>6</v>
      </c>
      <c r="M133" s="61" t="s">
        <v>32</v>
      </c>
      <c r="N133" s="3">
        <f t="shared" si="21"/>
        <v>72.5</v>
      </c>
      <c r="O133" s="9">
        <f t="shared" si="22"/>
        <v>72.5</v>
      </c>
      <c r="P133" s="4">
        <f t="shared" ref="P133:P144" si="26">IF(O133=0,0,IF(F133="OŽ",IF(L133&gt;35,0,IF(J133&gt;35,(36-L133)*1.836,((36-L133)-(36-J133))*1.836)),0)+IF(F133="PČ",IF(L133&gt;31,0,IF(J133&gt;31,(32-L133)*1.347,((32-L133)-(32-J133))*1.347)),0)+ IF(F133="PČneol",IF(L133&gt;15,0,IF(J133&gt;15,(16-L133)*0.255,((16-L133)-(16-J133))*0.255)),0)+IF(F133="PŽ",IF(L133&gt;31,0,IF(J133&gt;31,(32-L133)*0.255,((32-L133)-(32-J133))*0.255)),0)+IF(F133="EČ",IF(L133&gt;23,0,IF(J133&gt;23,(24-L133)*0.612,((24-L133)-(24-J133))*0.612)),0)+IF(F133="EČneol",IF(L133&gt;7,0,IF(J133&gt;7,(8-L133)*0.204,((8-L133)-(8-J133))*0.204)),0)+IF(F133="EŽ",IF(L133&gt;23,0,IF(J133&gt;23,(24-L133)*0.204,((24-L133)-(24-J133))*0.204)),0)+IF(F133="PT",IF(L133&gt;31,0,IF(J133&gt;31,(32-L133)*0.204,((32-L133)-(32-J133))*0.204)),0)+IF(F133="JOŽ",IF(L133&gt;23,0,IF(J133&gt;23,(24-L133)*0.255,((24-L133)-(24-J133))*0.255)),0)+IF(F133="JPČ",IF(L133&gt;23,0,IF(J133&gt;23,(24-L133)*0.204,((24-L133)-(24-J133))*0.204)),0)+IF(F133="JEČ",IF(L133&gt;15,0,IF(J133&gt;15,(16-L133)*0.102,((16-L133)-(16-J133))*0.102)),0)+IF(F133="JEOF",IF(L133&gt;15,0,IF(J133&gt;15,(16-L133)*0.102,((16-L133)-(16-J133))*0.102)),0)+IF(F133="JnPČ",IF(L133&gt;15,0,IF(J133&gt;15,(16-L133)*0.153,((16-L133)-(16-J133))*0.153)),0)+IF(F133="JnEČ",IF(L133&gt;15,0,IF(J133&gt;15,(16-L133)*0.0765,((16-L133)-(16-J133))*0.0765)),0)+IF(F133="JčPČ",IF(L133&gt;15,0,IF(J133&gt;15,(16-L133)*0.06375,((16-L133)-(16-J133))*0.06375)),0)+IF(F133="JčEČ",IF(L133&gt;15,0,IF(J133&gt;15,(16-L133)*0.051,((16-L133)-(16-J133))*0.051)),0)+IF(F133="NEAK",IF(L133&gt;23,0,IF(J133&gt;23,(24-L133)*0.03444,((24-L133)-(24-J133))*0.03444)),0))</f>
        <v>13.469999999999999</v>
      </c>
      <c r="Q133" s="11">
        <f t="shared" ref="Q133:Q144" si="27">IF(ISERROR(P133*100/N133),0,(P133*100/N133))</f>
        <v>18.579310344827586</v>
      </c>
      <c r="R133" s="10">
        <f t="shared" si="25"/>
        <v>85.97</v>
      </c>
      <c r="S133" s="8"/>
    </row>
    <row r="134" spans="1:19" s="8" customFormat="1">
      <c r="A134" s="61">
        <v>3</v>
      </c>
      <c r="B134" s="61" t="s">
        <v>35</v>
      </c>
      <c r="C134" s="12">
        <v>-60</v>
      </c>
      <c r="D134" s="61" t="s">
        <v>29</v>
      </c>
      <c r="E134" s="61">
        <v>1</v>
      </c>
      <c r="F134" s="61" t="s">
        <v>113</v>
      </c>
      <c r="G134" s="61">
        <v>4</v>
      </c>
      <c r="H134" s="61" t="s">
        <v>32</v>
      </c>
      <c r="I134" s="61"/>
      <c r="J134" s="61">
        <v>16</v>
      </c>
      <c r="K134" s="61">
        <v>40</v>
      </c>
      <c r="L134" s="61">
        <v>3</v>
      </c>
      <c r="M134" s="61" t="s">
        <v>32</v>
      </c>
      <c r="N134" s="3">
        <f t="shared" si="21"/>
        <v>119</v>
      </c>
      <c r="O134" s="9">
        <f t="shared" si="22"/>
        <v>119</v>
      </c>
      <c r="P134" s="4">
        <f t="shared" si="26"/>
        <v>17.510999999999999</v>
      </c>
      <c r="Q134" s="11">
        <f t="shared" si="27"/>
        <v>14.715126050420167</v>
      </c>
      <c r="R134" s="10">
        <f t="shared" si="25"/>
        <v>136.511</v>
      </c>
    </row>
    <row r="135" spans="1:19" s="8" customFormat="1">
      <c r="A135" s="61">
        <v>4</v>
      </c>
      <c r="B135" s="61" t="s">
        <v>36</v>
      </c>
      <c r="C135" s="12">
        <v>-60</v>
      </c>
      <c r="D135" s="61" t="s">
        <v>29</v>
      </c>
      <c r="E135" s="61">
        <v>1</v>
      </c>
      <c r="F135" s="61" t="s">
        <v>113</v>
      </c>
      <c r="G135" s="61">
        <v>4</v>
      </c>
      <c r="H135" s="61" t="s">
        <v>32</v>
      </c>
      <c r="I135" s="61"/>
      <c r="J135" s="61">
        <v>16</v>
      </c>
      <c r="K135" s="61">
        <v>40</v>
      </c>
      <c r="L135" s="61">
        <v>6</v>
      </c>
      <c r="M135" s="61" t="s">
        <v>32</v>
      </c>
      <c r="N135" s="3">
        <f t="shared" si="21"/>
        <v>72.5</v>
      </c>
      <c r="O135" s="9">
        <f t="shared" si="22"/>
        <v>72.5</v>
      </c>
      <c r="P135" s="4">
        <f t="shared" si="26"/>
        <v>13.469999999999999</v>
      </c>
      <c r="Q135" s="11">
        <f t="shared" si="27"/>
        <v>18.579310344827586</v>
      </c>
      <c r="R135" s="10">
        <f t="shared" si="25"/>
        <v>85.97</v>
      </c>
    </row>
    <row r="136" spans="1:19" s="8" customFormat="1">
      <c r="A136" s="61">
        <v>5</v>
      </c>
      <c r="B136" s="61" t="s">
        <v>92</v>
      </c>
      <c r="C136" s="12">
        <v>-60</v>
      </c>
      <c r="D136" s="61" t="s">
        <v>29</v>
      </c>
      <c r="E136" s="61">
        <v>1</v>
      </c>
      <c r="F136" s="61" t="s">
        <v>113</v>
      </c>
      <c r="G136" s="61">
        <v>4</v>
      </c>
      <c r="H136" s="61" t="s">
        <v>32</v>
      </c>
      <c r="I136" s="61"/>
      <c r="J136" s="61">
        <v>16</v>
      </c>
      <c r="K136" s="61">
        <v>40</v>
      </c>
      <c r="L136" s="61">
        <v>6</v>
      </c>
      <c r="M136" s="61" t="s">
        <v>32</v>
      </c>
      <c r="N136" s="3">
        <f t="shared" si="21"/>
        <v>72.5</v>
      </c>
      <c r="O136" s="9">
        <f t="shared" si="22"/>
        <v>72.5</v>
      </c>
      <c r="P136" s="4">
        <f t="shared" si="26"/>
        <v>13.469999999999999</v>
      </c>
      <c r="Q136" s="11">
        <f t="shared" si="27"/>
        <v>18.579310344827586</v>
      </c>
      <c r="R136" s="10">
        <f t="shared" si="25"/>
        <v>85.97</v>
      </c>
    </row>
    <row r="137" spans="1:19" s="8" customFormat="1">
      <c r="A137" s="61">
        <v>6</v>
      </c>
      <c r="B137" s="61" t="s">
        <v>37</v>
      </c>
      <c r="C137" s="12">
        <v>60</v>
      </c>
      <c r="D137" s="61" t="s">
        <v>29</v>
      </c>
      <c r="E137" s="61">
        <v>1</v>
      </c>
      <c r="F137" s="61" t="s">
        <v>113</v>
      </c>
      <c r="G137" s="61">
        <v>4</v>
      </c>
      <c r="H137" s="61" t="s">
        <v>32</v>
      </c>
      <c r="I137" s="61"/>
      <c r="J137" s="61">
        <v>16</v>
      </c>
      <c r="K137" s="61">
        <v>40</v>
      </c>
      <c r="L137" s="61">
        <v>6</v>
      </c>
      <c r="M137" s="61" t="s">
        <v>32</v>
      </c>
      <c r="N137" s="3">
        <f t="shared" si="21"/>
        <v>72.5</v>
      </c>
      <c r="O137" s="9">
        <f t="shared" si="22"/>
        <v>72.5</v>
      </c>
      <c r="P137" s="4">
        <f t="shared" si="26"/>
        <v>13.469999999999999</v>
      </c>
      <c r="Q137" s="11">
        <f t="shared" si="27"/>
        <v>18.579310344827586</v>
      </c>
      <c r="R137" s="10">
        <f t="shared" si="25"/>
        <v>85.97</v>
      </c>
    </row>
    <row r="138" spans="1:19" s="8" customFormat="1">
      <c r="A138" s="61">
        <v>7</v>
      </c>
      <c r="B138" s="61" t="s">
        <v>53</v>
      </c>
      <c r="C138" s="12">
        <v>60</v>
      </c>
      <c r="D138" s="61" t="s">
        <v>29</v>
      </c>
      <c r="E138" s="61">
        <v>1</v>
      </c>
      <c r="F138" s="61" t="s">
        <v>113</v>
      </c>
      <c r="G138" s="61">
        <v>4</v>
      </c>
      <c r="H138" s="61" t="s">
        <v>32</v>
      </c>
      <c r="I138" s="61"/>
      <c r="J138" s="61">
        <v>16</v>
      </c>
      <c r="K138" s="61">
        <v>40</v>
      </c>
      <c r="L138" s="61">
        <v>6</v>
      </c>
      <c r="M138" s="61" t="s">
        <v>32</v>
      </c>
      <c r="N138" s="3">
        <f t="shared" si="21"/>
        <v>72.5</v>
      </c>
      <c r="O138" s="9">
        <f t="shared" si="22"/>
        <v>72.5</v>
      </c>
      <c r="P138" s="4">
        <f t="shared" si="26"/>
        <v>13.469999999999999</v>
      </c>
      <c r="Q138" s="11">
        <f t="shared" si="27"/>
        <v>18.579310344827586</v>
      </c>
      <c r="R138" s="10">
        <f t="shared" si="25"/>
        <v>85.97</v>
      </c>
    </row>
    <row r="139" spans="1:19" s="8" customFormat="1">
      <c r="A139" s="61">
        <v>8</v>
      </c>
      <c r="B139" s="61" t="s">
        <v>43</v>
      </c>
      <c r="C139" s="12">
        <v>-75</v>
      </c>
      <c r="D139" s="61" t="s">
        <v>29</v>
      </c>
      <c r="E139" s="61">
        <v>1</v>
      </c>
      <c r="F139" s="61" t="s">
        <v>113</v>
      </c>
      <c r="G139" s="61">
        <v>4</v>
      </c>
      <c r="H139" s="61" t="s">
        <v>32</v>
      </c>
      <c r="I139" s="61"/>
      <c r="J139" s="61">
        <v>32</v>
      </c>
      <c r="K139" s="61">
        <v>40</v>
      </c>
      <c r="L139" s="61">
        <v>24</v>
      </c>
      <c r="M139" s="61" t="s">
        <v>32</v>
      </c>
      <c r="N139" s="3">
        <f t="shared" si="21"/>
        <v>39.284999999999997</v>
      </c>
      <c r="O139" s="9">
        <f t="shared" si="22"/>
        <v>39.284999999999997</v>
      </c>
      <c r="P139" s="4">
        <f t="shared" si="26"/>
        <v>10.776</v>
      </c>
      <c r="Q139" s="11">
        <f t="shared" si="27"/>
        <v>27.430316914852998</v>
      </c>
      <c r="R139" s="10">
        <f t="shared" si="25"/>
        <v>50.060999999999993</v>
      </c>
    </row>
    <row r="140" spans="1:19">
      <c r="A140" s="61">
        <v>9</v>
      </c>
      <c r="B140" s="61" t="s">
        <v>45</v>
      </c>
      <c r="C140" s="12">
        <v>-85</v>
      </c>
      <c r="D140" s="61" t="s">
        <v>29</v>
      </c>
      <c r="E140" s="61">
        <v>1</v>
      </c>
      <c r="F140" s="61" t="s">
        <v>113</v>
      </c>
      <c r="G140" s="61">
        <v>4</v>
      </c>
      <c r="H140" s="61" t="s">
        <v>32</v>
      </c>
      <c r="I140" s="61"/>
      <c r="J140" s="61">
        <v>32</v>
      </c>
      <c r="K140" s="61">
        <v>40</v>
      </c>
      <c r="L140" s="61">
        <v>6</v>
      </c>
      <c r="M140" s="61" t="s">
        <v>32</v>
      </c>
      <c r="N140" s="3">
        <f t="shared" si="21"/>
        <v>145</v>
      </c>
      <c r="O140" s="9">
        <f t="shared" si="22"/>
        <v>145</v>
      </c>
      <c r="P140" s="4">
        <f t="shared" si="26"/>
        <v>35.021999999999998</v>
      </c>
      <c r="Q140" s="11">
        <f t="shared" si="27"/>
        <v>24.153103448275861</v>
      </c>
      <c r="R140" s="10">
        <f t="shared" si="25"/>
        <v>180.02199999999999</v>
      </c>
      <c r="S140" s="8"/>
    </row>
    <row r="141" spans="1:19">
      <c r="A141" s="61">
        <v>10</v>
      </c>
      <c r="B141" s="61" t="s">
        <v>48</v>
      </c>
      <c r="C141" s="12">
        <v>-85</v>
      </c>
      <c r="D141" s="61" t="s">
        <v>29</v>
      </c>
      <c r="E141" s="61">
        <v>1</v>
      </c>
      <c r="F141" s="61" t="s">
        <v>113</v>
      </c>
      <c r="G141" s="61">
        <v>4</v>
      </c>
      <c r="H141" s="61" t="s">
        <v>32</v>
      </c>
      <c r="I141" s="61"/>
      <c r="J141" s="61">
        <v>32</v>
      </c>
      <c r="K141" s="61">
        <v>40</v>
      </c>
      <c r="L141" s="61">
        <v>12</v>
      </c>
      <c r="M141" s="61" t="s">
        <v>32</v>
      </c>
      <c r="N141" s="3">
        <f t="shared" si="21"/>
        <v>81.265000000000001</v>
      </c>
      <c r="O141" s="9">
        <f t="shared" si="22"/>
        <v>81.265000000000001</v>
      </c>
      <c r="P141" s="4">
        <f t="shared" si="26"/>
        <v>26.939999999999998</v>
      </c>
      <c r="Q141" s="11">
        <f t="shared" si="27"/>
        <v>33.150802928690091</v>
      </c>
      <c r="R141" s="10">
        <f t="shared" si="25"/>
        <v>105.64449999999999</v>
      </c>
      <c r="S141" s="8"/>
    </row>
    <row r="142" spans="1:19">
      <c r="A142" s="61">
        <v>11</v>
      </c>
      <c r="B142" s="61" t="s">
        <v>114</v>
      </c>
      <c r="C142" s="12">
        <v>85</v>
      </c>
      <c r="D142" s="61" t="s">
        <v>29</v>
      </c>
      <c r="E142" s="61">
        <v>1</v>
      </c>
      <c r="F142" s="61" t="s">
        <v>113</v>
      </c>
      <c r="G142" s="61">
        <v>4</v>
      </c>
      <c r="H142" s="61" t="s">
        <v>32</v>
      </c>
      <c r="I142" s="61"/>
      <c r="J142" s="61">
        <v>33</v>
      </c>
      <c r="K142" s="61">
        <v>40</v>
      </c>
      <c r="L142" s="61">
        <v>3</v>
      </c>
      <c r="M142" s="61" t="s">
        <v>32</v>
      </c>
      <c r="N142" s="3">
        <f t="shared" si="21"/>
        <v>238</v>
      </c>
      <c r="O142" s="9">
        <f t="shared" si="22"/>
        <v>238</v>
      </c>
      <c r="P142" s="4">
        <f t="shared" si="26"/>
        <v>39.063000000000002</v>
      </c>
      <c r="Q142" s="11">
        <f t="shared" si="27"/>
        <v>16.413025210084033</v>
      </c>
      <c r="R142" s="10">
        <f t="shared" si="25"/>
        <v>277.06299999999999</v>
      </c>
      <c r="S142" s="8"/>
    </row>
    <row r="143" spans="1:19">
      <c r="A143" s="61">
        <v>12</v>
      </c>
      <c r="B143" s="61" t="s">
        <v>85</v>
      </c>
      <c r="C143" s="12">
        <v>85</v>
      </c>
      <c r="D143" s="61" t="s">
        <v>29</v>
      </c>
      <c r="E143" s="61">
        <v>1</v>
      </c>
      <c r="F143" s="61" t="s">
        <v>113</v>
      </c>
      <c r="G143" s="61">
        <v>4</v>
      </c>
      <c r="H143" s="61" t="s">
        <v>32</v>
      </c>
      <c r="I143" s="61"/>
      <c r="J143" s="61">
        <v>33</v>
      </c>
      <c r="K143" s="61">
        <v>40</v>
      </c>
      <c r="L143" s="61">
        <v>6</v>
      </c>
      <c r="M143" s="61" t="s">
        <v>32</v>
      </c>
      <c r="N143" s="3">
        <f t="shared" si="21"/>
        <v>145</v>
      </c>
      <c r="O143" s="9">
        <f t="shared" si="22"/>
        <v>145</v>
      </c>
      <c r="P143" s="4">
        <f t="shared" si="26"/>
        <v>35.021999999999998</v>
      </c>
      <c r="Q143" s="11">
        <f t="shared" si="27"/>
        <v>24.153103448275861</v>
      </c>
      <c r="R143" s="10">
        <f t="shared" si="25"/>
        <v>180.02199999999999</v>
      </c>
      <c r="S143" s="8"/>
    </row>
    <row r="144" spans="1:19">
      <c r="A144" s="61">
        <v>13</v>
      </c>
      <c r="B144" s="61" t="s">
        <v>83</v>
      </c>
      <c r="C144" s="12">
        <v>85</v>
      </c>
      <c r="D144" s="61" t="s">
        <v>29</v>
      </c>
      <c r="E144" s="61">
        <v>1</v>
      </c>
      <c r="F144" s="61" t="s">
        <v>113</v>
      </c>
      <c r="G144" s="61">
        <v>4</v>
      </c>
      <c r="H144" s="61" t="s">
        <v>32</v>
      </c>
      <c r="I144" s="61"/>
      <c r="J144" s="61">
        <v>33</v>
      </c>
      <c r="K144" s="61">
        <v>40</v>
      </c>
      <c r="L144" s="61">
        <v>6</v>
      </c>
      <c r="M144" s="61" t="s">
        <v>32</v>
      </c>
      <c r="N144" s="3">
        <f t="shared" si="21"/>
        <v>145</v>
      </c>
      <c r="O144" s="9">
        <f t="shared" si="22"/>
        <v>145</v>
      </c>
      <c r="P144" s="4">
        <f t="shared" si="26"/>
        <v>35.021999999999998</v>
      </c>
      <c r="Q144" s="11">
        <f t="shared" si="27"/>
        <v>24.153103448275861</v>
      </c>
      <c r="R144" s="10">
        <f t="shared" si="25"/>
        <v>180.02199999999999</v>
      </c>
      <c r="S144" s="8"/>
    </row>
    <row r="145" spans="1:19">
      <c r="A145" s="79">
        <v>11</v>
      </c>
      <c r="B145" s="80"/>
      <c r="C145" s="80"/>
      <c r="D145" s="80"/>
      <c r="E145" s="80"/>
      <c r="F145" s="80"/>
      <c r="G145" s="80"/>
      <c r="H145" s="80"/>
      <c r="I145" s="80"/>
      <c r="J145" s="80"/>
      <c r="K145" s="80"/>
      <c r="L145" s="80"/>
      <c r="M145" s="80"/>
      <c r="N145" s="80"/>
      <c r="O145" s="80"/>
      <c r="P145" s="80"/>
      <c r="Q145" s="81"/>
      <c r="R145" s="10">
        <f>SUM(R132:R144)</f>
        <v>1625.1655000000001</v>
      </c>
      <c r="S145" s="8"/>
    </row>
    <row r="146" spans="1:19">
      <c r="A146" s="14"/>
      <c r="B146" s="15"/>
      <c r="C146" s="15"/>
      <c r="D146" s="15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15"/>
      <c r="R146" s="16"/>
      <c r="S146" s="8"/>
    </row>
    <row r="147" spans="1:19" ht="15.75">
      <c r="A147" s="24" t="s">
        <v>68</v>
      </c>
      <c r="B147" s="56" t="s">
        <v>87</v>
      </c>
      <c r="C147" s="15"/>
      <c r="D147" s="15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15"/>
      <c r="R147" s="16"/>
      <c r="S147" s="8"/>
    </row>
    <row r="148" spans="1:19">
      <c r="A148" s="49" t="s">
        <v>88</v>
      </c>
      <c r="B148" s="49"/>
      <c r="C148" s="49"/>
      <c r="D148" s="49"/>
      <c r="E148" s="49"/>
      <c r="F148" s="49"/>
      <c r="G148" s="49"/>
      <c r="H148" s="49"/>
      <c r="I148" s="49"/>
      <c r="J148" s="15"/>
      <c r="K148" s="15"/>
      <c r="L148" s="15"/>
      <c r="M148" s="15"/>
      <c r="N148" s="15"/>
      <c r="O148" s="15"/>
      <c r="P148" s="15"/>
      <c r="Q148" s="15"/>
      <c r="R148" s="16"/>
      <c r="S148" s="8"/>
    </row>
    <row r="149" spans="1:19" s="8" customFormat="1">
      <c r="A149" s="49"/>
      <c r="B149" s="49"/>
      <c r="C149" s="49"/>
      <c r="D149" s="49"/>
      <c r="E149" s="49"/>
      <c r="F149" s="49"/>
      <c r="G149" s="49"/>
      <c r="H149" s="49"/>
      <c r="I149" s="49"/>
      <c r="J149" s="15"/>
      <c r="K149" s="15"/>
      <c r="L149" s="15"/>
      <c r="M149" s="15"/>
      <c r="N149" s="15"/>
      <c r="O149" s="15"/>
      <c r="P149" s="15"/>
      <c r="Q149" s="15"/>
      <c r="R149" s="16"/>
    </row>
    <row r="150" spans="1:19">
      <c r="A150" s="67" t="s">
        <v>115</v>
      </c>
      <c r="B150" s="68"/>
      <c r="C150" s="68"/>
      <c r="D150" s="68"/>
      <c r="E150" s="68"/>
      <c r="F150" s="68"/>
      <c r="G150" s="68"/>
      <c r="H150" s="68"/>
      <c r="I150" s="68"/>
      <c r="J150" s="68"/>
      <c r="K150" s="68"/>
      <c r="L150" s="68"/>
      <c r="M150" s="68"/>
      <c r="N150" s="68"/>
      <c r="O150" s="68"/>
      <c r="P150" s="68"/>
      <c r="Q150" s="57"/>
      <c r="R150" s="8"/>
      <c r="S150" s="8"/>
    </row>
    <row r="151" spans="1:19" ht="18">
      <c r="A151" s="69" t="s">
        <v>27</v>
      </c>
      <c r="B151" s="70"/>
      <c r="C151" s="70"/>
      <c r="D151" s="50"/>
      <c r="E151" s="50"/>
      <c r="F151" s="50"/>
      <c r="G151" s="50"/>
      <c r="H151" s="50"/>
      <c r="I151" s="50"/>
      <c r="J151" s="50"/>
      <c r="K151" s="50"/>
      <c r="L151" s="50"/>
      <c r="M151" s="50"/>
      <c r="N151" s="50"/>
      <c r="O151" s="50"/>
      <c r="P151" s="50"/>
      <c r="Q151" s="57"/>
      <c r="R151" s="8"/>
      <c r="S151" s="8"/>
    </row>
    <row r="152" spans="1:19">
      <c r="A152" s="61">
        <v>1</v>
      </c>
      <c r="B152" s="61" t="s">
        <v>116</v>
      </c>
      <c r="C152" s="12" t="s">
        <v>40</v>
      </c>
      <c r="D152" s="61" t="s">
        <v>29</v>
      </c>
      <c r="E152" s="61">
        <v>1</v>
      </c>
      <c r="F152" s="61" t="s">
        <v>74</v>
      </c>
      <c r="G152" s="61">
        <v>1</v>
      </c>
      <c r="H152" s="61" t="s">
        <v>31</v>
      </c>
      <c r="I152" s="61"/>
      <c r="J152" s="61">
        <v>13</v>
      </c>
      <c r="K152" s="61">
        <v>22</v>
      </c>
      <c r="L152" s="61">
        <v>3</v>
      </c>
      <c r="M152" s="61" t="s">
        <v>32</v>
      </c>
      <c r="N152" s="3">
        <f t="shared" ref="N152:N168" si="28">(IF(F152="OŽ",IF(L152=1,550.8,IF(L152=2,426.38,IF(L152=3,342.14,IF(L152=4,181.44,IF(L152=5,168.48,IF(L152=6,155.52,IF(L152=7,148.5,IF(L152=8,144,0))))))))+IF(L152&lt;=8,0,IF(L152&lt;=16,137.7,IF(L152&lt;=24,108,IF(L152&lt;=32,80.1,IF(L152&lt;=36,52.2,0)))))-IF(L152&lt;=8,0,IF(L152&lt;=16,(L152-9)*2.754,IF(L152&lt;=24,(L152-17)* 2.754,IF(L152&lt;=32,(L152-25)* 2.754,IF(L152&lt;=36,(L152-33)*2.754,0))))),0)+IF(F152="PČ",IF(L152=1,449,IF(L152=2,314.6,IF(L152=3,238,IF(L152=4,172,IF(L152=5,159,IF(L152=6,145,IF(L152=7,132,IF(L152=8,119,0))))))))+IF(L152&lt;=8,0,IF(L152&lt;=16,88,IF(L152&lt;=24,55,IF(L152&lt;=32,22,0))))-IF(L152&lt;=8,0,IF(L152&lt;=16,(L152-9)*2.245,IF(L152&lt;=24,(L152-17)*2.245,IF(L152&lt;=32,(L152-25)*2.245,0)))),0)+IF(F152="PČneol",IF(L152=1,85,IF(L152=2,64.61,IF(L152=3,50.76,IF(L152=4,16.25,IF(L152=5,15,IF(L152=6,13.75,IF(L152=7,12.5,IF(L152=8,11.25,0))))))))+IF(L152&lt;=8,0,IF(L152&lt;=16,9,0))-IF(L152&lt;=8,0,IF(L152&lt;=16,(L152-9)*0.425,0)),0)+IF(F152="PŽ",IF(L152=1,85,IF(L152=2,59.5,IF(L152=3,45,IF(L152=4,32.5,IF(L152=5,30,IF(L152=6,27.5,IF(L152=7,25,IF(L152=8,22.5,0))))))))+IF(L152&lt;=8,0,IF(L152&lt;=16,19,IF(L152&lt;=24,13,IF(L152&lt;=32,8,0))))-IF(L152&lt;=8,0,IF(L152&lt;=16,(L152-9)*0.425,IF(L152&lt;=24,(L152-17)*0.425,IF(L152&lt;=32,(L152-25)*0.425,0)))),0)+IF(F152="EČ",IF(L152=1,204,IF(L152=2,156.24,IF(L152=3,123.84,IF(L152=4,72,IF(L152=5,66,IF(L152=6,60,IF(L152=7,54,IF(L152=8,48,0))))))))+IF(L152&lt;=8,0,IF(L152&lt;=16,40,IF(L152&lt;=24,25,0)))-IF(L152&lt;=8,0,IF(L152&lt;=16,(L152-9)*1.02,IF(L152&lt;=24,(L152-17)*1.02,0))),0)+IF(F152="EČneol",IF(L152=1,68,IF(L152=2,51.69,IF(L152=3,40.61,IF(L152=4,13,IF(L152=5,12,IF(L152=6,11,IF(L152=7,10,IF(L152=8,9,0)))))))))+IF(F152="EŽ",IF(L152=1,68,IF(L152=2,47.6,IF(L152=3,36,IF(L152=4,18,IF(L152=5,16.5,IF(L152=6,15,IF(L152=7,13.5,IF(L152=8,12,0))))))))+IF(L152&lt;=8,0,IF(L152&lt;=16,10,IF(L152&lt;=24,6,0)))-IF(L152&lt;=8,0,IF(L152&lt;=16,(L152-9)*0.34,IF(L152&lt;=24,(L152-17)*0.34,0))),0)+IF(F152="PT",IF(L152=1,68,IF(L152=2,52.08,IF(L152=3,41.28,IF(L152=4,24,IF(L152=5,22,IF(L152=6,20,IF(L152=7,18,IF(L152=8,16,0))))))))+IF(L152&lt;=8,0,IF(L152&lt;=16,13,IF(L152&lt;=24,9,IF(L152&lt;=32,4,0))))-IF(L152&lt;=8,0,IF(L152&lt;=16,(L152-9)*0.34,IF(L152&lt;=24,(L152-17)*0.34,IF(L152&lt;=32,(L152-25)*0.34,0)))),0)+IF(F152="JOŽ",IF(L152=1,85,IF(L152=2,59.5,IF(L152=3,45,IF(L152=4,32.5,IF(L152=5,30,IF(L152=6,27.5,IF(L152=7,25,IF(L152=8,22.5,0))))))))+IF(L152&lt;=8,0,IF(L152&lt;=16,19,IF(L152&lt;=24,13,0)))-IF(L152&lt;=8,0,IF(L152&lt;=16,(L152-9)*0.425,IF(L152&lt;=24,(L152-17)*0.425,0))),0)+IF(F152="JPČ",IF(L152=1,68,IF(L152=2,47.6,IF(L152=3,36,IF(L152=4,26,IF(L152=5,24,IF(L152=6,22,IF(L152=7,20,IF(L152=8,18,0))))))))+IF(L152&lt;=8,0,IF(L152&lt;=16,13,IF(L152&lt;=24,9,0)))-IF(L152&lt;=8,0,IF(L152&lt;=16,(L152-9)*0.34,IF(L152&lt;=24,(L152-17)*0.34,0))),0)+IF(F152="JEČ",IF(L152=1,34,IF(L152=2,26.04,IF(L152=3,20.6,IF(L152=4,12,IF(L152=5,11,IF(L152=6,10,IF(L152=7,9,IF(L152=8,8,0))))))))+IF(L152&lt;=8,0,IF(L152&lt;=16,6,0))-IF(L152&lt;=8,0,IF(L152&lt;=16,(L152-9)*0.17,0)),0)+IF(F152="JEOF",IF(L152=1,34,IF(L152=2,26.04,IF(L152=3,20.6,IF(L152=4,12,IF(L152=5,11,IF(L152=6,10,IF(L152=7,9,IF(L152=8,8,0))))))))+IF(L152&lt;=8,0,IF(L152&lt;=16,6,0))-IF(L152&lt;=8,0,IF(L152&lt;=16,(L152-9)*0.17,0)),0)+IF(F152="JnPČ",IF(L152=1,51,IF(L152=2,35.7,IF(L152=3,27,IF(L152=4,19.5,IF(L152=5,18,IF(L152=6,16.5,IF(L152=7,15,IF(L152=8,13.5,0))))))))+IF(L152&lt;=8,0,IF(L152&lt;=16,10,0))-IF(L152&lt;=8,0,IF(L152&lt;=16,(L152-9)*0.255,0)),0)+IF(F152="JnEČ",IF(L152=1,25.5,IF(L152=2,19.53,IF(L152=3,15.48,IF(L152=4,9,IF(L152=5,8.25,IF(L152=6,7.5,IF(L152=7,6.75,IF(L152=8,6,0))))))))+IF(L152&lt;=8,0,IF(L152&lt;=16,5,0))-IF(L152&lt;=8,0,IF(L152&lt;=16,(L152-9)*0.1275,0)),0)+IF(F152="JčPČ",IF(L152=1,21.25,IF(L152=2,14.5,IF(L152=3,11.5,IF(L152=4,7,IF(L152=5,6.5,IF(L152=6,6,IF(L152=7,5.5,IF(L152=8,5,0))))))))+IF(L152&lt;=8,0,IF(L152&lt;=16,4,0))-IF(L152&lt;=8,0,IF(L152&lt;=16,(L152-9)*0.10625,0)),0)+IF(F152="JčEČ",IF(L152=1,17,IF(L152=2,13.02,IF(L152=3,10.32,IF(L152=4,6,IF(L152=5,5.5,IF(L152=6,5,IF(L152=7,4.5,IF(L152=8,4,0))))))))+IF(L152&lt;=8,0,IF(L152&lt;=16,3,0))-IF(L152&lt;=8,0,IF(L152&lt;=16,(L152-9)*0.085,0)),0)+IF(F152="NEAK",IF(L152=1,11.48,IF(L152=2,8.79,IF(L152=3,6.97,IF(L152=4,4.05,IF(L152=5,3.71,IF(L152=6,3.38,IF(L152=7,3.04,IF(L152=8,2.7,0))))))))+IF(L152&lt;=8,0,IF(L152&lt;=16,2,IF(L152&lt;=24,1.3,0)))-IF(L152&lt;=8,0,IF(L152&lt;=16,(L152-9)*0.0574,IF(L152&lt;=24,(L152-17)*0.0574,0))),0))*IF(L152&lt;0,1,IF(OR(F152="PČ",F152="PŽ",F152="PT"),IF(J152&lt;32,J152/32,1),1))* IF(L152&lt;0,1,IF(OR(F152="EČ",F152="EŽ",F152="JOŽ",F152="JPČ",F152="NEAK"),IF(J152&lt;24,J152/24,1),1))*IF(L152&lt;0,1,IF(OR(F152="PČneol",F152="JEČ",F152="JEOF",F152="JnPČ",F152="JnEČ",F152="JčPČ",F152="JčEČ"),IF(J152&lt;16,J152/16,1),1))*IF(L152&lt;0,1,IF(F152="EČneol",IF(J152&lt;8,J152/8,1),1))</f>
        <v>16.737500000000001</v>
      </c>
      <c r="O152" s="9">
        <f t="shared" ref="O152:O168" si="29">IF(F152="OŽ",N152,IF(H152="Ne",IF(J152*0.3&lt;J152-L152,N152,0),IF(J152*0.1&lt;J152-L152,N152,0)))</f>
        <v>16.737500000000001</v>
      </c>
      <c r="P152" s="4">
        <f t="shared" ref="P152" si="30">IF(O152=0,0,IF(F152="OŽ",IF(L152&gt;35,0,IF(J152&gt;35,(36-L152)*1.836,((36-L152)-(36-J152))*1.836)),0)+IF(F152="PČ",IF(L152&gt;31,0,IF(J152&gt;31,(32-L152)*1.347,((32-L152)-(32-J152))*1.347)),0)+ IF(F152="PČneol",IF(L152&gt;15,0,IF(J152&gt;15,(16-L152)*0.255,((16-L152)-(16-J152))*0.255)),0)+IF(F152="PŽ",IF(L152&gt;31,0,IF(J152&gt;31,(32-L152)*0.255,((32-L152)-(32-J152))*0.255)),0)+IF(F152="EČ",IF(L152&gt;23,0,IF(J152&gt;23,(24-L152)*0.612,((24-L152)-(24-J152))*0.612)),0)+IF(F152="EČneol",IF(L152&gt;7,0,IF(J152&gt;7,(8-L152)*0.204,((8-L152)-(8-J152))*0.204)),0)+IF(F152="EŽ",IF(L152&gt;23,0,IF(J152&gt;23,(24-L152)*0.204,((24-L152)-(24-J152))*0.204)),0)+IF(F152="PT",IF(L152&gt;31,0,IF(J152&gt;31,(32-L152)*0.204,((32-L152)-(32-J152))*0.204)),0)+IF(F152="JOŽ",IF(L152&gt;23,0,IF(J152&gt;23,(24-L152)*0.255,((24-L152)-(24-J152))*0.255)),0)+IF(F152="JPČ",IF(L152&gt;23,0,IF(J152&gt;23,(24-L152)*0.204,((24-L152)-(24-J152))*0.204)),0)+IF(F152="JEČ",IF(L152&gt;15,0,IF(J152&gt;15,(16-L152)*0.102,((16-L152)-(16-J152))*0.102)),0)+IF(F152="JEOF",IF(L152&gt;15,0,IF(J152&gt;15,(16-L152)*0.102,((16-L152)-(16-J152))*0.102)),0)+IF(F152="JnPČ",IF(L152&gt;15,0,IF(J152&gt;15,(16-L152)*0.153,((16-L152)-(16-J152))*0.153)),0)+IF(F152="JnEČ",IF(L152&gt;15,0,IF(J152&gt;15,(16-L152)*0.0765,((16-L152)-(16-J152))*0.0765)),0)+IF(F152="JčPČ",IF(L152&gt;15,0,IF(J152&gt;15,(16-L152)*0.06375,((16-L152)-(16-J152))*0.06375)),0)+IF(F152="JčEČ",IF(L152&gt;15,0,IF(J152&gt;15,(16-L152)*0.051,((16-L152)-(16-J152))*0.051)),0)+IF(F152="NEAK",IF(L152&gt;23,0,IF(J152&gt;23,(24-L152)*0.03444,((24-L152)-(24-J152))*0.03444)),0))</f>
        <v>1.02</v>
      </c>
      <c r="Q152" s="11">
        <f t="shared" ref="Q152" si="31">IF(ISERROR(P152*100/N152),0,(P152*100/N152))</f>
        <v>6.0941000746825988</v>
      </c>
      <c r="R152" s="10">
        <f t="shared" ref="R152:R168" si="32">IF(Q152&lt;=30,O152+P152,O152+O152*0.3)*IF(G152=1,0.4,IF(G152=2,0.75,IF(G152="1 (kas 4 m. 1 k. nerengiamos)",0.52,1)))*IF(D152="olimpinė",1,IF(M152="Ne",0.5,1))*IF(OR(A$5="Lietuvos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federacija"),IF(OR(J152&lt;8,K152&lt;16),0,1),1)*E152*IF(I152&lt;=1,1,1/I152)*IF(OR(A$5="Lietuvos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7.1030000000000006</v>
      </c>
      <c r="S152" s="8"/>
    </row>
    <row r="153" spans="1:19">
      <c r="A153" s="61">
        <v>2</v>
      </c>
      <c r="B153" s="61" t="s">
        <v>49</v>
      </c>
      <c r="C153" s="12" t="s">
        <v>40</v>
      </c>
      <c r="D153" s="61" t="s">
        <v>29</v>
      </c>
      <c r="E153" s="61">
        <v>1</v>
      </c>
      <c r="F153" s="61" t="s">
        <v>74</v>
      </c>
      <c r="G153" s="61">
        <v>1</v>
      </c>
      <c r="H153" s="61" t="s">
        <v>31</v>
      </c>
      <c r="I153" s="61"/>
      <c r="J153" s="61">
        <v>14</v>
      </c>
      <c r="K153" s="61">
        <v>22</v>
      </c>
      <c r="L153" s="61">
        <v>1</v>
      </c>
      <c r="M153" s="61" t="s">
        <v>32</v>
      </c>
      <c r="N153" s="3">
        <f t="shared" si="28"/>
        <v>29.75</v>
      </c>
      <c r="O153" s="9">
        <f t="shared" si="29"/>
        <v>29.75</v>
      </c>
      <c r="P153" s="4">
        <f t="shared" ref="P153:P168" si="33">IF(O153=0,0,IF(F153="OŽ",IF(L153&gt;35,0,IF(J153&gt;35,(36-L153)*1.836,((36-L153)-(36-J153))*1.836)),0)+IF(F153="PČ",IF(L153&gt;31,0,IF(J153&gt;31,(32-L153)*1.347,((32-L153)-(32-J153))*1.347)),0)+ IF(F153="PČneol",IF(L153&gt;15,0,IF(J153&gt;15,(16-L153)*0.255,((16-L153)-(16-J153))*0.255)),0)+IF(F153="PŽ",IF(L153&gt;31,0,IF(J153&gt;31,(32-L153)*0.255,((32-L153)-(32-J153))*0.255)),0)+IF(F153="EČ",IF(L153&gt;23,0,IF(J153&gt;23,(24-L153)*0.612,((24-L153)-(24-J153))*0.612)),0)+IF(F153="EČneol",IF(L153&gt;7,0,IF(J153&gt;7,(8-L153)*0.204,((8-L153)-(8-J153))*0.204)),0)+IF(F153="EŽ",IF(L153&gt;23,0,IF(J153&gt;23,(24-L153)*0.204,((24-L153)-(24-J153))*0.204)),0)+IF(F153="PT",IF(L153&gt;31,0,IF(J153&gt;31,(32-L153)*0.204,((32-L153)-(32-J153))*0.204)),0)+IF(F153="JOŽ",IF(L153&gt;23,0,IF(J153&gt;23,(24-L153)*0.255,((24-L153)-(24-J153))*0.255)),0)+IF(F153="JPČ",IF(L153&gt;23,0,IF(J153&gt;23,(24-L153)*0.204,((24-L153)-(24-J153))*0.204)),0)+IF(F153="JEČ",IF(L153&gt;15,0,IF(J153&gt;15,(16-L153)*0.102,((16-L153)-(16-J153))*0.102)),0)+IF(F153="JEOF",IF(L153&gt;15,0,IF(J153&gt;15,(16-L153)*0.102,((16-L153)-(16-J153))*0.102)),0)+IF(F153="JnPČ",IF(L153&gt;15,0,IF(J153&gt;15,(16-L153)*0.153,((16-L153)-(16-J153))*0.153)),0)+IF(F153="JnEČ",IF(L153&gt;15,0,IF(J153&gt;15,(16-L153)*0.0765,((16-L153)-(16-J153))*0.0765)),0)+IF(F153="JčPČ",IF(L153&gt;15,0,IF(J153&gt;15,(16-L153)*0.06375,((16-L153)-(16-J153))*0.06375)),0)+IF(F153="JčEČ",IF(L153&gt;15,0,IF(J153&gt;15,(16-L153)*0.051,((16-L153)-(16-J153))*0.051)),0)+IF(F153="NEAK",IF(L153&gt;23,0,IF(J153&gt;23,(24-L153)*0.03444,((24-L153)-(24-J153))*0.03444)),0))</f>
        <v>1.3259999999999998</v>
      </c>
      <c r="Q153" s="11">
        <f t="shared" ref="Q153:Q168" si="34">IF(ISERROR(P153*100/N153),0,(P153*100/N153))</f>
        <v>4.4571428571428573</v>
      </c>
      <c r="R153" s="10">
        <f t="shared" si="32"/>
        <v>12.430400000000001</v>
      </c>
      <c r="S153" s="7"/>
    </row>
    <row r="154" spans="1:19" s="8" customFormat="1">
      <c r="A154" s="61">
        <v>3</v>
      </c>
      <c r="B154" s="61" t="s">
        <v>117</v>
      </c>
      <c r="C154" s="12">
        <v>-80</v>
      </c>
      <c r="D154" s="61" t="s">
        <v>29</v>
      </c>
      <c r="E154" s="61">
        <v>1</v>
      </c>
      <c r="F154" s="61" t="s">
        <v>74</v>
      </c>
      <c r="G154" s="61">
        <v>1</v>
      </c>
      <c r="H154" s="61" t="s">
        <v>31</v>
      </c>
      <c r="I154" s="61"/>
      <c r="J154" s="61">
        <v>14</v>
      </c>
      <c r="K154" s="61">
        <v>22</v>
      </c>
      <c r="L154" s="61">
        <v>3</v>
      </c>
      <c r="M154" s="61" t="s">
        <v>32</v>
      </c>
      <c r="N154" s="3">
        <f t="shared" si="28"/>
        <v>18.025000000000002</v>
      </c>
      <c r="O154" s="9">
        <f t="shared" si="29"/>
        <v>18.025000000000002</v>
      </c>
      <c r="P154" s="4">
        <f t="shared" si="33"/>
        <v>1.1219999999999999</v>
      </c>
      <c r="Q154" s="11">
        <f t="shared" si="34"/>
        <v>6.2246879334257965</v>
      </c>
      <c r="R154" s="10">
        <f t="shared" si="32"/>
        <v>7.6588000000000012</v>
      </c>
      <c r="S154" s="7"/>
    </row>
    <row r="155" spans="1:19" s="8" customFormat="1">
      <c r="A155" s="61">
        <v>4</v>
      </c>
      <c r="B155" s="61" t="s">
        <v>118</v>
      </c>
      <c r="C155" s="12">
        <v>-80</v>
      </c>
      <c r="D155" s="61" t="s">
        <v>29</v>
      </c>
      <c r="E155" s="61">
        <v>1</v>
      </c>
      <c r="F155" s="61" t="s">
        <v>74</v>
      </c>
      <c r="G155" s="61">
        <v>1</v>
      </c>
      <c r="H155" s="61" t="s">
        <v>31</v>
      </c>
      <c r="I155" s="61"/>
      <c r="J155" s="61">
        <v>14</v>
      </c>
      <c r="K155" s="61">
        <v>22</v>
      </c>
      <c r="L155" s="61">
        <v>3</v>
      </c>
      <c r="M155" s="61" t="s">
        <v>32</v>
      </c>
      <c r="N155" s="3">
        <f t="shared" si="28"/>
        <v>18.025000000000002</v>
      </c>
      <c r="O155" s="9">
        <f t="shared" si="29"/>
        <v>18.025000000000002</v>
      </c>
      <c r="P155" s="4">
        <f t="shared" si="33"/>
        <v>1.1219999999999999</v>
      </c>
      <c r="Q155" s="11">
        <f t="shared" si="34"/>
        <v>6.2246879334257965</v>
      </c>
      <c r="R155" s="10">
        <f t="shared" si="32"/>
        <v>7.6588000000000012</v>
      </c>
      <c r="S155" s="7"/>
    </row>
    <row r="156" spans="1:19" s="8" customFormat="1">
      <c r="A156" s="61">
        <v>5</v>
      </c>
      <c r="B156" s="61" t="s">
        <v>119</v>
      </c>
      <c r="C156" s="12">
        <v>-70</v>
      </c>
      <c r="D156" s="61" t="s">
        <v>29</v>
      </c>
      <c r="E156" s="61">
        <v>1</v>
      </c>
      <c r="F156" s="61" t="s">
        <v>74</v>
      </c>
      <c r="G156" s="61">
        <v>1</v>
      </c>
      <c r="H156" s="61" t="s">
        <v>31</v>
      </c>
      <c r="I156" s="61"/>
      <c r="J156" s="61">
        <v>13</v>
      </c>
      <c r="K156" s="61">
        <v>22</v>
      </c>
      <c r="L156" s="61">
        <v>6</v>
      </c>
      <c r="M156" s="61" t="s">
        <v>32</v>
      </c>
      <c r="N156" s="3">
        <f t="shared" si="28"/>
        <v>8.125</v>
      </c>
      <c r="O156" s="9">
        <f t="shared" si="29"/>
        <v>8.125</v>
      </c>
      <c r="P156" s="4">
        <f t="shared" si="33"/>
        <v>0.71399999999999997</v>
      </c>
      <c r="Q156" s="11">
        <f t="shared" si="34"/>
        <v>8.787692307692307</v>
      </c>
      <c r="R156" s="10">
        <f t="shared" si="32"/>
        <v>3.5356000000000005</v>
      </c>
      <c r="S156" s="7"/>
    </row>
    <row r="157" spans="1:19" s="8" customFormat="1">
      <c r="A157" s="61">
        <v>6</v>
      </c>
      <c r="B157" s="61" t="s">
        <v>81</v>
      </c>
      <c r="C157" s="12">
        <v>-85</v>
      </c>
      <c r="D157" s="61" t="s">
        <v>29</v>
      </c>
      <c r="E157" s="61">
        <v>1</v>
      </c>
      <c r="F157" s="61" t="s">
        <v>74</v>
      </c>
      <c r="G157" s="61">
        <v>1</v>
      </c>
      <c r="H157" s="61" t="s">
        <v>31</v>
      </c>
      <c r="I157" s="61"/>
      <c r="J157" s="61">
        <v>12</v>
      </c>
      <c r="K157" s="61">
        <v>22</v>
      </c>
      <c r="L157" s="61">
        <v>6</v>
      </c>
      <c r="M157" s="61" t="s">
        <v>32</v>
      </c>
      <c r="N157" s="3">
        <f t="shared" si="28"/>
        <v>7.5</v>
      </c>
      <c r="O157" s="9">
        <f t="shared" si="29"/>
        <v>7.5</v>
      </c>
      <c r="P157" s="4">
        <f t="shared" si="33"/>
        <v>0.61199999999999999</v>
      </c>
      <c r="Q157" s="11">
        <f t="shared" si="34"/>
        <v>8.16</v>
      </c>
      <c r="R157" s="10">
        <f t="shared" si="32"/>
        <v>3.2448000000000001</v>
      </c>
      <c r="S157" s="7"/>
    </row>
    <row r="158" spans="1:19" s="8" customFormat="1">
      <c r="A158" s="61">
        <v>7</v>
      </c>
      <c r="B158" s="61" t="s">
        <v>120</v>
      </c>
      <c r="C158" s="12">
        <v>-75</v>
      </c>
      <c r="D158" s="61" t="s">
        <v>29</v>
      </c>
      <c r="E158" s="61">
        <v>1</v>
      </c>
      <c r="F158" s="61" t="s">
        <v>74</v>
      </c>
      <c r="G158" s="61">
        <v>1</v>
      </c>
      <c r="H158" s="61" t="s">
        <v>31</v>
      </c>
      <c r="I158" s="61"/>
      <c r="J158" s="61">
        <v>18</v>
      </c>
      <c r="K158" s="61">
        <v>22</v>
      </c>
      <c r="L158" s="61">
        <v>6</v>
      </c>
      <c r="M158" s="61" t="s">
        <v>32</v>
      </c>
      <c r="N158" s="3">
        <f t="shared" si="28"/>
        <v>10</v>
      </c>
      <c r="O158" s="9">
        <f t="shared" si="29"/>
        <v>10</v>
      </c>
      <c r="P158" s="4">
        <f t="shared" si="33"/>
        <v>1.02</v>
      </c>
      <c r="Q158" s="11">
        <f t="shared" si="34"/>
        <v>10.199999999999999</v>
      </c>
      <c r="R158" s="10">
        <f t="shared" si="32"/>
        <v>4.4080000000000004</v>
      </c>
      <c r="S158" s="7"/>
    </row>
    <row r="159" spans="1:19" s="8" customFormat="1">
      <c r="A159" s="61">
        <v>8</v>
      </c>
      <c r="B159" s="61" t="s">
        <v>121</v>
      </c>
      <c r="C159" s="12">
        <v>85</v>
      </c>
      <c r="D159" s="61" t="s">
        <v>29</v>
      </c>
      <c r="E159" s="61">
        <v>1</v>
      </c>
      <c r="F159" s="61" t="s">
        <v>74</v>
      </c>
      <c r="G159" s="61">
        <v>1</v>
      </c>
      <c r="H159" s="61" t="s">
        <v>31</v>
      </c>
      <c r="I159" s="61"/>
      <c r="J159" s="61">
        <v>10</v>
      </c>
      <c r="K159" s="61">
        <v>22</v>
      </c>
      <c r="L159" s="61">
        <v>3</v>
      </c>
      <c r="M159" s="61" t="s">
        <v>32</v>
      </c>
      <c r="N159" s="3">
        <f t="shared" si="28"/>
        <v>12.875</v>
      </c>
      <c r="O159" s="9">
        <f t="shared" si="29"/>
        <v>12.875</v>
      </c>
      <c r="P159" s="4">
        <f t="shared" si="33"/>
        <v>0.71399999999999997</v>
      </c>
      <c r="Q159" s="11">
        <f t="shared" si="34"/>
        <v>5.545631067961164</v>
      </c>
      <c r="R159" s="10">
        <f t="shared" si="32"/>
        <v>5.4356000000000009</v>
      </c>
      <c r="S159" s="7"/>
    </row>
    <row r="160" spans="1:19" s="8" customFormat="1">
      <c r="A160" s="61">
        <v>9</v>
      </c>
      <c r="B160" s="61" t="s">
        <v>86</v>
      </c>
      <c r="C160" s="12">
        <v>85</v>
      </c>
      <c r="D160" s="61" t="s">
        <v>29</v>
      </c>
      <c r="E160" s="61">
        <v>1</v>
      </c>
      <c r="F160" s="61" t="s">
        <v>74</v>
      </c>
      <c r="G160" s="61">
        <v>1</v>
      </c>
      <c r="H160" s="61" t="s">
        <v>31</v>
      </c>
      <c r="I160" s="61"/>
      <c r="J160" s="61">
        <v>10</v>
      </c>
      <c r="K160" s="61">
        <v>22</v>
      </c>
      <c r="L160" s="61">
        <v>6</v>
      </c>
      <c r="M160" s="61" t="s">
        <v>32</v>
      </c>
      <c r="N160" s="3">
        <f t="shared" si="28"/>
        <v>6.25</v>
      </c>
      <c r="O160" s="9">
        <f t="shared" si="29"/>
        <v>6.25</v>
      </c>
      <c r="P160" s="4">
        <f t="shared" si="33"/>
        <v>0.40799999999999997</v>
      </c>
      <c r="Q160" s="11">
        <f t="shared" si="34"/>
        <v>6.5279999999999996</v>
      </c>
      <c r="R160" s="10">
        <f t="shared" si="32"/>
        <v>2.6632000000000002</v>
      </c>
      <c r="S160" s="7"/>
    </row>
    <row r="161" spans="1:19">
      <c r="A161" s="61">
        <v>10</v>
      </c>
      <c r="B161" s="61" t="s">
        <v>122</v>
      </c>
      <c r="C161" s="12">
        <v>-55</v>
      </c>
      <c r="D161" s="61" t="s">
        <v>29</v>
      </c>
      <c r="E161" s="61">
        <v>1</v>
      </c>
      <c r="F161" s="61" t="s">
        <v>74</v>
      </c>
      <c r="G161" s="61">
        <v>1</v>
      </c>
      <c r="H161" s="61" t="s">
        <v>31</v>
      </c>
      <c r="I161" s="61"/>
      <c r="J161" s="61">
        <v>12</v>
      </c>
      <c r="K161" s="61">
        <v>22</v>
      </c>
      <c r="L161" s="61">
        <v>6</v>
      </c>
      <c r="M161" s="61" t="s">
        <v>32</v>
      </c>
      <c r="N161" s="3">
        <f t="shared" si="28"/>
        <v>7.5</v>
      </c>
      <c r="O161" s="9">
        <f t="shared" si="29"/>
        <v>7.5</v>
      </c>
      <c r="P161" s="4">
        <f t="shared" si="33"/>
        <v>0.61199999999999999</v>
      </c>
      <c r="Q161" s="11">
        <f t="shared" si="34"/>
        <v>8.16</v>
      </c>
      <c r="R161" s="10">
        <f t="shared" si="32"/>
        <v>3.2448000000000001</v>
      </c>
      <c r="S161" s="8"/>
    </row>
    <row r="162" spans="1:19">
      <c r="A162" s="61">
        <v>11</v>
      </c>
      <c r="B162" s="61" t="s">
        <v>123</v>
      </c>
      <c r="C162" s="12">
        <v>-55</v>
      </c>
      <c r="D162" s="61" t="s">
        <v>29</v>
      </c>
      <c r="E162" s="61">
        <v>1</v>
      </c>
      <c r="F162" s="61" t="s">
        <v>74</v>
      </c>
      <c r="G162" s="61">
        <v>1</v>
      </c>
      <c r="H162" s="61" t="s">
        <v>31</v>
      </c>
      <c r="I162" s="61"/>
      <c r="J162" s="61">
        <v>12</v>
      </c>
      <c r="K162" s="61">
        <v>22</v>
      </c>
      <c r="L162" s="61">
        <v>6</v>
      </c>
      <c r="M162" s="61" t="s">
        <v>32</v>
      </c>
      <c r="N162" s="3">
        <f t="shared" si="28"/>
        <v>7.5</v>
      </c>
      <c r="O162" s="9">
        <f t="shared" si="29"/>
        <v>7.5</v>
      </c>
      <c r="P162" s="4">
        <f t="shared" si="33"/>
        <v>0.61199999999999999</v>
      </c>
      <c r="Q162" s="11">
        <f t="shared" si="34"/>
        <v>8.16</v>
      </c>
      <c r="R162" s="10">
        <f t="shared" si="32"/>
        <v>3.2448000000000001</v>
      </c>
      <c r="S162" s="8"/>
    </row>
    <row r="163" spans="1:19">
      <c r="A163" s="61">
        <v>12</v>
      </c>
      <c r="B163" s="61" t="s">
        <v>75</v>
      </c>
      <c r="C163" s="12">
        <v>-65</v>
      </c>
      <c r="D163" s="61" t="s">
        <v>29</v>
      </c>
      <c r="E163" s="61">
        <v>1</v>
      </c>
      <c r="F163" s="61" t="s">
        <v>74</v>
      </c>
      <c r="G163" s="61">
        <v>1</v>
      </c>
      <c r="H163" s="61" t="s">
        <v>31</v>
      </c>
      <c r="I163" s="61"/>
      <c r="J163" s="61">
        <v>13</v>
      </c>
      <c r="K163" s="61">
        <v>22</v>
      </c>
      <c r="L163" s="61">
        <v>1</v>
      </c>
      <c r="M163" s="61" t="s">
        <v>32</v>
      </c>
      <c r="N163" s="3">
        <f t="shared" si="28"/>
        <v>27.625</v>
      </c>
      <c r="O163" s="9">
        <f t="shared" si="29"/>
        <v>27.625</v>
      </c>
      <c r="P163" s="4">
        <f t="shared" si="33"/>
        <v>1.224</v>
      </c>
      <c r="Q163" s="11">
        <f t="shared" si="34"/>
        <v>4.4307692307692301</v>
      </c>
      <c r="R163" s="10">
        <f t="shared" si="32"/>
        <v>11.5396</v>
      </c>
      <c r="S163" s="8"/>
    </row>
    <row r="164" spans="1:19">
      <c r="A164" s="61">
        <v>13</v>
      </c>
      <c r="B164" s="61" t="s">
        <v>124</v>
      </c>
      <c r="C164" s="12">
        <v>-60</v>
      </c>
      <c r="D164" s="61" t="s">
        <v>29</v>
      </c>
      <c r="E164" s="61">
        <v>1</v>
      </c>
      <c r="F164" s="61" t="s">
        <v>74</v>
      </c>
      <c r="G164" s="61">
        <v>1</v>
      </c>
      <c r="H164" s="61" t="s">
        <v>31</v>
      </c>
      <c r="I164" s="61"/>
      <c r="J164" s="61">
        <v>12</v>
      </c>
      <c r="K164" s="61">
        <v>22</v>
      </c>
      <c r="L164" s="61">
        <v>1</v>
      </c>
      <c r="M164" s="61" t="s">
        <v>32</v>
      </c>
      <c r="N164" s="3">
        <f t="shared" si="28"/>
        <v>25.5</v>
      </c>
      <c r="O164" s="9">
        <f t="shared" si="29"/>
        <v>25.5</v>
      </c>
      <c r="P164" s="4">
        <f t="shared" si="33"/>
        <v>1.1219999999999999</v>
      </c>
      <c r="Q164" s="11">
        <f t="shared" si="34"/>
        <v>4.3999999999999995</v>
      </c>
      <c r="R164" s="10">
        <f t="shared" si="32"/>
        <v>10.648800000000001</v>
      </c>
      <c r="S164" s="8"/>
    </row>
    <row r="165" spans="1:19">
      <c r="A165" s="61">
        <v>14</v>
      </c>
      <c r="B165" s="61" t="s">
        <v>125</v>
      </c>
      <c r="C165" s="12">
        <v>-60</v>
      </c>
      <c r="D165" s="61" t="s">
        <v>29</v>
      </c>
      <c r="E165" s="61">
        <v>1</v>
      </c>
      <c r="F165" s="61" t="s">
        <v>74</v>
      </c>
      <c r="G165" s="61">
        <v>1</v>
      </c>
      <c r="H165" s="61" t="s">
        <v>31</v>
      </c>
      <c r="I165" s="61"/>
      <c r="J165" s="61">
        <v>12</v>
      </c>
      <c r="K165" s="61">
        <v>22</v>
      </c>
      <c r="L165" s="61">
        <v>6</v>
      </c>
      <c r="M165" s="61" t="s">
        <v>32</v>
      </c>
      <c r="N165" s="3">
        <f t="shared" si="28"/>
        <v>7.5</v>
      </c>
      <c r="O165" s="9">
        <f t="shared" si="29"/>
        <v>7.5</v>
      </c>
      <c r="P165" s="4">
        <f t="shared" si="33"/>
        <v>0.61199999999999999</v>
      </c>
      <c r="Q165" s="11">
        <f t="shared" si="34"/>
        <v>8.16</v>
      </c>
      <c r="R165" s="10">
        <f t="shared" si="32"/>
        <v>3.2448000000000001</v>
      </c>
      <c r="S165" s="8"/>
    </row>
    <row r="166" spans="1:19">
      <c r="A166" s="61">
        <v>15</v>
      </c>
      <c r="B166" s="61" t="s">
        <v>126</v>
      </c>
      <c r="C166" s="12">
        <v>65</v>
      </c>
      <c r="D166" s="61" t="s">
        <v>29</v>
      </c>
      <c r="E166" s="61">
        <v>1</v>
      </c>
      <c r="F166" s="61" t="s">
        <v>74</v>
      </c>
      <c r="G166" s="61">
        <v>1</v>
      </c>
      <c r="H166" s="61" t="s">
        <v>31</v>
      </c>
      <c r="I166" s="61"/>
      <c r="J166" s="61">
        <v>9</v>
      </c>
      <c r="K166" s="61">
        <v>22</v>
      </c>
      <c r="L166" s="61">
        <v>3</v>
      </c>
      <c r="M166" s="61" t="s">
        <v>32</v>
      </c>
      <c r="N166" s="3">
        <f t="shared" si="28"/>
        <v>11.5875</v>
      </c>
      <c r="O166" s="9">
        <f t="shared" si="29"/>
        <v>11.5875</v>
      </c>
      <c r="P166" s="4">
        <f t="shared" si="33"/>
        <v>0.61199999999999999</v>
      </c>
      <c r="Q166" s="11">
        <f t="shared" si="34"/>
        <v>5.2815533980582519</v>
      </c>
      <c r="R166" s="10">
        <f t="shared" si="32"/>
        <v>4.8798000000000004</v>
      </c>
      <c r="S166" s="8"/>
    </row>
    <row r="167" spans="1:19">
      <c r="A167" s="61">
        <v>16</v>
      </c>
      <c r="B167" s="61" t="s">
        <v>127</v>
      </c>
      <c r="C167" s="12">
        <v>65</v>
      </c>
      <c r="D167" s="61" t="s">
        <v>29</v>
      </c>
      <c r="E167" s="61">
        <v>1</v>
      </c>
      <c r="F167" s="61" t="s">
        <v>74</v>
      </c>
      <c r="G167" s="61">
        <v>1</v>
      </c>
      <c r="H167" s="61" t="s">
        <v>31</v>
      </c>
      <c r="I167" s="61"/>
      <c r="J167" s="61">
        <v>9</v>
      </c>
      <c r="K167" s="61">
        <v>22</v>
      </c>
      <c r="L167" s="61">
        <v>6</v>
      </c>
      <c r="M167" s="61" t="s">
        <v>32</v>
      </c>
      <c r="N167" s="3">
        <f t="shared" si="28"/>
        <v>5.625</v>
      </c>
      <c r="O167" s="9">
        <f t="shared" si="29"/>
        <v>5.625</v>
      </c>
      <c r="P167" s="4">
        <f t="shared" si="33"/>
        <v>0.30599999999999999</v>
      </c>
      <c r="Q167" s="11">
        <f t="shared" si="34"/>
        <v>5.4399999999999995</v>
      </c>
      <c r="R167" s="10">
        <f t="shared" si="32"/>
        <v>2.3724000000000003</v>
      </c>
      <c r="S167" s="8"/>
    </row>
    <row r="168" spans="1:19">
      <c r="A168" s="61">
        <v>17</v>
      </c>
      <c r="B168" s="61" t="s">
        <v>128</v>
      </c>
      <c r="C168" s="12">
        <v>-65</v>
      </c>
      <c r="D168" s="61" t="s">
        <v>29</v>
      </c>
      <c r="E168" s="61">
        <v>1</v>
      </c>
      <c r="F168" s="61" t="s">
        <v>74</v>
      </c>
      <c r="G168" s="61">
        <v>1</v>
      </c>
      <c r="H168" s="61" t="s">
        <v>31</v>
      </c>
      <c r="I168" s="61"/>
      <c r="J168" s="61">
        <v>18</v>
      </c>
      <c r="K168" s="61">
        <v>22</v>
      </c>
      <c r="L168" s="61">
        <v>12</v>
      </c>
      <c r="M168" s="61" t="s">
        <v>32</v>
      </c>
      <c r="N168" s="3">
        <f t="shared" si="28"/>
        <v>5.49</v>
      </c>
      <c r="O168" s="9">
        <f t="shared" si="29"/>
        <v>5.49</v>
      </c>
      <c r="P168" s="4">
        <f t="shared" si="33"/>
        <v>0.40799999999999997</v>
      </c>
      <c r="Q168" s="11">
        <f t="shared" si="34"/>
        <v>7.4316939890710376</v>
      </c>
      <c r="R168" s="10">
        <f t="shared" si="32"/>
        <v>2.3592000000000004</v>
      </c>
      <c r="S168" s="8"/>
    </row>
    <row r="169" spans="1:19">
      <c r="A169" s="79" t="s">
        <v>67</v>
      </c>
      <c r="B169" s="80"/>
      <c r="C169" s="80"/>
      <c r="D169" s="80"/>
      <c r="E169" s="80"/>
      <c r="F169" s="80"/>
      <c r="G169" s="80"/>
      <c r="H169" s="80"/>
      <c r="I169" s="80"/>
      <c r="J169" s="80"/>
      <c r="K169" s="80"/>
      <c r="L169" s="80"/>
      <c r="M169" s="80"/>
      <c r="N169" s="80"/>
      <c r="O169" s="80"/>
      <c r="P169" s="80"/>
      <c r="Q169" s="81"/>
      <c r="R169" s="10">
        <f>SUM(R152:R168)</f>
        <v>95.67240000000001</v>
      </c>
      <c r="S169" s="8"/>
    </row>
    <row r="170" spans="1:19">
      <c r="A170" s="14"/>
      <c r="B170" s="15"/>
      <c r="C170" s="15"/>
      <c r="D170" s="15"/>
      <c r="E170" s="15"/>
      <c r="F170" s="15"/>
      <c r="G170" s="15"/>
      <c r="H170" s="15"/>
      <c r="I170" s="15"/>
      <c r="J170" s="15"/>
      <c r="K170" s="15"/>
      <c r="L170" s="15"/>
      <c r="M170" s="15"/>
      <c r="N170" s="15"/>
      <c r="O170" s="15"/>
      <c r="P170" s="15"/>
      <c r="Q170" s="15"/>
      <c r="R170" s="16"/>
      <c r="S170" s="8"/>
    </row>
    <row r="171" spans="1:19" ht="15.75">
      <c r="A171" s="24" t="s">
        <v>68</v>
      </c>
      <c r="B171" s="24"/>
      <c r="C171" s="15"/>
      <c r="D171" s="15"/>
      <c r="E171" s="15"/>
      <c r="F171" s="15"/>
      <c r="G171" s="15"/>
      <c r="H171" s="15"/>
      <c r="I171" s="15"/>
      <c r="J171" s="15"/>
      <c r="K171" s="15"/>
      <c r="L171" s="15"/>
      <c r="M171" s="15"/>
      <c r="N171" s="15"/>
      <c r="O171" s="15"/>
      <c r="P171" s="15"/>
      <c r="Q171" s="15"/>
      <c r="R171" s="16"/>
      <c r="S171" s="8"/>
    </row>
    <row r="172" spans="1:19">
      <c r="A172" s="49" t="s">
        <v>88</v>
      </c>
      <c r="B172" s="49"/>
      <c r="C172" s="49"/>
      <c r="D172" s="49"/>
      <c r="E172" s="49"/>
      <c r="F172" s="49"/>
      <c r="G172" s="49"/>
      <c r="H172" s="49"/>
      <c r="I172" s="49"/>
      <c r="J172" s="15"/>
      <c r="K172" s="15"/>
      <c r="L172" s="15"/>
      <c r="M172" s="15"/>
      <c r="N172" s="15"/>
      <c r="O172" s="15"/>
      <c r="P172" s="15"/>
      <c r="Q172" s="15"/>
      <c r="R172" s="16"/>
      <c r="S172" s="8"/>
    </row>
    <row r="173" spans="1:19">
      <c r="A173" s="67" t="s">
        <v>129</v>
      </c>
      <c r="B173" s="68"/>
      <c r="C173" s="68"/>
      <c r="D173" s="68"/>
      <c r="E173" s="68"/>
      <c r="F173" s="68"/>
      <c r="G173" s="68"/>
      <c r="H173" s="68"/>
      <c r="I173" s="68"/>
      <c r="J173" s="68"/>
      <c r="K173" s="68"/>
      <c r="L173" s="68"/>
      <c r="M173" s="68"/>
      <c r="N173" s="68"/>
      <c r="O173" s="68"/>
      <c r="P173" s="68"/>
      <c r="Q173" s="57"/>
      <c r="R173" s="8"/>
      <c r="S173" s="8"/>
    </row>
    <row r="174" spans="1:19" ht="18">
      <c r="A174" s="69" t="s">
        <v>27</v>
      </c>
      <c r="B174" s="70"/>
      <c r="C174" s="70"/>
      <c r="D174" s="50"/>
      <c r="E174" s="50"/>
      <c r="F174" s="50"/>
      <c r="G174" s="50"/>
      <c r="H174" s="50"/>
      <c r="I174" s="50"/>
      <c r="J174" s="50"/>
      <c r="K174" s="50"/>
      <c r="L174" s="50"/>
      <c r="M174" s="50"/>
      <c r="N174" s="50"/>
      <c r="O174" s="50"/>
      <c r="P174" s="50"/>
      <c r="Q174" s="57"/>
      <c r="R174" s="8"/>
      <c r="S174" s="8"/>
    </row>
    <row r="175" spans="1:19">
      <c r="A175" s="67" t="s">
        <v>72</v>
      </c>
      <c r="B175" s="68"/>
      <c r="C175" s="68"/>
      <c r="D175" s="68"/>
      <c r="E175" s="68"/>
      <c r="F175" s="68"/>
      <c r="G175" s="68"/>
      <c r="H175" s="68"/>
      <c r="I175" s="68"/>
      <c r="J175" s="68"/>
      <c r="K175" s="68"/>
      <c r="L175" s="68"/>
      <c r="M175" s="68"/>
      <c r="N175" s="68"/>
      <c r="O175" s="68"/>
      <c r="P175" s="68"/>
      <c r="Q175" s="57"/>
      <c r="R175" s="8"/>
      <c r="S175" s="8"/>
    </row>
    <row r="176" spans="1:19">
      <c r="A176" s="61">
        <v>1</v>
      </c>
      <c r="B176" s="61" t="s">
        <v>49</v>
      </c>
      <c r="C176" s="12" t="s">
        <v>40</v>
      </c>
      <c r="D176" s="61" t="s">
        <v>29</v>
      </c>
      <c r="E176" s="61">
        <v>1</v>
      </c>
      <c r="F176" s="61" t="s">
        <v>30</v>
      </c>
      <c r="G176" s="61">
        <v>1</v>
      </c>
      <c r="H176" s="61" t="s">
        <v>31</v>
      </c>
      <c r="I176" s="61"/>
      <c r="J176" s="61">
        <v>26</v>
      </c>
      <c r="K176" s="61">
        <v>27</v>
      </c>
      <c r="L176" s="61">
        <v>12</v>
      </c>
      <c r="M176" s="61" t="s">
        <v>32</v>
      </c>
      <c r="N176" s="3">
        <f t="shared" ref="N176:N214" si="35">(IF(F176="OŽ",IF(L176=1,550.8,IF(L176=2,426.38,IF(L176=3,342.14,IF(L176=4,181.44,IF(L176=5,168.48,IF(L176=6,155.52,IF(L176=7,148.5,IF(L176=8,144,0))))))))+IF(L176&lt;=8,0,IF(L176&lt;=16,137.7,IF(L176&lt;=24,108,IF(L176&lt;=32,80.1,IF(L176&lt;=36,52.2,0)))))-IF(L176&lt;=8,0,IF(L176&lt;=16,(L176-9)*2.754,IF(L176&lt;=24,(L176-17)* 2.754,IF(L176&lt;=32,(L176-25)* 2.754,IF(L176&lt;=36,(L176-33)*2.754,0))))),0)+IF(F176="PČ",IF(L176=1,449,IF(L176=2,314.6,IF(L176=3,238,IF(L176=4,172,IF(L176=5,159,IF(L176=6,145,IF(L176=7,132,IF(L176=8,119,0))))))))+IF(L176&lt;=8,0,IF(L176&lt;=16,88,IF(L176&lt;=24,55,IF(L176&lt;=32,22,0))))-IF(L176&lt;=8,0,IF(L176&lt;=16,(L176-9)*2.245,IF(L176&lt;=24,(L176-17)*2.245,IF(L176&lt;=32,(L176-25)*2.245,0)))),0)+IF(F176="PČneol",IF(L176=1,85,IF(L176=2,64.61,IF(L176=3,50.76,IF(L176=4,16.25,IF(L176=5,15,IF(L176=6,13.75,IF(L176=7,12.5,IF(L176=8,11.25,0))))))))+IF(L176&lt;=8,0,IF(L176&lt;=16,9,0))-IF(L176&lt;=8,0,IF(L176&lt;=16,(L176-9)*0.425,0)),0)+IF(F176="PŽ",IF(L176=1,85,IF(L176=2,59.5,IF(L176=3,45,IF(L176=4,32.5,IF(L176=5,30,IF(L176=6,27.5,IF(L176=7,25,IF(L176=8,22.5,0))))))))+IF(L176&lt;=8,0,IF(L176&lt;=16,19,IF(L176&lt;=24,13,IF(L176&lt;=32,8,0))))-IF(L176&lt;=8,0,IF(L176&lt;=16,(L176-9)*0.425,IF(L176&lt;=24,(L176-17)*0.425,IF(L176&lt;=32,(L176-25)*0.425,0)))),0)+IF(F176="EČ",IF(L176=1,204,IF(L176=2,156.24,IF(L176=3,123.84,IF(L176=4,72,IF(L176=5,66,IF(L176=6,60,IF(L176=7,54,IF(L176=8,48,0))))))))+IF(L176&lt;=8,0,IF(L176&lt;=16,40,IF(L176&lt;=24,25,0)))-IF(L176&lt;=8,0,IF(L176&lt;=16,(L176-9)*1.02,IF(L176&lt;=24,(L176-17)*1.02,0))),0)+IF(F176="EČneol",IF(L176=1,68,IF(L176=2,51.69,IF(L176=3,40.61,IF(L176=4,13,IF(L176=5,12,IF(L176=6,11,IF(L176=7,10,IF(L176=8,9,0)))))))))+IF(F176="EŽ",IF(L176=1,68,IF(L176=2,47.6,IF(L176=3,36,IF(L176=4,18,IF(L176=5,16.5,IF(L176=6,15,IF(L176=7,13.5,IF(L176=8,12,0))))))))+IF(L176&lt;=8,0,IF(L176&lt;=16,10,IF(L176&lt;=24,6,0)))-IF(L176&lt;=8,0,IF(L176&lt;=16,(L176-9)*0.34,IF(L176&lt;=24,(L176-17)*0.34,0))),0)+IF(F176="PT",IF(L176=1,68,IF(L176=2,52.08,IF(L176=3,41.28,IF(L176=4,24,IF(L176=5,22,IF(L176=6,20,IF(L176=7,18,IF(L176=8,16,0))))))))+IF(L176&lt;=8,0,IF(L176&lt;=16,13,IF(L176&lt;=24,9,IF(L176&lt;=32,4,0))))-IF(L176&lt;=8,0,IF(L176&lt;=16,(L176-9)*0.34,IF(L176&lt;=24,(L176-17)*0.34,IF(L176&lt;=32,(L176-25)*0.34,0)))),0)+IF(F176="JOŽ",IF(L176=1,85,IF(L176=2,59.5,IF(L176=3,45,IF(L176=4,32.5,IF(L176=5,30,IF(L176=6,27.5,IF(L176=7,25,IF(L176=8,22.5,0))))))))+IF(L176&lt;=8,0,IF(L176&lt;=16,19,IF(L176&lt;=24,13,0)))-IF(L176&lt;=8,0,IF(L176&lt;=16,(L176-9)*0.425,IF(L176&lt;=24,(L176-17)*0.425,0))),0)+IF(F176="JPČ",IF(L176=1,68,IF(L176=2,47.6,IF(L176=3,36,IF(L176=4,26,IF(L176=5,24,IF(L176=6,22,IF(L176=7,20,IF(L176=8,18,0))))))))+IF(L176&lt;=8,0,IF(L176&lt;=16,13,IF(L176&lt;=24,9,0)))-IF(L176&lt;=8,0,IF(L176&lt;=16,(L176-9)*0.34,IF(L176&lt;=24,(L176-17)*0.34,0))),0)+IF(F176="JEČ",IF(L176=1,34,IF(L176=2,26.04,IF(L176=3,20.6,IF(L176=4,12,IF(L176=5,11,IF(L176=6,10,IF(L176=7,9,IF(L176=8,8,0))))))))+IF(L176&lt;=8,0,IF(L176&lt;=16,6,0))-IF(L176&lt;=8,0,IF(L176&lt;=16,(L176-9)*0.17,0)),0)+IF(F176="JEOF",IF(L176=1,34,IF(L176=2,26.04,IF(L176=3,20.6,IF(L176=4,12,IF(L176=5,11,IF(L176=6,10,IF(L176=7,9,IF(L176=8,8,0))))))))+IF(L176&lt;=8,0,IF(L176&lt;=16,6,0))-IF(L176&lt;=8,0,IF(L176&lt;=16,(L176-9)*0.17,0)),0)+IF(F176="JnPČ",IF(L176=1,51,IF(L176=2,35.7,IF(L176=3,27,IF(L176=4,19.5,IF(L176=5,18,IF(L176=6,16.5,IF(L176=7,15,IF(L176=8,13.5,0))))))))+IF(L176&lt;=8,0,IF(L176&lt;=16,10,0))-IF(L176&lt;=8,0,IF(L176&lt;=16,(L176-9)*0.255,0)),0)+IF(F176="JnEČ",IF(L176=1,25.5,IF(L176=2,19.53,IF(L176=3,15.48,IF(L176=4,9,IF(L176=5,8.25,IF(L176=6,7.5,IF(L176=7,6.75,IF(L176=8,6,0))))))))+IF(L176&lt;=8,0,IF(L176&lt;=16,5,0))-IF(L176&lt;=8,0,IF(L176&lt;=16,(L176-9)*0.1275,0)),0)+IF(F176="JčPČ",IF(L176=1,21.25,IF(L176=2,14.5,IF(L176=3,11.5,IF(L176=4,7,IF(L176=5,6.5,IF(L176=6,6,IF(L176=7,5.5,IF(L176=8,5,0))))))))+IF(L176&lt;=8,0,IF(L176&lt;=16,4,0))-IF(L176&lt;=8,0,IF(L176&lt;=16,(L176-9)*0.10625,0)),0)+IF(F176="JčEČ",IF(L176=1,17,IF(L176=2,13.02,IF(L176=3,10.32,IF(L176=4,6,IF(L176=5,5.5,IF(L176=6,5,IF(L176=7,4.5,IF(L176=8,4,0))))))))+IF(L176&lt;=8,0,IF(L176&lt;=16,3,0))-IF(L176&lt;=8,0,IF(L176&lt;=16,(L176-9)*0.085,0)),0)+IF(F176="NEAK",IF(L176=1,11.48,IF(L176=2,8.79,IF(L176=3,6.97,IF(L176=4,4.05,IF(L176=5,3.71,IF(L176=6,3.38,IF(L176=7,3.04,IF(L176=8,2.7,0))))))))+IF(L176&lt;=8,0,IF(L176&lt;=16,2,IF(L176&lt;=24,1.3,0)))-IF(L176&lt;=8,0,IF(L176&lt;=16,(L176-9)*0.0574,IF(L176&lt;=24,(L176-17)*0.0574,0))),0))*IF(L176&lt;0,1,IF(OR(F176="PČ",F176="PŽ",F176="PT"),IF(J176&lt;32,J176/32,1),1))* IF(L176&lt;0,1,IF(OR(F176="EČ",F176="EŽ",F176="JOŽ",F176="JPČ",F176="NEAK"),IF(J176&lt;24,J176/24,1),1))*IF(L176&lt;0,1,IF(OR(F176="PČneol",F176="JEČ",F176="JEOF",F176="JnPČ",F176="JnEČ",F176="JčPČ",F176="JčEČ"),IF(J176&lt;16,J176/16,1),1))*IF(L176&lt;0,1,IF(F176="EČneol",IF(J176&lt;8,J176/8,1),1))</f>
        <v>36.94</v>
      </c>
      <c r="O176" s="9">
        <f t="shared" ref="O176:O214" si="36">IF(F176="OŽ",N176,IF(H176="Ne",IF(J176*0.3&lt;J176-L176,N176,0),IF(J176*0.1&lt;J176-L176,N176,0)))</f>
        <v>36.94</v>
      </c>
      <c r="P176" s="4">
        <f t="shared" ref="P176" si="37">IF(O176=0,0,IF(F176="OŽ",IF(L176&gt;35,0,IF(J176&gt;35,(36-L176)*1.836,((36-L176)-(36-J176))*1.836)),0)+IF(F176="PČ",IF(L176&gt;31,0,IF(J176&gt;31,(32-L176)*1.347,((32-L176)-(32-J176))*1.347)),0)+ IF(F176="PČneol",IF(L176&gt;15,0,IF(J176&gt;15,(16-L176)*0.255,((16-L176)-(16-J176))*0.255)),0)+IF(F176="PŽ",IF(L176&gt;31,0,IF(J176&gt;31,(32-L176)*0.255,((32-L176)-(32-J176))*0.255)),0)+IF(F176="EČ",IF(L176&gt;23,0,IF(J176&gt;23,(24-L176)*0.612,((24-L176)-(24-J176))*0.612)),0)+IF(F176="EČneol",IF(L176&gt;7,0,IF(J176&gt;7,(8-L176)*0.204,((8-L176)-(8-J176))*0.204)),0)+IF(F176="EŽ",IF(L176&gt;23,0,IF(J176&gt;23,(24-L176)*0.204,((24-L176)-(24-J176))*0.204)),0)+IF(F176="PT",IF(L176&gt;31,0,IF(J176&gt;31,(32-L176)*0.204,((32-L176)-(32-J176))*0.204)),0)+IF(F176="JOŽ",IF(L176&gt;23,0,IF(J176&gt;23,(24-L176)*0.255,((24-L176)-(24-J176))*0.255)),0)+IF(F176="JPČ",IF(L176&gt;23,0,IF(J176&gt;23,(24-L176)*0.204,((24-L176)-(24-J176))*0.204)),0)+IF(F176="JEČ",IF(L176&gt;15,0,IF(J176&gt;15,(16-L176)*0.102,((16-L176)-(16-J176))*0.102)),0)+IF(F176="JEOF",IF(L176&gt;15,0,IF(J176&gt;15,(16-L176)*0.102,((16-L176)-(16-J176))*0.102)),0)+IF(F176="JnPČ",IF(L176&gt;15,0,IF(J176&gt;15,(16-L176)*0.153,((16-L176)-(16-J176))*0.153)),0)+IF(F176="JnEČ",IF(L176&gt;15,0,IF(J176&gt;15,(16-L176)*0.0765,((16-L176)-(16-J176))*0.0765)),0)+IF(F176="JčPČ",IF(L176&gt;15,0,IF(J176&gt;15,(16-L176)*0.06375,((16-L176)-(16-J176))*0.06375)),0)+IF(F176="JčEČ",IF(L176&gt;15,0,IF(J176&gt;15,(16-L176)*0.051,((16-L176)-(16-J176))*0.051)),0)+IF(F176="NEAK",IF(L176&gt;23,0,IF(J176&gt;23,(24-L176)*0.03444,((24-L176)-(24-J176))*0.03444)),0))</f>
        <v>7.3439999999999994</v>
      </c>
      <c r="Q176" s="11">
        <f t="shared" ref="Q176" si="38">IF(ISERROR(P176*100/N176),0,(P176*100/N176))</f>
        <v>19.880887926367084</v>
      </c>
      <c r="R176" s="10">
        <f t="shared" ref="R176:R214" si="39">IF(Q176&lt;=30,O176+P176,O176+O176*0.3)*IF(G176=1,0.4,IF(G176=2,0.75,IF(G176="1 (kas 4 m. 1 k. nerengiamos)",0.52,1)))*IF(D176="olimpinė",1,IF(M176="Ne",0.5,1))*IF(OR(A$5="Lietuvos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federacija"),IF(OR(J176&lt;8,K176&lt;16),0,1),1)*E176*IF(I176&lt;=1,1,1/I176)*IF(OR(A$5="Lietuvos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17.7136</v>
      </c>
      <c r="S176" s="8"/>
    </row>
    <row r="177" spans="1:19">
      <c r="A177" s="61">
        <v>2</v>
      </c>
      <c r="B177" s="61" t="s">
        <v>130</v>
      </c>
      <c r="C177" s="12" t="s">
        <v>40</v>
      </c>
      <c r="D177" s="61" t="s">
        <v>29</v>
      </c>
      <c r="E177" s="61">
        <v>1</v>
      </c>
      <c r="F177" s="61" t="s">
        <v>30</v>
      </c>
      <c r="G177" s="61">
        <v>1</v>
      </c>
      <c r="H177" s="61" t="s">
        <v>31</v>
      </c>
      <c r="I177" s="61"/>
      <c r="J177" s="61">
        <v>30</v>
      </c>
      <c r="K177" s="61">
        <v>27</v>
      </c>
      <c r="L177" s="61">
        <v>12</v>
      </c>
      <c r="M177" s="61" t="s">
        <v>32</v>
      </c>
      <c r="N177" s="3">
        <f t="shared" si="35"/>
        <v>36.94</v>
      </c>
      <c r="O177" s="9">
        <f t="shared" si="36"/>
        <v>36.94</v>
      </c>
      <c r="P177" s="4">
        <f t="shared" ref="P177:P214" si="40">IF(O177=0,0,IF(F177="OŽ",IF(L177&gt;35,0,IF(J177&gt;35,(36-L177)*1.836,((36-L177)-(36-J177))*1.836)),0)+IF(F177="PČ",IF(L177&gt;31,0,IF(J177&gt;31,(32-L177)*1.347,((32-L177)-(32-J177))*1.347)),0)+ IF(F177="PČneol",IF(L177&gt;15,0,IF(J177&gt;15,(16-L177)*0.255,((16-L177)-(16-J177))*0.255)),0)+IF(F177="PŽ",IF(L177&gt;31,0,IF(J177&gt;31,(32-L177)*0.255,((32-L177)-(32-J177))*0.255)),0)+IF(F177="EČ",IF(L177&gt;23,0,IF(J177&gt;23,(24-L177)*0.612,((24-L177)-(24-J177))*0.612)),0)+IF(F177="EČneol",IF(L177&gt;7,0,IF(J177&gt;7,(8-L177)*0.204,((8-L177)-(8-J177))*0.204)),0)+IF(F177="EŽ",IF(L177&gt;23,0,IF(J177&gt;23,(24-L177)*0.204,((24-L177)-(24-J177))*0.204)),0)+IF(F177="PT",IF(L177&gt;31,0,IF(J177&gt;31,(32-L177)*0.204,((32-L177)-(32-J177))*0.204)),0)+IF(F177="JOŽ",IF(L177&gt;23,0,IF(J177&gt;23,(24-L177)*0.255,((24-L177)-(24-J177))*0.255)),0)+IF(F177="JPČ",IF(L177&gt;23,0,IF(J177&gt;23,(24-L177)*0.204,((24-L177)-(24-J177))*0.204)),0)+IF(F177="JEČ",IF(L177&gt;15,0,IF(J177&gt;15,(16-L177)*0.102,((16-L177)-(16-J177))*0.102)),0)+IF(F177="JEOF",IF(L177&gt;15,0,IF(J177&gt;15,(16-L177)*0.102,((16-L177)-(16-J177))*0.102)),0)+IF(F177="JnPČ",IF(L177&gt;15,0,IF(J177&gt;15,(16-L177)*0.153,((16-L177)-(16-J177))*0.153)),0)+IF(F177="JnEČ",IF(L177&gt;15,0,IF(J177&gt;15,(16-L177)*0.0765,((16-L177)-(16-J177))*0.0765)),0)+IF(F177="JčPČ",IF(L177&gt;15,0,IF(J177&gt;15,(16-L177)*0.06375,((16-L177)-(16-J177))*0.06375)),0)+IF(F177="JčEČ",IF(L177&gt;15,0,IF(J177&gt;15,(16-L177)*0.051,((16-L177)-(16-J177))*0.051)),0)+IF(F177="NEAK",IF(L177&gt;23,0,IF(J177&gt;23,(24-L177)*0.03444,((24-L177)-(24-J177))*0.03444)),0))</f>
        <v>7.3439999999999994</v>
      </c>
      <c r="Q177" s="11">
        <f t="shared" ref="Q177:Q214" si="41">IF(ISERROR(P177*100/N177),0,(P177*100/N177))</f>
        <v>19.880887926367084</v>
      </c>
      <c r="R177" s="10">
        <f t="shared" si="39"/>
        <v>17.7136</v>
      </c>
      <c r="S177" s="8"/>
    </row>
    <row r="178" spans="1:19" s="8" customFormat="1">
      <c r="A178" s="61">
        <v>3</v>
      </c>
      <c r="B178" s="61" t="s">
        <v>91</v>
      </c>
      <c r="C178" s="12" t="s">
        <v>40</v>
      </c>
      <c r="D178" s="61" t="s">
        <v>29</v>
      </c>
      <c r="E178" s="61">
        <v>1</v>
      </c>
      <c r="F178" s="61" t="s">
        <v>30</v>
      </c>
      <c r="G178" s="61">
        <v>1</v>
      </c>
      <c r="H178" s="61" t="s">
        <v>31</v>
      </c>
      <c r="I178" s="61"/>
      <c r="J178" s="61">
        <v>26</v>
      </c>
      <c r="K178" s="61">
        <v>27</v>
      </c>
      <c r="L178" s="61">
        <v>3</v>
      </c>
      <c r="M178" s="61" t="s">
        <v>32</v>
      </c>
      <c r="N178" s="3">
        <f t="shared" si="35"/>
        <v>123.84</v>
      </c>
      <c r="O178" s="9">
        <f t="shared" si="36"/>
        <v>123.84</v>
      </c>
      <c r="P178" s="4">
        <f t="shared" si="40"/>
        <v>12.852</v>
      </c>
      <c r="Q178" s="11">
        <f t="shared" si="41"/>
        <v>10.377906976744185</v>
      </c>
      <c r="R178" s="10">
        <f t="shared" si="39"/>
        <v>54.676800000000007</v>
      </c>
    </row>
    <row r="179" spans="1:19" s="8" customFormat="1">
      <c r="A179" s="61">
        <v>4</v>
      </c>
      <c r="B179" s="61" t="s">
        <v>124</v>
      </c>
      <c r="C179" s="12">
        <v>-55</v>
      </c>
      <c r="D179" s="61" t="s">
        <v>29</v>
      </c>
      <c r="E179" s="61">
        <v>1</v>
      </c>
      <c r="F179" s="61" t="s">
        <v>30</v>
      </c>
      <c r="G179" s="61">
        <v>1</v>
      </c>
      <c r="H179" s="61" t="s">
        <v>31</v>
      </c>
      <c r="I179" s="61"/>
      <c r="J179" s="61">
        <v>9</v>
      </c>
      <c r="K179" s="61">
        <v>27</v>
      </c>
      <c r="L179" s="61">
        <v>1</v>
      </c>
      <c r="M179" s="61" t="s">
        <v>32</v>
      </c>
      <c r="N179" s="3">
        <f t="shared" si="35"/>
        <v>76.5</v>
      </c>
      <c r="O179" s="9">
        <f t="shared" si="36"/>
        <v>76.5</v>
      </c>
      <c r="P179" s="4">
        <f t="shared" si="40"/>
        <v>4.8959999999999999</v>
      </c>
      <c r="Q179" s="11">
        <f t="shared" si="41"/>
        <v>6.3999999999999995</v>
      </c>
      <c r="R179" s="10">
        <f t="shared" si="39"/>
        <v>32.558399999999999</v>
      </c>
    </row>
    <row r="180" spans="1:19" s="8" customFormat="1">
      <c r="A180" s="61">
        <v>5</v>
      </c>
      <c r="B180" s="61" t="s">
        <v>131</v>
      </c>
      <c r="C180" s="12">
        <v>-60</v>
      </c>
      <c r="D180" s="61" t="s">
        <v>29</v>
      </c>
      <c r="E180" s="61">
        <v>1</v>
      </c>
      <c r="F180" s="61" t="s">
        <v>30</v>
      </c>
      <c r="G180" s="61">
        <v>1</v>
      </c>
      <c r="H180" s="61" t="s">
        <v>31</v>
      </c>
      <c r="I180" s="61"/>
      <c r="J180" s="61">
        <v>12</v>
      </c>
      <c r="K180" s="61">
        <v>27</v>
      </c>
      <c r="L180" s="61">
        <v>3</v>
      </c>
      <c r="M180" s="61" t="s">
        <v>32</v>
      </c>
      <c r="N180" s="3">
        <f t="shared" si="35"/>
        <v>61.92</v>
      </c>
      <c r="O180" s="9">
        <f t="shared" si="36"/>
        <v>61.92</v>
      </c>
      <c r="P180" s="4">
        <f t="shared" si="40"/>
        <v>5.508</v>
      </c>
      <c r="Q180" s="11">
        <f t="shared" si="41"/>
        <v>8.8953488372093013</v>
      </c>
      <c r="R180" s="10">
        <f t="shared" si="39"/>
        <v>26.9712</v>
      </c>
    </row>
    <row r="181" spans="1:19" s="8" customFormat="1">
      <c r="A181" s="61">
        <v>6</v>
      </c>
      <c r="B181" s="61" t="s">
        <v>35</v>
      </c>
      <c r="C181" s="12">
        <v>-60</v>
      </c>
      <c r="D181" s="61" t="s">
        <v>29</v>
      </c>
      <c r="E181" s="61">
        <v>1</v>
      </c>
      <c r="F181" s="61" t="s">
        <v>30</v>
      </c>
      <c r="G181" s="61">
        <v>1</v>
      </c>
      <c r="H181" s="61" t="s">
        <v>31</v>
      </c>
      <c r="I181" s="61"/>
      <c r="J181" s="61">
        <v>12</v>
      </c>
      <c r="K181" s="61">
        <v>27</v>
      </c>
      <c r="L181" s="61">
        <v>1</v>
      </c>
      <c r="M181" s="61" t="s">
        <v>32</v>
      </c>
      <c r="N181" s="3">
        <f t="shared" si="35"/>
        <v>102</v>
      </c>
      <c r="O181" s="9">
        <f t="shared" si="36"/>
        <v>102</v>
      </c>
      <c r="P181" s="4">
        <f t="shared" si="40"/>
        <v>6.7320000000000002</v>
      </c>
      <c r="Q181" s="11">
        <f t="shared" si="41"/>
        <v>6.6000000000000005</v>
      </c>
      <c r="R181" s="10">
        <f t="shared" si="39"/>
        <v>43.492800000000003</v>
      </c>
    </row>
    <row r="182" spans="1:19" s="8" customFormat="1">
      <c r="A182" s="61">
        <v>7</v>
      </c>
      <c r="B182" s="61" t="s">
        <v>36</v>
      </c>
      <c r="C182" s="12">
        <v>-65</v>
      </c>
      <c r="D182" s="61" t="s">
        <v>29</v>
      </c>
      <c r="E182" s="61">
        <v>1</v>
      </c>
      <c r="F182" s="61" t="s">
        <v>30</v>
      </c>
      <c r="G182" s="61">
        <v>1</v>
      </c>
      <c r="H182" s="61" t="s">
        <v>31</v>
      </c>
      <c r="I182" s="61"/>
      <c r="J182" s="61">
        <v>15</v>
      </c>
      <c r="K182" s="61">
        <v>27</v>
      </c>
      <c r="L182" s="61">
        <v>6</v>
      </c>
      <c r="M182" s="61" t="s">
        <v>32</v>
      </c>
      <c r="N182" s="3">
        <f t="shared" si="35"/>
        <v>37.5</v>
      </c>
      <c r="O182" s="9">
        <f t="shared" si="36"/>
        <v>37.5</v>
      </c>
      <c r="P182" s="4">
        <f t="shared" si="40"/>
        <v>5.508</v>
      </c>
      <c r="Q182" s="11">
        <f t="shared" si="41"/>
        <v>14.687999999999999</v>
      </c>
      <c r="R182" s="10">
        <f t="shared" si="39"/>
        <v>17.203200000000002</v>
      </c>
    </row>
    <row r="183" spans="1:19" s="8" customFormat="1">
      <c r="A183" s="61">
        <v>8</v>
      </c>
      <c r="B183" s="61" t="s">
        <v>132</v>
      </c>
      <c r="C183" s="12">
        <v>-65</v>
      </c>
      <c r="D183" s="61" t="s">
        <v>29</v>
      </c>
      <c r="E183" s="61">
        <v>1</v>
      </c>
      <c r="F183" s="61" t="s">
        <v>30</v>
      </c>
      <c r="G183" s="61">
        <v>1</v>
      </c>
      <c r="H183" s="61" t="s">
        <v>31</v>
      </c>
      <c r="I183" s="61"/>
      <c r="J183" s="61">
        <v>15</v>
      </c>
      <c r="K183" s="61">
        <v>27</v>
      </c>
      <c r="L183" s="61">
        <v>6</v>
      </c>
      <c r="M183" s="61" t="s">
        <v>32</v>
      </c>
      <c r="N183" s="3">
        <f t="shared" si="35"/>
        <v>37.5</v>
      </c>
      <c r="O183" s="9">
        <f t="shared" si="36"/>
        <v>37.5</v>
      </c>
      <c r="P183" s="4">
        <f t="shared" si="40"/>
        <v>5.508</v>
      </c>
      <c r="Q183" s="11">
        <f t="shared" si="41"/>
        <v>14.687999999999999</v>
      </c>
      <c r="R183" s="10">
        <f t="shared" si="39"/>
        <v>17.203200000000002</v>
      </c>
    </row>
    <row r="184" spans="1:19" s="8" customFormat="1">
      <c r="A184" s="61">
        <v>9</v>
      </c>
      <c r="B184" s="61" t="s">
        <v>38</v>
      </c>
      <c r="C184" s="12">
        <v>65</v>
      </c>
      <c r="D184" s="61" t="s">
        <v>29</v>
      </c>
      <c r="E184" s="61">
        <v>1</v>
      </c>
      <c r="F184" s="61" t="s">
        <v>30</v>
      </c>
      <c r="G184" s="61">
        <v>1</v>
      </c>
      <c r="H184" s="61" t="s">
        <v>31</v>
      </c>
      <c r="I184" s="61"/>
      <c r="J184" s="61">
        <v>14</v>
      </c>
      <c r="K184" s="61">
        <v>27</v>
      </c>
      <c r="L184" s="61">
        <v>2</v>
      </c>
      <c r="M184" s="61" t="s">
        <v>32</v>
      </c>
      <c r="N184" s="3">
        <f t="shared" si="35"/>
        <v>91.140000000000015</v>
      </c>
      <c r="O184" s="9">
        <f t="shared" si="36"/>
        <v>91.140000000000015</v>
      </c>
      <c r="P184" s="4">
        <f t="shared" si="40"/>
        <v>7.3439999999999994</v>
      </c>
      <c r="Q184" s="11">
        <f t="shared" si="41"/>
        <v>8.0579328505595775</v>
      </c>
      <c r="R184" s="10">
        <f t="shared" si="39"/>
        <v>39.393600000000006</v>
      </c>
    </row>
    <row r="185" spans="1:19" s="8" customFormat="1">
      <c r="A185" s="61">
        <v>10</v>
      </c>
      <c r="B185" s="61" t="s">
        <v>53</v>
      </c>
      <c r="C185" s="12">
        <v>65</v>
      </c>
      <c r="D185" s="61" t="s">
        <v>29</v>
      </c>
      <c r="E185" s="61">
        <v>1</v>
      </c>
      <c r="F185" s="61" t="s">
        <v>30</v>
      </c>
      <c r="G185" s="61">
        <v>1</v>
      </c>
      <c r="H185" s="61" t="s">
        <v>31</v>
      </c>
      <c r="I185" s="61"/>
      <c r="J185" s="61">
        <v>14</v>
      </c>
      <c r="K185" s="61">
        <v>27</v>
      </c>
      <c r="L185" s="61">
        <v>3</v>
      </c>
      <c r="M185" s="61" t="s">
        <v>32</v>
      </c>
      <c r="N185" s="3">
        <f t="shared" si="35"/>
        <v>72.240000000000009</v>
      </c>
      <c r="O185" s="9">
        <f t="shared" si="36"/>
        <v>72.240000000000009</v>
      </c>
      <c r="P185" s="4">
        <f t="shared" si="40"/>
        <v>6.7320000000000002</v>
      </c>
      <c r="Q185" s="11">
        <f t="shared" si="41"/>
        <v>9.3189368770764123</v>
      </c>
      <c r="R185" s="10">
        <f t="shared" si="39"/>
        <v>31.588800000000006</v>
      </c>
    </row>
    <row r="186" spans="1:19" s="8" customFormat="1">
      <c r="A186" s="61">
        <v>11</v>
      </c>
      <c r="B186" s="61" t="s">
        <v>73</v>
      </c>
      <c r="C186" s="12">
        <v>-75</v>
      </c>
      <c r="D186" s="61" t="s">
        <v>29</v>
      </c>
      <c r="E186" s="61">
        <v>1</v>
      </c>
      <c r="F186" s="61" t="s">
        <v>30</v>
      </c>
      <c r="G186" s="61">
        <v>1</v>
      </c>
      <c r="H186" s="61" t="s">
        <v>31</v>
      </c>
      <c r="I186" s="61"/>
      <c r="J186" s="61">
        <v>28</v>
      </c>
      <c r="K186" s="61">
        <v>27</v>
      </c>
      <c r="L186" s="61">
        <v>3</v>
      </c>
      <c r="M186" s="61" t="s">
        <v>32</v>
      </c>
      <c r="N186" s="3">
        <f t="shared" si="35"/>
        <v>123.84</v>
      </c>
      <c r="O186" s="9">
        <f t="shared" si="36"/>
        <v>123.84</v>
      </c>
      <c r="P186" s="4">
        <f t="shared" si="40"/>
        <v>12.852</v>
      </c>
      <c r="Q186" s="11">
        <f t="shared" si="41"/>
        <v>10.377906976744185</v>
      </c>
      <c r="R186" s="10">
        <f t="shared" si="39"/>
        <v>54.676800000000007</v>
      </c>
    </row>
    <row r="187" spans="1:19" s="8" customFormat="1">
      <c r="A187" s="61">
        <v>12</v>
      </c>
      <c r="B187" s="61" t="s">
        <v>133</v>
      </c>
      <c r="C187" s="12">
        <v>-85</v>
      </c>
      <c r="D187" s="61" t="s">
        <v>29</v>
      </c>
      <c r="E187" s="61">
        <v>1</v>
      </c>
      <c r="F187" s="61" t="s">
        <v>30</v>
      </c>
      <c r="G187" s="61">
        <v>1</v>
      </c>
      <c r="H187" s="61" t="s">
        <v>31</v>
      </c>
      <c r="I187" s="61"/>
      <c r="J187" s="61">
        <v>24</v>
      </c>
      <c r="K187" s="61">
        <v>27</v>
      </c>
      <c r="L187" s="61">
        <v>12</v>
      </c>
      <c r="M187" s="61" t="s">
        <v>32</v>
      </c>
      <c r="N187" s="3">
        <f t="shared" si="35"/>
        <v>36.94</v>
      </c>
      <c r="O187" s="9">
        <f t="shared" si="36"/>
        <v>36.94</v>
      </c>
      <c r="P187" s="4">
        <f t="shared" si="40"/>
        <v>7.3439999999999994</v>
      </c>
      <c r="Q187" s="11">
        <f t="shared" si="41"/>
        <v>19.880887926367084</v>
      </c>
      <c r="R187" s="10">
        <f t="shared" si="39"/>
        <v>17.7136</v>
      </c>
    </row>
    <row r="188" spans="1:19" s="8" customFormat="1">
      <c r="A188" s="61">
        <v>13</v>
      </c>
      <c r="B188" s="61" t="s">
        <v>117</v>
      </c>
      <c r="C188" s="12">
        <v>-85</v>
      </c>
      <c r="D188" s="61" t="s">
        <v>29</v>
      </c>
      <c r="E188" s="61">
        <v>1</v>
      </c>
      <c r="F188" s="61" t="s">
        <v>30</v>
      </c>
      <c r="G188" s="61">
        <v>1</v>
      </c>
      <c r="H188" s="61" t="s">
        <v>31</v>
      </c>
      <c r="I188" s="61"/>
      <c r="J188" s="61">
        <v>24</v>
      </c>
      <c r="K188" s="61">
        <v>27</v>
      </c>
      <c r="L188" s="61">
        <v>6</v>
      </c>
      <c r="M188" s="61" t="s">
        <v>32</v>
      </c>
      <c r="N188" s="3">
        <f t="shared" si="35"/>
        <v>60</v>
      </c>
      <c r="O188" s="9">
        <f t="shared" si="36"/>
        <v>60</v>
      </c>
      <c r="P188" s="4">
        <f t="shared" si="40"/>
        <v>11.016</v>
      </c>
      <c r="Q188" s="11">
        <f t="shared" si="41"/>
        <v>18.36</v>
      </c>
      <c r="R188" s="10">
        <f t="shared" si="39"/>
        <v>28.406400000000005</v>
      </c>
    </row>
    <row r="189" spans="1:19" s="8" customFormat="1">
      <c r="A189" s="61">
        <v>14</v>
      </c>
      <c r="B189" s="61" t="s">
        <v>86</v>
      </c>
      <c r="C189" s="12">
        <v>-95</v>
      </c>
      <c r="D189" s="61" t="s">
        <v>29</v>
      </c>
      <c r="E189" s="61">
        <v>1</v>
      </c>
      <c r="F189" s="61" t="s">
        <v>30</v>
      </c>
      <c r="G189" s="61">
        <v>1</v>
      </c>
      <c r="H189" s="61" t="s">
        <v>31</v>
      </c>
      <c r="I189" s="61"/>
      <c r="J189" s="61">
        <v>14</v>
      </c>
      <c r="K189" s="61">
        <v>27</v>
      </c>
      <c r="L189" s="61">
        <v>2</v>
      </c>
      <c r="M189" s="61" t="s">
        <v>32</v>
      </c>
      <c r="N189" s="3">
        <f t="shared" si="35"/>
        <v>91.140000000000015</v>
      </c>
      <c r="O189" s="9">
        <f t="shared" si="36"/>
        <v>91.140000000000015</v>
      </c>
      <c r="P189" s="4">
        <f t="shared" si="40"/>
        <v>7.3439999999999994</v>
      </c>
      <c r="Q189" s="11">
        <f t="shared" si="41"/>
        <v>8.0579328505595775</v>
      </c>
      <c r="R189" s="10">
        <f t="shared" si="39"/>
        <v>39.393600000000006</v>
      </c>
    </row>
    <row r="190" spans="1:19" s="8" customFormat="1">
      <c r="A190" s="61">
        <v>15</v>
      </c>
      <c r="B190" s="61" t="s">
        <v>81</v>
      </c>
      <c r="C190" s="12">
        <v>-95</v>
      </c>
      <c r="D190" s="61" t="s">
        <v>29</v>
      </c>
      <c r="E190" s="61">
        <v>1</v>
      </c>
      <c r="F190" s="61" t="s">
        <v>30</v>
      </c>
      <c r="G190" s="61">
        <v>1</v>
      </c>
      <c r="H190" s="61" t="s">
        <v>31</v>
      </c>
      <c r="I190" s="61"/>
      <c r="J190" s="61">
        <v>14</v>
      </c>
      <c r="K190" s="61">
        <v>27</v>
      </c>
      <c r="L190" s="61">
        <v>6</v>
      </c>
      <c r="M190" s="61" t="s">
        <v>32</v>
      </c>
      <c r="N190" s="3">
        <f t="shared" si="35"/>
        <v>35</v>
      </c>
      <c r="O190" s="9">
        <f t="shared" si="36"/>
        <v>35</v>
      </c>
      <c r="P190" s="4">
        <f t="shared" si="40"/>
        <v>4.8959999999999999</v>
      </c>
      <c r="Q190" s="11">
        <f t="shared" si="41"/>
        <v>13.988571428571428</v>
      </c>
      <c r="R190" s="10">
        <f t="shared" si="39"/>
        <v>15.958400000000001</v>
      </c>
    </row>
    <row r="191" spans="1:19" s="8" customFormat="1">
      <c r="A191" s="61">
        <v>16</v>
      </c>
      <c r="B191" s="61" t="s">
        <v>83</v>
      </c>
      <c r="C191" s="12">
        <v>95</v>
      </c>
      <c r="D191" s="61" t="s">
        <v>29</v>
      </c>
      <c r="E191" s="61">
        <v>1</v>
      </c>
      <c r="F191" s="61" t="s">
        <v>30</v>
      </c>
      <c r="G191" s="61">
        <v>1</v>
      </c>
      <c r="H191" s="61" t="s">
        <v>31</v>
      </c>
      <c r="I191" s="61"/>
      <c r="J191" s="61">
        <v>15</v>
      </c>
      <c r="K191" s="61">
        <v>27</v>
      </c>
      <c r="L191" s="61">
        <v>1</v>
      </c>
      <c r="M191" s="61" t="s">
        <v>32</v>
      </c>
      <c r="N191" s="3">
        <f t="shared" si="35"/>
        <v>127.5</v>
      </c>
      <c r="O191" s="9">
        <f t="shared" si="36"/>
        <v>127.5</v>
      </c>
      <c r="P191" s="4">
        <f t="shared" si="40"/>
        <v>8.5679999999999996</v>
      </c>
      <c r="Q191" s="11">
        <f t="shared" si="41"/>
        <v>6.72</v>
      </c>
      <c r="R191" s="10">
        <f t="shared" si="39"/>
        <v>54.427200000000006</v>
      </c>
    </row>
    <row r="192" spans="1:19" s="8" customFormat="1">
      <c r="A192" s="61">
        <v>17</v>
      </c>
      <c r="B192" s="61" t="s">
        <v>134</v>
      </c>
      <c r="C192" s="12">
        <v>95</v>
      </c>
      <c r="D192" s="61" t="s">
        <v>29</v>
      </c>
      <c r="E192" s="61">
        <v>1</v>
      </c>
      <c r="F192" s="61" t="s">
        <v>30</v>
      </c>
      <c r="G192" s="61">
        <v>1</v>
      </c>
      <c r="H192" s="61" t="s">
        <v>31</v>
      </c>
      <c r="I192" s="61"/>
      <c r="J192" s="61">
        <v>15</v>
      </c>
      <c r="K192" s="61">
        <v>27</v>
      </c>
      <c r="L192" s="61">
        <v>6</v>
      </c>
      <c r="M192" s="61" t="s">
        <v>32</v>
      </c>
      <c r="N192" s="3">
        <f t="shared" si="35"/>
        <v>37.5</v>
      </c>
      <c r="O192" s="9">
        <f t="shared" si="36"/>
        <v>37.5</v>
      </c>
      <c r="P192" s="4">
        <f t="shared" si="40"/>
        <v>5.508</v>
      </c>
      <c r="Q192" s="11">
        <f t="shared" si="41"/>
        <v>14.687999999999999</v>
      </c>
      <c r="R192" s="10">
        <f t="shared" si="39"/>
        <v>17.203200000000002</v>
      </c>
    </row>
    <row r="193" spans="1:19" s="8" customFormat="1">
      <c r="A193" s="61">
        <v>18</v>
      </c>
      <c r="B193" s="61" t="s">
        <v>135</v>
      </c>
      <c r="C193" s="12" t="s">
        <v>40</v>
      </c>
      <c r="D193" s="61" t="s">
        <v>29</v>
      </c>
      <c r="E193" s="61">
        <v>1</v>
      </c>
      <c r="F193" s="61" t="s">
        <v>50</v>
      </c>
      <c r="G193" s="61">
        <v>1</v>
      </c>
      <c r="H193" s="61" t="s">
        <v>31</v>
      </c>
      <c r="I193" s="61"/>
      <c r="J193" s="61">
        <v>15</v>
      </c>
      <c r="K193" s="61">
        <v>19</v>
      </c>
      <c r="L193" s="61">
        <v>2</v>
      </c>
      <c r="M193" s="61" t="s">
        <v>32</v>
      </c>
      <c r="N193" s="3">
        <f t="shared" si="35"/>
        <v>18.309375000000003</v>
      </c>
      <c r="O193" s="9">
        <f t="shared" si="36"/>
        <v>18.309375000000003</v>
      </c>
      <c r="P193" s="4">
        <f t="shared" si="40"/>
        <v>0.99449999999999994</v>
      </c>
      <c r="Q193" s="11">
        <f t="shared" si="41"/>
        <v>5.4316436251920104</v>
      </c>
      <c r="R193" s="10">
        <f t="shared" si="39"/>
        <v>7.7215500000000006</v>
      </c>
    </row>
    <row r="194" spans="1:19" s="8" customFormat="1">
      <c r="A194" s="61">
        <v>19</v>
      </c>
      <c r="B194" s="61" t="s">
        <v>111</v>
      </c>
      <c r="C194" s="12" t="s">
        <v>40</v>
      </c>
      <c r="D194" s="61" t="s">
        <v>29</v>
      </c>
      <c r="E194" s="61">
        <v>1</v>
      </c>
      <c r="F194" s="61" t="s">
        <v>50</v>
      </c>
      <c r="G194" s="61">
        <v>1</v>
      </c>
      <c r="H194" s="61" t="s">
        <v>31</v>
      </c>
      <c r="I194" s="61"/>
      <c r="J194" s="61">
        <v>15</v>
      </c>
      <c r="K194" s="61">
        <v>19</v>
      </c>
      <c r="L194" s="61">
        <v>6</v>
      </c>
      <c r="M194" s="61" t="s">
        <v>32</v>
      </c>
      <c r="N194" s="3">
        <f t="shared" si="35"/>
        <v>7.03125</v>
      </c>
      <c r="O194" s="9">
        <f t="shared" si="36"/>
        <v>7.03125</v>
      </c>
      <c r="P194" s="4">
        <f t="shared" si="40"/>
        <v>0.6885</v>
      </c>
      <c r="Q194" s="11">
        <f t="shared" si="41"/>
        <v>9.7919999999999998</v>
      </c>
      <c r="R194" s="10">
        <f t="shared" si="39"/>
        <v>3.0879000000000003</v>
      </c>
    </row>
    <row r="195" spans="1:19" s="8" customFormat="1">
      <c r="A195" s="61">
        <v>20</v>
      </c>
      <c r="B195" s="61" t="s">
        <v>136</v>
      </c>
      <c r="C195" s="12">
        <v>-50</v>
      </c>
      <c r="D195" s="61" t="s">
        <v>29</v>
      </c>
      <c r="E195" s="61">
        <v>1</v>
      </c>
      <c r="F195" s="61" t="s">
        <v>50</v>
      </c>
      <c r="G195" s="61">
        <v>1</v>
      </c>
      <c r="H195" s="61" t="s">
        <v>31</v>
      </c>
      <c r="I195" s="61"/>
      <c r="J195" s="61">
        <v>8</v>
      </c>
      <c r="K195" s="61">
        <v>19</v>
      </c>
      <c r="L195" s="61">
        <v>3</v>
      </c>
      <c r="M195" s="61" t="s">
        <v>32</v>
      </c>
      <c r="N195" s="3">
        <f t="shared" si="35"/>
        <v>7.74</v>
      </c>
      <c r="O195" s="9">
        <f t="shared" si="36"/>
        <v>7.74</v>
      </c>
      <c r="P195" s="4">
        <f t="shared" si="40"/>
        <v>0.38250000000000001</v>
      </c>
      <c r="Q195" s="11">
        <f t="shared" si="41"/>
        <v>4.941860465116279</v>
      </c>
      <c r="R195" s="10">
        <f t="shared" si="39"/>
        <v>3.2490000000000006</v>
      </c>
    </row>
    <row r="196" spans="1:19" s="8" customFormat="1">
      <c r="A196" s="61">
        <v>21</v>
      </c>
      <c r="B196" s="61" t="s">
        <v>137</v>
      </c>
      <c r="C196" s="12">
        <v>-50</v>
      </c>
      <c r="D196" s="61" t="s">
        <v>29</v>
      </c>
      <c r="E196" s="61">
        <v>1</v>
      </c>
      <c r="F196" s="61" t="s">
        <v>50</v>
      </c>
      <c r="G196" s="61">
        <v>1</v>
      </c>
      <c r="H196" s="61" t="s">
        <v>31</v>
      </c>
      <c r="I196" s="61"/>
      <c r="J196" s="61">
        <v>8</v>
      </c>
      <c r="K196" s="61">
        <v>19</v>
      </c>
      <c r="L196" s="61">
        <v>3</v>
      </c>
      <c r="M196" s="61" t="s">
        <v>32</v>
      </c>
      <c r="N196" s="3">
        <f t="shared" si="35"/>
        <v>7.74</v>
      </c>
      <c r="O196" s="9">
        <f t="shared" si="36"/>
        <v>7.74</v>
      </c>
      <c r="P196" s="4">
        <f t="shared" si="40"/>
        <v>0.38250000000000001</v>
      </c>
      <c r="Q196" s="11">
        <f t="shared" si="41"/>
        <v>4.941860465116279</v>
      </c>
      <c r="R196" s="10">
        <f t="shared" si="39"/>
        <v>3.2490000000000006</v>
      </c>
    </row>
    <row r="197" spans="1:19" s="8" customFormat="1">
      <c r="A197" s="61">
        <v>22</v>
      </c>
      <c r="B197" s="61" t="s">
        <v>138</v>
      </c>
      <c r="C197" s="12">
        <v>-55</v>
      </c>
      <c r="D197" s="61" t="s">
        <v>29</v>
      </c>
      <c r="E197" s="61">
        <v>1</v>
      </c>
      <c r="F197" s="61" t="s">
        <v>50</v>
      </c>
      <c r="G197" s="61">
        <v>1</v>
      </c>
      <c r="H197" s="61" t="s">
        <v>31</v>
      </c>
      <c r="I197" s="61"/>
      <c r="J197" s="61">
        <v>11</v>
      </c>
      <c r="K197" s="61">
        <v>19</v>
      </c>
      <c r="L197" s="61">
        <v>3</v>
      </c>
      <c r="M197" s="61" t="s">
        <v>32</v>
      </c>
      <c r="N197" s="3">
        <f t="shared" si="35"/>
        <v>10.6425</v>
      </c>
      <c r="O197" s="9">
        <f t="shared" si="36"/>
        <v>10.6425</v>
      </c>
      <c r="P197" s="4">
        <f t="shared" si="40"/>
        <v>0.61199999999999999</v>
      </c>
      <c r="Q197" s="11">
        <f t="shared" si="41"/>
        <v>5.750528541226215</v>
      </c>
      <c r="R197" s="10">
        <f t="shared" si="39"/>
        <v>4.5018000000000002</v>
      </c>
    </row>
    <row r="198" spans="1:19" s="8" customFormat="1">
      <c r="A198" s="61">
        <v>23</v>
      </c>
      <c r="B198" s="61" t="s">
        <v>139</v>
      </c>
      <c r="C198" s="12">
        <v>-55</v>
      </c>
      <c r="D198" s="61" t="s">
        <v>29</v>
      </c>
      <c r="E198" s="61">
        <v>1</v>
      </c>
      <c r="F198" s="61" t="s">
        <v>50</v>
      </c>
      <c r="G198" s="61">
        <v>1</v>
      </c>
      <c r="H198" s="61" t="s">
        <v>31</v>
      </c>
      <c r="I198" s="61"/>
      <c r="J198" s="61">
        <v>11</v>
      </c>
      <c r="K198" s="61">
        <v>19</v>
      </c>
      <c r="L198" s="61">
        <v>6</v>
      </c>
      <c r="M198" s="61" t="s">
        <v>32</v>
      </c>
      <c r="N198" s="3">
        <f t="shared" si="35"/>
        <v>5.15625</v>
      </c>
      <c r="O198" s="9">
        <f t="shared" si="36"/>
        <v>5.15625</v>
      </c>
      <c r="P198" s="4">
        <f t="shared" si="40"/>
        <v>0.38250000000000001</v>
      </c>
      <c r="Q198" s="11">
        <f t="shared" si="41"/>
        <v>7.418181818181818</v>
      </c>
      <c r="R198" s="10">
        <f t="shared" si="39"/>
        <v>2.2155</v>
      </c>
    </row>
    <row r="199" spans="1:19" s="8" customFormat="1">
      <c r="A199" s="61">
        <v>24</v>
      </c>
      <c r="B199" s="61" t="s">
        <v>140</v>
      </c>
      <c r="C199" s="12">
        <v>-60</v>
      </c>
      <c r="D199" s="61" t="s">
        <v>29</v>
      </c>
      <c r="E199" s="61">
        <v>1</v>
      </c>
      <c r="F199" s="61" t="s">
        <v>50</v>
      </c>
      <c r="G199" s="61">
        <v>1</v>
      </c>
      <c r="H199" s="61" t="s">
        <v>31</v>
      </c>
      <c r="I199" s="61"/>
      <c r="J199" s="61">
        <v>11</v>
      </c>
      <c r="K199" s="61">
        <v>19</v>
      </c>
      <c r="L199" s="61">
        <v>3</v>
      </c>
      <c r="M199" s="61" t="s">
        <v>32</v>
      </c>
      <c r="N199" s="3">
        <f t="shared" si="35"/>
        <v>10.6425</v>
      </c>
      <c r="O199" s="9">
        <f t="shared" si="36"/>
        <v>10.6425</v>
      </c>
      <c r="P199" s="4">
        <f t="shared" si="40"/>
        <v>0.61199999999999999</v>
      </c>
      <c r="Q199" s="11">
        <f t="shared" si="41"/>
        <v>5.750528541226215</v>
      </c>
      <c r="R199" s="10">
        <f t="shared" si="39"/>
        <v>4.5018000000000002</v>
      </c>
    </row>
    <row r="200" spans="1:19" s="8" customFormat="1">
      <c r="A200" s="61">
        <v>25</v>
      </c>
      <c r="B200" s="61" t="s">
        <v>141</v>
      </c>
      <c r="C200" s="12">
        <v>-65</v>
      </c>
      <c r="D200" s="61" t="s">
        <v>29</v>
      </c>
      <c r="E200" s="61">
        <v>1</v>
      </c>
      <c r="F200" s="61" t="s">
        <v>50</v>
      </c>
      <c r="G200" s="61">
        <v>1</v>
      </c>
      <c r="H200" s="61" t="s">
        <v>31</v>
      </c>
      <c r="I200" s="61"/>
      <c r="J200" s="61">
        <v>14</v>
      </c>
      <c r="K200" s="61">
        <v>19</v>
      </c>
      <c r="L200" s="61">
        <v>1</v>
      </c>
      <c r="M200" s="61" t="s">
        <v>32</v>
      </c>
      <c r="N200" s="3">
        <f t="shared" si="35"/>
        <v>22.3125</v>
      </c>
      <c r="O200" s="9">
        <f t="shared" si="36"/>
        <v>22.3125</v>
      </c>
      <c r="P200" s="4">
        <f t="shared" si="40"/>
        <v>0.99449999999999994</v>
      </c>
      <c r="Q200" s="11">
        <f t="shared" si="41"/>
        <v>4.4571428571428564</v>
      </c>
      <c r="R200" s="10">
        <f t="shared" si="39"/>
        <v>9.3227999999999991</v>
      </c>
    </row>
    <row r="201" spans="1:19" s="8" customFormat="1">
      <c r="A201" s="61">
        <v>26</v>
      </c>
      <c r="B201" s="61" t="s">
        <v>142</v>
      </c>
      <c r="C201" s="12">
        <v>-65</v>
      </c>
      <c r="D201" s="61" t="s">
        <v>29</v>
      </c>
      <c r="E201" s="61">
        <v>1</v>
      </c>
      <c r="F201" s="61" t="s">
        <v>50</v>
      </c>
      <c r="G201" s="61">
        <v>1</v>
      </c>
      <c r="H201" s="61" t="s">
        <v>31</v>
      </c>
      <c r="I201" s="61"/>
      <c r="J201" s="61">
        <v>14</v>
      </c>
      <c r="K201" s="61">
        <v>19</v>
      </c>
      <c r="L201" s="61">
        <v>6</v>
      </c>
      <c r="M201" s="61" t="s">
        <v>32</v>
      </c>
      <c r="N201" s="3">
        <f t="shared" si="35"/>
        <v>6.5625</v>
      </c>
      <c r="O201" s="9">
        <f t="shared" si="36"/>
        <v>6.5625</v>
      </c>
      <c r="P201" s="4">
        <f t="shared" si="40"/>
        <v>0.61199999999999999</v>
      </c>
      <c r="Q201" s="11">
        <f t="shared" si="41"/>
        <v>9.3257142857142856</v>
      </c>
      <c r="R201" s="10">
        <f t="shared" si="39"/>
        <v>2.8698000000000001</v>
      </c>
    </row>
    <row r="202" spans="1:19">
      <c r="A202" s="61">
        <v>27</v>
      </c>
      <c r="B202" s="61" t="s">
        <v>143</v>
      </c>
      <c r="C202" s="12">
        <v>65</v>
      </c>
      <c r="D202" s="61" t="s">
        <v>29</v>
      </c>
      <c r="E202" s="61">
        <v>1</v>
      </c>
      <c r="F202" s="61" t="s">
        <v>50</v>
      </c>
      <c r="G202" s="61">
        <v>1</v>
      </c>
      <c r="H202" s="61" t="s">
        <v>31</v>
      </c>
      <c r="I202" s="61"/>
      <c r="J202" s="61">
        <v>10</v>
      </c>
      <c r="K202" s="61">
        <v>19</v>
      </c>
      <c r="L202" s="61">
        <v>1</v>
      </c>
      <c r="M202" s="61" t="s">
        <v>32</v>
      </c>
      <c r="N202" s="3">
        <f t="shared" si="35"/>
        <v>15.9375</v>
      </c>
      <c r="O202" s="9">
        <f t="shared" si="36"/>
        <v>15.9375</v>
      </c>
      <c r="P202" s="4">
        <f t="shared" si="40"/>
        <v>0.6885</v>
      </c>
      <c r="Q202" s="11">
        <f t="shared" si="41"/>
        <v>4.3199999999999994</v>
      </c>
      <c r="R202" s="10">
        <f t="shared" si="39"/>
        <v>6.6504000000000012</v>
      </c>
      <c r="S202" s="8"/>
    </row>
    <row r="203" spans="1:19" s="8" customFormat="1">
      <c r="A203" s="61">
        <v>28</v>
      </c>
      <c r="B203" s="61" t="s">
        <v>144</v>
      </c>
      <c r="C203" s="12">
        <v>65</v>
      </c>
      <c r="D203" s="61" t="s">
        <v>29</v>
      </c>
      <c r="E203" s="61">
        <v>1</v>
      </c>
      <c r="F203" s="61" t="s">
        <v>50</v>
      </c>
      <c r="G203" s="61">
        <v>1</v>
      </c>
      <c r="H203" s="61" t="s">
        <v>31</v>
      </c>
      <c r="I203" s="61"/>
      <c r="J203" s="61">
        <v>10</v>
      </c>
      <c r="K203" s="61">
        <v>19</v>
      </c>
      <c r="L203" s="61">
        <v>3</v>
      </c>
      <c r="M203" s="61" t="s">
        <v>32</v>
      </c>
      <c r="N203" s="3">
        <f t="shared" si="35"/>
        <v>9.6750000000000007</v>
      </c>
      <c r="O203" s="9">
        <f t="shared" si="36"/>
        <v>9.6750000000000007</v>
      </c>
      <c r="P203" s="4">
        <f t="shared" si="40"/>
        <v>0.53549999999999998</v>
      </c>
      <c r="Q203" s="11">
        <f t="shared" si="41"/>
        <v>5.5348837209302317</v>
      </c>
      <c r="R203" s="10">
        <f t="shared" si="39"/>
        <v>4.0842000000000009</v>
      </c>
    </row>
    <row r="204" spans="1:19" s="8" customFormat="1">
      <c r="A204" s="61">
        <v>29</v>
      </c>
      <c r="B204" s="61" t="s">
        <v>145</v>
      </c>
      <c r="C204" s="12">
        <v>-60</v>
      </c>
      <c r="D204" s="61" t="s">
        <v>29</v>
      </c>
      <c r="E204" s="61">
        <v>1</v>
      </c>
      <c r="F204" s="61" t="s">
        <v>50</v>
      </c>
      <c r="G204" s="61">
        <v>1</v>
      </c>
      <c r="H204" s="61" t="s">
        <v>31</v>
      </c>
      <c r="I204" s="61"/>
      <c r="J204" s="61">
        <v>17</v>
      </c>
      <c r="K204" s="61">
        <v>19</v>
      </c>
      <c r="L204" s="61">
        <v>2</v>
      </c>
      <c r="M204" s="61" t="s">
        <v>32</v>
      </c>
      <c r="N204" s="3">
        <f t="shared" si="35"/>
        <v>19.53</v>
      </c>
      <c r="O204" s="9">
        <f t="shared" si="36"/>
        <v>19.53</v>
      </c>
      <c r="P204" s="4">
        <f t="shared" si="40"/>
        <v>1.071</v>
      </c>
      <c r="Q204" s="11">
        <f t="shared" si="41"/>
        <v>5.4838709677419351</v>
      </c>
      <c r="R204" s="10">
        <f t="shared" si="39"/>
        <v>8.2404000000000011</v>
      </c>
    </row>
    <row r="205" spans="1:19" s="8" customFormat="1">
      <c r="A205" s="61">
        <v>30</v>
      </c>
      <c r="B205" s="61" t="s">
        <v>146</v>
      </c>
      <c r="C205" s="12">
        <v>-65</v>
      </c>
      <c r="D205" s="61" t="s">
        <v>29</v>
      </c>
      <c r="E205" s="61">
        <v>1</v>
      </c>
      <c r="F205" s="61" t="s">
        <v>50</v>
      </c>
      <c r="G205" s="61">
        <v>1</v>
      </c>
      <c r="H205" s="61" t="s">
        <v>31</v>
      </c>
      <c r="I205" s="61"/>
      <c r="J205" s="61">
        <v>18</v>
      </c>
      <c r="K205" s="61">
        <v>19</v>
      </c>
      <c r="L205" s="61">
        <v>12</v>
      </c>
      <c r="M205" s="61" t="s">
        <v>32</v>
      </c>
      <c r="N205" s="3">
        <f t="shared" si="35"/>
        <v>4.6174999999999997</v>
      </c>
      <c r="O205" s="9">
        <f t="shared" si="36"/>
        <v>4.6174999999999997</v>
      </c>
      <c r="P205" s="4">
        <f t="shared" si="40"/>
        <v>0.30599999999999999</v>
      </c>
      <c r="Q205" s="11">
        <f t="shared" si="41"/>
        <v>6.6269626421223604</v>
      </c>
      <c r="R205" s="10">
        <f t="shared" si="39"/>
        <v>1.9694</v>
      </c>
    </row>
    <row r="206" spans="1:19" s="8" customFormat="1">
      <c r="A206" s="61">
        <v>31</v>
      </c>
      <c r="B206" s="61" t="s">
        <v>147</v>
      </c>
      <c r="C206" s="12">
        <v>-65</v>
      </c>
      <c r="D206" s="61" t="s">
        <v>29</v>
      </c>
      <c r="E206" s="61">
        <v>1</v>
      </c>
      <c r="F206" s="61" t="s">
        <v>50</v>
      </c>
      <c r="G206" s="61">
        <v>1</v>
      </c>
      <c r="H206" s="61" t="s">
        <v>31</v>
      </c>
      <c r="I206" s="61"/>
      <c r="J206" s="61">
        <v>18</v>
      </c>
      <c r="K206" s="61">
        <v>19</v>
      </c>
      <c r="L206" s="61">
        <v>6</v>
      </c>
      <c r="M206" s="61" t="s">
        <v>32</v>
      </c>
      <c r="N206" s="3">
        <f t="shared" si="35"/>
        <v>7.5</v>
      </c>
      <c r="O206" s="9">
        <f t="shared" si="36"/>
        <v>7.5</v>
      </c>
      <c r="P206" s="4">
        <f t="shared" si="40"/>
        <v>0.76500000000000001</v>
      </c>
      <c r="Q206" s="11">
        <f t="shared" si="41"/>
        <v>10.199999999999999</v>
      </c>
      <c r="R206" s="10">
        <f t="shared" si="39"/>
        <v>3.3060000000000005</v>
      </c>
    </row>
    <row r="207" spans="1:19" s="8" customFormat="1">
      <c r="A207" s="61">
        <v>32</v>
      </c>
      <c r="B207" s="61" t="s">
        <v>104</v>
      </c>
      <c r="C207" s="12">
        <v>-70</v>
      </c>
      <c r="D207" s="61" t="s">
        <v>29</v>
      </c>
      <c r="E207" s="61">
        <v>1</v>
      </c>
      <c r="F207" s="61" t="s">
        <v>50</v>
      </c>
      <c r="G207" s="61">
        <v>1</v>
      </c>
      <c r="H207" s="61" t="s">
        <v>31</v>
      </c>
      <c r="I207" s="61"/>
      <c r="J207" s="61">
        <v>19</v>
      </c>
      <c r="K207" s="61">
        <v>19</v>
      </c>
      <c r="L207" s="61">
        <v>6</v>
      </c>
      <c r="M207" s="61" t="s">
        <v>32</v>
      </c>
      <c r="N207" s="3">
        <f t="shared" si="35"/>
        <v>7.5</v>
      </c>
      <c r="O207" s="9">
        <f t="shared" si="36"/>
        <v>7.5</v>
      </c>
      <c r="P207" s="4">
        <f t="shared" si="40"/>
        <v>0.76500000000000001</v>
      </c>
      <c r="Q207" s="11">
        <f t="shared" si="41"/>
        <v>10.199999999999999</v>
      </c>
      <c r="R207" s="10">
        <f t="shared" si="39"/>
        <v>3.3060000000000005</v>
      </c>
    </row>
    <row r="208" spans="1:19">
      <c r="A208" s="61">
        <v>33</v>
      </c>
      <c r="B208" s="61" t="s">
        <v>148</v>
      </c>
      <c r="C208" s="12">
        <v>-70</v>
      </c>
      <c r="D208" s="61" t="s">
        <v>29</v>
      </c>
      <c r="E208" s="61">
        <v>1</v>
      </c>
      <c r="F208" s="61" t="s">
        <v>50</v>
      </c>
      <c r="G208" s="61">
        <v>1</v>
      </c>
      <c r="H208" s="61" t="s">
        <v>31</v>
      </c>
      <c r="I208" s="61"/>
      <c r="J208" s="61">
        <v>19</v>
      </c>
      <c r="K208" s="61">
        <v>19</v>
      </c>
      <c r="L208" s="61">
        <v>12</v>
      </c>
      <c r="M208" s="61" t="s">
        <v>32</v>
      </c>
      <c r="N208" s="3">
        <f t="shared" si="35"/>
        <v>4.6174999999999997</v>
      </c>
      <c r="O208" s="9">
        <f t="shared" si="36"/>
        <v>4.6174999999999997</v>
      </c>
      <c r="P208" s="4">
        <f t="shared" si="40"/>
        <v>0.30599999999999999</v>
      </c>
      <c r="Q208" s="11">
        <f t="shared" si="41"/>
        <v>6.6269626421223604</v>
      </c>
      <c r="R208" s="10">
        <f t="shared" si="39"/>
        <v>1.9694</v>
      </c>
      <c r="S208" s="8"/>
    </row>
    <row r="209" spans="1:19">
      <c r="A209" s="61">
        <v>34</v>
      </c>
      <c r="B209" s="61" t="s">
        <v>105</v>
      </c>
      <c r="C209" s="12">
        <v>-75</v>
      </c>
      <c r="D209" s="61" t="s">
        <v>29</v>
      </c>
      <c r="E209" s="61">
        <v>1</v>
      </c>
      <c r="F209" s="61" t="s">
        <v>50</v>
      </c>
      <c r="G209" s="61">
        <v>1</v>
      </c>
      <c r="H209" s="61" t="s">
        <v>31</v>
      </c>
      <c r="I209" s="61"/>
      <c r="J209" s="61">
        <v>14</v>
      </c>
      <c r="K209" s="61">
        <v>19</v>
      </c>
      <c r="L209" s="61">
        <v>1</v>
      </c>
      <c r="M209" s="61" t="s">
        <v>32</v>
      </c>
      <c r="N209" s="3">
        <f t="shared" si="35"/>
        <v>22.3125</v>
      </c>
      <c r="O209" s="9">
        <f t="shared" si="36"/>
        <v>22.3125</v>
      </c>
      <c r="P209" s="4">
        <f t="shared" si="40"/>
        <v>0.99449999999999994</v>
      </c>
      <c r="Q209" s="11">
        <f t="shared" si="41"/>
        <v>4.4571428571428564</v>
      </c>
      <c r="R209" s="10">
        <f t="shared" si="39"/>
        <v>9.3227999999999991</v>
      </c>
      <c r="S209" s="8"/>
    </row>
    <row r="210" spans="1:19">
      <c r="A210" s="61">
        <v>35</v>
      </c>
      <c r="B210" s="61" t="s">
        <v>149</v>
      </c>
      <c r="C210" s="12">
        <v>-75</v>
      </c>
      <c r="D210" s="61" t="s">
        <v>29</v>
      </c>
      <c r="E210" s="61">
        <v>1</v>
      </c>
      <c r="F210" s="61" t="s">
        <v>50</v>
      </c>
      <c r="G210" s="61">
        <v>1</v>
      </c>
      <c r="H210" s="61" t="s">
        <v>31</v>
      </c>
      <c r="I210" s="61"/>
      <c r="J210" s="61">
        <v>14</v>
      </c>
      <c r="K210" s="61">
        <v>19</v>
      </c>
      <c r="L210" s="61">
        <v>6</v>
      </c>
      <c r="M210" s="61" t="s">
        <v>32</v>
      </c>
      <c r="N210" s="3">
        <f t="shared" si="35"/>
        <v>6.5625</v>
      </c>
      <c r="O210" s="9">
        <f t="shared" si="36"/>
        <v>6.5625</v>
      </c>
      <c r="P210" s="4">
        <f t="shared" si="40"/>
        <v>0.61199999999999999</v>
      </c>
      <c r="Q210" s="11">
        <f t="shared" si="41"/>
        <v>9.3257142857142856</v>
      </c>
      <c r="R210" s="10">
        <f t="shared" si="39"/>
        <v>2.8698000000000001</v>
      </c>
      <c r="S210" s="8"/>
    </row>
    <row r="211" spans="1:19">
      <c r="A211" s="61">
        <v>36</v>
      </c>
      <c r="B211" s="61" t="s">
        <v>150</v>
      </c>
      <c r="C211" s="12">
        <v>-80</v>
      </c>
      <c r="D211" s="61" t="s">
        <v>29</v>
      </c>
      <c r="E211" s="61">
        <v>1</v>
      </c>
      <c r="F211" s="61" t="s">
        <v>50</v>
      </c>
      <c r="G211" s="61">
        <v>1</v>
      </c>
      <c r="H211" s="61" t="s">
        <v>31</v>
      </c>
      <c r="I211" s="61"/>
      <c r="J211" s="61">
        <v>16</v>
      </c>
      <c r="K211" s="61">
        <v>19</v>
      </c>
      <c r="L211" s="61">
        <v>1</v>
      </c>
      <c r="M211" s="61" t="s">
        <v>32</v>
      </c>
      <c r="N211" s="3">
        <f t="shared" si="35"/>
        <v>25.5</v>
      </c>
      <c r="O211" s="9">
        <f t="shared" si="36"/>
        <v>25.5</v>
      </c>
      <c r="P211" s="4">
        <f t="shared" si="40"/>
        <v>1.1475</v>
      </c>
      <c r="Q211" s="11">
        <f t="shared" si="41"/>
        <v>4.5</v>
      </c>
      <c r="R211" s="10">
        <f t="shared" si="39"/>
        <v>10.659000000000001</v>
      </c>
      <c r="S211" s="8"/>
    </row>
    <row r="212" spans="1:19">
      <c r="A212" s="61">
        <v>37</v>
      </c>
      <c r="B212" s="61" t="s">
        <v>151</v>
      </c>
      <c r="C212" s="12">
        <v>-80</v>
      </c>
      <c r="D212" s="61" t="s">
        <v>29</v>
      </c>
      <c r="E212" s="61">
        <v>1</v>
      </c>
      <c r="F212" s="61" t="s">
        <v>50</v>
      </c>
      <c r="G212" s="61">
        <v>1</v>
      </c>
      <c r="H212" s="61" t="s">
        <v>31</v>
      </c>
      <c r="I212" s="61"/>
      <c r="J212" s="61">
        <v>16</v>
      </c>
      <c r="K212" s="61">
        <v>19</v>
      </c>
      <c r="L212" s="61">
        <v>3</v>
      </c>
      <c r="M212" s="61" t="s">
        <v>32</v>
      </c>
      <c r="N212" s="3">
        <f t="shared" si="35"/>
        <v>15.48</v>
      </c>
      <c r="O212" s="9">
        <f t="shared" si="36"/>
        <v>15.48</v>
      </c>
      <c r="P212" s="4">
        <f t="shared" si="40"/>
        <v>0.99449999999999994</v>
      </c>
      <c r="Q212" s="11">
        <f t="shared" si="41"/>
        <v>6.4244186046511622</v>
      </c>
      <c r="R212" s="10">
        <f t="shared" si="39"/>
        <v>6.5898000000000003</v>
      </c>
      <c r="S212" s="8"/>
    </row>
    <row r="213" spans="1:19">
      <c r="A213" s="61">
        <v>38</v>
      </c>
      <c r="B213" s="61" t="s">
        <v>108</v>
      </c>
      <c r="C213" s="12">
        <v>80</v>
      </c>
      <c r="D213" s="61" t="s">
        <v>29</v>
      </c>
      <c r="E213" s="61">
        <v>1</v>
      </c>
      <c r="F213" s="61" t="s">
        <v>50</v>
      </c>
      <c r="G213" s="61">
        <v>1</v>
      </c>
      <c r="H213" s="61" t="s">
        <v>31</v>
      </c>
      <c r="I213" s="61"/>
      <c r="J213" s="61">
        <v>12</v>
      </c>
      <c r="K213" s="61">
        <v>19</v>
      </c>
      <c r="L213" s="61">
        <v>1</v>
      </c>
      <c r="M213" s="61" t="s">
        <v>32</v>
      </c>
      <c r="N213" s="3">
        <f t="shared" si="35"/>
        <v>19.125</v>
      </c>
      <c r="O213" s="9">
        <f t="shared" si="36"/>
        <v>19.125</v>
      </c>
      <c r="P213" s="4">
        <f t="shared" si="40"/>
        <v>0.84150000000000003</v>
      </c>
      <c r="Q213" s="11">
        <f t="shared" si="41"/>
        <v>4.4000000000000004</v>
      </c>
      <c r="R213" s="10">
        <f t="shared" si="39"/>
        <v>7.9866000000000001</v>
      </c>
      <c r="S213" s="8"/>
    </row>
    <row r="214" spans="1:19">
      <c r="A214" s="61">
        <v>39</v>
      </c>
      <c r="B214" s="61" t="s">
        <v>152</v>
      </c>
      <c r="C214" s="12">
        <v>80</v>
      </c>
      <c r="D214" s="61" t="s">
        <v>29</v>
      </c>
      <c r="E214" s="61">
        <v>1</v>
      </c>
      <c r="F214" s="61" t="s">
        <v>50</v>
      </c>
      <c r="G214" s="61">
        <v>1</v>
      </c>
      <c r="H214" s="61" t="s">
        <v>31</v>
      </c>
      <c r="I214" s="61"/>
      <c r="J214" s="61">
        <v>12</v>
      </c>
      <c r="K214" s="61">
        <v>19</v>
      </c>
      <c r="L214" s="61">
        <v>3</v>
      </c>
      <c r="M214" s="61" t="s">
        <v>32</v>
      </c>
      <c r="N214" s="3">
        <f t="shared" si="35"/>
        <v>11.61</v>
      </c>
      <c r="O214" s="9">
        <f t="shared" si="36"/>
        <v>11.61</v>
      </c>
      <c r="P214" s="4">
        <f t="shared" si="40"/>
        <v>0.6885</v>
      </c>
      <c r="Q214" s="11">
        <f t="shared" si="41"/>
        <v>5.9302325581395348</v>
      </c>
      <c r="R214" s="10">
        <f t="shared" si="39"/>
        <v>4.9193999999999996</v>
      </c>
      <c r="S214" s="8"/>
    </row>
    <row r="215" spans="1:19" ht="15" customHeight="1">
      <c r="A215" s="64" t="s">
        <v>67</v>
      </c>
      <c r="B215" s="65"/>
      <c r="C215" s="65"/>
      <c r="D215" s="65"/>
      <c r="E215" s="65"/>
      <c r="F215" s="65"/>
      <c r="G215" s="65"/>
      <c r="H215" s="65"/>
      <c r="I215" s="65"/>
      <c r="J215" s="65"/>
      <c r="K215" s="65"/>
      <c r="L215" s="65"/>
      <c r="M215" s="65"/>
      <c r="N215" s="65"/>
      <c r="O215" s="65"/>
      <c r="P215" s="65"/>
      <c r="Q215" s="66"/>
      <c r="R215" s="10">
        <f>SUM(R176:R214)</f>
        <v>638.88675000000023</v>
      </c>
      <c r="S215" s="8"/>
    </row>
    <row r="216" spans="1:19" ht="15.75">
      <c r="A216" s="24" t="s">
        <v>68</v>
      </c>
      <c r="B216" s="24"/>
      <c r="C216" s="15"/>
      <c r="D216" s="15"/>
      <c r="E216" s="15"/>
      <c r="F216" s="15"/>
      <c r="G216" s="15"/>
      <c r="H216" s="15"/>
      <c r="I216" s="15"/>
      <c r="J216" s="15"/>
      <c r="K216" s="15"/>
      <c r="L216" s="15"/>
      <c r="M216" s="15"/>
      <c r="N216" s="15"/>
      <c r="O216" s="15"/>
      <c r="P216" s="15"/>
      <c r="Q216" s="15"/>
      <c r="R216" s="16"/>
      <c r="S216" s="8"/>
    </row>
    <row r="217" spans="1:19">
      <c r="A217" s="49" t="s">
        <v>88</v>
      </c>
      <c r="B217" s="49"/>
      <c r="C217" s="49"/>
      <c r="D217" s="49"/>
      <c r="E217" s="49"/>
      <c r="F217" s="49"/>
      <c r="G217" s="49"/>
      <c r="H217" s="49"/>
      <c r="I217" s="49"/>
      <c r="J217" s="15"/>
      <c r="K217" s="15"/>
      <c r="L217" s="15"/>
      <c r="M217" s="15"/>
      <c r="N217" s="15"/>
      <c r="O217" s="15"/>
      <c r="P217" s="15"/>
      <c r="Q217" s="15"/>
      <c r="R217" s="16"/>
      <c r="S217" s="8"/>
    </row>
    <row r="218" spans="1:19" s="8" customFormat="1">
      <c r="A218" s="49"/>
      <c r="B218" s="49"/>
      <c r="C218" s="49"/>
      <c r="D218" s="49"/>
      <c r="E218" s="49"/>
      <c r="F218" s="49"/>
      <c r="G218" s="49"/>
      <c r="H218" s="49"/>
      <c r="I218" s="49"/>
      <c r="J218" s="15"/>
      <c r="K218" s="15"/>
      <c r="L218" s="15"/>
      <c r="M218" s="15"/>
      <c r="N218" s="15"/>
      <c r="O218" s="15"/>
      <c r="P218" s="15"/>
      <c r="Q218" s="15"/>
      <c r="R218" s="16"/>
    </row>
    <row r="219" spans="1:19">
      <c r="A219" s="67" t="s">
        <v>153</v>
      </c>
      <c r="B219" s="68"/>
      <c r="C219" s="68"/>
      <c r="D219" s="68"/>
      <c r="E219" s="68"/>
      <c r="F219" s="68"/>
      <c r="G219" s="68"/>
      <c r="H219" s="68"/>
      <c r="I219" s="68"/>
      <c r="J219" s="68"/>
      <c r="K219" s="68"/>
      <c r="L219" s="68"/>
      <c r="M219" s="68"/>
      <c r="N219" s="68"/>
      <c r="O219" s="68"/>
      <c r="P219" s="68"/>
      <c r="Q219" s="57"/>
      <c r="R219" s="8"/>
      <c r="S219" s="8"/>
    </row>
    <row r="220" spans="1:19" ht="18">
      <c r="A220" s="69" t="s">
        <v>27</v>
      </c>
      <c r="B220" s="70"/>
      <c r="C220" s="70"/>
      <c r="D220" s="50"/>
      <c r="E220" s="50"/>
      <c r="F220" s="50"/>
      <c r="G220" s="50"/>
      <c r="H220" s="50"/>
      <c r="I220" s="50"/>
      <c r="J220" s="50"/>
      <c r="K220" s="50"/>
      <c r="L220" s="50"/>
      <c r="M220" s="50"/>
      <c r="N220" s="50"/>
      <c r="O220" s="50"/>
      <c r="P220" s="50"/>
      <c r="Q220" s="57"/>
      <c r="R220" s="8"/>
      <c r="S220" s="8"/>
    </row>
    <row r="221" spans="1:19">
      <c r="A221" s="67" t="s">
        <v>72</v>
      </c>
      <c r="B221" s="68"/>
      <c r="C221" s="68"/>
      <c r="D221" s="68"/>
      <c r="E221" s="68"/>
      <c r="F221" s="68"/>
      <c r="G221" s="68"/>
      <c r="H221" s="68"/>
      <c r="I221" s="68"/>
      <c r="J221" s="68"/>
      <c r="K221" s="68"/>
      <c r="L221" s="68"/>
      <c r="M221" s="68"/>
      <c r="N221" s="68"/>
      <c r="O221" s="68"/>
      <c r="P221" s="68"/>
      <c r="Q221" s="57"/>
      <c r="R221" s="8"/>
      <c r="S221" s="8"/>
    </row>
    <row r="222" spans="1:19">
      <c r="A222" s="61">
        <v>1</v>
      </c>
      <c r="B222" s="61" t="s">
        <v>154</v>
      </c>
      <c r="C222" s="12">
        <v>-60</v>
      </c>
      <c r="D222" s="61" t="s">
        <v>29</v>
      </c>
      <c r="E222" s="61">
        <v>1</v>
      </c>
      <c r="F222" s="61" t="s">
        <v>74</v>
      </c>
      <c r="G222" s="61">
        <v>1</v>
      </c>
      <c r="H222" s="61" t="s">
        <v>31</v>
      </c>
      <c r="I222" s="61"/>
      <c r="J222" s="61">
        <v>9</v>
      </c>
      <c r="K222" s="61">
        <v>19</v>
      </c>
      <c r="L222" s="61">
        <v>3</v>
      </c>
      <c r="M222" s="61" t="s">
        <v>32</v>
      </c>
      <c r="N222" s="3">
        <f t="shared" ref="N222:N253" si="42">(IF(F222="OŽ",IF(L222=1,550.8,IF(L222=2,426.38,IF(L222=3,342.14,IF(L222=4,181.44,IF(L222=5,168.48,IF(L222=6,155.52,IF(L222=7,148.5,IF(L222=8,144,0))))))))+IF(L222&lt;=8,0,IF(L222&lt;=16,137.7,IF(L222&lt;=24,108,IF(L222&lt;=32,80.1,IF(L222&lt;=36,52.2,0)))))-IF(L222&lt;=8,0,IF(L222&lt;=16,(L222-9)*2.754,IF(L222&lt;=24,(L222-17)* 2.754,IF(L222&lt;=32,(L222-25)* 2.754,IF(L222&lt;=36,(L222-33)*2.754,0))))),0)+IF(F222="PČ",IF(L222=1,449,IF(L222=2,314.6,IF(L222=3,238,IF(L222=4,172,IF(L222=5,159,IF(L222=6,145,IF(L222=7,132,IF(L222=8,119,0))))))))+IF(L222&lt;=8,0,IF(L222&lt;=16,88,IF(L222&lt;=24,55,IF(L222&lt;=32,22,0))))-IF(L222&lt;=8,0,IF(L222&lt;=16,(L222-9)*2.245,IF(L222&lt;=24,(L222-17)*2.245,IF(L222&lt;=32,(L222-25)*2.245,0)))),0)+IF(F222="PČneol",IF(L222=1,85,IF(L222=2,64.61,IF(L222=3,50.76,IF(L222=4,16.25,IF(L222=5,15,IF(L222=6,13.75,IF(L222=7,12.5,IF(L222=8,11.25,0))))))))+IF(L222&lt;=8,0,IF(L222&lt;=16,9,0))-IF(L222&lt;=8,0,IF(L222&lt;=16,(L222-9)*0.425,0)),0)+IF(F222="PŽ",IF(L222=1,85,IF(L222=2,59.5,IF(L222=3,45,IF(L222=4,32.5,IF(L222=5,30,IF(L222=6,27.5,IF(L222=7,25,IF(L222=8,22.5,0))))))))+IF(L222&lt;=8,0,IF(L222&lt;=16,19,IF(L222&lt;=24,13,IF(L222&lt;=32,8,0))))-IF(L222&lt;=8,0,IF(L222&lt;=16,(L222-9)*0.425,IF(L222&lt;=24,(L222-17)*0.425,IF(L222&lt;=32,(L222-25)*0.425,0)))),0)+IF(F222="EČ",IF(L222=1,204,IF(L222=2,156.24,IF(L222=3,123.84,IF(L222=4,72,IF(L222=5,66,IF(L222=6,60,IF(L222=7,54,IF(L222=8,48,0))))))))+IF(L222&lt;=8,0,IF(L222&lt;=16,40,IF(L222&lt;=24,25,0)))-IF(L222&lt;=8,0,IF(L222&lt;=16,(L222-9)*1.02,IF(L222&lt;=24,(L222-17)*1.02,0))),0)+IF(F222="EČneol",IF(L222=1,68,IF(L222=2,51.69,IF(L222=3,40.61,IF(L222=4,13,IF(L222=5,12,IF(L222=6,11,IF(L222=7,10,IF(L222=8,9,0)))))))))+IF(F222="EŽ",IF(L222=1,68,IF(L222=2,47.6,IF(L222=3,36,IF(L222=4,18,IF(L222=5,16.5,IF(L222=6,15,IF(L222=7,13.5,IF(L222=8,12,0))))))))+IF(L222&lt;=8,0,IF(L222&lt;=16,10,IF(L222&lt;=24,6,0)))-IF(L222&lt;=8,0,IF(L222&lt;=16,(L222-9)*0.34,IF(L222&lt;=24,(L222-17)*0.34,0))),0)+IF(F222="PT",IF(L222=1,68,IF(L222=2,52.08,IF(L222=3,41.28,IF(L222=4,24,IF(L222=5,22,IF(L222=6,20,IF(L222=7,18,IF(L222=8,16,0))))))))+IF(L222&lt;=8,0,IF(L222&lt;=16,13,IF(L222&lt;=24,9,IF(L222&lt;=32,4,0))))-IF(L222&lt;=8,0,IF(L222&lt;=16,(L222-9)*0.34,IF(L222&lt;=24,(L222-17)*0.34,IF(L222&lt;=32,(L222-25)*0.34,0)))),0)+IF(F222="JOŽ",IF(L222=1,85,IF(L222=2,59.5,IF(L222=3,45,IF(L222=4,32.5,IF(L222=5,30,IF(L222=6,27.5,IF(L222=7,25,IF(L222=8,22.5,0))))))))+IF(L222&lt;=8,0,IF(L222&lt;=16,19,IF(L222&lt;=24,13,0)))-IF(L222&lt;=8,0,IF(L222&lt;=16,(L222-9)*0.425,IF(L222&lt;=24,(L222-17)*0.425,0))),0)+IF(F222="JPČ",IF(L222=1,68,IF(L222=2,47.6,IF(L222=3,36,IF(L222=4,26,IF(L222=5,24,IF(L222=6,22,IF(L222=7,20,IF(L222=8,18,0))))))))+IF(L222&lt;=8,0,IF(L222&lt;=16,13,IF(L222&lt;=24,9,0)))-IF(L222&lt;=8,0,IF(L222&lt;=16,(L222-9)*0.34,IF(L222&lt;=24,(L222-17)*0.34,0))),0)+IF(F222="JEČ",IF(L222=1,34,IF(L222=2,26.04,IF(L222=3,20.6,IF(L222=4,12,IF(L222=5,11,IF(L222=6,10,IF(L222=7,9,IF(L222=8,8,0))))))))+IF(L222&lt;=8,0,IF(L222&lt;=16,6,0))-IF(L222&lt;=8,0,IF(L222&lt;=16,(L222-9)*0.17,0)),0)+IF(F222="JEOF",IF(L222=1,34,IF(L222=2,26.04,IF(L222=3,20.6,IF(L222=4,12,IF(L222=5,11,IF(L222=6,10,IF(L222=7,9,IF(L222=8,8,0))))))))+IF(L222&lt;=8,0,IF(L222&lt;=16,6,0))-IF(L222&lt;=8,0,IF(L222&lt;=16,(L222-9)*0.17,0)),0)+IF(F222="JnPČ",IF(L222=1,51,IF(L222=2,35.7,IF(L222=3,27,IF(L222=4,19.5,IF(L222=5,18,IF(L222=6,16.5,IF(L222=7,15,IF(L222=8,13.5,0))))))))+IF(L222&lt;=8,0,IF(L222&lt;=16,10,0))-IF(L222&lt;=8,0,IF(L222&lt;=16,(L222-9)*0.255,0)),0)+IF(F222="JnEČ",IF(L222=1,25.5,IF(L222=2,19.53,IF(L222=3,15.48,IF(L222=4,9,IF(L222=5,8.25,IF(L222=6,7.5,IF(L222=7,6.75,IF(L222=8,6,0))))))))+IF(L222&lt;=8,0,IF(L222&lt;=16,5,0))-IF(L222&lt;=8,0,IF(L222&lt;=16,(L222-9)*0.1275,0)),0)+IF(F222="JčPČ",IF(L222=1,21.25,IF(L222=2,14.5,IF(L222=3,11.5,IF(L222=4,7,IF(L222=5,6.5,IF(L222=6,6,IF(L222=7,5.5,IF(L222=8,5,0))))))))+IF(L222&lt;=8,0,IF(L222&lt;=16,4,0))-IF(L222&lt;=8,0,IF(L222&lt;=16,(L222-9)*0.10625,0)),0)+IF(F222="JčEČ",IF(L222=1,17,IF(L222=2,13.02,IF(L222=3,10.32,IF(L222=4,6,IF(L222=5,5.5,IF(L222=6,5,IF(L222=7,4.5,IF(L222=8,4,0))))))))+IF(L222&lt;=8,0,IF(L222&lt;=16,3,0))-IF(L222&lt;=8,0,IF(L222&lt;=16,(L222-9)*0.085,0)),0)+IF(F222="NEAK",IF(L222=1,11.48,IF(L222=2,8.79,IF(L222=3,6.97,IF(L222=4,4.05,IF(L222=5,3.71,IF(L222=6,3.38,IF(L222=7,3.04,IF(L222=8,2.7,0))))))))+IF(L222&lt;=8,0,IF(L222&lt;=16,2,IF(L222&lt;=24,1.3,0)))-IF(L222&lt;=8,0,IF(L222&lt;=16,(L222-9)*0.0574,IF(L222&lt;=24,(L222-17)*0.0574,0))),0))*IF(L222&lt;0,1,IF(OR(F222="PČ",F222="PŽ",F222="PT"),IF(J222&lt;32,J222/32,1),1))* IF(L222&lt;0,1,IF(OR(F222="EČ",F222="EŽ",F222="JOŽ",F222="JPČ",F222="NEAK"),IF(J222&lt;24,J222/24,1),1))*IF(L222&lt;0,1,IF(OR(F222="PČneol",F222="JEČ",F222="JEOF",F222="JnPČ",F222="JnEČ",F222="JčPČ",F222="JčEČ"),IF(J222&lt;16,J222/16,1),1))*IF(L222&lt;0,1,IF(F222="EČneol",IF(J222&lt;8,J222/8,1),1))</f>
        <v>11.5875</v>
      </c>
      <c r="O222" s="9">
        <f t="shared" ref="O222:O253" si="43">IF(F222="OŽ",N222,IF(H222="Ne",IF(J222*0.3&lt;J222-L222,N222,0),IF(J222*0.1&lt;J222-L222,N222,0)))</f>
        <v>11.5875</v>
      </c>
      <c r="P222" s="4">
        <f t="shared" ref="P222" si="44">IF(O222=0,0,IF(F222="OŽ",IF(L222&gt;35,0,IF(J222&gt;35,(36-L222)*1.836,((36-L222)-(36-J222))*1.836)),0)+IF(F222="PČ",IF(L222&gt;31,0,IF(J222&gt;31,(32-L222)*1.347,((32-L222)-(32-J222))*1.347)),0)+ IF(F222="PČneol",IF(L222&gt;15,0,IF(J222&gt;15,(16-L222)*0.255,((16-L222)-(16-J222))*0.255)),0)+IF(F222="PŽ",IF(L222&gt;31,0,IF(J222&gt;31,(32-L222)*0.255,((32-L222)-(32-J222))*0.255)),0)+IF(F222="EČ",IF(L222&gt;23,0,IF(J222&gt;23,(24-L222)*0.612,((24-L222)-(24-J222))*0.612)),0)+IF(F222="EČneol",IF(L222&gt;7,0,IF(J222&gt;7,(8-L222)*0.204,((8-L222)-(8-J222))*0.204)),0)+IF(F222="EŽ",IF(L222&gt;23,0,IF(J222&gt;23,(24-L222)*0.204,((24-L222)-(24-J222))*0.204)),0)+IF(F222="PT",IF(L222&gt;31,0,IF(J222&gt;31,(32-L222)*0.204,((32-L222)-(32-J222))*0.204)),0)+IF(F222="JOŽ",IF(L222&gt;23,0,IF(J222&gt;23,(24-L222)*0.255,((24-L222)-(24-J222))*0.255)),0)+IF(F222="JPČ",IF(L222&gt;23,0,IF(J222&gt;23,(24-L222)*0.204,((24-L222)-(24-J222))*0.204)),0)+IF(F222="JEČ",IF(L222&gt;15,0,IF(J222&gt;15,(16-L222)*0.102,((16-L222)-(16-J222))*0.102)),0)+IF(F222="JEOF",IF(L222&gt;15,0,IF(J222&gt;15,(16-L222)*0.102,((16-L222)-(16-J222))*0.102)),0)+IF(F222="JnPČ",IF(L222&gt;15,0,IF(J222&gt;15,(16-L222)*0.153,((16-L222)-(16-J222))*0.153)),0)+IF(F222="JnEČ",IF(L222&gt;15,0,IF(J222&gt;15,(16-L222)*0.0765,((16-L222)-(16-J222))*0.0765)),0)+IF(F222="JčPČ",IF(L222&gt;15,0,IF(J222&gt;15,(16-L222)*0.06375,((16-L222)-(16-J222))*0.06375)),0)+IF(F222="JčEČ",IF(L222&gt;15,0,IF(J222&gt;15,(16-L222)*0.051,((16-L222)-(16-J222))*0.051)),0)+IF(F222="NEAK",IF(L222&gt;23,0,IF(J222&gt;23,(24-L222)*0.03444,((24-L222)-(24-J222))*0.03444)),0))</f>
        <v>0.61199999999999999</v>
      </c>
      <c r="Q222" s="11">
        <f t="shared" ref="Q222" si="45">IF(ISERROR(P222*100/N222),0,(P222*100/N222))</f>
        <v>5.2815533980582519</v>
      </c>
      <c r="R222" s="10">
        <f t="shared" ref="R222:R253" si="46">IF(Q222&lt;=30,O222+P222,O222+O222*0.3)*IF(G222=1,0.4,IF(G222=2,0.75,IF(G222="1 (kas 4 m. 1 k. nerengiamos)",0.52,1)))*IF(D222="olimpinė",1,IF(M222="Ne",0.5,1))*IF(OR(A$5="Lietuvos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federacija"),IF(OR(J222&lt;8,K222&lt;16),0,1),1)*E222*IF(I222&lt;=1,1,1/I222)*IF(OR(A$5="Lietuvos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4.8798000000000004</v>
      </c>
      <c r="S222" s="8"/>
    </row>
    <row r="223" spans="1:19">
      <c r="A223" s="61">
        <v>2</v>
      </c>
      <c r="B223" s="61" t="s">
        <v>144</v>
      </c>
      <c r="C223" s="12">
        <v>-65</v>
      </c>
      <c r="D223" s="61" t="s">
        <v>29</v>
      </c>
      <c r="E223" s="61">
        <v>1</v>
      </c>
      <c r="F223" s="61" t="s">
        <v>74</v>
      </c>
      <c r="G223" s="61">
        <v>1</v>
      </c>
      <c r="H223" s="61" t="s">
        <v>31</v>
      </c>
      <c r="I223" s="61"/>
      <c r="J223" s="61">
        <v>10</v>
      </c>
      <c r="K223" s="61">
        <v>19</v>
      </c>
      <c r="L223" s="61">
        <v>2</v>
      </c>
      <c r="M223" s="61" t="s">
        <v>32</v>
      </c>
      <c r="N223" s="3">
        <f t="shared" si="42"/>
        <v>16.274999999999999</v>
      </c>
      <c r="O223" s="9">
        <f t="shared" si="43"/>
        <v>16.274999999999999</v>
      </c>
      <c r="P223" s="4">
        <f t="shared" ref="P223:P253" si="47">IF(O223=0,0,IF(F223="OŽ",IF(L223&gt;35,0,IF(J223&gt;35,(36-L223)*1.836,((36-L223)-(36-J223))*1.836)),0)+IF(F223="PČ",IF(L223&gt;31,0,IF(J223&gt;31,(32-L223)*1.347,((32-L223)-(32-J223))*1.347)),0)+ IF(F223="PČneol",IF(L223&gt;15,0,IF(J223&gt;15,(16-L223)*0.255,((16-L223)-(16-J223))*0.255)),0)+IF(F223="PŽ",IF(L223&gt;31,0,IF(J223&gt;31,(32-L223)*0.255,((32-L223)-(32-J223))*0.255)),0)+IF(F223="EČ",IF(L223&gt;23,0,IF(J223&gt;23,(24-L223)*0.612,((24-L223)-(24-J223))*0.612)),0)+IF(F223="EČneol",IF(L223&gt;7,0,IF(J223&gt;7,(8-L223)*0.204,((8-L223)-(8-J223))*0.204)),0)+IF(F223="EŽ",IF(L223&gt;23,0,IF(J223&gt;23,(24-L223)*0.204,((24-L223)-(24-J223))*0.204)),0)+IF(F223="PT",IF(L223&gt;31,0,IF(J223&gt;31,(32-L223)*0.204,((32-L223)-(32-J223))*0.204)),0)+IF(F223="JOŽ",IF(L223&gt;23,0,IF(J223&gt;23,(24-L223)*0.255,((24-L223)-(24-J223))*0.255)),0)+IF(F223="JPČ",IF(L223&gt;23,0,IF(J223&gt;23,(24-L223)*0.204,((24-L223)-(24-J223))*0.204)),0)+IF(F223="JEČ",IF(L223&gt;15,0,IF(J223&gt;15,(16-L223)*0.102,((16-L223)-(16-J223))*0.102)),0)+IF(F223="JEOF",IF(L223&gt;15,0,IF(J223&gt;15,(16-L223)*0.102,((16-L223)-(16-J223))*0.102)),0)+IF(F223="JnPČ",IF(L223&gt;15,0,IF(J223&gt;15,(16-L223)*0.153,((16-L223)-(16-J223))*0.153)),0)+IF(F223="JnEČ",IF(L223&gt;15,0,IF(J223&gt;15,(16-L223)*0.0765,((16-L223)-(16-J223))*0.0765)),0)+IF(F223="JčPČ",IF(L223&gt;15,0,IF(J223&gt;15,(16-L223)*0.06375,((16-L223)-(16-J223))*0.06375)),0)+IF(F223="JčEČ",IF(L223&gt;15,0,IF(J223&gt;15,(16-L223)*0.051,((16-L223)-(16-J223))*0.051)),0)+IF(F223="NEAK",IF(L223&gt;23,0,IF(J223&gt;23,(24-L223)*0.03444,((24-L223)-(24-J223))*0.03444)),0))</f>
        <v>0.81599999999999995</v>
      </c>
      <c r="Q223" s="11">
        <f t="shared" ref="Q223:Q253" si="48">IF(ISERROR(P223*100/N223),0,(P223*100/N223))</f>
        <v>5.0138248847926272</v>
      </c>
      <c r="R223" s="10">
        <f t="shared" si="46"/>
        <v>6.8363999999999994</v>
      </c>
      <c r="S223" s="8"/>
    </row>
    <row r="224" spans="1:19" s="8" customFormat="1">
      <c r="A224" s="61">
        <v>3</v>
      </c>
      <c r="B224" s="61" t="s">
        <v>51</v>
      </c>
      <c r="C224" s="12">
        <v>-65</v>
      </c>
      <c r="D224" s="61" t="s">
        <v>29</v>
      </c>
      <c r="E224" s="61">
        <v>1</v>
      </c>
      <c r="F224" s="61" t="s">
        <v>74</v>
      </c>
      <c r="G224" s="61">
        <v>1</v>
      </c>
      <c r="H224" s="61" t="s">
        <v>31</v>
      </c>
      <c r="I224" s="61"/>
      <c r="J224" s="61">
        <v>10</v>
      </c>
      <c r="K224" s="61">
        <v>19</v>
      </c>
      <c r="L224" s="61">
        <v>6</v>
      </c>
      <c r="M224" s="61" t="s">
        <v>32</v>
      </c>
      <c r="N224" s="3">
        <f t="shared" si="42"/>
        <v>6.25</v>
      </c>
      <c r="O224" s="9">
        <f t="shared" si="43"/>
        <v>6.25</v>
      </c>
      <c r="P224" s="4">
        <f t="shared" si="47"/>
        <v>0.40799999999999997</v>
      </c>
      <c r="Q224" s="11">
        <f t="shared" si="48"/>
        <v>6.5279999999999996</v>
      </c>
      <c r="R224" s="10">
        <f t="shared" si="46"/>
        <v>2.6632000000000002</v>
      </c>
    </row>
    <row r="225" spans="1:18" s="8" customFormat="1">
      <c r="A225" s="61">
        <v>4</v>
      </c>
      <c r="B225" s="61" t="s">
        <v>145</v>
      </c>
      <c r="C225" s="12">
        <v>-65</v>
      </c>
      <c r="D225" s="61" t="s">
        <v>29</v>
      </c>
      <c r="E225" s="61">
        <v>1</v>
      </c>
      <c r="F225" s="61" t="s">
        <v>74</v>
      </c>
      <c r="G225" s="61">
        <v>1</v>
      </c>
      <c r="H225" s="61" t="s">
        <v>31</v>
      </c>
      <c r="I225" s="61"/>
      <c r="J225" s="61">
        <v>13</v>
      </c>
      <c r="K225" s="61">
        <v>19</v>
      </c>
      <c r="L225" s="61">
        <v>3</v>
      </c>
      <c r="M225" s="61" t="s">
        <v>32</v>
      </c>
      <c r="N225" s="3">
        <f t="shared" si="42"/>
        <v>16.737500000000001</v>
      </c>
      <c r="O225" s="9">
        <f t="shared" si="43"/>
        <v>16.737500000000001</v>
      </c>
      <c r="P225" s="4">
        <f t="shared" si="47"/>
        <v>1.02</v>
      </c>
      <c r="Q225" s="11">
        <f t="shared" si="48"/>
        <v>6.0941000746825988</v>
      </c>
      <c r="R225" s="10">
        <f t="shared" si="46"/>
        <v>7.1030000000000006</v>
      </c>
    </row>
    <row r="226" spans="1:18" s="8" customFormat="1">
      <c r="A226" s="61">
        <v>5</v>
      </c>
      <c r="B226" s="61" t="s">
        <v>55</v>
      </c>
      <c r="C226" s="12">
        <v>-70</v>
      </c>
      <c r="D226" s="61" t="s">
        <v>29</v>
      </c>
      <c r="E226" s="61">
        <v>1</v>
      </c>
      <c r="F226" s="61" t="s">
        <v>74</v>
      </c>
      <c r="G226" s="61">
        <v>1</v>
      </c>
      <c r="H226" s="61" t="s">
        <v>31</v>
      </c>
      <c r="I226" s="61"/>
      <c r="J226" s="61">
        <v>16</v>
      </c>
      <c r="K226" s="61">
        <v>19</v>
      </c>
      <c r="L226" s="61">
        <v>6</v>
      </c>
      <c r="M226" s="61" t="s">
        <v>32</v>
      </c>
      <c r="N226" s="3">
        <f t="shared" si="42"/>
        <v>10</v>
      </c>
      <c r="O226" s="9">
        <f t="shared" si="43"/>
        <v>10</v>
      </c>
      <c r="P226" s="4">
        <f t="shared" si="47"/>
        <v>1.02</v>
      </c>
      <c r="Q226" s="11">
        <f t="shared" si="48"/>
        <v>10.199999999999999</v>
      </c>
      <c r="R226" s="10">
        <f t="shared" si="46"/>
        <v>4.4080000000000004</v>
      </c>
    </row>
    <row r="227" spans="1:18" s="8" customFormat="1">
      <c r="A227" s="61">
        <v>6</v>
      </c>
      <c r="B227" s="61" t="s">
        <v>148</v>
      </c>
      <c r="C227" s="12">
        <v>-70</v>
      </c>
      <c r="D227" s="61" t="s">
        <v>29</v>
      </c>
      <c r="E227" s="61">
        <v>1</v>
      </c>
      <c r="F227" s="61" t="s">
        <v>74</v>
      </c>
      <c r="G227" s="61">
        <v>1</v>
      </c>
      <c r="H227" s="61" t="s">
        <v>31</v>
      </c>
      <c r="I227" s="61"/>
      <c r="J227" s="61">
        <v>16</v>
      </c>
      <c r="K227" s="61">
        <v>19</v>
      </c>
      <c r="L227" s="61">
        <v>6</v>
      </c>
      <c r="M227" s="61" t="s">
        <v>32</v>
      </c>
      <c r="N227" s="3">
        <f t="shared" si="42"/>
        <v>10</v>
      </c>
      <c r="O227" s="9">
        <f t="shared" si="43"/>
        <v>10</v>
      </c>
      <c r="P227" s="4">
        <f t="shared" si="47"/>
        <v>1.02</v>
      </c>
      <c r="Q227" s="11">
        <f t="shared" si="48"/>
        <v>10.199999999999999</v>
      </c>
      <c r="R227" s="10">
        <f t="shared" si="46"/>
        <v>4.4080000000000004</v>
      </c>
    </row>
    <row r="228" spans="1:18" s="8" customFormat="1">
      <c r="A228" s="61">
        <v>7</v>
      </c>
      <c r="B228" s="61" t="s">
        <v>105</v>
      </c>
      <c r="C228" s="12">
        <v>-75</v>
      </c>
      <c r="D228" s="61" t="s">
        <v>29</v>
      </c>
      <c r="E228" s="61">
        <v>1</v>
      </c>
      <c r="F228" s="61" t="s">
        <v>74</v>
      </c>
      <c r="G228" s="61">
        <v>1</v>
      </c>
      <c r="H228" s="61" t="s">
        <v>31</v>
      </c>
      <c r="I228" s="61"/>
      <c r="J228" s="61">
        <v>20</v>
      </c>
      <c r="K228" s="61">
        <v>19</v>
      </c>
      <c r="L228" s="61">
        <v>6</v>
      </c>
      <c r="M228" s="61" t="s">
        <v>32</v>
      </c>
      <c r="N228" s="3">
        <f t="shared" si="42"/>
        <v>10</v>
      </c>
      <c r="O228" s="9">
        <f t="shared" si="43"/>
        <v>10</v>
      </c>
      <c r="P228" s="4">
        <f t="shared" si="47"/>
        <v>1.02</v>
      </c>
      <c r="Q228" s="11">
        <f t="shared" si="48"/>
        <v>10.199999999999999</v>
      </c>
      <c r="R228" s="10">
        <f t="shared" si="46"/>
        <v>4.4080000000000004</v>
      </c>
    </row>
    <row r="229" spans="1:18" s="8" customFormat="1">
      <c r="A229" s="61">
        <v>8</v>
      </c>
      <c r="B229" s="61" t="s">
        <v>80</v>
      </c>
      <c r="C229" s="12">
        <v>-75</v>
      </c>
      <c r="D229" s="61" t="s">
        <v>29</v>
      </c>
      <c r="E229" s="61">
        <v>1</v>
      </c>
      <c r="F229" s="61" t="s">
        <v>74</v>
      </c>
      <c r="G229" s="61">
        <v>1</v>
      </c>
      <c r="H229" s="61" t="s">
        <v>31</v>
      </c>
      <c r="I229" s="61"/>
      <c r="J229" s="61">
        <v>20</v>
      </c>
      <c r="K229" s="61">
        <v>19</v>
      </c>
      <c r="L229" s="61">
        <v>12</v>
      </c>
      <c r="M229" s="61" t="s">
        <v>32</v>
      </c>
      <c r="N229" s="3">
        <f t="shared" si="42"/>
        <v>5.49</v>
      </c>
      <c r="O229" s="9">
        <f t="shared" si="43"/>
        <v>5.49</v>
      </c>
      <c r="P229" s="4">
        <f t="shared" si="47"/>
        <v>0.40799999999999997</v>
      </c>
      <c r="Q229" s="11">
        <f t="shared" si="48"/>
        <v>7.4316939890710376</v>
      </c>
      <c r="R229" s="10">
        <f t="shared" si="46"/>
        <v>2.3592000000000004</v>
      </c>
    </row>
    <row r="230" spans="1:18" s="8" customFormat="1">
      <c r="A230" s="61">
        <v>9</v>
      </c>
      <c r="B230" s="61" t="s">
        <v>61</v>
      </c>
      <c r="C230" s="12">
        <v>-80</v>
      </c>
      <c r="D230" s="61" t="s">
        <v>29</v>
      </c>
      <c r="E230" s="61">
        <v>1</v>
      </c>
      <c r="F230" s="61" t="s">
        <v>74</v>
      </c>
      <c r="G230" s="61">
        <v>1</v>
      </c>
      <c r="H230" s="61" t="s">
        <v>31</v>
      </c>
      <c r="I230" s="61"/>
      <c r="J230" s="61">
        <v>11</v>
      </c>
      <c r="K230" s="61">
        <v>19</v>
      </c>
      <c r="L230" s="61">
        <v>3</v>
      </c>
      <c r="M230" s="61" t="s">
        <v>32</v>
      </c>
      <c r="N230" s="3">
        <f t="shared" si="42"/>
        <v>14.162500000000001</v>
      </c>
      <c r="O230" s="9">
        <f t="shared" si="43"/>
        <v>14.162500000000001</v>
      </c>
      <c r="P230" s="4">
        <f t="shared" si="47"/>
        <v>0.81599999999999995</v>
      </c>
      <c r="Q230" s="11">
        <f t="shared" si="48"/>
        <v>5.7616946160635472</v>
      </c>
      <c r="R230" s="10">
        <f t="shared" si="46"/>
        <v>5.9914000000000014</v>
      </c>
    </row>
    <row r="231" spans="1:18" s="8" customFormat="1">
      <c r="A231" s="61">
        <v>10</v>
      </c>
      <c r="B231" s="61" t="s">
        <v>150</v>
      </c>
      <c r="C231" s="12">
        <v>-80</v>
      </c>
      <c r="D231" s="61" t="s">
        <v>29</v>
      </c>
      <c r="E231" s="61">
        <v>1</v>
      </c>
      <c r="F231" s="61" t="s">
        <v>74</v>
      </c>
      <c r="G231" s="61">
        <v>1</v>
      </c>
      <c r="H231" s="61" t="s">
        <v>31</v>
      </c>
      <c r="I231" s="61"/>
      <c r="J231" s="61">
        <v>11</v>
      </c>
      <c r="K231" s="61">
        <v>19</v>
      </c>
      <c r="L231" s="61">
        <v>6</v>
      </c>
      <c r="M231" s="61" t="s">
        <v>32</v>
      </c>
      <c r="N231" s="3">
        <f t="shared" si="42"/>
        <v>6.875</v>
      </c>
      <c r="O231" s="9">
        <f t="shared" si="43"/>
        <v>6.875</v>
      </c>
      <c r="P231" s="4">
        <f t="shared" si="47"/>
        <v>0.51</v>
      </c>
      <c r="Q231" s="11">
        <f t="shared" si="48"/>
        <v>7.418181818181818</v>
      </c>
      <c r="R231" s="10">
        <f t="shared" si="46"/>
        <v>2.9540000000000002</v>
      </c>
    </row>
    <row r="232" spans="1:18" s="8" customFormat="1">
      <c r="A232" s="61">
        <v>11</v>
      </c>
      <c r="B232" s="61" t="s">
        <v>117</v>
      </c>
      <c r="C232" s="12">
        <v>-85</v>
      </c>
      <c r="D232" s="61" t="s">
        <v>29</v>
      </c>
      <c r="E232" s="61">
        <v>1</v>
      </c>
      <c r="F232" s="61" t="s">
        <v>74</v>
      </c>
      <c r="G232" s="61">
        <v>1</v>
      </c>
      <c r="H232" s="61" t="s">
        <v>31</v>
      </c>
      <c r="I232" s="61"/>
      <c r="J232" s="61">
        <v>9</v>
      </c>
      <c r="K232" s="61">
        <v>19</v>
      </c>
      <c r="L232" s="61">
        <v>3</v>
      </c>
      <c r="M232" s="61" t="s">
        <v>32</v>
      </c>
      <c r="N232" s="3">
        <f t="shared" si="42"/>
        <v>11.5875</v>
      </c>
      <c r="O232" s="9">
        <f t="shared" si="43"/>
        <v>11.5875</v>
      </c>
      <c r="P232" s="4">
        <f t="shared" si="47"/>
        <v>0.61199999999999999</v>
      </c>
      <c r="Q232" s="11">
        <f t="shared" si="48"/>
        <v>5.2815533980582519</v>
      </c>
      <c r="R232" s="10">
        <f t="shared" si="46"/>
        <v>4.8798000000000004</v>
      </c>
    </row>
    <row r="233" spans="1:18" s="8" customFormat="1">
      <c r="A233" s="61">
        <v>12</v>
      </c>
      <c r="B233" s="61" t="s">
        <v>111</v>
      </c>
      <c r="C233" s="12">
        <v>-85</v>
      </c>
      <c r="D233" s="61" t="s">
        <v>29</v>
      </c>
      <c r="E233" s="61">
        <v>1</v>
      </c>
      <c r="F233" s="61" t="s">
        <v>74</v>
      </c>
      <c r="G233" s="61">
        <v>1</v>
      </c>
      <c r="H233" s="61" t="s">
        <v>31</v>
      </c>
      <c r="I233" s="61"/>
      <c r="J233" s="61">
        <v>9</v>
      </c>
      <c r="K233" s="61">
        <v>19</v>
      </c>
      <c r="L233" s="61">
        <v>3</v>
      </c>
      <c r="M233" s="61" t="s">
        <v>32</v>
      </c>
      <c r="N233" s="3">
        <f t="shared" si="42"/>
        <v>11.5875</v>
      </c>
      <c r="O233" s="9">
        <f t="shared" si="43"/>
        <v>11.5875</v>
      </c>
      <c r="P233" s="4">
        <f t="shared" si="47"/>
        <v>0.61199999999999999</v>
      </c>
      <c r="Q233" s="11">
        <f t="shared" si="48"/>
        <v>5.2815533980582519</v>
      </c>
      <c r="R233" s="10">
        <f t="shared" si="46"/>
        <v>4.8798000000000004</v>
      </c>
    </row>
    <row r="234" spans="1:18" s="8" customFormat="1">
      <c r="A234" s="61">
        <v>13</v>
      </c>
      <c r="B234" s="61" t="s">
        <v>108</v>
      </c>
      <c r="C234" s="12">
        <v>90</v>
      </c>
      <c r="D234" s="61" t="s">
        <v>29</v>
      </c>
      <c r="E234" s="61">
        <v>1</v>
      </c>
      <c r="F234" s="61" t="s">
        <v>74</v>
      </c>
      <c r="G234" s="61">
        <v>1</v>
      </c>
      <c r="H234" s="61" t="s">
        <v>31</v>
      </c>
      <c r="I234" s="61"/>
      <c r="J234" s="61">
        <v>10</v>
      </c>
      <c r="K234" s="61">
        <v>19</v>
      </c>
      <c r="L234" s="61">
        <v>1</v>
      </c>
      <c r="M234" s="61" t="s">
        <v>32</v>
      </c>
      <c r="N234" s="3">
        <f t="shared" si="42"/>
        <v>21.25</v>
      </c>
      <c r="O234" s="9">
        <f t="shared" si="43"/>
        <v>21.25</v>
      </c>
      <c r="P234" s="4">
        <f t="shared" si="47"/>
        <v>0.91799999999999993</v>
      </c>
      <c r="Q234" s="11">
        <f t="shared" si="48"/>
        <v>4.32</v>
      </c>
      <c r="R234" s="10">
        <f t="shared" si="46"/>
        <v>8.8672000000000004</v>
      </c>
    </row>
    <row r="235" spans="1:18" s="8" customFormat="1">
      <c r="A235" s="61">
        <v>14</v>
      </c>
      <c r="B235" s="61" t="s">
        <v>109</v>
      </c>
      <c r="C235" s="12">
        <v>90</v>
      </c>
      <c r="D235" s="61" t="s">
        <v>29</v>
      </c>
      <c r="E235" s="61">
        <v>1</v>
      </c>
      <c r="F235" s="61" t="s">
        <v>74</v>
      </c>
      <c r="G235" s="61">
        <v>1</v>
      </c>
      <c r="H235" s="61" t="s">
        <v>31</v>
      </c>
      <c r="I235" s="61"/>
      <c r="J235" s="61">
        <v>10</v>
      </c>
      <c r="K235" s="61">
        <v>19</v>
      </c>
      <c r="L235" s="61">
        <v>3</v>
      </c>
      <c r="M235" s="61" t="s">
        <v>32</v>
      </c>
      <c r="N235" s="3">
        <f t="shared" si="42"/>
        <v>12.875</v>
      </c>
      <c r="O235" s="9">
        <f t="shared" si="43"/>
        <v>12.875</v>
      </c>
      <c r="P235" s="4">
        <f t="shared" si="47"/>
        <v>0.71399999999999997</v>
      </c>
      <c r="Q235" s="11">
        <f t="shared" si="48"/>
        <v>5.545631067961164</v>
      </c>
      <c r="R235" s="10">
        <f t="shared" si="46"/>
        <v>5.4356000000000009</v>
      </c>
    </row>
    <row r="236" spans="1:18" s="8" customFormat="1">
      <c r="A236" s="61">
        <v>15</v>
      </c>
      <c r="B236" s="61" t="s">
        <v>49</v>
      </c>
      <c r="C236" s="12" t="s">
        <v>40</v>
      </c>
      <c r="D236" s="61" t="s">
        <v>29</v>
      </c>
      <c r="E236" s="61">
        <v>1</v>
      </c>
      <c r="F236" s="61" t="s">
        <v>74</v>
      </c>
      <c r="G236" s="61">
        <v>1</v>
      </c>
      <c r="H236" s="61" t="s">
        <v>31</v>
      </c>
      <c r="I236" s="61"/>
      <c r="J236" s="61">
        <v>17</v>
      </c>
      <c r="K236" s="61">
        <v>19</v>
      </c>
      <c r="L236" s="61">
        <v>1</v>
      </c>
      <c r="M236" s="61" t="s">
        <v>32</v>
      </c>
      <c r="N236" s="3">
        <f t="shared" si="42"/>
        <v>34</v>
      </c>
      <c r="O236" s="9">
        <f t="shared" si="43"/>
        <v>34</v>
      </c>
      <c r="P236" s="4">
        <f t="shared" si="47"/>
        <v>1.5299999999999998</v>
      </c>
      <c r="Q236" s="11">
        <f t="shared" si="48"/>
        <v>4.4999999999999991</v>
      </c>
      <c r="R236" s="10">
        <f t="shared" si="46"/>
        <v>14.212000000000002</v>
      </c>
    </row>
    <row r="237" spans="1:18" s="8" customFormat="1">
      <c r="A237" s="61">
        <v>16</v>
      </c>
      <c r="B237" s="61" t="s">
        <v>155</v>
      </c>
      <c r="C237" s="12" t="s">
        <v>40</v>
      </c>
      <c r="D237" s="61" t="s">
        <v>29</v>
      </c>
      <c r="E237" s="61">
        <v>1</v>
      </c>
      <c r="F237" s="61" t="s">
        <v>74</v>
      </c>
      <c r="G237" s="61">
        <v>1</v>
      </c>
      <c r="H237" s="61" t="s">
        <v>31</v>
      </c>
      <c r="I237" s="61"/>
      <c r="J237" s="61">
        <v>17</v>
      </c>
      <c r="K237" s="61">
        <v>19</v>
      </c>
      <c r="L237" s="61">
        <v>2</v>
      </c>
      <c r="M237" s="61" t="s">
        <v>32</v>
      </c>
      <c r="N237" s="3">
        <f t="shared" si="42"/>
        <v>26.04</v>
      </c>
      <c r="O237" s="9">
        <f t="shared" si="43"/>
        <v>26.04</v>
      </c>
      <c r="P237" s="4">
        <f t="shared" si="47"/>
        <v>1.4279999999999999</v>
      </c>
      <c r="Q237" s="11">
        <f t="shared" si="48"/>
        <v>5.4838709677419351</v>
      </c>
      <c r="R237" s="10">
        <f t="shared" si="46"/>
        <v>10.987200000000001</v>
      </c>
    </row>
    <row r="238" spans="1:18" s="8" customFormat="1">
      <c r="A238" s="61">
        <v>17</v>
      </c>
      <c r="B238" s="61" t="s">
        <v>135</v>
      </c>
      <c r="C238" s="12" t="s">
        <v>40</v>
      </c>
      <c r="D238" s="61" t="s">
        <v>29</v>
      </c>
      <c r="E238" s="61">
        <v>1</v>
      </c>
      <c r="F238" s="61" t="s">
        <v>74</v>
      </c>
      <c r="G238" s="61">
        <v>1</v>
      </c>
      <c r="H238" s="61" t="s">
        <v>31</v>
      </c>
      <c r="I238" s="61"/>
      <c r="J238" s="61">
        <v>16</v>
      </c>
      <c r="K238" s="61">
        <v>19</v>
      </c>
      <c r="L238" s="61">
        <v>6</v>
      </c>
      <c r="M238" s="61" t="s">
        <v>32</v>
      </c>
      <c r="N238" s="3">
        <f t="shared" si="42"/>
        <v>10</v>
      </c>
      <c r="O238" s="9">
        <f t="shared" si="43"/>
        <v>10</v>
      </c>
      <c r="P238" s="4">
        <f t="shared" si="47"/>
        <v>1.02</v>
      </c>
      <c r="Q238" s="11">
        <f t="shared" si="48"/>
        <v>10.199999999999999</v>
      </c>
      <c r="R238" s="10">
        <f t="shared" si="46"/>
        <v>4.4080000000000004</v>
      </c>
    </row>
    <row r="239" spans="1:18" s="8" customFormat="1">
      <c r="A239" s="61">
        <v>18</v>
      </c>
      <c r="B239" s="61" t="s">
        <v>35</v>
      </c>
      <c r="C239" s="12" t="s">
        <v>156</v>
      </c>
      <c r="D239" s="61" t="s">
        <v>29</v>
      </c>
      <c r="E239" s="61">
        <v>1</v>
      </c>
      <c r="F239" s="61" t="s">
        <v>30</v>
      </c>
      <c r="G239" s="61">
        <v>2</v>
      </c>
      <c r="H239" s="61" t="s">
        <v>31</v>
      </c>
      <c r="I239" s="61"/>
      <c r="J239" s="61">
        <v>36</v>
      </c>
      <c r="K239" s="61">
        <v>16</v>
      </c>
      <c r="L239" s="61">
        <v>2</v>
      </c>
      <c r="M239" s="61" t="s">
        <v>32</v>
      </c>
      <c r="N239" s="3">
        <f t="shared" si="42"/>
        <v>156.24</v>
      </c>
      <c r="O239" s="9">
        <f t="shared" si="43"/>
        <v>156.24</v>
      </c>
      <c r="P239" s="4">
        <f t="shared" si="47"/>
        <v>13.464</v>
      </c>
      <c r="Q239" s="11">
        <f t="shared" si="48"/>
        <v>8.6175115207373274</v>
      </c>
      <c r="R239" s="10">
        <f t="shared" si="46"/>
        <v>127.27800000000001</v>
      </c>
    </row>
    <row r="240" spans="1:18" s="8" customFormat="1">
      <c r="A240" s="61">
        <v>19</v>
      </c>
      <c r="B240" s="61" t="s">
        <v>92</v>
      </c>
      <c r="C240" s="12" t="s">
        <v>156</v>
      </c>
      <c r="D240" s="61" t="s">
        <v>29</v>
      </c>
      <c r="E240" s="61">
        <v>1</v>
      </c>
      <c r="F240" s="61" t="s">
        <v>30</v>
      </c>
      <c r="G240" s="61">
        <v>2</v>
      </c>
      <c r="H240" s="61" t="s">
        <v>31</v>
      </c>
      <c r="I240" s="61"/>
      <c r="J240" s="61">
        <v>36</v>
      </c>
      <c r="K240" s="61">
        <v>16</v>
      </c>
      <c r="L240" s="61">
        <v>3</v>
      </c>
      <c r="M240" s="61" t="s">
        <v>32</v>
      </c>
      <c r="N240" s="3">
        <f t="shared" si="42"/>
        <v>123.84</v>
      </c>
      <c r="O240" s="9">
        <f t="shared" si="43"/>
        <v>123.84</v>
      </c>
      <c r="P240" s="4">
        <f t="shared" si="47"/>
        <v>12.852</v>
      </c>
      <c r="Q240" s="11">
        <f t="shared" si="48"/>
        <v>10.377906976744185</v>
      </c>
      <c r="R240" s="10">
        <f t="shared" si="46"/>
        <v>102.51900000000001</v>
      </c>
    </row>
    <row r="241" spans="1:19" s="8" customFormat="1">
      <c r="A241" s="61">
        <v>20</v>
      </c>
      <c r="B241" s="61" t="s">
        <v>38</v>
      </c>
      <c r="C241" s="12" t="s">
        <v>156</v>
      </c>
      <c r="D241" s="61" t="s">
        <v>29</v>
      </c>
      <c r="E241" s="61">
        <v>1</v>
      </c>
      <c r="F241" s="61" t="s">
        <v>30</v>
      </c>
      <c r="G241" s="61">
        <v>2</v>
      </c>
      <c r="H241" s="61" t="s">
        <v>31</v>
      </c>
      <c r="I241" s="61"/>
      <c r="J241" s="61">
        <v>36</v>
      </c>
      <c r="K241" s="61">
        <v>16</v>
      </c>
      <c r="L241" s="61">
        <v>6</v>
      </c>
      <c r="M241" s="61" t="s">
        <v>32</v>
      </c>
      <c r="N241" s="3">
        <f t="shared" si="42"/>
        <v>60</v>
      </c>
      <c r="O241" s="9">
        <f t="shared" si="43"/>
        <v>60</v>
      </c>
      <c r="P241" s="4">
        <f t="shared" si="47"/>
        <v>11.016</v>
      </c>
      <c r="Q241" s="11">
        <f t="shared" si="48"/>
        <v>18.36</v>
      </c>
      <c r="R241" s="10">
        <f t="shared" si="46"/>
        <v>53.262</v>
      </c>
    </row>
    <row r="242" spans="1:19" s="8" customFormat="1">
      <c r="A242" s="61">
        <v>21</v>
      </c>
      <c r="B242" s="61" t="s">
        <v>34</v>
      </c>
      <c r="C242" s="12" t="s">
        <v>156</v>
      </c>
      <c r="D242" s="61" t="s">
        <v>29</v>
      </c>
      <c r="E242" s="61">
        <v>1</v>
      </c>
      <c r="F242" s="61" t="s">
        <v>30</v>
      </c>
      <c r="G242" s="61">
        <v>2</v>
      </c>
      <c r="H242" s="61" t="s">
        <v>31</v>
      </c>
      <c r="I242" s="61"/>
      <c r="J242" s="61">
        <v>36</v>
      </c>
      <c r="K242" s="61">
        <v>16</v>
      </c>
      <c r="L242" s="61">
        <v>6</v>
      </c>
      <c r="M242" s="61" t="s">
        <v>32</v>
      </c>
      <c r="N242" s="3">
        <f t="shared" si="42"/>
        <v>60</v>
      </c>
      <c r="O242" s="9">
        <f t="shared" si="43"/>
        <v>60</v>
      </c>
      <c r="P242" s="4">
        <f t="shared" si="47"/>
        <v>11.016</v>
      </c>
      <c r="Q242" s="11">
        <f t="shared" si="48"/>
        <v>18.36</v>
      </c>
      <c r="R242" s="10">
        <f t="shared" si="46"/>
        <v>53.262</v>
      </c>
    </row>
    <row r="243" spans="1:19" s="8" customFormat="1">
      <c r="A243" s="61">
        <v>22</v>
      </c>
      <c r="B243" s="61" t="s">
        <v>37</v>
      </c>
      <c r="C243" s="12" t="s">
        <v>156</v>
      </c>
      <c r="D243" s="61" t="s">
        <v>29</v>
      </c>
      <c r="E243" s="61">
        <v>1</v>
      </c>
      <c r="F243" s="61" t="s">
        <v>30</v>
      </c>
      <c r="G243" s="61">
        <v>2</v>
      </c>
      <c r="H243" s="61" t="s">
        <v>31</v>
      </c>
      <c r="I243" s="61"/>
      <c r="J243" s="61">
        <v>36</v>
      </c>
      <c r="K243" s="61">
        <v>16</v>
      </c>
      <c r="L243" s="61">
        <v>12</v>
      </c>
      <c r="M243" s="61" t="s">
        <v>32</v>
      </c>
      <c r="N243" s="3">
        <f t="shared" si="42"/>
        <v>36.94</v>
      </c>
      <c r="O243" s="9">
        <f t="shared" si="43"/>
        <v>36.94</v>
      </c>
      <c r="P243" s="4">
        <f t="shared" si="47"/>
        <v>7.3439999999999994</v>
      </c>
      <c r="Q243" s="11">
        <f t="shared" si="48"/>
        <v>19.880887926367084</v>
      </c>
      <c r="R243" s="10">
        <f t="shared" si="46"/>
        <v>33.213000000000001</v>
      </c>
    </row>
    <row r="244" spans="1:19" s="8" customFormat="1">
      <c r="A244" s="61">
        <v>23</v>
      </c>
      <c r="B244" s="61" t="s">
        <v>157</v>
      </c>
      <c r="C244" s="12" t="s">
        <v>156</v>
      </c>
      <c r="D244" s="61" t="s">
        <v>29</v>
      </c>
      <c r="E244" s="61">
        <v>1</v>
      </c>
      <c r="F244" s="61" t="s">
        <v>30</v>
      </c>
      <c r="G244" s="61">
        <v>2</v>
      </c>
      <c r="H244" s="61" t="s">
        <v>31</v>
      </c>
      <c r="I244" s="61"/>
      <c r="J244" s="61">
        <v>36</v>
      </c>
      <c r="K244" s="61">
        <v>16</v>
      </c>
      <c r="L244" s="61">
        <v>12</v>
      </c>
      <c r="M244" s="61" t="s">
        <v>32</v>
      </c>
      <c r="N244" s="3">
        <f t="shared" si="42"/>
        <v>36.94</v>
      </c>
      <c r="O244" s="9">
        <f t="shared" si="43"/>
        <v>36.94</v>
      </c>
      <c r="P244" s="4">
        <f t="shared" si="47"/>
        <v>7.3439999999999994</v>
      </c>
      <c r="Q244" s="11">
        <f t="shared" si="48"/>
        <v>19.880887926367084</v>
      </c>
      <c r="R244" s="10">
        <f t="shared" si="46"/>
        <v>33.213000000000001</v>
      </c>
    </row>
    <row r="245" spans="1:19" s="8" customFormat="1">
      <c r="A245" s="61">
        <v>24</v>
      </c>
      <c r="B245" s="61" t="s">
        <v>93</v>
      </c>
      <c r="C245" s="12" t="s">
        <v>156</v>
      </c>
      <c r="D245" s="61" t="s">
        <v>29</v>
      </c>
      <c r="E245" s="61">
        <v>1</v>
      </c>
      <c r="F245" s="61" t="s">
        <v>30</v>
      </c>
      <c r="G245" s="61">
        <v>2</v>
      </c>
      <c r="H245" s="61" t="s">
        <v>31</v>
      </c>
      <c r="I245" s="61"/>
      <c r="J245" s="61">
        <v>36</v>
      </c>
      <c r="K245" s="61">
        <v>16</v>
      </c>
      <c r="L245" s="61">
        <v>12</v>
      </c>
      <c r="M245" s="61" t="s">
        <v>32</v>
      </c>
      <c r="N245" s="3">
        <f t="shared" si="42"/>
        <v>36.94</v>
      </c>
      <c r="O245" s="9">
        <f t="shared" si="43"/>
        <v>36.94</v>
      </c>
      <c r="P245" s="4">
        <f t="shared" si="47"/>
        <v>7.3439999999999994</v>
      </c>
      <c r="Q245" s="11">
        <f t="shared" si="48"/>
        <v>19.880887926367084</v>
      </c>
      <c r="R245" s="10">
        <f t="shared" si="46"/>
        <v>33.213000000000001</v>
      </c>
    </row>
    <row r="246" spans="1:19">
      <c r="A246" s="61">
        <v>25</v>
      </c>
      <c r="B246" s="61" t="s">
        <v>131</v>
      </c>
      <c r="C246" s="12" t="s">
        <v>156</v>
      </c>
      <c r="D246" s="61" t="s">
        <v>29</v>
      </c>
      <c r="E246" s="61">
        <v>1</v>
      </c>
      <c r="F246" s="61" t="s">
        <v>30</v>
      </c>
      <c r="G246" s="61">
        <v>2</v>
      </c>
      <c r="H246" s="61" t="s">
        <v>31</v>
      </c>
      <c r="I246" s="61"/>
      <c r="J246" s="61">
        <v>36</v>
      </c>
      <c r="K246" s="61">
        <v>16</v>
      </c>
      <c r="L246" s="61">
        <v>12</v>
      </c>
      <c r="M246" s="61" t="s">
        <v>32</v>
      </c>
      <c r="N246" s="3">
        <f t="shared" si="42"/>
        <v>36.94</v>
      </c>
      <c r="O246" s="9">
        <f t="shared" si="43"/>
        <v>36.94</v>
      </c>
      <c r="P246" s="4">
        <f t="shared" si="47"/>
        <v>7.3439999999999994</v>
      </c>
      <c r="Q246" s="11">
        <f t="shared" si="48"/>
        <v>19.880887926367084</v>
      </c>
      <c r="R246" s="10">
        <f t="shared" si="46"/>
        <v>33.213000000000001</v>
      </c>
      <c r="S246" s="8"/>
    </row>
    <row r="247" spans="1:19">
      <c r="A247" s="61">
        <v>26</v>
      </c>
      <c r="B247" s="61" t="s">
        <v>132</v>
      </c>
      <c r="C247" s="12" t="s">
        <v>156</v>
      </c>
      <c r="D247" s="61" t="s">
        <v>29</v>
      </c>
      <c r="E247" s="61">
        <v>1</v>
      </c>
      <c r="F247" s="61" t="s">
        <v>30</v>
      </c>
      <c r="G247" s="61">
        <v>2</v>
      </c>
      <c r="H247" s="61" t="s">
        <v>31</v>
      </c>
      <c r="I247" s="61"/>
      <c r="J247" s="61">
        <v>36</v>
      </c>
      <c r="K247" s="61">
        <v>16</v>
      </c>
      <c r="L247" s="61">
        <v>12</v>
      </c>
      <c r="M247" s="61" t="s">
        <v>32</v>
      </c>
      <c r="N247" s="3">
        <f t="shared" si="42"/>
        <v>36.94</v>
      </c>
      <c r="O247" s="9">
        <f t="shared" si="43"/>
        <v>36.94</v>
      </c>
      <c r="P247" s="4">
        <f t="shared" si="47"/>
        <v>7.3439999999999994</v>
      </c>
      <c r="Q247" s="11">
        <f t="shared" si="48"/>
        <v>19.880887926367084</v>
      </c>
      <c r="R247" s="10">
        <f t="shared" si="46"/>
        <v>33.213000000000001</v>
      </c>
      <c r="S247" s="8"/>
    </row>
    <row r="248" spans="1:19">
      <c r="A248" s="61">
        <v>27</v>
      </c>
      <c r="B248" s="61" t="s">
        <v>53</v>
      </c>
      <c r="C248" s="12" t="s">
        <v>156</v>
      </c>
      <c r="D248" s="61" t="s">
        <v>29</v>
      </c>
      <c r="E248" s="61">
        <v>1</v>
      </c>
      <c r="F248" s="61" t="s">
        <v>30</v>
      </c>
      <c r="G248" s="61">
        <v>2</v>
      </c>
      <c r="H248" s="61" t="s">
        <v>31</v>
      </c>
      <c r="I248" s="61"/>
      <c r="J248" s="61">
        <v>36</v>
      </c>
      <c r="K248" s="61">
        <v>16</v>
      </c>
      <c r="L248" s="61">
        <v>24</v>
      </c>
      <c r="M248" s="61" t="s">
        <v>32</v>
      </c>
      <c r="N248" s="3">
        <f t="shared" si="42"/>
        <v>17.86</v>
      </c>
      <c r="O248" s="9">
        <f t="shared" si="43"/>
        <v>17.86</v>
      </c>
      <c r="P248" s="4">
        <f t="shared" si="47"/>
        <v>0</v>
      </c>
      <c r="Q248" s="11">
        <f t="shared" si="48"/>
        <v>0</v>
      </c>
      <c r="R248" s="10">
        <f t="shared" si="46"/>
        <v>13.395</v>
      </c>
      <c r="S248" s="8"/>
    </row>
    <row r="249" spans="1:19">
      <c r="A249" s="61">
        <v>28</v>
      </c>
      <c r="B249" s="61" t="s">
        <v>85</v>
      </c>
      <c r="C249" s="12" t="s">
        <v>156</v>
      </c>
      <c r="D249" s="61" t="s">
        <v>29</v>
      </c>
      <c r="E249" s="61">
        <v>1</v>
      </c>
      <c r="F249" s="61" t="s">
        <v>30</v>
      </c>
      <c r="G249" s="61">
        <v>2</v>
      </c>
      <c r="H249" s="61" t="s">
        <v>31</v>
      </c>
      <c r="I249" s="61"/>
      <c r="J249" s="61">
        <v>38</v>
      </c>
      <c r="K249" s="61">
        <v>18</v>
      </c>
      <c r="L249" s="61">
        <v>3</v>
      </c>
      <c r="M249" s="61" t="s">
        <v>32</v>
      </c>
      <c r="N249" s="3">
        <f t="shared" si="42"/>
        <v>123.84</v>
      </c>
      <c r="O249" s="9">
        <f t="shared" si="43"/>
        <v>123.84</v>
      </c>
      <c r="P249" s="4">
        <f t="shared" si="47"/>
        <v>12.852</v>
      </c>
      <c r="Q249" s="11">
        <f t="shared" si="48"/>
        <v>10.377906976744185</v>
      </c>
      <c r="R249" s="10">
        <f t="shared" si="46"/>
        <v>102.51900000000001</v>
      </c>
      <c r="S249" s="8"/>
    </row>
    <row r="250" spans="1:19">
      <c r="A250" s="61">
        <v>29</v>
      </c>
      <c r="B250" s="61" t="s">
        <v>46</v>
      </c>
      <c r="C250" s="12" t="s">
        <v>156</v>
      </c>
      <c r="D250" s="61" t="s">
        <v>29</v>
      </c>
      <c r="E250" s="61">
        <v>1</v>
      </c>
      <c r="F250" s="61" t="s">
        <v>30</v>
      </c>
      <c r="G250" s="61">
        <v>2</v>
      </c>
      <c r="H250" s="61" t="s">
        <v>31</v>
      </c>
      <c r="I250" s="61"/>
      <c r="J250" s="61">
        <v>38</v>
      </c>
      <c r="K250" s="61">
        <v>18</v>
      </c>
      <c r="L250" s="61">
        <v>3</v>
      </c>
      <c r="M250" s="61" t="s">
        <v>32</v>
      </c>
      <c r="N250" s="3">
        <f t="shared" si="42"/>
        <v>123.84</v>
      </c>
      <c r="O250" s="9">
        <f t="shared" si="43"/>
        <v>123.84</v>
      </c>
      <c r="P250" s="4">
        <f t="shared" si="47"/>
        <v>12.852</v>
      </c>
      <c r="Q250" s="11">
        <f t="shared" si="48"/>
        <v>10.377906976744185</v>
      </c>
      <c r="R250" s="10">
        <f t="shared" si="46"/>
        <v>102.51900000000001</v>
      </c>
      <c r="S250" s="8"/>
    </row>
    <row r="251" spans="1:19">
      <c r="A251" s="61">
        <v>30</v>
      </c>
      <c r="B251" s="61" t="s">
        <v>48</v>
      </c>
      <c r="C251" s="12" t="s">
        <v>156</v>
      </c>
      <c r="D251" s="61" t="s">
        <v>29</v>
      </c>
      <c r="E251" s="61">
        <v>1</v>
      </c>
      <c r="F251" s="61" t="s">
        <v>30</v>
      </c>
      <c r="G251" s="61">
        <v>2</v>
      </c>
      <c r="H251" s="61" t="s">
        <v>31</v>
      </c>
      <c r="I251" s="61"/>
      <c r="J251" s="61">
        <v>38</v>
      </c>
      <c r="K251" s="61">
        <v>18</v>
      </c>
      <c r="L251" s="61">
        <v>6</v>
      </c>
      <c r="M251" s="61" t="s">
        <v>32</v>
      </c>
      <c r="N251" s="3">
        <f t="shared" si="42"/>
        <v>60</v>
      </c>
      <c r="O251" s="9">
        <f t="shared" si="43"/>
        <v>60</v>
      </c>
      <c r="P251" s="4">
        <f t="shared" si="47"/>
        <v>11.016</v>
      </c>
      <c r="Q251" s="11">
        <f t="shared" si="48"/>
        <v>18.36</v>
      </c>
      <c r="R251" s="10">
        <f t="shared" si="46"/>
        <v>53.262</v>
      </c>
      <c r="S251" s="8"/>
    </row>
    <row r="252" spans="1:19">
      <c r="A252" s="61">
        <v>31</v>
      </c>
      <c r="B252" s="61" t="s">
        <v>83</v>
      </c>
      <c r="C252" s="12" t="s">
        <v>156</v>
      </c>
      <c r="D252" s="61" t="s">
        <v>29</v>
      </c>
      <c r="E252" s="61">
        <v>1</v>
      </c>
      <c r="F252" s="61" t="s">
        <v>30</v>
      </c>
      <c r="G252" s="61">
        <v>2</v>
      </c>
      <c r="H252" s="61" t="s">
        <v>31</v>
      </c>
      <c r="I252" s="61"/>
      <c r="J252" s="61">
        <v>38</v>
      </c>
      <c r="K252" s="61">
        <v>18</v>
      </c>
      <c r="L252" s="61">
        <v>6</v>
      </c>
      <c r="M252" s="61" t="s">
        <v>32</v>
      </c>
      <c r="N252" s="3">
        <f t="shared" si="42"/>
        <v>60</v>
      </c>
      <c r="O252" s="9">
        <f t="shared" si="43"/>
        <v>60</v>
      </c>
      <c r="P252" s="4">
        <f t="shared" si="47"/>
        <v>11.016</v>
      </c>
      <c r="Q252" s="11">
        <f t="shared" si="48"/>
        <v>18.36</v>
      </c>
      <c r="R252" s="10">
        <f t="shared" si="46"/>
        <v>53.262</v>
      </c>
      <c r="S252" s="8"/>
    </row>
    <row r="253" spans="1:19">
      <c r="A253" s="61">
        <v>32</v>
      </c>
      <c r="B253" s="61" t="s">
        <v>133</v>
      </c>
      <c r="C253" s="12" t="s">
        <v>156</v>
      </c>
      <c r="D253" s="61" t="s">
        <v>29</v>
      </c>
      <c r="E253" s="61">
        <v>1</v>
      </c>
      <c r="F253" s="61" t="s">
        <v>30</v>
      </c>
      <c r="G253" s="61">
        <v>2</v>
      </c>
      <c r="H253" s="61" t="s">
        <v>31</v>
      </c>
      <c r="I253" s="61"/>
      <c r="J253" s="61">
        <v>38</v>
      </c>
      <c r="K253" s="61">
        <v>18</v>
      </c>
      <c r="L253" s="61">
        <v>12</v>
      </c>
      <c r="M253" s="61" t="s">
        <v>32</v>
      </c>
      <c r="N253" s="3">
        <f t="shared" si="42"/>
        <v>36.94</v>
      </c>
      <c r="O253" s="9">
        <f t="shared" si="43"/>
        <v>36.94</v>
      </c>
      <c r="P253" s="4">
        <f t="shared" si="47"/>
        <v>7.3439999999999994</v>
      </c>
      <c r="Q253" s="11">
        <f t="shared" si="48"/>
        <v>19.880887926367084</v>
      </c>
      <c r="R253" s="10">
        <f t="shared" si="46"/>
        <v>33.213000000000001</v>
      </c>
      <c r="S253" s="8"/>
    </row>
    <row r="254" spans="1:19">
      <c r="A254" s="64" t="s">
        <v>67</v>
      </c>
      <c r="B254" s="65"/>
      <c r="C254" s="65"/>
      <c r="D254" s="65"/>
      <c r="E254" s="65"/>
      <c r="F254" s="65"/>
      <c r="G254" s="65"/>
      <c r="H254" s="65"/>
      <c r="I254" s="65"/>
      <c r="J254" s="65"/>
      <c r="K254" s="65"/>
      <c r="L254" s="65"/>
      <c r="M254" s="65"/>
      <c r="N254" s="65"/>
      <c r="O254" s="65"/>
      <c r="P254" s="65"/>
      <c r="Q254" s="66"/>
      <c r="R254" s="10">
        <f>SUM(R222:R253)</f>
        <v>960.23659999999995</v>
      </c>
      <c r="S254" s="8"/>
    </row>
    <row r="255" spans="1:19" ht="15.75">
      <c r="A255" s="24" t="s">
        <v>68</v>
      </c>
      <c r="B255" s="24"/>
      <c r="C255" s="15"/>
      <c r="D255" s="15"/>
      <c r="E255" s="15"/>
      <c r="F255" s="15"/>
      <c r="G255" s="15"/>
      <c r="H255" s="15"/>
      <c r="I255" s="15"/>
      <c r="J255" s="15"/>
      <c r="K255" s="15"/>
      <c r="L255" s="15"/>
      <c r="M255" s="15"/>
      <c r="N255" s="15"/>
      <c r="O255" s="15"/>
      <c r="P255" s="15"/>
      <c r="Q255" s="15"/>
      <c r="R255" s="16"/>
      <c r="S255" s="8"/>
    </row>
    <row r="256" spans="1:19">
      <c r="A256" s="49" t="s">
        <v>88</v>
      </c>
      <c r="B256" s="49"/>
      <c r="C256" s="49"/>
      <c r="D256" s="49"/>
      <c r="E256" s="49"/>
      <c r="F256" s="49"/>
      <c r="G256" s="49"/>
      <c r="H256" s="49"/>
      <c r="I256" s="49"/>
      <c r="J256" s="15"/>
      <c r="K256" s="15"/>
      <c r="L256" s="15"/>
      <c r="M256" s="15"/>
      <c r="N256" s="15"/>
      <c r="O256" s="15"/>
      <c r="P256" s="15"/>
      <c r="Q256" s="15"/>
      <c r="R256" s="16"/>
      <c r="S256" s="8"/>
    </row>
    <row r="257" spans="1:19" s="8" customFormat="1">
      <c r="A257" s="49"/>
      <c r="B257" s="49"/>
      <c r="C257" s="49"/>
      <c r="D257" s="49"/>
      <c r="E257" s="49"/>
      <c r="F257" s="49"/>
      <c r="G257" s="49"/>
      <c r="H257" s="49"/>
      <c r="I257" s="49"/>
      <c r="J257" s="15"/>
      <c r="K257" s="15"/>
      <c r="L257" s="15"/>
      <c r="M257" s="15"/>
      <c r="N257" s="15"/>
      <c r="O257" s="15"/>
      <c r="P257" s="15"/>
      <c r="Q257" s="15"/>
      <c r="R257" s="16"/>
    </row>
    <row r="258" spans="1:19">
      <c r="A258" s="67" t="s">
        <v>158</v>
      </c>
      <c r="B258" s="68"/>
      <c r="C258" s="68"/>
      <c r="D258" s="68"/>
      <c r="E258" s="68"/>
      <c r="F258" s="68"/>
      <c r="G258" s="68"/>
      <c r="H258" s="68"/>
      <c r="I258" s="68"/>
      <c r="J258" s="68"/>
      <c r="K258" s="68"/>
      <c r="L258" s="68"/>
      <c r="M258" s="68"/>
      <c r="N258" s="68"/>
      <c r="O258" s="68"/>
      <c r="P258" s="68"/>
      <c r="Q258" s="57"/>
      <c r="R258" s="8"/>
      <c r="S258" s="8"/>
    </row>
    <row r="259" spans="1:19" ht="18">
      <c r="A259" s="69" t="s">
        <v>27</v>
      </c>
      <c r="B259" s="70"/>
      <c r="C259" s="70"/>
      <c r="D259" s="50"/>
      <c r="E259" s="50"/>
      <c r="F259" s="50"/>
      <c r="G259" s="50"/>
      <c r="H259" s="50"/>
      <c r="I259" s="50"/>
      <c r="J259" s="50"/>
      <c r="K259" s="50"/>
      <c r="L259" s="50"/>
      <c r="M259" s="50"/>
      <c r="N259" s="50"/>
      <c r="O259" s="50"/>
      <c r="P259" s="50"/>
      <c r="Q259" s="57"/>
      <c r="R259" s="8"/>
      <c r="S259" s="8"/>
    </row>
    <row r="260" spans="1:19">
      <c r="A260" s="67" t="s">
        <v>72</v>
      </c>
      <c r="B260" s="68"/>
      <c r="C260" s="68"/>
      <c r="D260" s="68"/>
      <c r="E260" s="68"/>
      <c r="F260" s="68"/>
      <c r="G260" s="68"/>
      <c r="H260" s="68"/>
      <c r="I260" s="68"/>
      <c r="J260" s="68"/>
      <c r="K260" s="68"/>
      <c r="L260" s="68"/>
      <c r="M260" s="68"/>
      <c r="N260" s="68"/>
      <c r="O260" s="68"/>
      <c r="P260" s="68"/>
      <c r="Q260" s="57"/>
      <c r="R260" s="8"/>
      <c r="S260" s="8"/>
    </row>
    <row r="261" spans="1:19">
      <c r="A261" s="61">
        <v>1</v>
      </c>
      <c r="B261" s="61" t="s">
        <v>49</v>
      </c>
      <c r="C261" s="12">
        <v>-50</v>
      </c>
      <c r="D261" s="61" t="s">
        <v>29</v>
      </c>
      <c r="E261" s="61">
        <v>1</v>
      </c>
      <c r="F261" s="61" t="s">
        <v>30</v>
      </c>
      <c r="G261" s="61">
        <v>1</v>
      </c>
      <c r="H261" s="61" t="s">
        <v>31</v>
      </c>
      <c r="I261" s="61"/>
      <c r="J261" s="61">
        <v>11</v>
      </c>
      <c r="K261" s="61">
        <v>23</v>
      </c>
      <c r="L261" s="61">
        <v>3</v>
      </c>
      <c r="M261" s="61" t="s">
        <v>31</v>
      </c>
      <c r="N261" s="3">
        <f t="shared" ref="N261:N287" si="49">(IF(F261="OŽ",IF(L261=1,550.8,IF(L261=2,426.38,IF(L261=3,342.14,IF(L261=4,181.44,IF(L261=5,168.48,IF(L261=6,155.52,IF(L261=7,148.5,IF(L261=8,144,0))))))))+IF(L261&lt;=8,0,IF(L261&lt;=16,137.7,IF(L261&lt;=24,108,IF(L261&lt;=32,80.1,IF(L261&lt;=36,52.2,0)))))-IF(L261&lt;=8,0,IF(L261&lt;=16,(L261-9)*2.754,IF(L261&lt;=24,(L261-17)* 2.754,IF(L261&lt;=32,(L261-25)* 2.754,IF(L261&lt;=36,(L261-33)*2.754,0))))),0)+IF(F261="PČ",IF(L261=1,449,IF(L261=2,314.6,IF(L261=3,238,IF(L261=4,172,IF(L261=5,159,IF(L261=6,145,IF(L261=7,132,IF(L261=8,119,0))))))))+IF(L261&lt;=8,0,IF(L261&lt;=16,88,IF(L261&lt;=24,55,IF(L261&lt;=32,22,0))))-IF(L261&lt;=8,0,IF(L261&lt;=16,(L261-9)*2.245,IF(L261&lt;=24,(L261-17)*2.245,IF(L261&lt;=32,(L261-25)*2.245,0)))),0)+IF(F261="PČneol",IF(L261=1,85,IF(L261=2,64.61,IF(L261=3,50.76,IF(L261=4,16.25,IF(L261=5,15,IF(L261=6,13.75,IF(L261=7,12.5,IF(L261=8,11.25,0))))))))+IF(L261&lt;=8,0,IF(L261&lt;=16,9,0))-IF(L261&lt;=8,0,IF(L261&lt;=16,(L261-9)*0.425,0)),0)+IF(F261="PŽ",IF(L261=1,85,IF(L261=2,59.5,IF(L261=3,45,IF(L261=4,32.5,IF(L261=5,30,IF(L261=6,27.5,IF(L261=7,25,IF(L261=8,22.5,0))))))))+IF(L261&lt;=8,0,IF(L261&lt;=16,19,IF(L261&lt;=24,13,IF(L261&lt;=32,8,0))))-IF(L261&lt;=8,0,IF(L261&lt;=16,(L261-9)*0.425,IF(L261&lt;=24,(L261-17)*0.425,IF(L261&lt;=32,(L261-25)*0.425,0)))),0)+IF(F261="EČ",IF(L261=1,204,IF(L261=2,156.24,IF(L261=3,123.84,IF(L261=4,72,IF(L261=5,66,IF(L261=6,60,IF(L261=7,54,IF(L261=8,48,0))))))))+IF(L261&lt;=8,0,IF(L261&lt;=16,40,IF(L261&lt;=24,25,0)))-IF(L261&lt;=8,0,IF(L261&lt;=16,(L261-9)*1.02,IF(L261&lt;=24,(L261-17)*1.02,0))),0)+IF(F261="EČneol",IF(L261=1,68,IF(L261=2,51.69,IF(L261=3,40.61,IF(L261=4,13,IF(L261=5,12,IF(L261=6,11,IF(L261=7,10,IF(L261=8,9,0)))))))))+IF(F261="EŽ",IF(L261=1,68,IF(L261=2,47.6,IF(L261=3,36,IF(L261=4,18,IF(L261=5,16.5,IF(L261=6,15,IF(L261=7,13.5,IF(L261=8,12,0))))))))+IF(L261&lt;=8,0,IF(L261&lt;=16,10,IF(L261&lt;=24,6,0)))-IF(L261&lt;=8,0,IF(L261&lt;=16,(L261-9)*0.34,IF(L261&lt;=24,(L261-17)*0.34,0))),0)+IF(F261="PT",IF(L261=1,68,IF(L261=2,52.08,IF(L261=3,41.28,IF(L261=4,24,IF(L261=5,22,IF(L261=6,20,IF(L261=7,18,IF(L261=8,16,0))))))))+IF(L261&lt;=8,0,IF(L261&lt;=16,13,IF(L261&lt;=24,9,IF(L261&lt;=32,4,0))))-IF(L261&lt;=8,0,IF(L261&lt;=16,(L261-9)*0.34,IF(L261&lt;=24,(L261-17)*0.34,IF(L261&lt;=32,(L261-25)*0.34,0)))),0)+IF(F261="JOŽ",IF(L261=1,85,IF(L261=2,59.5,IF(L261=3,45,IF(L261=4,32.5,IF(L261=5,30,IF(L261=6,27.5,IF(L261=7,25,IF(L261=8,22.5,0))))))))+IF(L261&lt;=8,0,IF(L261&lt;=16,19,IF(L261&lt;=24,13,0)))-IF(L261&lt;=8,0,IF(L261&lt;=16,(L261-9)*0.425,IF(L261&lt;=24,(L261-17)*0.425,0))),0)+IF(F261="JPČ",IF(L261=1,68,IF(L261=2,47.6,IF(L261=3,36,IF(L261=4,26,IF(L261=5,24,IF(L261=6,22,IF(L261=7,20,IF(L261=8,18,0))))))))+IF(L261&lt;=8,0,IF(L261&lt;=16,13,IF(L261&lt;=24,9,0)))-IF(L261&lt;=8,0,IF(L261&lt;=16,(L261-9)*0.34,IF(L261&lt;=24,(L261-17)*0.34,0))),0)+IF(F261="JEČ",IF(L261=1,34,IF(L261=2,26.04,IF(L261=3,20.6,IF(L261=4,12,IF(L261=5,11,IF(L261=6,10,IF(L261=7,9,IF(L261=8,8,0))))))))+IF(L261&lt;=8,0,IF(L261&lt;=16,6,0))-IF(L261&lt;=8,0,IF(L261&lt;=16,(L261-9)*0.17,0)),0)+IF(F261="JEOF",IF(L261=1,34,IF(L261=2,26.04,IF(L261=3,20.6,IF(L261=4,12,IF(L261=5,11,IF(L261=6,10,IF(L261=7,9,IF(L261=8,8,0))))))))+IF(L261&lt;=8,0,IF(L261&lt;=16,6,0))-IF(L261&lt;=8,0,IF(L261&lt;=16,(L261-9)*0.17,0)),0)+IF(F261="JnPČ",IF(L261=1,51,IF(L261=2,35.7,IF(L261=3,27,IF(L261=4,19.5,IF(L261=5,18,IF(L261=6,16.5,IF(L261=7,15,IF(L261=8,13.5,0))))))))+IF(L261&lt;=8,0,IF(L261&lt;=16,10,0))-IF(L261&lt;=8,0,IF(L261&lt;=16,(L261-9)*0.255,0)),0)+IF(F261="JnEČ",IF(L261=1,25.5,IF(L261=2,19.53,IF(L261=3,15.48,IF(L261=4,9,IF(L261=5,8.25,IF(L261=6,7.5,IF(L261=7,6.75,IF(L261=8,6,0))))))))+IF(L261&lt;=8,0,IF(L261&lt;=16,5,0))-IF(L261&lt;=8,0,IF(L261&lt;=16,(L261-9)*0.1275,0)),0)+IF(F261="JčPČ",IF(L261=1,21.25,IF(L261=2,14.5,IF(L261=3,11.5,IF(L261=4,7,IF(L261=5,6.5,IF(L261=6,6,IF(L261=7,5.5,IF(L261=8,5,0))))))))+IF(L261&lt;=8,0,IF(L261&lt;=16,4,0))-IF(L261&lt;=8,0,IF(L261&lt;=16,(L261-9)*0.10625,0)),0)+IF(F261="JčEČ",IF(L261=1,17,IF(L261=2,13.02,IF(L261=3,10.32,IF(L261=4,6,IF(L261=5,5.5,IF(L261=6,5,IF(L261=7,4.5,IF(L261=8,4,0))))))))+IF(L261&lt;=8,0,IF(L261&lt;=16,3,0))-IF(L261&lt;=8,0,IF(L261&lt;=16,(L261-9)*0.085,0)),0)+IF(F261="NEAK",IF(L261=1,11.48,IF(L261=2,8.79,IF(L261=3,6.97,IF(L261=4,4.05,IF(L261=5,3.71,IF(L261=6,3.38,IF(L261=7,3.04,IF(L261=8,2.7,0))))))))+IF(L261&lt;=8,0,IF(L261&lt;=16,2,IF(L261&lt;=24,1.3,0)))-IF(L261&lt;=8,0,IF(L261&lt;=16,(L261-9)*0.0574,IF(L261&lt;=24,(L261-17)*0.0574,0))),0))*IF(L261&lt;0,1,IF(OR(F261="PČ",F261="PŽ",F261="PT"),IF(J261&lt;32,J261/32,1),1))* IF(L261&lt;0,1,IF(OR(F261="EČ",F261="EŽ",F261="JOŽ",F261="JPČ",F261="NEAK"),IF(J261&lt;24,J261/24,1),1))*IF(L261&lt;0,1,IF(OR(F261="PČneol",F261="JEČ",F261="JEOF",F261="JnPČ",F261="JnEČ",F261="JčPČ",F261="JčEČ"),IF(J261&lt;16,J261/16,1),1))*IF(L261&lt;0,1,IF(F261="EČneol",IF(J261&lt;8,J261/8,1),1))</f>
        <v>56.76</v>
      </c>
      <c r="O261" s="9">
        <f t="shared" ref="O261:O287" si="50">IF(F261="OŽ",N261,IF(H261="Ne",IF(J261*0.3&lt;J261-L261,N261,0),IF(J261*0.1&lt;J261-L261,N261,0)))</f>
        <v>56.76</v>
      </c>
      <c r="P261" s="4">
        <f t="shared" ref="P261" si="51">IF(O261=0,0,IF(F261="OŽ",IF(L261&gt;35,0,IF(J261&gt;35,(36-L261)*1.836,((36-L261)-(36-J261))*1.836)),0)+IF(F261="PČ",IF(L261&gt;31,0,IF(J261&gt;31,(32-L261)*1.347,((32-L261)-(32-J261))*1.347)),0)+ IF(F261="PČneol",IF(L261&gt;15,0,IF(J261&gt;15,(16-L261)*0.255,((16-L261)-(16-J261))*0.255)),0)+IF(F261="PŽ",IF(L261&gt;31,0,IF(J261&gt;31,(32-L261)*0.255,((32-L261)-(32-J261))*0.255)),0)+IF(F261="EČ",IF(L261&gt;23,0,IF(J261&gt;23,(24-L261)*0.612,((24-L261)-(24-J261))*0.612)),0)+IF(F261="EČneol",IF(L261&gt;7,0,IF(J261&gt;7,(8-L261)*0.204,((8-L261)-(8-J261))*0.204)),0)+IF(F261="EŽ",IF(L261&gt;23,0,IF(J261&gt;23,(24-L261)*0.204,((24-L261)-(24-J261))*0.204)),0)+IF(F261="PT",IF(L261&gt;31,0,IF(J261&gt;31,(32-L261)*0.204,((32-L261)-(32-J261))*0.204)),0)+IF(F261="JOŽ",IF(L261&gt;23,0,IF(J261&gt;23,(24-L261)*0.255,((24-L261)-(24-J261))*0.255)),0)+IF(F261="JPČ",IF(L261&gt;23,0,IF(J261&gt;23,(24-L261)*0.204,((24-L261)-(24-J261))*0.204)),0)+IF(F261="JEČ",IF(L261&gt;15,0,IF(J261&gt;15,(16-L261)*0.102,((16-L261)-(16-J261))*0.102)),0)+IF(F261="JEOF",IF(L261&gt;15,0,IF(J261&gt;15,(16-L261)*0.102,((16-L261)-(16-J261))*0.102)),0)+IF(F261="JnPČ",IF(L261&gt;15,0,IF(J261&gt;15,(16-L261)*0.153,((16-L261)-(16-J261))*0.153)),0)+IF(F261="JnEČ",IF(L261&gt;15,0,IF(J261&gt;15,(16-L261)*0.0765,((16-L261)-(16-J261))*0.0765)),0)+IF(F261="JčPČ",IF(L261&gt;15,0,IF(J261&gt;15,(16-L261)*0.06375,((16-L261)-(16-J261))*0.06375)),0)+IF(F261="JčEČ",IF(L261&gt;15,0,IF(J261&gt;15,(16-L261)*0.051,((16-L261)-(16-J261))*0.051)),0)+IF(F261="NEAK",IF(L261&gt;23,0,IF(J261&gt;23,(24-L261)*0.03444,((24-L261)-(24-J261))*0.03444)),0))</f>
        <v>4.8959999999999999</v>
      </c>
      <c r="Q261" s="11">
        <f t="shared" ref="Q261" si="52">IF(ISERROR(P261*100/N261),0,(P261*100/N261))</f>
        <v>8.6257928118393234</v>
      </c>
      <c r="R261" s="10">
        <f t="shared" ref="R261:R287" si="53">IF(Q261&lt;=30,O261+P261,O261+O261*0.3)*IF(G261=1,0.4,IF(G261=2,0.75,IF(G261="1 (kas 4 m. 1 k. nerengiamos)",0.52,1)))*IF(D261="olimpinė",1,IF(M261="Ne",0.5,1))*IF(OR(A$5="Lietuvos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federacija"),IF(OR(J261&lt;8,K261&lt;16),0,1),1)*E261*IF(I261&lt;=1,1,1/I261)*IF(OR(A$5="Lietuvos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12.331200000000001</v>
      </c>
      <c r="S261" s="8"/>
    </row>
    <row r="262" spans="1:19">
      <c r="A262" s="61">
        <v>2</v>
      </c>
      <c r="B262" s="61" t="s">
        <v>34</v>
      </c>
      <c r="C262" s="12">
        <v>-50</v>
      </c>
      <c r="D262" s="61" t="s">
        <v>29</v>
      </c>
      <c r="E262" s="61">
        <v>1</v>
      </c>
      <c r="F262" s="61" t="s">
        <v>30</v>
      </c>
      <c r="G262" s="61">
        <v>1</v>
      </c>
      <c r="H262" s="61" t="s">
        <v>31</v>
      </c>
      <c r="I262" s="61"/>
      <c r="J262" s="61">
        <v>11</v>
      </c>
      <c r="K262" s="61">
        <v>23</v>
      </c>
      <c r="L262" s="61">
        <v>1</v>
      </c>
      <c r="M262" s="61" t="s">
        <v>32</v>
      </c>
      <c r="N262" s="3">
        <f t="shared" si="49"/>
        <v>93.5</v>
      </c>
      <c r="O262" s="9">
        <f t="shared" si="50"/>
        <v>93.5</v>
      </c>
      <c r="P262" s="4">
        <f t="shared" ref="P262:P287" si="54">IF(O262=0,0,IF(F262="OŽ",IF(L262&gt;35,0,IF(J262&gt;35,(36-L262)*1.836,((36-L262)-(36-J262))*1.836)),0)+IF(F262="PČ",IF(L262&gt;31,0,IF(J262&gt;31,(32-L262)*1.347,((32-L262)-(32-J262))*1.347)),0)+ IF(F262="PČneol",IF(L262&gt;15,0,IF(J262&gt;15,(16-L262)*0.255,((16-L262)-(16-J262))*0.255)),0)+IF(F262="PŽ",IF(L262&gt;31,0,IF(J262&gt;31,(32-L262)*0.255,((32-L262)-(32-J262))*0.255)),0)+IF(F262="EČ",IF(L262&gt;23,0,IF(J262&gt;23,(24-L262)*0.612,((24-L262)-(24-J262))*0.612)),0)+IF(F262="EČneol",IF(L262&gt;7,0,IF(J262&gt;7,(8-L262)*0.204,((8-L262)-(8-J262))*0.204)),0)+IF(F262="EŽ",IF(L262&gt;23,0,IF(J262&gt;23,(24-L262)*0.204,((24-L262)-(24-J262))*0.204)),0)+IF(F262="PT",IF(L262&gt;31,0,IF(J262&gt;31,(32-L262)*0.204,((32-L262)-(32-J262))*0.204)),0)+IF(F262="JOŽ",IF(L262&gt;23,0,IF(J262&gt;23,(24-L262)*0.255,((24-L262)-(24-J262))*0.255)),0)+IF(F262="JPČ",IF(L262&gt;23,0,IF(J262&gt;23,(24-L262)*0.204,((24-L262)-(24-J262))*0.204)),0)+IF(F262="JEČ",IF(L262&gt;15,0,IF(J262&gt;15,(16-L262)*0.102,((16-L262)-(16-J262))*0.102)),0)+IF(F262="JEOF",IF(L262&gt;15,0,IF(J262&gt;15,(16-L262)*0.102,((16-L262)-(16-J262))*0.102)),0)+IF(F262="JnPČ",IF(L262&gt;15,0,IF(J262&gt;15,(16-L262)*0.153,((16-L262)-(16-J262))*0.153)),0)+IF(F262="JnEČ",IF(L262&gt;15,0,IF(J262&gt;15,(16-L262)*0.0765,((16-L262)-(16-J262))*0.0765)),0)+IF(F262="JčPČ",IF(L262&gt;15,0,IF(J262&gt;15,(16-L262)*0.06375,((16-L262)-(16-J262))*0.06375)),0)+IF(F262="JčEČ",IF(L262&gt;15,0,IF(J262&gt;15,(16-L262)*0.051,((16-L262)-(16-J262))*0.051)),0)+IF(F262="NEAK",IF(L262&gt;23,0,IF(J262&gt;23,(24-L262)*0.03444,((24-L262)-(24-J262))*0.03444)),0))</f>
        <v>6.12</v>
      </c>
      <c r="Q262" s="11">
        <f t="shared" ref="Q262:Q287" si="55">IF(ISERROR(P262*100/N262),0,(P262*100/N262))</f>
        <v>6.5454545454545459</v>
      </c>
      <c r="R262" s="10">
        <f t="shared" si="53"/>
        <v>39.848000000000006</v>
      </c>
      <c r="S262" s="8"/>
    </row>
    <row r="263" spans="1:19" s="8" customFormat="1">
      <c r="A263" s="61">
        <v>3</v>
      </c>
      <c r="B263" s="61" t="s">
        <v>51</v>
      </c>
      <c r="C263" s="12">
        <v>-55</v>
      </c>
      <c r="D263" s="61" t="s">
        <v>29</v>
      </c>
      <c r="E263" s="61">
        <v>1</v>
      </c>
      <c r="F263" s="61" t="s">
        <v>30</v>
      </c>
      <c r="G263" s="61">
        <v>1</v>
      </c>
      <c r="H263" s="61" t="s">
        <v>31</v>
      </c>
      <c r="I263" s="61"/>
      <c r="J263" s="61">
        <v>13</v>
      </c>
      <c r="K263" s="61">
        <v>23</v>
      </c>
      <c r="L263" s="61">
        <v>6</v>
      </c>
      <c r="M263" s="61" t="s">
        <v>32</v>
      </c>
      <c r="N263" s="3">
        <f t="shared" si="49"/>
        <v>32.5</v>
      </c>
      <c r="O263" s="9">
        <f t="shared" si="50"/>
        <v>32.5</v>
      </c>
      <c r="P263" s="4">
        <f t="shared" si="54"/>
        <v>4.2839999999999998</v>
      </c>
      <c r="Q263" s="11">
        <f t="shared" si="55"/>
        <v>13.181538461538461</v>
      </c>
      <c r="R263" s="10">
        <f t="shared" si="53"/>
        <v>14.7136</v>
      </c>
    </row>
    <row r="264" spans="1:19" s="8" customFormat="1">
      <c r="A264" s="61">
        <v>4</v>
      </c>
      <c r="B264" s="61" t="s">
        <v>35</v>
      </c>
      <c r="C264" s="12">
        <v>-60</v>
      </c>
      <c r="D264" s="61" t="s">
        <v>29</v>
      </c>
      <c r="E264" s="61">
        <v>1</v>
      </c>
      <c r="F264" s="61" t="s">
        <v>30</v>
      </c>
      <c r="G264" s="61">
        <v>1</v>
      </c>
      <c r="H264" s="61" t="s">
        <v>31</v>
      </c>
      <c r="I264" s="61"/>
      <c r="J264" s="61">
        <v>13</v>
      </c>
      <c r="K264" s="61">
        <v>23</v>
      </c>
      <c r="L264" s="61">
        <v>1</v>
      </c>
      <c r="M264" s="61" t="s">
        <v>32</v>
      </c>
      <c r="N264" s="3">
        <f t="shared" si="49"/>
        <v>110.49999999999999</v>
      </c>
      <c r="O264" s="9">
        <f t="shared" si="50"/>
        <v>110.49999999999999</v>
      </c>
      <c r="P264" s="4">
        <f t="shared" si="54"/>
        <v>7.3439999999999994</v>
      </c>
      <c r="Q264" s="11">
        <f t="shared" si="55"/>
        <v>6.6461538461538465</v>
      </c>
      <c r="R264" s="10">
        <f t="shared" si="53"/>
        <v>47.137599999999992</v>
      </c>
    </row>
    <row r="265" spans="1:19" s="8" customFormat="1">
      <c r="A265" s="61">
        <v>5</v>
      </c>
      <c r="B265" s="61" t="s">
        <v>131</v>
      </c>
      <c r="C265" s="12">
        <v>-60</v>
      </c>
      <c r="D265" s="61" t="s">
        <v>29</v>
      </c>
      <c r="E265" s="61">
        <v>1</v>
      </c>
      <c r="F265" s="61" t="s">
        <v>30</v>
      </c>
      <c r="G265" s="61">
        <v>1</v>
      </c>
      <c r="H265" s="61" t="s">
        <v>31</v>
      </c>
      <c r="I265" s="61"/>
      <c r="J265" s="61">
        <v>13</v>
      </c>
      <c r="K265" s="61">
        <v>23</v>
      </c>
      <c r="L265" s="61">
        <v>6</v>
      </c>
      <c r="M265" s="61" t="s">
        <v>32</v>
      </c>
      <c r="N265" s="3">
        <f t="shared" si="49"/>
        <v>32.5</v>
      </c>
      <c r="O265" s="9">
        <f t="shared" si="50"/>
        <v>32.5</v>
      </c>
      <c r="P265" s="4">
        <f t="shared" si="54"/>
        <v>4.2839999999999998</v>
      </c>
      <c r="Q265" s="11">
        <f t="shared" si="55"/>
        <v>13.181538461538461</v>
      </c>
      <c r="R265" s="10">
        <f t="shared" si="53"/>
        <v>14.7136</v>
      </c>
    </row>
    <row r="266" spans="1:19" s="8" customFormat="1">
      <c r="A266" s="61">
        <v>6</v>
      </c>
      <c r="B266" s="61" t="s">
        <v>159</v>
      </c>
      <c r="C266" s="12">
        <v>-60</v>
      </c>
      <c r="D266" s="61" t="s">
        <v>29</v>
      </c>
      <c r="E266" s="61">
        <v>1</v>
      </c>
      <c r="F266" s="61" t="s">
        <v>30</v>
      </c>
      <c r="G266" s="61">
        <v>1</v>
      </c>
      <c r="H266" s="61" t="s">
        <v>31</v>
      </c>
      <c r="I266" s="61"/>
      <c r="J266" s="61">
        <v>13</v>
      </c>
      <c r="K266" s="61">
        <v>23</v>
      </c>
      <c r="L266" s="61">
        <v>6</v>
      </c>
      <c r="M266" s="61" t="s">
        <v>32</v>
      </c>
      <c r="N266" s="3">
        <f t="shared" si="49"/>
        <v>32.5</v>
      </c>
      <c r="O266" s="9">
        <f t="shared" si="50"/>
        <v>32.5</v>
      </c>
      <c r="P266" s="4">
        <f t="shared" si="54"/>
        <v>4.2839999999999998</v>
      </c>
      <c r="Q266" s="11">
        <f t="shared" si="55"/>
        <v>13.181538461538461</v>
      </c>
      <c r="R266" s="10">
        <f t="shared" si="53"/>
        <v>14.7136</v>
      </c>
    </row>
    <row r="267" spans="1:19" s="8" customFormat="1">
      <c r="A267" s="61">
        <v>7</v>
      </c>
      <c r="B267" s="61" t="s">
        <v>75</v>
      </c>
      <c r="C267" s="12">
        <v>-65</v>
      </c>
      <c r="D267" s="61" t="s">
        <v>29</v>
      </c>
      <c r="E267" s="61">
        <v>1</v>
      </c>
      <c r="F267" s="61" t="s">
        <v>30</v>
      </c>
      <c r="G267" s="61">
        <v>1</v>
      </c>
      <c r="H267" s="61" t="s">
        <v>31</v>
      </c>
      <c r="I267" s="61"/>
      <c r="J267" s="61">
        <v>15</v>
      </c>
      <c r="K267" s="61">
        <v>23</v>
      </c>
      <c r="L267" s="61">
        <v>2</v>
      </c>
      <c r="M267" s="61" t="s">
        <v>32</v>
      </c>
      <c r="N267" s="3">
        <f t="shared" si="49"/>
        <v>97.65</v>
      </c>
      <c r="O267" s="9">
        <f t="shared" si="50"/>
        <v>97.65</v>
      </c>
      <c r="P267" s="4">
        <f t="shared" si="54"/>
        <v>7.9559999999999995</v>
      </c>
      <c r="Q267" s="11">
        <f t="shared" si="55"/>
        <v>8.1474654377880178</v>
      </c>
      <c r="R267" s="10">
        <f t="shared" si="53"/>
        <v>42.242400000000004</v>
      </c>
    </row>
    <row r="268" spans="1:19" s="8" customFormat="1">
      <c r="A268" s="61">
        <v>8</v>
      </c>
      <c r="B268" s="61" t="s">
        <v>132</v>
      </c>
      <c r="C268" s="12">
        <v>-65</v>
      </c>
      <c r="D268" s="61" t="s">
        <v>29</v>
      </c>
      <c r="E268" s="61">
        <v>1</v>
      </c>
      <c r="F268" s="61" t="s">
        <v>30</v>
      </c>
      <c r="G268" s="61">
        <v>1</v>
      </c>
      <c r="H268" s="61" t="s">
        <v>31</v>
      </c>
      <c r="I268" s="61"/>
      <c r="J268" s="61">
        <v>15</v>
      </c>
      <c r="K268" s="61">
        <v>23</v>
      </c>
      <c r="L268" s="61">
        <v>3</v>
      </c>
      <c r="M268" s="61" t="s">
        <v>32</v>
      </c>
      <c r="N268" s="3">
        <f t="shared" si="49"/>
        <v>77.400000000000006</v>
      </c>
      <c r="O268" s="9">
        <f t="shared" si="50"/>
        <v>77.400000000000006</v>
      </c>
      <c r="P268" s="4">
        <f t="shared" si="54"/>
        <v>7.3439999999999994</v>
      </c>
      <c r="Q268" s="11">
        <f t="shared" si="55"/>
        <v>9.4883720930232549</v>
      </c>
      <c r="R268" s="10">
        <f t="shared" si="53"/>
        <v>33.897600000000004</v>
      </c>
    </row>
    <row r="269" spans="1:19" s="8" customFormat="1">
      <c r="A269" s="61">
        <v>9</v>
      </c>
      <c r="B269" s="61" t="s">
        <v>38</v>
      </c>
      <c r="C269" s="12">
        <v>65</v>
      </c>
      <c r="D269" s="61" t="s">
        <v>29</v>
      </c>
      <c r="E269" s="61">
        <v>1</v>
      </c>
      <c r="F269" s="61" t="s">
        <v>30</v>
      </c>
      <c r="G269" s="61">
        <v>1</v>
      </c>
      <c r="H269" s="61" t="s">
        <v>31</v>
      </c>
      <c r="I269" s="61"/>
      <c r="J269" s="61">
        <v>14</v>
      </c>
      <c r="K269" s="61">
        <v>23</v>
      </c>
      <c r="L269" s="61">
        <v>2</v>
      </c>
      <c r="M269" s="61" t="s">
        <v>32</v>
      </c>
      <c r="N269" s="3">
        <f t="shared" si="49"/>
        <v>91.140000000000015</v>
      </c>
      <c r="O269" s="9">
        <f t="shared" si="50"/>
        <v>91.140000000000015</v>
      </c>
      <c r="P269" s="4">
        <f t="shared" si="54"/>
        <v>7.3439999999999994</v>
      </c>
      <c r="Q269" s="11">
        <f t="shared" si="55"/>
        <v>8.0579328505595775</v>
      </c>
      <c r="R269" s="10">
        <f t="shared" si="53"/>
        <v>39.393600000000006</v>
      </c>
    </row>
    <row r="270" spans="1:19" s="8" customFormat="1">
      <c r="A270" s="61">
        <v>10</v>
      </c>
      <c r="B270" s="61" t="s">
        <v>93</v>
      </c>
      <c r="C270" s="12">
        <v>65</v>
      </c>
      <c r="D270" s="61" t="s">
        <v>29</v>
      </c>
      <c r="E270" s="61">
        <v>1</v>
      </c>
      <c r="F270" s="61" t="s">
        <v>30</v>
      </c>
      <c r="G270" s="61">
        <v>1</v>
      </c>
      <c r="H270" s="61" t="s">
        <v>31</v>
      </c>
      <c r="I270" s="61"/>
      <c r="J270" s="61">
        <v>14</v>
      </c>
      <c r="K270" s="61">
        <v>23</v>
      </c>
      <c r="L270" s="61">
        <v>6</v>
      </c>
      <c r="M270" s="61" t="s">
        <v>32</v>
      </c>
      <c r="N270" s="3">
        <f t="shared" si="49"/>
        <v>35</v>
      </c>
      <c r="O270" s="9">
        <f t="shared" si="50"/>
        <v>35</v>
      </c>
      <c r="P270" s="4">
        <f t="shared" si="54"/>
        <v>4.8959999999999999</v>
      </c>
      <c r="Q270" s="11">
        <f t="shared" si="55"/>
        <v>13.988571428571428</v>
      </c>
      <c r="R270" s="10">
        <f t="shared" si="53"/>
        <v>15.958400000000001</v>
      </c>
    </row>
    <row r="271" spans="1:19" s="8" customFormat="1">
      <c r="A271" s="61">
        <v>11</v>
      </c>
      <c r="B271" s="61" t="s">
        <v>94</v>
      </c>
      <c r="C271" s="12">
        <v>-65</v>
      </c>
      <c r="D271" s="61" t="s">
        <v>29</v>
      </c>
      <c r="E271" s="61">
        <v>1</v>
      </c>
      <c r="F271" s="61" t="s">
        <v>30</v>
      </c>
      <c r="G271" s="61">
        <v>1</v>
      </c>
      <c r="H271" s="61" t="s">
        <v>31</v>
      </c>
      <c r="I271" s="61"/>
      <c r="J271" s="61">
        <v>20</v>
      </c>
      <c r="K271" s="61">
        <v>23</v>
      </c>
      <c r="L271" s="61">
        <v>12</v>
      </c>
      <c r="M271" s="61" t="s">
        <v>32</v>
      </c>
      <c r="N271" s="3">
        <f t="shared" si="49"/>
        <v>30.783333333333331</v>
      </c>
      <c r="O271" s="9">
        <f t="shared" si="50"/>
        <v>30.783333333333331</v>
      </c>
      <c r="P271" s="4">
        <f t="shared" si="54"/>
        <v>4.8959999999999999</v>
      </c>
      <c r="Q271" s="11">
        <f t="shared" si="55"/>
        <v>15.904710341093665</v>
      </c>
      <c r="R271" s="10">
        <f t="shared" si="53"/>
        <v>14.271733333333334</v>
      </c>
    </row>
    <row r="272" spans="1:19" s="8" customFormat="1">
      <c r="A272" s="61">
        <v>12</v>
      </c>
      <c r="B272" s="61" t="s">
        <v>160</v>
      </c>
      <c r="C272" s="12">
        <v>-65</v>
      </c>
      <c r="D272" s="61" t="s">
        <v>29</v>
      </c>
      <c r="E272" s="61">
        <v>1</v>
      </c>
      <c r="F272" s="61" t="s">
        <v>30</v>
      </c>
      <c r="G272" s="61">
        <v>1</v>
      </c>
      <c r="H272" s="61" t="s">
        <v>31</v>
      </c>
      <c r="I272" s="61"/>
      <c r="J272" s="61">
        <v>20</v>
      </c>
      <c r="K272" s="61">
        <v>23</v>
      </c>
      <c r="L272" s="61">
        <v>12</v>
      </c>
      <c r="M272" s="61" t="s">
        <v>32</v>
      </c>
      <c r="N272" s="3">
        <f t="shared" si="49"/>
        <v>30.783333333333331</v>
      </c>
      <c r="O272" s="9">
        <f t="shared" si="50"/>
        <v>30.783333333333331</v>
      </c>
      <c r="P272" s="4">
        <f t="shared" si="54"/>
        <v>4.8959999999999999</v>
      </c>
      <c r="Q272" s="11">
        <f t="shared" si="55"/>
        <v>15.904710341093665</v>
      </c>
      <c r="R272" s="10">
        <f t="shared" si="53"/>
        <v>14.271733333333334</v>
      </c>
    </row>
    <row r="273" spans="1:19" s="8" customFormat="1">
      <c r="A273" s="61">
        <v>13</v>
      </c>
      <c r="B273" s="61" t="s">
        <v>133</v>
      </c>
      <c r="C273" s="12">
        <v>-75</v>
      </c>
      <c r="D273" s="61" t="s">
        <v>29</v>
      </c>
      <c r="E273" s="61">
        <v>1</v>
      </c>
      <c r="F273" s="61" t="s">
        <v>30</v>
      </c>
      <c r="G273" s="61">
        <v>1</v>
      </c>
      <c r="H273" s="61" t="s">
        <v>31</v>
      </c>
      <c r="I273" s="61"/>
      <c r="J273" s="61">
        <v>28</v>
      </c>
      <c r="K273" s="61">
        <v>23</v>
      </c>
      <c r="L273" s="61">
        <v>2</v>
      </c>
      <c r="M273" s="61" t="s">
        <v>32</v>
      </c>
      <c r="N273" s="3">
        <f t="shared" si="49"/>
        <v>156.24</v>
      </c>
      <c r="O273" s="9">
        <f t="shared" si="50"/>
        <v>156.24</v>
      </c>
      <c r="P273" s="4">
        <f t="shared" si="54"/>
        <v>13.464</v>
      </c>
      <c r="Q273" s="11">
        <f t="shared" si="55"/>
        <v>8.6175115207373274</v>
      </c>
      <c r="R273" s="10">
        <f t="shared" si="53"/>
        <v>67.881600000000006</v>
      </c>
    </row>
    <row r="274" spans="1:19" s="8" customFormat="1">
      <c r="A274" s="61">
        <v>14</v>
      </c>
      <c r="B274" s="61" t="s">
        <v>44</v>
      </c>
      <c r="C274" s="12">
        <v>-75</v>
      </c>
      <c r="D274" s="61" t="s">
        <v>29</v>
      </c>
      <c r="E274" s="61">
        <v>1</v>
      </c>
      <c r="F274" s="61" t="s">
        <v>30</v>
      </c>
      <c r="G274" s="61">
        <v>1</v>
      </c>
      <c r="H274" s="61" t="s">
        <v>31</v>
      </c>
      <c r="I274" s="61"/>
      <c r="J274" s="61">
        <v>28</v>
      </c>
      <c r="K274" s="61">
        <v>23</v>
      </c>
      <c r="L274" s="61">
        <v>6</v>
      </c>
      <c r="M274" s="61" t="s">
        <v>32</v>
      </c>
      <c r="N274" s="3">
        <f t="shared" si="49"/>
        <v>60</v>
      </c>
      <c r="O274" s="9">
        <f t="shared" si="50"/>
        <v>60</v>
      </c>
      <c r="P274" s="4">
        <f t="shared" si="54"/>
        <v>11.016</v>
      </c>
      <c r="Q274" s="11">
        <f t="shared" si="55"/>
        <v>18.36</v>
      </c>
      <c r="R274" s="10">
        <f t="shared" si="53"/>
        <v>28.406400000000005</v>
      </c>
    </row>
    <row r="275" spans="1:19" s="8" customFormat="1">
      <c r="A275" s="61">
        <v>15</v>
      </c>
      <c r="B275" s="61" t="s">
        <v>86</v>
      </c>
      <c r="C275" s="12">
        <v>-85</v>
      </c>
      <c r="D275" s="61" t="s">
        <v>29</v>
      </c>
      <c r="E275" s="61">
        <v>1</v>
      </c>
      <c r="F275" s="61" t="s">
        <v>30</v>
      </c>
      <c r="G275" s="61">
        <v>1</v>
      </c>
      <c r="H275" s="61" t="s">
        <v>31</v>
      </c>
      <c r="I275" s="61"/>
      <c r="J275" s="61">
        <v>26</v>
      </c>
      <c r="K275" s="61">
        <v>23</v>
      </c>
      <c r="L275" s="61">
        <v>2</v>
      </c>
      <c r="M275" s="61" t="s">
        <v>32</v>
      </c>
      <c r="N275" s="3">
        <f t="shared" si="49"/>
        <v>156.24</v>
      </c>
      <c r="O275" s="9">
        <f t="shared" si="50"/>
        <v>156.24</v>
      </c>
      <c r="P275" s="4">
        <f t="shared" si="54"/>
        <v>13.464</v>
      </c>
      <c r="Q275" s="11">
        <f t="shared" si="55"/>
        <v>8.6175115207373274</v>
      </c>
      <c r="R275" s="10">
        <f t="shared" si="53"/>
        <v>67.881600000000006</v>
      </c>
    </row>
    <row r="276" spans="1:19" s="8" customFormat="1">
      <c r="A276" s="61">
        <v>16</v>
      </c>
      <c r="B276" s="61" t="s">
        <v>46</v>
      </c>
      <c r="C276" s="12">
        <v>-85</v>
      </c>
      <c r="D276" s="61" t="s">
        <v>29</v>
      </c>
      <c r="E276" s="61">
        <v>1</v>
      </c>
      <c r="F276" s="61" t="s">
        <v>30</v>
      </c>
      <c r="G276" s="61">
        <v>1</v>
      </c>
      <c r="H276" s="61" t="s">
        <v>31</v>
      </c>
      <c r="I276" s="61"/>
      <c r="J276" s="61">
        <v>26</v>
      </c>
      <c r="K276" s="61">
        <v>23</v>
      </c>
      <c r="L276" s="61">
        <v>3</v>
      </c>
      <c r="M276" s="61" t="s">
        <v>32</v>
      </c>
      <c r="N276" s="3">
        <f t="shared" si="49"/>
        <v>123.84</v>
      </c>
      <c r="O276" s="9">
        <f t="shared" si="50"/>
        <v>123.84</v>
      </c>
      <c r="P276" s="4">
        <f t="shared" si="54"/>
        <v>12.852</v>
      </c>
      <c r="Q276" s="11">
        <f t="shared" si="55"/>
        <v>10.377906976744185</v>
      </c>
      <c r="R276" s="10">
        <f t="shared" si="53"/>
        <v>54.676800000000007</v>
      </c>
    </row>
    <row r="277" spans="1:19" s="8" customFormat="1">
      <c r="A277" s="61">
        <v>17</v>
      </c>
      <c r="B277" s="61" t="s">
        <v>48</v>
      </c>
      <c r="C277" s="12">
        <v>-85</v>
      </c>
      <c r="D277" s="61" t="s">
        <v>29</v>
      </c>
      <c r="E277" s="61">
        <v>1</v>
      </c>
      <c r="F277" s="61" t="s">
        <v>30</v>
      </c>
      <c r="G277" s="61">
        <v>1</v>
      </c>
      <c r="H277" s="61" t="s">
        <v>31</v>
      </c>
      <c r="I277" s="61"/>
      <c r="J277" s="61">
        <v>26</v>
      </c>
      <c r="K277" s="61">
        <v>23</v>
      </c>
      <c r="L277" s="61">
        <v>3</v>
      </c>
      <c r="M277" s="61" t="s">
        <v>32</v>
      </c>
      <c r="N277" s="3">
        <f t="shared" si="49"/>
        <v>123.84</v>
      </c>
      <c r="O277" s="9">
        <f t="shared" si="50"/>
        <v>123.84</v>
      </c>
      <c r="P277" s="4">
        <f t="shared" si="54"/>
        <v>12.852</v>
      </c>
      <c r="Q277" s="11">
        <f t="shared" si="55"/>
        <v>10.377906976744185</v>
      </c>
      <c r="R277" s="10">
        <f t="shared" si="53"/>
        <v>54.676800000000007</v>
      </c>
    </row>
    <row r="278" spans="1:19" s="8" customFormat="1">
      <c r="A278" s="61">
        <v>18</v>
      </c>
      <c r="B278" s="61" t="s">
        <v>85</v>
      </c>
      <c r="C278" s="12">
        <v>-95</v>
      </c>
      <c r="D278" s="61" t="s">
        <v>29</v>
      </c>
      <c r="E278" s="61">
        <v>1</v>
      </c>
      <c r="F278" s="61" t="s">
        <v>30</v>
      </c>
      <c r="G278" s="61">
        <v>1</v>
      </c>
      <c r="H278" s="61" t="s">
        <v>31</v>
      </c>
      <c r="I278" s="61"/>
      <c r="J278" s="61">
        <v>16</v>
      </c>
      <c r="K278" s="61">
        <v>23</v>
      </c>
      <c r="L278" s="61">
        <v>1</v>
      </c>
      <c r="M278" s="61" t="s">
        <v>32</v>
      </c>
      <c r="N278" s="3">
        <f t="shared" si="49"/>
        <v>136</v>
      </c>
      <c r="O278" s="9">
        <f t="shared" si="50"/>
        <v>136</v>
      </c>
      <c r="P278" s="4">
        <f t="shared" si="54"/>
        <v>9.18</v>
      </c>
      <c r="Q278" s="11">
        <f t="shared" si="55"/>
        <v>6.75</v>
      </c>
      <c r="R278" s="10">
        <f t="shared" si="53"/>
        <v>58.072000000000003</v>
      </c>
    </row>
    <row r="279" spans="1:19" s="8" customFormat="1">
      <c r="A279" s="61">
        <v>19</v>
      </c>
      <c r="B279" s="61" t="s">
        <v>81</v>
      </c>
      <c r="C279" s="12">
        <v>-95</v>
      </c>
      <c r="D279" s="61" t="s">
        <v>29</v>
      </c>
      <c r="E279" s="61">
        <v>1</v>
      </c>
      <c r="F279" s="61" t="s">
        <v>30</v>
      </c>
      <c r="G279" s="61">
        <v>1</v>
      </c>
      <c r="H279" s="61" t="s">
        <v>31</v>
      </c>
      <c r="I279" s="61"/>
      <c r="J279" s="61">
        <v>16</v>
      </c>
      <c r="K279" s="61">
        <v>23</v>
      </c>
      <c r="L279" s="61">
        <v>3</v>
      </c>
      <c r="M279" s="61" t="s">
        <v>32</v>
      </c>
      <c r="N279" s="3">
        <f t="shared" si="49"/>
        <v>82.56</v>
      </c>
      <c r="O279" s="9">
        <f t="shared" si="50"/>
        <v>82.56</v>
      </c>
      <c r="P279" s="4">
        <f t="shared" si="54"/>
        <v>7.9559999999999995</v>
      </c>
      <c r="Q279" s="11">
        <f t="shared" si="55"/>
        <v>9.6366279069767433</v>
      </c>
      <c r="R279" s="10">
        <f t="shared" si="53"/>
        <v>36.206400000000002</v>
      </c>
    </row>
    <row r="280" spans="1:19">
      <c r="A280" s="61">
        <v>20</v>
      </c>
      <c r="B280" s="61" t="s">
        <v>161</v>
      </c>
      <c r="C280" s="12">
        <v>-95</v>
      </c>
      <c r="D280" s="61" t="s">
        <v>29</v>
      </c>
      <c r="E280" s="61">
        <v>1</v>
      </c>
      <c r="F280" s="61" t="s">
        <v>30</v>
      </c>
      <c r="G280" s="61">
        <v>1</v>
      </c>
      <c r="H280" s="61" t="s">
        <v>31</v>
      </c>
      <c r="I280" s="61"/>
      <c r="J280" s="61">
        <v>16</v>
      </c>
      <c r="K280" s="61">
        <v>23</v>
      </c>
      <c r="L280" s="61">
        <v>6</v>
      </c>
      <c r="M280" s="61" t="s">
        <v>32</v>
      </c>
      <c r="N280" s="3">
        <f t="shared" si="49"/>
        <v>40</v>
      </c>
      <c r="O280" s="9">
        <f t="shared" si="50"/>
        <v>40</v>
      </c>
      <c r="P280" s="4">
        <f t="shared" si="54"/>
        <v>6.12</v>
      </c>
      <c r="Q280" s="11">
        <f t="shared" si="55"/>
        <v>15.3</v>
      </c>
      <c r="R280" s="10">
        <f t="shared" si="53"/>
        <v>18.448</v>
      </c>
      <c r="S280" s="8"/>
    </row>
    <row r="281" spans="1:19">
      <c r="A281" s="61">
        <v>21</v>
      </c>
      <c r="B281" s="61" t="s">
        <v>162</v>
      </c>
      <c r="C281" s="12">
        <v>95</v>
      </c>
      <c r="D281" s="61" t="s">
        <v>29</v>
      </c>
      <c r="E281" s="61">
        <v>1</v>
      </c>
      <c r="F281" s="61" t="s">
        <v>30</v>
      </c>
      <c r="G281" s="61">
        <v>1</v>
      </c>
      <c r="H281" s="61" t="s">
        <v>31</v>
      </c>
      <c r="I281" s="61"/>
      <c r="J281" s="61">
        <v>17</v>
      </c>
      <c r="K281" s="61">
        <v>23</v>
      </c>
      <c r="L281" s="61">
        <v>2</v>
      </c>
      <c r="M281" s="61" t="s">
        <v>32</v>
      </c>
      <c r="N281" s="3">
        <f t="shared" si="49"/>
        <v>110.67000000000002</v>
      </c>
      <c r="O281" s="9">
        <f t="shared" si="50"/>
        <v>110.67000000000002</v>
      </c>
      <c r="P281" s="4">
        <f t="shared" si="54"/>
        <v>9.18</v>
      </c>
      <c r="Q281" s="11">
        <f t="shared" si="55"/>
        <v>8.2949308755760356</v>
      </c>
      <c r="R281" s="10">
        <f t="shared" si="53"/>
        <v>47.940000000000012</v>
      </c>
      <c r="S281" s="8"/>
    </row>
    <row r="282" spans="1:19">
      <c r="A282" s="61">
        <v>22</v>
      </c>
      <c r="B282" s="61" t="s">
        <v>134</v>
      </c>
      <c r="C282" s="12">
        <v>95</v>
      </c>
      <c r="D282" s="61" t="s">
        <v>29</v>
      </c>
      <c r="E282" s="61">
        <v>1</v>
      </c>
      <c r="F282" s="61" t="s">
        <v>30</v>
      </c>
      <c r="G282" s="61">
        <v>1</v>
      </c>
      <c r="H282" s="61" t="s">
        <v>31</v>
      </c>
      <c r="I282" s="61"/>
      <c r="J282" s="61">
        <v>17</v>
      </c>
      <c r="K282" s="61">
        <v>23</v>
      </c>
      <c r="L282" s="61">
        <v>3</v>
      </c>
      <c r="M282" s="61" t="s">
        <v>32</v>
      </c>
      <c r="N282" s="3">
        <f t="shared" si="49"/>
        <v>87.720000000000013</v>
      </c>
      <c r="O282" s="9">
        <f t="shared" si="50"/>
        <v>87.720000000000013</v>
      </c>
      <c r="P282" s="4">
        <f t="shared" si="54"/>
        <v>8.5679999999999996</v>
      </c>
      <c r="Q282" s="11">
        <f t="shared" si="55"/>
        <v>9.7674418604651141</v>
      </c>
      <c r="R282" s="10">
        <f t="shared" si="53"/>
        <v>38.515200000000007</v>
      </c>
      <c r="S282" s="8"/>
    </row>
    <row r="283" spans="1:19">
      <c r="A283" s="61">
        <v>23</v>
      </c>
      <c r="B283" s="61" t="s">
        <v>49</v>
      </c>
      <c r="C283" s="12" t="s">
        <v>40</v>
      </c>
      <c r="D283" s="61" t="s">
        <v>29</v>
      </c>
      <c r="E283" s="61">
        <v>1</v>
      </c>
      <c r="F283" s="61" t="s">
        <v>30</v>
      </c>
      <c r="G283" s="61">
        <v>1</v>
      </c>
      <c r="H283" s="61" t="s">
        <v>31</v>
      </c>
      <c r="I283" s="61"/>
      <c r="J283" s="61">
        <v>23</v>
      </c>
      <c r="K283" s="61">
        <v>23</v>
      </c>
      <c r="L283" s="61">
        <v>2</v>
      </c>
      <c r="M283" s="61" t="s">
        <v>32</v>
      </c>
      <c r="N283" s="3">
        <f t="shared" si="49"/>
        <v>149.73000000000002</v>
      </c>
      <c r="O283" s="9">
        <f t="shared" si="50"/>
        <v>149.73000000000002</v>
      </c>
      <c r="P283" s="4">
        <f t="shared" si="54"/>
        <v>12.852</v>
      </c>
      <c r="Q283" s="11">
        <f t="shared" si="55"/>
        <v>8.5834502103786807</v>
      </c>
      <c r="R283" s="10">
        <f t="shared" si="53"/>
        <v>65.032800000000009</v>
      </c>
      <c r="S283" s="8"/>
    </row>
    <row r="284" spans="1:19">
      <c r="A284" s="61">
        <v>24</v>
      </c>
      <c r="B284" s="61" t="s">
        <v>91</v>
      </c>
      <c r="C284" s="12" t="s">
        <v>40</v>
      </c>
      <c r="D284" s="61" t="s">
        <v>29</v>
      </c>
      <c r="E284" s="61">
        <v>1</v>
      </c>
      <c r="F284" s="61" t="s">
        <v>30</v>
      </c>
      <c r="G284" s="61">
        <v>1</v>
      </c>
      <c r="H284" s="61" t="s">
        <v>31</v>
      </c>
      <c r="I284" s="61"/>
      <c r="J284" s="61">
        <v>23</v>
      </c>
      <c r="K284" s="61">
        <v>23</v>
      </c>
      <c r="L284" s="61">
        <v>3</v>
      </c>
      <c r="M284" s="61" t="s">
        <v>32</v>
      </c>
      <c r="N284" s="3">
        <f t="shared" si="49"/>
        <v>118.68</v>
      </c>
      <c r="O284" s="9">
        <f t="shared" si="50"/>
        <v>118.68</v>
      </c>
      <c r="P284" s="4">
        <f t="shared" si="54"/>
        <v>12.24</v>
      </c>
      <c r="Q284" s="11">
        <f t="shared" si="55"/>
        <v>10.31344792719919</v>
      </c>
      <c r="R284" s="10">
        <f t="shared" si="53"/>
        <v>52.368000000000009</v>
      </c>
      <c r="S284" s="8"/>
    </row>
    <row r="285" spans="1:19">
      <c r="A285" s="61">
        <v>25</v>
      </c>
      <c r="B285" s="61" t="s">
        <v>163</v>
      </c>
      <c r="C285" s="12" t="s">
        <v>40</v>
      </c>
      <c r="D285" s="61" t="s">
        <v>29</v>
      </c>
      <c r="E285" s="61">
        <v>1</v>
      </c>
      <c r="F285" s="61" t="s">
        <v>30</v>
      </c>
      <c r="G285" s="61">
        <v>1</v>
      </c>
      <c r="H285" s="61" t="s">
        <v>31</v>
      </c>
      <c r="I285" s="61"/>
      <c r="J285" s="61">
        <v>23</v>
      </c>
      <c r="K285" s="61">
        <v>23</v>
      </c>
      <c r="L285" s="61">
        <v>3</v>
      </c>
      <c r="M285" s="61" t="s">
        <v>32</v>
      </c>
      <c r="N285" s="3">
        <f t="shared" si="49"/>
        <v>118.68</v>
      </c>
      <c r="O285" s="9">
        <f t="shared" si="50"/>
        <v>118.68</v>
      </c>
      <c r="P285" s="4">
        <f t="shared" si="54"/>
        <v>12.24</v>
      </c>
      <c r="Q285" s="11">
        <f t="shared" si="55"/>
        <v>10.31344792719919</v>
      </c>
      <c r="R285" s="10">
        <f t="shared" si="53"/>
        <v>52.368000000000009</v>
      </c>
      <c r="S285" s="8"/>
    </row>
    <row r="286" spans="1:19">
      <c r="A286" s="61">
        <v>26</v>
      </c>
      <c r="B286" s="61" t="s">
        <v>130</v>
      </c>
      <c r="C286" s="12" t="s">
        <v>40</v>
      </c>
      <c r="D286" s="61" t="s">
        <v>29</v>
      </c>
      <c r="E286" s="61">
        <v>1</v>
      </c>
      <c r="F286" s="61" t="s">
        <v>30</v>
      </c>
      <c r="G286" s="61">
        <v>1</v>
      </c>
      <c r="H286" s="61" t="s">
        <v>31</v>
      </c>
      <c r="I286" s="61"/>
      <c r="J286" s="61">
        <v>28</v>
      </c>
      <c r="K286" s="61">
        <v>23</v>
      </c>
      <c r="L286" s="61">
        <v>6</v>
      </c>
      <c r="M286" s="61" t="s">
        <v>32</v>
      </c>
      <c r="N286" s="3">
        <f t="shared" si="49"/>
        <v>60</v>
      </c>
      <c r="O286" s="9">
        <f t="shared" si="50"/>
        <v>60</v>
      </c>
      <c r="P286" s="4">
        <f t="shared" si="54"/>
        <v>11.016</v>
      </c>
      <c r="Q286" s="11">
        <f t="shared" si="55"/>
        <v>18.36</v>
      </c>
      <c r="R286" s="10">
        <f t="shared" si="53"/>
        <v>28.406400000000005</v>
      </c>
      <c r="S286" s="8"/>
    </row>
    <row r="287" spans="1:19">
      <c r="A287" s="61">
        <v>27</v>
      </c>
      <c r="B287" s="61" t="s">
        <v>135</v>
      </c>
      <c r="C287" s="12" t="s">
        <v>40</v>
      </c>
      <c r="D287" s="61" t="s">
        <v>29</v>
      </c>
      <c r="E287" s="61">
        <v>1</v>
      </c>
      <c r="F287" s="61" t="s">
        <v>30</v>
      </c>
      <c r="G287" s="61">
        <v>1</v>
      </c>
      <c r="H287" s="61" t="s">
        <v>31</v>
      </c>
      <c r="I287" s="61"/>
      <c r="J287" s="61">
        <v>28</v>
      </c>
      <c r="K287" s="61">
        <v>23</v>
      </c>
      <c r="L287" s="61">
        <v>12</v>
      </c>
      <c r="M287" s="61" t="s">
        <v>32</v>
      </c>
      <c r="N287" s="3">
        <f t="shared" si="49"/>
        <v>36.94</v>
      </c>
      <c r="O287" s="9">
        <f t="shared" si="50"/>
        <v>36.94</v>
      </c>
      <c r="P287" s="4">
        <f t="shared" si="54"/>
        <v>7.3439999999999994</v>
      </c>
      <c r="Q287" s="11">
        <f t="shared" si="55"/>
        <v>19.880887926367084</v>
      </c>
      <c r="R287" s="10">
        <f t="shared" si="53"/>
        <v>17.7136</v>
      </c>
      <c r="S287" s="8"/>
    </row>
    <row r="288" spans="1:19">
      <c r="A288" s="64" t="s">
        <v>67</v>
      </c>
      <c r="B288" s="65"/>
      <c r="C288" s="65"/>
      <c r="D288" s="65"/>
      <c r="E288" s="65"/>
      <c r="F288" s="65"/>
      <c r="G288" s="65"/>
      <c r="H288" s="65"/>
      <c r="I288" s="65"/>
      <c r="J288" s="65"/>
      <c r="K288" s="65"/>
      <c r="L288" s="65"/>
      <c r="M288" s="65"/>
      <c r="N288" s="65"/>
      <c r="O288" s="65"/>
      <c r="P288" s="65"/>
      <c r="Q288" s="66"/>
      <c r="R288" s="10">
        <f>SUM(R261:R287)</f>
        <v>992.08666666666693</v>
      </c>
      <c r="S288" s="8"/>
    </row>
    <row r="289" spans="1:19" ht="15.75">
      <c r="A289" s="24" t="s">
        <v>68</v>
      </c>
      <c r="B289" s="24"/>
      <c r="C289" s="15"/>
      <c r="D289" s="15"/>
      <c r="E289" s="15"/>
      <c r="F289" s="15"/>
      <c r="G289" s="15"/>
      <c r="H289" s="15"/>
      <c r="I289" s="15"/>
      <c r="J289" s="15"/>
      <c r="K289" s="15"/>
      <c r="L289" s="15"/>
      <c r="M289" s="15"/>
      <c r="N289" s="15"/>
      <c r="O289" s="15"/>
      <c r="P289" s="15"/>
      <c r="Q289" s="15"/>
      <c r="R289" s="16"/>
      <c r="S289" s="8"/>
    </row>
    <row r="290" spans="1:19">
      <c r="A290" s="49" t="s">
        <v>88</v>
      </c>
      <c r="B290" s="49"/>
      <c r="C290" s="49"/>
      <c r="D290" s="49"/>
      <c r="E290" s="49"/>
      <c r="F290" s="49"/>
      <c r="G290" s="49"/>
      <c r="H290" s="49"/>
      <c r="I290" s="49"/>
      <c r="J290" s="15"/>
      <c r="K290" s="15"/>
      <c r="L290" s="15"/>
      <c r="M290" s="15"/>
      <c r="N290" s="15"/>
      <c r="O290" s="15"/>
      <c r="P290" s="15"/>
      <c r="Q290" s="15"/>
      <c r="R290" s="16"/>
      <c r="S290" s="8"/>
    </row>
    <row r="291" spans="1:19" s="8" customFormat="1">
      <c r="A291" s="49"/>
      <c r="B291" s="49"/>
      <c r="C291" s="49"/>
      <c r="D291" s="49"/>
      <c r="E291" s="49"/>
      <c r="F291" s="49"/>
      <c r="G291" s="49"/>
      <c r="H291" s="49"/>
      <c r="I291" s="49"/>
      <c r="J291" s="15"/>
      <c r="K291" s="15"/>
      <c r="L291" s="15"/>
      <c r="M291" s="15"/>
      <c r="N291" s="15"/>
      <c r="O291" s="15"/>
      <c r="P291" s="15"/>
      <c r="Q291" s="15"/>
      <c r="R291" s="16"/>
    </row>
    <row r="292" spans="1:19">
      <c r="A292" s="67" t="s">
        <v>164</v>
      </c>
      <c r="B292" s="68"/>
      <c r="C292" s="68"/>
      <c r="D292" s="68"/>
      <c r="E292" s="68"/>
      <c r="F292" s="68"/>
      <c r="G292" s="68"/>
      <c r="H292" s="68"/>
      <c r="I292" s="68"/>
      <c r="J292" s="68"/>
      <c r="K292" s="68"/>
      <c r="L292" s="68"/>
      <c r="M292" s="68"/>
      <c r="N292" s="68"/>
      <c r="O292" s="68"/>
      <c r="P292" s="68"/>
      <c r="Q292" s="57"/>
      <c r="R292" s="8"/>
      <c r="S292" s="8"/>
    </row>
    <row r="293" spans="1:19" ht="18">
      <c r="A293" s="69" t="s">
        <v>27</v>
      </c>
      <c r="B293" s="70"/>
      <c r="C293" s="70"/>
      <c r="D293" s="50"/>
      <c r="E293" s="50"/>
      <c r="F293" s="50"/>
      <c r="G293" s="50"/>
      <c r="H293" s="50"/>
      <c r="I293" s="50"/>
      <c r="J293" s="50"/>
      <c r="K293" s="50"/>
      <c r="L293" s="50"/>
      <c r="M293" s="50"/>
      <c r="N293" s="50"/>
      <c r="O293" s="50"/>
      <c r="P293" s="50"/>
      <c r="Q293" s="57"/>
      <c r="R293" s="8"/>
      <c r="S293" s="8"/>
    </row>
    <row r="294" spans="1:19">
      <c r="A294" s="67" t="s">
        <v>72</v>
      </c>
      <c r="B294" s="68"/>
      <c r="C294" s="68"/>
      <c r="D294" s="68"/>
      <c r="E294" s="68"/>
      <c r="F294" s="68"/>
      <c r="G294" s="68"/>
      <c r="H294" s="68"/>
      <c r="I294" s="68"/>
      <c r="J294" s="68"/>
      <c r="K294" s="68"/>
      <c r="L294" s="68"/>
      <c r="M294" s="68"/>
      <c r="N294" s="68"/>
      <c r="O294" s="68"/>
      <c r="P294" s="68"/>
      <c r="Q294" s="57"/>
      <c r="R294" s="8"/>
      <c r="S294" s="8"/>
    </row>
    <row r="295" spans="1:19">
      <c r="A295" s="61">
        <v>1</v>
      </c>
      <c r="B295" s="61" t="s">
        <v>51</v>
      </c>
      <c r="C295" s="12">
        <v>-55</v>
      </c>
      <c r="D295" s="61" t="s">
        <v>29</v>
      </c>
      <c r="E295" s="61">
        <v>1</v>
      </c>
      <c r="F295" s="61" t="s">
        <v>74</v>
      </c>
      <c r="G295" s="61">
        <v>1</v>
      </c>
      <c r="H295" s="61" t="s">
        <v>31</v>
      </c>
      <c r="I295" s="61"/>
      <c r="J295" s="61">
        <v>12</v>
      </c>
      <c r="K295" s="61">
        <v>17</v>
      </c>
      <c r="L295" s="61">
        <v>1</v>
      </c>
      <c r="M295" s="61" t="s">
        <v>32</v>
      </c>
      <c r="N295" s="3">
        <f t="shared" ref="N295:N325" si="56">(IF(F295="OŽ",IF(L295=1,550.8,IF(L295=2,426.38,IF(L295=3,342.14,IF(L295=4,181.44,IF(L295=5,168.48,IF(L295=6,155.52,IF(L295=7,148.5,IF(L295=8,144,0))))))))+IF(L295&lt;=8,0,IF(L295&lt;=16,137.7,IF(L295&lt;=24,108,IF(L295&lt;=32,80.1,IF(L295&lt;=36,52.2,0)))))-IF(L295&lt;=8,0,IF(L295&lt;=16,(L295-9)*2.754,IF(L295&lt;=24,(L295-17)* 2.754,IF(L295&lt;=32,(L295-25)* 2.754,IF(L295&lt;=36,(L295-33)*2.754,0))))),0)+IF(F295="PČ",IF(L295=1,449,IF(L295=2,314.6,IF(L295=3,238,IF(L295=4,172,IF(L295=5,159,IF(L295=6,145,IF(L295=7,132,IF(L295=8,119,0))))))))+IF(L295&lt;=8,0,IF(L295&lt;=16,88,IF(L295&lt;=24,55,IF(L295&lt;=32,22,0))))-IF(L295&lt;=8,0,IF(L295&lt;=16,(L295-9)*2.245,IF(L295&lt;=24,(L295-17)*2.245,IF(L295&lt;=32,(L295-25)*2.245,0)))),0)+IF(F295="PČneol",IF(L295=1,85,IF(L295=2,64.61,IF(L295=3,50.76,IF(L295=4,16.25,IF(L295=5,15,IF(L295=6,13.75,IF(L295=7,12.5,IF(L295=8,11.25,0))))))))+IF(L295&lt;=8,0,IF(L295&lt;=16,9,0))-IF(L295&lt;=8,0,IF(L295&lt;=16,(L295-9)*0.425,0)),0)+IF(F295="PŽ",IF(L295=1,85,IF(L295=2,59.5,IF(L295=3,45,IF(L295=4,32.5,IF(L295=5,30,IF(L295=6,27.5,IF(L295=7,25,IF(L295=8,22.5,0))))))))+IF(L295&lt;=8,0,IF(L295&lt;=16,19,IF(L295&lt;=24,13,IF(L295&lt;=32,8,0))))-IF(L295&lt;=8,0,IF(L295&lt;=16,(L295-9)*0.425,IF(L295&lt;=24,(L295-17)*0.425,IF(L295&lt;=32,(L295-25)*0.425,0)))),0)+IF(F295="EČ",IF(L295=1,204,IF(L295=2,156.24,IF(L295=3,123.84,IF(L295=4,72,IF(L295=5,66,IF(L295=6,60,IF(L295=7,54,IF(L295=8,48,0))))))))+IF(L295&lt;=8,0,IF(L295&lt;=16,40,IF(L295&lt;=24,25,0)))-IF(L295&lt;=8,0,IF(L295&lt;=16,(L295-9)*1.02,IF(L295&lt;=24,(L295-17)*1.02,0))),0)+IF(F295="EČneol",IF(L295=1,68,IF(L295=2,51.69,IF(L295=3,40.61,IF(L295=4,13,IF(L295=5,12,IF(L295=6,11,IF(L295=7,10,IF(L295=8,9,0)))))))))+IF(F295="EŽ",IF(L295=1,68,IF(L295=2,47.6,IF(L295=3,36,IF(L295=4,18,IF(L295=5,16.5,IF(L295=6,15,IF(L295=7,13.5,IF(L295=8,12,0))))))))+IF(L295&lt;=8,0,IF(L295&lt;=16,10,IF(L295&lt;=24,6,0)))-IF(L295&lt;=8,0,IF(L295&lt;=16,(L295-9)*0.34,IF(L295&lt;=24,(L295-17)*0.34,0))),0)+IF(F295="PT",IF(L295=1,68,IF(L295=2,52.08,IF(L295=3,41.28,IF(L295=4,24,IF(L295=5,22,IF(L295=6,20,IF(L295=7,18,IF(L295=8,16,0))))))))+IF(L295&lt;=8,0,IF(L295&lt;=16,13,IF(L295&lt;=24,9,IF(L295&lt;=32,4,0))))-IF(L295&lt;=8,0,IF(L295&lt;=16,(L295-9)*0.34,IF(L295&lt;=24,(L295-17)*0.34,IF(L295&lt;=32,(L295-25)*0.34,0)))),0)+IF(F295="JOŽ",IF(L295=1,85,IF(L295=2,59.5,IF(L295=3,45,IF(L295=4,32.5,IF(L295=5,30,IF(L295=6,27.5,IF(L295=7,25,IF(L295=8,22.5,0))))))))+IF(L295&lt;=8,0,IF(L295&lt;=16,19,IF(L295&lt;=24,13,0)))-IF(L295&lt;=8,0,IF(L295&lt;=16,(L295-9)*0.425,IF(L295&lt;=24,(L295-17)*0.425,0))),0)+IF(F295="JPČ",IF(L295=1,68,IF(L295=2,47.6,IF(L295=3,36,IF(L295=4,26,IF(L295=5,24,IF(L295=6,22,IF(L295=7,20,IF(L295=8,18,0))))))))+IF(L295&lt;=8,0,IF(L295&lt;=16,13,IF(L295&lt;=24,9,0)))-IF(L295&lt;=8,0,IF(L295&lt;=16,(L295-9)*0.34,IF(L295&lt;=24,(L295-17)*0.34,0))),0)+IF(F295="JEČ",IF(L295=1,34,IF(L295=2,26.04,IF(L295=3,20.6,IF(L295=4,12,IF(L295=5,11,IF(L295=6,10,IF(L295=7,9,IF(L295=8,8,0))))))))+IF(L295&lt;=8,0,IF(L295&lt;=16,6,0))-IF(L295&lt;=8,0,IF(L295&lt;=16,(L295-9)*0.17,0)),0)+IF(F295="JEOF",IF(L295=1,34,IF(L295=2,26.04,IF(L295=3,20.6,IF(L295=4,12,IF(L295=5,11,IF(L295=6,10,IF(L295=7,9,IF(L295=8,8,0))))))))+IF(L295&lt;=8,0,IF(L295&lt;=16,6,0))-IF(L295&lt;=8,0,IF(L295&lt;=16,(L295-9)*0.17,0)),0)+IF(F295="JnPČ",IF(L295=1,51,IF(L295=2,35.7,IF(L295=3,27,IF(L295=4,19.5,IF(L295=5,18,IF(L295=6,16.5,IF(L295=7,15,IF(L295=8,13.5,0))))))))+IF(L295&lt;=8,0,IF(L295&lt;=16,10,0))-IF(L295&lt;=8,0,IF(L295&lt;=16,(L295-9)*0.255,0)),0)+IF(F295="JnEČ",IF(L295=1,25.5,IF(L295=2,19.53,IF(L295=3,15.48,IF(L295=4,9,IF(L295=5,8.25,IF(L295=6,7.5,IF(L295=7,6.75,IF(L295=8,6,0))))))))+IF(L295&lt;=8,0,IF(L295&lt;=16,5,0))-IF(L295&lt;=8,0,IF(L295&lt;=16,(L295-9)*0.1275,0)),0)+IF(F295="JčPČ",IF(L295=1,21.25,IF(L295=2,14.5,IF(L295=3,11.5,IF(L295=4,7,IF(L295=5,6.5,IF(L295=6,6,IF(L295=7,5.5,IF(L295=8,5,0))))))))+IF(L295&lt;=8,0,IF(L295&lt;=16,4,0))-IF(L295&lt;=8,0,IF(L295&lt;=16,(L295-9)*0.10625,0)),0)+IF(F295="JčEČ",IF(L295=1,17,IF(L295=2,13.02,IF(L295=3,10.32,IF(L295=4,6,IF(L295=5,5.5,IF(L295=6,5,IF(L295=7,4.5,IF(L295=8,4,0))))))))+IF(L295&lt;=8,0,IF(L295&lt;=16,3,0))-IF(L295&lt;=8,0,IF(L295&lt;=16,(L295-9)*0.085,0)),0)+IF(F295="NEAK",IF(L295=1,11.48,IF(L295=2,8.79,IF(L295=3,6.97,IF(L295=4,4.05,IF(L295=5,3.71,IF(L295=6,3.38,IF(L295=7,3.04,IF(L295=8,2.7,0))))))))+IF(L295&lt;=8,0,IF(L295&lt;=16,2,IF(L295&lt;=24,1.3,0)))-IF(L295&lt;=8,0,IF(L295&lt;=16,(L295-9)*0.0574,IF(L295&lt;=24,(L295-17)*0.0574,0))),0))*IF(L295&lt;0,1,IF(OR(F295="PČ",F295="PŽ",F295="PT"),IF(J295&lt;32,J295/32,1),1))* IF(L295&lt;0,1,IF(OR(F295="EČ",F295="EŽ",F295="JOŽ",F295="JPČ",F295="NEAK"),IF(J295&lt;24,J295/24,1),1))*IF(L295&lt;0,1,IF(OR(F295="PČneol",F295="JEČ",F295="JEOF",F295="JnPČ",F295="JnEČ",F295="JčPČ",F295="JčEČ"),IF(J295&lt;16,J295/16,1),1))*IF(L295&lt;0,1,IF(F295="EČneol",IF(J295&lt;8,J295/8,1),1))</f>
        <v>25.5</v>
      </c>
      <c r="O295" s="9">
        <f t="shared" ref="O295:O325" si="57">IF(F295="OŽ",N295,IF(H295="Ne",IF(J295*0.3&lt;J295-L295,N295,0),IF(J295*0.1&lt;J295-L295,N295,0)))</f>
        <v>25.5</v>
      </c>
      <c r="P295" s="4">
        <f t="shared" ref="P295" si="58">IF(O295=0,0,IF(F295="OŽ",IF(L295&gt;35,0,IF(J295&gt;35,(36-L295)*1.836,((36-L295)-(36-J295))*1.836)),0)+IF(F295="PČ",IF(L295&gt;31,0,IF(J295&gt;31,(32-L295)*1.347,((32-L295)-(32-J295))*1.347)),0)+ IF(F295="PČneol",IF(L295&gt;15,0,IF(J295&gt;15,(16-L295)*0.255,((16-L295)-(16-J295))*0.255)),0)+IF(F295="PŽ",IF(L295&gt;31,0,IF(J295&gt;31,(32-L295)*0.255,((32-L295)-(32-J295))*0.255)),0)+IF(F295="EČ",IF(L295&gt;23,0,IF(J295&gt;23,(24-L295)*0.612,((24-L295)-(24-J295))*0.612)),0)+IF(F295="EČneol",IF(L295&gt;7,0,IF(J295&gt;7,(8-L295)*0.204,((8-L295)-(8-J295))*0.204)),0)+IF(F295="EŽ",IF(L295&gt;23,0,IF(J295&gt;23,(24-L295)*0.204,((24-L295)-(24-J295))*0.204)),0)+IF(F295="PT",IF(L295&gt;31,0,IF(J295&gt;31,(32-L295)*0.204,((32-L295)-(32-J295))*0.204)),0)+IF(F295="JOŽ",IF(L295&gt;23,0,IF(J295&gt;23,(24-L295)*0.255,((24-L295)-(24-J295))*0.255)),0)+IF(F295="JPČ",IF(L295&gt;23,0,IF(J295&gt;23,(24-L295)*0.204,((24-L295)-(24-J295))*0.204)),0)+IF(F295="JEČ",IF(L295&gt;15,0,IF(J295&gt;15,(16-L295)*0.102,((16-L295)-(16-J295))*0.102)),0)+IF(F295="JEOF",IF(L295&gt;15,0,IF(J295&gt;15,(16-L295)*0.102,((16-L295)-(16-J295))*0.102)),0)+IF(F295="JnPČ",IF(L295&gt;15,0,IF(J295&gt;15,(16-L295)*0.153,((16-L295)-(16-J295))*0.153)),0)+IF(F295="JnEČ",IF(L295&gt;15,0,IF(J295&gt;15,(16-L295)*0.0765,((16-L295)-(16-J295))*0.0765)),0)+IF(F295="JčPČ",IF(L295&gt;15,0,IF(J295&gt;15,(16-L295)*0.06375,((16-L295)-(16-J295))*0.06375)),0)+IF(F295="JčEČ",IF(L295&gt;15,0,IF(J295&gt;15,(16-L295)*0.051,((16-L295)-(16-J295))*0.051)),0)+IF(F295="NEAK",IF(L295&gt;23,0,IF(J295&gt;23,(24-L295)*0.03444,((24-L295)-(24-J295))*0.03444)),0))</f>
        <v>1.1219999999999999</v>
      </c>
      <c r="Q295" s="11">
        <f t="shared" ref="Q295" si="59">IF(ISERROR(P295*100/N295),0,(P295*100/N295))</f>
        <v>4.3999999999999995</v>
      </c>
      <c r="R295" s="10">
        <f t="shared" ref="R295:R325" si="60">IF(Q295&lt;=30,O295+P295,O295+O295*0.3)*IF(G295=1,0.4,IF(G295=2,0.75,IF(G295="1 (kas 4 m. 1 k. nerengiamos)",0.52,1)))*IF(D295="olimpinė",1,IF(M295="Ne",0.5,1))*IF(OR(A$5="Lietuvos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federacija"),IF(OR(J295&lt;8,K295&lt;16),0,1),1)*E295*IF(I295&lt;=1,1,1/I295)*IF(OR(A$5="Lietuvos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10.648800000000001</v>
      </c>
      <c r="S295" s="8"/>
    </row>
    <row r="296" spans="1:19">
      <c r="A296" s="61">
        <v>2</v>
      </c>
      <c r="B296" s="61" t="s">
        <v>96</v>
      </c>
      <c r="C296" s="12">
        <v>-55</v>
      </c>
      <c r="D296" s="61" t="s">
        <v>29</v>
      </c>
      <c r="E296" s="61">
        <v>1</v>
      </c>
      <c r="F296" s="61" t="s">
        <v>74</v>
      </c>
      <c r="G296" s="61">
        <v>1</v>
      </c>
      <c r="H296" s="61" t="s">
        <v>31</v>
      </c>
      <c r="I296" s="61"/>
      <c r="J296" s="61">
        <v>12</v>
      </c>
      <c r="K296" s="61">
        <v>17</v>
      </c>
      <c r="L296" s="61">
        <v>6</v>
      </c>
      <c r="M296" s="61" t="s">
        <v>32</v>
      </c>
      <c r="N296" s="3">
        <f t="shared" si="56"/>
        <v>7.5</v>
      </c>
      <c r="O296" s="9">
        <f t="shared" si="57"/>
        <v>7.5</v>
      </c>
      <c r="P296" s="4">
        <f t="shared" ref="P296:P325" si="61">IF(O296=0,0,IF(F296="OŽ",IF(L296&gt;35,0,IF(J296&gt;35,(36-L296)*1.836,((36-L296)-(36-J296))*1.836)),0)+IF(F296="PČ",IF(L296&gt;31,0,IF(J296&gt;31,(32-L296)*1.347,((32-L296)-(32-J296))*1.347)),0)+ IF(F296="PČneol",IF(L296&gt;15,0,IF(J296&gt;15,(16-L296)*0.255,((16-L296)-(16-J296))*0.255)),0)+IF(F296="PŽ",IF(L296&gt;31,0,IF(J296&gt;31,(32-L296)*0.255,((32-L296)-(32-J296))*0.255)),0)+IF(F296="EČ",IF(L296&gt;23,0,IF(J296&gt;23,(24-L296)*0.612,((24-L296)-(24-J296))*0.612)),0)+IF(F296="EČneol",IF(L296&gt;7,0,IF(J296&gt;7,(8-L296)*0.204,((8-L296)-(8-J296))*0.204)),0)+IF(F296="EŽ",IF(L296&gt;23,0,IF(J296&gt;23,(24-L296)*0.204,((24-L296)-(24-J296))*0.204)),0)+IF(F296="PT",IF(L296&gt;31,0,IF(J296&gt;31,(32-L296)*0.204,((32-L296)-(32-J296))*0.204)),0)+IF(F296="JOŽ",IF(L296&gt;23,0,IF(J296&gt;23,(24-L296)*0.255,((24-L296)-(24-J296))*0.255)),0)+IF(F296="JPČ",IF(L296&gt;23,0,IF(J296&gt;23,(24-L296)*0.204,((24-L296)-(24-J296))*0.204)),0)+IF(F296="JEČ",IF(L296&gt;15,0,IF(J296&gt;15,(16-L296)*0.102,((16-L296)-(16-J296))*0.102)),0)+IF(F296="JEOF",IF(L296&gt;15,0,IF(J296&gt;15,(16-L296)*0.102,((16-L296)-(16-J296))*0.102)),0)+IF(F296="JnPČ",IF(L296&gt;15,0,IF(J296&gt;15,(16-L296)*0.153,((16-L296)-(16-J296))*0.153)),0)+IF(F296="JnEČ",IF(L296&gt;15,0,IF(J296&gt;15,(16-L296)*0.0765,((16-L296)-(16-J296))*0.0765)),0)+IF(F296="JčPČ",IF(L296&gt;15,0,IF(J296&gt;15,(16-L296)*0.06375,((16-L296)-(16-J296))*0.06375)),0)+IF(F296="JčEČ",IF(L296&gt;15,0,IF(J296&gt;15,(16-L296)*0.051,((16-L296)-(16-J296))*0.051)),0)+IF(F296="NEAK",IF(L296&gt;23,0,IF(J296&gt;23,(24-L296)*0.03444,((24-L296)-(24-J296))*0.03444)),0))</f>
        <v>0.61199999999999999</v>
      </c>
      <c r="Q296" s="11">
        <f t="shared" ref="Q296:Q325" si="62">IF(ISERROR(P296*100/N296),0,(P296*100/N296))</f>
        <v>8.16</v>
      </c>
      <c r="R296" s="10">
        <f t="shared" si="60"/>
        <v>3.2448000000000001</v>
      </c>
      <c r="S296" s="8"/>
    </row>
    <row r="297" spans="1:19" s="8" customFormat="1">
      <c r="A297" s="61">
        <v>3</v>
      </c>
      <c r="B297" s="61" t="s">
        <v>165</v>
      </c>
      <c r="C297" s="12">
        <v>65</v>
      </c>
      <c r="D297" s="61" t="s">
        <v>29</v>
      </c>
      <c r="E297" s="61">
        <v>1</v>
      </c>
      <c r="F297" s="61" t="s">
        <v>74</v>
      </c>
      <c r="G297" s="61">
        <v>1</v>
      </c>
      <c r="H297" s="61" t="s">
        <v>31</v>
      </c>
      <c r="I297" s="61"/>
      <c r="J297" s="61">
        <v>8</v>
      </c>
      <c r="K297" s="61">
        <v>17</v>
      </c>
      <c r="L297" s="61">
        <v>1</v>
      </c>
      <c r="M297" s="61" t="s">
        <v>32</v>
      </c>
      <c r="N297" s="3">
        <f t="shared" si="56"/>
        <v>17</v>
      </c>
      <c r="O297" s="9">
        <f t="shared" si="57"/>
        <v>17</v>
      </c>
      <c r="P297" s="4">
        <f t="shared" si="61"/>
        <v>0.71399999999999997</v>
      </c>
      <c r="Q297" s="11">
        <f t="shared" si="62"/>
        <v>4.1999999999999993</v>
      </c>
      <c r="R297" s="10">
        <f t="shared" si="60"/>
        <v>7.0855999999999995</v>
      </c>
    </row>
    <row r="298" spans="1:19" s="8" customFormat="1">
      <c r="A298" s="61">
        <v>4</v>
      </c>
      <c r="B298" s="61" t="s">
        <v>144</v>
      </c>
      <c r="C298" s="12">
        <v>65</v>
      </c>
      <c r="D298" s="61" t="s">
        <v>29</v>
      </c>
      <c r="E298" s="61">
        <v>1</v>
      </c>
      <c r="F298" s="61" t="s">
        <v>74</v>
      </c>
      <c r="G298" s="61">
        <v>1</v>
      </c>
      <c r="H298" s="61" t="s">
        <v>31</v>
      </c>
      <c r="I298" s="61"/>
      <c r="J298" s="61">
        <v>8</v>
      </c>
      <c r="K298" s="61">
        <v>17</v>
      </c>
      <c r="L298" s="61">
        <v>2</v>
      </c>
      <c r="M298" s="61" t="s">
        <v>32</v>
      </c>
      <c r="N298" s="3">
        <f t="shared" si="56"/>
        <v>13.02</v>
      </c>
      <c r="O298" s="9">
        <f t="shared" si="57"/>
        <v>13.02</v>
      </c>
      <c r="P298" s="4">
        <f t="shared" si="61"/>
        <v>0.61199999999999999</v>
      </c>
      <c r="Q298" s="11">
        <f t="shared" si="62"/>
        <v>4.7004608294930872</v>
      </c>
      <c r="R298" s="10">
        <f t="shared" si="60"/>
        <v>5.4527999999999999</v>
      </c>
    </row>
    <row r="299" spans="1:19" s="8" customFormat="1">
      <c r="A299" s="61">
        <v>5</v>
      </c>
      <c r="B299" s="61" t="s">
        <v>145</v>
      </c>
      <c r="C299" s="12">
        <v>-65</v>
      </c>
      <c r="D299" s="61" t="s">
        <v>29</v>
      </c>
      <c r="E299" s="61">
        <v>1</v>
      </c>
      <c r="F299" s="61" t="s">
        <v>74</v>
      </c>
      <c r="G299" s="61">
        <v>1</v>
      </c>
      <c r="H299" s="61" t="s">
        <v>31</v>
      </c>
      <c r="I299" s="61"/>
      <c r="J299" s="61">
        <v>14</v>
      </c>
      <c r="K299" s="61">
        <v>17</v>
      </c>
      <c r="L299" s="61">
        <v>6</v>
      </c>
      <c r="M299" s="61" t="s">
        <v>32</v>
      </c>
      <c r="N299" s="3">
        <f t="shared" si="56"/>
        <v>8.75</v>
      </c>
      <c r="O299" s="9">
        <f t="shared" si="57"/>
        <v>8.75</v>
      </c>
      <c r="P299" s="4">
        <f t="shared" si="61"/>
        <v>0.81599999999999995</v>
      </c>
      <c r="Q299" s="11">
        <f t="shared" si="62"/>
        <v>9.3257142857142856</v>
      </c>
      <c r="R299" s="10">
        <f t="shared" si="60"/>
        <v>3.8264000000000005</v>
      </c>
    </row>
    <row r="300" spans="1:19" s="8" customFormat="1">
      <c r="A300" s="61">
        <v>6</v>
      </c>
      <c r="B300" s="61" t="s">
        <v>166</v>
      </c>
      <c r="C300" s="12">
        <v>-70</v>
      </c>
      <c r="D300" s="61" t="s">
        <v>29</v>
      </c>
      <c r="E300" s="61">
        <v>1</v>
      </c>
      <c r="F300" s="61" t="s">
        <v>74</v>
      </c>
      <c r="G300" s="61">
        <v>1</v>
      </c>
      <c r="H300" s="61" t="s">
        <v>31</v>
      </c>
      <c r="I300" s="61"/>
      <c r="J300" s="61">
        <v>10</v>
      </c>
      <c r="K300" s="61">
        <v>17</v>
      </c>
      <c r="L300" s="61">
        <v>3</v>
      </c>
      <c r="M300" s="61" t="s">
        <v>32</v>
      </c>
      <c r="N300" s="3">
        <f t="shared" si="56"/>
        <v>12.875</v>
      </c>
      <c r="O300" s="9">
        <f t="shared" si="57"/>
        <v>12.875</v>
      </c>
      <c r="P300" s="4">
        <f t="shared" si="61"/>
        <v>0.71399999999999997</v>
      </c>
      <c r="Q300" s="11">
        <f t="shared" si="62"/>
        <v>5.545631067961164</v>
      </c>
      <c r="R300" s="10">
        <f t="shared" si="60"/>
        <v>5.4356000000000009</v>
      </c>
    </row>
    <row r="301" spans="1:19" s="8" customFormat="1">
      <c r="A301" s="61">
        <v>7</v>
      </c>
      <c r="B301" s="61" t="s">
        <v>104</v>
      </c>
      <c r="C301" s="12">
        <v>-75</v>
      </c>
      <c r="D301" s="61" t="s">
        <v>29</v>
      </c>
      <c r="E301" s="61">
        <v>1</v>
      </c>
      <c r="F301" s="61" t="s">
        <v>74</v>
      </c>
      <c r="G301" s="61">
        <v>1</v>
      </c>
      <c r="H301" s="61" t="s">
        <v>31</v>
      </c>
      <c r="I301" s="61"/>
      <c r="J301" s="61">
        <v>11</v>
      </c>
      <c r="K301" s="61">
        <v>17</v>
      </c>
      <c r="L301" s="61">
        <v>6</v>
      </c>
      <c r="M301" s="61" t="s">
        <v>32</v>
      </c>
      <c r="N301" s="3">
        <f t="shared" si="56"/>
        <v>6.875</v>
      </c>
      <c r="O301" s="9">
        <f t="shared" si="57"/>
        <v>6.875</v>
      </c>
      <c r="P301" s="4">
        <f t="shared" si="61"/>
        <v>0.51</v>
      </c>
      <c r="Q301" s="11">
        <f t="shared" si="62"/>
        <v>7.418181818181818</v>
      </c>
      <c r="R301" s="10">
        <f t="shared" si="60"/>
        <v>2.9540000000000002</v>
      </c>
    </row>
    <row r="302" spans="1:19" s="8" customFormat="1">
      <c r="A302" s="61">
        <v>8</v>
      </c>
      <c r="B302" s="61" t="s">
        <v>105</v>
      </c>
      <c r="C302" s="12">
        <v>-75</v>
      </c>
      <c r="D302" s="61" t="s">
        <v>29</v>
      </c>
      <c r="E302" s="61">
        <v>1</v>
      </c>
      <c r="F302" s="61" t="s">
        <v>74</v>
      </c>
      <c r="G302" s="61">
        <v>1</v>
      </c>
      <c r="H302" s="61" t="s">
        <v>31</v>
      </c>
      <c r="I302" s="61"/>
      <c r="J302" s="61">
        <v>11</v>
      </c>
      <c r="K302" s="61">
        <v>17</v>
      </c>
      <c r="L302" s="61">
        <v>6</v>
      </c>
      <c r="M302" s="61" t="s">
        <v>32</v>
      </c>
      <c r="N302" s="3">
        <f t="shared" si="56"/>
        <v>6.875</v>
      </c>
      <c r="O302" s="9">
        <f t="shared" si="57"/>
        <v>6.875</v>
      </c>
      <c r="P302" s="4">
        <f t="shared" si="61"/>
        <v>0.51</v>
      </c>
      <c r="Q302" s="11">
        <f t="shared" si="62"/>
        <v>7.418181818181818</v>
      </c>
      <c r="R302" s="10">
        <f t="shared" si="60"/>
        <v>2.9540000000000002</v>
      </c>
    </row>
    <row r="303" spans="1:19" s="8" customFormat="1">
      <c r="A303" s="61">
        <v>9</v>
      </c>
      <c r="B303" s="61" t="s">
        <v>135</v>
      </c>
      <c r="C303" s="12" t="s">
        <v>40</v>
      </c>
      <c r="D303" s="61" t="s">
        <v>29</v>
      </c>
      <c r="E303" s="61">
        <v>1</v>
      </c>
      <c r="F303" s="61" t="s">
        <v>74</v>
      </c>
      <c r="G303" s="61">
        <v>1</v>
      </c>
      <c r="H303" s="61" t="s">
        <v>31</v>
      </c>
      <c r="I303" s="61"/>
      <c r="J303" s="61">
        <v>13</v>
      </c>
      <c r="K303" s="61">
        <v>17</v>
      </c>
      <c r="L303" s="61">
        <v>3</v>
      </c>
      <c r="M303" s="61" t="s">
        <v>32</v>
      </c>
      <c r="N303" s="3">
        <f t="shared" si="56"/>
        <v>16.737500000000001</v>
      </c>
      <c r="O303" s="9">
        <f t="shared" si="57"/>
        <v>16.737500000000001</v>
      </c>
      <c r="P303" s="4">
        <f t="shared" si="61"/>
        <v>1.02</v>
      </c>
      <c r="Q303" s="11">
        <f t="shared" si="62"/>
        <v>6.0941000746825988</v>
      </c>
      <c r="R303" s="10">
        <f t="shared" si="60"/>
        <v>7.1030000000000006</v>
      </c>
    </row>
    <row r="304" spans="1:19" s="8" customFormat="1">
      <c r="A304" s="61">
        <v>10</v>
      </c>
      <c r="B304" s="61" t="s">
        <v>167</v>
      </c>
      <c r="C304" s="12" t="s">
        <v>40</v>
      </c>
      <c r="D304" s="61" t="s">
        <v>29</v>
      </c>
      <c r="E304" s="61">
        <v>1</v>
      </c>
      <c r="F304" s="61" t="s">
        <v>74</v>
      </c>
      <c r="G304" s="61">
        <v>1</v>
      </c>
      <c r="H304" s="61" t="s">
        <v>31</v>
      </c>
      <c r="I304" s="61"/>
      <c r="J304" s="61">
        <v>13</v>
      </c>
      <c r="K304" s="61">
        <v>17</v>
      </c>
      <c r="L304" s="61">
        <v>6</v>
      </c>
      <c r="M304" s="61" t="s">
        <v>32</v>
      </c>
      <c r="N304" s="3">
        <f t="shared" si="56"/>
        <v>8.125</v>
      </c>
      <c r="O304" s="9">
        <f t="shared" si="57"/>
        <v>8.125</v>
      </c>
      <c r="P304" s="4">
        <f t="shared" si="61"/>
        <v>0.71399999999999997</v>
      </c>
      <c r="Q304" s="11">
        <f t="shared" si="62"/>
        <v>8.787692307692307</v>
      </c>
      <c r="R304" s="10">
        <f t="shared" si="60"/>
        <v>3.5356000000000005</v>
      </c>
    </row>
    <row r="305" spans="1:19" s="8" customFormat="1">
      <c r="A305" s="61">
        <v>11</v>
      </c>
      <c r="B305" s="61" t="s">
        <v>168</v>
      </c>
      <c r="C305" s="12">
        <v>-50</v>
      </c>
      <c r="D305" s="61" t="s">
        <v>29</v>
      </c>
      <c r="E305" s="61">
        <v>1</v>
      </c>
      <c r="F305" s="61" t="s">
        <v>50</v>
      </c>
      <c r="G305" s="61">
        <v>1</v>
      </c>
      <c r="H305" s="61" t="s">
        <v>31</v>
      </c>
      <c r="I305" s="61"/>
      <c r="J305" s="61">
        <v>11</v>
      </c>
      <c r="K305" s="61">
        <v>19</v>
      </c>
      <c r="L305" s="61">
        <v>1</v>
      </c>
      <c r="M305" s="61" t="s">
        <v>32</v>
      </c>
      <c r="N305" s="3">
        <f t="shared" si="56"/>
        <v>17.53125</v>
      </c>
      <c r="O305" s="9">
        <f t="shared" si="57"/>
        <v>17.53125</v>
      </c>
      <c r="P305" s="4">
        <f t="shared" si="61"/>
        <v>0.76500000000000001</v>
      </c>
      <c r="Q305" s="11">
        <f t="shared" si="62"/>
        <v>4.3636363636363633</v>
      </c>
      <c r="R305" s="10">
        <f t="shared" si="60"/>
        <v>7.3185000000000002</v>
      </c>
    </row>
    <row r="306" spans="1:19" s="8" customFormat="1">
      <c r="A306" s="61">
        <v>12</v>
      </c>
      <c r="B306" s="61" t="s">
        <v>138</v>
      </c>
      <c r="C306" s="12">
        <v>-55</v>
      </c>
      <c r="D306" s="61" t="s">
        <v>29</v>
      </c>
      <c r="E306" s="61">
        <v>1</v>
      </c>
      <c r="F306" s="61" t="s">
        <v>50</v>
      </c>
      <c r="G306" s="61">
        <v>1</v>
      </c>
      <c r="H306" s="61" t="s">
        <v>31</v>
      </c>
      <c r="I306" s="61"/>
      <c r="J306" s="61">
        <v>13</v>
      </c>
      <c r="K306" s="61">
        <v>19</v>
      </c>
      <c r="L306" s="61">
        <v>1</v>
      </c>
      <c r="M306" s="61" t="s">
        <v>32</v>
      </c>
      <c r="N306" s="3">
        <f t="shared" si="56"/>
        <v>20.71875</v>
      </c>
      <c r="O306" s="9">
        <f t="shared" si="57"/>
        <v>20.71875</v>
      </c>
      <c r="P306" s="4">
        <f t="shared" si="61"/>
        <v>0.91799999999999993</v>
      </c>
      <c r="Q306" s="11">
        <f t="shared" si="62"/>
        <v>4.430769230769231</v>
      </c>
      <c r="R306" s="10">
        <f t="shared" si="60"/>
        <v>8.6547000000000001</v>
      </c>
    </row>
    <row r="307" spans="1:19" s="8" customFormat="1">
      <c r="A307" s="61">
        <v>13</v>
      </c>
      <c r="B307" s="61" t="s">
        <v>136</v>
      </c>
      <c r="C307" s="12">
        <v>-55</v>
      </c>
      <c r="D307" s="61" t="s">
        <v>29</v>
      </c>
      <c r="E307" s="61">
        <v>1</v>
      </c>
      <c r="F307" s="61" t="s">
        <v>50</v>
      </c>
      <c r="G307" s="61">
        <v>1</v>
      </c>
      <c r="H307" s="61" t="s">
        <v>31</v>
      </c>
      <c r="I307" s="61"/>
      <c r="J307" s="61">
        <v>13</v>
      </c>
      <c r="K307" s="61">
        <v>19</v>
      </c>
      <c r="L307" s="61">
        <v>6</v>
      </c>
      <c r="M307" s="61" t="s">
        <v>32</v>
      </c>
      <c r="N307" s="3">
        <f t="shared" si="56"/>
        <v>6.09375</v>
      </c>
      <c r="O307" s="9">
        <f t="shared" si="57"/>
        <v>6.09375</v>
      </c>
      <c r="P307" s="4">
        <f t="shared" si="61"/>
        <v>0.53549999999999998</v>
      </c>
      <c r="Q307" s="11">
        <f t="shared" si="62"/>
        <v>8.787692307692307</v>
      </c>
      <c r="R307" s="10">
        <f t="shared" si="60"/>
        <v>2.6516999999999999</v>
      </c>
    </row>
    <row r="308" spans="1:19" s="8" customFormat="1">
      <c r="A308" s="61">
        <v>14</v>
      </c>
      <c r="B308" s="61" t="s">
        <v>169</v>
      </c>
      <c r="C308" s="12">
        <v>-60</v>
      </c>
      <c r="D308" s="61" t="s">
        <v>29</v>
      </c>
      <c r="E308" s="61">
        <v>1</v>
      </c>
      <c r="F308" s="61" t="s">
        <v>50</v>
      </c>
      <c r="G308" s="61">
        <v>1</v>
      </c>
      <c r="H308" s="61" t="s">
        <v>31</v>
      </c>
      <c r="I308" s="61"/>
      <c r="J308" s="61">
        <v>14</v>
      </c>
      <c r="K308" s="61">
        <v>19</v>
      </c>
      <c r="L308" s="61">
        <v>6</v>
      </c>
      <c r="M308" s="61" t="s">
        <v>32</v>
      </c>
      <c r="N308" s="3">
        <f t="shared" si="56"/>
        <v>6.5625</v>
      </c>
      <c r="O308" s="9">
        <f t="shared" si="57"/>
        <v>6.5625</v>
      </c>
      <c r="P308" s="4">
        <f t="shared" si="61"/>
        <v>0.61199999999999999</v>
      </c>
      <c r="Q308" s="11">
        <f t="shared" si="62"/>
        <v>9.3257142857142856</v>
      </c>
      <c r="R308" s="10">
        <f t="shared" si="60"/>
        <v>2.8698000000000001</v>
      </c>
    </row>
    <row r="309" spans="1:19" s="8" customFormat="1">
      <c r="A309" s="61">
        <v>15</v>
      </c>
      <c r="B309" s="61" t="s">
        <v>140</v>
      </c>
      <c r="C309" s="12">
        <v>-60</v>
      </c>
      <c r="D309" s="61" t="s">
        <v>29</v>
      </c>
      <c r="E309" s="61">
        <v>1</v>
      </c>
      <c r="F309" s="61" t="s">
        <v>50</v>
      </c>
      <c r="G309" s="61">
        <v>1</v>
      </c>
      <c r="H309" s="61" t="s">
        <v>31</v>
      </c>
      <c r="I309" s="61"/>
      <c r="J309" s="61">
        <v>14</v>
      </c>
      <c r="K309" s="61">
        <v>19</v>
      </c>
      <c r="L309" s="61">
        <v>6</v>
      </c>
      <c r="M309" s="61" t="s">
        <v>32</v>
      </c>
      <c r="N309" s="3">
        <f t="shared" si="56"/>
        <v>6.5625</v>
      </c>
      <c r="O309" s="9">
        <f t="shared" si="57"/>
        <v>6.5625</v>
      </c>
      <c r="P309" s="4">
        <f t="shared" si="61"/>
        <v>0.61199999999999999</v>
      </c>
      <c r="Q309" s="11">
        <f t="shared" si="62"/>
        <v>9.3257142857142856</v>
      </c>
      <c r="R309" s="10">
        <f t="shared" si="60"/>
        <v>2.8698000000000001</v>
      </c>
    </row>
    <row r="310" spans="1:19" s="8" customFormat="1">
      <c r="A310" s="61">
        <v>16</v>
      </c>
      <c r="B310" s="61" t="s">
        <v>170</v>
      </c>
      <c r="C310" s="12">
        <v>-65</v>
      </c>
      <c r="D310" s="61" t="s">
        <v>29</v>
      </c>
      <c r="E310" s="61">
        <v>1</v>
      </c>
      <c r="F310" s="61" t="s">
        <v>50</v>
      </c>
      <c r="G310" s="61">
        <v>1</v>
      </c>
      <c r="H310" s="61" t="s">
        <v>31</v>
      </c>
      <c r="I310" s="61"/>
      <c r="J310" s="61">
        <v>13</v>
      </c>
      <c r="K310" s="61">
        <v>19</v>
      </c>
      <c r="L310" s="61">
        <v>2</v>
      </c>
      <c r="M310" s="61" t="s">
        <v>32</v>
      </c>
      <c r="N310" s="3">
        <f t="shared" si="56"/>
        <v>15.868125000000001</v>
      </c>
      <c r="O310" s="9">
        <f t="shared" si="57"/>
        <v>15.868125000000001</v>
      </c>
      <c r="P310" s="4">
        <f t="shared" si="61"/>
        <v>0.84150000000000003</v>
      </c>
      <c r="Q310" s="11">
        <f t="shared" si="62"/>
        <v>5.303084012761432</v>
      </c>
      <c r="R310" s="10">
        <f t="shared" si="60"/>
        <v>6.6838500000000014</v>
      </c>
    </row>
    <row r="311" spans="1:19" s="8" customFormat="1">
      <c r="A311" s="61">
        <v>17</v>
      </c>
      <c r="B311" s="61" t="s">
        <v>141</v>
      </c>
      <c r="C311" s="12">
        <v>-65</v>
      </c>
      <c r="D311" s="61" t="s">
        <v>29</v>
      </c>
      <c r="E311" s="61">
        <v>1</v>
      </c>
      <c r="F311" s="61" t="s">
        <v>50</v>
      </c>
      <c r="G311" s="61">
        <v>1</v>
      </c>
      <c r="H311" s="61" t="s">
        <v>31</v>
      </c>
      <c r="I311" s="61"/>
      <c r="J311" s="61">
        <v>13</v>
      </c>
      <c r="K311" s="61">
        <v>19</v>
      </c>
      <c r="L311" s="61">
        <v>3</v>
      </c>
      <c r="M311" s="61" t="s">
        <v>32</v>
      </c>
      <c r="N311" s="3">
        <f t="shared" si="56"/>
        <v>12.577500000000001</v>
      </c>
      <c r="O311" s="9">
        <f t="shared" si="57"/>
        <v>12.577500000000001</v>
      </c>
      <c r="P311" s="4">
        <f t="shared" si="61"/>
        <v>0.76500000000000001</v>
      </c>
      <c r="Q311" s="11">
        <f t="shared" si="62"/>
        <v>6.0822898032200357</v>
      </c>
      <c r="R311" s="10">
        <f t="shared" si="60"/>
        <v>5.3370000000000006</v>
      </c>
    </row>
    <row r="312" spans="1:19" s="8" customFormat="1">
      <c r="A312" s="61">
        <v>18</v>
      </c>
      <c r="B312" s="61" t="s">
        <v>143</v>
      </c>
      <c r="C312" s="12">
        <v>65</v>
      </c>
      <c r="D312" s="61" t="s">
        <v>29</v>
      </c>
      <c r="E312" s="61">
        <v>1</v>
      </c>
      <c r="F312" s="61" t="s">
        <v>50</v>
      </c>
      <c r="G312" s="61">
        <v>1</v>
      </c>
      <c r="H312" s="61" t="s">
        <v>31</v>
      </c>
      <c r="I312" s="61"/>
      <c r="J312" s="61">
        <v>11</v>
      </c>
      <c r="K312" s="61">
        <v>19</v>
      </c>
      <c r="L312" s="61">
        <v>1</v>
      </c>
      <c r="M312" s="61" t="s">
        <v>32</v>
      </c>
      <c r="N312" s="3">
        <f t="shared" si="56"/>
        <v>17.53125</v>
      </c>
      <c r="O312" s="9">
        <f t="shared" si="57"/>
        <v>17.53125</v>
      </c>
      <c r="P312" s="4">
        <f t="shared" si="61"/>
        <v>0.76500000000000001</v>
      </c>
      <c r="Q312" s="11">
        <f t="shared" si="62"/>
        <v>4.3636363636363633</v>
      </c>
      <c r="R312" s="10">
        <f t="shared" si="60"/>
        <v>7.3185000000000002</v>
      </c>
    </row>
    <row r="313" spans="1:19" s="8" customFormat="1">
      <c r="A313" s="61">
        <v>19</v>
      </c>
      <c r="B313" s="61" t="s">
        <v>171</v>
      </c>
      <c r="C313" s="12">
        <v>65</v>
      </c>
      <c r="D313" s="61" t="s">
        <v>29</v>
      </c>
      <c r="E313" s="61">
        <v>1</v>
      </c>
      <c r="F313" s="61" t="s">
        <v>50</v>
      </c>
      <c r="G313" s="61">
        <v>1</v>
      </c>
      <c r="H313" s="61" t="s">
        <v>31</v>
      </c>
      <c r="I313" s="61"/>
      <c r="J313" s="61">
        <v>11</v>
      </c>
      <c r="K313" s="61">
        <v>19</v>
      </c>
      <c r="L313" s="61">
        <v>6</v>
      </c>
      <c r="M313" s="61" t="s">
        <v>32</v>
      </c>
      <c r="N313" s="3">
        <f t="shared" si="56"/>
        <v>5.15625</v>
      </c>
      <c r="O313" s="9">
        <f t="shared" si="57"/>
        <v>5.15625</v>
      </c>
      <c r="P313" s="4">
        <f t="shared" si="61"/>
        <v>0.38250000000000001</v>
      </c>
      <c r="Q313" s="11">
        <f t="shared" si="62"/>
        <v>7.418181818181818</v>
      </c>
      <c r="R313" s="10">
        <f t="shared" si="60"/>
        <v>2.2155</v>
      </c>
    </row>
    <row r="314" spans="1:19" s="8" customFormat="1">
      <c r="A314" s="61">
        <v>20</v>
      </c>
      <c r="B314" s="61" t="s">
        <v>172</v>
      </c>
      <c r="C314" s="12">
        <v>-65</v>
      </c>
      <c r="D314" s="61" t="s">
        <v>29</v>
      </c>
      <c r="E314" s="61">
        <v>1</v>
      </c>
      <c r="F314" s="61" t="s">
        <v>50</v>
      </c>
      <c r="G314" s="61">
        <v>1</v>
      </c>
      <c r="H314" s="61" t="s">
        <v>31</v>
      </c>
      <c r="I314" s="61"/>
      <c r="J314" s="61">
        <v>16</v>
      </c>
      <c r="K314" s="61">
        <v>19</v>
      </c>
      <c r="L314" s="61">
        <v>6</v>
      </c>
      <c r="M314" s="61" t="s">
        <v>32</v>
      </c>
      <c r="N314" s="3">
        <f t="shared" si="56"/>
        <v>7.5</v>
      </c>
      <c r="O314" s="9">
        <f t="shared" si="57"/>
        <v>7.5</v>
      </c>
      <c r="P314" s="4">
        <f t="shared" si="61"/>
        <v>0.76500000000000001</v>
      </c>
      <c r="Q314" s="11">
        <f t="shared" si="62"/>
        <v>10.199999999999999</v>
      </c>
      <c r="R314" s="10">
        <f t="shared" si="60"/>
        <v>3.3060000000000005</v>
      </c>
    </row>
    <row r="315" spans="1:19" s="8" customFormat="1">
      <c r="A315" s="61">
        <v>21</v>
      </c>
      <c r="B315" s="61" t="s">
        <v>173</v>
      </c>
      <c r="C315" s="12">
        <v>-65</v>
      </c>
      <c r="D315" s="61" t="s">
        <v>29</v>
      </c>
      <c r="E315" s="61">
        <v>1</v>
      </c>
      <c r="F315" s="61" t="s">
        <v>50</v>
      </c>
      <c r="G315" s="61">
        <v>1</v>
      </c>
      <c r="H315" s="61" t="s">
        <v>31</v>
      </c>
      <c r="I315" s="61"/>
      <c r="J315" s="61">
        <v>16</v>
      </c>
      <c r="K315" s="61">
        <v>19</v>
      </c>
      <c r="L315" s="61">
        <v>6</v>
      </c>
      <c r="M315" s="61" t="s">
        <v>31</v>
      </c>
      <c r="N315" s="3">
        <f t="shared" si="56"/>
        <v>7.5</v>
      </c>
      <c r="O315" s="9">
        <f t="shared" si="57"/>
        <v>7.5</v>
      </c>
      <c r="P315" s="4">
        <f t="shared" si="61"/>
        <v>0.76500000000000001</v>
      </c>
      <c r="Q315" s="11">
        <f t="shared" si="62"/>
        <v>10.199999999999999</v>
      </c>
      <c r="R315" s="10">
        <f t="shared" si="60"/>
        <v>1.6530000000000002</v>
      </c>
    </row>
    <row r="316" spans="1:19" s="8" customFormat="1">
      <c r="A316" s="61">
        <v>22</v>
      </c>
      <c r="B316" s="61" t="s">
        <v>174</v>
      </c>
      <c r="C316" s="12">
        <v>-70</v>
      </c>
      <c r="D316" s="61" t="s">
        <v>29</v>
      </c>
      <c r="E316" s="61">
        <v>1</v>
      </c>
      <c r="F316" s="61" t="s">
        <v>50</v>
      </c>
      <c r="G316" s="61">
        <v>1</v>
      </c>
      <c r="H316" s="61" t="s">
        <v>31</v>
      </c>
      <c r="I316" s="61"/>
      <c r="J316" s="61">
        <v>19</v>
      </c>
      <c r="K316" s="61">
        <v>19</v>
      </c>
      <c r="L316" s="61">
        <v>12</v>
      </c>
      <c r="M316" s="61" t="s">
        <v>32</v>
      </c>
      <c r="N316" s="3">
        <f t="shared" si="56"/>
        <v>4.6174999999999997</v>
      </c>
      <c r="O316" s="9">
        <f t="shared" si="57"/>
        <v>4.6174999999999997</v>
      </c>
      <c r="P316" s="4">
        <f t="shared" si="61"/>
        <v>0.30599999999999999</v>
      </c>
      <c r="Q316" s="11">
        <f t="shared" si="62"/>
        <v>6.6269626421223604</v>
      </c>
      <c r="R316" s="10">
        <f t="shared" si="60"/>
        <v>1.9694</v>
      </c>
    </row>
    <row r="317" spans="1:19" s="8" customFormat="1">
      <c r="A317" s="61">
        <v>23</v>
      </c>
      <c r="B317" s="61" t="s">
        <v>175</v>
      </c>
      <c r="C317" s="12">
        <v>-70</v>
      </c>
      <c r="D317" s="61" t="s">
        <v>29</v>
      </c>
      <c r="E317" s="61">
        <v>1</v>
      </c>
      <c r="F317" s="61" t="s">
        <v>50</v>
      </c>
      <c r="G317" s="61">
        <v>1</v>
      </c>
      <c r="H317" s="61" t="s">
        <v>31</v>
      </c>
      <c r="I317" s="61"/>
      <c r="J317" s="61">
        <v>19</v>
      </c>
      <c r="K317" s="61">
        <v>19</v>
      </c>
      <c r="L317" s="61">
        <v>12</v>
      </c>
      <c r="M317" s="61" t="s">
        <v>32</v>
      </c>
      <c r="N317" s="3">
        <f t="shared" si="56"/>
        <v>4.6174999999999997</v>
      </c>
      <c r="O317" s="9">
        <f t="shared" si="57"/>
        <v>4.6174999999999997</v>
      </c>
      <c r="P317" s="4">
        <f t="shared" si="61"/>
        <v>0.30599999999999999</v>
      </c>
      <c r="Q317" s="11">
        <f t="shared" si="62"/>
        <v>6.6269626421223604</v>
      </c>
      <c r="R317" s="10">
        <f t="shared" si="60"/>
        <v>1.9694</v>
      </c>
    </row>
    <row r="318" spans="1:19">
      <c r="A318" s="61">
        <v>24</v>
      </c>
      <c r="B318" s="61" t="s">
        <v>176</v>
      </c>
      <c r="C318" s="12">
        <v>-75</v>
      </c>
      <c r="D318" s="61" t="s">
        <v>29</v>
      </c>
      <c r="E318" s="61">
        <v>1</v>
      </c>
      <c r="F318" s="61" t="s">
        <v>50</v>
      </c>
      <c r="G318" s="61">
        <v>1</v>
      </c>
      <c r="H318" s="61" t="s">
        <v>31</v>
      </c>
      <c r="I318" s="61"/>
      <c r="J318" s="61">
        <v>13</v>
      </c>
      <c r="K318" s="61">
        <v>19</v>
      </c>
      <c r="L318" s="61">
        <v>2</v>
      </c>
      <c r="M318" s="61" t="s">
        <v>32</v>
      </c>
      <c r="N318" s="3">
        <f t="shared" si="56"/>
        <v>15.868125000000001</v>
      </c>
      <c r="O318" s="9">
        <f t="shared" si="57"/>
        <v>15.868125000000001</v>
      </c>
      <c r="P318" s="4">
        <f t="shared" si="61"/>
        <v>0.84150000000000003</v>
      </c>
      <c r="Q318" s="11">
        <f t="shared" si="62"/>
        <v>5.303084012761432</v>
      </c>
      <c r="R318" s="10">
        <f t="shared" si="60"/>
        <v>6.6838500000000014</v>
      </c>
      <c r="S318" s="8"/>
    </row>
    <row r="319" spans="1:19">
      <c r="A319" s="61">
        <v>25</v>
      </c>
      <c r="B319" s="61" t="s">
        <v>177</v>
      </c>
      <c r="C319" s="12">
        <v>-75</v>
      </c>
      <c r="D319" s="61" t="s">
        <v>29</v>
      </c>
      <c r="E319" s="61">
        <v>1</v>
      </c>
      <c r="F319" s="61" t="s">
        <v>50</v>
      </c>
      <c r="G319" s="61">
        <v>1</v>
      </c>
      <c r="H319" s="61" t="s">
        <v>31</v>
      </c>
      <c r="I319" s="61"/>
      <c r="J319" s="61">
        <v>13</v>
      </c>
      <c r="K319" s="61">
        <v>19</v>
      </c>
      <c r="L319" s="61">
        <v>6</v>
      </c>
      <c r="M319" s="61" t="s">
        <v>32</v>
      </c>
      <c r="N319" s="3">
        <f t="shared" si="56"/>
        <v>6.09375</v>
      </c>
      <c r="O319" s="9">
        <f t="shared" si="57"/>
        <v>6.09375</v>
      </c>
      <c r="P319" s="4">
        <f t="shared" si="61"/>
        <v>0.53549999999999998</v>
      </c>
      <c r="Q319" s="11">
        <f t="shared" si="62"/>
        <v>8.787692307692307</v>
      </c>
      <c r="R319" s="10">
        <f t="shared" si="60"/>
        <v>2.6516999999999999</v>
      </c>
      <c r="S319" s="8"/>
    </row>
    <row r="320" spans="1:19">
      <c r="A320" s="61">
        <v>26</v>
      </c>
      <c r="B320" s="61" t="s">
        <v>178</v>
      </c>
      <c r="C320" s="12">
        <v>80</v>
      </c>
      <c r="D320" s="61" t="s">
        <v>29</v>
      </c>
      <c r="E320" s="61">
        <v>1</v>
      </c>
      <c r="F320" s="61" t="s">
        <v>50</v>
      </c>
      <c r="G320" s="61">
        <v>1</v>
      </c>
      <c r="H320" s="61" t="s">
        <v>31</v>
      </c>
      <c r="I320" s="61"/>
      <c r="J320" s="61">
        <v>14</v>
      </c>
      <c r="K320" s="61">
        <v>19</v>
      </c>
      <c r="L320" s="61">
        <v>6</v>
      </c>
      <c r="M320" s="61" t="s">
        <v>32</v>
      </c>
      <c r="N320" s="3">
        <f t="shared" si="56"/>
        <v>6.5625</v>
      </c>
      <c r="O320" s="9">
        <f t="shared" si="57"/>
        <v>6.5625</v>
      </c>
      <c r="P320" s="4">
        <f t="shared" si="61"/>
        <v>0.61199999999999999</v>
      </c>
      <c r="Q320" s="11">
        <f t="shared" si="62"/>
        <v>9.3257142857142856</v>
      </c>
      <c r="R320" s="10">
        <f t="shared" si="60"/>
        <v>2.8698000000000001</v>
      </c>
      <c r="S320" s="8"/>
    </row>
    <row r="321" spans="1:19">
      <c r="A321" s="61">
        <v>27</v>
      </c>
      <c r="B321" s="61" t="s">
        <v>179</v>
      </c>
      <c r="C321" s="12">
        <v>80</v>
      </c>
      <c r="D321" s="61" t="s">
        <v>29</v>
      </c>
      <c r="E321" s="61">
        <v>1</v>
      </c>
      <c r="F321" s="61" t="s">
        <v>50</v>
      </c>
      <c r="G321" s="61">
        <v>1</v>
      </c>
      <c r="H321" s="61" t="s">
        <v>31</v>
      </c>
      <c r="I321" s="61"/>
      <c r="J321" s="61">
        <v>14</v>
      </c>
      <c r="K321" s="61">
        <v>19</v>
      </c>
      <c r="L321" s="61">
        <v>6</v>
      </c>
      <c r="M321" s="61" t="s">
        <v>32</v>
      </c>
      <c r="N321" s="3">
        <f t="shared" si="56"/>
        <v>6.5625</v>
      </c>
      <c r="O321" s="9">
        <f t="shared" si="57"/>
        <v>6.5625</v>
      </c>
      <c r="P321" s="4">
        <f t="shared" si="61"/>
        <v>0.61199999999999999</v>
      </c>
      <c r="Q321" s="11">
        <f t="shared" si="62"/>
        <v>9.3257142857142856</v>
      </c>
      <c r="R321" s="10">
        <f t="shared" si="60"/>
        <v>2.8698000000000001</v>
      </c>
      <c r="S321" s="8"/>
    </row>
    <row r="322" spans="1:19">
      <c r="A322" s="61">
        <v>28</v>
      </c>
      <c r="B322" s="61" t="s">
        <v>180</v>
      </c>
      <c r="C322" s="12" t="s">
        <v>40</v>
      </c>
      <c r="D322" s="61" t="s">
        <v>29</v>
      </c>
      <c r="E322" s="61">
        <v>1</v>
      </c>
      <c r="F322" s="61" t="s">
        <v>50</v>
      </c>
      <c r="G322" s="61">
        <v>1</v>
      </c>
      <c r="H322" s="61" t="s">
        <v>31</v>
      </c>
      <c r="I322" s="61"/>
      <c r="J322" s="61">
        <v>21</v>
      </c>
      <c r="K322" s="61">
        <v>19</v>
      </c>
      <c r="L322" s="61">
        <v>3</v>
      </c>
      <c r="M322" s="61" t="s">
        <v>32</v>
      </c>
      <c r="N322" s="3">
        <f t="shared" si="56"/>
        <v>15.48</v>
      </c>
      <c r="O322" s="9">
        <f t="shared" si="57"/>
        <v>15.48</v>
      </c>
      <c r="P322" s="4">
        <f t="shared" si="61"/>
        <v>0.99449999999999994</v>
      </c>
      <c r="Q322" s="11">
        <f t="shared" si="62"/>
        <v>6.4244186046511622</v>
      </c>
      <c r="R322" s="10">
        <f t="shared" si="60"/>
        <v>6.5898000000000003</v>
      </c>
      <c r="S322" s="8"/>
    </row>
    <row r="323" spans="1:19">
      <c r="A323" s="61">
        <v>29</v>
      </c>
      <c r="B323" s="61" t="s">
        <v>171</v>
      </c>
      <c r="C323" s="12" t="s">
        <v>40</v>
      </c>
      <c r="D323" s="61" t="s">
        <v>29</v>
      </c>
      <c r="E323" s="61">
        <v>1</v>
      </c>
      <c r="F323" s="61" t="s">
        <v>50</v>
      </c>
      <c r="G323" s="61">
        <v>1</v>
      </c>
      <c r="H323" s="61" t="s">
        <v>31</v>
      </c>
      <c r="I323" s="61"/>
      <c r="J323" s="61">
        <v>21</v>
      </c>
      <c r="K323" s="61">
        <v>19</v>
      </c>
      <c r="L323" s="61">
        <v>6</v>
      </c>
      <c r="M323" s="61" t="s">
        <v>32</v>
      </c>
      <c r="N323" s="3">
        <f t="shared" si="56"/>
        <v>7.5</v>
      </c>
      <c r="O323" s="9">
        <f t="shared" si="57"/>
        <v>7.5</v>
      </c>
      <c r="P323" s="4">
        <f t="shared" si="61"/>
        <v>0.76500000000000001</v>
      </c>
      <c r="Q323" s="11">
        <f t="shared" si="62"/>
        <v>10.199999999999999</v>
      </c>
      <c r="R323" s="10">
        <f t="shared" si="60"/>
        <v>3.3060000000000005</v>
      </c>
      <c r="S323" s="8"/>
    </row>
    <row r="324" spans="1:19">
      <c r="A324" s="61">
        <v>30</v>
      </c>
      <c r="B324" s="61" t="s">
        <v>181</v>
      </c>
      <c r="C324" s="12" t="s">
        <v>40</v>
      </c>
      <c r="D324" s="61" t="s">
        <v>29</v>
      </c>
      <c r="E324" s="61">
        <v>1</v>
      </c>
      <c r="F324" s="61" t="s">
        <v>50</v>
      </c>
      <c r="G324" s="61">
        <v>1</v>
      </c>
      <c r="H324" s="61" t="s">
        <v>31</v>
      </c>
      <c r="I324" s="61"/>
      <c r="J324" s="61">
        <v>15</v>
      </c>
      <c r="K324" s="61">
        <v>19</v>
      </c>
      <c r="L324" s="61">
        <v>2</v>
      </c>
      <c r="M324" s="61" t="s">
        <v>32</v>
      </c>
      <c r="N324" s="3">
        <f t="shared" si="56"/>
        <v>18.309375000000003</v>
      </c>
      <c r="O324" s="9">
        <f t="shared" si="57"/>
        <v>18.309375000000003</v>
      </c>
      <c r="P324" s="4">
        <f t="shared" si="61"/>
        <v>0.99449999999999994</v>
      </c>
      <c r="Q324" s="11">
        <f t="shared" si="62"/>
        <v>5.4316436251920104</v>
      </c>
      <c r="R324" s="10">
        <f t="shared" si="60"/>
        <v>7.7215500000000006</v>
      </c>
      <c r="S324" s="8"/>
    </row>
    <row r="325" spans="1:19">
      <c r="A325" s="61">
        <v>31</v>
      </c>
      <c r="B325" s="61" t="s">
        <v>173</v>
      </c>
      <c r="C325" s="12" t="s">
        <v>40</v>
      </c>
      <c r="D325" s="61" t="s">
        <v>29</v>
      </c>
      <c r="E325" s="61">
        <v>1</v>
      </c>
      <c r="F325" s="61" t="s">
        <v>50</v>
      </c>
      <c r="G325" s="61">
        <v>1</v>
      </c>
      <c r="H325" s="61" t="s">
        <v>31</v>
      </c>
      <c r="I325" s="61"/>
      <c r="J325" s="61">
        <v>15</v>
      </c>
      <c r="K325" s="61">
        <v>19</v>
      </c>
      <c r="L325" s="61">
        <v>3</v>
      </c>
      <c r="M325" s="61" t="s">
        <v>32</v>
      </c>
      <c r="N325" s="3">
        <f t="shared" si="56"/>
        <v>14.512500000000001</v>
      </c>
      <c r="O325" s="9">
        <f t="shared" si="57"/>
        <v>14.512500000000001</v>
      </c>
      <c r="P325" s="4">
        <f t="shared" si="61"/>
        <v>0.91799999999999993</v>
      </c>
      <c r="Q325" s="11">
        <f t="shared" si="62"/>
        <v>6.3255813953488369</v>
      </c>
      <c r="R325" s="10">
        <f t="shared" si="60"/>
        <v>6.1722000000000001</v>
      </c>
      <c r="S325" s="8"/>
    </row>
    <row r="326" spans="1:19">
      <c r="A326" s="64" t="s">
        <v>67</v>
      </c>
      <c r="B326" s="65"/>
      <c r="C326" s="65"/>
      <c r="D326" s="65"/>
      <c r="E326" s="65"/>
      <c r="F326" s="65"/>
      <c r="G326" s="65"/>
      <c r="H326" s="65"/>
      <c r="I326" s="65"/>
      <c r="J326" s="65"/>
      <c r="K326" s="65"/>
      <c r="L326" s="65"/>
      <c r="M326" s="65"/>
      <c r="N326" s="65"/>
      <c r="O326" s="65"/>
      <c r="P326" s="65"/>
      <c r="Q326" s="66"/>
      <c r="R326" s="10">
        <f>SUM(R295:R325)</f>
        <v>145.92245000000005</v>
      </c>
      <c r="S326" s="8"/>
    </row>
    <row r="327" spans="1:19" ht="15.75">
      <c r="A327" s="24" t="s">
        <v>68</v>
      </c>
      <c r="B327" s="24"/>
      <c r="C327" s="15"/>
      <c r="D327" s="15"/>
      <c r="E327" s="15"/>
      <c r="F327" s="15"/>
      <c r="G327" s="15"/>
      <c r="H327" s="15"/>
      <c r="I327" s="15"/>
      <c r="J327" s="15"/>
      <c r="K327" s="15"/>
      <c r="L327" s="15"/>
      <c r="M327" s="15"/>
      <c r="N327" s="15"/>
      <c r="O327" s="15"/>
      <c r="P327" s="15"/>
      <c r="Q327" s="15"/>
      <c r="R327" s="16"/>
      <c r="S327" s="8"/>
    </row>
    <row r="328" spans="1:19">
      <c r="A328" s="49" t="s">
        <v>88</v>
      </c>
      <c r="B328" s="49"/>
      <c r="C328" s="49"/>
      <c r="D328" s="49"/>
      <c r="E328" s="49"/>
      <c r="F328" s="49"/>
      <c r="G328" s="49"/>
      <c r="H328" s="49"/>
      <c r="I328" s="49"/>
      <c r="J328" s="15"/>
      <c r="K328" s="15"/>
      <c r="L328" s="15"/>
      <c r="M328" s="15"/>
      <c r="N328" s="15"/>
      <c r="O328" s="15"/>
      <c r="P328" s="15"/>
      <c r="Q328" s="15"/>
      <c r="R328" s="16"/>
      <c r="S328" s="8"/>
    </row>
    <row r="329" spans="1:19" s="8" customFormat="1">
      <c r="A329" s="49"/>
      <c r="B329" s="49"/>
      <c r="C329" s="49"/>
      <c r="D329" s="49"/>
      <c r="E329" s="49"/>
      <c r="F329" s="49"/>
      <c r="G329" s="49"/>
      <c r="H329" s="49"/>
      <c r="I329" s="49"/>
      <c r="J329" s="15"/>
      <c r="K329" s="15"/>
      <c r="L329" s="15"/>
      <c r="M329" s="15"/>
      <c r="N329" s="15"/>
      <c r="O329" s="15"/>
      <c r="P329" s="15"/>
      <c r="Q329" s="15"/>
      <c r="R329" s="16"/>
    </row>
    <row r="330" spans="1:19">
      <c r="A330" s="67" t="s">
        <v>182</v>
      </c>
      <c r="B330" s="68"/>
      <c r="C330" s="68"/>
      <c r="D330" s="68"/>
      <c r="E330" s="68"/>
      <c r="F330" s="68"/>
      <c r="G330" s="68"/>
      <c r="H330" s="68"/>
      <c r="I330" s="68"/>
      <c r="J330" s="68"/>
      <c r="K330" s="68"/>
      <c r="L330" s="68"/>
      <c r="M330" s="68"/>
      <c r="N330" s="68"/>
      <c r="O330" s="68"/>
      <c r="P330" s="68"/>
      <c r="Q330" s="57"/>
      <c r="R330" s="8"/>
      <c r="S330" s="8"/>
    </row>
    <row r="331" spans="1:19" ht="18">
      <c r="A331" s="69" t="s">
        <v>27</v>
      </c>
      <c r="B331" s="70"/>
      <c r="C331" s="70"/>
      <c r="D331" s="50"/>
      <c r="E331" s="50"/>
      <c r="F331" s="50"/>
      <c r="G331" s="50"/>
      <c r="H331" s="50"/>
      <c r="I331" s="50"/>
      <c r="J331" s="50"/>
      <c r="K331" s="50"/>
      <c r="L331" s="50"/>
      <c r="M331" s="50"/>
      <c r="N331" s="50"/>
      <c r="O331" s="50"/>
      <c r="P331" s="50"/>
      <c r="Q331" s="57"/>
      <c r="R331" s="8"/>
      <c r="S331" s="8"/>
    </row>
    <row r="332" spans="1:19">
      <c r="A332" s="67" t="s">
        <v>72</v>
      </c>
      <c r="B332" s="68"/>
      <c r="C332" s="68"/>
      <c r="D332" s="68"/>
      <c r="E332" s="68"/>
      <c r="F332" s="68"/>
      <c r="G332" s="68"/>
      <c r="H332" s="68"/>
      <c r="I332" s="68"/>
      <c r="J332" s="68"/>
      <c r="K332" s="68"/>
      <c r="L332" s="68"/>
      <c r="M332" s="68"/>
      <c r="N332" s="68"/>
      <c r="O332" s="68"/>
      <c r="P332" s="68"/>
      <c r="Q332" s="57"/>
      <c r="R332" s="8"/>
      <c r="S332" s="8"/>
    </row>
    <row r="333" spans="1:19">
      <c r="A333" s="61">
        <v>1</v>
      </c>
      <c r="B333" s="61" t="s">
        <v>114</v>
      </c>
      <c r="C333" s="12" t="s">
        <v>156</v>
      </c>
      <c r="D333" s="61" t="s">
        <v>29</v>
      </c>
      <c r="E333" s="61">
        <v>1</v>
      </c>
      <c r="F333" s="61" t="s">
        <v>113</v>
      </c>
      <c r="G333" s="61">
        <v>4</v>
      </c>
      <c r="H333" s="61" t="s">
        <v>32</v>
      </c>
      <c r="I333" s="61"/>
      <c r="J333" s="61">
        <v>161</v>
      </c>
      <c r="K333" s="61">
        <v>71</v>
      </c>
      <c r="L333" s="61">
        <v>24</v>
      </c>
      <c r="M333" s="61" t="s">
        <v>32</v>
      </c>
      <c r="N333" s="3">
        <f t="shared" ref="N333:N342" si="63">(IF(F333="OŽ",IF(L333=1,550.8,IF(L333=2,426.38,IF(L333=3,342.14,IF(L333=4,181.44,IF(L333=5,168.48,IF(L333=6,155.52,IF(L333=7,148.5,IF(L333=8,144,0))))))))+IF(L333&lt;=8,0,IF(L333&lt;=16,137.7,IF(L333&lt;=24,108,IF(L333&lt;=32,80.1,IF(L333&lt;=36,52.2,0)))))-IF(L333&lt;=8,0,IF(L333&lt;=16,(L333-9)*2.754,IF(L333&lt;=24,(L333-17)* 2.754,IF(L333&lt;=32,(L333-25)* 2.754,IF(L333&lt;=36,(L333-33)*2.754,0))))),0)+IF(F333="PČ",IF(L333=1,449,IF(L333=2,314.6,IF(L333=3,238,IF(L333=4,172,IF(L333=5,159,IF(L333=6,145,IF(L333=7,132,IF(L333=8,119,0))))))))+IF(L333&lt;=8,0,IF(L333&lt;=16,88,IF(L333&lt;=24,55,IF(L333&lt;=32,22,0))))-IF(L333&lt;=8,0,IF(L333&lt;=16,(L333-9)*2.245,IF(L333&lt;=24,(L333-17)*2.245,IF(L333&lt;=32,(L333-25)*2.245,0)))),0)+IF(F333="PČneol",IF(L333=1,85,IF(L333=2,64.61,IF(L333=3,50.76,IF(L333=4,16.25,IF(L333=5,15,IF(L333=6,13.75,IF(L333=7,12.5,IF(L333=8,11.25,0))))))))+IF(L333&lt;=8,0,IF(L333&lt;=16,9,0))-IF(L333&lt;=8,0,IF(L333&lt;=16,(L333-9)*0.425,0)),0)+IF(F333="PŽ",IF(L333=1,85,IF(L333=2,59.5,IF(L333=3,45,IF(L333=4,32.5,IF(L333=5,30,IF(L333=6,27.5,IF(L333=7,25,IF(L333=8,22.5,0))))))))+IF(L333&lt;=8,0,IF(L333&lt;=16,19,IF(L333&lt;=24,13,IF(L333&lt;=32,8,0))))-IF(L333&lt;=8,0,IF(L333&lt;=16,(L333-9)*0.425,IF(L333&lt;=24,(L333-17)*0.425,IF(L333&lt;=32,(L333-25)*0.425,0)))),0)+IF(F333="EČ",IF(L333=1,204,IF(L333=2,156.24,IF(L333=3,123.84,IF(L333=4,72,IF(L333=5,66,IF(L333=6,60,IF(L333=7,54,IF(L333=8,48,0))))))))+IF(L333&lt;=8,0,IF(L333&lt;=16,40,IF(L333&lt;=24,25,0)))-IF(L333&lt;=8,0,IF(L333&lt;=16,(L333-9)*1.02,IF(L333&lt;=24,(L333-17)*1.02,0))),0)+IF(F333="EČneol",IF(L333=1,68,IF(L333=2,51.69,IF(L333=3,40.61,IF(L333=4,13,IF(L333=5,12,IF(L333=6,11,IF(L333=7,10,IF(L333=8,9,0)))))))))+IF(F333="EŽ",IF(L333=1,68,IF(L333=2,47.6,IF(L333=3,36,IF(L333=4,18,IF(L333=5,16.5,IF(L333=6,15,IF(L333=7,13.5,IF(L333=8,12,0))))))))+IF(L333&lt;=8,0,IF(L333&lt;=16,10,IF(L333&lt;=24,6,0)))-IF(L333&lt;=8,0,IF(L333&lt;=16,(L333-9)*0.34,IF(L333&lt;=24,(L333-17)*0.34,0))),0)+IF(F333="PT",IF(L333=1,68,IF(L333=2,52.08,IF(L333=3,41.28,IF(L333=4,24,IF(L333=5,22,IF(L333=6,20,IF(L333=7,18,IF(L333=8,16,0))))))))+IF(L333&lt;=8,0,IF(L333&lt;=16,13,IF(L333&lt;=24,9,IF(L333&lt;=32,4,0))))-IF(L333&lt;=8,0,IF(L333&lt;=16,(L333-9)*0.34,IF(L333&lt;=24,(L333-17)*0.34,IF(L333&lt;=32,(L333-25)*0.34,0)))),0)+IF(F333="JOŽ",IF(L333=1,85,IF(L333=2,59.5,IF(L333=3,45,IF(L333=4,32.5,IF(L333=5,30,IF(L333=6,27.5,IF(L333=7,25,IF(L333=8,22.5,0))))))))+IF(L333&lt;=8,0,IF(L333&lt;=16,19,IF(L333&lt;=24,13,0)))-IF(L333&lt;=8,0,IF(L333&lt;=16,(L333-9)*0.425,IF(L333&lt;=24,(L333-17)*0.425,0))),0)+IF(F333="JPČ",IF(L333=1,68,IF(L333=2,47.6,IF(L333=3,36,IF(L333=4,26,IF(L333=5,24,IF(L333=6,22,IF(L333=7,20,IF(L333=8,18,0))))))))+IF(L333&lt;=8,0,IF(L333&lt;=16,13,IF(L333&lt;=24,9,0)))-IF(L333&lt;=8,0,IF(L333&lt;=16,(L333-9)*0.34,IF(L333&lt;=24,(L333-17)*0.34,0))),0)+IF(F333="JEČ",IF(L333=1,34,IF(L333=2,26.04,IF(L333=3,20.6,IF(L333=4,12,IF(L333=5,11,IF(L333=6,10,IF(L333=7,9,IF(L333=8,8,0))))))))+IF(L333&lt;=8,0,IF(L333&lt;=16,6,0))-IF(L333&lt;=8,0,IF(L333&lt;=16,(L333-9)*0.17,0)),0)+IF(F333="JEOF",IF(L333=1,34,IF(L333=2,26.04,IF(L333=3,20.6,IF(L333=4,12,IF(L333=5,11,IF(L333=6,10,IF(L333=7,9,IF(L333=8,8,0))))))))+IF(L333&lt;=8,0,IF(L333&lt;=16,6,0))-IF(L333&lt;=8,0,IF(L333&lt;=16,(L333-9)*0.17,0)),0)+IF(F333="JnPČ",IF(L333=1,51,IF(L333=2,35.7,IF(L333=3,27,IF(L333=4,19.5,IF(L333=5,18,IF(L333=6,16.5,IF(L333=7,15,IF(L333=8,13.5,0))))))))+IF(L333&lt;=8,0,IF(L333&lt;=16,10,0))-IF(L333&lt;=8,0,IF(L333&lt;=16,(L333-9)*0.255,0)),0)+IF(F333="JnEČ",IF(L333=1,25.5,IF(L333=2,19.53,IF(L333=3,15.48,IF(L333=4,9,IF(L333=5,8.25,IF(L333=6,7.5,IF(L333=7,6.75,IF(L333=8,6,0))))))))+IF(L333&lt;=8,0,IF(L333&lt;=16,5,0))-IF(L333&lt;=8,0,IF(L333&lt;=16,(L333-9)*0.1275,0)),0)+IF(F333="JčPČ",IF(L333=1,21.25,IF(L333=2,14.5,IF(L333=3,11.5,IF(L333=4,7,IF(L333=5,6.5,IF(L333=6,6,IF(L333=7,5.5,IF(L333=8,5,0))))))))+IF(L333&lt;=8,0,IF(L333&lt;=16,4,0))-IF(L333&lt;=8,0,IF(L333&lt;=16,(L333-9)*0.10625,0)),0)+IF(F333="JčEČ",IF(L333=1,17,IF(L333=2,13.02,IF(L333=3,10.32,IF(L333=4,6,IF(L333=5,5.5,IF(L333=6,5,IF(L333=7,4.5,IF(L333=8,4,0))))))))+IF(L333&lt;=8,0,IF(L333&lt;=16,3,0))-IF(L333&lt;=8,0,IF(L333&lt;=16,(L333-9)*0.085,0)),0)+IF(F333="NEAK",IF(L333=1,11.48,IF(L333=2,8.79,IF(L333=3,6.97,IF(L333=4,4.05,IF(L333=5,3.71,IF(L333=6,3.38,IF(L333=7,3.04,IF(L333=8,2.7,0))))))))+IF(L333&lt;=8,0,IF(L333&lt;=16,2,IF(L333&lt;=24,1.3,0)))-IF(L333&lt;=8,0,IF(L333&lt;=16,(L333-9)*0.0574,IF(L333&lt;=24,(L333-17)*0.0574,0))),0))*IF(L333&lt;0,1,IF(OR(F333="PČ",F333="PŽ",F333="PT"),IF(J333&lt;32,J333/32,1),1))* IF(L333&lt;0,1,IF(OR(F333="EČ",F333="EŽ",F333="JOŽ",F333="JPČ",F333="NEAK"),IF(J333&lt;24,J333/24,1),1))*IF(L333&lt;0,1,IF(OR(F333="PČneol",F333="JEČ",F333="JEOF",F333="JnPČ",F333="JnEČ",F333="JčPČ",F333="JčEČ"),IF(J333&lt;16,J333/16,1),1))*IF(L333&lt;0,1,IF(F333="EČneol",IF(J333&lt;8,J333/8,1),1))</f>
        <v>39.284999999999997</v>
      </c>
      <c r="O333" s="9">
        <f t="shared" ref="O333:O342" si="64">IF(F333="OŽ",N333,IF(H333="Ne",IF(J333*0.3&lt;J333-L333,N333,0),IF(J333*0.1&lt;J333-L333,N333,0)))</f>
        <v>39.284999999999997</v>
      </c>
      <c r="P333" s="4">
        <f t="shared" ref="P333" si="65">IF(O333=0,0,IF(F333="OŽ",IF(L333&gt;35,0,IF(J333&gt;35,(36-L333)*1.836,((36-L333)-(36-J333))*1.836)),0)+IF(F333="PČ",IF(L333&gt;31,0,IF(J333&gt;31,(32-L333)*1.347,((32-L333)-(32-J333))*1.347)),0)+ IF(F333="PČneol",IF(L333&gt;15,0,IF(J333&gt;15,(16-L333)*0.255,((16-L333)-(16-J333))*0.255)),0)+IF(F333="PŽ",IF(L333&gt;31,0,IF(J333&gt;31,(32-L333)*0.255,((32-L333)-(32-J333))*0.255)),0)+IF(F333="EČ",IF(L333&gt;23,0,IF(J333&gt;23,(24-L333)*0.612,((24-L333)-(24-J333))*0.612)),0)+IF(F333="EČneol",IF(L333&gt;7,0,IF(J333&gt;7,(8-L333)*0.204,((8-L333)-(8-J333))*0.204)),0)+IF(F333="EŽ",IF(L333&gt;23,0,IF(J333&gt;23,(24-L333)*0.204,((24-L333)-(24-J333))*0.204)),0)+IF(F333="PT",IF(L333&gt;31,0,IF(J333&gt;31,(32-L333)*0.204,((32-L333)-(32-J333))*0.204)),0)+IF(F333="JOŽ",IF(L333&gt;23,0,IF(J333&gt;23,(24-L333)*0.255,((24-L333)-(24-J333))*0.255)),0)+IF(F333="JPČ",IF(L333&gt;23,0,IF(J333&gt;23,(24-L333)*0.204,((24-L333)-(24-J333))*0.204)),0)+IF(F333="JEČ",IF(L333&gt;15,0,IF(J333&gt;15,(16-L333)*0.102,((16-L333)-(16-J333))*0.102)),0)+IF(F333="JEOF",IF(L333&gt;15,0,IF(J333&gt;15,(16-L333)*0.102,((16-L333)-(16-J333))*0.102)),0)+IF(F333="JnPČ",IF(L333&gt;15,0,IF(J333&gt;15,(16-L333)*0.153,((16-L333)-(16-J333))*0.153)),0)+IF(F333="JnEČ",IF(L333&gt;15,0,IF(J333&gt;15,(16-L333)*0.0765,((16-L333)-(16-J333))*0.0765)),0)+IF(F333="JčPČ",IF(L333&gt;15,0,IF(J333&gt;15,(16-L333)*0.06375,((16-L333)-(16-J333))*0.06375)),0)+IF(F333="JčEČ",IF(L333&gt;15,0,IF(J333&gt;15,(16-L333)*0.051,((16-L333)-(16-J333))*0.051)),0)+IF(F333="NEAK",IF(L333&gt;23,0,IF(J333&gt;23,(24-L333)*0.03444,((24-L333)-(24-J333))*0.03444)),0))</f>
        <v>10.776</v>
      </c>
      <c r="Q333" s="11">
        <f t="shared" ref="Q333" si="66">IF(ISERROR(P333*100/N333),0,(P333*100/N333))</f>
        <v>27.430316914852998</v>
      </c>
      <c r="R333" s="10">
        <f t="shared" ref="R333:R342" si="67">IF(Q333&lt;=30,O333+P333,O333+O333*0.3)*IF(G333=1,0.4,IF(G333=2,0.75,IF(G333="1 (kas 4 m. 1 k. nerengiamos)",0.52,1)))*IF(D333="olimpinė",1,IF(M333="Ne",0.5,1))*IF(OR(A$5="Lietuvos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federacija"),IF(OR(J333&lt;8,K333&lt;16),0,1),1)*E333*IF(I333&lt;=1,1,1/I333)*IF(OR(A$5="Lietuvos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50.060999999999993</v>
      </c>
      <c r="S333" s="8"/>
    </row>
    <row r="334" spans="1:19">
      <c r="A334" s="61">
        <v>2</v>
      </c>
      <c r="B334" s="61" t="s">
        <v>85</v>
      </c>
      <c r="C334" s="12" t="s">
        <v>156</v>
      </c>
      <c r="D334" s="61" t="s">
        <v>29</v>
      </c>
      <c r="E334" s="61">
        <v>1</v>
      </c>
      <c r="F334" s="61" t="s">
        <v>113</v>
      </c>
      <c r="G334" s="61">
        <v>4</v>
      </c>
      <c r="H334" s="61" t="s">
        <v>32</v>
      </c>
      <c r="I334" s="61"/>
      <c r="J334" s="61">
        <v>161</v>
      </c>
      <c r="K334" s="61">
        <v>71</v>
      </c>
      <c r="L334" s="61">
        <v>12</v>
      </c>
      <c r="M334" s="61" t="s">
        <v>32</v>
      </c>
      <c r="N334" s="3">
        <f t="shared" si="63"/>
        <v>81.265000000000001</v>
      </c>
      <c r="O334" s="9">
        <f t="shared" si="64"/>
        <v>81.265000000000001</v>
      </c>
      <c r="P334" s="4">
        <f t="shared" ref="P334:P342" si="68">IF(O334=0,0,IF(F334="OŽ",IF(L334&gt;35,0,IF(J334&gt;35,(36-L334)*1.836,((36-L334)-(36-J334))*1.836)),0)+IF(F334="PČ",IF(L334&gt;31,0,IF(J334&gt;31,(32-L334)*1.347,((32-L334)-(32-J334))*1.347)),0)+ IF(F334="PČneol",IF(L334&gt;15,0,IF(J334&gt;15,(16-L334)*0.255,((16-L334)-(16-J334))*0.255)),0)+IF(F334="PŽ",IF(L334&gt;31,0,IF(J334&gt;31,(32-L334)*0.255,((32-L334)-(32-J334))*0.255)),0)+IF(F334="EČ",IF(L334&gt;23,0,IF(J334&gt;23,(24-L334)*0.612,((24-L334)-(24-J334))*0.612)),0)+IF(F334="EČneol",IF(L334&gt;7,0,IF(J334&gt;7,(8-L334)*0.204,((8-L334)-(8-J334))*0.204)),0)+IF(F334="EŽ",IF(L334&gt;23,0,IF(J334&gt;23,(24-L334)*0.204,((24-L334)-(24-J334))*0.204)),0)+IF(F334="PT",IF(L334&gt;31,0,IF(J334&gt;31,(32-L334)*0.204,((32-L334)-(32-J334))*0.204)),0)+IF(F334="JOŽ",IF(L334&gt;23,0,IF(J334&gt;23,(24-L334)*0.255,((24-L334)-(24-J334))*0.255)),0)+IF(F334="JPČ",IF(L334&gt;23,0,IF(J334&gt;23,(24-L334)*0.204,((24-L334)-(24-J334))*0.204)),0)+IF(F334="JEČ",IF(L334&gt;15,0,IF(J334&gt;15,(16-L334)*0.102,((16-L334)-(16-J334))*0.102)),0)+IF(F334="JEOF",IF(L334&gt;15,0,IF(J334&gt;15,(16-L334)*0.102,((16-L334)-(16-J334))*0.102)),0)+IF(F334="JnPČ",IF(L334&gt;15,0,IF(J334&gt;15,(16-L334)*0.153,((16-L334)-(16-J334))*0.153)),0)+IF(F334="JnEČ",IF(L334&gt;15,0,IF(J334&gt;15,(16-L334)*0.0765,((16-L334)-(16-J334))*0.0765)),0)+IF(F334="JčPČ",IF(L334&gt;15,0,IF(J334&gt;15,(16-L334)*0.06375,((16-L334)-(16-J334))*0.06375)),0)+IF(F334="JčEČ",IF(L334&gt;15,0,IF(J334&gt;15,(16-L334)*0.051,((16-L334)-(16-J334))*0.051)),0)+IF(F334="NEAK",IF(L334&gt;23,0,IF(J334&gt;23,(24-L334)*0.03444,((24-L334)-(24-J334))*0.03444)),0))</f>
        <v>26.939999999999998</v>
      </c>
      <c r="Q334" s="11">
        <f t="shared" ref="Q334:Q342" si="69">IF(ISERROR(P334*100/N334),0,(P334*100/N334))</f>
        <v>33.150802928690091</v>
      </c>
      <c r="R334" s="10">
        <f t="shared" si="67"/>
        <v>105.64449999999999</v>
      </c>
      <c r="S334" s="8"/>
    </row>
    <row r="335" spans="1:19">
      <c r="A335" s="61">
        <v>3</v>
      </c>
      <c r="B335" s="61" t="s">
        <v>83</v>
      </c>
      <c r="C335" s="12" t="s">
        <v>156</v>
      </c>
      <c r="D335" s="61" t="s">
        <v>29</v>
      </c>
      <c r="E335" s="61">
        <v>1</v>
      </c>
      <c r="F335" s="61" t="s">
        <v>113</v>
      </c>
      <c r="G335" s="61">
        <v>4</v>
      </c>
      <c r="H335" s="61" t="s">
        <v>32</v>
      </c>
      <c r="I335" s="61"/>
      <c r="J335" s="61">
        <v>161</v>
      </c>
      <c r="K335" s="61">
        <v>71</v>
      </c>
      <c r="L335" s="61">
        <v>6</v>
      </c>
      <c r="M335" s="61" t="s">
        <v>32</v>
      </c>
      <c r="N335" s="3">
        <f t="shared" si="63"/>
        <v>145</v>
      </c>
      <c r="O335" s="9">
        <f t="shared" si="64"/>
        <v>145</v>
      </c>
      <c r="P335" s="4">
        <f t="shared" si="68"/>
        <v>35.021999999999998</v>
      </c>
      <c r="Q335" s="11">
        <f t="shared" si="69"/>
        <v>24.153103448275861</v>
      </c>
      <c r="R335" s="10">
        <f t="shared" si="67"/>
        <v>180.02199999999999</v>
      </c>
      <c r="S335" s="8"/>
    </row>
    <row r="336" spans="1:19">
      <c r="A336" s="61">
        <v>4</v>
      </c>
      <c r="B336" s="61" t="s">
        <v>81</v>
      </c>
      <c r="C336" s="12" t="s">
        <v>156</v>
      </c>
      <c r="D336" s="61" t="s">
        <v>29</v>
      </c>
      <c r="E336" s="61">
        <v>1</v>
      </c>
      <c r="F336" s="61" t="s">
        <v>113</v>
      </c>
      <c r="G336" s="61">
        <v>4</v>
      </c>
      <c r="H336" s="61" t="s">
        <v>32</v>
      </c>
      <c r="I336" s="61"/>
      <c r="J336" s="61">
        <v>161</v>
      </c>
      <c r="K336" s="61">
        <v>71</v>
      </c>
      <c r="L336" s="61">
        <v>24</v>
      </c>
      <c r="M336" s="61" t="s">
        <v>32</v>
      </c>
      <c r="N336" s="3">
        <f t="shared" si="63"/>
        <v>39.284999999999997</v>
      </c>
      <c r="O336" s="9">
        <f t="shared" si="64"/>
        <v>39.284999999999997</v>
      </c>
      <c r="P336" s="4">
        <f t="shared" si="68"/>
        <v>10.776</v>
      </c>
      <c r="Q336" s="11">
        <f t="shared" si="69"/>
        <v>27.430316914852998</v>
      </c>
      <c r="R336" s="10">
        <f t="shared" si="67"/>
        <v>50.060999999999993</v>
      </c>
      <c r="S336" s="8"/>
    </row>
    <row r="337" spans="1:19">
      <c r="A337" s="61">
        <v>5</v>
      </c>
      <c r="B337" s="61" t="s">
        <v>108</v>
      </c>
      <c r="C337" s="12" t="s">
        <v>156</v>
      </c>
      <c r="D337" s="61" t="s">
        <v>29</v>
      </c>
      <c r="E337" s="61">
        <v>1</v>
      </c>
      <c r="F337" s="61" t="s">
        <v>113</v>
      </c>
      <c r="G337" s="61">
        <v>4</v>
      </c>
      <c r="H337" s="61" t="s">
        <v>32</v>
      </c>
      <c r="I337" s="61"/>
      <c r="J337" s="61">
        <v>161</v>
      </c>
      <c r="K337" s="61">
        <v>71</v>
      </c>
      <c r="L337" s="61">
        <v>24</v>
      </c>
      <c r="M337" s="61" t="s">
        <v>32</v>
      </c>
      <c r="N337" s="3">
        <f t="shared" si="63"/>
        <v>39.284999999999997</v>
      </c>
      <c r="O337" s="9">
        <f t="shared" si="64"/>
        <v>39.284999999999997</v>
      </c>
      <c r="P337" s="4">
        <f t="shared" si="68"/>
        <v>10.776</v>
      </c>
      <c r="Q337" s="11">
        <f t="shared" si="69"/>
        <v>27.430316914852998</v>
      </c>
      <c r="R337" s="10">
        <f t="shared" si="67"/>
        <v>50.060999999999993</v>
      </c>
      <c r="S337" s="8"/>
    </row>
    <row r="338" spans="1:19">
      <c r="A338" s="61">
        <v>6</v>
      </c>
      <c r="B338" s="61" t="s">
        <v>35</v>
      </c>
      <c r="C338" s="12" t="s">
        <v>156</v>
      </c>
      <c r="D338" s="61" t="s">
        <v>29</v>
      </c>
      <c r="E338" s="61">
        <v>1</v>
      </c>
      <c r="F338" s="61" t="s">
        <v>113</v>
      </c>
      <c r="G338" s="61">
        <v>4</v>
      </c>
      <c r="H338" s="61" t="s">
        <v>32</v>
      </c>
      <c r="I338" s="61"/>
      <c r="J338" s="61">
        <v>43</v>
      </c>
      <c r="K338" s="61">
        <v>71</v>
      </c>
      <c r="L338" s="61">
        <v>2</v>
      </c>
      <c r="M338" s="61" t="s">
        <v>32</v>
      </c>
      <c r="N338" s="3">
        <f t="shared" si="63"/>
        <v>314.60000000000002</v>
      </c>
      <c r="O338" s="9">
        <f t="shared" si="64"/>
        <v>314.60000000000002</v>
      </c>
      <c r="P338" s="4">
        <f t="shared" si="68"/>
        <v>40.409999999999997</v>
      </c>
      <c r="Q338" s="11">
        <f t="shared" si="69"/>
        <v>12.844882390336933</v>
      </c>
      <c r="R338" s="10">
        <f t="shared" si="67"/>
        <v>355.01</v>
      </c>
      <c r="S338" s="8"/>
    </row>
    <row r="339" spans="1:19">
      <c r="A339" s="61">
        <v>7</v>
      </c>
      <c r="B339" s="61" t="s">
        <v>34</v>
      </c>
      <c r="C339" s="12" t="s">
        <v>156</v>
      </c>
      <c r="D339" s="61" t="s">
        <v>29</v>
      </c>
      <c r="E339" s="61">
        <v>1</v>
      </c>
      <c r="F339" s="61" t="s">
        <v>113</v>
      </c>
      <c r="G339" s="61">
        <v>4</v>
      </c>
      <c r="H339" s="61" t="s">
        <v>32</v>
      </c>
      <c r="I339" s="61"/>
      <c r="J339" s="61">
        <v>43</v>
      </c>
      <c r="K339" s="61">
        <v>71</v>
      </c>
      <c r="L339" s="61">
        <v>24</v>
      </c>
      <c r="M339" s="61" t="s">
        <v>32</v>
      </c>
      <c r="N339" s="3">
        <f t="shared" si="63"/>
        <v>39.284999999999997</v>
      </c>
      <c r="O339" s="9">
        <f t="shared" si="64"/>
        <v>39.284999999999997</v>
      </c>
      <c r="P339" s="4">
        <f t="shared" si="68"/>
        <v>10.776</v>
      </c>
      <c r="Q339" s="11">
        <f t="shared" si="69"/>
        <v>27.430316914852998</v>
      </c>
      <c r="R339" s="10">
        <f t="shared" si="67"/>
        <v>50.060999999999993</v>
      </c>
      <c r="S339" s="8"/>
    </row>
    <row r="340" spans="1:19">
      <c r="A340" s="61">
        <v>8</v>
      </c>
      <c r="B340" s="61" t="s">
        <v>132</v>
      </c>
      <c r="C340" s="12" t="s">
        <v>156</v>
      </c>
      <c r="D340" s="61" t="s">
        <v>29</v>
      </c>
      <c r="E340" s="61">
        <v>1</v>
      </c>
      <c r="F340" s="61" t="s">
        <v>113</v>
      </c>
      <c r="G340" s="61">
        <v>4</v>
      </c>
      <c r="H340" s="61" t="s">
        <v>32</v>
      </c>
      <c r="I340" s="61"/>
      <c r="J340" s="61">
        <v>43</v>
      </c>
      <c r="K340" s="61">
        <v>71</v>
      </c>
      <c r="L340" s="61">
        <v>24</v>
      </c>
      <c r="M340" s="61" t="s">
        <v>32</v>
      </c>
      <c r="N340" s="3">
        <f t="shared" si="63"/>
        <v>39.284999999999997</v>
      </c>
      <c r="O340" s="9">
        <f t="shared" si="64"/>
        <v>39.284999999999997</v>
      </c>
      <c r="P340" s="4">
        <f t="shared" si="68"/>
        <v>10.776</v>
      </c>
      <c r="Q340" s="11">
        <f t="shared" si="69"/>
        <v>27.430316914852998</v>
      </c>
      <c r="R340" s="10">
        <f t="shared" si="67"/>
        <v>50.060999999999993</v>
      </c>
      <c r="S340" s="8"/>
    </row>
    <row r="341" spans="1:19">
      <c r="A341" s="61">
        <v>9</v>
      </c>
      <c r="B341" s="61" t="s">
        <v>92</v>
      </c>
      <c r="C341" s="12" t="s">
        <v>156</v>
      </c>
      <c r="D341" s="61" t="s">
        <v>29</v>
      </c>
      <c r="E341" s="61">
        <v>1</v>
      </c>
      <c r="F341" s="61" t="s">
        <v>113</v>
      </c>
      <c r="G341" s="61">
        <v>4</v>
      </c>
      <c r="H341" s="61" t="s">
        <v>32</v>
      </c>
      <c r="I341" s="61"/>
      <c r="J341" s="61">
        <v>43</v>
      </c>
      <c r="K341" s="61">
        <v>71</v>
      </c>
      <c r="L341" s="61">
        <v>24</v>
      </c>
      <c r="M341" s="61" t="s">
        <v>32</v>
      </c>
      <c r="N341" s="3">
        <f t="shared" si="63"/>
        <v>39.284999999999997</v>
      </c>
      <c r="O341" s="9">
        <f t="shared" si="64"/>
        <v>39.284999999999997</v>
      </c>
      <c r="P341" s="4">
        <f t="shared" si="68"/>
        <v>10.776</v>
      </c>
      <c r="Q341" s="11">
        <f t="shared" si="69"/>
        <v>27.430316914852998</v>
      </c>
      <c r="R341" s="10">
        <f t="shared" si="67"/>
        <v>50.060999999999993</v>
      </c>
      <c r="S341" s="8"/>
    </row>
    <row r="342" spans="1:19">
      <c r="A342" s="61">
        <v>10</v>
      </c>
      <c r="B342" s="61" t="s">
        <v>183</v>
      </c>
      <c r="C342" s="12" t="s">
        <v>156</v>
      </c>
      <c r="D342" s="61" t="s">
        <v>29</v>
      </c>
      <c r="E342" s="61">
        <v>1</v>
      </c>
      <c r="F342" s="61" t="s">
        <v>113</v>
      </c>
      <c r="G342" s="61">
        <v>4</v>
      </c>
      <c r="H342" s="61" t="s">
        <v>32</v>
      </c>
      <c r="I342" s="61"/>
      <c r="J342" s="61">
        <v>43</v>
      </c>
      <c r="K342" s="61">
        <v>71</v>
      </c>
      <c r="L342" s="61">
        <v>24</v>
      </c>
      <c r="M342" s="61" t="s">
        <v>32</v>
      </c>
      <c r="N342" s="3">
        <f t="shared" si="63"/>
        <v>39.284999999999997</v>
      </c>
      <c r="O342" s="9">
        <f t="shared" si="64"/>
        <v>39.284999999999997</v>
      </c>
      <c r="P342" s="4">
        <f t="shared" si="68"/>
        <v>10.776</v>
      </c>
      <c r="Q342" s="11">
        <f t="shared" si="69"/>
        <v>27.430316914852998</v>
      </c>
      <c r="R342" s="10">
        <f t="shared" si="67"/>
        <v>50.060999999999993</v>
      </c>
      <c r="S342" s="8"/>
    </row>
    <row r="343" spans="1:19">
      <c r="A343" s="64" t="s">
        <v>67</v>
      </c>
      <c r="B343" s="65"/>
      <c r="C343" s="65"/>
      <c r="D343" s="65"/>
      <c r="E343" s="65"/>
      <c r="F343" s="65"/>
      <c r="G343" s="65"/>
      <c r="H343" s="65"/>
      <c r="I343" s="65"/>
      <c r="J343" s="65"/>
      <c r="K343" s="65"/>
      <c r="L343" s="65"/>
      <c r="M343" s="65"/>
      <c r="N343" s="65"/>
      <c r="O343" s="65"/>
      <c r="P343" s="65"/>
      <c r="Q343" s="66"/>
      <c r="R343" s="10">
        <f>SUM(R333:R342)</f>
        <v>991.10350000000005</v>
      </c>
      <c r="S343" s="8"/>
    </row>
    <row r="344" spans="1:19" ht="15.75">
      <c r="A344" s="24" t="s">
        <v>68</v>
      </c>
      <c r="B344" s="24"/>
      <c r="C344" s="15"/>
      <c r="D344" s="15"/>
      <c r="E344" s="15"/>
      <c r="F344" s="15"/>
      <c r="G344" s="15"/>
      <c r="H344" s="15"/>
      <c r="I344" s="15"/>
      <c r="J344" s="15"/>
      <c r="K344" s="15"/>
      <c r="L344" s="15"/>
      <c r="M344" s="15"/>
      <c r="N344" s="15"/>
      <c r="O344" s="15"/>
      <c r="P344" s="15"/>
      <c r="Q344" s="15"/>
      <c r="R344" s="16"/>
      <c r="S344" s="8"/>
    </row>
    <row r="345" spans="1:19">
      <c r="A345" s="49" t="s">
        <v>88</v>
      </c>
      <c r="B345" s="49"/>
      <c r="C345" s="49"/>
      <c r="D345" s="49"/>
      <c r="E345" s="49"/>
      <c r="F345" s="49"/>
      <c r="G345" s="49"/>
      <c r="H345" s="49"/>
      <c r="I345" s="49"/>
      <c r="J345" s="15"/>
      <c r="K345" s="15"/>
      <c r="L345" s="15"/>
      <c r="M345" s="15"/>
      <c r="N345" s="15"/>
      <c r="O345" s="15"/>
      <c r="P345" s="15"/>
      <c r="Q345" s="15"/>
      <c r="R345" s="16"/>
      <c r="S345" s="8"/>
    </row>
    <row r="346" spans="1:19" s="8" customFormat="1">
      <c r="A346" s="49"/>
      <c r="B346" s="49"/>
      <c r="C346" s="49"/>
      <c r="D346" s="49"/>
      <c r="E346" s="49"/>
      <c r="F346" s="49"/>
      <c r="G346" s="49"/>
      <c r="H346" s="49"/>
      <c r="I346" s="49"/>
      <c r="J346" s="15"/>
      <c r="K346" s="15"/>
      <c r="L346" s="15"/>
      <c r="M346" s="15"/>
      <c r="N346" s="15"/>
      <c r="O346" s="15"/>
      <c r="P346" s="15"/>
      <c r="Q346" s="15"/>
      <c r="R346" s="16"/>
    </row>
    <row r="347" spans="1:19">
      <c r="A347" s="77" t="s">
        <v>184</v>
      </c>
      <c r="B347" s="78"/>
      <c r="C347" s="78"/>
      <c r="D347" s="78"/>
      <c r="E347" s="78"/>
      <c r="F347" s="78"/>
      <c r="G347" s="78"/>
      <c r="H347" s="78"/>
      <c r="I347" s="78"/>
      <c r="J347" s="78"/>
      <c r="K347" s="78"/>
      <c r="L347" s="78"/>
      <c r="M347" s="78"/>
      <c r="N347" s="78"/>
      <c r="O347" s="78"/>
      <c r="P347" s="78"/>
      <c r="Q347" s="57"/>
      <c r="R347" s="8"/>
      <c r="S347" s="8"/>
    </row>
    <row r="348" spans="1:19" ht="18">
      <c r="A348" s="69" t="s">
        <v>27</v>
      </c>
      <c r="B348" s="70"/>
      <c r="C348" s="70"/>
      <c r="D348" s="50"/>
      <c r="E348" s="50"/>
      <c r="F348" s="50"/>
      <c r="G348" s="50"/>
      <c r="H348" s="50"/>
      <c r="I348" s="50"/>
      <c r="J348" s="50"/>
      <c r="K348" s="50"/>
      <c r="L348" s="50"/>
      <c r="M348" s="50"/>
      <c r="N348" s="50"/>
      <c r="O348" s="50"/>
      <c r="P348" s="50"/>
      <c r="Q348" s="57"/>
      <c r="R348" s="8"/>
      <c r="S348" s="8"/>
    </row>
    <row r="349" spans="1:19">
      <c r="A349" s="67" t="s">
        <v>72</v>
      </c>
      <c r="B349" s="68"/>
      <c r="C349" s="68"/>
      <c r="D349" s="68"/>
      <c r="E349" s="68"/>
      <c r="F349" s="68"/>
      <c r="G349" s="68"/>
      <c r="H349" s="68"/>
      <c r="I349" s="68"/>
      <c r="J349" s="68"/>
      <c r="K349" s="68"/>
      <c r="L349" s="68"/>
      <c r="M349" s="68"/>
      <c r="N349" s="68"/>
      <c r="O349" s="68"/>
      <c r="P349" s="68"/>
      <c r="Q349" s="57"/>
      <c r="R349" s="8"/>
      <c r="S349" s="8"/>
    </row>
    <row r="350" spans="1:19">
      <c r="A350" s="61">
        <v>1</v>
      </c>
      <c r="B350" s="61"/>
      <c r="C350" s="12"/>
      <c r="D350" s="61"/>
      <c r="E350" s="61"/>
      <c r="F350" s="61"/>
      <c r="G350" s="61"/>
      <c r="H350" s="61"/>
      <c r="I350" s="61"/>
      <c r="J350" s="61"/>
      <c r="K350" s="61"/>
      <c r="L350" s="61"/>
      <c r="M350" s="61"/>
      <c r="N350" s="3">
        <f t="shared" ref="N350:N359" si="70">(IF(F350="OŽ",IF(L350=1,550.8,IF(L350=2,426.38,IF(L350=3,342.14,IF(L350=4,181.44,IF(L350=5,168.48,IF(L350=6,155.52,IF(L350=7,148.5,IF(L350=8,144,0))))))))+IF(L350&lt;=8,0,IF(L350&lt;=16,137.7,IF(L350&lt;=24,108,IF(L350&lt;=32,80.1,IF(L350&lt;=36,52.2,0)))))-IF(L350&lt;=8,0,IF(L350&lt;=16,(L350-9)*2.754,IF(L350&lt;=24,(L350-17)* 2.754,IF(L350&lt;=32,(L350-25)* 2.754,IF(L350&lt;=36,(L350-33)*2.754,0))))),0)+IF(F350="PČ",IF(L350=1,449,IF(L350=2,314.6,IF(L350=3,238,IF(L350=4,172,IF(L350=5,159,IF(L350=6,145,IF(L350=7,132,IF(L350=8,119,0))))))))+IF(L350&lt;=8,0,IF(L350&lt;=16,88,IF(L350&lt;=24,55,IF(L350&lt;=32,22,0))))-IF(L350&lt;=8,0,IF(L350&lt;=16,(L350-9)*2.245,IF(L350&lt;=24,(L350-17)*2.245,IF(L350&lt;=32,(L350-25)*2.245,0)))),0)+IF(F350="PČneol",IF(L350=1,85,IF(L350=2,64.61,IF(L350=3,50.76,IF(L350=4,16.25,IF(L350=5,15,IF(L350=6,13.75,IF(L350=7,12.5,IF(L350=8,11.25,0))))))))+IF(L350&lt;=8,0,IF(L350&lt;=16,9,0))-IF(L350&lt;=8,0,IF(L350&lt;=16,(L350-9)*0.425,0)),0)+IF(F350="PŽ",IF(L350=1,85,IF(L350=2,59.5,IF(L350=3,45,IF(L350=4,32.5,IF(L350=5,30,IF(L350=6,27.5,IF(L350=7,25,IF(L350=8,22.5,0))))))))+IF(L350&lt;=8,0,IF(L350&lt;=16,19,IF(L350&lt;=24,13,IF(L350&lt;=32,8,0))))-IF(L350&lt;=8,0,IF(L350&lt;=16,(L350-9)*0.425,IF(L350&lt;=24,(L350-17)*0.425,IF(L350&lt;=32,(L350-25)*0.425,0)))),0)+IF(F350="EČ",IF(L350=1,204,IF(L350=2,156.24,IF(L350=3,123.84,IF(L350=4,72,IF(L350=5,66,IF(L350=6,60,IF(L350=7,54,IF(L350=8,48,0))))))))+IF(L350&lt;=8,0,IF(L350&lt;=16,40,IF(L350&lt;=24,25,0)))-IF(L350&lt;=8,0,IF(L350&lt;=16,(L350-9)*1.02,IF(L350&lt;=24,(L350-17)*1.02,0))),0)+IF(F350="EČneol",IF(L350=1,68,IF(L350=2,51.69,IF(L350=3,40.61,IF(L350=4,13,IF(L350=5,12,IF(L350=6,11,IF(L350=7,10,IF(L350=8,9,0)))))))))+IF(F350="EŽ",IF(L350=1,68,IF(L350=2,47.6,IF(L350=3,36,IF(L350=4,18,IF(L350=5,16.5,IF(L350=6,15,IF(L350=7,13.5,IF(L350=8,12,0))))))))+IF(L350&lt;=8,0,IF(L350&lt;=16,10,IF(L350&lt;=24,6,0)))-IF(L350&lt;=8,0,IF(L350&lt;=16,(L350-9)*0.34,IF(L350&lt;=24,(L350-17)*0.34,0))),0)+IF(F350="PT",IF(L350=1,68,IF(L350=2,52.08,IF(L350=3,41.28,IF(L350=4,24,IF(L350=5,22,IF(L350=6,20,IF(L350=7,18,IF(L350=8,16,0))))))))+IF(L350&lt;=8,0,IF(L350&lt;=16,13,IF(L350&lt;=24,9,IF(L350&lt;=32,4,0))))-IF(L350&lt;=8,0,IF(L350&lt;=16,(L350-9)*0.34,IF(L350&lt;=24,(L350-17)*0.34,IF(L350&lt;=32,(L350-25)*0.34,0)))),0)+IF(F350="JOŽ",IF(L350=1,85,IF(L350=2,59.5,IF(L350=3,45,IF(L350=4,32.5,IF(L350=5,30,IF(L350=6,27.5,IF(L350=7,25,IF(L350=8,22.5,0))))))))+IF(L350&lt;=8,0,IF(L350&lt;=16,19,IF(L350&lt;=24,13,0)))-IF(L350&lt;=8,0,IF(L350&lt;=16,(L350-9)*0.425,IF(L350&lt;=24,(L350-17)*0.425,0))),0)+IF(F350="JPČ",IF(L350=1,68,IF(L350=2,47.6,IF(L350=3,36,IF(L350=4,26,IF(L350=5,24,IF(L350=6,22,IF(L350=7,20,IF(L350=8,18,0))))))))+IF(L350&lt;=8,0,IF(L350&lt;=16,13,IF(L350&lt;=24,9,0)))-IF(L350&lt;=8,0,IF(L350&lt;=16,(L350-9)*0.34,IF(L350&lt;=24,(L350-17)*0.34,0))),0)+IF(F350="JEČ",IF(L350=1,34,IF(L350=2,26.04,IF(L350=3,20.6,IF(L350=4,12,IF(L350=5,11,IF(L350=6,10,IF(L350=7,9,IF(L350=8,8,0))))))))+IF(L350&lt;=8,0,IF(L350&lt;=16,6,0))-IF(L350&lt;=8,0,IF(L350&lt;=16,(L350-9)*0.17,0)),0)+IF(F350="JEOF",IF(L350=1,34,IF(L350=2,26.04,IF(L350=3,20.6,IF(L350=4,12,IF(L350=5,11,IF(L350=6,10,IF(L350=7,9,IF(L350=8,8,0))))))))+IF(L350&lt;=8,0,IF(L350&lt;=16,6,0))-IF(L350&lt;=8,0,IF(L350&lt;=16,(L350-9)*0.17,0)),0)+IF(F350="JnPČ",IF(L350=1,51,IF(L350=2,35.7,IF(L350=3,27,IF(L350=4,19.5,IF(L350=5,18,IF(L350=6,16.5,IF(L350=7,15,IF(L350=8,13.5,0))))))))+IF(L350&lt;=8,0,IF(L350&lt;=16,10,0))-IF(L350&lt;=8,0,IF(L350&lt;=16,(L350-9)*0.255,0)),0)+IF(F350="JnEČ",IF(L350=1,25.5,IF(L350=2,19.53,IF(L350=3,15.48,IF(L350=4,9,IF(L350=5,8.25,IF(L350=6,7.5,IF(L350=7,6.75,IF(L350=8,6,0))))))))+IF(L350&lt;=8,0,IF(L350&lt;=16,5,0))-IF(L350&lt;=8,0,IF(L350&lt;=16,(L350-9)*0.1275,0)),0)+IF(F350="JčPČ",IF(L350=1,21.25,IF(L350=2,14.5,IF(L350=3,11.5,IF(L350=4,7,IF(L350=5,6.5,IF(L350=6,6,IF(L350=7,5.5,IF(L350=8,5,0))))))))+IF(L350&lt;=8,0,IF(L350&lt;=16,4,0))-IF(L350&lt;=8,0,IF(L350&lt;=16,(L350-9)*0.10625,0)),0)+IF(F350="JčEČ",IF(L350=1,17,IF(L350=2,13.02,IF(L350=3,10.32,IF(L350=4,6,IF(L350=5,5.5,IF(L350=6,5,IF(L350=7,4.5,IF(L350=8,4,0))))))))+IF(L350&lt;=8,0,IF(L350&lt;=16,3,0))-IF(L350&lt;=8,0,IF(L350&lt;=16,(L350-9)*0.085,0)),0)+IF(F350="NEAK",IF(L350=1,11.48,IF(L350=2,8.79,IF(L350=3,6.97,IF(L350=4,4.05,IF(L350=5,3.71,IF(L350=6,3.38,IF(L350=7,3.04,IF(L350=8,2.7,0))))))))+IF(L350&lt;=8,0,IF(L350&lt;=16,2,IF(L350&lt;=24,1.3,0)))-IF(L350&lt;=8,0,IF(L350&lt;=16,(L350-9)*0.0574,IF(L350&lt;=24,(L350-17)*0.0574,0))),0))*IF(L350&lt;0,1,IF(OR(F350="PČ",F350="PŽ",F350="PT"),IF(J350&lt;32,J350/32,1),1))* IF(L350&lt;0,1,IF(OR(F350="EČ",F350="EŽ",F350="JOŽ",F350="JPČ",F350="NEAK"),IF(J350&lt;24,J350/24,1),1))*IF(L350&lt;0,1,IF(OR(F350="PČneol",F350="JEČ",F350="JEOF",F350="JnPČ",F350="JnEČ",F350="JčPČ",F350="JčEČ"),IF(J350&lt;16,J350/16,1),1))*IF(L350&lt;0,1,IF(F350="EČneol",IF(J350&lt;8,J350/8,1),1))</f>
        <v>0</v>
      </c>
      <c r="O350" s="9">
        <f t="shared" ref="O350:O359" si="71">IF(F350="OŽ",N350,IF(H350="Ne",IF(J350*0.3&lt;J350-L350,N350,0),IF(J350*0.1&lt;J350-L350,N350,0)))</f>
        <v>0</v>
      </c>
      <c r="P350" s="4">
        <f t="shared" ref="P350" si="72">IF(O350=0,0,IF(F350="OŽ",IF(L350&gt;35,0,IF(J350&gt;35,(36-L350)*1.836,((36-L350)-(36-J350))*1.836)),0)+IF(F350="PČ",IF(L350&gt;31,0,IF(J350&gt;31,(32-L350)*1.347,((32-L350)-(32-J350))*1.347)),0)+ IF(F350="PČneol",IF(L350&gt;15,0,IF(J350&gt;15,(16-L350)*0.255,((16-L350)-(16-J350))*0.255)),0)+IF(F350="PŽ",IF(L350&gt;31,0,IF(J350&gt;31,(32-L350)*0.255,((32-L350)-(32-J350))*0.255)),0)+IF(F350="EČ",IF(L350&gt;23,0,IF(J350&gt;23,(24-L350)*0.612,((24-L350)-(24-J350))*0.612)),0)+IF(F350="EČneol",IF(L350&gt;7,0,IF(J350&gt;7,(8-L350)*0.204,((8-L350)-(8-J350))*0.204)),0)+IF(F350="EŽ",IF(L350&gt;23,0,IF(J350&gt;23,(24-L350)*0.204,((24-L350)-(24-J350))*0.204)),0)+IF(F350="PT",IF(L350&gt;31,0,IF(J350&gt;31,(32-L350)*0.204,((32-L350)-(32-J350))*0.204)),0)+IF(F350="JOŽ",IF(L350&gt;23,0,IF(J350&gt;23,(24-L350)*0.255,((24-L350)-(24-J350))*0.255)),0)+IF(F350="JPČ",IF(L350&gt;23,0,IF(J350&gt;23,(24-L350)*0.204,((24-L350)-(24-J350))*0.204)),0)+IF(F350="JEČ",IF(L350&gt;15,0,IF(J350&gt;15,(16-L350)*0.102,((16-L350)-(16-J350))*0.102)),0)+IF(F350="JEOF",IF(L350&gt;15,0,IF(J350&gt;15,(16-L350)*0.102,((16-L350)-(16-J350))*0.102)),0)+IF(F350="JnPČ",IF(L350&gt;15,0,IF(J350&gt;15,(16-L350)*0.153,((16-L350)-(16-J350))*0.153)),0)+IF(F350="JnEČ",IF(L350&gt;15,0,IF(J350&gt;15,(16-L350)*0.0765,((16-L350)-(16-J350))*0.0765)),0)+IF(F350="JčPČ",IF(L350&gt;15,0,IF(J350&gt;15,(16-L350)*0.06375,((16-L350)-(16-J350))*0.06375)),0)+IF(F350="JčEČ",IF(L350&gt;15,0,IF(J350&gt;15,(16-L350)*0.051,((16-L350)-(16-J350))*0.051)),0)+IF(F350="NEAK",IF(L350&gt;23,0,IF(J350&gt;23,(24-L350)*0.03444,((24-L350)-(24-J350))*0.03444)),0))</f>
        <v>0</v>
      </c>
      <c r="Q350" s="11">
        <f t="shared" ref="Q350" si="73">IF(ISERROR(P350*100/N350),0,(P350*100/N350))</f>
        <v>0</v>
      </c>
      <c r="R350" s="10">
        <f t="shared" ref="R350:R359" si="74">IF(Q350&lt;=30,O350+P350,O350+O350*0.3)*IF(G350=1,0.4,IF(G350=2,0.75,IF(G350="1 (kas 4 m. 1 k. nerengiamos)",0.52,1)))*IF(D350="olimpinė",1,IF(M350="Ne",0.5,1))*IF(OR(A$5="Lietuvos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federacija"),IF(OR(J350&lt;8,K350&lt;16),0,1),1)*E350*IF(I350&lt;=1,1,1/I350)*IF(OR(A$5="Lietuvos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350" s="8"/>
    </row>
    <row r="351" spans="1:19">
      <c r="A351" s="61">
        <v>2</v>
      </c>
      <c r="B351" s="61"/>
      <c r="C351" s="12"/>
      <c r="D351" s="61"/>
      <c r="E351" s="61"/>
      <c r="F351" s="61"/>
      <c r="G351" s="61"/>
      <c r="H351" s="61"/>
      <c r="I351" s="61"/>
      <c r="J351" s="61"/>
      <c r="K351" s="61"/>
      <c r="L351" s="61"/>
      <c r="M351" s="61"/>
      <c r="N351" s="3">
        <f t="shared" si="70"/>
        <v>0</v>
      </c>
      <c r="O351" s="9">
        <f t="shared" si="71"/>
        <v>0</v>
      </c>
      <c r="P351" s="4">
        <f t="shared" ref="P351:P359" si="75">IF(O351=0,0,IF(F351="OŽ",IF(L351&gt;35,0,IF(J351&gt;35,(36-L351)*1.836,((36-L351)-(36-J351))*1.836)),0)+IF(F351="PČ",IF(L351&gt;31,0,IF(J351&gt;31,(32-L351)*1.347,((32-L351)-(32-J351))*1.347)),0)+ IF(F351="PČneol",IF(L351&gt;15,0,IF(J351&gt;15,(16-L351)*0.255,((16-L351)-(16-J351))*0.255)),0)+IF(F351="PŽ",IF(L351&gt;31,0,IF(J351&gt;31,(32-L351)*0.255,((32-L351)-(32-J351))*0.255)),0)+IF(F351="EČ",IF(L351&gt;23,0,IF(J351&gt;23,(24-L351)*0.612,((24-L351)-(24-J351))*0.612)),0)+IF(F351="EČneol",IF(L351&gt;7,0,IF(J351&gt;7,(8-L351)*0.204,((8-L351)-(8-J351))*0.204)),0)+IF(F351="EŽ",IF(L351&gt;23,0,IF(J351&gt;23,(24-L351)*0.204,((24-L351)-(24-J351))*0.204)),0)+IF(F351="PT",IF(L351&gt;31,0,IF(J351&gt;31,(32-L351)*0.204,((32-L351)-(32-J351))*0.204)),0)+IF(F351="JOŽ",IF(L351&gt;23,0,IF(J351&gt;23,(24-L351)*0.255,((24-L351)-(24-J351))*0.255)),0)+IF(F351="JPČ",IF(L351&gt;23,0,IF(J351&gt;23,(24-L351)*0.204,((24-L351)-(24-J351))*0.204)),0)+IF(F351="JEČ",IF(L351&gt;15,0,IF(J351&gt;15,(16-L351)*0.102,((16-L351)-(16-J351))*0.102)),0)+IF(F351="JEOF",IF(L351&gt;15,0,IF(J351&gt;15,(16-L351)*0.102,((16-L351)-(16-J351))*0.102)),0)+IF(F351="JnPČ",IF(L351&gt;15,0,IF(J351&gt;15,(16-L351)*0.153,((16-L351)-(16-J351))*0.153)),0)+IF(F351="JnEČ",IF(L351&gt;15,0,IF(J351&gt;15,(16-L351)*0.0765,((16-L351)-(16-J351))*0.0765)),0)+IF(F351="JčPČ",IF(L351&gt;15,0,IF(J351&gt;15,(16-L351)*0.06375,((16-L351)-(16-J351))*0.06375)),0)+IF(F351="JčEČ",IF(L351&gt;15,0,IF(J351&gt;15,(16-L351)*0.051,((16-L351)-(16-J351))*0.051)),0)+IF(F351="NEAK",IF(L351&gt;23,0,IF(J351&gt;23,(24-L351)*0.03444,((24-L351)-(24-J351))*0.03444)),0))</f>
        <v>0</v>
      </c>
      <c r="Q351" s="11">
        <f t="shared" ref="Q351:Q359" si="76">IF(ISERROR(P351*100/N351),0,(P351*100/N351))</f>
        <v>0</v>
      </c>
      <c r="R351" s="10">
        <f t="shared" si="74"/>
        <v>0</v>
      </c>
      <c r="S351" s="8"/>
    </row>
    <row r="352" spans="1:19">
      <c r="A352" s="61">
        <v>3</v>
      </c>
      <c r="B352" s="61"/>
      <c r="C352" s="12"/>
      <c r="D352" s="61"/>
      <c r="E352" s="61"/>
      <c r="F352" s="61"/>
      <c r="G352" s="61"/>
      <c r="H352" s="61"/>
      <c r="I352" s="61"/>
      <c r="J352" s="61"/>
      <c r="K352" s="61"/>
      <c r="L352" s="61"/>
      <c r="M352" s="61"/>
      <c r="N352" s="3">
        <f t="shared" si="70"/>
        <v>0</v>
      </c>
      <c r="O352" s="9">
        <f t="shared" si="71"/>
        <v>0</v>
      </c>
      <c r="P352" s="4">
        <f t="shared" si="75"/>
        <v>0</v>
      </c>
      <c r="Q352" s="11">
        <f t="shared" si="76"/>
        <v>0</v>
      </c>
      <c r="R352" s="10">
        <f t="shared" si="74"/>
        <v>0</v>
      </c>
      <c r="S352" s="8"/>
    </row>
    <row r="353" spans="1:19">
      <c r="A353" s="61">
        <v>4</v>
      </c>
      <c r="B353" s="61"/>
      <c r="C353" s="12"/>
      <c r="D353" s="61"/>
      <c r="E353" s="61"/>
      <c r="F353" s="61"/>
      <c r="G353" s="61"/>
      <c r="H353" s="61"/>
      <c r="I353" s="61"/>
      <c r="J353" s="61"/>
      <c r="K353" s="61"/>
      <c r="L353" s="61"/>
      <c r="M353" s="61"/>
      <c r="N353" s="3">
        <f t="shared" si="70"/>
        <v>0</v>
      </c>
      <c r="O353" s="9">
        <f t="shared" si="71"/>
        <v>0</v>
      </c>
      <c r="P353" s="4">
        <f t="shared" si="75"/>
        <v>0</v>
      </c>
      <c r="Q353" s="11">
        <f t="shared" si="76"/>
        <v>0</v>
      </c>
      <c r="R353" s="10">
        <f t="shared" si="74"/>
        <v>0</v>
      </c>
      <c r="S353" s="8"/>
    </row>
    <row r="354" spans="1:19">
      <c r="A354" s="61">
        <v>5</v>
      </c>
      <c r="B354" s="61"/>
      <c r="C354" s="12"/>
      <c r="D354" s="61"/>
      <c r="E354" s="61"/>
      <c r="F354" s="61"/>
      <c r="G354" s="61"/>
      <c r="H354" s="61"/>
      <c r="I354" s="61"/>
      <c r="J354" s="61"/>
      <c r="K354" s="61"/>
      <c r="L354" s="61"/>
      <c r="M354" s="61"/>
      <c r="N354" s="3">
        <f t="shared" si="70"/>
        <v>0</v>
      </c>
      <c r="O354" s="9">
        <f t="shared" si="71"/>
        <v>0</v>
      </c>
      <c r="P354" s="4">
        <f t="shared" si="75"/>
        <v>0</v>
      </c>
      <c r="Q354" s="11">
        <f t="shared" si="76"/>
        <v>0</v>
      </c>
      <c r="R354" s="10">
        <f t="shared" si="74"/>
        <v>0</v>
      </c>
      <c r="S354" s="8"/>
    </row>
    <row r="355" spans="1:19">
      <c r="A355" s="61">
        <v>6</v>
      </c>
      <c r="B355" s="61"/>
      <c r="C355" s="12"/>
      <c r="D355" s="61"/>
      <c r="E355" s="61"/>
      <c r="F355" s="61"/>
      <c r="G355" s="61"/>
      <c r="H355" s="61"/>
      <c r="I355" s="61"/>
      <c r="J355" s="61"/>
      <c r="K355" s="61"/>
      <c r="L355" s="61"/>
      <c r="M355" s="61"/>
      <c r="N355" s="3">
        <f t="shared" si="70"/>
        <v>0</v>
      </c>
      <c r="O355" s="9">
        <f t="shared" si="71"/>
        <v>0</v>
      </c>
      <c r="P355" s="4">
        <f t="shared" si="75"/>
        <v>0</v>
      </c>
      <c r="Q355" s="11">
        <f t="shared" si="76"/>
        <v>0</v>
      </c>
      <c r="R355" s="10">
        <f t="shared" si="74"/>
        <v>0</v>
      </c>
      <c r="S355" s="8"/>
    </row>
    <row r="356" spans="1:19">
      <c r="A356" s="61">
        <v>7</v>
      </c>
      <c r="B356" s="61"/>
      <c r="C356" s="12"/>
      <c r="D356" s="61"/>
      <c r="E356" s="61"/>
      <c r="F356" s="61"/>
      <c r="G356" s="61"/>
      <c r="H356" s="61"/>
      <c r="I356" s="61"/>
      <c r="J356" s="61"/>
      <c r="K356" s="61"/>
      <c r="L356" s="61"/>
      <c r="M356" s="61"/>
      <c r="N356" s="3">
        <f t="shared" si="70"/>
        <v>0</v>
      </c>
      <c r="O356" s="9">
        <f t="shared" si="71"/>
        <v>0</v>
      </c>
      <c r="P356" s="4">
        <f t="shared" si="75"/>
        <v>0</v>
      </c>
      <c r="Q356" s="11">
        <f t="shared" si="76"/>
        <v>0</v>
      </c>
      <c r="R356" s="10">
        <f t="shared" si="74"/>
        <v>0</v>
      </c>
      <c r="S356" s="8"/>
    </row>
    <row r="357" spans="1:19">
      <c r="A357" s="61">
        <v>8</v>
      </c>
      <c r="B357" s="61"/>
      <c r="C357" s="12"/>
      <c r="D357" s="61"/>
      <c r="E357" s="61"/>
      <c r="F357" s="61"/>
      <c r="G357" s="61"/>
      <c r="H357" s="61"/>
      <c r="I357" s="61"/>
      <c r="J357" s="61"/>
      <c r="K357" s="61"/>
      <c r="L357" s="61"/>
      <c r="M357" s="61"/>
      <c r="N357" s="3">
        <f t="shared" si="70"/>
        <v>0</v>
      </c>
      <c r="O357" s="9">
        <f t="shared" si="71"/>
        <v>0</v>
      </c>
      <c r="P357" s="4">
        <f t="shared" si="75"/>
        <v>0</v>
      </c>
      <c r="Q357" s="11">
        <f t="shared" si="76"/>
        <v>0</v>
      </c>
      <c r="R357" s="10">
        <f t="shared" si="74"/>
        <v>0</v>
      </c>
      <c r="S357" s="8"/>
    </row>
    <row r="358" spans="1:19">
      <c r="A358" s="61">
        <v>9</v>
      </c>
      <c r="B358" s="61"/>
      <c r="C358" s="12"/>
      <c r="D358" s="61"/>
      <c r="E358" s="61"/>
      <c r="F358" s="61"/>
      <c r="G358" s="61"/>
      <c r="H358" s="61"/>
      <c r="I358" s="61"/>
      <c r="J358" s="61"/>
      <c r="K358" s="61"/>
      <c r="L358" s="61"/>
      <c r="M358" s="61"/>
      <c r="N358" s="3">
        <f t="shared" si="70"/>
        <v>0</v>
      </c>
      <c r="O358" s="9">
        <f t="shared" si="71"/>
        <v>0</v>
      </c>
      <c r="P358" s="4">
        <f t="shared" si="75"/>
        <v>0</v>
      </c>
      <c r="Q358" s="11">
        <f t="shared" si="76"/>
        <v>0</v>
      </c>
      <c r="R358" s="10">
        <f t="shared" si="74"/>
        <v>0</v>
      </c>
      <c r="S358" s="8"/>
    </row>
    <row r="359" spans="1:19">
      <c r="A359" s="61">
        <v>10</v>
      </c>
      <c r="B359" s="61"/>
      <c r="C359" s="12"/>
      <c r="D359" s="61"/>
      <c r="E359" s="61"/>
      <c r="F359" s="61"/>
      <c r="G359" s="61"/>
      <c r="H359" s="61"/>
      <c r="I359" s="61"/>
      <c r="J359" s="61"/>
      <c r="K359" s="61"/>
      <c r="L359" s="61"/>
      <c r="M359" s="61"/>
      <c r="N359" s="3">
        <f t="shared" si="70"/>
        <v>0</v>
      </c>
      <c r="O359" s="9">
        <f t="shared" si="71"/>
        <v>0</v>
      </c>
      <c r="P359" s="4">
        <f t="shared" si="75"/>
        <v>0</v>
      </c>
      <c r="Q359" s="11">
        <f t="shared" si="76"/>
        <v>0</v>
      </c>
      <c r="R359" s="10">
        <f t="shared" si="74"/>
        <v>0</v>
      </c>
      <c r="S359" s="8"/>
    </row>
    <row r="360" spans="1:19">
      <c r="A360" s="64" t="s">
        <v>67</v>
      </c>
      <c r="B360" s="65"/>
      <c r="C360" s="65"/>
      <c r="D360" s="65"/>
      <c r="E360" s="65"/>
      <c r="F360" s="65"/>
      <c r="G360" s="65"/>
      <c r="H360" s="65"/>
      <c r="I360" s="65"/>
      <c r="J360" s="65"/>
      <c r="K360" s="65"/>
      <c r="L360" s="65"/>
      <c r="M360" s="65"/>
      <c r="N360" s="65"/>
      <c r="O360" s="65"/>
      <c r="P360" s="65"/>
      <c r="Q360" s="66"/>
      <c r="R360" s="10">
        <f>SUM(R350:R359)</f>
        <v>0</v>
      </c>
      <c r="S360" s="8"/>
    </row>
    <row r="361" spans="1:19" ht="15.75">
      <c r="A361" s="24" t="s">
        <v>68</v>
      </c>
      <c r="B361" s="24"/>
      <c r="C361" s="15"/>
      <c r="D361" s="15"/>
      <c r="E361" s="15"/>
      <c r="F361" s="15"/>
      <c r="G361" s="15"/>
      <c r="H361" s="15"/>
      <c r="I361" s="15"/>
      <c r="J361" s="15"/>
      <c r="K361" s="15"/>
      <c r="L361" s="15"/>
      <c r="M361" s="15"/>
      <c r="N361" s="15"/>
      <c r="O361" s="15"/>
      <c r="P361" s="15"/>
      <c r="Q361" s="15"/>
      <c r="R361" s="16"/>
      <c r="S361" s="8"/>
    </row>
    <row r="362" spans="1:19">
      <c r="A362" s="49" t="s">
        <v>88</v>
      </c>
      <c r="B362" s="49"/>
      <c r="C362" s="49"/>
      <c r="D362" s="49"/>
      <c r="E362" s="49"/>
      <c r="F362" s="49"/>
      <c r="G362" s="49"/>
      <c r="H362" s="49"/>
      <c r="I362" s="49"/>
      <c r="J362" s="15"/>
      <c r="K362" s="15"/>
      <c r="L362" s="15"/>
      <c r="M362" s="15"/>
      <c r="N362" s="15"/>
      <c r="O362" s="15"/>
      <c r="P362" s="15"/>
      <c r="Q362" s="15"/>
      <c r="R362" s="16"/>
      <c r="S362" s="8"/>
    </row>
    <row r="363" spans="1:19" s="8" customFormat="1">
      <c r="A363" s="49"/>
      <c r="B363" s="49"/>
      <c r="C363" s="49"/>
      <c r="D363" s="49"/>
      <c r="E363" s="49"/>
      <c r="F363" s="49"/>
      <c r="G363" s="49"/>
      <c r="H363" s="49"/>
      <c r="I363" s="49"/>
      <c r="J363" s="15"/>
      <c r="K363" s="15"/>
      <c r="L363" s="15"/>
      <c r="M363" s="15"/>
      <c r="N363" s="15"/>
      <c r="O363" s="15"/>
      <c r="P363" s="15"/>
      <c r="Q363" s="15"/>
      <c r="R363" s="16"/>
    </row>
    <row r="364" spans="1:19" ht="13.9" customHeight="1">
      <c r="A364" s="77" t="s">
        <v>185</v>
      </c>
      <c r="B364" s="78"/>
      <c r="C364" s="78"/>
      <c r="D364" s="78"/>
      <c r="E364" s="78"/>
      <c r="F364" s="78"/>
      <c r="G364" s="78"/>
      <c r="H364" s="78"/>
      <c r="I364" s="78"/>
      <c r="J364" s="78"/>
      <c r="K364" s="78"/>
      <c r="L364" s="78"/>
      <c r="M364" s="78"/>
      <c r="N364" s="78"/>
      <c r="O364" s="78"/>
      <c r="P364" s="78"/>
      <c r="Q364" s="57"/>
      <c r="R364" s="8"/>
      <c r="S364" s="8"/>
    </row>
    <row r="365" spans="1:19" ht="15.6" customHeight="1">
      <c r="A365" s="69" t="s">
        <v>27</v>
      </c>
      <c r="B365" s="70"/>
      <c r="C365" s="70"/>
      <c r="D365" s="50"/>
      <c r="E365" s="50"/>
      <c r="F365" s="50"/>
      <c r="G365" s="50"/>
      <c r="H365" s="50"/>
      <c r="I365" s="50"/>
      <c r="J365" s="50"/>
      <c r="K365" s="50"/>
      <c r="L365" s="50"/>
      <c r="M365" s="50"/>
      <c r="N365" s="50"/>
      <c r="O365" s="50"/>
      <c r="P365" s="50"/>
      <c r="Q365" s="57"/>
      <c r="R365" s="8"/>
      <c r="S365" s="8"/>
    </row>
    <row r="366" spans="1:19" ht="13.9" customHeight="1">
      <c r="A366" s="67" t="s">
        <v>72</v>
      </c>
      <c r="B366" s="68"/>
      <c r="C366" s="68"/>
      <c r="D366" s="68"/>
      <c r="E366" s="68"/>
      <c r="F366" s="68"/>
      <c r="G366" s="68"/>
      <c r="H366" s="68"/>
      <c r="I366" s="68"/>
      <c r="J366" s="68"/>
      <c r="K366" s="68"/>
      <c r="L366" s="68"/>
      <c r="M366" s="68"/>
      <c r="N366" s="68"/>
      <c r="O366" s="68"/>
      <c r="P366" s="68"/>
      <c r="Q366" s="57"/>
      <c r="R366" s="8"/>
      <c r="S366" s="8"/>
    </row>
    <row r="367" spans="1:19">
      <c r="A367" s="61">
        <v>1</v>
      </c>
      <c r="B367" s="61"/>
      <c r="C367" s="12"/>
      <c r="D367" s="61"/>
      <c r="E367" s="61"/>
      <c r="F367" s="61"/>
      <c r="G367" s="61"/>
      <c r="H367" s="61"/>
      <c r="I367" s="61"/>
      <c r="J367" s="61"/>
      <c r="K367" s="61"/>
      <c r="L367" s="61"/>
      <c r="M367" s="61"/>
      <c r="N367" s="3">
        <f t="shared" ref="N367:N375" si="77">(IF(F367="OŽ",IF(L367=1,550.8,IF(L367=2,426.38,IF(L367=3,342.14,IF(L367=4,181.44,IF(L367=5,168.48,IF(L367=6,155.52,IF(L367=7,148.5,IF(L367=8,144,0))))))))+IF(L367&lt;=8,0,IF(L367&lt;=16,137.7,IF(L367&lt;=24,108,IF(L367&lt;=32,80.1,IF(L367&lt;=36,52.2,0)))))-IF(L367&lt;=8,0,IF(L367&lt;=16,(L367-9)*2.754,IF(L367&lt;=24,(L367-17)* 2.754,IF(L367&lt;=32,(L367-25)* 2.754,IF(L367&lt;=36,(L367-33)*2.754,0))))),0)+IF(F367="PČ",IF(L367=1,449,IF(L367=2,314.6,IF(L367=3,238,IF(L367=4,172,IF(L367=5,159,IF(L367=6,145,IF(L367=7,132,IF(L367=8,119,0))))))))+IF(L367&lt;=8,0,IF(L367&lt;=16,88,IF(L367&lt;=24,55,IF(L367&lt;=32,22,0))))-IF(L367&lt;=8,0,IF(L367&lt;=16,(L367-9)*2.245,IF(L367&lt;=24,(L367-17)*2.245,IF(L367&lt;=32,(L367-25)*2.245,0)))),0)+IF(F367="PČneol",IF(L367=1,85,IF(L367=2,64.61,IF(L367=3,50.76,IF(L367=4,16.25,IF(L367=5,15,IF(L367=6,13.75,IF(L367=7,12.5,IF(L367=8,11.25,0))))))))+IF(L367&lt;=8,0,IF(L367&lt;=16,9,0))-IF(L367&lt;=8,0,IF(L367&lt;=16,(L367-9)*0.425,0)),0)+IF(F367="PŽ",IF(L367=1,85,IF(L367=2,59.5,IF(L367=3,45,IF(L367=4,32.5,IF(L367=5,30,IF(L367=6,27.5,IF(L367=7,25,IF(L367=8,22.5,0))))))))+IF(L367&lt;=8,0,IF(L367&lt;=16,19,IF(L367&lt;=24,13,IF(L367&lt;=32,8,0))))-IF(L367&lt;=8,0,IF(L367&lt;=16,(L367-9)*0.425,IF(L367&lt;=24,(L367-17)*0.425,IF(L367&lt;=32,(L367-25)*0.425,0)))),0)+IF(F367="EČ",IF(L367=1,204,IF(L367=2,156.24,IF(L367=3,123.84,IF(L367=4,72,IF(L367=5,66,IF(L367=6,60,IF(L367=7,54,IF(L367=8,48,0))))))))+IF(L367&lt;=8,0,IF(L367&lt;=16,40,IF(L367&lt;=24,25,0)))-IF(L367&lt;=8,0,IF(L367&lt;=16,(L367-9)*1.02,IF(L367&lt;=24,(L367-17)*1.02,0))),0)+IF(F367="EČneol",IF(L367=1,68,IF(L367=2,51.69,IF(L367=3,40.61,IF(L367=4,13,IF(L367=5,12,IF(L367=6,11,IF(L367=7,10,IF(L367=8,9,0)))))))))+IF(F367="EŽ",IF(L367=1,68,IF(L367=2,47.6,IF(L367=3,36,IF(L367=4,18,IF(L367=5,16.5,IF(L367=6,15,IF(L367=7,13.5,IF(L367=8,12,0))))))))+IF(L367&lt;=8,0,IF(L367&lt;=16,10,IF(L367&lt;=24,6,0)))-IF(L367&lt;=8,0,IF(L367&lt;=16,(L367-9)*0.34,IF(L367&lt;=24,(L367-17)*0.34,0))),0)+IF(F367="PT",IF(L367=1,68,IF(L367=2,52.08,IF(L367=3,41.28,IF(L367=4,24,IF(L367=5,22,IF(L367=6,20,IF(L367=7,18,IF(L367=8,16,0))))))))+IF(L367&lt;=8,0,IF(L367&lt;=16,13,IF(L367&lt;=24,9,IF(L367&lt;=32,4,0))))-IF(L367&lt;=8,0,IF(L367&lt;=16,(L367-9)*0.34,IF(L367&lt;=24,(L367-17)*0.34,IF(L367&lt;=32,(L367-25)*0.34,0)))),0)+IF(F367="JOŽ",IF(L367=1,85,IF(L367=2,59.5,IF(L367=3,45,IF(L367=4,32.5,IF(L367=5,30,IF(L367=6,27.5,IF(L367=7,25,IF(L367=8,22.5,0))))))))+IF(L367&lt;=8,0,IF(L367&lt;=16,19,IF(L367&lt;=24,13,0)))-IF(L367&lt;=8,0,IF(L367&lt;=16,(L367-9)*0.425,IF(L367&lt;=24,(L367-17)*0.425,0))),0)+IF(F367="JPČ",IF(L367=1,68,IF(L367=2,47.6,IF(L367=3,36,IF(L367=4,26,IF(L367=5,24,IF(L367=6,22,IF(L367=7,20,IF(L367=8,18,0))))))))+IF(L367&lt;=8,0,IF(L367&lt;=16,13,IF(L367&lt;=24,9,0)))-IF(L367&lt;=8,0,IF(L367&lt;=16,(L367-9)*0.34,IF(L367&lt;=24,(L367-17)*0.34,0))),0)+IF(F367="JEČ",IF(L367=1,34,IF(L367=2,26.04,IF(L367=3,20.6,IF(L367=4,12,IF(L367=5,11,IF(L367=6,10,IF(L367=7,9,IF(L367=8,8,0))))))))+IF(L367&lt;=8,0,IF(L367&lt;=16,6,0))-IF(L367&lt;=8,0,IF(L367&lt;=16,(L367-9)*0.17,0)),0)+IF(F367="JEOF",IF(L367=1,34,IF(L367=2,26.04,IF(L367=3,20.6,IF(L367=4,12,IF(L367=5,11,IF(L367=6,10,IF(L367=7,9,IF(L367=8,8,0))))))))+IF(L367&lt;=8,0,IF(L367&lt;=16,6,0))-IF(L367&lt;=8,0,IF(L367&lt;=16,(L367-9)*0.17,0)),0)+IF(F367="JnPČ",IF(L367=1,51,IF(L367=2,35.7,IF(L367=3,27,IF(L367=4,19.5,IF(L367=5,18,IF(L367=6,16.5,IF(L367=7,15,IF(L367=8,13.5,0))))))))+IF(L367&lt;=8,0,IF(L367&lt;=16,10,0))-IF(L367&lt;=8,0,IF(L367&lt;=16,(L367-9)*0.255,0)),0)+IF(F367="JnEČ",IF(L367=1,25.5,IF(L367=2,19.53,IF(L367=3,15.48,IF(L367=4,9,IF(L367=5,8.25,IF(L367=6,7.5,IF(L367=7,6.75,IF(L367=8,6,0))))))))+IF(L367&lt;=8,0,IF(L367&lt;=16,5,0))-IF(L367&lt;=8,0,IF(L367&lt;=16,(L367-9)*0.1275,0)),0)+IF(F367="JčPČ",IF(L367=1,21.25,IF(L367=2,14.5,IF(L367=3,11.5,IF(L367=4,7,IF(L367=5,6.5,IF(L367=6,6,IF(L367=7,5.5,IF(L367=8,5,0))))))))+IF(L367&lt;=8,0,IF(L367&lt;=16,4,0))-IF(L367&lt;=8,0,IF(L367&lt;=16,(L367-9)*0.10625,0)),0)+IF(F367="JčEČ",IF(L367=1,17,IF(L367=2,13.02,IF(L367=3,10.32,IF(L367=4,6,IF(L367=5,5.5,IF(L367=6,5,IF(L367=7,4.5,IF(L367=8,4,0))))))))+IF(L367&lt;=8,0,IF(L367&lt;=16,3,0))-IF(L367&lt;=8,0,IF(L367&lt;=16,(L367-9)*0.085,0)),0)+IF(F367="NEAK",IF(L367=1,11.48,IF(L367=2,8.79,IF(L367=3,6.97,IF(L367=4,4.05,IF(L367=5,3.71,IF(L367=6,3.38,IF(L367=7,3.04,IF(L367=8,2.7,0))))))))+IF(L367&lt;=8,0,IF(L367&lt;=16,2,IF(L367&lt;=24,1.3,0)))-IF(L367&lt;=8,0,IF(L367&lt;=16,(L367-9)*0.0574,IF(L367&lt;=24,(L367-17)*0.0574,0))),0))*IF(L367&lt;0,1,IF(OR(F367="PČ",F367="PŽ",F367="PT"),IF(J367&lt;32,J367/32,1),1))* IF(L367&lt;0,1,IF(OR(F367="EČ",F367="EŽ",F367="JOŽ",F367="JPČ",F367="NEAK"),IF(J367&lt;24,J367/24,1),1))*IF(L367&lt;0,1,IF(OR(F367="PČneol",F367="JEČ",F367="JEOF",F367="JnPČ",F367="JnEČ",F367="JčPČ",F367="JčEČ"),IF(J367&lt;16,J367/16,1),1))*IF(L367&lt;0,1,IF(F367="EČneol",IF(J367&lt;8,J367/8,1),1))</f>
        <v>0</v>
      </c>
      <c r="O367" s="9">
        <f t="shared" ref="O367:O376" si="78">IF(F367="OŽ",N367,IF(H367="Ne",IF(J367*0.3&lt;J367-L367,N367,0),IF(J367*0.1&lt;J367-L367,N367,0)))</f>
        <v>0</v>
      </c>
      <c r="P367" s="4">
        <f t="shared" ref="P367" si="79">IF(O367=0,0,IF(F367="OŽ",IF(L367&gt;35,0,IF(J367&gt;35,(36-L367)*1.836,((36-L367)-(36-J367))*1.836)),0)+IF(F367="PČ",IF(L367&gt;31,0,IF(J367&gt;31,(32-L367)*1.347,((32-L367)-(32-J367))*1.347)),0)+ IF(F367="PČneol",IF(L367&gt;15,0,IF(J367&gt;15,(16-L367)*0.255,((16-L367)-(16-J367))*0.255)),0)+IF(F367="PŽ",IF(L367&gt;31,0,IF(J367&gt;31,(32-L367)*0.255,((32-L367)-(32-J367))*0.255)),0)+IF(F367="EČ",IF(L367&gt;23,0,IF(J367&gt;23,(24-L367)*0.612,((24-L367)-(24-J367))*0.612)),0)+IF(F367="EČneol",IF(L367&gt;7,0,IF(J367&gt;7,(8-L367)*0.204,((8-L367)-(8-J367))*0.204)),0)+IF(F367="EŽ",IF(L367&gt;23,0,IF(J367&gt;23,(24-L367)*0.204,((24-L367)-(24-J367))*0.204)),0)+IF(F367="PT",IF(L367&gt;31,0,IF(J367&gt;31,(32-L367)*0.204,((32-L367)-(32-J367))*0.204)),0)+IF(F367="JOŽ",IF(L367&gt;23,0,IF(J367&gt;23,(24-L367)*0.255,((24-L367)-(24-J367))*0.255)),0)+IF(F367="JPČ",IF(L367&gt;23,0,IF(J367&gt;23,(24-L367)*0.204,((24-L367)-(24-J367))*0.204)),0)+IF(F367="JEČ",IF(L367&gt;15,0,IF(J367&gt;15,(16-L367)*0.102,((16-L367)-(16-J367))*0.102)),0)+IF(F367="JEOF",IF(L367&gt;15,0,IF(J367&gt;15,(16-L367)*0.102,((16-L367)-(16-J367))*0.102)),0)+IF(F367="JnPČ",IF(L367&gt;15,0,IF(J367&gt;15,(16-L367)*0.153,((16-L367)-(16-J367))*0.153)),0)+IF(F367="JnEČ",IF(L367&gt;15,0,IF(J367&gt;15,(16-L367)*0.0765,((16-L367)-(16-J367))*0.0765)),0)+IF(F367="JčPČ",IF(L367&gt;15,0,IF(J367&gt;15,(16-L367)*0.06375,((16-L367)-(16-J367))*0.06375)),0)+IF(F367="JčEČ",IF(L367&gt;15,0,IF(J367&gt;15,(16-L367)*0.051,((16-L367)-(16-J367))*0.051)),0)+IF(F367="NEAK",IF(L367&gt;23,0,IF(J367&gt;23,(24-L367)*0.03444,((24-L367)-(24-J367))*0.03444)),0))</f>
        <v>0</v>
      </c>
      <c r="Q367" s="11">
        <f t="shared" ref="Q367" si="80">IF(ISERROR(P367*100/N367),0,(P367*100/N367))</f>
        <v>0</v>
      </c>
      <c r="R367" s="10">
        <f t="shared" ref="R367:R376" si="81">IF(Q367&lt;=30,O367+P367,O367+O367*0.3)*IF(G367=1,0.4,IF(G367=2,0.75,IF(G367="1 (kas 4 m. 1 k. nerengiamos)",0.52,1)))*IF(D367="olimpinė",1,IF(M367="Ne",0.5,1))*IF(OR(A$5="Lietuvos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federacija"),IF(OR(J367&lt;8,K367&lt;16),0,1),1)*E367*IF(I367&lt;=1,1,1/I367)*IF(OR(A$5="Lietuvos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367" s="8"/>
    </row>
    <row r="368" spans="1:19">
      <c r="A368" s="61">
        <v>2</v>
      </c>
      <c r="B368" s="61"/>
      <c r="C368" s="12"/>
      <c r="D368" s="61"/>
      <c r="E368" s="61"/>
      <c r="F368" s="61"/>
      <c r="G368" s="61"/>
      <c r="H368" s="61"/>
      <c r="I368" s="61"/>
      <c r="J368" s="61"/>
      <c r="K368" s="61"/>
      <c r="L368" s="61"/>
      <c r="M368" s="61"/>
      <c r="N368" s="3">
        <f t="shared" si="77"/>
        <v>0</v>
      </c>
      <c r="O368" s="9">
        <f t="shared" si="78"/>
        <v>0</v>
      </c>
      <c r="P368" s="4">
        <f t="shared" ref="P368:P376" si="82">IF(O368=0,0,IF(F368="OŽ",IF(L368&gt;35,0,IF(J368&gt;35,(36-L368)*1.836,((36-L368)-(36-J368))*1.836)),0)+IF(F368="PČ",IF(L368&gt;31,0,IF(J368&gt;31,(32-L368)*1.347,((32-L368)-(32-J368))*1.347)),0)+ IF(F368="PČneol",IF(L368&gt;15,0,IF(J368&gt;15,(16-L368)*0.255,((16-L368)-(16-J368))*0.255)),0)+IF(F368="PŽ",IF(L368&gt;31,0,IF(J368&gt;31,(32-L368)*0.255,((32-L368)-(32-J368))*0.255)),0)+IF(F368="EČ",IF(L368&gt;23,0,IF(J368&gt;23,(24-L368)*0.612,((24-L368)-(24-J368))*0.612)),0)+IF(F368="EČneol",IF(L368&gt;7,0,IF(J368&gt;7,(8-L368)*0.204,((8-L368)-(8-J368))*0.204)),0)+IF(F368="EŽ",IF(L368&gt;23,0,IF(J368&gt;23,(24-L368)*0.204,((24-L368)-(24-J368))*0.204)),0)+IF(F368="PT",IF(L368&gt;31,0,IF(J368&gt;31,(32-L368)*0.204,((32-L368)-(32-J368))*0.204)),0)+IF(F368="JOŽ",IF(L368&gt;23,0,IF(J368&gt;23,(24-L368)*0.255,((24-L368)-(24-J368))*0.255)),0)+IF(F368="JPČ",IF(L368&gt;23,0,IF(J368&gt;23,(24-L368)*0.204,((24-L368)-(24-J368))*0.204)),0)+IF(F368="JEČ",IF(L368&gt;15,0,IF(J368&gt;15,(16-L368)*0.102,((16-L368)-(16-J368))*0.102)),0)+IF(F368="JEOF",IF(L368&gt;15,0,IF(J368&gt;15,(16-L368)*0.102,((16-L368)-(16-J368))*0.102)),0)+IF(F368="JnPČ",IF(L368&gt;15,0,IF(J368&gt;15,(16-L368)*0.153,((16-L368)-(16-J368))*0.153)),0)+IF(F368="JnEČ",IF(L368&gt;15,0,IF(J368&gt;15,(16-L368)*0.0765,((16-L368)-(16-J368))*0.0765)),0)+IF(F368="JčPČ",IF(L368&gt;15,0,IF(J368&gt;15,(16-L368)*0.06375,((16-L368)-(16-J368))*0.06375)),0)+IF(F368="JčEČ",IF(L368&gt;15,0,IF(J368&gt;15,(16-L368)*0.051,((16-L368)-(16-J368))*0.051)),0)+IF(F368="NEAK",IF(L368&gt;23,0,IF(J368&gt;23,(24-L368)*0.03444,((24-L368)-(24-J368))*0.03444)),0))</f>
        <v>0</v>
      </c>
      <c r="Q368" s="11">
        <f t="shared" ref="Q368:Q376" si="83">IF(ISERROR(P368*100/N368),0,(P368*100/N368))</f>
        <v>0</v>
      </c>
      <c r="R368" s="10">
        <f t="shared" si="81"/>
        <v>0</v>
      </c>
      <c r="S368" s="8"/>
    </row>
    <row r="369" spans="1:19">
      <c r="A369" s="61">
        <v>3</v>
      </c>
      <c r="B369" s="61"/>
      <c r="C369" s="12"/>
      <c r="D369" s="61"/>
      <c r="E369" s="61"/>
      <c r="F369" s="61"/>
      <c r="G369" s="61"/>
      <c r="H369" s="61"/>
      <c r="I369" s="61"/>
      <c r="J369" s="61"/>
      <c r="K369" s="61"/>
      <c r="L369" s="61"/>
      <c r="M369" s="61"/>
      <c r="N369" s="3">
        <f t="shared" si="77"/>
        <v>0</v>
      </c>
      <c r="O369" s="9">
        <f t="shared" si="78"/>
        <v>0</v>
      </c>
      <c r="P369" s="4">
        <f t="shared" si="82"/>
        <v>0</v>
      </c>
      <c r="Q369" s="11">
        <f t="shared" si="83"/>
        <v>0</v>
      </c>
      <c r="R369" s="10">
        <f t="shared" si="81"/>
        <v>0</v>
      </c>
      <c r="S369" s="8"/>
    </row>
    <row r="370" spans="1:19">
      <c r="A370" s="61">
        <v>4</v>
      </c>
      <c r="B370" s="61"/>
      <c r="C370" s="12"/>
      <c r="D370" s="61"/>
      <c r="E370" s="61"/>
      <c r="F370" s="61"/>
      <c r="G370" s="61"/>
      <c r="H370" s="61"/>
      <c r="I370" s="61"/>
      <c r="J370" s="61"/>
      <c r="K370" s="61"/>
      <c r="L370" s="61"/>
      <c r="M370" s="61"/>
      <c r="N370" s="3">
        <f t="shared" si="77"/>
        <v>0</v>
      </c>
      <c r="O370" s="9">
        <f t="shared" si="78"/>
        <v>0</v>
      </c>
      <c r="P370" s="4">
        <f t="shared" si="82"/>
        <v>0</v>
      </c>
      <c r="Q370" s="11">
        <f t="shared" si="83"/>
        <v>0</v>
      </c>
      <c r="R370" s="10">
        <f t="shared" si="81"/>
        <v>0</v>
      </c>
      <c r="S370" s="8"/>
    </row>
    <row r="371" spans="1:19">
      <c r="A371" s="61">
        <v>5</v>
      </c>
      <c r="B371" s="61"/>
      <c r="C371" s="12"/>
      <c r="D371" s="61"/>
      <c r="E371" s="61"/>
      <c r="F371" s="61"/>
      <c r="G371" s="61"/>
      <c r="H371" s="61"/>
      <c r="I371" s="61"/>
      <c r="J371" s="61"/>
      <c r="K371" s="61"/>
      <c r="L371" s="61"/>
      <c r="M371" s="61"/>
      <c r="N371" s="3">
        <f t="shared" si="77"/>
        <v>0</v>
      </c>
      <c r="O371" s="9">
        <f t="shared" si="78"/>
        <v>0</v>
      </c>
      <c r="P371" s="4">
        <f t="shared" si="82"/>
        <v>0</v>
      </c>
      <c r="Q371" s="11">
        <f t="shared" si="83"/>
        <v>0</v>
      </c>
      <c r="R371" s="10">
        <f t="shared" si="81"/>
        <v>0</v>
      </c>
      <c r="S371" s="8"/>
    </row>
    <row r="372" spans="1:19">
      <c r="A372" s="61">
        <v>6</v>
      </c>
      <c r="B372" s="61"/>
      <c r="C372" s="12"/>
      <c r="D372" s="61"/>
      <c r="E372" s="61"/>
      <c r="F372" s="61"/>
      <c r="G372" s="61"/>
      <c r="H372" s="61"/>
      <c r="I372" s="61"/>
      <c r="J372" s="61"/>
      <c r="K372" s="61"/>
      <c r="L372" s="61"/>
      <c r="M372" s="61"/>
      <c r="N372" s="3">
        <f t="shared" si="77"/>
        <v>0</v>
      </c>
      <c r="O372" s="9">
        <f t="shared" si="78"/>
        <v>0</v>
      </c>
      <c r="P372" s="4">
        <f t="shared" si="82"/>
        <v>0</v>
      </c>
      <c r="Q372" s="11">
        <f t="shared" si="83"/>
        <v>0</v>
      </c>
      <c r="R372" s="10">
        <f t="shared" si="81"/>
        <v>0</v>
      </c>
      <c r="S372" s="8"/>
    </row>
    <row r="373" spans="1:19">
      <c r="A373" s="61">
        <v>7</v>
      </c>
      <c r="B373" s="61"/>
      <c r="C373" s="12"/>
      <c r="D373" s="61"/>
      <c r="E373" s="61"/>
      <c r="F373" s="61"/>
      <c r="G373" s="61"/>
      <c r="H373" s="61"/>
      <c r="I373" s="61"/>
      <c r="J373" s="61"/>
      <c r="K373" s="61"/>
      <c r="L373" s="61"/>
      <c r="M373" s="61"/>
      <c r="N373" s="3">
        <f t="shared" si="77"/>
        <v>0</v>
      </c>
      <c r="O373" s="9">
        <f t="shared" si="78"/>
        <v>0</v>
      </c>
      <c r="P373" s="4">
        <f t="shared" si="82"/>
        <v>0</v>
      </c>
      <c r="Q373" s="11">
        <f t="shared" si="83"/>
        <v>0</v>
      </c>
      <c r="R373" s="10">
        <f t="shared" si="81"/>
        <v>0</v>
      </c>
      <c r="S373" s="8"/>
    </row>
    <row r="374" spans="1:19">
      <c r="A374" s="61">
        <v>8</v>
      </c>
      <c r="B374" s="61"/>
      <c r="C374" s="12"/>
      <c r="D374" s="61"/>
      <c r="E374" s="61"/>
      <c r="F374" s="61"/>
      <c r="G374" s="61"/>
      <c r="H374" s="61"/>
      <c r="I374" s="61"/>
      <c r="J374" s="61"/>
      <c r="K374" s="61"/>
      <c r="L374" s="61"/>
      <c r="M374" s="61"/>
      <c r="N374" s="3">
        <f t="shared" si="77"/>
        <v>0</v>
      </c>
      <c r="O374" s="9">
        <f t="shared" si="78"/>
        <v>0</v>
      </c>
      <c r="P374" s="4">
        <f t="shared" si="82"/>
        <v>0</v>
      </c>
      <c r="Q374" s="11">
        <f t="shared" si="83"/>
        <v>0</v>
      </c>
      <c r="R374" s="10">
        <f t="shared" si="81"/>
        <v>0</v>
      </c>
      <c r="S374" s="8"/>
    </row>
    <row r="375" spans="1:19">
      <c r="A375" s="61">
        <v>9</v>
      </c>
      <c r="B375" s="61"/>
      <c r="C375" s="12"/>
      <c r="D375" s="61"/>
      <c r="E375" s="61"/>
      <c r="F375" s="61"/>
      <c r="G375" s="61"/>
      <c r="H375" s="61"/>
      <c r="I375" s="61"/>
      <c r="J375" s="61"/>
      <c r="K375" s="61"/>
      <c r="L375" s="61"/>
      <c r="M375" s="61"/>
      <c r="N375" s="3">
        <f t="shared" si="77"/>
        <v>0</v>
      </c>
      <c r="O375" s="9">
        <f t="shared" si="78"/>
        <v>0</v>
      </c>
      <c r="P375" s="4">
        <f t="shared" si="82"/>
        <v>0</v>
      </c>
      <c r="Q375" s="11">
        <f t="shared" si="83"/>
        <v>0</v>
      </c>
      <c r="R375" s="10">
        <f t="shared" si="81"/>
        <v>0</v>
      </c>
      <c r="S375" s="8"/>
    </row>
    <row r="376" spans="1:19">
      <c r="A376" s="61">
        <v>10</v>
      </c>
      <c r="B376" s="61"/>
      <c r="C376" s="12"/>
      <c r="D376" s="61"/>
      <c r="E376" s="61"/>
      <c r="F376" s="61"/>
      <c r="G376" s="61"/>
      <c r="H376" s="61"/>
      <c r="I376" s="61"/>
      <c r="J376" s="61"/>
      <c r="K376" s="61"/>
      <c r="L376" s="61"/>
      <c r="M376" s="61"/>
      <c r="N376" s="3">
        <f>(IF(F376="OŽ",IF(L376=1,550.8,IF(L376=2,426.38,IF(L376=3,342.14,IF(L376=4,181.44,IF(L376=5,168.48,IF(L376=6,155.52,IF(L376=7,148.5,IF(L376=8,144,0))))))))+IF(L376&lt;=8,0,IF(L376&lt;=16,137.7,IF(L376&lt;=24,108,IF(L376&lt;=32,80.1,IF(L376&lt;=36,52.2,0)))))-IF(L376&lt;=8,0,IF(L376&lt;=16,(L376-9)*2.754,IF(L376&lt;=24,(L376-17)* 2.754,IF(L376&lt;=32,(L376-25)* 2.754,IF(L376&lt;=36,(L376-33)*2.754,0))))),0)+IF(F376="PČ",IF(L376=1,449,IF(L376=2,314.6,IF(L376=3,238,IF(L376=4,172,IF(L376=5,159,IF(L376=6,145,IF(L376=7,132,IF(L376=8,119,0))))))))+IF(L376&lt;=8,0,IF(L376&lt;=16,88,IF(L376&lt;=24,55,IF(L376&lt;=32,22,0))))-IF(L376&lt;=8,0,IF(L376&lt;=16,(L376-9)*2.245,IF(L376&lt;=24,(L376-17)*2.245,IF(L376&lt;=32,(L376-25)*2.245,0)))),0)+IF(F376="PČneol",IF(L376=1,85,IF(L376=2,64.61,IF(L376=3,50.76,IF(L376=4,16.25,IF(L376=5,15,IF(L376=6,13.75,IF(L376=7,12.5,IF(L376=8,11.25,0))))))))+IF(L376&lt;=8,0,IF(L376&lt;=16,9,0))-IF(L376&lt;=8,0,IF(L376&lt;=16,(L376-9)*0.425,0)),0)+IF(F376="PŽ",IF(L376=1,85,IF(L376=2,59.5,IF(L376=3,45,IF(L376=4,32.5,IF(L376=5,30,IF(L376=6,27.5,IF(L376=7,25,IF(L376=8,22.5,0))))))))+IF(L376&lt;=8,0,IF(L376&lt;=16,19,IF(L376&lt;=24,13,IF(L376&lt;=32,8,0))))-IF(L376&lt;=8,0,IF(L376&lt;=16,(L376-9)*0.425,IF(L376&lt;=24,(L376-17)*0.425,IF(L376&lt;=32,(L376-25)*0.425,0)))),0)+IF(F376="EČ",IF(L376=1,204,IF(L376=2,156.24,IF(L376=3,123.84,IF(L376=4,72,IF(L376=5,66,IF(L376=6,60,IF(L376=7,54,IF(L376=8,48,0))))))))+IF(L376&lt;=8,0,IF(L376&lt;=16,40,IF(L376&lt;=24,25,0)))-IF(L376&lt;=8,0,IF(L376&lt;=16,(L376-9)*1.02,IF(L376&lt;=24,(L376-17)*1.02,0))),0)+IF(F376="EČneol",IF(L376=1,68,IF(L376=2,51.69,IF(L376=3,40.61,IF(L376=4,13,IF(L376=5,12,IF(L376=6,11,IF(L376=7,10,IF(L376=8,9,0)))))))))+IF(F376="EŽ",IF(L376=1,68,IF(L376=2,47.6,IF(L376=3,36,IF(L376=4,18,IF(L376=5,16.5,IF(L376=6,15,IF(L376=7,13.5,IF(L376=8,12,0))))))))+IF(L376&lt;=8,0,IF(L376&lt;=16,10,IF(L376&lt;=24,6,0)))-IF(L376&lt;=8,0,IF(L376&lt;=16,(L376-9)*0.34,IF(L376&lt;=24,(L376-17)*0.34,0))),0)+IF(F376="PT",IF(L376=1,68,IF(L376=2,52.08,IF(L376=3,41.28,IF(L376=4,24,IF(L376=5,22,IF(L376=6,20,IF(L376=7,18,IF(L376=8,16,0))))))))+IF(L376&lt;=8,0,IF(L376&lt;=16,13,IF(L376&lt;=24,9,IF(L376&lt;=32,4,0))))-IF(L376&lt;=8,0,IF(L376&lt;=16,(L376-9)*0.34,IF(L376&lt;=24,(L376-17)*0.34,IF(L376&lt;=32,(L376-25)*0.34,0)))),0)+IF(F376="JOŽ",IF(L376=1,85,IF(L376=2,59.5,IF(L376=3,45,IF(L376=4,32.5,IF(L376=5,30,IF(L376=6,27.5,IF(L376=7,25,IF(L376=8,22.5,0))))))))+IF(L376&lt;=8,0,IF(L376&lt;=16,19,IF(L376&lt;=24,13,0)))-IF(L376&lt;=8,0,IF(L376&lt;=16,(L376-9)*0.425,IF(L376&lt;=24,(L376-17)*0.425,0))),0)+IF(F376="JPČ",IF(L376=1,68,IF(L376=2,47.6,IF(L376=3,36,IF(L376=4,26,IF(L376=5,24,IF(L376=6,22,IF(L376=7,20,IF(L376=8,18,0))))))))+IF(L376&lt;=8,0,IF(L376&lt;=16,13,IF(L376&lt;=24,9,0)))-IF(L376&lt;=8,0,IF(L376&lt;=16,(L376-9)*0.34,IF(L376&lt;=24,(L376-17)*0.34,0))),0)+IF(F376="JEČ",IF(L376=1,34,IF(L376=2,26.04,IF(L376=3,20.6,IF(L376=4,12,IF(L376=5,11,IF(L376=6,10,IF(L376=7,9,IF(L376=8,8,0))))))))+IF(L376&lt;=8,0,IF(L376&lt;=16,6,0))-IF(L376&lt;=8,0,IF(L376&lt;=16,(L376-9)*0.17,0)),0)+IF(F376="JEOF",IF(L376=1,34,IF(L376=2,26.04,IF(L376=3,20.6,IF(L376=4,12,IF(L376=5,11,IF(L376=6,10,IF(L376=7,9,IF(L376=8,8,0))))))))+IF(L376&lt;=8,0,IF(L376&lt;=16,6,0))-IF(L376&lt;=8,0,IF(L376&lt;=16,(L376-9)*0.17,0)),0)+IF(F376="JnPČ",IF(L376=1,51,IF(L376=2,35.7,IF(L376=3,27,IF(L376=4,19.5,IF(L376=5,18,IF(L376=6,16.5,IF(L376=7,15,IF(L376=8,13.5,0))))))))+IF(L376&lt;=8,0,IF(L376&lt;=16,10,0))-IF(L376&lt;=8,0,IF(L376&lt;=16,(L376-9)*0.255,0)),0)+IF(F376="JnEČ",IF(L376=1,25.5,IF(L376=2,19.53,IF(L376=3,15.48,IF(L376=4,9,IF(L376=5,8.25,IF(L376=6,7.5,IF(L376=7,6.75,IF(L376=8,6,0))))))))+IF(L376&lt;=8,0,IF(L376&lt;=16,5,0))-IF(L376&lt;=8,0,IF(L376&lt;=16,(L376-9)*0.1275,0)),0)+IF(F376="JčPČ",IF(L376=1,21.25,IF(L376=2,14.5,IF(L376=3,11.5,IF(L376=4,7,IF(L376=5,6.5,IF(L376=6,6,IF(L376=7,5.5,IF(L376=8,5,0))))))))+IF(L376&lt;=8,0,IF(L376&lt;=16,4,0))-IF(L376&lt;=8,0,IF(L376&lt;=16,(L376-9)*0.10625,0)),0)+IF(F376="JčEČ",IF(L376=1,17,IF(L376=2,13.02,IF(L376=3,10.32,IF(L376=4,6,IF(L376=5,5.5,IF(L376=6,5,IF(L376=7,4.5,IF(L376=8,4,0))))))))+IF(L376&lt;=8,0,IF(L376&lt;=16,3,0))-IF(L376&lt;=8,0,IF(L376&lt;=16,(L376-9)*0.085,0)),0)+IF(F376="NEAK",IF(L376=1,11.48,IF(L376=2,8.79,IF(L376=3,6.97,IF(L376=4,4.05,IF(L376=5,3.71,IF(L376=6,3.38,IF(L376=7,3.04,IF(L376=8,2.7,0))))))))+IF(L376&lt;=8,0,IF(L376&lt;=16,2,IF(L376&lt;=24,1.3,0)))-IF(L376&lt;=8,0,IF(L376&lt;=16,(L376-9)*0.0574,IF(L376&lt;=24,(L376-17)*0.0574,0))),0))*IF(L376&lt;0,1,IF(OR(F376="PČ",F376="PŽ",F376="PT"),IF(J376&lt;32,J376/32,1),1))* IF(L376&lt;0,1,IF(OR(F376="EČ",F376="EŽ",F376="JOŽ",F376="JPČ",F376="NEAK"),IF(J376&lt;24,J376/24,1),1))*IF(L376&lt;0,1,IF(OR(F376="PČneol",F376="JEČ",F376="JEOF",F376="JnPČ",F376="JnEČ",F376="JčPČ",F376="JčEČ"),IF(J376&lt;16,J376/16,1),1))*IF(L376&lt;0,1,IF(F376="EČneol",IF(J376&lt;8,J376/8,1),1))</f>
        <v>0</v>
      </c>
      <c r="O376" s="9">
        <f t="shared" si="78"/>
        <v>0</v>
      </c>
      <c r="P376" s="4">
        <f t="shared" si="82"/>
        <v>0</v>
      </c>
      <c r="Q376" s="11">
        <f t="shared" si="83"/>
        <v>0</v>
      </c>
      <c r="R376" s="10">
        <f t="shared" si="81"/>
        <v>0</v>
      </c>
      <c r="S376" s="8"/>
    </row>
    <row r="377" spans="1:19" ht="13.9" customHeight="1">
      <c r="A377" s="64" t="s">
        <v>67</v>
      </c>
      <c r="B377" s="65"/>
      <c r="C377" s="65"/>
      <c r="D377" s="65"/>
      <c r="E377" s="65"/>
      <c r="F377" s="65"/>
      <c r="G377" s="65"/>
      <c r="H377" s="65"/>
      <c r="I377" s="65"/>
      <c r="J377" s="65"/>
      <c r="K377" s="65"/>
      <c r="L377" s="65"/>
      <c r="M377" s="65"/>
      <c r="N377" s="65"/>
      <c r="O377" s="65"/>
      <c r="P377" s="65"/>
      <c r="Q377" s="66"/>
      <c r="R377" s="10">
        <f>SUM(R367:R376)</f>
        <v>0</v>
      </c>
      <c r="S377" s="8"/>
    </row>
    <row r="378" spans="1:19" ht="15.75">
      <c r="A378" s="24" t="s">
        <v>68</v>
      </c>
      <c r="B378" s="24"/>
      <c r="C378" s="15"/>
      <c r="D378" s="15"/>
      <c r="E378" s="15"/>
      <c r="F378" s="15"/>
      <c r="G378" s="15"/>
      <c r="H378" s="15"/>
      <c r="I378" s="15"/>
      <c r="J378" s="15"/>
      <c r="K378" s="15"/>
      <c r="L378" s="15"/>
      <c r="M378" s="15"/>
      <c r="N378" s="15"/>
      <c r="O378" s="15"/>
      <c r="P378" s="15"/>
      <c r="Q378" s="15"/>
      <c r="R378" s="16"/>
      <c r="S378" s="8"/>
    </row>
    <row r="379" spans="1:19">
      <c r="A379" s="49" t="s">
        <v>88</v>
      </c>
      <c r="B379" s="49"/>
      <c r="C379" s="49"/>
      <c r="D379" s="49"/>
      <c r="E379" s="49"/>
      <c r="F379" s="49"/>
      <c r="G379" s="49"/>
      <c r="H379" s="49"/>
      <c r="I379" s="49"/>
      <c r="J379" s="15"/>
      <c r="K379" s="15"/>
      <c r="L379" s="15"/>
      <c r="M379" s="15"/>
      <c r="N379" s="15"/>
      <c r="O379" s="15"/>
      <c r="P379" s="15"/>
      <c r="Q379" s="15"/>
      <c r="R379" s="16"/>
      <c r="S379" s="8"/>
    </row>
    <row r="380" spans="1:19" s="8" customFormat="1">
      <c r="A380" s="49"/>
      <c r="B380" s="49"/>
      <c r="C380" s="49"/>
      <c r="D380" s="49"/>
      <c r="E380" s="49"/>
      <c r="F380" s="49"/>
      <c r="G380" s="49"/>
      <c r="H380" s="49"/>
      <c r="I380" s="49"/>
      <c r="J380" s="15"/>
      <c r="K380" s="15"/>
      <c r="L380" s="15"/>
      <c r="M380" s="15"/>
      <c r="N380" s="15"/>
      <c r="O380" s="15"/>
      <c r="P380" s="15"/>
      <c r="Q380" s="15"/>
      <c r="R380" s="16"/>
    </row>
    <row r="381" spans="1:19">
      <c r="A381" s="67" t="s">
        <v>186</v>
      </c>
      <c r="B381" s="68"/>
      <c r="C381" s="68"/>
      <c r="D381" s="68"/>
      <c r="E381" s="68"/>
      <c r="F381" s="68"/>
      <c r="G381" s="68"/>
      <c r="H381" s="68"/>
      <c r="I381" s="68"/>
      <c r="J381" s="68"/>
      <c r="K381" s="68"/>
      <c r="L381" s="68"/>
      <c r="M381" s="68"/>
      <c r="N381" s="68"/>
      <c r="O381" s="68"/>
      <c r="P381" s="68"/>
      <c r="Q381" s="57"/>
      <c r="R381" s="8"/>
      <c r="S381" s="8"/>
    </row>
    <row r="382" spans="1:19" ht="18">
      <c r="A382" s="69" t="s">
        <v>27</v>
      </c>
      <c r="B382" s="70"/>
      <c r="C382" s="70"/>
      <c r="D382" s="50"/>
      <c r="E382" s="50"/>
      <c r="F382" s="50"/>
      <c r="G382" s="50"/>
      <c r="H382" s="50"/>
      <c r="I382" s="50"/>
      <c r="J382" s="50"/>
      <c r="K382" s="50"/>
      <c r="L382" s="50"/>
      <c r="M382" s="50"/>
      <c r="N382" s="50"/>
      <c r="O382" s="50"/>
      <c r="P382" s="50"/>
      <c r="Q382" s="57"/>
      <c r="R382" s="8"/>
      <c r="S382" s="8"/>
    </row>
    <row r="383" spans="1:19">
      <c r="A383" s="67" t="s">
        <v>72</v>
      </c>
      <c r="B383" s="68"/>
      <c r="C383" s="68"/>
      <c r="D383" s="68"/>
      <c r="E383" s="68"/>
      <c r="F383" s="68"/>
      <c r="G383" s="68"/>
      <c r="H383" s="68"/>
      <c r="I383" s="68"/>
      <c r="J383" s="68"/>
      <c r="K383" s="68"/>
      <c r="L383" s="68"/>
      <c r="M383" s="68"/>
      <c r="N383" s="68"/>
      <c r="O383" s="68"/>
      <c r="P383" s="68"/>
      <c r="Q383" s="57"/>
      <c r="R383" s="8"/>
      <c r="S383" s="8"/>
    </row>
    <row r="384" spans="1:19">
      <c r="A384" s="61">
        <v>1</v>
      </c>
      <c r="B384" s="61"/>
      <c r="C384" s="12"/>
      <c r="D384" s="61"/>
      <c r="E384" s="61"/>
      <c r="F384" s="61"/>
      <c r="G384" s="61"/>
      <c r="H384" s="61"/>
      <c r="I384" s="61"/>
      <c r="J384" s="61"/>
      <c r="K384" s="61"/>
      <c r="L384" s="61"/>
      <c r="M384" s="61"/>
      <c r="N384" s="3">
        <f>(IF(F384="OŽ",IF(L384=1,550.8,IF(L384=2,426.38,IF(L384=3,342.14,IF(L384=4,181.44,IF(L384=5,168.48,IF(L384=6,155.52,IF(L384=7,148.5,IF(L384=8,144,0))))))))+IF(L384&lt;=8,0,IF(L384&lt;=16,137.7,IF(L384&lt;=24,108,IF(L384&lt;=32,80.1,IF(L384&lt;=36,52.2,0)))))-IF(L384&lt;=8,0,IF(L384&lt;=16,(L384-9)*2.754,IF(L384&lt;=24,(L384-17)* 2.754,IF(L384&lt;=32,(L384-25)* 2.754,IF(L384&lt;=36,(L384-33)*2.754,0))))),0)+IF(F384="PČ",IF(L384=1,449,IF(L384=2,314.6,IF(L384=3,238,IF(L384=4,172,IF(L384=5,159,IF(L384=6,145,IF(L384=7,132,IF(L384=8,119,0))))))))+IF(L384&lt;=8,0,IF(L384&lt;=16,88,IF(L384&lt;=24,55,IF(L384&lt;=32,22,0))))-IF(L384&lt;=8,0,IF(L384&lt;=16,(L384-9)*2.245,IF(L384&lt;=24,(L384-17)*2.245,IF(L384&lt;=32,(L384-25)*2.245,0)))),0)+IF(F384="PČneol",IF(L384=1,85,IF(L384=2,64.61,IF(L384=3,50.76,IF(L384=4,16.25,IF(L384=5,15,IF(L384=6,13.75,IF(L384=7,12.5,IF(L384=8,11.25,0))))))))+IF(L384&lt;=8,0,IF(L384&lt;=16,9,0))-IF(L384&lt;=8,0,IF(L384&lt;=16,(L384-9)*0.425,0)),0)+IF(F384="PŽ",IF(L384=1,85,IF(L384=2,59.5,IF(L384=3,45,IF(L384=4,32.5,IF(L384=5,30,IF(L384=6,27.5,IF(L384=7,25,IF(L384=8,22.5,0))))))))+IF(L384&lt;=8,0,IF(L384&lt;=16,19,IF(L384&lt;=24,13,IF(L384&lt;=32,8,0))))-IF(L384&lt;=8,0,IF(L384&lt;=16,(L384-9)*0.425,IF(L384&lt;=24,(L384-17)*0.425,IF(L384&lt;=32,(L384-25)*0.425,0)))),0)+IF(F384="EČ",IF(L384=1,204,IF(L384=2,156.24,IF(L384=3,123.84,IF(L384=4,72,IF(L384=5,66,IF(L384=6,60,IF(L384=7,54,IF(L384=8,48,0))))))))+IF(L384&lt;=8,0,IF(L384&lt;=16,40,IF(L384&lt;=24,25,0)))-IF(L384&lt;=8,0,IF(L384&lt;=16,(L384-9)*1.02,IF(L384&lt;=24,(L384-17)*1.02,0))),0)+IF(F384="EČneol",IF(L384=1,68,IF(L384=2,51.69,IF(L384=3,40.61,IF(L384=4,13,IF(L384=5,12,IF(L384=6,11,IF(L384=7,10,IF(L384=8,9,0)))))))))+IF(F384="EŽ",IF(L384=1,68,IF(L384=2,47.6,IF(L384=3,36,IF(L384=4,18,IF(L384=5,16.5,IF(L384=6,15,IF(L384=7,13.5,IF(L384=8,12,0))))))))+IF(L384&lt;=8,0,IF(L384&lt;=16,10,IF(L384&lt;=24,6,0)))-IF(L384&lt;=8,0,IF(L384&lt;=16,(L384-9)*0.34,IF(L384&lt;=24,(L384-17)*0.34,0))),0)+IF(F384="PT",IF(L384=1,68,IF(L384=2,52.08,IF(L384=3,41.28,IF(L384=4,24,IF(L384=5,22,IF(L384=6,20,IF(L384=7,18,IF(L384=8,16,0))))))))+IF(L384&lt;=8,0,IF(L384&lt;=16,13,IF(L384&lt;=24,9,IF(L384&lt;=32,4,0))))-IF(L384&lt;=8,0,IF(L384&lt;=16,(L384-9)*0.34,IF(L384&lt;=24,(L384-17)*0.34,IF(L384&lt;=32,(L384-25)*0.34,0)))),0)+IF(F384="JOŽ",IF(L384=1,85,IF(L384=2,59.5,IF(L384=3,45,IF(L384=4,32.5,IF(L384=5,30,IF(L384=6,27.5,IF(L384=7,25,IF(L384=8,22.5,0))))))))+IF(L384&lt;=8,0,IF(L384&lt;=16,19,IF(L384&lt;=24,13,0)))-IF(L384&lt;=8,0,IF(L384&lt;=16,(L384-9)*0.425,IF(L384&lt;=24,(L384-17)*0.425,0))),0)+IF(F384="JPČ",IF(L384=1,68,IF(L384=2,47.6,IF(L384=3,36,IF(L384=4,26,IF(L384=5,24,IF(L384=6,22,IF(L384=7,20,IF(L384=8,18,0))))))))+IF(L384&lt;=8,0,IF(L384&lt;=16,13,IF(L384&lt;=24,9,0)))-IF(L384&lt;=8,0,IF(L384&lt;=16,(L384-9)*0.34,IF(L384&lt;=24,(L384-17)*0.34,0))),0)+IF(F384="JEČ",IF(L384=1,34,IF(L384=2,26.04,IF(L384=3,20.6,IF(L384=4,12,IF(L384=5,11,IF(L384=6,10,IF(L384=7,9,IF(L384=8,8,0))))))))+IF(L384&lt;=8,0,IF(L384&lt;=16,6,0))-IF(L384&lt;=8,0,IF(L384&lt;=16,(L384-9)*0.17,0)),0)+IF(F384="JEOF",IF(L384=1,34,IF(L384=2,26.04,IF(L384=3,20.6,IF(L384=4,12,IF(L384=5,11,IF(L384=6,10,IF(L384=7,9,IF(L384=8,8,0))))))))+IF(L384&lt;=8,0,IF(L384&lt;=16,6,0))-IF(L384&lt;=8,0,IF(L384&lt;=16,(L384-9)*0.17,0)),0)+IF(F384="JnPČ",IF(L384=1,51,IF(L384=2,35.7,IF(L384=3,27,IF(L384=4,19.5,IF(L384=5,18,IF(L384=6,16.5,IF(L384=7,15,IF(L384=8,13.5,0))))))))+IF(L384&lt;=8,0,IF(L384&lt;=16,10,0))-IF(L384&lt;=8,0,IF(L384&lt;=16,(L384-9)*0.255,0)),0)+IF(F384="JnEČ",IF(L384=1,25.5,IF(L384=2,19.53,IF(L384=3,15.48,IF(L384=4,9,IF(L384=5,8.25,IF(L384=6,7.5,IF(L384=7,6.75,IF(L384=8,6,0))))))))+IF(L384&lt;=8,0,IF(L384&lt;=16,5,0))-IF(L384&lt;=8,0,IF(L384&lt;=16,(L384-9)*0.1275,0)),0)+IF(F384="JčPČ",IF(L384=1,21.25,IF(L384=2,14.5,IF(L384=3,11.5,IF(L384=4,7,IF(L384=5,6.5,IF(L384=6,6,IF(L384=7,5.5,IF(L384=8,5,0))))))))+IF(L384&lt;=8,0,IF(L384&lt;=16,4,0))-IF(L384&lt;=8,0,IF(L384&lt;=16,(L384-9)*0.10625,0)),0)+IF(F384="JčEČ",IF(L384=1,17,IF(L384=2,13.02,IF(L384=3,10.32,IF(L384=4,6,IF(L384=5,5.5,IF(L384=6,5,IF(L384=7,4.5,IF(L384=8,4,0))))))))+IF(L384&lt;=8,0,IF(L384&lt;=16,3,0))-IF(L384&lt;=8,0,IF(L384&lt;=16,(L384-9)*0.085,0)),0)+IF(F384="NEAK",IF(L384=1,11.48,IF(L384=2,8.79,IF(L384=3,6.97,IF(L384=4,4.05,IF(L384=5,3.71,IF(L384=6,3.38,IF(L384=7,3.04,IF(L384=8,2.7,0))))))))+IF(L384&lt;=8,0,IF(L384&lt;=16,2,IF(L384&lt;=24,1.3,0)))-IF(L384&lt;=8,0,IF(L384&lt;=16,(L384-9)*0.0574,IF(L384&lt;=24,(L384-17)*0.0574,0))),0))*IF(L384&lt;0,1,IF(OR(F384="PČ",F384="PŽ",F384="PT"),IF(J384&lt;32,J384/32,1),1))* IF(L384&lt;0,1,IF(OR(F384="EČ",F384="EŽ",F384="JOŽ",F384="JPČ",F384="NEAK"),IF(J384&lt;24,J384/24,1),1))*IF(L384&lt;0,1,IF(OR(F384="PČneol",F384="JEČ",F384="JEOF",F384="JnPČ",F384="JnEČ",F384="JčPČ",F384="JčEČ"),IF(J384&lt;16,J384/16,1),1))*IF(L384&lt;0,1,IF(F384="EČneol",IF(J384&lt;8,J384/8,1),1))</f>
        <v>0</v>
      </c>
      <c r="O384" s="9">
        <f t="shared" ref="O384:O393" si="84">IF(F384="OŽ",N384,IF(H384="Ne",IF(J384*0.3&lt;J384-L384,N384,0),IF(J384*0.1&lt;J384-L384,N384,0)))</f>
        <v>0</v>
      </c>
      <c r="P384" s="4">
        <f t="shared" ref="P384" si="85">IF(O384=0,0,IF(F384="OŽ",IF(L384&gt;35,0,IF(J384&gt;35,(36-L384)*1.836,((36-L384)-(36-J384))*1.836)),0)+IF(F384="PČ",IF(L384&gt;31,0,IF(J384&gt;31,(32-L384)*1.347,((32-L384)-(32-J384))*1.347)),0)+ IF(F384="PČneol",IF(L384&gt;15,0,IF(J384&gt;15,(16-L384)*0.255,((16-L384)-(16-J384))*0.255)),0)+IF(F384="PŽ",IF(L384&gt;31,0,IF(J384&gt;31,(32-L384)*0.255,((32-L384)-(32-J384))*0.255)),0)+IF(F384="EČ",IF(L384&gt;23,0,IF(J384&gt;23,(24-L384)*0.612,((24-L384)-(24-J384))*0.612)),0)+IF(F384="EČneol",IF(L384&gt;7,0,IF(J384&gt;7,(8-L384)*0.204,((8-L384)-(8-J384))*0.204)),0)+IF(F384="EŽ",IF(L384&gt;23,0,IF(J384&gt;23,(24-L384)*0.204,((24-L384)-(24-J384))*0.204)),0)+IF(F384="PT",IF(L384&gt;31,0,IF(J384&gt;31,(32-L384)*0.204,((32-L384)-(32-J384))*0.204)),0)+IF(F384="JOŽ",IF(L384&gt;23,0,IF(J384&gt;23,(24-L384)*0.255,((24-L384)-(24-J384))*0.255)),0)+IF(F384="JPČ",IF(L384&gt;23,0,IF(J384&gt;23,(24-L384)*0.204,((24-L384)-(24-J384))*0.204)),0)+IF(F384="JEČ",IF(L384&gt;15,0,IF(J384&gt;15,(16-L384)*0.102,((16-L384)-(16-J384))*0.102)),0)+IF(F384="JEOF",IF(L384&gt;15,0,IF(J384&gt;15,(16-L384)*0.102,((16-L384)-(16-J384))*0.102)),0)+IF(F384="JnPČ",IF(L384&gt;15,0,IF(J384&gt;15,(16-L384)*0.153,((16-L384)-(16-J384))*0.153)),0)+IF(F384="JnEČ",IF(L384&gt;15,0,IF(J384&gt;15,(16-L384)*0.0765,((16-L384)-(16-J384))*0.0765)),0)+IF(F384="JčPČ",IF(L384&gt;15,0,IF(J384&gt;15,(16-L384)*0.06375,((16-L384)-(16-J384))*0.06375)),0)+IF(F384="JčEČ",IF(L384&gt;15,0,IF(J384&gt;15,(16-L384)*0.051,((16-L384)-(16-J384))*0.051)),0)+IF(F384="NEAK",IF(L384&gt;23,0,IF(J384&gt;23,(24-L384)*0.03444,((24-L384)-(24-J384))*0.03444)),0))</f>
        <v>0</v>
      </c>
      <c r="Q384" s="11">
        <f t="shared" ref="Q384" si="86">IF(ISERROR(P384*100/N384),0,(P384*100/N384))</f>
        <v>0</v>
      </c>
      <c r="R384" s="10">
        <f t="shared" ref="R384:R393" si="87">IF(Q384&lt;=30,O384+P384,O384+O384*0.3)*IF(G384=1,0.4,IF(G384=2,0.75,IF(G384="1 (kas 4 m. 1 k. nerengiamos)",0.52,1)))*IF(D384="olimpinė",1,IF(M384="Ne",0.5,1))*IF(OR(A$5="Lietuvos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federacija"),IF(OR(J384&lt;8,K384&lt;16),0,1),1)*E384*IF(I384&lt;=1,1,1/I384)*IF(OR(A$5="Lietuvos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384" s="8"/>
    </row>
    <row r="385" spans="1:19">
      <c r="A385" s="61">
        <v>2</v>
      </c>
      <c r="B385" s="61"/>
      <c r="C385" s="12"/>
      <c r="D385" s="61"/>
      <c r="E385" s="61"/>
      <c r="F385" s="61"/>
      <c r="G385" s="61"/>
      <c r="H385" s="61"/>
      <c r="I385" s="61"/>
      <c r="J385" s="61"/>
      <c r="K385" s="61"/>
      <c r="L385" s="61"/>
      <c r="M385" s="61"/>
      <c r="N385" s="3">
        <f t="shared" ref="N385:N393" si="88">(IF(F385="OŽ",IF(L385=1,550.8,IF(L385=2,426.38,IF(L385=3,342.14,IF(L385=4,181.44,IF(L385=5,168.48,IF(L385=6,155.52,IF(L385=7,148.5,IF(L385=8,144,0))))))))+IF(L385&lt;=8,0,IF(L385&lt;=16,137.7,IF(L385&lt;=24,108,IF(L385&lt;=32,80.1,IF(L385&lt;=36,52.2,0)))))-IF(L385&lt;=8,0,IF(L385&lt;=16,(L385-9)*2.754,IF(L385&lt;=24,(L385-17)* 2.754,IF(L385&lt;=32,(L385-25)* 2.754,IF(L385&lt;=36,(L385-33)*2.754,0))))),0)+IF(F385="PČ",IF(L385=1,449,IF(L385=2,314.6,IF(L385=3,238,IF(L385=4,172,IF(L385=5,159,IF(L385=6,145,IF(L385=7,132,IF(L385=8,119,0))))))))+IF(L385&lt;=8,0,IF(L385&lt;=16,88,IF(L385&lt;=24,55,IF(L385&lt;=32,22,0))))-IF(L385&lt;=8,0,IF(L385&lt;=16,(L385-9)*2.245,IF(L385&lt;=24,(L385-17)*2.245,IF(L385&lt;=32,(L385-25)*2.245,0)))),0)+IF(F385="PČneol",IF(L385=1,85,IF(L385=2,64.61,IF(L385=3,50.76,IF(L385=4,16.25,IF(L385=5,15,IF(L385=6,13.75,IF(L385=7,12.5,IF(L385=8,11.25,0))))))))+IF(L385&lt;=8,0,IF(L385&lt;=16,9,0))-IF(L385&lt;=8,0,IF(L385&lt;=16,(L385-9)*0.425,0)),0)+IF(F385="PŽ",IF(L385=1,85,IF(L385=2,59.5,IF(L385=3,45,IF(L385=4,32.5,IF(L385=5,30,IF(L385=6,27.5,IF(L385=7,25,IF(L385=8,22.5,0))))))))+IF(L385&lt;=8,0,IF(L385&lt;=16,19,IF(L385&lt;=24,13,IF(L385&lt;=32,8,0))))-IF(L385&lt;=8,0,IF(L385&lt;=16,(L385-9)*0.425,IF(L385&lt;=24,(L385-17)*0.425,IF(L385&lt;=32,(L385-25)*0.425,0)))),0)+IF(F385="EČ",IF(L385=1,204,IF(L385=2,156.24,IF(L385=3,123.84,IF(L385=4,72,IF(L385=5,66,IF(L385=6,60,IF(L385=7,54,IF(L385=8,48,0))))))))+IF(L385&lt;=8,0,IF(L385&lt;=16,40,IF(L385&lt;=24,25,0)))-IF(L385&lt;=8,0,IF(L385&lt;=16,(L385-9)*1.02,IF(L385&lt;=24,(L385-17)*1.02,0))),0)+IF(F385="EČneol",IF(L385=1,68,IF(L385=2,51.69,IF(L385=3,40.61,IF(L385=4,13,IF(L385=5,12,IF(L385=6,11,IF(L385=7,10,IF(L385=8,9,0)))))))))+IF(F385="EŽ",IF(L385=1,68,IF(L385=2,47.6,IF(L385=3,36,IF(L385=4,18,IF(L385=5,16.5,IF(L385=6,15,IF(L385=7,13.5,IF(L385=8,12,0))))))))+IF(L385&lt;=8,0,IF(L385&lt;=16,10,IF(L385&lt;=24,6,0)))-IF(L385&lt;=8,0,IF(L385&lt;=16,(L385-9)*0.34,IF(L385&lt;=24,(L385-17)*0.34,0))),0)+IF(F385="PT",IF(L385=1,68,IF(L385=2,52.08,IF(L385=3,41.28,IF(L385=4,24,IF(L385=5,22,IF(L385=6,20,IF(L385=7,18,IF(L385=8,16,0))))))))+IF(L385&lt;=8,0,IF(L385&lt;=16,13,IF(L385&lt;=24,9,IF(L385&lt;=32,4,0))))-IF(L385&lt;=8,0,IF(L385&lt;=16,(L385-9)*0.34,IF(L385&lt;=24,(L385-17)*0.34,IF(L385&lt;=32,(L385-25)*0.34,0)))),0)+IF(F385="JOŽ",IF(L385=1,85,IF(L385=2,59.5,IF(L385=3,45,IF(L385=4,32.5,IF(L385=5,30,IF(L385=6,27.5,IF(L385=7,25,IF(L385=8,22.5,0))))))))+IF(L385&lt;=8,0,IF(L385&lt;=16,19,IF(L385&lt;=24,13,0)))-IF(L385&lt;=8,0,IF(L385&lt;=16,(L385-9)*0.425,IF(L385&lt;=24,(L385-17)*0.425,0))),0)+IF(F385="JPČ",IF(L385=1,68,IF(L385=2,47.6,IF(L385=3,36,IF(L385=4,26,IF(L385=5,24,IF(L385=6,22,IF(L385=7,20,IF(L385=8,18,0))))))))+IF(L385&lt;=8,0,IF(L385&lt;=16,13,IF(L385&lt;=24,9,0)))-IF(L385&lt;=8,0,IF(L385&lt;=16,(L385-9)*0.34,IF(L385&lt;=24,(L385-17)*0.34,0))),0)+IF(F385="JEČ",IF(L385=1,34,IF(L385=2,26.04,IF(L385=3,20.6,IF(L385=4,12,IF(L385=5,11,IF(L385=6,10,IF(L385=7,9,IF(L385=8,8,0))))))))+IF(L385&lt;=8,0,IF(L385&lt;=16,6,0))-IF(L385&lt;=8,0,IF(L385&lt;=16,(L385-9)*0.17,0)),0)+IF(F385="JEOF",IF(L385=1,34,IF(L385=2,26.04,IF(L385=3,20.6,IF(L385=4,12,IF(L385=5,11,IF(L385=6,10,IF(L385=7,9,IF(L385=8,8,0))))))))+IF(L385&lt;=8,0,IF(L385&lt;=16,6,0))-IF(L385&lt;=8,0,IF(L385&lt;=16,(L385-9)*0.17,0)),0)+IF(F385="JnPČ",IF(L385=1,51,IF(L385=2,35.7,IF(L385=3,27,IF(L385=4,19.5,IF(L385=5,18,IF(L385=6,16.5,IF(L385=7,15,IF(L385=8,13.5,0))))))))+IF(L385&lt;=8,0,IF(L385&lt;=16,10,0))-IF(L385&lt;=8,0,IF(L385&lt;=16,(L385-9)*0.255,0)),0)+IF(F385="JnEČ",IF(L385=1,25.5,IF(L385=2,19.53,IF(L385=3,15.48,IF(L385=4,9,IF(L385=5,8.25,IF(L385=6,7.5,IF(L385=7,6.75,IF(L385=8,6,0))))))))+IF(L385&lt;=8,0,IF(L385&lt;=16,5,0))-IF(L385&lt;=8,0,IF(L385&lt;=16,(L385-9)*0.1275,0)),0)+IF(F385="JčPČ",IF(L385=1,21.25,IF(L385=2,14.5,IF(L385=3,11.5,IF(L385=4,7,IF(L385=5,6.5,IF(L385=6,6,IF(L385=7,5.5,IF(L385=8,5,0))))))))+IF(L385&lt;=8,0,IF(L385&lt;=16,4,0))-IF(L385&lt;=8,0,IF(L385&lt;=16,(L385-9)*0.10625,0)),0)+IF(F385="JčEČ",IF(L385=1,17,IF(L385=2,13.02,IF(L385=3,10.32,IF(L385=4,6,IF(L385=5,5.5,IF(L385=6,5,IF(L385=7,4.5,IF(L385=8,4,0))))))))+IF(L385&lt;=8,0,IF(L385&lt;=16,3,0))-IF(L385&lt;=8,0,IF(L385&lt;=16,(L385-9)*0.085,0)),0)+IF(F385="NEAK",IF(L385=1,11.48,IF(L385=2,8.79,IF(L385=3,6.97,IF(L385=4,4.05,IF(L385=5,3.71,IF(L385=6,3.38,IF(L385=7,3.04,IF(L385=8,2.7,0))))))))+IF(L385&lt;=8,0,IF(L385&lt;=16,2,IF(L385&lt;=24,1.3,0)))-IF(L385&lt;=8,0,IF(L385&lt;=16,(L385-9)*0.0574,IF(L385&lt;=24,(L385-17)*0.0574,0))),0))*IF(L385&lt;0,1,IF(OR(F385="PČ",F385="PŽ",F385="PT"),IF(J385&lt;32,J385/32,1),1))* IF(L385&lt;0,1,IF(OR(F385="EČ",F385="EŽ",F385="JOŽ",F385="JPČ",F385="NEAK"),IF(J385&lt;24,J385/24,1),1))*IF(L385&lt;0,1,IF(OR(F385="PČneol",F385="JEČ",F385="JEOF",F385="JnPČ",F385="JnEČ",F385="JčPČ",F385="JčEČ"),IF(J385&lt;16,J385/16,1),1))*IF(L385&lt;0,1,IF(F385="EČneol",IF(J385&lt;8,J385/8,1),1))</f>
        <v>0</v>
      </c>
      <c r="O385" s="9">
        <f t="shared" si="84"/>
        <v>0</v>
      </c>
      <c r="P385" s="4">
        <f t="shared" ref="P385:P393" si="89">IF(O385=0,0,IF(F385="OŽ",IF(L385&gt;35,0,IF(J385&gt;35,(36-L385)*1.836,((36-L385)-(36-J385))*1.836)),0)+IF(F385="PČ",IF(L385&gt;31,0,IF(J385&gt;31,(32-L385)*1.347,((32-L385)-(32-J385))*1.347)),0)+ IF(F385="PČneol",IF(L385&gt;15,0,IF(J385&gt;15,(16-L385)*0.255,((16-L385)-(16-J385))*0.255)),0)+IF(F385="PŽ",IF(L385&gt;31,0,IF(J385&gt;31,(32-L385)*0.255,((32-L385)-(32-J385))*0.255)),0)+IF(F385="EČ",IF(L385&gt;23,0,IF(J385&gt;23,(24-L385)*0.612,((24-L385)-(24-J385))*0.612)),0)+IF(F385="EČneol",IF(L385&gt;7,0,IF(J385&gt;7,(8-L385)*0.204,((8-L385)-(8-J385))*0.204)),0)+IF(F385="EŽ",IF(L385&gt;23,0,IF(J385&gt;23,(24-L385)*0.204,((24-L385)-(24-J385))*0.204)),0)+IF(F385="PT",IF(L385&gt;31,0,IF(J385&gt;31,(32-L385)*0.204,((32-L385)-(32-J385))*0.204)),0)+IF(F385="JOŽ",IF(L385&gt;23,0,IF(J385&gt;23,(24-L385)*0.255,((24-L385)-(24-J385))*0.255)),0)+IF(F385="JPČ",IF(L385&gt;23,0,IF(J385&gt;23,(24-L385)*0.204,((24-L385)-(24-J385))*0.204)),0)+IF(F385="JEČ",IF(L385&gt;15,0,IF(J385&gt;15,(16-L385)*0.102,((16-L385)-(16-J385))*0.102)),0)+IF(F385="JEOF",IF(L385&gt;15,0,IF(J385&gt;15,(16-L385)*0.102,((16-L385)-(16-J385))*0.102)),0)+IF(F385="JnPČ",IF(L385&gt;15,0,IF(J385&gt;15,(16-L385)*0.153,((16-L385)-(16-J385))*0.153)),0)+IF(F385="JnEČ",IF(L385&gt;15,0,IF(J385&gt;15,(16-L385)*0.0765,((16-L385)-(16-J385))*0.0765)),0)+IF(F385="JčPČ",IF(L385&gt;15,0,IF(J385&gt;15,(16-L385)*0.06375,((16-L385)-(16-J385))*0.06375)),0)+IF(F385="JčEČ",IF(L385&gt;15,0,IF(J385&gt;15,(16-L385)*0.051,((16-L385)-(16-J385))*0.051)),0)+IF(F385="NEAK",IF(L385&gt;23,0,IF(J385&gt;23,(24-L385)*0.03444,((24-L385)-(24-J385))*0.03444)),0))</f>
        <v>0</v>
      </c>
      <c r="Q385" s="11">
        <f t="shared" ref="Q385:Q393" si="90">IF(ISERROR(P385*100/N385),0,(P385*100/N385))</f>
        <v>0</v>
      </c>
      <c r="R385" s="10">
        <f t="shared" si="87"/>
        <v>0</v>
      </c>
      <c r="S385" s="8"/>
    </row>
    <row r="386" spans="1:19">
      <c r="A386" s="61">
        <v>3</v>
      </c>
      <c r="B386" s="61"/>
      <c r="C386" s="12"/>
      <c r="D386" s="61"/>
      <c r="E386" s="61"/>
      <c r="F386" s="61"/>
      <c r="G386" s="61"/>
      <c r="H386" s="61"/>
      <c r="I386" s="61"/>
      <c r="J386" s="61"/>
      <c r="K386" s="61"/>
      <c r="L386" s="61"/>
      <c r="M386" s="61"/>
      <c r="N386" s="3">
        <f t="shared" si="88"/>
        <v>0</v>
      </c>
      <c r="O386" s="9">
        <f t="shared" si="84"/>
        <v>0</v>
      </c>
      <c r="P386" s="4">
        <f t="shared" si="89"/>
        <v>0</v>
      </c>
      <c r="Q386" s="11">
        <f t="shared" si="90"/>
        <v>0</v>
      </c>
      <c r="R386" s="10">
        <f t="shared" si="87"/>
        <v>0</v>
      </c>
      <c r="S386" s="8"/>
    </row>
    <row r="387" spans="1:19">
      <c r="A387" s="61">
        <v>4</v>
      </c>
      <c r="B387" s="61"/>
      <c r="C387" s="12"/>
      <c r="D387" s="61"/>
      <c r="E387" s="61"/>
      <c r="F387" s="61"/>
      <c r="G387" s="61"/>
      <c r="H387" s="61"/>
      <c r="I387" s="61"/>
      <c r="J387" s="61"/>
      <c r="K387" s="61"/>
      <c r="L387" s="61"/>
      <c r="M387" s="61"/>
      <c r="N387" s="3">
        <f t="shared" si="88"/>
        <v>0</v>
      </c>
      <c r="O387" s="9">
        <f t="shared" si="84"/>
        <v>0</v>
      </c>
      <c r="P387" s="4">
        <f t="shared" si="89"/>
        <v>0</v>
      </c>
      <c r="Q387" s="11">
        <f t="shared" si="90"/>
        <v>0</v>
      </c>
      <c r="R387" s="10">
        <f t="shared" si="87"/>
        <v>0</v>
      </c>
      <c r="S387" s="8"/>
    </row>
    <row r="388" spans="1:19">
      <c r="A388" s="61">
        <v>5</v>
      </c>
      <c r="B388" s="61"/>
      <c r="C388" s="12"/>
      <c r="D388" s="61"/>
      <c r="E388" s="61"/>
      <c r="F388" s="61"/>
      <c r="G388" s="61"/>
      <c r="H388" s="61"/>
      <c r="I388" s="61"/>
      <c r="J388" s="61"/>
      <c r="K388" s="61"/>
      <c r="L388" s="61"/>
      <c r="M388" s="61"/>
      <c r="N388" s="3">
        <f t="shared" si="88"/>
        <v>0</v>
      </c>
      <c r="O388" s="9">
        <f t="shared" si="84"/>
        <v>0</v>
      </c>
      <c r="P388" s="4">
        <f t="shared" si="89"/>
        <v>0</v>
      </c>
      <c r="Q388" s="11">
        <f t="shared" si="90"/>
        <v>0</v>
      </c>
      <c r="R388" s="10">
        <f t="shared" si="87"/>
        <v>0</v>
      </c>
      <c r="S388" s="8"/>
    </row>
    <row r="389" spans="1:19">
      <c r="A389" s="61">
        <v>6</v>
      </c>
      <c r="B389" s="61"/>
      <c r="C389" s="12"/>
      <c r="D389" s="61"/>
      <c r="E389" s="61"/>
      <c r="F389" s="61"/>
      <c r="G389" s="61"/>
      <c r="H389" s="61"/>
      <c r="I389" s="61"/>
      <c r="J389" s="61"/>
      <c r="K389" s="61"/>
      <c r="L389" s="61"/>
      <c r="M389" s="61"/>
      <c r="N389" s="3">
        <f t="shared" si="88"/>
        <v>0</v>
      </c>
      <c r="O389" s="9">
        <f t="shared" si="84"/>
        <v>0</v>
      </c>
      <c r="P389" s="4">
        <f t="shared" si="89"/>
        <v>0</v>
      </c>
      <c r="Q389" s="11">
        <f t="shared" si="90"/>
        <v>0</v>
      </c>
      <c r="R389" s="10">
        <f t="shared" si="87"/>
        <v>0</v>
      </c>
      <c r="S389" s="8"/>
    </row>
    <row r="390" spans="1:19">
      <c r="A390" s="61">
        <v>7</v>
      </c>
      <c r="B390" s="61"/>
      <c r="C390" s="12"/>
      <c r="D390" s="61"/>
      <c r="E390" s="61"/>
      <c r="F390" s="61"/>
      <c r="G390" s="61"/>
      <c r="H390" s="61"/>
      <c r="I390" s="61"/>
      <c r="J390" s="61"/>
      <c r="K390" s="61"/>
      <c r="L390" s="61"/>
      <c r="M390" s="61"/>
      <c r="N390" s="3">
        <f t="shared" si="88"/>
        <v>0</v>
      </c>
      <c r="O390" s="9">
        <f t="shared" si="84"/>
        <v>0</v>
      </c>
      <c r="P390" s="4">
        <f t="shared" si="89"/>
        <v>0</v>
      </c>
      <c r="Q390" s="11">
        <f t="shared" si="90"/>
        <v>0</v>
      </c>
      <c r="R390" s="10">
        <f t="shared" si="87"/>
        <v>0</v>
      </c>
      <c r="S390" s="8"/>
    </row>
    <row r="391" spans="1:19">
      <c r="A391" s="61">
        <v>8</v>
      </c>
      <c r="B391" s="61"/>
      <c r="C391" s="12"/>
      <c r="D391" s="61"/>
      <c r="E391" s="61"/>
      <c r="F391" s="61"/>
      <c r="G391" s="61"/>
      <c r="H391" s="61"/>
      <c r="I391" s="61"/>
      <c r="J391" s="61"/>
      <c r="K391" s="61"/>
      <c r="L391" s="61"/>
      <c r="M391" s="61"/>
      <c r="N391" s="3">
        <f t="shared" si="88"/>
        <v>0</v>
      </c>
      <c r="O391" s="9">
        <f t="shared" si="84"/>
        <v>0</v>
      </c>
      <c r="P391" s="4">
        <f t="shared" si="89"/>
        <v>0</v>
      </c>
      <c r="Q391" s="11">
        <f t="shared" si="90"/>
        <v>0</v>
      </c>
      <c r="R391" s="10">
        <f t="shared" si="87"/>
        <v>0</v>
      </c>
      <c r="S391" s="8"/>
    </row>
    <row r="392" spans="1:19">
      <c r="A392" s="61">
        <v>9</v>
      </c>
      <c r="B392" s="61"/>
      <c r="C392" s="12"/>
      <c r="D392" s="61"/>
      <c r="E392" s="61"/>
      <c r="F392" s="61"/>
      <c r="G392" s="61"/>
      <c r="H392" s="61"/>
      <c r="I392" s="61"/>
      <c r="J392" s="61"/>
      <c r="K392" s="61"/>
      <c r="L392" s="61"/>
      <c r="M392" s="61"/>
      <c r="N392" s="3">
        <f t="shared" si="88"/>
        <v>0</v>
      </c>
      <c r="O392" s="9">
        <f t="shared" si="84"/>
        <v>0</v>
      </c>
      <c r="P392" s="4">
        <f t="shared" si="89"/>
        <v>0</v>
      </c>
      <c r="Q392" s="11">
        <f t="shared" si="90"/>
        <v>0</v>
      </c>
      <c r="R392" s="10">
        <f t="shared" si="87"/>
        <v>0</v>
      </c>
      <c r="S392" s="8"/>
    </row>
    <row r="393" spans="1:19">
      <c r="A393" s="61">
        <v>10</v>
      </c>
      <c r="B393" s="61"/>
      <c r="C393" s="12"/>
      <c r="D393" s="61"/>
      <c r="E393" s="61"/>
      <c r="F393" s="61"/>
      <c r="G393" s="61"/>
      <c r="H393" s="61"/>
      <c r="I393" s="61"/>
      <c r="J393" s="61"/>
      <c r="K393" s="61"/>
      <c r="L393" s="61"/>
      <c r="M393" s="61"/>
      <c r="N393" s="3">
        <f t="shared" si="88"/>
        <v>0</v>
      </c>
      <c r="O393" s="9">
        <f t="shared" si="84"/>
        <v>0</v>
      </c>
      <c r="P393" s="4">
        <f t="shared" si="89"/>
        <v>0</v>
      </c>
      <c r="Q393" s="11">
        <f t="shared" si="90"/>
        <v>0</v>
      </c>
      <c r="R393" s="10">
        <f t="shared" si="87"/>
        <v>0</v>
      </c>
      <c r="S393" s="8"/>
    </row>
    <row r="394" spans="1:19">
      <c r="A394" s="64" t="s">
        <v>67</v>
      </c>
      <c r="B394" s="65"/>
      <c r="C394" s="65"/>
      <c r="D394" s="65"/>
      <c r="E394" s="65"/>
      <c r="F394" s="65"/>
      <c r="G394" s="65"/>
      <c r="H394" s="65"/>
      <c r="I394" s="65"/>
      <c r="J394" s="65"/>
      <c r="K394" s="65"/>
      <c r="L394" s="65"/>
      <c r="M394" s="65"/>
      <c r="N394" s="65"/>
      <c r="O394" s="65"/>
      <c r="P394" s="65"/>
      <c r="Q394" s="66"/>
      <c r="R394" s="10">
        <f>SUM(R384:R393)</f>
        <v>0</v>
      </c>
      <c r="S394" s="8"/>
    </row>
    <row r="395" spans="1:19" ht="15.75">
      <c r="A395" s="24" t="s">
        <v>68</v>
      </c>
      <c r="B395" s="24"/>
      <c r="C395" s="15"/>
      <c r="D395" s="15"/>
      <c r="E395" s="15"/>
      <c r="F395" s="15"/>
      <c r="G395" s="15"/>
      <c r="H395" s="15"/>
      <c r="I395" s="15"/>
      <c r="J395" s="15"/>
      <c r="K395" s="15"/>
      <c r="L395" s="15"/>
      <c r="M395" s="15"/>
      <c r="N395" s="15"/>
      <c r="O395" s="15"/>
      <c r="P395" s="15"/>
      <c r="Q395" s="15"/>
      <c r="R395" s="16"/>
      <c r="S395" s="8"/>
    </row>
    <row r="396" spans="1:19">
      <c r="A396" s="49" t="s">
        <v>88</v>
      </c>
      <c r="B396" s="49"/>
      <c r="C396" s="49"/>
      <c r="D396" s="49"/>
      <c r="E396" s="49"/>
      <c r="F396" s="49"/>
      <c r="G396" s="49"/>
      <c r="H396" s="49"/>
      <c r="I396" s="49"/>
      <c r="J396" s="15"/>
      <c r="K396" s="15"/>
      <c r="L396" s="15"/>
      <c r="M396" s="15"/>
      <c r="N396" s="15"/>
      <c r="O396" s="15"/>
      <c r="P396" s="15"/>
      <c r="Q396" s="15"/>
      <c r="R396" s="16"/>
      <c r="S396" s="8"/>
    </row>
    <row r="397" spans="1:19" s="8" customFormat="1">
      <c r="A397" s="49"/>
      <c r="B397" s="49"/>
      <c r="C397" s="49"/>
      <c r="D397" s="49"/>
      <c r="E397" s="49"/>
      <c r="F397" s="49"/>
      <c r="G397" s="49"/>
      <c r="H397" s="49"/>
      <c r="I397" s="49"/>
      <c r="J397" s="15"/>
      <c r="K397" s="15"/>
      <c r="L397" s="15"/>
      <c r="M397" s="15"/>
      <c r="N397" s="15"/>
      <c r="O397" s="15"/>
      <c r="P397" s="15"/>
      <c r="Q397" s="15"/>
      <c r="R397" s="16"/>
    </row>
    <row r="398" spans="1:19">
      <c r="A398" s="67" t="s">
        <v>186</v>
      </c>
      <c r="B398" s="68"/>
      <c r="C398" s="68"/>
      <c r="D398" s="68"/>
      <c r="E398" s="68"/>
      <c r="F398" s="68"/>
      <c r="G398" s="68"/>
      <c r="H398" s="68"/>
      <c r="I398" s="68"/>
      <c r="J398" s="68"/>
      <c r="K398" s="68"/>
      <c r="L398" s="68"/>
      <c r="M398" s="68"/>
      <c r="N398" s="68"/>
      <c r="O398" s="68"/>
      <c r="P398" s="68"/>
      <c r="Q398" s="57"/>
      <c r="R398" s="8"/>
      <c r="S398" s="8"/>
    </row>
    <row r="399" spans="1:19" ht="18">
      <c r="A399" s="69" t="s">
        <v>27</v>
      </c>
      <c r="B399" s="70"/>
      <c r="C399" s="70"/>
      <c r="D399" s="50"/>
      <c r="E399" s="50"/>
      <c r="F399" s="50"/>
      <c r="G399" s="50"/>
      <c r="H399" s="50"/>
      <c r="I399" s="50"/>
      <c r="J399" s="50"/>
      <c r="K399" s="50"/>
      <c r="L399" s="50"/>
      <c r="M399" s="50"/>
      <c r="N399" s="50"/>
      <c r="O399" s="50"/>
      <c r="P399" s="50"/>
      <c r="Q399" s="57"/>
      <c r="R399" s="8"/>
      <c r="S399" s="8"/>
    </row>
    <row r="400" spans="1:19">
      <c r="A400" s="67" t="s">
        <v>72</v>
      </c>
      <c r="B400" s="68"/>
      <c r="C400" s="68"/>
      <c r="D400" s="68"/>
      <c r="E400" s="68"/>
      <c r="F400" s="68"/>
      <c r="G400" s="68"/>
      <c r="H400" s="68"/>
      <c r="I400" s="68"/>
      <c r="J400" s="68"/>
      <c r="K400" s="68"/>
      <c r="L400" s="68"/>
      <c r="M400" s="68"/>
      <c r="N400" s="68"/>
      <c r="O400" s="68"/>
      <c r="P400" s="68"/>
      <c r="Q400" s="57"/>
      <c r="R400" s="8"/>
      <c r="S400" s="8"/>
    </row>
    <row r="401" spans="1:19">
      <c r="A401" s="61">
        <v>1</v>
      </c>
      <c r="B401" s="61"/>
      <c r="C401" s="12"/>
      <c r="D401" s="61"/>
      <c r="E401" s="61"/>
      <c r="F401" s="61"/>
      <c r="G401" s="61"/>
      <c r="H401" s="61"/>
      <c r="I401" s="61"/>
      <c r="J401" s="61"/>
      <c r="K401" s="61"/>
      <c r="L401" s="61"/>
      <c r="M401" s="61"/>
      <c r="N401" s="3">
        <f t="shared" ref="N401:N410" si="91">(IF(F401="OŽ",IF(L401=1,550.8,IF(L401=2,426.38,IF(L401=3,342.14,IF(L401=4,181.44,IF(L401=5,168.48,IF(L401=6,155.52,IF(L401=7,148.5,IF(L401=8,144,0))))))))+IF(L401&lt;=8,0,IF(L401&lt;=16,137.7,IF(L401&lt;=24,108,IF(L401&lt;=32,80.1,IF(L401&lt;=36,52.2,0)))))-IF(L401&lt;=8,0,IF(L401&lt;=16,(L401-9)*2.754,IF(L401&lt;=24,(L401-17)* 2.754,IF(L401&lt;=32,(L401-25)* 2.754,IF(L401&lt;=36,(L401-33)*2.754,0))))),0)+IF(F401="PČ",IF(L401=1,449,IF(L401=2,314.6,IF(L401=3,238,IF(L401=4,172,IF(L401=5,159,IF(L401=6,145,IF(L401=7,132,IF(L401=8,119,0))))))))+IF(L401&lt;=8,0,IF(L401&lt;=16,88,IF(L401&lt;=24,55,IF(L401&lt;=32,22,0))))-IF(L401&lt;=8,0,IF(L401&lt;=16,(L401-9)*2.245,IF(L401&lt;=24,(L401-17)*2.245,IF(L401&lt;=32,(L401-25)*2.245,0)))),0)+IF(F401="PČneol",IF(L401=1,85,IF(L401=2,64.61,IF(L401=3,50.76,IF(L401=4,16.25,IF(L401=5,15,IF(L401=6,13.75,IF(L401=7,12.5,IF(L401=8,11.25,0))))))))+IF(L401&lt;=8,0,IF(L401&lt;=16,9,0))-IF(L401&lt;=8,0,IF(L401&lt;=16,(L401-9)*0.425,0)),0)+IF(F401="PŽ",IF(L401=1,85,IF(L401=2,59.5,IF(L401=3,45,IF(L401=4,32.5,IF(L401=5,30,IF(L401=6,27.5,IF(L401=7,25,IF(L401=8,22.5,0))))))))+IF(L401&lt;=8,0,IF(L401&lt;=16,19,IF(L401&lt;=24,13,IF(L401&lt;=32,8,0))))-IF(L401&lt;=8,0,IF(L401&lt;=16,(L401-9)*0.425,IF(L401&lt;=24,(L401-17)*0.425,IF(L401&lt;=32,(L401-25)*0.425,0)))),0)+IF(F401="EČ",IF(L401=1,204,IF(L401=2,156.24,IF(L401=3,123.84,IF(L401=4,72,IF(L401=5,66,IF(L401=6,60,IF(L401=7,54,IF(L401=8,48,0))))))))+IF(L401&lt;=8,0,IF(L401&lt;=16,40,IF(L401&lt;=24,25,0)))-IF(L401&lt;=8,0,IF(L401&lt;=16,(L401-9)*1.02,IF(L401&lt;=24,(L401-17)*1.02,0))),0)+IF(F401="EČneol",IF(L401=1,68,IF(L401=2,51.69,IF(L401=3,40.61,IF(L401=4,13,IF(L401=5,12,IF(L401=6,11,IF(L401=7,10,IF(L401=8,9,0)))))))))+IF(F401="EŽ",IF(L401=1,68,IF(L401=2,47.6,IF(L401=3,36,IF(L401=4,18,IF(L401=5,16.5,IF(L401=6,15,IF(L401=7,13.5,IF(L401=8,12,0))))))))+IF(L401&lt;=8,0,IF(L401&lt;=16,10,IF(L401&lt;=24,6,0)))-IF(L401&lt;=8,0,IF(L401&lt;=16,(L401-9)*0.34,IF(L401&lt;=24,(L401-17)*0.34,0))),0)+IF(F401="PT",IF(L401=1,68,IF(L401=2,52.08,IF(L401=3,41.28,IF(L401=4,24,IF(L401=5,22,IF(L401=6,20,IF(L401=7,18,IF(L401=8,16,0))))))))+IF(L401&lt;=8,0,IF(L401&lt;=16,13,IF(L401&lt;=24,9,IF(L401&lt;=32,4,0))))-IF(L401&lt;=8,0,IF(L401&lt;=16,(L401-9)*0.34,IF(L401&lt;=24,(L401-17)*0.34,IF(L401&lt;=32,(L401-25)*0.34,0)))),0)+IF(F401="JOŽ",IF(L401=1,85,IF(L401=2,59.5,IF(L401=3,45,IF(L401=4,32.5,IF(L401=5,30,IF(L401=6,27.5,IF(L401=7,25,IF(L401=8,22.5,0))))))))+IF(L401&lt;=8,0,IF(L401&lt;=16,19,IF(L401&lt;=24,13,0)))-IF(L401&lt;=8,0,IF(L401&lt;=16,(L401-9)*0.425,IF(L401&lt;=24,(L401-17)*0.425,0))),0)+IF(F401="JPČ",IF(L401=1,68,IF(L401=2,47.6,IF(L401=3,36,IF(L401=4,26,IF(L401=5,24,IF(L401=6,22,IF(L401=7,20,IF(L401=8,18,0))))))))+IF(L401&lt;=8,0,IF(L401&lt;=16,13,IF(L401&lt;=24,9,0)))-IF(L401&lt;=8,0,IF(L401&lt;=16,(L401-9)*0.34,IF(L401&lt;=24,(L401-17)*0.34,0))),0)+IF(F401="JEČ",IF(L401=1,34,IF(L401=2,26.04,IF(L401=3,20.6,IF(L401=4,12,IF(L401=5,11,IF(L401=6,10,IF(L401=7,9,IF(L401=8,8,0))))))))+IF(L401&lt;=8,0,IF(L401&lt;=16,6,0))-IF(L401&lt;=8,0,IF(L401&lt;=16,(L401-9)*0.17,0)),0)+IF(F401="JEOF",IF(L401=1,34,IF(L401=2,26.04,IF(L401=3,20.6,IF(L401=4,12,IF(L401=5,11,IF(L401=6,10,IF(L401=7,9,IF(L401=8,8,0))))))))+IF(L401&lt;=8,0,IF(L401&lt;=16,6,0))-IF(L401&lt;=8,0,IF(L401&lt;=16,(L401-9)*0.17,0)),0)+IF(F401="JnPČ",IF(L401=1,51,IF(L401=2,35.7,IF(L401=3,27,IF(L401=4,19.5,IF(L401=5,18,IF(L401=6,16.5,IF(L401=7,15,IF(L401=8,13.5,0))))))))+IF(L401&lt;=8,0,IF(L401&lt;=16,10,0))-IF(L401&lt;=8,0,IF(L401&lt;=16,(L401-9)*0.255,0)),0)+IF(F401="JnEČ",IF(L401=1,25.5,IF(L401=2,19.53,IF(L401=3,15.48,IF(L401=4,9,IF(L401=5,8.25,IF(L401=6,7.5,IF(L401=7,6.75,IF(L401=8,6,0))))))))+IF(L401&lt;=8,0,IF(L401&lt;=16,5,0))-IF(L401&lt;=8,0,IF(L401&lt;=16,(L401-9)*0.1275,0)),0)+IF(F401="JčPČ",IF(L401=1,21.25,IF(L401=2,14.5,IF(L401=3,11.5,IF(L401=4,7,IF(L401=5,6.5,IF(L401=6,6,IF(L401=7,5.5,IF(L401=8,5,0))))))))+IF(L401&lt;=8,0,IF(L401&lt;=16,4,0))-IF(L401&lt;=8,0,IF(L401&lt;=16,(L401-9)*0.10625,0)),0)+IF(F401="JčEČ",IF(L401=1,17,IF(L401=2,13.02,IF(L401=3,10.32,IF(L401=4,6,IF(L401=5,5.5,IF(L401=6,5,IF(L401=7,4.5,IF(L401=8,4,0))))))))+IF(L401&lt;=8,0,IF(L401&lt;=16,3,0))-IF(L401&lt;=8,0,IF(L401&lt;=16,(L401-9)*0.085,0)),0)+IF(F401="NEAK",IF(L401=1,11.48,IF(L401=2,8.79,IF(L401=3,6.97,IF(L401=4,4.05,IF(L401=5,3.71,IF(L401=6,3.38,IF(L401=7,3.04,IF(L401=8,2.7,0))))))))+IF(L401&lt;=8,0,IF(L401&lt;=16,2,IF(L401&lt;=24,1.3,0)))-IF(L401&lt;=8,0,IF(L401&lt;=16,(L401-9)*0.0574,IF(L401&lt;=24,(L401-17)*0.0574,0))),0))*IF(L401&lt;0,1,IF(OR(F401="PČ",F401="PŽ",F401="PT"),IF(J401&lt;32,J401/32,1),1))* IF(L401&lt;0,1,IF(OR(F401="EČ",F401="EŽ",F401="JOŽ",F401="JPČ",F401="NEAK"),IF(J401&lt;24,J401/24,1),1))*IF(L401&lt;0,1,IF(OR(F401="PČneol",F401="JEČ",F401="JEOF",F401="JnPČ",F401="JnEČ",F401="JčPČ",F401="JčEČ"),IF(J401&lt;16,J401/16,1),1))*IF(L401&lt;0,1,IF(F401="EČneol",IF(J401&lt;8,J401/8,1),1))</f>
        <v>0</v>
      </c>
      <c r="O401" s="9">
        <f t="shared" ref="O401:O410" si="92">IF(F401="OŽ",N401,IF(H401="Ne",IF(J401*0.3&lt;J401-L401,N401,0),IF(J401*0.1&lt;J401-L401,N401,0)))</f>
        <v>0</v>
      </c>
      <c r="P401" s="4">
        <f t="shared" ref="P401" si="93">IF(O401=0,0,IF(F401="OŽ",IF(L401&gt;35,0,IF(J401&gt;35,(36-L401)*1.836,((36-L401)-(36-J401))*1.836)),0)+IF(F401="PČ",IF(L401&gt;31,0,IF(J401&gt;31,(32-L401)*1.347,((32-L401)-(32-J401))*1.347)),0)+ IF(F401="PČneol",IF(L401&gt;15,0,IF(J401&gt;15,(16-L401)*0.255,((16-L401)-(16-J401))*0.255)),0)+IF(F401="PŽ",IF(L401&gt;31,0,IF(J401&gt;31,(32-L401)*0.255,((32-L401)-(32-J401))*0.255)),0)+IF(F401="EČ",IF(L401&gt;23,0,IF(J401&gt;23,(24-L401)*0.612,((24-L401)-(24-J401))*0.612)),0)+IF(F401="EČneol",IF(L401&gt;7,0,IF(J401&gt;7,(8-L401)*0.204,((8-L401)-(8-J401))*0.204)),0)+IF(F401="EŽ",IF(L401&gt;23,0,IF(J401&gt;23,(24-L401)*0.204,((24-L401)-(24-J401))*0.204)),0)+IF(F401="PT",IF(L401&gt;31,0,IF(J401&gt;31,(32-L401)*0.204,((32-L401)-(32-J401))*0.204)),0)+IF(F401="JOŽ",IF(L401&gt;23,0,IF(J401&gt;23,(24-L401)*0.255,((24-L401)-(24-J401))*0.255)),0)+IF(F401="JPČ",IF(L401&gt;23,0,IF(J401&gt;23,(24-L401)*0.204,((24-L401)-(24-J401))*0.204)),0)+IF(F401="JEČ",IF(L401&gt;15,0,IF(J401&gt;15,(16-L401)*0.102,((16-L401)-(16-J401))*0.102)),0)+IF(F401="JEOF",IF(L401&gt;15,0,IF(J401&gt;15,(16-L401)*0.102,((16-L401)-(16-J401))*0.102)),0)+IF(F401="JnPČ",IF(L401&gt;15,0,IF(J401&gt;15,(16-L401)*0.153,((16-L401)-(16-J401))*0.153)),0)+IF(F401="JnEČ",IF(L401&gt;15,0,IF(J401&gt;15,(16-L401)*0.0765,((16-L401)-(16-J401))*0.0765)),0)+IF(F401="JčPČ",IF(L401&gt;15,0,IF(J401&gt;15,(16-L401)*0.06375,((16-L401)-(16-J401))*0.06375)),0)+IF(F401="JčEČ",IF(L401&gt;15,0,IF(J401&gt;15,(16-L401)*0.051,((16-L401)-(16-J401))*0.051)),0)+IF(F401="NEAK",IF(L401&gt;23,0,IF(J401&gt;23,(24-L401)*0.03444,((24-L401)-(24-J401))*0.03444)),0))</f>
        <v>0</v>
      </c>
      <c r="Q401" s="11">
        <f t="shared" ref="Q401" si="94">IF(ISERROR(P401*100/N401),0,(P401*100/N401))</f>
        <v>0</v>
      </c>
      <c r="R401" s="10">
        <f t="shared" ref="R401:R410" si="95">IF(Q401&lt;=30,O401+P401,O401+O401*0.3)*IF(G401=1,0.4,IF(G401=2,0.75,IF(G401="1 (kas 4 m. 1 k. nerengiamos)",0.52,1)))*IF(D401="olimpinė",1,IF(M401="Ne",0.5,1))*IF(OR(A$5="Lietuvos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federacija"),IF(OR(J401&lt;8,K401&lt;16),0,1),1)*E401*IF(I401&lt;=1,1,1/I401)*IF(OR(A$5="Lietuvos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401" s="8"/>
    </row>
    <row r="402" spans="1:19">
      <c r="A402" s="61">
        <v>2</v>
      </c>
      <c r="B402" s="61"/>
      <c r="C402" s="12"/>
      <c r="D402" s="61"/>
      <c r="E402" s="61"/>
      <c r="F402" s="61"/>
      <c r="G402" s="61"/>
      <c r="H402" s="61"/>
      <c r="I402" s="61"/>
      <c r="J402" s="61"/>
      <c r="K402" s="61"/>
      <c r="L402" s="61"/>
      <c r="M402" s="61"/>
      <c r="N402" s="3">
        <f t="shared" si="91"/>
        <v>0</v>
      </c>
      <c r="O402" s="9">
        <f t="shared" si="92"/>
        <v>0</v>
      </c>
      <c r="P402" s="4">
        <f t="shared" ref="P402:P410" si="96">IF(O402=0,0,IF(F402="OŽ",IF(L402&gt;35,0,IF(J402&gt;35,(36-L402)*1.836,((36-L402)-(36-J402))*1.836)),0)+IF(F402="PČ",IF(L402&gt;31,0,IF(J402&gt;31,(32-L402)*1.347,((32-L402)-(32-J402))*1.347)),0)+ IF(F402="PČneol",IF(L402&gt;15,0,IF(J402&gt;15,(16-L402)*0.255,((16-L402)-(16-J402))*0.255)),0)+IF(F402="PŽ",IF(L402&gt;31,0,IF(J402&gt;31,(32-L402)*0.255,((32-L402)-(32-J402))*0.255)),0)+IF(F402="EČ",IF(L402&gt;23,0,IF(J402&gt;23,(24-L402)*0.612,((24-L402)-(24-J402))*0.612)),0)+IF(F402="EČneol",IF(L402&gt;7,0,IF(J402&gt;7,(8-L402)*0.204,((8-L402)-(8-J402))*0.204)),0)+IF(F402="EŽ",IF(L402&gt;23,0,IF(J402&gt;23,(24-L402)*0.204,((24-L402)-(24-J402))*0.204)),0)+IF(F402="PT",IF(L402&gt;31,0,IF(J402&gt;31,(32-L402)*0.204,((32-L402)-(32-J402))*0.204)),0)+IF(F402="JOŽ",IF(L402&gt;23,0,IF(J402&gt;23,(24-L402)*0.255,((24-L402)-(24-J402))*0.255)),0)+IF(F402="JPČ",IF(L402&gt;23,0,IF(J402&gt;23,(24-L402)*0.204,((24-L402)-(24-J402))*0.204)),0)+IF(F402="JEČ",IF(L402&gt;15,0,IF(J402&gt;15,(16-L402)*0.102,((16-L402)-(16-J402))*0.102)),0)+IF(F402="JEOF",IF(L402&gt;15,0,IF(J402&gt;15,(16-L402)*0.102,((16-L402)-(16-J402))*0.102)),0)+IF(F402="JnPČ",IF(L402&gt;15,0,IF(J402&gt;15,(16-L402)*0.153,((16-L402)-(16-J402))*0.153)),0)+IF(F402="JnEČ",IF(L402&gt;15,0,IF(J402&gt;15,(16-L402)*0.0765,((16-L402)-(16-J402))*0.0765)),0)+IF(F402="JčPČ",IF(L402&gt;15,0,IF(J402&gt;15,(16-L402)*0.06375,((16-L402)-(16-J402))*0.06375)),0)+IF(F402="JčEČ",IF(L402&gt;15,0,IF(J402&gt;15,(16-L402)*0.051,((16-L402)-(16-J402))*0.051)),0)+IF(F402="NEAK",IF(L402&gt;23,0,IF(J402&gt;23,(24-L402)*0.03444,((24-L402)-(24-J402))*0.03444)),0))</f>
        <v>0</v>
      </c>
      <c r="Q402" s="11">
        <f t="shared" ref="Q402:Q410" si="97">IF(ISERROR(P402*100/N402),0,(P402*100/N402))</f>
        <v>0</v>
      </c>
      <c r="R402" s="10">
        <f t="shared" si="95"/>
        <v>0</v>
      </c>
      <c r="S402" s="8"/>
    </row>
    <row r="403" spans="1:19">
      <c r="A403" s="61">
        <v>3</v>
      </c>
      <c r="B403" s="61"/>
      <c r="C403" s="12"/>
      <c r="D403" s="61"/>
      <c r="E403" s="61"/>
      <c r="F403" s="61"/>
      <c r="G403" s="61"/>
      <c r="H403" s="61"/>
      <c r="I403" s="61"/>
      <c r="J403" s="61"/>
      <c r="K403" s="61"/>
      <c r="L403" s="61"/>
      <c r="M403" s="61"/>
      <c r="N403" s="3">
        <f t="shared" si="91"/>
        <v>0</v>
      </c>
      <c r="O403" s="9">
        <f t="shared" si="92"/>
        <v>0</v>
      </c>
      <c r="P403" s="4">
        <f t="shared" si="96"/>
        <v>0</v>
      </c>
      <c r="Q403" s="11">
        <f t="shared" si="97"/>
        <v>0</v>
      </c>
      <c r="R403" s="10">
        <f t="shared" si="95"/>
        <v>0</v>
      </c>
      <c r="S403" s="8"/>
    </row>
    <row r="404" spans="1:19">
      <c r="A404" s="61">
        <v>4</v>
      </c>
      <c r="B404" s="61"/>
      <c r="C404" s="12"/>
      <c r="D404" s="61"/>
      <c r="E404" s="61"/>
      <c r="F404" s="61"/>
      <c r="G404" s="61"/>
      <c r="H404" s="61"/>
      <c r="I404" s="61"/>
      <c r="J404" s="61"/>
      <c r="K404" s="61"/>
      <c r="L404" s="61"/>
      <c r="M404" s="61"/>
      <c r="N404" s="3">
        <f t="shared" si="91"/>
        <v>0</v>
      </c>
      <c r="O404" s="9">
        <f t="shared" si="92"/>
        <v>0</v>
      </c>
      <c r="P404" s="4">
        <f t="shared" si="96"/>
        <v>0</v>
      </c>
      <c r="Q404" s="11">
        <f t="shared" si="97"/>
        <v>0</v>
      </c>
      <c r="R404" s="10">
        <f t="shared" si="95"/>
        <v>0</v>
      </c>
      <c r="S404" s="8"/>
    </row>
    <row r="405" spans="1:19">
      <c r="A405" s="61">
        <v>5</v>
      </c>
      <c r="B405" s="61"/>
      <c r="C405" s="12"/>
      <c r="D405" s="61"/>
      <c r="E405" s="61"/>
      <c r="F405" s="61"/>
      <c r="G405" s="61"/>
      <c r="H405" s="61"/>
      <c r="I405" s="61"/>
      <c r="J405" s="61"/>
      <c r="K405" s="61"/>
      <c r="L405" s="61"/>
      <c r="M405" s="61"/>
      <c r="N405" s="3">
        <f t="shared" si="91"/>
        <v>0</v>
      </c>
      <c r="O405" s="9">
        <f t="shared" si="92"/>
        <v>0</v>
      </c>
      <c r="P405" s="4">
        <f t="shared" si="96"/>
        <v>0</v>
      </c>
      <c r="Q405" s="11">
        <f t="shared" si="97"/>
        <v>0</v>
      </c>
      <c r="R405" s="10">
        <f t="shared" si="95"/>
        <v>0</v>
      </c>
      <c r="S405" s="8"/>
    </row>
    <row r="406" spans="1:19">
      <c r="A406" s="61">
        <v>6</v>
      </c>
      <c r="B406" s="61"/>
      <c r="C406" s="12"/>
      <c r="D406" s="61"/>
      <c r="E406" s="61"/>
      <c r="F406" s="61"/>
      <c r="G406" s="61"/>
      <c r="H406" s="61"/>
      <c r="I406" s="61"/>
      <c r="J406" s="61"/>
      <c r="K406" s="61"/>
      <c r="L406" s="61"/>
      <c r="M406" s="61"/>
      <c r="N406" s="3">
        <f t="shared" si="91"/>
        <v>0</v>
      </c>
      <c r="O406" s="9">
        <f t="shared" si="92"/>
        <v>0</v>
      </c>
      <c r="P406" s="4">
        <f t="shared" si="96"/>
        <v>0</v>
      </c>
      <c r="Q406" s="11">
        <f t="shared" si="97"/>
        <v>0</v>
      </c>
      <c r="R406" s="10">
        <f t="shared" si="95"/>
        <v>0</v>
      </c>
      <c r="S406" s="8"/>
    </row>
    <row r="407" spans="1:19">
      <c r="A407" s="61">
        <v>7</v>
      </c>
      <c r="B407" s="61"/>
      <c r="C407" s="12"/>
      <c r="D407" s="61"/>
      <c r="E407" s="61"/>
      <c r="F407" s="61"/>
      <c r="G407" s="61"/>
      <c r="H407" s="61"/>
      <c r="I407" s="61"/>
      <c r="J407" s="61"/>
      <c r="K407" s="61"/>
      <c r="L407" s="61"/>
      <c r="M407" s="61"/>
      <c r="N407" s="3">
        <f t="shared" si="91"/>
        <v>0</v>
      </c>
      <c r="O407" s="9">
        <f t="shared" si="92"/>
        <v>0</v>
      </c>
      <c r="P407" s="4">
        <f t="shared" si="96"/>
        <v>0</v>
      </c>
      <c r="Q407" s="11">
        <f t="shared" si="97"/>
        <v>0</v>
      </c>
      <c r="R407" s="10">
        <f t="shared" si="95"/>
        <v>0</v>
      </c>
      <c r="S407" s="8"/>
    </row>
    <row r="408" spans="1:19">
      <c r="A408" s="61">
        <v>8</v>
      </c>
      <c r="B408" s="61"/>
      <c r="C408" s="12"/>
      <c r="D408" s="61"/>
      <c r="E408" s="61"/>
      <c r="F408" s="61"/>
      <c r="G408" s="61"/>
      <c r="H408" s="61"/>
      <c r="I408" s="61"/>
      <c r="J408" s="61"/>
      <c r="K408" s="61"/>
      <c r="L408" s="61"/>
      <c r="M408" s="61"/>
      <c r="N408" s="3">
        <f t="shared" si="91"/>
        <v>0</v>
      </c>
      <c r="O408" s="9">
        <f t="shared" si="92"/>
        <v>0</v>
      </c>
      <c r="P408" s="4">
        <f t="shared" si="96"/>
        <v>0</v>
      </c>
      <c r="Q408" s="11">
        <f t="shared" si="97"/>
        <v>0</v>
      </c>
      <c r="R408" s="10">
        <f t="shared" si="95"/>
        <v>0</v>
      </c>
      <c r="S408" s="8"/>
    </row>
    <row r="409" spans="1:19">
      <c r="A409" s="61">
        <v>9</v>
      </c>
      <c r="B409" s="61"/>
      <c r="C409" s="12"/>
      <c r="D409" s="61"/>
      <c r="E409" s="61"/>
      <c r="F409" s="61"/>
      <c r="G409" s="61"/>
      <c r="H409" s="61"/>
      <c r="I409" s="61"/>
      <c r="J409" s="61"/>
      <c r="K409" s="61"/>
      <c r="L409" s="61"/>
      <c r="M409" s="61"/>
      <c r="N409" s="3">
        <f t="shared" si="91"/>
        <v>0</v>
      </c>
      <c r="O409" s="9">
        <f t="shared" si="92"/>
        <v>0</v>
      </c>
      <c r="P409" s="4">
        <f t="shared" si="96"/>
        <v>0</v>
      </c>
      <c r="Q409" s="11">
        <f t="shared" si="97"/>
        <v>0</v>
      </c>
      <c r="R409" s="10">
        <f t="shared" si="95"/>
        <v>0</v>
      </c>
      <c r="S409" s="8"/>
    </row>
    <row r="410" spans="1:19">
      <c r="A410" s="61">
        <v>10</v>
      </c>
      <c r="B410" s="61"/>
      <c r="C410" s="12"/>
      <c r="D410" s="61"/>
      <c r="E410" s="61"/>
      <c r="F410" s="61"/>
      <c r="G410" s="61"/>
      <c r="H410" s="61"/>
      <c r="I410" s="61"/>
      <c r="J410" s="61"/>
      <c r="K410" s="61"/>
      <c r="L410" s="61"/>
      <c r="M410" s="61"/>
      <c r="N410" s="3">
        <f t="shared" si="91"/>
        <v>0</v>
      </c>
      <c r="O410" s="9">
        <f t="shared" si="92"/>
        <v>0</v>
      </c>
      <c r="P410" s="4">
        <f t="shared" si="96"/>
        <v>0</v>
      </c>
      <c r="Q410" s="11">
        <f t="shared" si="97"/>
        <v>0</v>
      </c>
      <c r="R410" s="10">
        <f t="shared" si="95"/>
        <v>0</v>
      </c>
      <c r="S410" s="8"/>
    </row>
    <row r="411" spans="1:19">
      <c r="A411" s="64" t="s">
        <v>67</v>
      </c>
      <c r="B411" s="65"/>
      <c r="C411" s="65"/>
      <c r="D411" s="65"/>
      <c r="E411" s="65"/>
      <c r="F411" s="65"/>
      <c r="G411" s="65"/>
      <c r="H411" s="65"/>
      <c r="I411" s="65"/>
      <c r="J411" s="65"/>
      <c r="K411" s="65"/>
      <c r="L411" s="65"/>
      <c r="M411" s="65"/>
      <c r="N411" s="65"/>
      <c r="O411" s="65"/>
      <c r="P411" s="65"/>
      <c r="Q411" s="66"/>
      <c r="R411" s="10">
        <f>SUM(R401:R410)</f>
        <v>0</v>
      </c>
      <c r="S411" s="8"/>
    </row>
    <row r="412" spans="1:19" ht="15.75">
      <c r="A412" s="24" t="s">
        <v>68</v>
      </c>
      <c r="B412" s="24"/>
      <c r="C412" s="15"/>
      <c r="D412" s="15"/>
      <c r="E412" s="15"/>
      <c r="F412" s="15"/>
      <c r="G412" s="15"/>
      <c r="H412" s="15"/>
      <c r="I412" s="15"/>
      <c r="J412" s="15"/>
      <c r="K412" s="15"/>
      <c r="L412" s="15"/>
      <c r="M412" s="15"/>
      <c r="N412" s="15"/>
      <c r="O412" s="15"/>
      <c r="P412" s="15"/>
      <c r="Q412" s="15"/>
      <c r="R412" s="16"/>
      <c r="S412" s="8"/>
    </row>
    <row r="413" spans="1:19">
      <c r="A413" s="49" t="s">
        <v>88</v>
      </c>
      <c r="B413" s="49"/>
      <c r="C413" s="49"/>
      <c r="D413" s="49"/>
      <c r="E413" s="49"/>
      <c r="F413" s="49"/>
      <c r="G413" s="49"/>
      <c r="H413" s="49"/>
      <c r="I413" s="49"/>
      <c r="J413" s="15"/>
      <c r="K413" s="15"/>
      <c r="L413" s="15"/>
      <c r="M413" s="15"/>
      <c r="N413" s="15"/>
      <c r="O413" s="15"/>
      <c r="P413" s="15"/>
      <c r="Q413" s="15"/>
      <c r="R413" s="16"/>
      <c r="S413" s="8"/>
    </row>
    <row r="414" spans="1:19">
      <c r="A414" s="49"/>
      <c r="B414" s="49"/>
      <c r="C414" s="49"/>
      <c r="D414" s="49"/>
      <c r="E414" s="49"/>
      <c r="F414" s="49"/>
      <c r="G414" s="49"/>
      <c r="H414" s="49"/>
      <c r="I414" s="49"/>
      <c r="J414" s="15"/>
      <c r="K414" s="15"/>
      <c r="L414" s="15"/>
      <c r="M414" s="15"/>
      <c r="N414" s="15"/>
      <c r="O414" s="15"/>
      <c r="P414" s="15"/>
      <c r="Q414" s="15"/>
      <c r="R414" s="16"/>
      <c r="S414" s="8"/>
    </row>
    <row r="415" spans="1:19">
      <c r="A415" s="67" t="s">
        <v>186</v>
      </c>
      <c r="B415" s="68"/>
      <c r="C415" s="68"/>
      <c r="D415" s="68"/>
      <c r="E415" s="68"/>
      <c r="F415" s="68"/>
      <c r="G415" s="68"/>
      <c r="H415" s="68"/>
      <c r="I415" s="68"/>
      <c r="J415" s="68"/>
      <c r="K415" s="68"/>
      <c r="L415" s="68"/>
      <c r="M415" s="68"/>
      <c r="N415" s="68"/>
      <c r="O415" s="68"/>
      <c r="P415" s="68"/>
      <c r="Q415" s="57"/>
      <c r="R415" s="8"/>
      <c r="S415" s="8"/>
    </row>
    <row r="416" spans="1:19" ht="18">
      <c r="A416" s="69" t="s">
        <v>27</v>
      </c>
      <c r="B416" s="70"/>
      <c r="C416" s="70"/>
      <c r="D416" s="50"/>
      <c r="E416" s="50"/>
      <c r="F416" s="50"/>
      <c r="G416" s="50"/>
      <c r="H416" s="50"/>
      <c r="I416" s="50"/>
      <c r="J416" s="50"/>
      <c r="K416" s="50"/>
      <c r="L416" s="50"/>
      <c r="M416" s="50"/>
      <c r="N416" s="50"/>
      <c r="O416" s="50"/>
      <c r="P416" s="50"/>
      <c r="Q416" s="57"/>
      <c r="R416" s="8"/>
      <c r="S416" s="8"/>
    </row>
    <row r="417" spans="1:19">
      <c r="A417" s="67" t="s">
        <v>72</v>
      </c>
      <c r="B417" s="68"/>
      <c r="C417" s="68"/>
      <c r="D417" s="68"/>
      <c r="E417" s="68"/>
      <c r="F417" s="68"/>
      <c r="G417" s="68"/>
      <c r="H417" s="68"/>
      <c r="I417" s="68"/>
      <c r="J417" s="68"/>
      <c r="K417" s="68"/>
      <c r="L417" s="68"/>
      <c r="M417" s="68"/>
      <c r="N417" s="68"/>
      <c r="O417" s="68"/>
      <c r="P417" s="68"/>
      <c r="Q417" s="57"/>
      <c r="R417" s="8"/>
      <c r="S417" s="8"/>
    </row>
    <row r="418" spans="1:19">
      <c r="A418" s="61">
        <v>1</v>
      </c>
      <c r="B418" s="61"/>
      <c r="C418" s="12"/>
      <c r="D418" s="61"/>
      <c r="E418" s="61"/>
      <c r="F418" s="61"/>
      <c r="G418" s="61"/>
      <c r="H418" s="61"/>
      <c r="I418" s="61"/>
      <c r="J418" s="61"/>
      <c r="K418" s="61"/>
      <c r="L418" s="61"/>
      <c r="M418" s="61"/>
      <c r="N418" s="3">
        <f t="shared" ref="N418:N427" si="98">(IF(F418="OŽ",IF(L418=1,550.8,IF(L418=2,426.38,IF(L418=3,342.14,IF(L418=4,181.44,IF(L418=5,168.48,IF(L418=6,155.52,IF(L418=7,148.5,IF(L418=8,144,0))))))))+IF(L418&lt;=8,0,IF(L418&lt;=16,137.7,IF(L418&lt;=24,108,IF(L418&lt;=32,80.1,IF(L418&lt;=36,52.2,0)))))-IF(L418&lt;=8,0,IF(L418&lt;=16,(L418-9)*2.754,IF(L418&lt;=24,(L418-17)* 2.754,IF(L418&lt;=32,(L418-25)* 2.754,IF(L418&lt;=36,(L418-33)*2.754,0))))),0)+IF(F418="PČ",IF(L418=1,449,IF(L418=2,314.6,IF(L418=3,238,IF(L418=4,172,IF(L418=5,159,IF(L418=6,145,IF(L418=7,132,IF(L418=8,119,0))))))))+IF(L418&lt;=8,0,IF(L418&lt;=16,88,IF(L418&lt;=24,55,IF(L418&lt;=32,22,0))))-IF(L418&lt;=8,0,IF(L418&lt;=16,(L418-9)*2.245,IF(L418&lt;=24,(L418-17)*2.245,IF(L418&lt;=32,(L418-25)*2.245,0)))),0)+IF(F418="PČneol",IF(L418=1,85,IF(L418=2,64.61,IF(L418=3,50.76,IF(L418=4,16.25,IF(L418=5,15,IF(L418=6,13.75,IF(L418=7,12.5,IF(L418=8,11.25,0))))))))+IF(L418&lt;=8,0,IF(L418&lt;=16,9,0))-IF(L418&lt;=8,0,IF(L418&lt;=16,(L418-9)*0.425,0)),0)+IF(F418="PŽ",IF(L418=1,85,IF(L418=2,59.5,IF(L418=3,45,IF(L418=4,32.5,IF(L418=5,30,IF(L418=6,27.5,IF(L418=7,25,IF(L418=8,22.5,0))))))))+IF(L418&lt;=8,0,IF(L418&lt;=16,19,IF(L418&lt;=24,13,IF(L418&lt;=32,8,0))))-IF(L418&lt;=8,0,IF(L418&lt;=16,(L418-9)*0.425,IF(L418&lt;=24,(L418-17)*0.425,IF(L418&lt;=32,(L418-25)*0.425,0)))),0)+IF(F418="EČ",IF(L418=1,204,IF(L418=2,156.24,IF(L418=3,123.84,IF(L418=4,72,IF(L418=5,66,IF(L418=6,60,IF(L418=7,54,IF(L418=8,48,0))))))))+IF(L418&lt;=8,0,IF(L418&lt;=16,40,IF(L418&lt;=24,25,0)))-IF(L418&lt;=8,0,IF(L418&lt;=16,(L418-9)*1.02,IF(L418&lt;=24,(L418-17)*1.02,0))),0)+IF(F418="EČneol",IF(L418=1,68,IF(L418=2,51.69,IF(L418=3,40.61,IF(L418=4,13,IF(L418=5,12,IF(L418=6,11,IF(L418=7,10,IF(L418=8,9,0)))))))))+IF(F418="EŽ",IF(L418=1,68,IF(L418=2,47.6,IF(L418=3,36,IF(L418=4,18,IF(L418=5,16.5,IF(L418=6,15,IF(L418=7,13.5,IF(L418=8,12,0))))))))+IF(L418&lt;=8,0,IF(L418&lt;=16,10,IF(L418&lt;=24,6,0)))-IF(L418&lt;=8,0,IF(L418&lt;=16,(L418-9)*0.34,IF(L418&lt;=24,(L418-17)*0.34,0))),0)+IF(F418="PT",IF(L418=1,68,IF(L418=2,52.08,IF(L418=3,41.28,IF(L418=4,24,IF(L418=5,22,IF(L418=6,20,IF(L418=7,18,IF(L418=8,16,0))))))))+IF(L418&lt;=8,0,IF(L418&lt;=16,13,IF(L418&lt;=24,9,IF(L418&lt;=32,4,0))))-IF(L418&lt;=8,0,IF(L418&lt;=16,(L418-9)*0.34,IF(L418&lt;=24,(L418-17)*0.34,IF(L418&lt;=32,(L418-25)*0.34,0)))),0)+IF(F418="JOŽ",IF(L418=1,85,IF(L418=2,59.5,IF(L418=3,45,IF(L418=4,32.5,IF(L418=5,30,IF(L418=6,27.5,IF(L418=7,25,IF(L418=8,22.5,0))))))))+IF(L418&lt;=8,0,IF(L418&lt;=16,19,IF(L418&lt;=24,13,0)))-IF(L418&lt;=8,0,IF(L418&lt;=16,(L418-9)*0.425,IF(L418&lt;=24,(L418-17)*0.425,0))),0)+IF(F418="JPČ",IF(L418=1,68,IF(L418=2,47.6,IF(L418=3,36,IF(L418=4,26,IF(L418=5,24,IF(L418=6,22,IF(L418=7,20,IF(L418=8,18,0))))))))+IF(L418&lt;=8,0,IF(L418&lt;=16,13,IF(L418&lt;=24,9,0)))-IF(L418&lt;=8,0,IF(L418&lt;=16,(L418-9)*0.34,IF(L418&lt;=24,(L418-17)*0.34,0))),0)+IF(F418="JEČ",IF(L418=1,34,IF(L418=2,26.04,IF(L418=3,20.6,IF(L418=4,12,IF(L418=5,11,IF(L418=6,10,IF(L418=7,9,IF(L418=8,8,0))))))))+IF(L418&lt;=8,0,IF(L418&lt;=16,6,0))-IF(L418&lt;=8,0,IF(L418&lt;=16,(L418-9)*0.17,0)),0)+IF(F418="JEOF",IF(L418=1,34,IF(L418=2,26.04,IF(L418=3,20.6,IF(L418=4,12,IF(L418=5,11,IF(L418=6,10,IF(L418=7,9,IF(L418=8,8,0))))))))+IF(L418&lt;=8,0,IF(L418&lt;=16,6,0))-IF(L418&lt;=8,0,IF(L418&lt;=16,(L418-9)*0.17,0)),0)+IF(F418="JnPČ",IF(L418=1,51,IF(L418=2,35.7,IF(L418=3,27,IF(L418=4,19.5,IF(L418=5,18,IF(L418=6,16.5,IF(L418=7,15,IF(L418=8,13.5,0))))))))+IF(L418&lt;=8,0,IF(L418&lt;=16,10,0))-IF(L418&lt;=8,0,IF(L418&lt;=16,(L418-9)*0.255,0)),0)+IF(F418="JnEČ",IF(L418=1,25.5,IF(L418=2,19.53,IF(L418=3,15.48,IF(L418=4,9,IF(L418=5,8.25,IF(L418=6,7.5,IF(L418=7,6.75,IF(L418=8,6,0))))))))+IF(L418&lt;=8,0,IF(L418&lt;=16,5,0))-IF(L418&lt;=8,0,IF(L418&lt;=16,(L418-9)*0.1275,0)),0)+IF(F418="JčPČ",IF(L418=1,21.25,IF(L418=2,14.5,IF(L418=3,11.5,IF(L418=4,7,IF(L418=5,6.5,IF(L418=6,6,IF(L418=7,5.5,IF(L418=8,5,0))))))))+IF(L418&lt;=8,0,IF(L418&lt;=16,4,0))-IF(L418&lt;=8,0,IF(L418&lt;=16,(L418-9)*0.10625,0)),0)+IF(F418="JčEČ",IF(L418=1,17,IF(L418=2,13.02,IF(L418=3,10.32,IF(L418=4,6,IF(L418=5,5.5,IF(L418=6,5,IF(L418=7,4.5,IF(L418=8,4,0))))))))+IF(L418&lt;=8,0,IF(L418&lt;=16,3,0))-IF(L418&lt;=8,0,IF(L418&lt;=16,(L418-9)*0.085,0)),0)+IF(F418="NEAK",IF(L418=1,11.48,IF(L418=2,8.79,IF(L418=3,6.97,IF(L418=4,4.05,IF(L418=5,3.71,IF(L418=6,3.38,IF(L418=7,3.04,IF(L418=8,2.7,0))))))))+IF(L418&lt;=8,0,IF(L418&lt;=16,2,IF(L418&lt;=24,1.3,0)))-IF(L418&lt;=8,0,IF(L418&lt;=16,(L418-9)*0.0574,IF(L418&lt;=24,(L418-17)*0.0574,0))),0))*IF(L418&lt;0,1,IF(OR(F418="PČ",F418="PŽ",F418="PT"),IF(J418&lt;32,J418/32,1),1))* IF(L418&lt;0,1,IF(OR(F418="EČ",F418="EŽ",F418="JOŽ",F418="JPČ",F418="NEAK"),IF(J418&lt;24,J418/24,1),1))*IF(L418&lt;0,1,IF(OR(F418="PČneol",F418="JEČ",F418="JEOF",F418="JnPČ",F418="JnEČ",F418="JčPČ",F418="JčEČ"),IF(J418&lt;16,J418/16,1),1))*IF(L418&lt;0,1,IF(F418="EČneol",IF(J418&lt;8,J418/8,1),1))</f>
        <v>0</v>
      </c>
      <c r="O418" s="9">
        <f t="shared" ref="O418:O427" si="99">IF(F418="OŽ",N418,IF(H418="Ne",IF(J418*0.3&lt;J418-L418,N418,0),IF(J418*0.1&lt;J418-L418,N418,0)))</f>
        <v>0</v>
      </c>
      <c r="P418" s="4">
        <f t="shared" ref="P418" si="100">IF(O418=0,0,IF(F418="OŽ",IF(L418&gt;35,0,IF(J418&gt;35,(36-L418)*1.836,((36-L418)-(36-J418))*1.836)),0)+IF(F418="PČ",IF(L418&gt;31,0,IF(J418&gt;31,(32-L418)*1.347,((32-L418)-(32-J418))*1.347)),0)+ IF(F418="PČneol",IF(L418&gt;15,0,IF(J418&gt;15,(16-L418)*0.255,((16-L418)-(16-J418))*0.255)),0)+IF(F418="PŽ",IF(L418&gt;31,0,IF(J418&gt;31,(32-L418)*0.255,((32-L418)-(32-J418))*0.255)),0)+IF(F418="EČ",IF(L418&gt;23,0,IF(J418&gt;23,(24-L418)*0.612,((24-L418)-(24-J418))*0.612)),0)+IF(F418="EČneol",IF(L418&gt;7,0,IF(J418&gt;7,(8-L418)*0.204,((8-L418)-(8-J418))*0.204)),0)+IF(F418="EŽ",IF(L418&gt;23,0,IF(J418&gt;23,(24-L418)*0.204,((24-L418)-(24-J418))*0.204)),0)+IF(F418="PT",IF(L418&gt;31,0,IF(J418&gt;31,(32-L418)*0.204,((32-L418)-(32-J418))*0.204)),0)+IF(F418="JOŽ",IF(L418&gt;23,0,IF(J418&gt;23,(24-L418)*0.255,((24-L418)-(24-J418))*0.255)),0)+IF(F418="JPČ",IF(L418&gt;23,0,IF(J418&gt;23,(24-L418)*0.204,((24-L418)-(24-J418))*0.204)),0)+IF(F418="JEČ",IF(L418&gt;15,0,IF(J418&gt;15,(16-L418)*0.102,((16-L418)-(16-J418))*0.102)),0)+IF(F418="JEOF",IF(L418&gt;15,0,IF(J418&gt;15,(16-L418)*0.102,((16-L418)-(16-J418))*0.102)),0)+IF(F418="JnPČ",IF(L418&gt;15,0,IF(J418&gt;15,(16-L418)*0.153,((16-L418)-(16-J418))*0.153)),0)+IF(F418="JnEČ",IF(L418&gt;15,0,IF(J418&gt;15,(16-L418)*0.0765,((16-L418)-(16-J418))*0.0765)),0)+IF(F418="JčPČ",IF(L418&gt;15,0,IF(J418&gt;15,(16-L418)*0.06375,((16-L418)-(16-J418))*0.06375)),0)+IF(F418="JčEČ",IF(L418&gt;15,0,IF(J418&gt;15,(16-L418)*0.051,((16-L418)-(16-J418))*0.051)),0)+IF(F418="NEAK",IF(L418&gt;23,0,IF(J418&gt;23,(24-L418)*0.03444,((24-L418)-(24-J418))*0.03444)),0))</f>
        <v>0</v>
      </c>
      <c r="Q418" s="11">
        <f t="shared" ref="Q418" si="101">IF(ISERROR(P418*100/N418),0,(P418*100/N418))</f>
        <v>0</v>
      </c>
      <c r="R418" s="10">
        <f t="shared" ref="R418:R427" si="102">IF(Q418&lt;=30,O418+P418,O418+O418*0.3)*IF(G418=1,0.4,IF(G418=2,0.75,IF(G418="1 (kas 4 m. 1 k. nerengiamos)",0.52,1)))*IF(D418="olimpinė",1,IF(M418="Ne",0.5,1))*IF(OR(A$5="Lietuvos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federacija"),IF(OR(J418&lt;8,K418&lt;16),0,1),1)*E418*IF(I418&lt;=1,1,1/I418)*IF(OR(A$5="Lietuvos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418" s="8"/>
    </row>
    <row r="419" spans="1:19">
      <c r="A419" s="61">
        <v>2</v>
      </c>
      <c r="B419" s="61"/>
      <c r="C419" s="12"/>
      <c r="D419" s="61"/>
      <c r="E419" s="61"/>
      <c r="F419" s="61"/>
      <c r="G419" s="61"/>
      <c r="H419" s="61"/>
      <c r="I419" s="61"/>
      <c r="J419" s="61"/>
      <c r="K419" s="61"/>
      <c r="L419" s="61"/>
      <c r="M419" s="61"/>
      <c r="N419" s="3">
        <f t="shared" si="98"/>
        <v>0</v>
      </c>
      <c r="O419" s="9">
        <f t="shared" si="99"/>
        <v>0</v>
      </c>
      <c r="P419" s="4">
        <f t="shared" ref="P419:P427" si="103">IF(O419=0,0,IF(F419="OŽ",IF(L419&gt;35,0,IF(J419&gt;35,(36-L419)*1.836,((36-L419)-(36-J419))*1.836)),0)+IF(F419="PČ",IF(L419&gt;31,0,IF(J419&gt;31,(32-L419)*1.347,((32-L419)-(32-J419))*1.347)),0)+ IF(F419="PČneol",IF(L419&gt;15,0,IF(J419&gt;15,(16-L419)*0.255,((16-L419)-(16-J419))*0.255)),0)+IF(F419="PŽ",IF(L419&gt;31,0,IF(J419&gt;31,(32-L419)*0.255,((32-L419)-(32-J419))*0.255)),0)+IF(F419="EČ",IF(L419&gt;23,0,IF(J419&gt;23,(24-L419)*0.612,((24-L419)-(24-J419))*0.612)),0)+IF(F419="EČneol",IF(L419&gt;7,0,IF(J419&gt;7,(8-L419)*0.204,((8-L419)-(8-J419))*0.204)),0)+IF(F419="EŽ",IF(L419&gt;23,0,IF(J419&gt;23,(24-L419)*0.204,((24-L419)-(24-J419))*0.204)),0)+IF(F419="PT",IF(L419&gt;31,0,IF(J419&gt;31,(32-L419)*0.204,((32-L419)-(32-J419))*0.204)),0)+IF(F419="JOŽ",IF(L419&gt;23,0,IF(J419&gt;23,(24-L419)*0.255,((24-L419)-(24-J419))*0.255)),0)+IF(F419="JPČ",IF(L419&gt;23,0,IF(J419&gt;23,(24-L419)*0.204,((24-L419)-(24-J419))*0.204)),0)+IF(F419="JEČ",IF(L419&gt;15,0,IF(J419&gt;15,(16-L419)*0.102,((16-L419)-(16-J419))*0.102)),0)+IF(F419="JEOF",IF(L419&gt;15,0,IF(J419&gt;15,(16-L419)*0.102,((16-L419)-(16-J419))*0.102)),0)+IF(F419="JnPČ",IF(L419&gt;15,0,IF(J419&gt;15,(16-L419)*0.153,((16-L419)-(16-J419))*0.153)),0)+IF(F419="JnEČ",IF(L419&gt;15,0,IF(J419&gt;15,(16-L419)*0.0765,((16-L419)-(16-J419))*0.0765)),0)+IF(F419="JčPČ",IF(L419&gt;15,0,IF(J419&gt;15,(16-L419)*0.06375,((16-L419)-(16-J419))*0.06375)),0)+IF(F419="JčEČ",IF(L419&gt;15,0,IF(J419&gt;15,(16-L419)*0.051,((16-L419)-(16-J419))*0.051)),0)+IF(F419="NEAK",IF(L419&gt;23,0,IF(J419&gt;23,(24-L419)*0.03444,((24-L419)-(24-J419))*0.03444)),0))</f>
        <v>0</v>
      </c>
      <c r="Q419" s="11">
        <f t="shared" ref="Q419:Q427" si="104">IF(ISERROR(P419*100/N419),0,(P419*100/N419))</f>
        <v>0</v>
      </c>
      <c r="R419" s="10">
        <f t="shared" si="102"/>
        <v>0</v>
      </c>
      <c r="S419" s="8"/>
    </row>
    <row r="420" spans="1:19">
      <c r="A420" s="61">
        <v>3</v>
      </c>
      <c r="B420" s="61"/>
      <c r="C420" s="12"/>
      <c r="D420" s="61"/>
      <c r="E420" s="61"/>
      <c r="F420" s="61"/>
      <c r="G420" s="61"/>
      <c r="H420" s="61"/>
      <c r="I420" s="61"/>
      <c r="J420" s="61"/>
      <c r="K420" s="61"/>
      <c r="L420" s="61"/>
      <c r="M420" s="61"/>
      <c r="N420" s="3">
        <f t="shared" si="98"/>
        <v>0</v>
      </c>
      <c r="O420" s="9">
        <f t="shared" si="99"/>
        <v>0</v>
      </c>
      <c r="P420" s="4">
        <f t="shared" si="103"/>
        <v>0</v>
      </c>
      <c r="Q420" s="11">
        <f t="shared" si="104"/>
        <v>0</v>
      </c>
      <c r="R420" s="10">
        <f t="shared" si="102"/>
        <v>0</v>
      </c>
      <c r="S420" s="8"/>
    </row>
    <row r="421" spans="1:19">
      <c r="A421" s="61">
        <v>4</v>
      </c>
      <c r="B421" s="61"/>
      <c r="C421" s="12"/>
      <c r="D421" s="61"/>
      <c r="E421" s="61"/>
      <c r="F421" s="61"/>
      <c r="G421" s="61"/>
      <c r="H421" s="61"/>
      <c r="I421" s="61"/>
      <c r="J421" s="61"/>
      <c r="K421" s="61"/>
      <c r="L421" s="61"/>
      <c r="M421" s="61"/>
      <c r="N421" s="3">
        <f t="shared" si="98"/>
        <v>0</v>
      </c>
      <c r="O421" s="9">
        <f t="shared" si="99"/>
        <v>0</v>
      </c>
      <c r="P421" s="4">
        <f t="shared" si="103"/>
        <v>0</v>
      </c>
      <c r="Q421" s="11">
        <f t="shared" si="104"/>
        <v>0</v>
      </c>
      <c r="R421" s="10">
        <f t="shared" si="102"/>
        <v>0</v>
      </c>
      <c r="S421" s="8"/>
    </row>
    <row r="422" spans="1:19">
      <c r="A422" s="61">
        <v>5</v>
      </c>
      <c r="B422" s="61"/>
      <c r="C422" s="12"/>
      <c r="D422" s="61"/>
      <c r="E422" s="61"/>
      <c r="F422" s="61"/>
      <c r="G422" s="61"/>
      <c r="H422" s="61"/>
      <c r="I422" s="61"/>
      <c r="J422" s="61"/>
      <c r="K422" s="61"/>
      <c r="L422" s="61"/>
      <c r="M422" s="61"/>
      <c r="N422" s="3">
        <f t="shared" si="98"/>
        <v>0</v>
      </c>
      <c r="O422" s="9">
        <f t="shared" si="99"/>
        <v>0</v>
      </c>
      <c r="P422" s="4">
        <f t="shared" si="103"/>
        <v>0</v>
      </c>
      <c r="Q422" s="11">
        <f t="shared" si="104"/>
        <v>0</v>
      </c>
      <c r="R422" s="10">
        <f t="shared" si="102"/>
        <v>0</v>
      </c>
      <c r="S422" s="8"/>
    </row>
    <row r="423" spans="1:19">
      <c r="A423" s="61">
        <v>6</v>
      </c>
      <c r="B423" s="61"/>
      <c r="C423" s="12"/>
      <c r="D423" s="61"/>
      <c r="E423" s="61"/>
      <c r="F423" s="61"/>
      <c r="G423" s="61"/>
      <c r="H423" s="61"/>
      <c r="I423" s="61"/>
      <c r="J423" s="61"/>
      <c r="K423" s="61"/>
      <c r="L423" s="61"/>
      <c r="M423" s="61"/>
      <c r="N423" s="3">
        <f t="shared" si="98"/>
        <v>0</v>
      </c>
      <c r="O423" s="9">
        <f t="shared" si="99"/>
        <v>0</v>
      </c>
      <c r="P423" s="4">
        <f t="shared" si="103"/>
        <v>0</v>
      </c>
      <c r="Q423" s="11">
        <f t="shared" si="104"/>
        <v>0</v>
      </c>
      <c r="R423" s="10">
        <f t="shared" si="102"/>
        <v>0</v>
      </c>
      <c r="S423" s="8"/>
    </row>
    <row r="424" spans="1:19">
      <c r="A424" s="61">
        <v>7</v>
      </c>
      <c r="B424" s="61"/>
      <c r="C424" s="12"/>
      <c r="D424" s="61"/>
      <c r="E424" s="61"/>
      <c r="F424" s="61"/>
      <c r="G424" s="61"/>
      <c r="H424" s="61"/>
      <c r="I424" s="61"/>
      <c r="J424" s="61"/>
      <c r="K424" s="61"/>
      <c r="L424" s="61"/>
      <c r="M424" s="61"/>
      <c r="N424" s="3">
        <f t="shared" si="98"/>
        <v>0</v>
      </c>
      <c r="O424" s="9">
        <f t="shared" si="99"/>
        <v>0</v>
      </c>
      <c r="P424" s="4">
        <f t="shared" si="103"/>
        <v>0</v>
      </c>
      <c r="Q424" s="11">
        <f t="shared" si="104"/>
        <v>0</v>
      </c>
      <c r="R424" s="10">
        <f t="shared" si="102"/>
        <v>0</v>
      </c>
      <c r="S424" s="8"/>
    </row>
    <row r="425" spans="1:19">
      <c r="A425" s="61">
        <v>8</v>
      </c>
      <c r="B425" s="61"/>
      <c r="C425" s="12"/>
      <c r="D425" s="61"/>
      <c r="E425" s="61"/>
      <c r="F425" s="61"/>
      <c r="G425" s="61"/>
      <c r="H425" s="61"/>
      <c r="I425" s="61"/>
      <c r="J425" s="61"/>
      <c r="K425" s="61"/>
      <c r="L425" s="61"/>
      <c r="M425" s="61"/>
      <c r="N425" s="3">
        <f t="shared" si="98"/>
        <v>0</v>
      </c>
      <c r="O425" s="9">
        <f t="shared" si="99"/>
        <v>0</v>
      </c>
      <c r="P425" s="4">
        <f t="shared" si="103"/>
        <v>0</v>
      </c>
      <c r="Q425" s="11">
        <f t="shared" si="104"/>
        <v>0</v>
      </c>
      <c r="R425" s="10">
        <f t="shared" si="102"/>
        <v>0</v>
      </c>
      <c r="S425" s="8"/>
    </row>
    <row r="426" spans="1:19">
      <c r="A426" s="61">
        <v>9</v>
      </c>
      <c r="B426" s="61"/>
      <c r="C426" s="12"/>
      <c r="D426" s="61"/>
      <c r="E426" s="61"/>
      <c r="F426" s="61"/>
      <c r="G426" s="61"/>
      <c r="H426" s="61"/>
      <c r="I426" s="61"/>
      <c r="J426" s="61"/>
      <c r="K426" s="61"/>
      <c r="L426" s="61"/>
      <c r="M426" s="61"/>
      <c r="N426" s="3">
        <f t="shared" si="98"/>
        <v>0</v>
      </c>
      <c r="O426" s="9">
        <f t="shared" si="99"/>
        <v>0</v>
      </c>
      <c r="P426" s="4">
        <f t="shared" si="103"/>
        <v>0</v>
      </c>
      <c r="Q426" s="11">
        <f t="shared" si="104"/>
        <v>0</v>
      </c>
      <c r="R426" s="10">
        <f t="shared" si="102"/>
        <v>0</v>
      </c>
      <c r="S426" s="8"/>
    </row>
    <row r="427" spans="1:19">
      <c r="A427" s="61">
        <v>10</v>
      </c>
      <c r="B427" s="61"/>
      <c r="C427" s="12"/>
      <c r="D427" s="61"/>
      <c r="E427" s="61"/>
      <c r="F427" s="61"/>
      <c r="G427" s="61"/>
      <c r="H427" s="61"/>
      <c r="I427" s="61"/>
      <c r="J427" s="61"/>
      <c r="K427" s="61"/>
      <c r="L427" s="61"/>
      <c r="M427" s="61"/>
      <c r="N427" s="3">
        <f t="shared" si="98"/>
        <v>0</v>
      </c>
      <c r="O427" s="9">
        <f t="shared" si="99"/>
        <v>0</v>
      </c>
      <c r="P427" s="4">
        <f t="shared" si="103"/>
        <v>0</v>
      </c>
      <c r="Q427" s="11">
        <f t="shared" si="104"/>
        <v>0</v>
      </c>
      <c r="R427" s="10">
        <f t="shared" si="102"/>
        <v>0</v>
      </c>
      <c r="S427" s="8"/>
    </row>
    <row r="428" spans="1:19">
      <c r="A428" s="64" t="s">
        <v>67</v>
      </c>
      <c r="B428" s="65"/>
      <c r="C428" s="65"/>
      <c r="D428" s="65"/>
      <c r="E428" s="65"/>
      <c r="F428" s="65"/>
      <c r="G428" s="65"/>
      <c r="H428" s="65"/>
      <c r="I428" s="65"/>
      <c r="J428" s="65"/>
      <c r="K428" s="65"/>
      <c r="L428" s="65"/>
      <c r="M428" s="65"/>
      <c r="N428" s="65"/>
      <c r="O428" s="65"/>
      <c r="P428" s="65"/>
      <c r="Q428" s="66"/>
      <c r="R428" s="10">
        <f>SUM(R418:R427)</f>
        <v>0</v>
      </c>
      <c r="S428" s="8"/>
    </row>
    <row r="429" spans="1:19" ht="15.75">
      <c r="A429" s="24" t="s">
        <v>68</v>
      </c>
      <c r="B429" s="24"/>
      <c r="C429" s="15"/>
      <c r="D429" s="15"/>
      <c r="E429" s="15"/>
      <c r="F429" s="15"/>
      <c r="G429" s="15"/>
      <c r="H429" s="15"/>
      <c r="I429" s="15"/>
      <c r="J429" s="15"/>
      <c r="K429" s="15"/>
      <c r="L429" s="15"/>
      <c r="M429" s="15"/>
      <c r="N429" s="15"/>
      <c r="O429" s="15"/>
      <c r="P429" s="15"/>
      <c r="Q429" s="15"/>
      <c r="R429" s="16"/>
      <c r="S429" s="8"/>
    </row>
    <row r="430" spans="1:19">
      <c r="A430" s="49" t="s">
        <v>88</v>
      </c>
      <c r="B430" s="49"/>
      <c r="C430" s="49"/>
      <c r="D430" s="49"/>
      <c r="E430" s="49"/>
      <c r="F430" s="49"/>
      <c r="G430" s="49"/>
      <c r="H430" s="49"/>
      <c r="I430" s="49"/>
      <c r="J430" s="15"/>
      <c r="K430" s="15"/>
      <c r="L430" s="15"/>
      <c r="M430" s="15"/>
      <c r="N430" s="15"/>
      <c r="O430" s="15"/>
      <c r="P430" s="15"/>
      <c r="Q430" s="15"/>
      <c r="R430" s="16"/>
      <c r="S430" s="8"/>
    </row>
    <row r="431" spans="1:19">
      <c r="A431" s="67" t="s">
        <v>186</v>
      </c>
      <c r="B431" s="68"/>
      <c r="C431" s="68"/>
      <c r="D431" s="68"/>
      <c r="E431" s="68"/>
      <c r="F431" s="68"/>
      <c r="G431" s="68"/>
      <c r="H431" s="68"/>
      <c r="I431" s="68"/>
      <c r="J431" s="68"/>
      <c r="K431" s="68"/>
      <c r="L431" s="68"/>
      <c r="M431" s="68"/>
      <c r="N431" s="68"/>
      <c r="O431" s="68"/>
      <c r="P431" s="68"/>
      <c r="Q431" s="57"/>
      <c r="R431" s="8"/>
      <c r="S431" s="8"/>
    </row>
    <row r="432" spans="1:19" ht="18">
      <c r="A432" s="69" t="s">
        <v>27</v>
      </c>
      <c r="B432" s="70"/>
      <c r="C432" s="70"/>
      <c r="D432" s="50"/>
      <c r="E432" s="50"/>
      <c r="F432" s="50"/>
      <c r="G432" s="50"/>
      <c r="H432" s="50"/>
      <c r="I432" s="50"/>
      <c r="J432" s="50"/>
      <c r="K432" s="50"/>
      <c r="L432" s="50"/>
      <c r="M432" s="50"/>
      <c r="N432" s="50"/>
      <c r="O432" s="50"/>
      <c r="P432" s="50"/>
      <c r="Q432" s="57"/>
      <c r="R432" s="8"/>
      <c r="S432" s="8"/>
    </row>
    <row r="433" spans="1:19">
      <c r="A433" s="67" t="s">
        <v>72</v>
      </c>
      <c r="B433" s="68"/>
      <c r="C433" s="68"/>
      <c r="D433" s="68"/>
      <c r="E433" s="68"/>
      <c r="F433" s="68"/>
      <c r="G433" s="68"/>
      <c r="H433" s="68"/>
      <c r="I433" s="68"/>
      <c r="J433" s="68"/>
      <c r="K433" s="68"/>
      <c r="L433" s="68"/>
      <c r="M433" s="68"/>
      <c r="N433" s="68"/>
      <c r="O433" s="68"/>
      <c r="P433" s="68"/>
      <c r="Q433" s="57"/>
      <c r="R433" s="8"/>
      <c r="S433" s="8"/>
    </row>
    <row r="434" spans="1:19">
      <c r="A434" s="61">
        <v>1</v>
      </c>
      <c r="B434" s="61"/>
      <c r="C434" s="12"/>
      <c r="D434" s="61"/>
      <c r="E434" s="61"/>
      <c r="F434" s="61"/>
      <c r="G434" s="61"/>
      <c r="H434" s="61"/>
      <c r="I434" s="61"/>
      <c r="J434" s="61"/>
      <c r="K434" s="61"/>
      <c r="L434" s="61"/>
      <c r="M434" s="61"/>
      <c r="N434" s="3">
        <f t="shared" ref="N434:N443" si="105">(IF(F434="OŽ",IF(L434=1,550.8,IF(L434=2,426.38,IF(L434=3,342.14,IF(L434=4,181.44,IF(L434=5,168.48,IF(L434=6,155.52,IF(L434=7,148.5,IF(L434=8,144,0))))))))+IF(L434&lt;=8,0,IF(L434&lt;=16,137.7,IF(L434&lt;=24,108,IF(L434&lt;=32,80.1,IF(L434&lt;=36,52.2,0)))))-IF(L434&lt;=8,0,IF(L434&lt;=16,(L434-9)*2.754,IF(L434&lt;=24,(L434-17)* 2.754,IF(L434&lt;=32,(L434-25)* 2.754,IF(L434&lt;=36,(L434-33)*2.754,0))))),0)+IF(F434="PČ",IF(L434=1,449,IF(L434=2,314.6,IF(L434=3,238,IF(L434=4,172,IF(L434=5,159,IF(L434=6,145,IF(L434=7,132,IF(L434=8,119,0))))))))+IF(L434&lt;=8,0,IF(L434&lt;=16,88,IF(L434&lt;=24,55,IF(L434&lt;=32,22,0))))-IF(L434&lt;=8,0,IF(L434&lt;=16,(L434-9)*2.245,IF(L434&lt;=24,(L434-17)*2.245,IF(L434&lt;=32,(L434-25)*2.245,0)))),0)+IF(F434="PČneol",IF(L434=1,85,IF(L434=2,64.61,IF(L434=3,50.76,IF(L434=4,16.25,IF(L434=5,15,IF(L434=6,13.75,IF(L434=7,12.5,IF(L434=8,11.25,0))))))))+IF(L434&lt;=8,0,IF(L434&lt;=16,9,0))-IF(L434&lt;=8,0,IF(L434&lt;=16,(L434-9)*0.425,0)),0)+IF(F434="PŽ",IF(L434=1,85,IF(L434=2,59.5,IF(L434=3,45,IF(L434=4,32.5,IF(L434=5,30,IF(L434=6,27.5,IF(L434=7,25,IF(L434=8,22.5,0))))))))+IF(L434&lt;=8,0,IF(L434&lt;=16,19,IF(L434&lt;=24,13,IF(L434&lt;=32,8,0))))-IF(L434&lt;=8,0,IF(L434&lt;=16,(L434-9)*0.425,IF(L434&lt;=24,(L434-17)*0.425,IF(L434&lt;=32,(L434-25)*0.425,0)))),0)+IF(F434="EČ",IF(L434=1,204,IF(L434=2,156.24,IF(L434=3,123.84,IF(L434=4,72,IF(L434=5,66,IF(L434=6,60,IF(L434=7,54,IF(L434=8,48,0))))))))+IF(L434&lt;=8,0,IF(L434&lt;=16,40,IF(L434&lt;=24,25,0)))-IF(L434&lt;=8,0,IF(L434&lt;=16,(L434-9)*1.02,IF(L434&lt;=24,(L434-17)*1.02,0))),0)+IF(F434="EČneol",IF(L434=1,68,IF(L434=2,51.69,IF(L434=3,40.61,IF(L434=4,13,IF(L434=5,12,IF(L434=6,11,IF(L434=7,10,IF(L434=8,9,0)))))))))+IF(F434="EŽ",IF(L434=1,68,IF(L434=2,47.6,IF(L434=3,36,IF(L434=4,18,IF(L434=5,16.5,IF(L434=6,15,IF(L434=7,13.5,IF(L434=8,12,0))))))))+IF(L434&lt;=8,0,IF(L434&lt;=16,10,IF(L434&lt;=24,6,0)))-IF(L434&lt;=8,0,IF(L434&lt;=16,(L434-9)*0.34,IF(L434&lt;=24,(L434-17)*0.34,0))),0)+IF(F434="PT",IF(L434=1,68,IF(L434=2,52.08,IF(L434=3,41.28,IF(L434=4,24,IF(L434=5,22,IF(L434=6,20,IF(L434=7,18,IF(L434=8,16,0))))))))+IF(L434&lt;=8,0,IF(L434&lt;=16,13,IF(L434&lt;=24,9,IF(L434&lt;=32,4,0))))-IF(L434&lt;=8,0,IF(L434&lt;=16,(L434-9)*0.34,IF(L434&lt;=24,(L434-17)*0.34,IF(L434&lt;=32,(L434-25)*0.34,0)))),0)+IF(F434="JOŽ",IF(L434=1,85,IF(L434=2,59.5,IF(L434=3,45,IF(L434=4,32.5,IF(L434=5,30,IF(L434=6,27.5,IF(L434=7,25,IF(L434=8,22.5,0))))))))+IF(L434&lt;=8,0,IF(L434&lt;=16,19,IF(L434&lt;=24,13,0)))-IF(L434&lt;=8,0,IF(L434&lt;=16,(L434-9)*0.425,IF(L434&lt;=24,(L434-17)*0.425,0))),0)+IF(F434="JPČ",IF(L434=1,68,IF(L434=2,47.6,IF(L434=3,36,IF(L434=4,26,IF(L434=5,24,IF(L434=6,22,IF(L434=7,20,IF(L434=8,18,0))))))))+IF(L434&lt;=8,0,IF(L434&lt;=16,13,IF(L434&lt;=24,9,0)))-IF(L434&lt;=8,0,IF(L434&lt;=16,(L434-9)*0.34,IF(L434&lt;=24,(L434-17)*0.34,0))),0)+IF(F434="JEČ",IF(L434=1,34,IF(L434=2,26.04,IF(L434=3,20.6,IF(L434=4,12,IF(L434=5,11,IF(L434=6,10,IF(L434=7,9,IF(L434=8,8,0))))))))+IF(L434&lt;=8,0,IF(L434&lt;=16,6,0))-IF(L434&lt;=8,0,IF(L434&lt;=16,(L434-9)*0.17,0)),0)+IF(F434="JEOF",IF(L434=1,34,IF(L434=2,26.04,IF(L434=3,20.6,IF(L434=4,12,IF(L434=5,11,IF(L434=6,10,IF(L434=7,9,IF(L434=8,8,0))))))))+IF(L434&lt;=8,0,IF(L434&lt;=16,6,0))-IF(L434&lt;=8,0,IF(L434&lt;=16,(L434-9)*0.17,0)),0)+IF(F434="JnPČ",IF(L434=1,51,IF(L434=2,35.7,IF(L434=3,27,IF(L434=4,19.5,IF(L434=5,18,IF(L434=6,16.5,IF(L434=7,15,IF(L434=8,13.5,0))))))))+IF(L434&lt;=8,0,IF(L434&lt;=16,10,0))-IF(L434&lt;=8,0,IF(L434&lt;=16,(L434-9)*0.255,0)),0)+IF(F434="JnEČ",IF(L434=1,25.5,IF(L434=2,19.53,IF(L434=3,15.48,IF(L434=4,9,IF(L434=5,8.25,IF(L434=6,7.5,IF(L434=7,6.75,IF(L434=8,6,0))))))))+IF(L434&lt;=8,0,IF(L434&lt;=16,5,0))-IF(L434&lt;=8,0,IF(L434&lt;=16,(L434-9)*0.1275,0)),0)+IF(F434="JčPČ",IF(L434=1,21.25,IF(L434=2,14.5,IF(L434=3,11.5,IF(L434=4,7,IF(L434=5,6.5,IF(L434=6,6,IF(L434=7,5.5,IF(L434=8,5,0))))))))+IF(L434&lt;=8,0,IF(L434&lt;=16,4,0))-IF(L434&lt;=8,0,IF(L434&lt;=16,(L434-9)*0.10625,0)),0)+IF(F434="JčEČ",IF(L434=1,17,IF(L434=2,13.02,IF(L434=3,10.32,IF(L434=4,6,IF(L434=5,5.5,IF(L434=6,5,IF(L434=7,4.5,IF(L434=8,4,0))))))))+IF(L434&lt;=8,0,IF(L434&lt;=16,3,0))-IF(L434&lt;=8,0,IF(L434&lt;=16,(L434-9)*0.085,0)),0)+IF(F434="NEAK",IF(L434=1,11.48,IF(L434=2,8.79,IF(L434=3,6.97,IF(L434=4,4.05,IF(L434=5,3.71,IF(L434=6,3.38,IF(L434=7,3.04,IF(L434=8,2.7,0))))))))+IF(L434&lt;=8,0,IF(L434&lt;=16,2,IF(L434&lt;=24,1.3,0)))-IF(L434&lt;=8,0,IF(L434&lt;=16,(L434-9)*0.0574,IF(L434&lt;=24,(L434-17)*0.0574,0))),0))*IF(L434&lt;0,1,IF(OR(F434="PČ",F434="PŽ",F434="PT"),IF(J434&lt;32,J434/32,1),1))* IF(L434&lt;0,1,IF(OR(F434="EČ",F434="EŽ",F434="JOŽ",F434="JPČ",F434="NEAK"),IF(J434&lt;24,J434/24,1),1))*IF(L434&lt;0,1,IF(OR(F434="PČneol",F434="JEČ",F434="JEOF",F434="JnPČ",F434="JnEČ",F434="JčPČ",F434="JčEČ"),IF(J434&lt;16,J434/16,1),1))*IF(L434&lt;0,1,IF(F434="EČneol",IF(J434&lt;8,J434/8,1),1))</f>
        <v>0</v>
      </c>
      <c r="O434" s="9">
        <f t="shared" ref="O434:O443" si="106">IF(F434="OŽ",N434,IF(H434="Ne",IF(J434*0.3&lt;J434-L434,N434,0),IF(J434*0.1&lt;J434-L434,N434,0)))</f>
        <v>0</v>
      </c>
      <c r="P434" s="4">
        <f t="shared" ref="P434" si="107">IF(O434=0,0,IF(F434="OŽ",IF(L434&gt;35,0,IF(J434&gt;35,(36-L434)*1.836,((36-L434)-(36-J434))*1.836)),0)+IF(F434="PČ",IF(L434&gt;31,0,IF(J434&gt;31,(32-L434)*1.347,((32-L434)-(32-J434))*1.347)),0)+ IF(F434="PČneol",IF(L434&gt;15,0,IF(J434&gt;15,(16-L434)*0.255,((16-L434)-(16-J434))*0.255)),0)+IF(F434="PŽ",IF(L434&gt;31,0,IF(J434&gt;31,(32-L434)*0.255,((32-L434)-(32-J434))*0.255)),0)+IF(F434="EČ",IF(L434&gt;23,0,IF(J434&gt;23,(24-L434)*0.612,((24-L434)-(24-J434))*0.612)),0)+IF(F434="EČneol",IF(L434&gt;7,0,IF(J434&gt;7,(8-L434)*0.204,((8-L434)-(8-J434))*0.204)),0)+IF(F434="EŽ",IF(L434&gt;23,0,IF(J434&gt;23,(24-L434)*0.204,((24-L434)-(24-J434))*0.204)),0)+IF(F434="PT",IF(L434&gt;31,0,IF(J434&gt;31,(32-L434)*0.204,((32-L434)-(32-J434))*0.204)),0)+IF(F434="JOŽ",IF(L434&gt;23,0,IF(J434&gt;23,(24-L434)*0.255,((24-L434)-(24-J434))*0.255)),0)+IF(F434="JPČ",IF(L434&gt;23,0,IF(J434&gt;23,(24-L434)*0.204,((24-L434)-(24-J434))*0.204)),0)+IF(F434="JEČ",IF(L434&gt;15,0,IF(J434&gt;15,(16-L434)*0.102,((16-L434)-(16-J434))*0.102)),0)+IF(F434="JEOF",IF(L434&gt;15,0,IF(J434&gt;15,(16-L434)*0.102,((16-L434)-(16-J434))*0.102)),0)+IF(F434="JnPČ",IF(L434&gt;15,0,IF(J434&gt;15,(16-L434)*0.153,((16-L434)-(16-J434))*0.153)),0)+IF(F434="JnEČ",IF(L434&gt;15,0,IF(J434&gt;15,(16-L434)*0.0765,((16-L434)-(16-J434))*0.0765)),0)+IF(F434="JčPČ",IF(L434&gt;15,0,IF(J434&gt;15,(16-L434)*0.06375,((16-L434)-(16-J434))*0.06375)),0)+IF(F434="JčEČ",IF(L434&gt;15,0,IF(J434&gt;15,(16-L434)*0.051,((16-L434)-(16-J434))*0.051)),0)+IF(F434="NEAK",IF(L434&gt;23,0,IF(J434&gt;23,(24-L434)*0.03444,((24-L434)-(24-J434))*0.03444)),0))</f>
        <v>0</v>
      </c>
      <c r="Q434" s="11">
        <f t="shared" ref="Q434" si="108">IF(ISERROR(P434*100/N434),0,(P434*100/N434))</f>
        <v>0</v>
      </c>
      <c r="R434" s="10">
        <f t="shared" ref="R434:R443" si="109">IF(Q434&lt;=30,O434+P434,O434+O434*0.3)*IF(G434=1,0.4,IF(G434=2,0.75,IF(G434="1 (kas 4 m. 1 k. nerengiamos)",0.52,1)))*IF(D434="olimpinė",1,IF(M434="Ne",0.5,1))*IF(OR(A$5="Lietuvos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federacija"),IF(OR(J434&lt;8,K434&lt;16),0,1),1)*E434*IF(I434&lt;=1,1,1/I434)*IF(OR(A$5="Lietuvos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434" s="8"/>
    </row>
    <row r="435" spans="1:19">
      <c r="A435" s="61">
        <v>2</v>
      </c>
      <c r="B435" s="61"/>
      <c r="C435" s="12"/>
      <c r="D435" s="61"/>
      <c r="E435" s="61"/>
      <c r="F435" s="61"/>
      <c r="G435" s="61"/>
      <c r="H435" s="61"/>
      <c r="I435" s="61"/>
      <c r="J435" s="61"/>
      <c r="K435" s="61"/>
      <c r="L435" s="61"/>
      <c r="M435" s="61"/>
      <c r="N435" s="3">
        <f t="shared" si="105"/>
        <v>0</v>
      </c>
      <c r="O435" s="9">
        <f t="shared" si="106"/>
        <v>0</v>
      </c>
      <c r="P435" s="4">
        <f t="shared" ref="P435:P443" si="110">IF(O435=0,0,IF(F435="OŽ",IF(L435&gt;35,0,IF(J435&gt;35,(36-L435)*1.836,((36-L435)-(36-J435))*1.836)),0)+IF(F435="PČ",IF(L435&gt;31,0,IF(J435&gt;31,(32-L435)*1.347,((32-L435)-(32-J435))*1.347)),0)+ IF(F435="PČneol",IF(L435&gt;15,0,IF(J435&gt;15,(16-L435)*0.255,((16-L435)-(16-J435))*0.255)),0)+IF(F435="PŽ",IF(L435&gt;31,0,IF(J435&gt;31,(32-L435)*0.255,((32-L435)-(32-J435))*0.255)),0)+IF(F435="EČ",IF(L435&gt;23,0,IF(J435&gt;23,(24-L435)*0.612,((24-L435)-(24-J435))*0.612)),0)+IF(F435="EČneol",IF(L435&gt;7,0,IF(J435&gt;7,(8-L435)*0.204,((8-L435)-(8-J435))*0.204)),0)+IF(F435="EŽ",IF(L435&gt;23,0,IF(J435&gt;23,(24-L435)*0.204,((24-L435)-(24-J435))*0.204)),0)+IF(F435="PT",IF(L435&gt;31,0,IF(J435&gt;31,(32-L435)*0.204,((32-L435)-(32-J435))*0.204)),0)+IF(F435="JOŽ",IF(L435&gt;23,0,IF(J435&gt;23,(24-L435)*0.255,((24-L435)-(24-J435))*0.255)),0)+IF(F435="JPČ",IF(L435&gt;23,0,IF(J435&gt;23,(24-L435)*0.204,((24-L435)-(24-J435))*0.204)),0)+IF(F435="JEČ",IF(L435&gt;15,0,IF(J435&gt;15,(16-L435)*0.102,((16-L435)-(16-J435))*0.102)),0)+IF(F435="JEOF",IF(L435&gt;15,0,IF(J435&gt;15,(16-L435)*0.102,((16-L435)-(16-J435))*0.102)),0)+IF(F435="JnPČ",IF(L435&gt;15,0,IF(J435&gt;15,(16-L435)*0.153,((16-L435)-(16-J435))*0.153)),0)+IF(F435="JnEČ",IF(L435&gt;15,0,IF(J435&gt;15,(16-L435)*0.0765,((16-L435)-(16-J435))*0.0765)),0)+IF(F435="JčPČ",IF(L435&gt;15,0,IF(J435&gt;15,(16-L435)*0.06375,((16-L435)-(16-J435))*0.06375)),0)+IF(F435="JčEČ",IF(L435&gt;15,0,IF(J435&gt;15,(16-L435)*0.051,((16-L435)-(16-J435))*0.051)),0)+IF(F435="NEAK",IF(L435&gt;23,0,IF(J435&gt;23,(24-L435)*0.03444,((24-L435)-(24-J435))*0.03444)),0))</f>
        <v>0</v>
      </c>
      <c r="Q435" s="11">
        <f t="shared" ref="Q435:Q443" si="111">IF(ISERROR(P435*100/N435),0,(P435*100/N435))</f>
        <v>0</v>
      </c>
      <c r="R435" s="10">
        <f t="shared" si="109"/>
        <v>0</v>
      </c>
      <c r="S435" s="8"/>
    </row>
    <row r="436" spans="1:19">
      <c r="A436" s="61">
        <v>3</v>
      </c>
      <c r="B436" s="61"/>
      <c r="C436" s="12"/>
      <c r="D436" s="61"/>
      <c r="E436" s="61"/>
      <c r="F436" s="61"/>
      <c r="G436" s="61"/>
      <c r="H436" s="61"/>
      <c r="I436" s="61"/>
      <c r="J436" s="61"/>
      <c r="K436" s="61"/>
      <c r="L436" s="61"/>
      <c r="M436" s="61"/>
      <c r="N436" s="3">
        <f t="shared" si="105"/>
        <v>0</v>
      </c>
      <c r="O436" s="9">
        <f t="shared" si="106"/>
        <v>0</v>
      </c>
      <c r="P436" s="4">
        <f t="shared" si="110"/>
        <v>0</v>
      </c>
      <c r="Q436" s="11">
        <f t="shared" si="111"/>
        <v>0</v>
      </c>
      <c r="R436" s="10">
        <f t="shared" si="109"/>
        <v>0</v>
      </c>
      <c r="S436" s="8"/>
    </row>
    <row r="437" spans="1:19">
      <c r="A437" s="61">
        <v>4</v>
      </c>
      <c r="B437" s="61"/>
      <c r="C437" s="12"/>
      <c r="D437" s="61"/>
      <c r="E437" s="61"/>
      <c r="F437" s="61"/>
      <c r="G437" s="61"/>
      <c r="H437" s="61"/>
      <c r="I437" s="61"/>
      <c r="J437" s="61"/>
      <c r="K437" s="61"/>
      <c r="L437" s="61"/>
      <c r="M437" s="61"/>
      <c r="N437" s="3">
        <f t="shared" si="105"/>
        <v>0</v>
      </c>
      <c r="O437" s="9">
        <f t="shared" si="106"/>
        <v>0</v>
      </c>
      <c r="P437" s="4">
        <f t="shared" si="110"/>
        <v>0</v>
      </c>
      <c r="Q437" s="11">
        <f t="shared" si="111"/>
        <v>0</v>
      </c>
      <c r="R437" s="10">
        <f t="shared" si="109"/>
        <v>0</v>
      </c>
      <c r="S437" s="8"/>
    </row>
    <row r="438" spans="1:19">
      <c r="A438" s="61">
        <v>5</v>
      </c>
      <c r="B438" s="61"/>
      <c r="C438" s="12"/>
      <c r="D438" s="61"/>
      <c r="E438" s="61"/>
      <c r="F438" s="61"/>
      <c r="G438" s="61"/>
      <c r="H438" s="61"/>
      <c r="I438" s="61"/>
      <c r="J438" s="61"/>
      <c r="K438" s="61"/>
      <c r="L438" s="61"/>
      <c r="M438" s="61"/>
      <c r="N438" s="3">
        <f t="shared" si="105"/>
        <v>0</v>
      </c>
      <c r="O438" s="9">
        <f t="shared" si="106"/>
        <v>0</v>
      </c>
      <c r="P438" s="4">
        <f t="shared" si="110"/>
        <v>0</v>
      </c>
      <c r="Q438" s="11">
        <f t="shared" si="111"/>
        <v>0</v>
      </c>
      <c r="R438" s="10">
        <f t="shared" si="109"/>
        <v>0</v>
      </c>
      <c r="S438" s="8"/>
    </row>
    <row r="439" spans="1:19">
      <c r="A439" s="61">
        <v>6</v>
      </c>
      <c r="B439" s="61"/>
      <c r="C439" s="12"/>
      <c r="D439" s="61"/>
      <c r="E439" s="61"/>
      <c r="F439" s="61"/>
      <c r="G439" s="61"/>
      <c r="H439" s="61"/>
      <c r="I439" s="61"/>
      <c r="J439" s="61"/>
      <c r="K439" s="61"/>
      <c r="L439" s="61"/>
      <c r="M439" s="61"/>
      <c r="N439" s="3">
        <f t="shared" si="105"/>
        <v>0</v>
      </c>
      <c r="O439" s="9">
        <f t="shared" si="106"/>
        <v>0</v>
      </c>
      <c r="P439" s="4">
        <f t="shared" si="110"/>
        <v>0</v>
      </c>
      <c r="Q439" s="11">
        <f t="shared" si="111"/>
        <v>0</v>
      </c>
      <c r="R439" s="10">
        <f t="shared" si="109"/>
        <v>0</v>
      </c>
      <c r="S439" s="8"/>
    </row>
    <row r="440" spans="1:19">
      <c r="A440" s="61">
        <v>7</v>
      </c>
      <c r="B440" s="61"/>
      <c r="C440" s="12"/>
      <c r="D440" s="61"/>
      <c r="E440" s="61"/>
      <c r="F440" s="61"/>
      <c r="G440" s="61"/>
      <c r="H440" s="61"/>
      <c r="I440" s="61"/>
      <c r="J440" s="61"/>
      <c r="K440" s="61"/>
      <c r="L440" s="61"/>
      <c r="M440" s="61"/>
      <c r="N440" s="3">
        <f t="shared" si="105"/>
        <v>0</v>
      </c>
      <c r="O440" s="9">
        <f t="shared" si="106"/>
        <v>0</v>
      </c>
      <c r="P440" s="4">
        <f t="shared" si="110"/>
        <v>0</v>
      </c>
      <c r="Q440" s="11">
        <f t="shared" si="111"/>
        <v>0</v>
      </c>
      <c r="R440" s="10">
        <f t="shared" si="109"/>
        <v>0</v>
      </c>
      <c r="S440" s="8"/>
    </row>
    <row r="441" spans="1:19">
      <c r="A441" s="61">
        <v>8</v>
      </c>
      <c r="B441" s="61"/>
      <c r="C441" s="12"/>
      <c r="D441" s="61"/>
      <c r="E441" s="61"/>
      <c r="F441" s="61"/>
      <c r="G441" s="61"/>
      <c r="H441" s="61"/>
      <c r="I441" s="61"/>
      <c r="J441" s="61"/>
      <c r="K441" s="61"/>
      <c r="L441" s="61"/>
      <c r="M441" s="61"/>
      <c r="N441" s="3">
        <f t="shared" si="105"/>
        <v>0</v>
      </c>
      <c r="O441" s="9">
        <f t="shared" si="106"/>
        <v>0</v>
      </c>
      <c r="P441" s="4">
        <f t="shared" si="110"/>
        <v>0</v>
      </c>
      <c r="Q441" s="11">
        <f t="shared" si="111"/>
        <v>0</v>
      </c>
      <c r="R441" s="10">
        <f t="shared" si="109"/>
        <v>0</v>
      </c>
      <c r="S441" s="8"/>
    </row>
    <row r="442" spans="1:19">
      <c r="A442" s="61">
        <v>9</v>
      </c>
      <c r="B442" s="61"/>
      <c r="C442" s="12"/>
      <c r="D442" s="61"/>
      <c r="E442" s="61"/>
      <c r="F442" s="61"/>
      <c r="G442" s="61"/>
      <c r="H442" s="61"/>
      <c r="I442" s="61"/>
      <c r="J442" s="61"/>
      <c r="K442" s="61"/>
      <c r="L442" s="61"/>
      <c r="M442" s="61"/>
      <c r="N442" s="3">
        <f t="shared" si="105"/>
        <v>0</v>
      </c>
      <c r="O442" s="9">
        <f t="shared" si="106"/>
        <v>0</v>
      </c>
      <c r="P442" s="4">
        <f t="shared" si="110"/>
        <v>0</v>
      </c>
      <c r="Q442" s="11">
        <f t="shared" si="111"/>
        <v>0</v>
      </c>
      <c r="R442" s="10">
        <f t="shared" si="109"/>
        <v>0</v>
      </c>
      <c r="S442" s="8"/>
    </row>
    <row r="443" spans="1:19">
      <c r="A443" s="61">
        <v>10</v>
      </c>
      <c r="B443" s="61"/>
      <c r="C443" s="12"/>
      <c r="D443" s="61"/>
      <c r="E443" s="61"/>
      <c r="F443" s="61"/>
      <c r="G443" s="61"/>
      <c r="H443" s="61"/>
      <c r="I443" s="61"/>
      <c r="J443" s="61"/>
      <c r="K443" s="61"/>
      <c r="L443" s="61"/>
      <c r="M443" s="61"/>
      <c r="N443" s="3">
        <f t="shared" si="105"/>
        <v>0</v>
      </c>
      <c r="O443" s="9">
        <f t="shared" si="106"/>
        <v>0</v>
      </c>
      <c r="P443" s="4">
        <f t="shared" si="110"/>
        <v>0</v>
      </c>
      <c r="Q443" s="11">
        <f t="shared" si="111"/>
        <v>0</v>
      </c>
      <c r="R443" s="10">
        <f t="shared" si="109"/>
        <v>0</v>
      </c>
      <c r="S443" s="8"/>
    </row>
    <row r="444" spans="1:19">
      <c r="A444" s="64" t="s">
        <v>67</v>
      </c>
      <c r="B444" s="65"/>
      <c r="C444" s="65"/>
      <c r="D444" s="65"/>
      <c r="E444" s="65"/>
      <c r="F444" s="65"/>
      <c r="G444" s="65"/>
      <c r="H444" s="65"/>
      <c r="I444" s="65"/>
      <c r="J444" s="65"/>
      <c r="K444" s="65"/>
      <c r="L444" s="65"/>
      <c r="M444" s="65"/>
      <c r="N444" s="65"/>
      <c r="O444" s="65"/>
      <c r="P444" s="65"/>
      <c r="Q444" s="66"/>
      <c r="R444" s="10">
        <f>SUM(R434:R443)</f>
        <v>0</v>
      </c>
      <c r="S444" s="8"/>
    </row>
    <row r="445" spans="1:19" ht="15.75">
      <c r="A445" s="24" t="s">
        <v>68</v>
      </c>
      <c r="B445" s="24"/>
      <c r="C445" s="15"/>
      <c r="D445" s="15"/>
      <c r="E445" s="15"/>
      <c r="F445" s="15"/>
      <c r="G445" s="15"/>
      <c r="H445" s="15"/>
      <c r="I445" s="15"/>
      <c r="J445" s="15"/>
      <c r="K445" s="15"/>
      <c r="L445" s="15"/>
      <c r="M445" s="15"/>
      <c r="N445" s="15"/>
      <c r="O445" s="15"/>
      <c r="P445" s="15"/>
      <c r="Q445" s="15"/>
      <c r="R445" s="16"/>
      <c r="S445" s="8"/>
    </row>
    <row r="446" spans="1:19">
      <c r="A446" s="49" t="s">
        <v>88</v>
      </c>
      <c r="B446" s="49"/>
      <c r="C446" s="49"/>
      <c r="D446" s="49"/>
      <c r="E446" s="49"/>
      <c r="F446" s="49"/>
      <c r="G446" s="49"/>
      <c r="H446" s="49"/>
      <c r="I446" s="49"/>
      <c r="J446" s="15"/>
      <c r="K446" s="15"/>
      <c r="L446" s="15"/>
      <c r="M446" s="15"/>
      <c r="N446" s="15"/>
      <c r="O446" s="15"/>
      <c r="P446" s="15"/>
      <c r="Q446" s="15"/>
      <c r="R446" s="16"/>
      <c r="S446" s="8"/>
    </row>
    <row r="447" spans="1:19" s="8" customFormat="1">
      <c r="A447" s="49"/>
      <c r="B447" s="49"/>
      <c r="C447" s="49"/>
      <c r="D447" s="49"/>
      <c r="E447" s="49"/>
      <c r="F447" s="49"/>
      <c r="G447" s="49"/>
      <c r="H447" s="49"/>
      <c r="I447" s="49"/>
      <c r="J447" s="15"/>
      <c r="K447" s="15"/>
      <c r="L447" s="15"/>
      <c r="M447" s="15"/>
      <c r="N447" s="15"/>
      <c r="O447" s="15"/>
      <c r="P447" s="15"/>
      <c r="Q447" s="15"/>
      <c r="R447" s="16"/>
    </row>
    <row r="448" spans="1:19">
      <c r="A448" s="67" t="s">
        <v>186</v>
      </c>
      <c r="B448" s="68"/>
      <c r="C448" s="68"/>
      <c r="D448" s="68"/>
      <c r="E448" s="68"/>
      <c r="F448" s="68"/>
      <c r="G448" s="68"/>
      <c r="H448" s="68"/>
      <c r="I448" s="68"/>
      <c r="J448" s="68"/>
      <c r="K448" s="68"/>
      <c r="L448" s="68"/>
      <c r="M448" s="68"/>
      <c r="N448" s="68"/>
      <c r="O448" s="68"/>
      <c r="P448" s="68"/>
      <c r="Q448" s="57"/>
      <c r="R448" s="8"/>
      <c r="S448" s="8"/>
    </row>
    <row r="449" spans="1:19" ht="15.6" customHeight="1">
      <c r="A449" s="69" t="s">
        <v>27</v>
      </c>
      <c r="B449" s="70"/>
      <c r="C449" s="70"/>
      <c r="D449" s="50"/>
      <c r="E449" s="50"/>
      <c r="F449" s="50"/>
      <c r="G449" s="50"/>
      <c r="H449" s="50"/>
      <c r="I449" s="50"/>
      <c r="J449" s="50"/>
      <c r="K449" s="50"/>
      <c r="L449" s="50"/>
      <c r="M449" s="50"/>
      <c r="N449" s="50"/>
      <c r="O449" s="50"/>
      <c r="P449" s="50"/>
      <c r="Q449" s="57"/>
      <c r="R449" s="8"/>
      <c r="S449" s="8"/>
    </row>
    <row r="450" spans="1:19" ht="17.45" customHeight="1">
      <c r="A450" s="67" t="s">
        <v>72</v>
      </c>
      <c r="B450" s="68"/>
      <c r="C450" s="68"/>
      <c r="D450" s="68"/>
      <c r="E450" s="68"/>
      <c r="F450" s="68"/>
      <c r="G450" s="68"/>
      <c r="H450" s="68"/>
      <c r="I450" s="68"/>
      <c r="J450" s="68"/>
      <c r="K450" s="68"/>
      <c r="L450" s="68"/>
      <c r="M450" s="68"/>
      <c r="N450" s="68"/>
      <c r="O450" s="68"/>
      <c r="P450" s="68"/>
      <c r="Q450" s="57"/>
      <c r="R450" s="8"/>
      <c r="S450" s="8"/>
    </row>
    <row r="451" spans="1:19">
      <c r="A451" s="61">
        <v>1</v>
      </c>
      <c r="B451" s="61"/>
      <c r="C451" s="12"/>
      <c r="D451" s="61"/>
      <c r="E451" s="61"/>
      <c r="F451" s="61"/>
      <c r="G451" s="61"/>
      <c r="H451" s="61"/>
      <c r="I451" s="61"/>
      <c r="J451" s="61"/>
      <c r="K451" s="61"/>
      <c r="L451" s="61"/>
      <c r="M451" s="61"/>
      <c r="N451" s="3">
        <f t="shared" ref="N451:N460" si="112">(IF(F451="OŽ",IF(L451=1,550.8,IF(L451=2,426.38,IF(L451=3,342.14,IF(L451=4,181.44,IF(L451=5,168.48,IF(L451=6,155.52,IF(L451=7,148.5,IF(L451=8,144,0))))))))+IF(L451&lt;=8,0,IF(L451&lt;=16,137.7,IF(L451&lt;=24,108,IF(L451&lt;=32,80.1,IF(L451&lt;=36,52.2,0)))))-IF(L451&lt;=8,0,IF(L451&lt;=16,(L451-9)*2.754,IF(L451&lt;=24,(L451-17)* 2.754,IF(L451&lt;=32,(L451-25)* 2.754,IF(L451&lt;=36,(L451-33)*2.754,0))))),0)+IF(F451="PČ",IF(L451=1,449,IF(L451=2,314.6,IF(L451=3,238,IF(L451=4,172,IF(L451=5,159,IF(L451=6,145,IF(L451=7,132,IF(L451=8,119,0))))))))+IF(L451&lt;=8,0,IF(L451&lt;=16,88,IF(L451&lt;=24,55,IF(L451&lt;=32,22,0))))-IF(L451&lt;=8,0,IF(L451&lt;=16,(L451-9)*2.245,IF(L451&lt;=24,(L451-17)*2.245,IF(L451&lt;=32,(L451-25)*2.245,0)))),0)+IF(F451="PČneol",IF(L451=1,85,IF(L451=2,64.61,IF(L451=3,50.76,IF(L451=4,16.25,IF(L451=5,15,IF(L451=6,13.75,IF(L451=7,12.5,IF(L451=8,11.25,0))))))))+IF(L451&lt;=8,0,IF(L451&lt;=16,9,0))-IF(L451&lt;=8,0,IF(L451&lt;=16,(L451-9)*0.425,0)),0)+IF(F451="PŽ",IF(L451=1,85,IF(L451=2,59.5,IF(L451=3,45,IF(L451=4,32.5,IF(L451=5,30,IF(L451=6,27.5,IF(L451=7,25,IF(L451=8,22.5,0))))))))+IF(L451&lt;=8,0,IF(L451&lt;=16,19,IF(L451&lt;=24,13,IF(L451&lt;=32,8,0))))-IF(L451&lt;=8,0,IF(L451&lt;=16,(L451-9)*0.425,IF(L451&lt;=24,(L451-17)*0.425,IF(L451&lt;=32,(L451-25)*0.425,0)))),0)+IF(F451="EČ",IF(L451=1,204,IF(L451=2,156.24,IF(L451=3,123.84,IF(L451=4,72,IF(L451=5,66,IF(L451=6,60,IF(L451=7,54,IF(L451=8,48,0))))))))+IF(L451&lt;=8,0,IF(L451&lt;=16,40,IF(L451&lt;=24,25,0)))-IF(L451&lt;=8,0,IF(L451&lt;=16,(L451-9)*1.02,IF(L451&lt;=24,(L451-17)*1.02,0))),0)+IF(F451="EČneol",IF(L451=1,68,IF(L451=2,51.69,IF(L451=3,40.61,IF(L451=4,13,IF(L451=5,12,IF(L451=6,11,IF(L451=7,10,IF(L451=8,9,0)))))))))+IF(F451="EŽ",IF(L451=1,68,IF(L451=2,47.6,IF(L451=3,36,IF(L451=4,18,IF(L451=5,16.5,IF(L451=6,15,IF(L451=7,13.5,IF(L451=8,12,0))))))))+IF(L451&lt;=8,0,IF(L451&lt;=16,10,IF(L451&lt;=24,6,0)))-IF(L451&lt;=8,0,IF(L451&lt;=16,(L451-9)*0.34,IF(L451&lt;=24,(L451-17)*0.34,0))),0)+IF(F451="PT",IF(L451=1,68,IF(L451=2,52.08,IF(L451=3,41.28,IF(L451=4,24,IF(L451=5,22,IF(L451=6,20,IF(L451=7,18,IF(L451=8,16,0))))))))+IF(L451&lt;=8,0,IF(L451&lt;=16,13,IF(L451&lt;=24,9,IF(L451&lt;=32,4,0))))-IF(L451&lt;=8,0,IF(L451&lt;=16,(L451-9)*0.34,IF(L451&lt;=24,(L451-17)*0.34,IF(L451&lt;=32,(L451-25)*0.34,0)))),0)+IF(F451="JOŽ",IF(L451=1,85,IF(L451=2,59.5,IF(L451=3,45,IF(L451=4,32.5,IF(L451=5,30,IF(L451=6,27.5,IF(L451=7,25,IF(L451=8,22.5,0))))))))+IF(L451&lt;=8,0,IF(L451&lt;=16,19,IF(L451&lt;=24,13,0)))-IF(L451&lt;=8,0,IF(L451&lt;=16,(L451-9)*0.425,IF(L451&lt;=24,(L451-17)*0.425,0))),0)+IF(F451="JPČ",IF(L451=1,68,IF(L451=2,47.6,IF(L451=3,36,IF(L451=4,26,IF(L451=5,24,IF(L451=6,22,IF(L451=7,20,IF(L451=8,18,0))))))))+IF(L451&lt;=8,0,IF(L451&lt;=16,13,IF(L451&lt;=24,9,0)))-IF(L451&lt;=8,0,IF(L451&lt;=16,(L451-9)*0.34,IF(L451&lt;=24,(L451-17)*0.34,0))),0)+IF(F451="JEČ",IF(L451=1,34,IF(L451=2,26.04,IF(L451=3,20.6,IF(L451=4,12,IF(L451=5,11,IF(L451=6,10,IF(L451=7,9,IF(L451=8,8,0))))))))+IF(L451&lt;=8,0,IF(L451&lt;=16,6,0))-IF(L451&lt;=8,0,IF(L451&lt;=16,(L451-9)*0.17,0)),0)+IF(F451="JEOF",IF(L451=1,34,IF(L451=2,26.04,IF(L451=3,20.6,IF(L451=4,12,IF(L451=5,11,IF(L451=6,10,IF(L451=7,9,IF(L451=8,8,0))))))))+IF(L451&lt;=8,0,IF(L451&lt;=16,6,0))-IF(L451&lt;=8,0,IF(L451&lt;=16,(L451-9)*0.17,0)),0)+IF(F451="JnPČ",IF(L451=1,51,IF(L451=2,35.7,IF(L451=3,27,IF(L451=4,19.5,IF(L451=5,18,IF(L451=6,16.5,IF(L451=7,15,IF(L451=8,13.5,0))))))))+IF(L451&lt;=8,0,IF(L451&lt;=16,10,0))-IF(L451&lt;=8,0,IF(L451&lt;=16,(L451-9)*0.255,0)),0)+IF(F451="JnEČ",IF(L451=1,25.5,IF(L451=2,19.53,IF(L451=3,15.48,IF(L451=4,9,IF(L451=5,8.25,IF(L451=6,7.5,IF(L451=7,6.75,IF(L451=8,6,0))))))))+IF(L451&lt;=8,0,IF(L451&lt;=16,5,0))-IF(L451&lt;=8,0,IF(L451&lt;=16,(L451-9)*0.1275,0)),0)+IF(F451="JčPČ",IF(L451=1,21.25,IF(L451=2,14.5,IF(L451=3,11.5,IF(L451=4,7,IF(L451=5,6.5,IF(L451=6,6,IF(L451=7,5.5,IF(L451=8,5,0))))))))+IF(L451&lt;=8,0,IF(L451&lt;=16,4,0))-IF(L451&lt;=8,0,IF(L451&lt;=16,(L451-9)*0.10625,0)),0)+IF(F451="JčEČ",IF(L451=1,17,IF(L451=2,13.02,IF(L451=3,10.32,IF(L451=4,6,IF(L451=5,5.5,IF(L451=6,5,IF(L451=7,4.5,IF(L451=8,4,0))))))))+IF(L451&lt;=8,0,IF(L451&lt;=16,3,0))-IF(L451&lt;=8,0,IF(L451&lt;=16,(L451-9)*0.085,0)),0)+IF(F451="NEAK",IF(L451=1,11.48,IF(L451=2,8.79,IF(L451=3,6.97,IF(L451=4,4.05,IF(L451=5,3.71,IF(L451=6,3.38,IF(L451=7,3.04,IF(L451=8,2.7,0))))))))+IF(L451&lt;=8,0,IF(L451&lt;=16,2,IF(L451&lt;=24,1.3,0)))-IF(L451&lt;=8,0,IF(L451&lt;=16,(L451-9)*0.0574,IF(L451&lt;=24,(L451-17)*0.0574,0))),0))*IF(L451&lt;0,1,IF(OR(F451="PČ",F451="PŽ",F451="PT"),IF(J451&lt;32,J451/32,1),1))* IF(L451&lt;0,1,IF(OR(F451="EČ",F451="EŽ",F451="JOŽ",F451="JPČ",F451="NEAK"),IF(J451&lt;24,J451/24,1),1))*IF(L451&lt;0,1,IF(OR(F451="PČneol",F451="JEČ",F451="JEOF",F451="JnPČ",F451="JnEČ",F451="JčPČ",F451="JčEČ"),IF(J451&lt;16,J451/16,1),1))*IF(L451&lt;0,1,IF(F451="EČneol",IF(J451&lt;8,J451/8,1),1))</f>
        <v>0</v>
      </c>
      <c r="O451" s="9">
        <f t="shared" ref="O451:O460" si="113">IF(F451="OŽ",N451,IF(H451="Ne",IF(J451*0.3&lt;J451-L451,N451,0),IF(J451*0.1&lt;J451-L451,N451,0)))</f>
        <v>0</v>
      </c>
      <c r="P451" s="4">
        <f t="shared" ref="P451" si="114">IF(O451=0,0,IF(F451="OŽ",IF(L451&gt;35,0,IF(J451&gt;35,(36-L451)*1.836,((36-L451)-(36-J451))*1.836)),0)+IF(F451="PČ",IF(L451&gt;31,0,IF(J451&gt;31,(32-L451)*1.347,((32-L451)-(32-J451))*1.347)),0)+ IF(F451="PČneol",IF(L451&gt;15,0,IF(J451&gt;15,(16-L451)*0.255,((16-L451)-(16-J451))*0.255)),0)+IF(F451="PŽ",IF(L451&gt;31,0,IF(J451&gt;31,(32-L451)*0.255,((32-L451)-(32-J451))*0.255)),0)+IF(F451="EČ",IF(L451&gt;23,0,IF(J451&gt;23,(24-L451)*0.612,((24-L451)-(24-J451))*0.612)),0)+IF(F451="EČneol",IF(L451&gt;7,0,IF(J451&gt;7,(8-L451)*0.204,((8-L451)-(8-J451))*0.204)),0)+IF(F451="EŽ",IF(L451&gt;23,0,IF(J451&gt;23,(24-L451)*0.204,((24-L451)-(24-J451))*0.204)),0)+IF(F451="PT",IF(L451&gt;31,0,IF(J451&gt;31,(32-L451)*0.204,((32-L451)-(32-J451))*0.204)),0)+IF(F451="JOŽ",IF(L451&gt;23,0,IF(J451&gt;23,(24-L451)*0.255,((24-L451)-(24-J451))*0.255)),0)+IF(F451="JPČ",IF(L451&gt;23,0,IF(J451&gt;23,(24-L451)*0.204,((24-L451)-(24-J451))*0.204)),0)+IF(F451="JEČ",IF(L451&gt;15,0,IF(J451&gt;15,(16-L451)*0.102,((16-L451)-(16-J451))*0.102)),0)+IF(F451="JEOF",IF(L451&gt;15,0,IF(J451&gt;15,(16-L451)*0.102,((16-L451)-(16-J451))*0.102)),0)+IF(F451="JnPČ",IF(L451&gt;15,0,IF(J451&gt;15,(16-L451)*0.153,((16-L451)-(16-J451))*0.153)),0)+IF(F451="JnEČ",IF(L451&gt;15,0,IF(J451&gt;15,(16-L451)*0.0765,((16-L451)-(16-J451))*0.0765)),0)+IF(F451="JčPČ",IF(L451&gt;15,0,IF(J451&gt;15,(16-L451)*0.06375,((16-L451)-(16-J451))*0.06375)),0)+IF(F451="JčEČ",IF(L451&gt;15,0,IF(J451&gt;15,(16-L451)*0.051,((16-L451)-(16-J451))*0.051)),0)+IF(F451="NEAK",IF(L451&gt;23,0,IF(J451&gt;23,(24-L451)*0.03444,((24-L451)-(24-J451))*0.03444)),0))</f>
        <v>0</v>
      </c>
      <c r="Q451" s="11">
        <f t="shared" ref="Q451" si="115">IF(ISERROR(P451*100/N451),0,(P451*100/N451))</f>
        <v>0</v>
      </c>
      <c r="R451" s="10">
        <f t="shared" ref="R451:R460" si="116">IF(Q451&lt;=30,O451+P451,O451+O451*0.3)*IF(G451=1,0.4,IF(G451=2,0.75,IF(G451="1 (kas 4 m. 1 k. nerengiamos)",0.52,1)))*IF(D451="olimpinė",1,IF(M451="Ne",0.5,1))*IF(OR(A$5="Lietuvos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federacija"),IF(OR(J451&lt;8,K451&lt;16),0,1),1)*E451*IF(I451&lt;=1,1,1/I451)*IF(OR(A$5="Lietuvos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451" s="8"/>
    </row>
    <row r="452" spans="1:19">
      <c r="A452" s="61">
        <v>2</v>
      </c>
      <c r="B452" s="61"/>
      <c r="C452" s="12"/>
      <c r="D452" s="61"/>
      <c r="E452" s="61"/>
      <c r="F452" s="61"/>
      <c r="G452" s="61"/>
      <c r="H452" s="61"/>
      <c r="I452" s="61"/>
      <c r="J452" s="61"/>
      <c r="K452" s="61"/>
      <c r="L452" s="61"/>
      <c r="M452" s="61"/>
      <c r="N452" s="3">
        <f t="shared" si="112"/>
        <v>0</v>
      </c>
      <c r="O452" s="9">
        <f t="shared" si="113"/>
        <v>0</v>
      </c>
      <c r="P452" s="4">
        <f t="shared" ref="P452:P460" si="117">IF(O452=0,0,IF(F452="OŽ",IF(L452&gt;35,0,IF(J452&gt;35,(36-L452)*1.836,((36-L452)-(36-J452))*1.836)),0)+IF(F452="PČ",IF(L452&gt;31,0,IF(J452&gt;31,(32-L452)*1.347,((32-L452)-(32-J452))*1.347)),0)+ IF(F452="PČneol",IF(L452&gt;15,0,IF(J452&gt;15,(16-L452)*0.255,((16-L452)-(16-J452))*0.255)),0)+IF(F452="PŽ",IF(L452&gt;31,0,IF(J452&gt;31,(32-L452)*0.255,((32-L452)-(32-J452))*0.255)),0)+IF(F452="EČ",IF(L452&gt;23,0,IF(J452&gt;23,(24-L452)*0.612,((24-L452)-(24-J452))*0.612)),0)+IF(F452="EČneol",IF(L452&gt;7,0,IF(J452&gt;7,(8-L452)*0.204,((8-L452)-(8-J452))*0.204)),0)+IF(F452="EŽ",IF(L452&gt;23,0,IF(J452&gt;23,(24-L452)*0.204,((24-L452)-(24-J452))*0.204)),0)+IF(F452="PT",IF(L452&gt;31,0,IF(J452&gt;31,(32-L452)*0.204,((32-L452)-(32-J452))*0.204)),0)+IF(F452="JOŽ",IF(L452&gt;23,0,IF(J452&gt;23,(24-L452)*0.255,((24-L452)-(24-J452))*0.255)),0)+IF(F452="JPČ",IF(L452&gt;23,0,IF(J452&gt;23,(24-L452)*0.204,((24-L452)-(24-J452))*0.204)),0)+IF(F452="JEČ",IF(L452&gt;15,0,IF(J452&gt;15,(16-L452)*0.102,((16-L452)-(16-J452))*0.102)),0)+IF(F452="JEOF",IF(L452&gt;15,0,IF(J452&gt;15,(16-L452)*0.102,((16-L452)-(16-J452))*0.102)),0)+IF(F452="JnPČ",IF(L452&gt;15,0,IF(J452&gt;15,(16-L452)*0.153,((16-L452)-(16-J452))*0.153)),0)+IF(F452="JnEČ",IF(L452&gt;15,0,IF(J452&gt;15,(16-L452)*0.0765,((16-L452)-(16-J452))*0.0765)),0)+IF(F452="JčPČ",IF(L452&gt;15,0,IF(J452&gt;15,(16-L452)*0.06375,((16-L452)-(16-J452))*0.06375)),0)+IF(F452="JčEČ",IF(L452&gt;15,0,IF(J452&gt;15,(16-L452)*0.051,((16-L452)-(16-J452))*0.051)),0)+IF(F452="NEAK",IF(L452&gt;23,0,IF(J452&gt;23,(24-L452)*0.03444,((24-L452)-(24-J452))*0.03444)),0))</f>
        <v>0</v>
      </c>
      <c r="Q452" s="11">
        <f t="shared" ref="Q452:Q460" si="118">IF(ISERROR(P452*100/N452),0,(P452*100/N452))</f>
        <v>0</v>
      </c>
      <c r="R452" s="10">
        <f t="shared" si="116"/>
        <v>0</v>
      </c>
      <c r="S452" s="8"/>
    </row>
    <row r="453" spans="1:19">
      <c r="A453" s="61">
        <v>3</v>
      </c>
      <c r="B453" s="61"/>
      <c r="C453" s="12"/>
      <c r="D453" s="61"/>
      <c r="E453" s="61"/>
      <c r="F453" s="61"/>
      <c r="G453" s="61"/>
      <c r="H453" s="61"/>
      <c r="I453" s="61"/>
      <c r="J453" s="61"/>
      <c r="K453" s="61"/>
      <c r="L453" s="61"/>
      <c r="M453" s="61"/>
      <c r="N453" s="3">
        <f t="shared" si="112"/>
        <v>0</v>
      </c>
      <c r="O453" s="9">
        <f t="shared" si="113"/>
        <v>0</v>
      </c>
      <c r="P453" s="4">
        <f t="shared" si="117"/>
        <v>0</v>
      </c>
      <c r="Q453" s="11">
        <f t="shared" si="118"/>
        <v>0</v>
      </c>
      <c r="R453" s="10">
        <f t="shared" si="116"/>
        <v>0</v>
      </c>
      <c r="S453" s="8"/>
    </row>
    <row r="454" spans="1:19">
      <c r="A454" s="61">
        <v>4</v>
      </c>
      <c r="B454" s="61"/>
      <c r="C454" s="12"/>
      <c r="D454" s="61"/>
      <c r="E454" s="61"/>
      <c r="F454" s="61"/>
      <c r="G454" s="61"/>
      <c r="H454" s="61"/>
      <c r="I454" s="61"/>
      <c r="J454" s="61"/>
      <c r="K454" s="61"/>
      <c r="L454" s="61"/>
      <c r="M454" s="61"/>
      <c r="N454" s="3">
        <f t="shared" si="112"/>
        <v>0</v>
      </c>
      <c r="O454" s="9">
        <f t="shared" si="113"/>
        <v>0</v>
      </c>
      <c r="P454" s="4">
        <f t="shared" si="117"/>
        <v>0</v>
      </c>
      <c r="Q454" s="11">
        <f t="shared" si="118"/>
        <v>0</v>
      </c>
      <c r="R454" s="10">
        <f t="shared" si="116"/>
        <v>0</v>
      </c>
      <c r="S454" s="8"/>
    </row>
    <row r="455" spans="1:19">
      <c r="A455" s="61">
        <v>5</v>
      </c>
      <c r="B455" s="61"/>
      <c r="C455" s="12"/>
      <c r="D455" s="61"/>
      <c r="E455" s="61"/>
      <c r="F455" s="61"/>
      <c r="G455" s="61"/>
      <c r="H455" s="61"/>
      <c r="I455" s="61"/>
      <c r="J455" s="61"/>
      <c r="K455" s="61"/>
      <c r="L455" s="61"/>
      <c r="M455" s="61"/>
      <c r="N455" s="3">
        <f t="shared" si="112"/>
        <v>0</v>
      </c>
      <c r="O455" s="9">
        <f t="shared" si="113"/>
        <v>0</v>
      </c>
      <c r="P455" s="4">
        <f t="shared" si="117"/>
        <v>0</v>
      </c>
      <c r="Q455" s="11">
        <f t="shared" si="118"/>
        <v>0</v>
      </c>
      <c r="R455" s="10">
        <f t="shared" si="116"/>
        <v>0</v>
      </c>
      <c r="S455" s="8"/>
    </row>
    <row r="456" spans="1:19">
      <c r="A456" s="61">
        <v>6</v>
      </c>
      <c r="B456" s="61"/>
      <c r="C456" s="12"/>
      <c r="D456" s="61"/>
      <c r="E456" s="61"/>
      <c r="F456" s="61"/>
      <c r="G456" s="61"/>
      <c r="H456" s="61"/>
      <c r="I456" s="61"/>
      <c r="J456" s="61"/>
      <c r="K456" s="61"/>
      <c r="L456" s="61"/>
      <c r="M456" s="61"/>
      <c r="N456" s="3">
        <f t="shared" si="112"/>
        <v>0</v>
      </c>
      <c r="O456" s="9">
        <f t="shared" si="113"/>
        <v>0</v>
      </c>
      <c r="P456" s="4">
        <f t="shared" si="117"/>
        <v>0</v>
      </c>
      <c r="Q456" s="11">
        <f t="shared" si="118"/>
        <v>0</v>
      </c>
      <c r="R456" s="10">
        <f t="shared" si="116"/>
        <v>0</v>
      </c>
      <c r="S456" s="8"/>
    </row>
    <row r="457" spans="1:19">
      <c r="A457" s="61">
        <v>7</v>
      </c>
      <c r="B457" s="61"/>
      <c r="C457" s="12"/>
      <c r="D457" s="61"/>
      <c r="E457" s="61"/>
      <c r="F457" s="61"/>
      <c r="G457" s="61"/>
      <c r="H457" s="61"/>
      <c r="I457" s="61"/>
      <c r="J457" s="61"/>
      <c r="K457" s="61"/>
      <c r="L457" s="61"/>
      <c r="M457" s="61"/>
      <c r="N457" s="3">
        <f t="shared" si="112"/>
        <v>0</v>
      </c>
      <c r="O457" s="9">
        <f t="shared" si="113"/>
        <v>0</v>
      </c>
      <c r="P457" s="4">
        <f t="shared" si="117"/>
        <v>0</v>
      </c>
      <c r="Q457" s="11">
        <f t="shared" si="118"/>
        <v>0</v>
      </c>
      <c r="R457" s="10">
        <f t="shared" si="116"/>
        <v>0</v>
      </c>
      <c r="S457" s="8"/>
    </row>
    <row r="458" spans="1:19">
      <c r="A458" s="61">
        <v>8</v>
      </c>
      <c r="B458" s="61"/>
      <c r="C458" s="12"/>
      <c r="D458" s="61"/>
      <c r="E458" s="61"/>
      <c r="F458" s="61"/>
      <c r="G458" s="61"/>
      <c r="H458" s="61"/>
      <c r="I458" s="61"/>
      <c r="J458" s="61"/>
      <c r="K458" s="61"/>
      <c r="L458" s="61"/>
      <c r="M458" s="61"/>
      <c r="N458" s="3">
        <f t="shared" si="112"/>
        <v>0</v>
      </c>
      <c r="O458" s="9">
        <f t="shared" si="113"/>
        <v>0</v>
      </c>
      <c r="P458" s="4">
        <f t="shared" si="117"/>
        <v>0</v>
      </c>
      <c r="Q458" s="11">
        <f t="shared" si="118"/>
        <v>0</v>
      </c>
      <c r="R458" s="10">
        <f t="shared" si="116"/>
        <v>0</v>
      </c>
      <c r="S458" s="8"/>
    </row>
    <row r="459" spans="1:19">
      <c r="A459" s="61">
        <v>9</v>
      </c>
      <c r="B459" s="61"/>
      <c r="C459" s="12"/>
      <c r="D459" s="61"/>
      <c r="E459" s="61"/>
      <c r="F459" s="61"/>
      <c r="G459" s="61"/>
      <c r="H459" s="61"/>
      <c r="I459" s="61"/>
      <c r="J459" s="61"/>
      <c r="K459" s="61"/>
      <c r="L459" s="61"/>
      <c r="M459" s="61"/>
      <c r="N459" s="3">
        <f t="shared" si="112"/>
        <v>0</v>
      </c>
      <c r="O459" s="9">
        <f t="shared" si="113"/>
        <v>0</v>
      </c>
      <c r="P459" s="4">
        <f t="shared" si="117"/>
        <v>0</v>
      </c>
      <c r="Q459" s="11">
        <f t="shared" si="118"/>
        <v>0</v>
      </c>
      <c r="R459" s="10">
        <f t="shared" si="116"/>
        <v>0</v>
      </c>
      <c r="S459" s="8"/>
    </row>
    <row r="460" spans="1:19">
      <c r="A460" s="61">
        <v>10</v>
      </c>
      <c r="B460" s="61"/>
      <c r="C460" s="12"/>
      <c r="D460" s="61"/>
      <c r="E460" s="61"/>
      <c r="F460" s="61"/>
      <c r="G460" s="61"/>
      <c r="H460" s="61"/>
      <c r="I460" s="61"/>
      <c r="J460" s="61"/>
      <c r="K460" s="61"/>
      <c r="L460" s="61"/>
      <c r="M460" s="61"/>
      <c r="N460" s="3">
        <f t="shared" si="112"/>
        <v>0</v>
      </c>
      <c r="O460" s="9">
        <f t="shared" si="113"/>
        <v>0</v>
      </c>
      <c r="P460" s="4">
        <f t="shared" si="117"/>
        <v>0</v>
      </c>
      <c r="Q460" s="11">
        <f t="shared" si="118"/>
        <v>0</v>
      </c>
      <c r="R460" s="10">
        <f t="shared" si="116"/>
        <v>0</v>
      </c>
      <c r="S460" s="8"/>
    </row>
    <row r="461" spans="1:19">
      <c r="A461" s="64" t="s">
        <v>67</v>
      </c>
      <c r="B461" s="65"/>
      <c r="C461" s="65"/>
      <c r="D461" s="65"/>
      <c r="E461" s="65"/>
      <c r="F461" s="65"/>
      <c r="G461" s="65"/>
      <c r="H461" s="65"/>
      <c r="I461" s="65"/>
      <c r="J461" s="65"/>
      <c r="K461" s="65"/>
      <c r="L461" s="65"/>
      <c r="M461" s="65"/>
      <c r="N461" s="65"/>
      <c r="O461" s="65"/>
      <c r="P461" s="65"/>
      <c r="Q461" s="66"/>
      <c r="R461" s="10">
        <f>SUM(R451:R460)</f>
        <v>0</v>
      </c>
      <c r="S461" s="8"/>
    </row>
    <row r="462" spans="1:19" ht="15.75">
      <c r="A462" s="24" t="s">
        <v>68</v>
      </c>
      <c r="B462" s="24"/>
      <c r="C462" s="15"/>
      <c r="D462" s="15"/>
      <c r="E462" s="15"/>
      <c r="F462" s="15"/>
      <c r="G462" s="15"/>
      <c r="H462" s="15"/>
      <c r="I462" s="15"/>
      <c r="J462" s="15"/>
      <c r="K462" s="15"/>
      <c r="L462" s="15"/>
      <c r="M462" s="15"/>
      <c r="N462" s="15"/>
      <c r="O462" s="15"/>
      <c r="P462" s="15"/>
      <c r="Q462" s="15"/>
      <c r="R462" s="16"/>
      <c r="S462" s="8"/>
    </row>
    <row r="463" spans="1:19">
      <c r="A463" s="49" t="s">
        <v>88</v>
      </c>
      <c r="B463" s="49"/>
      <c r="C463" s="49"/>
      <c r="D463" s="49"/>
      <c r="E463" s="49"/>
      <c r="F463" s="49"/>
      <c r="G463" s="49"/>
      <c r="H463" s="49"/>
      <c r="I463" s="49"/>
      <c r="J463" s="15"/>
      <c r="K463" s="15"/>
      <c r="L463" s="15"/>
      <c r="M463" s="15"/>
      <c r="N463" s="15"/>
      <c r="O463" s="15"/>
      <c r="P463" s="15"/>
      <c r="Q463" s="15"/>
      <c r="R463" s="16"/>
      <c r="S463" s="8"/>
    </row>
    <row r="464" spans="1:19" s="8" customFormat="1">
      <c r="A464" s="49"/>
      <c r="B464" s="49"/>
      <c r="C464" s="49"/>
      <c r="D464" s="49"/>
      <c r="E464" s="49"/>
      <c r="F464" s="49"/>
      <c r="G464" s="49"/>
      <c r="H464" s="49"/>
      <c r="I464" s="49"/>
      <c r="J464" s="15"/>
      <c r="K464" s="15"/>
      <c r="L464" s="15"/>
      <c r="M464" s="15"/>
      <c r="N464" s="15"/>
      <c r="O464" s="15"/>
      <c r="P464" s="15"/>
      <c r="Q464" s="15"/>
      <c r="R464" s="16"/>
    </row>
    <row r="465" spans="1:19">
      <c r="A465" s="67" t="s">
        <v>186</v>
      </c>
      <c r="B465" s="68"/>
      <c r="C465" s="68"/>
      <c r="D465" s="68"/>
      <c r="E465" s="68"/>
      <c r="F465" s="68"/>
      <c r="G465" s="68"/>
      <c r="H465" s="68"/>
      <c r="I465" s="68"/>
      <c r="J465" s="68"/>
      <c r="K465" s="68"/>
      <c r="L465" s="68"/>
      <c r="M465" s="68"/>
      <c r="N465" s="68"/>
      <c r="O465" s="68"/>
      <c r="P465" s="68"/>
      <c r="Q465" s="57"/>
      <c r="R465" s="8"/>
      <c r="S465" s="8"/>
    </row>
    <row r="466" spans="1:19" ht="18">
      <c r="A466" s="69" t="s">
        <v>27</v>
      </c>
      <c r="B466" s="70"/>
      <c r="C466" s="70"/>
      <c r="D466" s="50"/>
      <c r="E466" s="50"/>
      <c r="F466" s="50"/>
      <c r="G466" s="50"/>
      <c r="H466" s="50"/>
      <c r="I466" s="50"/>
      <c r="J466" s="50"/>
      <c r="K466" s="50"/>
      <c r="L466" s="50"/>
      <c r="M466" s="50"/>
      <c r="N466" s="50"/>
      <c r="O466" s="50"/>
      <c r="P466" s="50"/>
      <c r="Q466" s="57"/>
      <c r="R466" s="8"/>
      <c r="S466" s="8"/>
    </row>
    <row r="467" spans="1:19">
      <c r="A467" s="67" t="s">
        <v>72</v>
      </c>
      <c r="B467" s="68"/>
      <c r="C467" s="68"/>
      <c r="D467" s="68"/>
      <c r="E467" s="68"/>
      <c r="F467" s="68"/>
      <c r="G467" s="68"/>
      <c r="H467" s="68"/>
      <c r="I467" s="68"/>
      <c r="J467" s="68"/>
      <c r="K467" s="68"/>
      <c r="L467" s="68"/>
      <c r="M467" s="68"/>
      <c r="N467" s="68"/>
      <c r="O467" s="68"/>
      <c r="P467" s="68"/>
      <c r="Q467" s="57"/>
      <c r="R467" s="8"/>
      <c r="S467" s="8"/>
    </row>
    <row r="468" spans="1:19">
      <c r="A468" s="61">
        <v>1</v>
      </c>
      <c r="B468" s="61"/>
      <c r="C468" s="12"/>
      <c r="D468" s="61"/>
      <c r="E468" s="61"/>
      <c r="F468" s="61"/>
      <c r="G468" s="61"/>
      <c r="H468" s="61"/>
      <c r="I468" s="61"/>
      <c r="J468" s="61"/>
      <c r="K468" s="61"/>
      <c r="L468" s="61"/>
      <c r="M468" s="61"/>
      <c r="N468" s="3">
        <f t="shared" ref="N468:N477" si="119">(IF(F468="OŽ",IF(L468=1,550.8,IF(L468=2,426.38,IF(L468=3,342.14,IF(L468=4,181.44,IF(L468=5,168.48,IF(L468=6,155.52,IF(L468=7,148.5,IF(L468=8,144,0))))))))+IF(L468&lt;=8,0,IF(L468&lt;=16,137.7,IF(L468&lt;=24,108,IF(L468&lt;=32,80.1,IF(L468&lt;=36,52.2,0)))))-IF(L468&lt;=8,0,IF(L468&lt;=16,(L468-9)*2.754,IF(L468&lt;=24,(L468-17)* 2.754,IF(L468&lt;=32,(L468-25)* 2.754,IF(L468&lt;=36,(L468-33)*2.754,0))))),0)+IF(F468="PČ",IF(L468=1,449,IF(L468=2,314.6,IF(L468=3,238,IF(L468=4,172,IF(L468=5,159,IF(L468=6,145,IF(L468=7,132,IF(L468=8,119,0))))))))+IF(L468&lt;=8,0,IF(L468&lt;=16,88,IF(L468&lt;=24,55,IF(L468&lt;=32,22,0))))-IF(L468&lt;=8,0,IF(L468&lt;=16,(L468-9)*2.245,IF(L468&lt;=24,(L468-17)*2.245,IF(L468&lt;=32,(L468-25)*2.245,0)))),0)+IF(F468="PČneol",IF(L468=1,85,IF(L468=2,64.61,IF(L468=3,50.76,IF(L468=4,16.25,IF(L468=5,15,IF(L468=6,13.75,IF(L468=7,12.5,IF(L468=8,11.25,0))))))))+IF(L468&lt;=8,0,IF(L468&lt;=16,9,0))-IF(L468&lt;=8,0,IF(L468&lt;=16,(L468-9)*0.425,0)),0)+IF(F468="PŽ",IF(L468=1,85,IF(L468=2,59.5,IF(L468=3,45,IF(L468=4,32.5,IF(L468=5,30,IF(L468=6,27.5,IF(L468=7,25,IF(L468=8,22.5,0))))))))+IF(L468&lt;=8,0,IF(L468&lt;=16,19,IF(L468&lt;=24,13,IF(L468&lt;=32,8,0))))-IF(L468&lt;=8,0,IF(L468&lt;=16,(L468-9)*0.425,IF(L468&lt;=24,(L468-17)*0.425,IF(L468&lt;=32,(L468-25)*0.425,0)))),0)+IF(F468="EČ",IF(L468=1,204,IF(L468=2,156.24,IF(L468=3,123.84,IF(L468=4,72,IF(L468=5,66,IF(L468=6,60,IF(L468=7,54,IF(L468=8,48,0))))))))+IF(L468&lt;=8,0,IF(L468&lt;=16,40,IF(L468&lt;=24,25,0)))-IF(L468&lt;=8,0,IF(L468&lt;=16,(L468-9)*1.02,IF(L468&lt;=24,(L468-17)*1.02,0))),0)+IF(F468="EČneol",IF(L468=1,68,IF(L468=2,51.69,IF(L468=3,40.61,IF(L468=4,13,IF(L468=5,12,IF(L468=6,11,IF(L468=7,10,IF(L468=8,9,0)))))))))+IF(F468="EŽ",IF(L468=1,68,IF(L468=2,47.6,IF(L468=3,36,IF(L468=4,18,IF(L468=5,16.5,IF(L468=6,15,IF(L468=7,13.5,IF(L468=8,12,0))))))))+IF(L468&lt;=8,0,IF(L468&lt;=16,10,IF(L468&lt;=24,6,0)))-IF(L468&lt;=8,0,IF(L468&lt;=16,(L468-9)*0.34,IF(L468&lt;=24,(L468-17)*0.34,0))),0)+IF(F468="PT",IF(L468=1,68,IF(L468=2,52.08,IF(L468=3,41.28,IF(L468=4,24,IF(L468=5,22,IF(L468=6,20,IF(L468=7,18,IF(L468=8,16,0))))))))+IF(L468&lt;=8,0,IF(L468&lt;=16,13,IF(L468&lt;=24,9,IF(L468&lt;=32,4,0))))-IF(L468&lt;=8,0,IF(L468&lt;=16,(L468-9)*0.34,IF(L468&lt;=24,(L468-17)*0.34,IF(L468&lt;=32,(L468-25)*0.34,0)))),0)+IF(F468="JOŽ",IF(L468=1,85,IF(L468=2,59.5,IF(L468=3,45,IF(L468=4,32.5,IF(L468=5,30,IF(L468=6,27.5,IF(L468=7,25,IF(L468=8,22.5,0))))))))+IF(L468&lt;=8,0,IF(L468&lt;=16,19,IF(L468&lt;=24,13,0)))-IF(L468&lt;=8,0,IF(L468&lt;=16,(L468-9)*0.425,IF(L468&lt;=24,(L468-17)*0.425,0))),0)+IF(F468="JPČ",IF(L468=1,68,IF(L468=2,47.6,IF(L468=3,36,IF(L468=4,26,IF(L468=5,24,IF(L468=6,22,IF(L468=7,20,IF(L468=8,18,0))))))))+IF(L468&lt;=8,0,IF(L468&lt;=16,13,IF(L468&lt;=24,9,0)))-IF(L468&lt;=8,0,IF(L468&lt;=16,(L468-9)*0.34,IF(L468&lt;=24,(L468-17)*0.34,0))),0)+IF(F468="JEČ",IF(L468=1,34,IF(L468=2,26.04,IF(L468=3,20.6,IF(L468=4,12,IF(L468=5,11,IF(L468=6,10,IF(L468=7,9,IF(L468=8,8,0))))))))+IF(L468&lt;=8,0,IF(L468&lt;=16,6,0))-IF(L468&lt;=8,0,IF(L468&lt;=16,(L468-9)*0.17,0)),0)+IF(F468="JEOF",IF(L468=1,34,IF(L468=2,26.04,IF(L468=3,20.6,IF(L468=4,12,IF(L468=5,11,IF(L468=6,10,IF(L468=7,9,IF(L468=8,8,0))))))))+IF(L468&lt;=8,0,IF(L468&lt;=16,6,0))-IF(L468&lt;=8,0,IF(L468&lt;=16,(L468-9)*0.17,0)),0)+IF(F468="JnPČ",IF(L468=1,51,IF(L468=2,35.7,IF(L468=3,27,IF(L468=4,19.5,IF(L468=5,18,IF(L468=6,16.5,IF(L468=7,15,IF(L468=8,13.5,0))))))))+IF(L468&lt;=8,0,IF(L468&lt;=16,10,0))-IF(L468&lt;=8,0,IF(L468&lt;=16,(L468-9)*0.255,0)),0)+IF(F468="JnEČ",IF(L468=1,25.5,IF(L468=2,19.53,IF(L468=3,15.48,IF(L468=4,9,IF(L468=5,8.25,IF(L468=6,7.5,IF(L468=7,6.75,IF(L468=8,6,0))))))))+IF(L468&lt;=8,0,IF(L468&lt;=16,5,0))-IF(L468&lt;=8,0,IF(L468&lt;=16,(L468-9)*0.1275,0)),0)+IF(F468="JčPČ",IF(L468=1,21.25,IF(L468=2,14.5,IF(L468=3,11.5,IF(L468=4,7,IF(L468=5,6.5,IF(L468=6,6,IF(L468=7,5.5,IF(L468=8,5,0))))))))+IF(L468&lt;=8,0,IF(L468&lt;=16,4,0))-IF(L468&lt;=8,0,IF(L468&lt;=16,(L468-9)*0.10625,0)),0)+IF(F468="JčEČ",IF(L468=1,17,IF(L468=2,13.02,IF(L468=3,10.32,IF(L468=4,6,IF(L468=5,5.5,IF(L468=6,5,IF(L468=7,4.5,IF(L468=8,4,0))))))))+IF(L468&lt;=8,0,IF(L468&lt;=16,3,0))-IF(L468&lt;=8,0,IF(L468&lt;=16,(L468-9)*0.085,0)),0)+IF(F468="NEAK",IF(L468=1,11.48,IF(L468=2,8.79,IF(L468=3,6.97,IF(L468=4,4.05,IF(L468=5,3.71,IF(L468=6,3.38,IF(L468=7,3.04,IF(L468=8,2.7,0))))))))+IF(L468&lt;=8,0,IF(L468&lt;=16,2,IF(L468&lt;=24,1.3,0)))-IF(L468&lt;=8,0,IF(L468&lt;=16,(L468-9)*0.0574,IF(L468&lt;=24,(L468-17)*0.0574,0))),0))*IF(L468&lt;0,1,IF(OR(F468="PČ",F468="PŽ",F468="PT"),IF(J468&lt;32,J468/32,1),1))* IF(L468&lt;0,1,IF(OR(F468="EČ",F468="EŽ",F468="JOŽ",F468="JPČ",F468="NEAK"),IF(J468&lt;24,J468/24,1),1))*IF(L468&lt;0,1,IF(OR(F468="PČneol",F468="JEČ",F468="JEOF",F468="JnPČ",F468="JnEČ",F468="JčPČ",F468="JčEČ"),IF(J468&lt;16,J468/16,1),1))*IF(L468&lt;0,1,IF(F468="EČneol",IF(J468&lt;8,J468/8,1),1))</f>
        <v>0</v>
      </c>
      <c r="O468" s="9">
        <f t="shared" ref="O468:O477" si="120">IF(F468="OŽ",N468,IF(H468="Ne",IF(J468*0.3&lt;J468-L468,N468,0),IF(J468*0.1&lt;J468-L468,N468,0)))</f>
        <v>0</v>
      </c>
      <c r="P468" s="4">
        <f t="shared" ref="P468" si="121">IF(O468=0,0,IF(F468="OŽ",IF(L468&gt;35,0,IF(J468&gt;35,(36-L468)*1.836,((36-L468)-(36-J468))*1.836)),0)+IF(F468="PČ",IF(L468&gt;31,0,IF(J468&gt;31,(32-L468)*1.347,((32-L468)-(32-J468))*1.347)),0)+ IF(F468="PČneol",IF(L468&gt;15,0,IF(J468&gt;15,(16-L468)*0.255,((16-L468)-(16-J468))*0.255)),0)+IF(F468="PŽ",IF(L468&gt;31,0,IF(J468&gt;31,(32-L468)*0.255,((32-L468)-(32-J468))*0.255)),0)+IF(F468="EČ",IF(L468&gt;23,0,IF(J468&gt;23,(24-L468)*0.612,((24-L468)-(24-J468))*0.612)),0)+IF(F468="EČneol",IF(L468&gt;7,0,IF(J468&gt;7,(8-L468)*0.204,((8-L468)-(8-J468))*0.204)),0)+IF(F468="EŽ",IF(L468&gt;23,0,IF(J468&gt;23,(24-L468)*0.204,((24-L468)-(24-J468))*0.204)),0)+IF(F468="PT",IF(L468&gt;31,0,IF(J468&gt;31,(32-L468)*0.204,((32-L468)-(32-J468))*0.204)),0)+IF(F468="JOŽ",IF(L468&gt;23,0,IF(J468&gt;23,(24-L468)*0.255,((24-L468)-(24-J468))*0.255)),0)+IF(F468="JPČ",IF(L468&gt;23,0,IF(J468&gt;23,(24-L468)*0.204,((24-L468)-(24-J468))*0.204)),0)+IF(F468="JEČ",IF(L468&gt;15,0,IF(J468&gt;15,(16-L468)*0.102,((16-L468)-(16-J468))*0.102)),0)+IF(F468="JEOF",IF(L468&gt;15,0,IF(J468&gt;15,(16-L468)*0.102,((16-L468)-(16-J468))*0.102)),0)+IF(F468="JnPČ",IF(L468&gt;15,0,IF(J468&gt;15,(16-L468)*0.153,((16-L468)-(16-J468))*0.153)),0)+IF(F468="JnEČ",IF(L468&gt;15,0,IF(J468&gt;15,(16-L468)*0.0765,((16-L468)-(16-J468))*0.0765)),0)+IF(F468="JčPČ",IF(L468&gt;15,0,IF(J468&gt;15,(16-L468)*0.06375,((16-L468)-(16-J468))*0.06375)),0)+IF(F468="JčEČ",IF(L468&gt;15,0,IF(J468&gt;15,(16-L468)*0.051,((16-L468)-(16-J468))*0.051)),0)+IF(F468="NEAK",IF(L468&gt;23,0,IF(J468&gt;23,(24-L468)*0.03444,((24-L468)-(24-J468))*0.03444)),0))</f>
        <v>0</v>
      </c>
      <c r="Q468" s="11">
        <f t="shared" ref="Q468" si="122">IF(ISERROR(P468*100/N468),0,(P468*100/N468))</f>
        <v>0</v>
      </c>
      <c r="R468" s="10">
        <f t="shared" ref="R468:R477" si="123">IF(Q468&lt;=30,O468+P468,O468+O468*0.3)*IF(G468=1,0.4,IF(G468=2,0.75,IF(G468="1 (kas 4 m. 1 k. nerengiamos)",0.52,1)))*IF(D468="olimpinė",1,IF(M468="Ne",0.5,1))*IF(OR(A$5="Lietuvos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federacija"),IF(OR(J468&lt;8,K468&lt;16),0,1),1)*E468*IF(I468&lt;=1,1,1/I468)*IF(OR(A$5="Lietuvos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468" s="8"/>
    </row>
    <row r="469" spans="1:19">
      <c r="A469" s="61">
        <v>2</v>
      </c>
      <c r="B469" s="61"/>
      <c r="C469" s="12"/>
      <c r="D469" s="61"/>
      <c r="E469" s="61"/>
      <c r="F469" s="61"/>
      <c r="G469" s="61"/>
      <c r="H469" s="61"/>
      <c r="I469" s="61"/>
      <c r="J469" s="61"/>
      <c r="K469" s="61"/>
      <c r="L469" s="61"/>
      <c r="M469" s="61"/>
      <c r="N469" s="3">
        <f t="shared" si="119"/>
        <v>0</v>
      </c>
      <c r="O469" s="9">
        <f t="shared" si="120"/>
        <v>0</v>
      </c>
      <c r="P469" s="4">
        <f t="shared" ref="P469:P477" si="124">IF(O469=0,0,IF(F469="OŽ",IF(L469&gt;35,0,IF(J469&gt;35,(36-L469)*1.836,((36-L469)-(36-J469))*1.836)),0)+IF(F469="PČ",IF(L469&gt;31,0,IF(J469&gt;31,(32-L469)*1.347,((32-L469)-(32-J469))*1.347)),0)+ IF(F469="PČneol",IF(L469&gt;15,0,IF(J469&gt;15,(16-L469)*0.255,((16-L469)-(16-J469))*0.255)),0)+IF(F469="PŽ",IF(L469&gt;31,0,IF(J469&gt;31,(32-L469)*0.255,((32-L469)-(32-J469))*0.255)),0)+IF(F469="EČ",IF(L469&gt;23,0,IF(J469&gt;23,(24-L469)*0.612,((24-L469)-(24-J469))*0.612)),0)+IF(F469="EČneol",IF(L469&gt;7,0,IF(J469&gt;7,(8-L469)*0.204,((8-L469)-(8-J469))*0.204)),0)+IF(F469="EŽ",IF(L469&gt;23,0,IF(J469&gt;23,(24-L469)*0.204,((24-L469)-(24-J469))*0.204)),0)+IF(F469="PT",IF(L469&gt;31,0,IF(J469&gt;31,(32-L469)*0.204,((32-L469)-(32-J469))*0.204)),0)+IF(F469="JOŽ",IF(L469&gt;23,0,IF(J469&gt;23,(24-L469)*0.255,((24-L469)-(24-J469))*0.255)),0)+IF(F469="JPČ",IF(L469&gt;23,0,IF(J469&gt;23,(24-L469)*0.204,((24-L469)-(24-J469))*0.204)),0)+IF(F469="JEČ",IF(L469&gt;15,0,IF(J469&gt;15,(16-L469)*0.102,((16-L469)-(16-J469))*0.102)),0)+IF(F469="JEOF",IF(L469&gt;15,0,IF(J469&gt;15,(16-L469)*0.102,((16-L469)-(16-J469))*0.102)),0)+IF(F469="JnPČ",IF(L469&gt;15,0,IF(J469&gt;15,(16-L469)*0.153,((16-L469)-(16-J469))*0.153)),0)+IF(F469="JnEČ",IF(L469&gt;15,0,IF(J469&gt;15,(16-L469)*0.0765,((16-L469)-(16-J469))*0.0765)),0)+IF(F469="JčPČ",IF(L469&gt;15,0,IF(J469&gt;15,(16-L469)*0.06375,((16-L469)-(16-J469))*0.06375)),0)+IF(F469="JčEČ",IF(L469&gt;15,0,IF(J469&gt;15,(16-L469)*0.051,((16-L469)-(16-J469))*0.051)),0)+IF(F469="NEAK",IF(L469&gt;23,0,IF(J469&gt;23,(24-L469)*0.03444,((24-L469)-(24-J469))*0.03444)),0))</f>
        <v>0</v>
      </c>
      <c r="Q469" s="11">
        <f t="shared" ref="Q469:Q477" si="125">IF(ISERROR(P469*100/N469),0,(P469*100/N469))</f>
        <v>0</v>
      </c>
      <c r="R469" s="10">
        <f t="shared" si="123"/>
        <v>0</v>
      </c>
      <c r="S469" s="8"/>
    </row>
    <row r="470" spans="1:19">
      <c r="A470" s="61">
        <v>3</v>
      </c>
      <c r="B470" s="61"/>
      <c r="C470" s="12"/>
      <c r="D470" s="61"/>
      <c r="E470" s="61"/>
      <c r="F470" s="61"/>
      <c r="G470" s="61"/>
      <c r="H470" s="61"/>
      <c r="I470" s="61"/>
      <c r="J470" s="61"/>
      <c r="K470" s="61"/>
      <c r="L470" s="61"/>
      <c r="M470" s="61"/>
      <c r="N470" s="3">
        <f t="shared" si="119"/>
        <v>0</v>
      </c>
      <c r="O470" s="9">
        <f t="shared" si="120"/>
        <v>0</v>
      </c>
      <c r="P470" s="4">
        <f t="shared" si="124"/>
        <v>0</v>
      </c>
      <c r="Q470" s="11">
        <f t="shared" si="125"/>
        <v>0</v>
      </c>
      <c r="R470" s="10">
        <f t="shared" si="123"/>
        <v>0</v>
      </c>
      <c r="S470" s="8"/>
    </row>
    <row r="471" spans="1:19">
      <c r="A471" s="61">
        <v>4</v>
      </c>
      <c r="B471" s="61"/>
      <c r="C471" s="12"/>
      <c r="D471" s="61"/>
      <c r="E471" s="61"/>
      <c r="F471" s="61"/>
      <c r="G471" s="61"/>
      <c r="H471" s="61"/>
      <c r="I471" s="61"/>
      <c r="J471" s="61"/>
      <c r="K471" s="61"/>
      <c r="L471" s="61"/>
      <c r="M471" s="61"/>
      <c r="N471" s="3">
        <f t="shared" si="119"/>
        <v>0</v>
      </c>
      <c r="O471" s="9">
        <f t="shared" si="120"/>
        <v>0</v>
      </c>
      <c r="P471" s="4">
        <f t="shared" si="124"/>
        <v>0</v>
      </c>
      <c r="Q471" s="11">
        <f t="shared" si="125"/>
        <v>0</v>
      </c>
      <c r="R471" s="10">
        <f t="shared" si="123"/>
        <v>0</v>
      </c>
      <c r="S471" s="8"/>
    </row>
    <row r="472" spans="1:19">
      <c r="A472" s="61">
        <v>5</v>
      </c>
      <c r="B472" s="61"/>
      <c r="C472" s="12"/>
      <c r="D472" s="61"/>
      <c r="E472" s="61"/>
      <c r="F472" s="61"/>
      <c r="G472" s="61"/>
      <c r="H472" s="61"/>
      <c r="I472" s="61"/>
      <c r="J472" s="61"/>
      <c r="K472" s="61"/>
      <c r="L472" s="61"/>
      <c r="M472" s="61"/>
      <c r="N472" s="3">
        <f t="shared" si="119"/>
        <v>0</v>
      </c>
      <c r="O472" s="9">
        <f t="shared" si="120"/>
        <v>0</v>
      </c>
      <c r="P472" s="4">
        <f t="shared" si="124"/>
        <v>0</v>
      </c>
      <c r="Q472" s="11">
        <f t="shared" si="125"/>
        <v>0</v>
      </c>
      <c r="R472" s="10">
        <f t="shared" si="123"/>
        <v>0</v>
      </c>
      <c r="S472" s="8"/>
    </row>
    <row r="473" spans="1:19">
      <c r="A473" s="61">
        <v>6</v>
      </c>
      <c r="B473" s="61"/>
      <c r="C473" s="12"/>
      <c r="D473" s="61"/>
      <c r="E473" s="61"/>
      <c r="F473" s="61"/>
      <c r="G473" s="61"/>
      <c r="H473" s="61"/>
      <c r="I473" s="61"/>
      <c r="J473" s="61"/>
      <c r="K473" s="61"/>
      <c r="L473" s="61"/>
      <c r="M473" s="61"/>
      <c r="N473" s="3">
        <f t="shared" si="119"/>
        <v>0</v>
      </c>
      <c r="O473" s="9">
        <f t="shared" si="120"/>
        <v>0</v>
      </c>
      <c r="P473" s="4">
        <f t="shared" si="124"/>
        <v>0</v>
      </c>
      <c r="Q473" s="11">
        <f t="shared" si="125"/>
        <v>0</v>
      </c>
      <c r="R473" s="10">
        <f t="shared" si="123"/>
        <v>0</v>
      </c>
      <c r="S473" s="8"/>
    </row>
    <row r="474" spans="1:19">
      <c r="A474" s="61">
        <v>7</v>
      </c>
      <c r="B474" s="61"/>
      <c r="C474" s="12"/>
      <c r="D474" s="61"/>
      <c r="E474" s="61"/>
      <c r="F474" s="61"/>
      <c r="G474" s="61"/>
      <c r="H474" s="61"/>
      <c r="I474" s="61"/>
      <c r="J474" s="61"/>
      <c r="K474" s="61"/>
      <c r="L474" s="61"/>
      <c r="M474" s="61"/>
      <c r="N474" s="3">
        <f t="shared" si="119"/>
        <v>0</v>
      </c>
      <c r="O474" s="9">
        <f t="shared" si="120"/>
        <v>0</v>
      </c>
      <c r="P474" s="4">
        <f t="shared" si="124"/>
        <v>0</v>
      </c>
      <c r="Q474" s="11">
        <f t="shared" si="125"/>
        <v>0</v>
      </c>
      <c r="R474" s="10">
        <f t="shared" si="123"/>
        <v>0</v>
      </c>
      <c r="S474" s="8"/>
    </row>
    <row r="475" spans="1:19">
      <c r="A475" s="61">
        <v>8</v>
      </c>
      <c r="B475" s="61"/>
      <c r="C475" s="12"/>
      <c r="D475" s="61"/>
      <c r="E475" s="61"/>
      <c r="F475" s="61"/>
      <c r="G475" s="61"/>
      <c r="H475" s="61"/>
      <c r="I475" s="61"/>
      <c r="J475" s="61"/>
      <c r="K475" s="61"/>
      <c r="L475" s="61"/>
      <c r="M475" s="61"/>
      <c r="N475" s="3">
        <f t="shared" si="119"/>
        <v>0</v>
      </c>
      <c r="O475" s="9">
        <f t="shared" si="120"/>
        <v>0</v>
      </c>
      <c r="P475" s="4">
        <f t="shared" si="124"/>
        <v>0</v>
      </c>
      <c r="Q475" s="11">
        <f t="shared" si="125"/>
        <v>0</v>
      </c>
      <c r="R475" s="10">
        <f t="shared" si="123"/>
        <v>0</v>
      </c>
      <c r="S475" s="8"/>
    </row>
    <row r="476" spans="1:19">
      <c r="A476" s="61">
        <v>9</v>
      </c>
      <c r="B476" s="61"/>
      <c r="C476" s="12"/>
      <c r="D476" s="61"/>
      <c r="E476" s="61"/>
      <c r="F476" s="61"/>
      <c r="G476" s="61"/>
      <c r="H476" s="61"/>
      <c r="I476" s="61"/>
      <c r="J476" s="61"/>
      <c r="K476" s="61"/>
      <c r="L476" s="61"/>
      <c r="M476" s="61"/>
      <c r="N476" s="3">
        <f t="shared" si="119"/>
        <v>0</v>
      </c>
      <c r="O476" s="9">
        <f t="shared" si="120"/>
        <v>0</v>
      </c>
      <c r="P476" s="4">
        <f t="shared" si="124"/>
        <v>0</v>
      </c>
      <c r="Q476" s="11">
        <f t="shared" si="125"/>
        <v>0</v>
      </c>
      <c r="R476" s="10">
        <f t="shared" si="123"/>
        <v>0</v>
      </c>
      <c r="S476" s="8"/>
    </row>
    <row r="477" spans="1:19">
      <c r="A477" s="61">
        <v>10</v>
      </c>
      <c r="B477" s="61"/>
      <c r="C477" s="12"/>
      <c r="D477" s="61"/>
      <c r="E477" s="61"/>
      <c r="F477" s="61"/>
      <c r="G477" s="61"/>
      <c r="H477" s="61"/>
      <c r="I477" s="61"/>
      <c r="J477" s="61"/>
      <c r="K477" s="61"/>
      <c r="L477" s="61"/>
      <c r="M477" s="61"/>
      <c r="N477" s="3">
        <f t="shared" si="119"/>
        <v>0</v>
      </c>
      <c r="O477" s="9">
        <f t="shared" si="120"/>
        <v>0</v>
      </c>
      <c r="P477" s="4">
        <f t="shared" si="124"/>
        <v>0</v>
      </c>
      <c r="Q477" s="11">
        <f t="shared" si="125"/>
        <v>0</v>
      </c>
      <c r="R477" s="10">
        <f t="shared" si="123"/>
        <v>0</v>
      </c>
      <c r="S477" s="8"/>
    </row>
    <row r="478" spans="1:19">
      <c r="A478" s="64" t="s">
        <v>67</v>
      </c>
      <c r="B478" s="65"/>
      <c r="C478" s="65"/>
      <c r="D478" s="65"/>
      <c r="E478" s="65"/>
      <c r="F478" s="65"/>
      <c r="G478" s="65"/>
      <c r="H478" s="65"/>
      <c r="I478" s="65"/>
      <c r="J478" s="65"/>
      <c r="K478" s="65"/>
      <c r="L478" s="65"/>
      <c r="M478" s="65"/>
      <c r="N478" s="65"/>
      <c r="O478" s="65"/>
      <c r="P478" s="65"/>
      <c r="Q478" s="66"/>
      <c r="R478" s="10">
        <f>SUM(R468:R477)</f>
        <v>0</v>
      </c>
      <c r="S478" s="8"/>
    </row>
    <row r="479" spans="1:19" ht="15.75">
      <c r="A479" s="24" t="s">
        <v>68</v>
      </c>
      <c r="B479" s="24"/>
      <c r="C479" s="15"/>
      <c r="D479" s="15"/>
      <c r="E479" s="15"/>
      <c r="F479" s="15"/>
      <c r="G479" s="15"/>
      <c r="H479" s="15"/>
      <c r="I479" s="15"/>
      <c r="J479" s="15"/>
      <c r="K479" s="15"/>
      <c r="L479" s="15"/>
      <c r="M479" s="15"/>
      <c r="N479" s="15"/>
      <c r="O479" s="15"/>
      <c r="P479" s="15"/>
      <c r="Q479" s="15"/>
      <c r="R479" s="16"/>
      <c r="S479" s="8"/>
    </row>
    <row r="480" spans="1:19">
      <c r="A480" s="49" t="s">
        <v>88</v>
      </c>
      <c r="B480" s="49"/>
      <c r="C480" s="49"/>
      <c r="D480" s="49"/>
      <c r="E480" s="49"/>
      <c r="F480" s="49"/>
      <c r="G480" s="49"/>
      <c r="H480" s="49"/>
      <c r="I480" s="49"/>
      <c r="J480" s="15"/>
      <c r="K480" s="15"/>
      <c r="L480" s="15"/>
      <c r="M480" s="15"/>
      <c r="N480" s="15"/>
      <c r="O480" s="15"/>
      <c r="P480" s="15"/>
      <c r="Q480" s="15"/>
      <c r="R480" s="16"/>
      <c r="S480" s="8"/>
    </row>
    <row r="481" spans="1:19" s="8" customFormat="1">
      <c r="A481" s="49"/>
      <c r="B481" s="49"/>
      <c r="C481" s="49"/>
      <c r="D481" s="49"/>
      <c r="E481" s="49"/>
      <c r="F481" s="49"/>
      <c r="G481" s="49"/>
      <c r="H481" s="49"/>
      <c r="I481" s="49"/>
      <c r="J481" s="15"/>
      <c r="K481" s="15"/>
      <c r="L481" s="15"/>
      <c r="M481" s="15"/>
      <c r="N481" s="15"/>
      <c r="O481" s="15"/>
      <c r="P481" s="15"/>
      <c r="Q481" s="15"/>
      <c r="R481" s="16"/>
    </row>
    <row r="482" spans="1:19">
      <c r="A482" s="67" t="s">
        <v>186</v>
      </c>
      <c r="B482" s="68"/>
      <c r="C482" s="68"/>
      <c r="D482" s="68"/>
      <c r="E482" s="68"/>
      <c r="F482" s="68"/>
      <c r="G482" s="68"/>
      <c r="H482" s="68"/>
      <c r="I482" s="68"/>
      <c r="J482" s="68"/>
      <c r="K482" s="68"/>
      <c r="L482" s="68"/>
      <c r="M482" s="68"/>
      <c r="N482" s="68"/>
      <c r="O482" s="68"/>
      <c r="P482" s="68"/>
      <c r="Q482" s="57"/>
      <c r="R482" s="8"/>
      <c r="S482" s="8"/>
    </row>
    <row r="483" spans="1:19" ht="18">
      <c r="A483" s="69" t="s">
        <v>27</v>
      </c>
      <c r="B483" s="70"/>
      <c r="C483" s="70"/>
      <c r="D483" s="50"/>
      <c r="E483" s="50"/>
      <c r="F483" s="50"/>
      <c r="G483" s="50"/>
      <c r="H483" s="50"/>
      <c r="I483" s="50"/>
      <c r="J483" s="50"/>
      <c r="K483" s="50"/>
      <c r="L483" s="50"/>
      <c r="M483" s="50"/>
      <c r="N483" s="50"/>
      <c r="O483" s="50"/>
      <c r="P483" s="50"/>
      <c r="Q483" s="57"/>
      <c r="R483" s="8"/>
      <c r="S483" s="8"/>
    </row>
    <row r="484" spans="1:19">
      <c r="A484" s="67" t="s">
        <v>72</v>
      </c>
      <c r="B484" s="68"/>
      <c r="C484" s="68"/>
      <c r="D484" s="68"/>
      <c r="E484" s="68"/>
      <c r="F484" s="68"/>
      <c r="G484" s="68"/>
      <c r="H484" s="68"/>
      <c r="I484" s="68"/>
      <c r="J484" s="68"/>
      <c r="K484" s="68"/>
      <c r="L484" s="68"/>
      <c r="M484" s="68"/>
      <c r="N484" s="68"/>
      <c r="O484" s="68"/>
      <c r="P484" s="68"/>
      <c r="Q484" s="57"/>
      <c r="R484" s="8"/>
      <c r="S484" s="8"/>
    </row>
    <row r="485" spans="1:19">
      <c r="A485" s="61">
        <v>1</v>
      </c>
      <c r="B485" s="61"/>
      <c r="C485" s="12"/>
      <c r="D485" s="61"/>
      <c r="E485" s="61"/>
      <c r="F485" s="61"/>
      <c r="G485" s="61"/>
      <c r="H485" s="61"/>
      <c r="I485" s="61"/>
      <c r="J485" s="61"/>
      <c r="K485" s="61"/>
      <c r="L485" s="61"/>
      <c r="M485" s="61"/>
      <c r="N485" s="3">
        <f t="shared" ref="N485:N494" si="126">(IF(F485="OŽ",IF(L485=1,550.8,IF(L485=2,426.38,IF(L485=3,342.14,IF(L485=4,181.44,IF(L485=5,168.48,IF(L485=6,155.52,IF(L485=7,148.5,IF(L485=8,144,0))))))))+IF(L485&lt;=8,0,IF(L485&lt;=16,137.7,IF(L485&lt;=24,108,IF(L485&lt;=32,80.1,IF(L485&lt;=36,52.2,0)))))-IF(L485&lt;=8,0,IF(L485&lt;=16,(L485-9)*2.754,IF(L485&lt;=24,(L485-17)* 2.754,IF(L485&lt;=32,(L485-25)* 2.754,IF(L485&lt;=36,(L485-33)*2.754,0))))),0)+IF(F485="PČ",IF(L485=1,449,IF(L485=2,314.6,IF(L485=3,238,IF(L485=4,172,IF(L485=5,159,IF(L485=6,145,IF(L485=7,132,IF(L485=8,119,0))))))))+IF(L485&lt;=8,0,IF(L485&lt;=16,88,IF(L485&lt;=24,55,IF(L485&lt;=32,22,0))))-IF(L485&lt;=8,0,IF(L485&lt;=16,(L485-9)*2.245,IF(L485&lt;=24,(L485-17)*2.245,IF(L485&lt;=32,(L485-25)*2.245,0)))),0)+IF(F485="PČneol",IF(L485=1,85,IF(L485=2,64.61,IF(L485=3,50.76,IF(L485=4,16.25,IF(L485=5,15,IF(L485=6,13.75,IF(L485=7,12.5,IF(L485=8,11.25,0))))))))+IF(L485&lt;=8,0,IF(L485&lt;=16,9,0))-IF(L485&lt;=8,0,IF(L485&lt;=16,(L485-9)*0.425,0)),0)+IF(F485="PŽ",IF(L485=1,85,IF(L485=2,59.5,IF(L485=3,45,IF(L485=4,32.5,IF(L485=5,30,IF(L485=6,27.5,IF(L485=7,25,IF(L485=8,22.5,0))))))))+IF(L485&lt;=8,0,IF(L485&lt;=16,19,IF(L485&lt;=24,13,IF(L485&lt;=32,8,0))))-IF(L485&lt;=8,0,IF(L485&lt;=16,(L485-9)*0.425,IF(L485&lt;=24,(L485-17)*0.425,IF(L485&lt;=32,(L485-25)*0.425,0)))),0)+IF(F485="EČ",IF(L485=1,204,IF(L485=2,156.24,IF(L485=3,123.84,IF(L485=4,72,IF(L485=5,66,IF(L485=6,60,IF(L485=7,54,IF(L485=8,48,0))))))))+IF(L485&lt;=8,0,IF(L485&lt;=16,40,IF(L485&lt;=24,25,0)))-IF(L485&lt;=8,0,IF(L485&lt;=16,(L485-9)*1.02,IF(L485&lt;=24,(L485-17)*1.02,0))),0)+IF(F485="EČneol",IF(L485=1,68,IF(L485=2,51.69,IF(L485=3,40.61,IF(L485=4,13,IF(L485=5,12,IF(L485=6,11,IF(L485=7,10,IF(L485=8,9,0)))))))))+IF(F485="EŽ",IF(L485=1,68,IF(L485=2,47.6,IF(L485=3,36,IF(L485=4,18,IF(L485=5,16.5,IF(L485=6,15,IF(L485=7,13.5,IF(L485=8,12,0))))))))+IF(L485&lt;=8,0,IF(L485&lt;=16,10,IF(L485&lt;=24,6,0)))-IF(L485&lt;=8,0,IF(L485&lt;=16,(L485-9)*0.34,IF(L485&lt;=24,(L485-17)*0.34,0))),0)+IF(F485="PT",IF(L485=1,68,IF(L485=2,52.08,IF(L485=3,41.28,IF(L485=4,24,IF(L485=5,22,IF(L485=6,20,IF(L485=7,18,IF(L485=8,16,0))))))))+IF(L485&lt;=8,0,IF(L485&lt;=16,13,IF(L485&lt;=24,9,IF(L485&lt;=32,4,0))))-IF(L485&lt;=8,0,IF(L485&lt;=16,(L485-9)*0.34,IF(L485&lt;=24,(L485-17)*0.34,IF(L485&lt;=32,(L485-25)*0.34,0)))),0)+IF(F485="JOŽ",IF(L485=1,85,IF(L485=2,59.5,IF(L485=3,45,IF(L485=4,32.5,IF(L485=5,30,IF(L485=6,27.5,IF(L485=7,25,IF(L485=8,22.5,0))))))))+IF(L485&lt;=8,0,IF(L485&lt;=16,19,IF(L485&lt;=24,13,0)))-IF(L485&lt;=8,0,IF(L485&lt;=16,(L485-9)*0.425,IF(L485&lt;=24,(L485-17)*0.425,0))),0)+IF(F485="JPČ",IF(L485=1,68,IF(L485=2,47.6,IF(L485=3,36,IF(L485=4,26,IF(L485=5,24,IF(L485=6,22,IF(L485=7,20,IF(L485=8,18,0))))))))+IF(L485&lt;=8,0,IF(L485&lt;=16,13,IF(L485&lt;=24,9,0)))-IF(L485&lt;=8,0,IF(L485&lt;=16,(L485-9)*0.34,IF(L485&lt;=24,(L485-17)*0.34,0))),0)+IF(F485="JEČ",IF(L485=1,34,IF(L485=2,26.04,IF(L485=3,20.6,IF(L485=4,12,IF(L485=5,11,IF(L485=6,10,IF(L485=7,9,IF(L485=8,8,0))))))))+IF(L485&lt;=8,0,IF(L485&lt;=16,6,0))-IF(L485&lt;=8,0,IF(L485&lt;=16,(L485-9)*0.17,0)),0)+IF(F485="JEOF",IF(L485=1,34,IF(L485=2,26.04,IF(L485=3,20.6,IF(L485=4,12,IF(L485=5,11,IF(L485=6,10,IF(L485=7,9,IF(L485=8,8,0))))))))+IF(L485&lt;=8,0,IF(L485&lt;=16,6,0))-IF(L485&lt;=8,0,IF(L485&lt;=16,(L485-9)*0.17,0)),0)+IF(F485="JnPČ",IF(L485=1,51,IF(L485=2,35.7,IF(L485=3,27,IF(L485=4,19.5,IF(L485=5,18,IF(L485=6,16.5,IF(L485=7,15,IF(L485=8,13.5,0))))))))+IF(L485&lt;=8,0,IF(L485&lt;=16,10,0))-IF(L485&lt;=8,0,IF(L485&lt;=16,(L485-9)*0.255,0)),0)+IF(F485="JnEČ",IF(L485=1,25.5,IF(L485=2,19.53,IF(L485=3,15.48,IF(L485=4,9,IF(L485=5,8.25,IF(L485=6,7.5,IF(L485=7,6.75,IF(L485=8,6,0))))))))+IF(L485&lt;=8,0,IF(L485&lt;=16,5,0))-IF(L485&lt;=8,0,IF(L485&lt;=16,(L485-9)*0.1275,0)),0)+IF(F485="JčPČ",IF(L485=1,21.25,IF(L485=2,14.5,IF(L485=3,11.5,IF(L485=4,7,IF(L485=5,6.5,IF(L485=6,6,IF(L485=7,5.5,IF(L485=8,5,0))))))))+IF(L485&lt;=8,0,IF(L485&lt;=16,4,0))-IF(L485&lt;=8,0,IF(L485&lt;=16,(L485-9)*0.10625,0)),0)+IF(F485="JčEČ",IF(L485=1,17,IF(L485=2,13.02,IF(L485=3,10.32,IF(L485=4,6,IF(L485=5,5.5,IF(L485=6,5,IF(L485=7,4.5,IF(L485=8,4,0))))))))+IF(L485&lt;=8,0,IF(L485&lt;=16,3,0))-IF(L485&lt;=8,0,IF(L485&lt;=16,(L485-9)*0.085,0)),0)+IF(F485="NEAK",IF(L485=1,11.48,IF(L485=2,8.79,IF(L485=3,6.97,IF(L485=4,4.05,IF(L485=5,3.71,IF(L485=6,3.38,IF(L485=7,3.04,IF(L485=8,2.7,0))))))))+IF(L485&lt;=8,0,IF(L485&lt;=16,2,IF(L485&lt;=24,1.3,0)))-IF(L485&lt;=8,0,IF(L485&lt;=16,(L485-9)*0.0574,IF(L485&lt;=24,(L485-17)*0.0574,0))),0))*IF(L485&lt;0,1,IF(OR(F485="PČ",F485="PŽ",F485="PT"),IF(J485&lt;32,J485/32,1),1))* IF(L485&lt;0,1,IF(OR(F485="EČ",F485="EŽ",F485="JOŽ",F485="JPČ",F485="NEAK"),IF(J485&lt;24,J485/24,1),1))*IF(L485&lt;0,1,IF(OR(F485="PČneol",F485="JEČ",F485="JEOF",F485="JnPČ",F485="JnEČ",F485="JčPČ",F485="JčEČ"),IF(J485&lt;16,J485/16,1),1))*IF(L485&lt;0,1,IF(F485="EČneol",IF(J485&lt;8,J485/8,1),1))</f>
        <v>0</v>
      </c>
      <c r="O485" s="9">
        <f t="shared" ref="O485:O494" si="127">IF(F485="OŽ",N485,IF(H485="Ne",IF(J485*0.3&lt;J485-L485,N485,0),IF(J485*0.1&lt;J485-L485,N485,0)))</f>
        <v>0</v>
      </c>
      <c r="P485" s="4">
        <f t="shared" ref="P485" si="128">IF(O485=0,0,IF(F485="OŽ",IF(L485&gt;35,0,IF(J485&gt;35,(36-L485)*1.836,((36-L485)-(36-J485))*1.836)),0)+IF(F485="PČ",IF(L485&gt;31,0,IF(J485&gt;31,(32-L485)*1.347,((32-L485)-(32-J485))*1.347)),0)+ IF(F485="PČneol",IF(L485&gt;15,0,IF(J485&gt;15,(16-L485)*0.255,((16-L485)-(16-J485))*0.255)),0)+IF(F485="PŽ",IF(L485&gt;31,0,IF(J485&gt;31,(32-L485)*0.255,((32-L485)-(32-J485))*0.255)),0)+IF(F485="EČ",IF(L485&gt;23,0,IF(J485&gt;23,(24-L485)*0.612,((24-L485)-(24-J485))*0.612)),0)+IF(F485="EČneol",IF(L485&gt;7,0,IF(J485&gt;7,(8-L485)*0.204,((8-L485)-(8-J485))*0.204)),0)+IF(F485="EŽ",IF(L485&gt;23,0,IF(J485&gt;23,(24-L485)*0.204,((24-L485)-(24-J485))*0.204)),0)+IF(F485="PT",IF(L485&gt;31,0,IF(J485&gt;31,(32-L485)*0.204,((32-L485)-(32-J485))*0.204)),0)+IF(F485="JOŽ",IF(L485&gt;23,0,IF(J485&gt;23,(24-L485)*0.255,((24-L485)-(24-J485))*0.255)),0)+IF(F485="JPČ",IF(L485&gt;23,0,IF(J485&gt;23,(24-L485)*0.204,((24-L485)-(24-J485))*0.204)),0)+IF(F485="JEČ",IF(L485&gt;15,0,IF(J485&gt;15,(16-L485)*0.102,((16-L485)-(16-J485))*0.102)),0)+IF(F485="JEOF",IF(L485&gt;15,0,IF(J485&gt;15,(16-L485)*0.102,((16-L485)-(16-J485))*0.102)),0)+IF(F485="JnPČ",IF(L485&gt;15,0,IF(J485&gt;15,(16-L485)*0.153,((16-L485)-(16-J485))*0.153)),0)+IF(F485="JnEČ",IF(L485&gt;15,0,IF(J485&gt;15,(16-L485)*0.0765,((16-L485)-(16-J485))*0.0765)),0)+IF(F485="JčPČ",IF(L485&gt;15,0,IF(J485&gt;15,(16-L485)*0.06375,((16-L485)-(16-J485))*0.06375)),0)+IF(F485="JčEČ",IF(L485&gt;15,0,IF(J485&gt;15,(16-L485)*0.051,((16-L485)-(16-J485))*0.051)),0)+IF(F485="NEAK",IF(L485&gt;23,0,IF(J485&gt;23,(24-L485)*0.03444,((24-L485)-(24-J485))*0.03444)),0))</f>
        <v>0</v>
      </c>
      <c r="Q485" s="11">
        <f t="shared" ref="Q485" si="129">IF(ISERROR(P485*100/N485),0,(P485*100/N485))</f>
        <v>0</v>
      </c>
      <c r="R485" s="10">
        <f t="shared" ref="R485:R494" si="130">IF(Q485&lt;=30,O485+P485,O485+O485*0.3)*IF(G485=1,0.4,IF(G485=2,0.75,IF(G485="1 (kas 4 m. 1 k. nerengiamos)",0.52,1)))*IF(D485="olimpinė",1,IF(M485="Ne",0.5,1))*IF(OR(A$5="Lietuvos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federacija"),IF(OR(J485&lt;8,K485&lt;16),0,1),1)*E485*IF(I485&lt;=1,1,1/I485)*IF(OR(A$5="Lietuvos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485" s="8"/>
    </row>
    <row r="486" spans="1:19">
      <c r="A486" s="61">
        <v>2</v>
      </c>
      <c r="B486" s="61"/>
      <c r="C486" s="12"/>
      <c r="D486" s="61"/>
      <c r="E486" s="61"/>
      <c r="F486" s="61"/>
      <c r="G486" s="61"/>
      <c r="H486" s="61"/>
      <c r="I486" s="61"/>
      <c r="J486" s="61"/>
      <c r="K486" s="61"/>
      <c r="L486" s="61"/>
      <c r="M486" s="61"/>
      <c r="N486" s="3">
        <f t="shared" si="126"/>
        <v>0</v>
      </c>
      <c r="O486" s="9">
        <f t="shared" si="127"/>
        <v>0</v>
      </c>
      <c r="P486" s="4">
        <f t="shared" ref="P486:P494" si="131">IF(O486=0,0,IF(F486="OŽ",IF(L486&gt;35,0,IF(J486&gt;35,(36-L486)*1.836,((36-L486)-(36-J486))*1.836)),0)+IF(F486="PČ",IF(L486&gt;31,0,IF(J486&gt;31,(32-L486)*1.347,((32-L486)-(32-J486))*1.347)),0)+ IF(F486="PČneol",IF(L486&gt;15,0,IF(J486&gt;15,(16-L486)*0.255,((16-L486)-(16-J486))*0.255)),0)+IF(F486="PŽ",IF(L486&gt;31,0,IF(J486&gt;31,(32-L486)*0.255,((32-L486)-(32-J486))*0.255)),0)+IF(F486="EČ",IF(L486&gt;23,0,IF(J486&gt;23,(24-L486)*0.612,((24-L486)-(24-J486))*0.612)),0)+IF(F486="EČneol",IF(L486&gt;7,0,IF(J486&gt;7,(8-L486)*0.204,((8-L486)-(8-J486))*0.204)),0)+IF(F486="EŽ",IF(L486&gt;23,0,IF(J486&gt;23,(24-L486)*0.204,((24-L486)-(24-J486))*0.204)),0)+IF(F486="PT",IF(L486&gt;31,0,IF(J486&gt;31,(32-L486)*0.204,((32-L486)-(32-J486))*0.204)),0)+IF(F486="JOŽ",IF(L486&gt;23,0,IF(J486&gt;23,(24-L486)*0.255,((24-L486)-(24-J486))*0.255)),0)+IF(F486="JPČ",IF(L486&gt;23,0,IF(J486&gt;23,(24-L486)*0.204,((24-L486)-(24-J486))*0.204)),0)+IF(F486="JEČ",IF(L486&gt;15,0,IF(J486&gt;15,(16-L486)*0.102,((16-L486)-(16-J486))*0.102)),0)+IF(F486="JEOF",IF(L486&gt;15,0,IF(J486&gt;15,(16-L486)*0.102,((16-L486)-(16-J486))*0.102)),0)+IF(F486="JnPČ",IF(L486&gt;15,0,IF(J486&gt;15,(16-L486)*0.153,((16-L486)-(16-J486))*0.153)),0)+IF(F486="JnEČ",IF(L486&gt;15,0,IF(J486&gt;15,(16-L486)*0.0765,((16-L486)-(16-J486))*0.0765)),0)+IF(F486="JčPČ",IF(L486&gt;15,0,IF(J486&gt;15,(16-L486)*0.06375,((16-L486)-(16-J486))*0.06375)),0)+IF(F486="JčEČ",IF(L486&gt;15,0,IF(J486&gt;15,(16-L486)*0.051,((16-L486)-(16-J486))*0.051)),0)+IF(F486="NEAK",IF(L486&gt;23,0,IF(J486&gt;23,(24-L486)*0.03444,((24-L486)-(24-J486))*0.03444)),0))</f>
        <v>0</v>
      </c>
      <c r="Q486" s="11">
        <f t="shared" ref="Q486:Q494" si="132">IF(ISERROR(P486*100/N486),0,(P486*100/N486))</f>
        <v>0</v>
      </c>
      <c r="R486" s="10">
        <f t="shared" si="130"/>
        <v>0</v>
      </c>
      <c r="S486" s="8"/>
    </row>
    <row r="487" spans="1:19">
      <c r="A487" s="61">
        <v>3</v>
      </c>
      <c r="B487" s="61"/>
      <c r="C487" s="12"/>
      <c r="D487" s="61"/>
      <c r="E487" s="61"/>
      <c r="F487" s="61"/>
      <c r="G487" s="61"/>
      <c r="H487" s="61"/>
      <c r="I487" s="61"/>
      <c r="J487" s="61"/>
      <c r="K487" s="61"/>
      <c r="L487" s="61"/>
      <c r="M487" s="61"/>
      <c r="N487" s="3">
        <f t="shared" si="126"/>
        <v>0</v>
      </c>
      <c r="O487" s="9">
        <f t="shared" si="127"/>
        <v>0</v>
      </c>
      <c r="P487" s="4">
        <f t="shared" si="131"/>
        <v>0</v>
      </c>
      <c r="Q487" s="11">
        <f t="shared" si="132"/>
        <v>0</v>
      </c>
      <c r="R487" s="10">
        <f t="shared" si="130"/>
        <v>0</v>
      </c>
      <c r="S487" s="8"/>
    </row>
    <row r="488" spans="1:19">
      <c r="A488" s="61">
        <v>4</v>
      </c>
      <c r="B488" s="61"/>
      <c r="C488" s="12"/>
      <c r="D488" s="61"/>
      <c r="E488" s="61"/>
      <c r="F488" s="61"/>
      <c r="G488" s="61"/>
      <c r="H488" s="61"/>
      <c r="I488" s="61"/>
      <c r="J488" s="61"/>
      <c r="K488" s="61"/>
      <c r="L488" s="61"/>
      <c r="M488" s="61"/>
      <c r="N488" s="3">
        <f t="shared" si="126"/>
        <v>0</v>
      </c>
      <c r="O488" s="9">
        <f t="shared" si="127"/>
        <v>0</v>
      </c>
      <c r="P488" s="4">
        <f t="shared" si="131"/>
        <v>0</v>
      </c>
      <c r="Q488" s="11">
        <f t="shared" si="132"/>
        <v>0</v>
      </c>
      <c r="R488" s="10">
        <f t="shared" si="130"/>
        <v>0</v>
      </c>
      <c r="S488" s="8"/>
    </row>
    <row r="489" spans="1:19">
      <c r="A489" s="61">
        <v>5</v>
      </c>
      <c r="B489" s="61"/>
      <c r="C489" s="12"/>
      <c r="D489" s="61"/>
      <c r="E489" s="61"/>
      <c r="F489" s="61"/>
      <c r="G489" s="61"/>
      <c r="H489" s="61"/>
      <c r="I489" s="61"/>
      <c r="J489" s="61"/>
      <c r="K489" s="61"/>
      <c r="L489" s="61"/>
      <c r="M489" s="61"/>
      <c r="N489" s="3">
        <f t="shared" si="126"/>
        <v>0</v>
      </c>
      <c r="O489" s="9">
        <f t="shared" si="127"/>
        <v>0</v>
      </c>
      <c r="P489" s="4">
        <f t="shared" si="131"/>
        <v>0</v>
      </c>
      <c r="Q489" s="11">
        <f t="shared" si="132"/>
        <v>0</v>
      </c>
      <c r="R489" s="10">
        <f t="shared" si="130"/>
        <v>0</v>
      </c>
      <c r="S489" s="8"/>
    </row>
    <row r="490" spans="1:19">
      <c r="A490" s="61">
        <v>6</v>
      </c>
      <c r="B490" s="61"/>
      <c r="C490" s="12"/>
      <c r="D490" s="61"/>
      <c r="E490" s="61"/>
      <c r="F490" s="61"/>
      <c r="G490" s="61"/>
      <c r="H490" s="61"/>
      <c r="I490" s="61"/>
      <c r="J490" s="61"/>
      <c r="K490" s="61"/>
      <c r="L490" s="61"/>
      <c r="M490" s="61"/>
      <c r="N490" s="3">
        <f t="shared" si="126"/>
        <v>0</v>
      </c>
      <c r="O490" s="9">
        <f t="shared" si="127"/>
        <v>0</v>
      </c>
      <c r="P490" s="4">
        <f t="shared" si="131"/>
        <v>0</v>
      </c>
      <c r="Q490" s="11">
        <f t="shared" si="132"/>
        <v>0</v>
      </c>
      <c r="R490" s="10">
        <f t="shared" si="130"/>
        <v>0</v>
      </c>
      <c r="S490" s="8"/>
    </row>
    <row r="491" spans="1:19">
      <c r="A491" s="61">
        <v>7</v>
      </c>
      <c r="B491" s="61"/>
      <c r="C491" s="12"/>
      <c r="D491" s="61"/>
      <c r="E491" s="61"/>
      <c r="F491" s="61"/>
      <c r="G491" s="61"/>
      <c r="H491" s="61"/>
      <c r="I491" s="61"/>
      <c r="J491" s="61"/>
      <c r="K491" s="61"/>
      <c r="L491" s="61"/>
      <c r="M491" s="61"/>
      <c r="N491" s="3">
        <f t="shared" si="126"/>
        <v>0</v>
      </c>
      <c r="O491" s="9">
        <f t="shared" si="127"/>
        <v>0</v>
      </c>
      <c r="P491" s="4">
        <f t="shared" si="131"/>
        <v>0</v>
      </c>
      <c r="Q491" s="11">
        <f t="shared" si="132"/>
        <v>0</v>
      </c>
      <c r="R491" s="10">
        <f t="shared" si="130"/>
        <v>0</v>
      </c>
      <c r="S491" s="8"/>
    </row>
    <row r="492" spans="1:19">
      <c r="A492" s="61">
        <v>8</v>
      </c>
      <c r="B492" s="61"/>
      <c r="C492" s="12"/>
      <c r="D492" s="61"/>
      <c r="E492" s="61"/>
      <c r="F492" s="61"/>
      <c r="G492" s="61"/>
      <c r="H492" s="61"/>
      <c r="I492" s="61"/>
      <c r="J492" s="61"/>
      <c r="K492" s="61"/>
      <c r="L492" s="61"/>
      <c r="M492" s="61"/>
      <c r="N492" s="3">
        <f t="shared" si="126"/>
        <v>0</v>
      </c>
      <c r="O492" s="9">
        <f t="shared" si="127"/>
        <v>0</v>
      </c>
      <c r="P492" s="4">
        <f t="shared" si="131"/>
        <v>0</v>
      </c>
      <c r="Q492" s="11">
        <f t="shared" si="132"/>
        <v>0</v>
      </c>
      <c r="R492" s="10">
        <f t="shared" si="130"/>
        <v>0</v>
      </c>
      <c r="S492" s="8"/>
    </row>
    <row r="493" spans="1:19">
      <c r="A493" s="61">
        <v>9</v>
      </c>
      <c r="B493" s="61"/>
      <c r="C493" s="12"/>
      <c r="D493" s="61"/>
      <c r="E493" s="61"/>
      <c r="F493" s="61"/>
      <c r="G493" s="61"/>
      <c r="H493" s="61"/>
      <c r="I493" s="61"/>
      <c r="J493" s="61"/>
      <c r="K493" s="61"/>
      <c r="L493" s="61"/>
      <c r="M493" s="61"/>
      <c r="N493" s="3">
        <f t="shared" si="126"/>
        <v>0</v>
      </c>
      <c r="O493" s="9">
        <f t="shared" si="127"/>
        <v>0</v>
      </c>
      <c r="P493" s="4">
        <f t="shared" si="131"/>
        <v>0</v>
      </c>
      <c r="Q493" s="11">
        <f t="shared" si="132"/>
        <v>0</v>
      </c>
      <c r="R493" s="10">
        <f t="shared" si="130"/>
        <v>0</v>
      </c>
      <c r="S493" s="8"/>
    </row>
    <row r="494" spans="1:19">
      <c r="A494" s="61">
        <v>10</v>
      </c>
      <c r="B494" s="61"/>
      <c r="C494" s="12"/>
      <c r="D494" s="61"/>
      <c r="E494" s="61"/>
      <c r="F494" s="61"/>
      <c r="G494" s="61"/>
      <c r="H494" s="61"/>
      <c r="I494" s="61"/>
      <c r="J494" s="61"/>
      <c r="K494" s="61"/>
      <c r="L494" s="61"/>
      <c r="M494" s="61"/>
      <c r="N494" s="3">
        <f t="shared" si="126"/>
        <v>0</v>
      </c>
      <c r="O494" s="9">
        <f t="shared" si="127"/>
        <v>0</v>
      </c>
      <c r="P494" s="4">
        <f t="shared" si="131"/>
        <v>0</v>
      </c>
      <c r="Q494" s="11">
        <f t="shared" si="132"/>
        <v>0</v>
      </c>
      <c r="R494" s="10">
        <f t="shared" si="130"/>
        <v>0</v>
      </c>
      <c r="S494" s="8"/>
    </row>
    <row r="495" spans="1:19">
      <c r="A495" s="64" t="s">
        <v>67</v>
      </c>
      <c r="B495" s="65"/>
      <c r="C495" s="65"/>
      <c r="D495" s="65"/>
      <c r="E495" s="65"/>
      <c r="F495" s="65"/>
      <c r="G495" s="65"/>
      <c r="H495" s="65"/>
      <c r="I495" s="65"/>
      <c r="J495" s="65"/>
      <c r="K495" s="65"/>
      <c r="L495" s="65"/>
      <c r="M495" s="65"/>
      <c r="N495" s="65"/>
      <c r="O495" s="65"/>
      <c r="P495" s="65"/>
      <c r="Q495" s="66"/>
      <c r="R495" s="10">
        <f>SUM(R485:R494)</f>
        <v>0</v>
      </c>
      <c r="S495" s="8"/>
    </row>
    <row r="496" spans="1:19" ht="15.75">
      <c r="A496" s="24" t="s">
        <v>68</v>
      </c>
      <c r="B496" s="24"/>
      <c r="C496" s="15"/>
      <c r="D496" s="15"/>
      <c r="E496" s="15"/>
      <c r="F496" s="15"/>
      <c r="G496" s="15"/>
      <c r="H496" s="15"/>
      <c r="I496" s="15"/>
      <c r="J496" s="15"/>
      <c r="K496" s="15"/>
      <c r="L496" s="15"/>
      <c r="M496" s="15"/>
      <c r="N496" s="15"/>
      <c r="O496" s="15"/>
      <c r="P496" s="15"/>
      <c r="Q496" s="15"/>
      <c r="R496" s="16"/>
      <c r="S496" s="8"/>
    </row>
    <row r="497" spans="1:19">
      <c r="A497" s="49" t="s">
        <v>88</v>
      </c>
      <c r="B497" s="49"/>
      <c r="C497" s="49"/>
      <c r="D497" s="49"/>
      <c r="E497" s="49"/>
      <c r="F497" s="49"/>
      <c r="G497" s="49"/>
      <c r="H497" s="49"/>
      <c r="I497" s="49"/>
      <c r="J497" s="15"/>
      <c r="K497" s="15"/>
      <c r="L497" s="15"/>
      <c r="M497" s="15"/>
      <c r="N497" s="15"/>
      <c r="O497" s="15"/>
      <c r="P497" s="15"/>
      <c r="Q497" s="15"/>
      <c r="R497" s="16"/>
      <c r="S497" s="8"/>
    </row>
    <row r="498" spans="1:19" s="8" customFormat="1">
      <c r="A498" s="49"/>
      <c r="B498" s="49"/>
      <c r="C498" s="49"/>
      <c r="D498" s="49"/>
      <c r="E498" s="49"/>
      <c r="F498" s="49"/>
      <c r="G498" s="49"/>
      <c r="H498" s="49"/>
      <c r="I498" s="49"/>
      <c r="J498" s="15"/>
      <c r="K498" s="15"/>
      <c r="L498" s="15"/>
      <c r="M498" s="15"/>
      <c r="N498" s="15"/>
      <c r="O498" s="15"/>
      <c r="P498" s="15"/>
      <c r="Q498" s="15"/>
      <c r="R498" s="16"/>
    </row>
    <row r="499" spans="1:19">
      <c r="A499" s="67" t="s">
        <v>186</v>
      </c>
      <c r="B499" s="68"/>
      <c r="C499" s="68"/>
      <c r="D499" s="68"/>
      <c r="E499" s="68"/>
      <c r="F499" s="68"/>
      <c r="G499" s="68"/>
      <c r="H499" s="68"/>
      <c r="I499" s="68"/>
      <c r="J499" s="68"/>
      <c r="K499" s="68"/>
      <c r="L499" s="68"/>
      <c r="M499" s="68"/>
      <c r="N499" s="68"/>
      <c r="O499" s="68"/>
      <c r="P499" s="68"/>
      <c r="Q499" s="57"/>
      <c r="R499" s="8"/>
      <c r="S499" s="8"/>
    </row>
    <row r="500" spans="1:19" ht="18">
      <c r="A500" s="69" t="s">
        <v>27</v>
      </c>
      <c r="B500" s="70"/>
      <c r="C500" s="70"/>
      <c r="D500" s="50"/>
      <c r="E500" s="50"/>
      <c r="F500" s="50"/>
      <c r="G500" s="50"/>
      <c r="H500" s="50"/>
      <c r="I500" s="50"/>
      <c r="J500" s="50"/>
      <c r="K500" s="50"/>
      <c r="L500" s="50"/>
      <c r="M500" s="50"/>
      <c r="N500" s="50"/>
      <c r="O500" s="50"/>
      <c r="P500" s="50"/>
      <c r="Q500" s="57"/>
      <c r="R500" s="8"/>
      <c r="S500" s="8"/>
    </row>
    <row r="501" spans="1:19">
      <c r="A501" s="67" t="s">
        <v>72</v>
      </c>
      <c r="B501" s="68"/>
      <c r="C501" s="68"/>
      <c r="D501" s="68"/>
      <c r="E501" s="68"/>
      <c r="F501" s="68"/>
      <c r="G501" s="68"/>
      <c r="H501" s="68"/>
      <c r="I501" s="68"/>
      <c r="J501" s="68"/>
      <c r="K501" s="68"/>
      <c r="L501" s="68"/>
      <c r="M501" s="68"/>
      <c r="N501" s="68"/>
      <c r="O501" s="68"/>
      <c r="P501" s="68"/>
      <c r="Q501" s="57"/>
      <c r="R501" s="8"/>
      <c r="S501" s="8"/>
    </row>
    <row r="502" spans="1:19">
      <c r="A502" s="61">
        <v>1</v>
      </c>
      <c r="B502" s="61"/>
      <c r="C502" s="12"/>
      <c r="D502" s="61"/>
      <c r="E502" s="61"/>
      <c r="F502" s="61"/>
      <c r="G502" s="61"/>
      <c r="H502" s="61"/>
      <c r="I502" s="61"/>
      <c r="J502" s="61"/>
      <c r="K502" s="61"/>
      <c r="L502" s="61"/>
      <c r="M502" s="61"/>
      <c r="N502" s="3">
        <f t="shared" ref="N502:N511" si="133">(IF(F502="OŽ",IF(L502=1,550.8,IF(L502=2,426.38,IF(L502=3,342.14,IF(L502=4,181.44,IF(L502=5,168.48,IF(L502=6,155.52,IF(L502=7,148.5,IF(L502=8,144,0))))))))+IF(L502&lt;=8,0,IF(L502&lt;=16,137.7,IF(L502&lt;=24,108,IF(L502&lt;=32,80.1,IF(L502&lt;=36,52.2,0)))))-IF(L502&lt;=8,0,IF(L502&lt;=16,(L502-9)*2.754,IF(L502&lt;=24,(L502-17)* 2.754,IF(L502&lt;=32,(L502-25)* 2.754,IF(L502&lt;=36,(L502-33)*2.754,0))))),0)+IF(F502="PČ",IF(L502=1,449,IF(L502=2,314.6,IF(L502=3,238,IF(L502=4,172,IF(L502=5,159,IF(L502=6,145,IF(L502=7,132,IF(L502=8,119,0))))))))+IF(L502&lt;=8,0,IF(L502&lt;=16,88,IF(L502&lt;=24,55,IF(L502&lt;=32,22,0))))-IF(L502&lt;=8,0,IF(L502&lt;=16,(L502-9)*2.245,IF(L502&lt;=24,(L502-17)*2.245,IF(L502&lt;=32,(L502-25)*2.245,0)))),0)+IF(F502="PČneol",IF(L502=1,85,IF(L502=2,64.61,IF(L502=3,50.76,IF(L502=4,16.25,IF(L502=5,15,IF(L502=6,13.75,IF(L502=7,12.5,IF(L502=8,11.25,0))))))))+IF(L502&lt;=8,0,IF(L502&lt;=16,9,0))-IF(L502&lt;=8,0,IF(L502&lt;=16,(L502-9)*0.425,0)),0)+IF(F502="PŽ",IF(L502=1,85,IF(L502=2,59.5,IF(L502=3,45,IF(L502=4,32.5,IF(L502=5,30,IF(L502=6,27.5,IF(L502=7,25,IF(L502=8,22.5,0))))))))+IF(L502&lt;=8,0,IF(L502&lt;=16,19,IF(L502&lt;=24,13,IF(L502&lt;=32,8,0))))-IF(L502&lt;=8,0,IF(L502&lt;=16,(L502-9)*0.425,IF(L502&lt;=24,(L502-17)*0.425,IF(L502&lt;=32,(L502-25)*0.425,0)))),0)+IF(F502="EČ",IF(L502=1,204,IF(L502=2,156.24,IF(L502=3,123.84,IF(L502=4,72,IF(L502=5,66,IF(L502=6,60,IF(L502=7,54,IF(L502=8,48,0))))))))+IF(L502&lt;=8,0,IF(L502&lt;=16,40,IF(L502&lt;=24,25,0)))-IF(L502&lt;=8,0,IF(L502&lt;=16,(L502-9)*1.02,IF(L502&lt;=24,(L502-17)*1.02,0))),0)+IF(F502="EČneol",IF(L502=1,68,IF(L502=2,51.69,IF(L502=3,40.61,IF(L502=4,13,IF(L502=5,12,IF(L502=6,11,IF(L502=7,10,IF(L502=8,9,0)))))))))+IF(F502="EŽ",IF(L502=1,68,IF(L502=2,47.6,IF(L502=3,36,IF(L502=4,18,IF(L502=5,16.5,IF(L502=6,15,IF(L502=7,13.5,IF(L502=8,12,0))))))))+IF(L502&lt;=8,0,IF(L502&lt;=16,10,IF(L502&lt;=24,6,0)))-IF(L502&lt;=8,0,IF(L502&lt;=16,(L502-9)*0.34,IF(L502&lt;=24,(L502-17)*0.34,0))),0)+IF(F502="PT",IF(L502=1,68,IF(L502=2,52.08,IF(L502=3,41.28,IF(L502=4,24,IF(L502=5,22,IF(L502=6,20,IF(L502=7,18,IF(L502=8,16,0))))))))+IF(L502&lt;=8,0,IF(L502&lt;=16,13,IF(L502&lt;=24,9,IF(L502&lt;=32,4,0))))-IF(L502&lt;=8,0,IF(L502&lt;=16,(L502-9)*0.34,IF(L502&lt;=24,(L502-17)*0.34,IF(L502&lt;=32,(L502-25)*0.34,0)))),0)+IF(F502="JOŽ",IF(L502=1,85,IF(L502=2,59.5,IF(L502=3,45,IF(L502=4,32.5,IF(L502=5,30,IF(L502=6,27.5,IF(L502=7,25,IF(L502=8,22.5,0))))))))+IF(L502&lt;=8,0,IF(L502&lt;=16,19,IF(L502&lt;=24,13,0)))-IF(L502&lt;=8,0,IF(L502&lt;=16,(L502-9)*0.425,IF(L502&lt;=24,(L502-17)*0.425,0))),0)+IF(F502="JPČ",IF(L502=1,68,IF(L502=2,47.6,IF(L502=3,36,IF(L502=4,26,IF(L502=5,24,IF(L502=6,22,IF(L502=7,20,IF(L502=8,18,0))))))))+IF(L502&lt;=8,0,IF(L502&lt;=16,13,IF(L502&lt;=24,9,0)))-IF(L502&lt;=8,0,IF(L502&lt;=16,(L502-9)*0.34,IF(L502&lt;=24,(L502-17)*0.34,0))),0)+IF(F502="JEČ",IF(L502=1,34,IF(L502=2,26.04,IF(L502=3,20.6,IF(L502=4,12,IF(L502=5,11,IF(L502=6,10,IF(L502=7,9,IF(L502=8,8,0))))))))+IF(L502&lt;=8,0,IF(L502&lt;=16,6,0))-IF(L502&lt;=8,0,IF(L502&lt;=16,(L502-9)*0.17,0)),0)+IF(F502="JEOF",IF(L502=1,34,IF(L502=2,26.04,IF(L502=3,20.6,IF(L502=4,12,IF(L502=5,11,IF(L502=6,10,IF(L502=7,9,IF(L502=8,8,0))))))))+IF(L502&lt;=8,0,IF(L502&lt;=16,6,0))-IF(L502&lt;=8,0,IF(L502&lt;=16,(L502-9)*0.17,0)),0)+IF(F502="JnPČ",IF(L502=1,51,IF(L502=2,35.7,IF(L502=3,27,IF(L502=4,19.5,IF(L502=5,18,IF(L502=6,16.5,IF(L502=7,15,IF(L502=8,13.5,0))))))))+IF(L502&lt;=8,0,IF(L502&lt;=16,10,0))-IF(L502&lt;=8,0,IF(L502&lt;=16,(L502-9)*0.255,0)),0)+IF(F502="JnEČ",IF(L502=1,25.5,IF(L502=2,19.53,IF(L502=3,15.48,IF(L502=4,9,IF(L502=5,8.25,IF(L502=6,7.5,IF(L502=7,6.75,IF(L502=8,6,0))))))))+IF(L502&lt;=8,0,IF(L502&lt;=16,5,0))-IF(L502&lt;=8,0,IF(L502&lt;=16,(L502-9)*0.1275,0)),0)+IF(F502="JčPČ",IF(L502=1,21.25,IF(L502=2,14.5,IF(L502=3,11.5,IF(L502=4,7,IF(L502=5,6.5,IF(L502=6,6,IF(L502=7,5.5,IF(L502=8,5,0))))))))+IF(L502&lt;=8,0,IF(L502&lt;=16,4,0))-IF(L502&lt;=8,0,IF(L502&lt;=16,(L502-9)*0.10625,0)),0)+IF(F502="JčEČ",IF(L502=1,17,IF(L502=2,13.02,IF(L502=3,10.32,IF(L502=4,6,IF(L502=5,5.5,IF(L502=6,5,IF(L502=7,4.5,IF(L502=8,4,0))))))))+IF(L502&lt;=8,0,IF(L502&lt;=16,3,0))-IF(L502&lt;=8,0,IF(L502&lt;=16,(L502-9)*0.085,0)),0)+IF(F502="NEAK",IF(L502=1,11.48,IF(L502=2,8.79,IF(L502=3,6.97,IF(L502=4,4.05,IF(L502=5,3.71,IF(L502=6,3.38,IF(L502=7,3.04,IF(L502=8,2.7,0))))))))+IF(L502&lt;=8,0,IF(L502&lt;=16,2,IF(L502&lt;=24,1.3,0)))-IF(L502&lt;=8,0,IF(L502&lt;=16,(L502-9)*0.0574,IF(L502&lt;=24,(L502-17)*0.0574,0))),0))*IF(L502&lt;0,1,IF(OR(F502="PČ",F502="PŽ",F502="PT"),IF(J502&lt;32,J502/32,1),1))* IF(L502&lt;0,1,IF(OR(F502="EČ",F502="EŽ",F502="JOŽ",F502="JPČ",F502="NEAK"),IF(J502&lt;24,J502/24,1),1))*IF(L502&lt;0,1,IF(OR(F502="PČneol",F502="JEČ",F502="JEOF",F502="JnPČ",F502="JnEČ",F502="JčPČ",F502="JčEČ"),IF(J502&lt;16,J502/16,1),1))*IF(L502&lt;0,1,IF(F502="EČneol",IF(J502&lt;8,J502/8,1),1))</f>
        <v>0</v>
      </c>
      <c r="O502" s="9">
        <f t="shared" ref="O502:O511" si="134">IF(F502="OŽ",N502,IF(H502="Ne",IF(J502*0.3&lt;J502-L502,N502,0),IF(J502*0.1&lt;J502-L502,N502,0)))</f>
        <v>0</v>
      </c>
      <c r="P502" s="4">
        <f t="shared" ref="P502" si="135">IF(O502=0,0,IF(F502="OŽ",IF(L502&gt;35,0,IF(J502&gt;35,(36-L502)*1.836,((36-L502)-(36-J502))*1.836)),0)+IF(F502="PČ",IF(L502&gt;31,0,IF(J502&gt;31,(32-L502)*1.347,((32-L502)-(32-J502))*1.347)),0)+ IF(F502="PČneol",IF(L502&gt;15,0,IF(J502&gt;15,(16-L502)*0.255,((16-L502)-(16-J502))*0.255)),0)+IF(F502="PŽ",IF(L502&gt;31,0,IF(J502&gt;31,(32-L502)*0.255,((32-L502)-(32-J502))*0.255)),0)+IF(F502="EČ",IF(L502&gt;23,0,IF(J502&gt;23,(24-L502)*0.612,((24-L502)-(24-J502))*0.612)),0)+IF(F502="EČneol",IF(L502&gt;7,0,IF(J502&gt;7,(8-L502)*0.204,((8-L502)-(8-J502))*0.204)),0)+IF(F502="EŽ",IF(L502&gt;23,0,IF(J502&gt;23,(24-L502)*0.204,((24-L502)-(24-J502))*0.204)),0)+IF(F502="PT",IF(L502&gt;31,0,IF(J502&gt;31,(32-L502)*0.204,((32-L502)-(32-J502))*0.204)),0)+IF(F502="JOŽ",IF(L502&gt;23,0,IF(J502&gt;23,(24-L502)*0.255,((24-L502)-(24-J502))*0.255)),0)+IF(F502="JPČ",IF(L502&gt;23,0,IF(J502&gt;23,(24-L502)*0.204,((24-L502)-(24-J502))*0.204)),0)+IF(F502="JEČ",IF(L502&gt;15,0,IF(J502&gt;15,(16-L502)*0.102,((16-L502)-(16-J502))*0.102)),0)+IF(F502="JEOF",IF(L502&gt;15,0,IF(J502&gt;15,(16-L502)*0.102,((16-L502)-(16-J502))*0.102)),0)+IF(F502="JnPČ",IF(L502&gt;15,0,IF(J502&gt;15,(16-L502)*0.153,((16-L502)-(16-J502))*0.153)),0)+IF(F502="JnEČ",IF(L502&gt;15,0,IF(J502&gt;15,(16-L502)*0.0765,((16-L502)-(16-J502))*0.0765)),0)+IF(F502="JčPČ",IF(L502&gt;15,0,IF(J502&gt;15,(16-L502)*0.06375,((16-L502)-(16-J502))*0.06375)),0)+IF(F502="JčEČ",IF(L502&gt;15,0,IF(J502&gt;15,(16-L502)*0.051,((16-L502)-(16-J502))*0.051)),0)+IF(F502="NEAK",IF(L502&gt;23,0,IF(J502&gt;23,(24-L502)*0.03444,((24-L502)-(24-J502))*0.03444)),0))</f>
        <v>0</v>
      </c>
      <c r="Q502" s="11">
        <f t="shared" ref="Q502" si="136">IF(ISERROR(P502*100/N502),0,(P502*100/N502))</f>
        <v>0</v>
      </c>
      <c r="R502" s="10">
        <f t="shared" ref="R502:R511" si="137">IF(Q502&lt;=30,O502+P502,O502+O502*0.3)*IF(G502=1,0.4,IF(G502=2,0.75,IF(G502="1 (kas 4 m. 1 k. nerengiamos)",0.52,1)))*IF(D502="olimpinė",1,IF(M502="Ne",0.5,1))*IF(OR(A$5="Lietuvos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federacija"),IF(OR(J502&lt;8,K502&lt;16),0,1),1)*E502*IF(I502&lt;=1,1,1/I502)*IF(OR(A$5="Lietuvos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502" s="8"/>
    </row>
    <row r="503" spans="1:19">
      <c r="A503" s="61">
        <v>2</v>
      </c>
      <c r="B503" s="61"/>
      <c r="C503" s="12"/>
      <c r="D503" s="61"/>
      <c r="E503" s="61"/>
      <c r="F503" s="61"/>
      <c r="G503" s="61"/>
      <c r="H503" s="61"/>
      <c r="I503" s="61"/>
      <c r="J503" s="61"/>
      <c r="K503" s="61"/>
      <c r="L503" s="61"/>
      <c r="M503" s="61"/>
      <c r="N503" s="3">
        <f t="shared" si="133"/>
        <v>0</v>
      </c>
      <c r="O503" s="9">
        <f t="shared" si="134"/>
        <v>0</v>
      </c>
      <c r="P503" s="4">
        <f t="shared" ref="P503:P511" si="138">IF(O503=0,0,IF(F503="OŽ",IF(L503&gt;35,0,IF(J503&gt;35,(36-L503)*1.836,((36-L503)-(36-J503))*1.836)),0)+IF(F503="PČ",IF(L503&gt;31,0,IF(J503&gt;31,(32-L503)*1.347,((32-L503)-(32-J503))*1.347)),0)+ IF(F503="PČneol",IF(L503&gt;15,0,IF(J503&gt;15,(16-L503)*0.255,((16-L503)-(16-J503))*0.255)),0)+IF(F503="PŽ",IF(L503&gt;31,0,IF(J503&gt;31,(32-L503)*0.255,((32-L503)-(32-J503))*0.255)),0)+IF(F503="EČ",IF(L503&gt;23,0,IF(J503&gt;23,(24-L503)*0.612,((24-L503)-(24-J503))*0.612)),0)+IF(F503="EČneol",IF(L503&gt;7,0,IF(J503&gt;7,(8-L503)*0.204,((8-L503)-(8-J503))*0.204)),0)+IF(F503="EŽ",IF(L503&gt;23,0,IF(J503&gt;23,(24-L503)*0.204,((24-L503)-(24-J503))*0.204)),0)+IF(F503="PT",IF(L503&gt;31,0,IF(J503&gt;31,(32-L503)*0.204,((32-L503)-(32-J503))*0.204)),0)+IF(F503="JOŽ",IF(L503&gt;23,0,IF(J503&gt;23,(24-L503)*0.255,((24-L503)-(24-J503))*0.255)),0)+IF(F503="JPČ",IF(L503&gt;23,0,IF(J503&gt;23,(24-L503)*0.204,((24-L503)-(24-J503))*0.204)),0)+IF(F503="JEČ",IF(L503&gt;15,0,IF(J503&gt;15,(16-L503)*0.102,((16-L503)-(16-J503))*0.102)),0)+IF(F503="JEOF",IF(L503&gt;15,0,IF(J503&gt;15,(16-L503)*0.102,((16-L503)-(16-J503))*0.102)),0)+IF(F503="JnPČ",IF(L503&gt;15,0,IF(J503&gt;15,(16-L503)*0.153,((16-L503)-(16-J503))*0.153)),0)+IF(F503="JnEČ",IF(L503&gt;15,0,IF(J503&gt;15,(16-L503)*0.0765,((16-L503)-(16-J503))*0.0765)),0)+IF(F503="JčPČ",IF(L503&gt;15,0,IF(J503&gt;15,(16-L503)*0.06375,((16-L503)-(16-J503))*0.06375)),0)+IF(F503="JčEČ",IF(L503&gt;15,0,IF(J503&gt;15,(16-L503)*0.051,((16-L503)-(16-J503))*0.051)),0)+IF(F503="NEAK",IF(L503&gt;23,0,IF(J503&gt;23,(24-L503)*0.03444,((24-L503)-(24-J503))*0.03444)),0))</f>
        <v>0</v>
      </c>
      <c r="Q503" s="11">
        <f t="shared" ref="Q503:Q511" si="139">IF(ISERROR(P503*100/N503),0,(P503*100/N503))</f>
        <v>0</v>
      </c>
      <c r="R503" s="10">
        <f t="shared" si="137"/>
        <v>0</v>
      </c>
      <c r="S503" s="8"/>
    </row>
    <row r="504" spans="1:19">
      <c r="A504" s="61">
        <v>3</v>
      </c>
      <c r="B504" s="61"/>
      <c r="C504" s="12"/>
      <c r="D504" s="61"/>
      <c r="E504" s="61"/>
      <c r="F504" s="61"/>
      <c r="G504" s="61"/>
      <c r="H504" s="61"/>
      <c r="I504" s="61"/>
      <c r="J504" s="61"/>
      <c r="K504" s="61"/>
      <c r="L504" s="61"/>
      <c r="M504" s="61"/>
      <c r="N504" s="3">
        <f t="shared" si="133"/>
        <v>0</v>
      </c>
      <c r="O504" s="9">
        <f t="shared" si="134"/>
        <v>0</v>
      </c>
      <c r="P504" s="4">
        <f t="shared" si="138"/>
        <v>0</v>
      </c>
      <c r="Q504" s="11">
        <f t="shared" si="139"/>
        <v>0</v>
      </c>
      <c r="R504" s="10">
        <f t="shared" si="137"/>
        <v>0</v>
      </c>
      <c r="S504" s="8"/>
    </row>
    <row r="505" spans="1:19">
      <c r="A505" s="61">
        <v>4</v>
      </c>
      <c r="B505" s="61"/>
      <c r="C505" s="12"/>
      <c r="D505" s="61"/>
      <c r="E505" s="61"/>
      <c r="F505" s="61"/>
      <c r="G505" s="61"/>
      <c r="H505" s="61"/>
      <c r="I505" s="61"/>
      <c r="J505" s="61"/>
      <c r="K505" s="61"/>
      <c r="L505" s="61"/>
      <c r="M505" s="61"/>
      <c r="N505" s="3">
        <f t="shared" si="133"/>
        <v>0</v>
      </c>
      <c r="O505" s="9">
        <f t="shared" si="134"/>
        <v>0</v>
      </c>
      <c r="P505" s="4">
        <f t="shared" si="138"/>
        <v>0</v>
      </c>
      <c r="Q505" s="11">
        <f t="shared" si="139"/>
        <v>0</v>
      </c>
      <c r="R505" s="10">
        <f t="shared" si="137"/>
        <v>0</v>
      </c>
      <c r="S505" s="8"/>
    </row>
    <row r="506" spans="1:19">
      <c r="A506" s="61">
        <v>5</v>
      </c>
      <c r="B506" s="61"/>
      <c r="C506" s="12"/>
      <c r="D506" s="61"/>
      <c r="E506" s="61"/>
      <c r="F506" s="61"/>
      <c r="G506" s="61"/>
      <c r="H506" s="61"/>
      <c r="I506" s="61"/>
      <c r="J506" s="61"/>
      <c r="K506" s="61"/>
      <c r="L506" s="61"/>
      <c r="M506" s="61"/>
      <c r="N506" s="3">
        <f t="shared" si="133"/>
        <v>0</v>
      </c>
      <c r="O506" s="9">
        <f t="shared" si="134"/>
        <v>0</v>
      </c>
      <c r="P506" s="4">
        <f t="shared" si="138"/>
        <v>0</v>
      </c>
      <c r="Q506" s="11">
        <f t="shared" si="139"/>
        <v>0</v>
      </c>
      <c r="R506" s="10">
        <f t="shared" si="137"/>
        <v>0</v>
      </c>
      <c r="S506" s="8"/>
    </row>
    <row r="507" spans="1:19">
      <c r="A507" s="61">
        <v>6</v>
      </c>
      <c r="B507" s="61"/>
      <c r="C507" s="12"/>
      <c r="D507" s="61"/>
      <c r="E507" s="61"/>
      <c r="F507" s="61"/>
      <c r="G507" s="61"/>
      <c r="H507" s="61"/>
      <c r="I507" s="61"/>
      <c r="J507" s="61"/>
      <c r="K507" s="61"/>
      <c r="L507" s="61"/>
      <c r="M507" s="61"/>
      <c r="N507" s="3">
        <f t="shared" si="133"/>
        <v>0</v>
      </c>
      <c r="O507" s="9">
        <f t="shared" si="134"/>
        <v>0</v>
      </c>
      <c r="P507" s="4">
        <f t="shared" si="138"/>
        <v>0</v>
      </c>
      <c r="Q507" s="11">
        <f t="shared" si="139"/>
        <v>0</v>
      </c>
      <c r="R507" s="10">
        <f t="shared" si="137"/>
        <v>0</v>
      </c>
      <c r="S507" s="8"/>
    </row>
    <row r="508" spans="1:19">
      <c r="A508" s="61">
        <v>7</v>
      </c>
      <c r="B508" s="61"/>
      <c r="C508" s="12"/>
      <c r="D508" s="61"/>
      <c r="E508" s="61"/>
      <c r="F508" s="61"/>
      <c r="G508" s="61"/>
      <c r="H508" s="61"/>
      <c r="I508" s="61"/>
      <c r="J508" s="61"/>
      <c r="K508" s="61"/>
      <c r="L508" s="61"/>
      <c r="M508" s="61"/>
      <c r="N508" s="3">
        <f t="shared" si="133"/>
        <v>0</v>
      </c>
      <c r="O508" s="9">
        <f t="shared" si="134"/>
        <v>0</v>
      </c>
      <c r="P508" s="4">
        <f t="shared" si="138"/>
        <v>0</v>
      </c>
      <c r="Q508" s="11">
        <f t="shared" si="139"/>
        <v>0</v>
      </c>
      <c r="R508" s="10">
        <f t="shared" si="137"/>
        <v>0</v>
      </c>
      <c r="S508" s="8"/>
    </row>
    <row r="509" spans="1:19">
      <c r="A509" s="61">
        <v>8</v>
      </c>
      <c r="B509" s="61"/>
      <c r="C509" s="12"/>
      <c r="D509" s="61"/>
      <c r="E509" s="61"/>
      <c r="F509" s="61"/>
      <c r="G509" s="61"/>
      <c r="H509" s="61"/>
      <c r="I509" s="61"/>
      <c r="J509" s="61"/>
      <c r="K509" s="61"/>
      <c r="L509" s="61"/>
      <c r="M509" s="61"/>
      <c r="N509" s="3">
        <f t="shared" si="133"/>
        <v>0</v>
      </c>
      <c r="O509" s="9">
        <f t="shared" si="134"/>
        <v>0</v>
      </c>
      <c r="P509" s="4">
        <f t="shared" si="138"/>
        <v>0</v>
      </c>
      <c r="Q509" s="11">
        <f t="shared" si="139"/>
        <v>0</v>
      </c>
      <c r="R509" s="10">
        <f t="shared" si="137"/>
        <v>0</v>
      </c>
      <c r="S509" s="8"/>
    </row>
    <row r="510" spans="1:19">
      <c r="A510" s="61">
        <v>9</v>
      </c>
      <c r="B510" s="61"/>
      <c r="C510" s="12"/>
      <c r="D510" s="61"/>
      <c r="E510" s="61"/>
      <c r="F510" s="61"/>
      <c r="G510" s="61"/>
      <c r="H510" s="61"/>
      <c r="I510" s="61"/>
      <c r="J510" s="61"/>
      <c r="K510" s="61"/>
      <c r="L510" s="61"/>
      <c r="M510" s="61"/>
      <c r="N510" s="3">
        <f t="shared" si="133"/>
        <v>0</v>
      </c>
      <c r="O510" s="9">
        <f t="shared" si="134"/>
        <v>0</v>
      </c>
      <c r="P510" s="4">
        <f t="shared" si="138"/>
        <v>0</v>
      </c>
      <c r="Q510" s="11">
        <f t="shared" si="139"/>
        <v>0</v>
      </c>
      <c r="R510" s="10">
        <f t="shared" si="137"/>
        <v>0</v>
      </c>
      <c r="S510" s="8"/>
    </row>
    <row r="511" spans="1:19">
      <c r="A511" s="61">
        <v>10</v>
      </c>
      <c r="B511" s="61"/>
      <c r="C511" s="12"/>
      <c r="D511" s="61"/>
      <c r="E511" s="61"/>
      <c r="F511" s="61"/>
      <c r="G511" s="61"/>
      <c r="H511" s="61"/>
      <c r="I511" s="61"/>
      <c r="J511" s="61"/>
      <c r="K511" s="61"/>
      <c r="L511" s="61"/>
      <c r="M511" s="61"/>
      <c r="N511" s="3">
        <f t="shared" si="133"/>
        <v>0</v>
      </c>
      <c r="O511" s="9">
        <f t="shared" si="134"/>
        <v>0</v>
      </c>
      <c r="P511" s="4">
        <f t="shared" si="138"/>
        <v>0</v>
      </c>
      <c r="Q511" s="11">
        <f t="shared" si="139"/>
        <v>0</v>
      </c>
      <c r="R511" s="10">
        <f t="shared" si="137"/>
        <v>0</v>
      </c>
      <c r="S511" s="8"/>
    </row>
    <row r="512" spans="1:19">
      <c r="A512" s="64" t="s">
        <v>67</v>
      </c>
      <c r="B512" s="65"/>
      <c r="C512" s="65"/>
      <c r="D512" s="65"/>
      <c r="E512" s="65"/>
      <c r="F512" s="65"/>
      <c r="G512" s="65"/>
      <c r="H512" s="65"/>
      <c r="I512" s="65"/>
      <c r="J512" s="65"/>
      <c r="K512" s="65"/>
      <c r="L512" s="65"/>
      <c r="M512" s="65"/>
      <c r="N512" s="65"/>
      <c r="O512" s="65"/>
      <c r="P512" s="65"/>
      <c r="Q512" s="66"/>
      <c r="R512" s="10">
        <f>SUM(R502:R511)</f>
        <v>0</v>
      </c>
      <c r="S512" s="8"/>
    </row>
    <row r="513" spans="1:19" ht="15.75">
      <c r="A513" s="24" t="s">
        <v>68</v>
      </c>
      <c r="B513" s="24"/>
      <c r="C513" s="15"/>
      <c r="D513" s="15"/>
      <c r="E513" s="15"/>
      <c r="F513" s="15"/>
      <c r="G513" s="15"/>
      <c r="H513" s="15"/>
      <c r="I513" s="15"/>
      <c r="J513" s="15"/>
      <c r="K513" s="15"/>
      <c r="L513" s="15"/>
      <c r="M513" s="15"/>
      <c r="N513" s="15"/>
      <c r="O513" s="15"/>
      <c r="P513" s="15"/>
      <c r="Q513" s="15"/>
      <c r="R513" s="16"/>
      <c r="S513" s="8"/>
    </row>
    <row r="514" spans="1:19">
      <c r="A514" s="49" t="s">
        <v>88</v>
      </c>
      <c r="B514" s="49"/>
      <c r="C514" s="49"/>
      <c r="D514" s="49"/>
      <c r="E514" s="49"/>
      <c r="F514" s="49"/>
      <c r="G514" s="49"/>
      <c r="H514" s="49"/>
      <c r="I514" s="49"/>
      <c r="J514" s="15"/>
      <c r="K514" s="15"/>
      <c r="L514" s="15"/>
      <c r="M514" s="15"/>
      <c r="N514" s="15"/>
      <c r="O514" s="15"/>
      <c r="P514" s="15"/>
      <c r="Q514" s="15"/>
      <c r="R514" s="16"/>
      <c r="S514" s="8"/>
    </row>
    <row r="515" spans="1:19" s="8" customFormat="1">
      <c r="A515" s="49"/>
      <c r="B515" s="49"/>
      <c r="C515" s="49"/>
      <c r="D515" s="49"/>
      <c r="E515" s="49"/>
      <c r="F515" s="49"/>
      <c r="G515" s="49"/>
      <c r="H515" s="49"/>
      <c r="I515" s="49"/>
      <c r="J515" s="15"/>
      <c r="K515" s="15"/>
      <c r="L515" s="15"/>
      <c r="M515" s="15"/>
      <c r="N515" s="15"/>
      <c r="O515" s="15"/>
      <c r="P515" s="15"/>
      <c r="Q515" s="15"/>
      <c r="R515" s="16"/>
    </row>
    <row r="516" spans="1:19">
      <c r="A516" s="67" t="s">
        <v>186</v>
      </c>
      <c r="B516" s="68"/>
      <c r="C516" s="68"/>
      <c r="D516" s="68"/>
      <c r="E516" s="68"/>
      <c r="F516" s="68"/>
      <c r="G516" s="68"/>
      <c r="H516" s="68"/>
      <c r="I516" s="68"/>
      <c r="J516" s="68"/>
      <c r="K516" s="68"/>
      <c r="L516" s="68"/>
      <c r="M516" s="68"/>
      <c r="N516" s="68"/>
      <c r="O516" s="68"/>
      <c r="P516" s="68"/>
      <c r="Q516" s="57"/>
      <c r="R516" s="8"/>
      <c r="S516" s="8"/>
    </row>
    <row r="517" spans="1:19" ht="18">
      <c r="A517" s="69" t="s">
        <v>27</v>
      </c>
      <c r="B517" s="70"/>
      <c r="C517" s="70"/>
      <c r="D517" s="50"/>
      <c r="E517" s="50"/>
      <c r="F517" s="50"/>
      <c r="G517" s="50"/>
      <c r="H517" s="50"/>
      <c r="I517" s="50"/>
      <c r="J517" s="50"/>
      <c r="K517" s="50"/>
      <c r="L517" s="50"/>
      <c r="M517" s="50"/>
      <c r="N517" s="50"/>
      <c r="O517" s="50"/>
      <c r="P517" s="50"/>
      <c r="Q517" s="57"/>
      <c r="R517" s="8"/>
      <c r="S517" s="8"/>
    </row>
    <row r="518" spans="1:19">
      <c r="A518" s="67" t="s">
        <v>72</v>
      </c>
      <c r="B518" s="68"/>
      <c r="C518" s="68"/>
      <c r="D518" s="68"/>
      <c r="E518" s="68"/>
      <c r="F518" s="68"/>
      <c r="G518" s="68"/>
      <c r="H518" s="68"/>
      <c r="I518" s="68"/>
      <c r="J518" s="68"/>
      <c r="K518" s="68"/>
      <c r="L518" s="68"/>
      <c r="M518" s="68"/>
      <c r="N518" s="68"/>
      <c r="O518" s="68"/>
      <c r="P518" s="68"/>
      <c r="Q518" s="57"/>
      <c r="R518" s="8"/>
      <c r="S518" s="8"/>
    </row>
    <row r="519" spans="1:19">
      <c r="A519" s="61">
        <v>1</v>
      </c>
      <c r="B519" s="61"/>
      <c r="C519" s="12"/>
      <c r="D519" s="61"/>
      <c r="E519" s="61"/>
      <c r="F519" s="61"/>
      <c r="G519" s="61"/>
      <c r="H519" s="61"/>
      <c r="I519" s="61"/>
      <c r="J519" s="61"/>
      <c r="K519" s="61"/>
      <c r="L519" s="61"/>
      <c r="M519" s="61"/>
      <c r="N519" s="3">
        <f t="shared" ref="N519:N528" si="140">(IF(F519="OŽ",IF(L519=1,550.8,IF(L519=2,426.38,IF(L519=3,342.14,IF(L519=4,181.44,IF(L519=5,168.48,IF(L519=6,155.52,IF(L519=7,148.5,IF(L519=8,144,0))))))))+IF(L519&lt;=8,0,IF(L519&lt;=16,137.7,IF(L519&lt;=24,108,IF(L519&lt;=32,80.1,IF(L519&lt;=36,52.2,0)))))-IF(L519&lt;=8,0,IF(L519&lt;=16,(L519-9)*2.754,IF(L519&lt;=24,(L519-17)* 2.754,IF(L519&lt;=32,(L519-25)* 2.754,IF(L519&lt;=36,(L519-33)*2.754,0))))),0)+IF(F519="PČ",IF(L519=1,449,IF(L519=2,314.6,IF(L519=3,238,IF(L519=4,172,IF(L519=5,159,IF(L519=6,145,IF(L519=7,132,IF(L519=8,119,0))))))))+IF(L519&lt;=8,0,IF(L519&lt;=16,88,IF(L519&lt;=24,55,IF(L519&lt;=32,22,0))))-IF(L519&lt;=8,0,IF(L519&lt;=16,(L519-9)*2.245,IF(L519&lt;=24,(L519-17)*2.245,IF(L519&lt;=32,(L519-25)*2.245,0)))),0)+IF(F519="PČneol",IF(L519=1,85,IF(L519=2,64.61,IF(L519=3,50.76,IF(L519=4,16.25,IF(L519=5,15,IF(L519=6,13.75,IF(L519=7,12.5,IF(L519=8,11.25,0))))))))+IF(L519&lt;=8,0,IF(L519&lt;=16,9,0))-IF(L519&lt;=8,0,IF(L519&lt;=16,(L519-9)*0.425,0)),0)+IF(F519="PŽ",IF(L519=1,85,IF(L519=2,59.5,IF(L519=3,45,IF(L519=4,32.5,IF(L519=5,30,IF(L519=6,27.5,IF(L519=7,25,IF(L519=8,22.5,0))))))))+IF(L519&lt;=8,0,IF(L519&lt;=16,19,IF(L519&lt;=24,13,IF(L519&lt;=32,8,0))))-IF(L519&lt;=8,0,IF(L519&lt;=16,(L519-9)*0.425,IF(L519&lt;=24,(L519-17)*0.425,IF(L519&lt;=32,(L519-25)*0.425,0)))),0)+IF(F519="EČ",IF(L519=1,204,IF(L519=2,156.24,IF(L519=3,123.84,IF(L519=4,72,IF(L519=5,66,IF(L519=6,60,IF(L519=7,54,IF(L519=8,48,0))))))))+IF(L519&lt;=8,0,IF(L519&lt;=16,40,IF(L519&lt;=24,25,0)))-IF(L519&lt;=8,0,IF(L519&lt;=16,(L519-9)*1.02,IF(L519&lt;=24,(L519-17)*1.02,0))),0)+IF(F519="EČneol",IF(L519=1,68,IF(L519=2,51.69,IF(L519=3,40.61,IF(L519=4,13,IF(L519=5,12,IF(L519=6,11,IF(L519=7,10,IF(L519=8,9,0)))))))))+IF(F519="EŽ",IF(L519=1,68,IF(L519=2,47.6,IF(L519=3,36,IF(L519=4,18,IF(L519=5,16.5,IF(L519=6,15,IF(L519=7,13.5,IF(L519=8,12,0))))))))+IF(L519&lt;=8,0,IF(L519&lt;=16,10,IF(L519&lt;=24,6,0)))-IF(L519&lt;=8,0,IF(L519&lt;=16,(L519-9)*0.34,IF(L519&lt;=24,(L519-17)*0.34,0))),0)+IF(F519="PT",IF(L519=1,68,IF(L519=2,52.08,IF(L519=3,41.28,IF(L519=4,24,IF(L519=5,22,IF(L519=6,20,IF(L519=7,18,IF(L519=8,16,0))))))))+IF(L519&lt;=8,0,IF(L519&lt;=16,13,IF(L519&lt;=24,9,IF(L519&lt;=32,4,0))))-IF(L519&lt;=8,0,IF(L519&lt;=16,(L519-9)*0.34,IF(L519&lt;=24,(L519-17)*0.34,IF(L519&lt;=32,(L519-25)*0.34,0)))),0)+IF(F519="JOŽ",IF(L519=1,85,IF(L519=2,59.5,IF(L519=3,45,IF(L519=4,32.5,IF(L519=5,30,IF(L519=6,27.5,IF(L519=7,25,IF(L519=8,22.5,0))))))))+IF(L519&lt;=8,0,IF(L519&lt;=16,19,IF(L519&lt;=24,13,0)))-IF(L519&lt;=8,0,IF(L519&lt;=16,(L519-9)*0.425,IF(L519&lt;=24,(L519-17)*0.425,0))),0)+IF(F519="JPČ",IF(L519=1,68,IF(L519=2,47.6,IF(L519=3,36,IF(L519=4,26,IF(L519=5,24,IF(L519=6,22,IF(L519=7,20,IF(L519=8,18,0))))))))+IF(L519&lt;=8,0,IF(L519&lt;=16,13,IF(L519&lt;=24,9,0)))-IF(L519&lt;=8,0,IF(L519&lt;=16,(L519-9)*0.34,IF(L519&lt;=24,(L519-17)*0.34,0))),0)+IF(F519="JEČ",IF(L519=1,34,IF(L519=2,26.04,IF(L519=3,20.6,IF(L519=4,12,IF(L519=5,11,IF(L519=6,10,IF(L519=7,9,IF(L519=8,8,0))))))))+IF(L519&lt;=8,0,IF(L519&lt;=16,6,0))-IF(L519&lt;=8,0,IF(L519&lt;=16,(L519-9)*0.17,0)),0)+IF(F519="JEOF",IF(L519=1,34,IF(L519=2,26.04,IF(L519=3,20.6,IF(L519=4,12,IF(L519=5,11,IF(L519=6,10,IF(L519=7,9,IF(L519=8,8,0))))))))+IF(L519&lt;=8,0,IF(L519&lt;=16,6,0))-IF(L519&lt;=8,0,IF(L519&lt;=16,(L519-9)*0.17,0)),0)+IF(F519="JnPČ",IF(L519=1,51,IF(L519=2,35.7,IF(L519=3,27,IF(L519=4,19.5,IF(L519=5,18,IF(L519=6,16.5,IF(L519=7,15,IF(L519=8,13.5,0))))))))+IF(L519&lt;=8,0,IF(L519&lt;=16,10,0))-IF(L519&lt;=8,0,IF(L519&lt;=16,(L519-9)*0.255,0)),0)+IF(F519="JnEČ",IF(L519=1,25.5,IF(L519=2,19.53,IF(L519=3,15.48,IF(L519=4,9,IF(L519=5,8.25,IF(L519=6,7.5,IF(L519=7,6.75,IF(L519=8,6,0))))))))+IF(L519&lt;=8,0,IF(L519&lt;=16,5,0))-IF(L519&lt;=8,0,IF(L519&lt;=16,(L519-9)*0.1275,0)),0)+IF(F519="JčPČ",IF(L519=1,21.25,IF(L519=2,14.5,IF(L519=3,11.5,IF(L519=4,7,IF(L519=5,6.5,IF(L519=6,6,IF(L519=7,5.5,IF(L519=8,5,0))))))))+IF(L519&lt;=8,0,IF(L519&lt;=16,4,0))-IF(L519&lt;=8,0,IF(L519&lt;=16,(L519-9)*0.10625,0)),0)+IF(F519="JčEČ",IF(L519=1,17,IF(L519=2,13.02,IF(L519=3,10.32,IF(L519=4,6,IF(L519=5,5.5,IF(L519=6,5,IF(L519=7,4.5,IF(L519=8,4,0))))))))+IF(L519&lt;=8,0,IF(L519&lt;=16,3,0))-IF(L519&lt;=8,0,IF(L519&lt;=16,(L519-9)*0.085,0)),0)+IF(F519="NEAK",IF(L519=1,11.48,IF(L519=2,8.79,IF(L519=3,6.97,IF(L519=4,4.05,IF(L519=5,3.71,IF(L519=6,3.38,IF(L519=7,3.04,IF(L519=8,2.7,0))))))))+IF(L519&lt;=8,0,IF(L519&lt;=16,2,IF(L519&lt;=24,1.3,0)))-IF(L519&lt;=8,0,IF(L519&lt;=16,(L519-9)*0.0574,IF(L519&lt;=24,(L519-17)*0.0574,0))),0))*IF(L519&lt;0,1,IF(OR(F519="PČ",F519="PŽ",F519="PT"),IF(J519&lt;32,J519/32,1),1))* IF(L519&lt;0,1,IF(OR(F519="EČ",F519="EŽ",F519="JOŽ",F519="JPČ",F519="NEAK"),IF(J519&lt;24,J519/24,1),1))*IF(L519&lt;0,1,IF(OR(F519="PČneol",F519="JEČ",F519="JEOF",F519="JnPČ",F519="JnEČ",F519="JčPČ",F519="JčEČ"),IF(J519&lt;16,J519/16,1),1))*IF(L519&lt;0,1,IF(F519="EČneol",IF(J519&lt;8,J519/8,1),1))</f>
        <v>0</v>
      </c>
      <c r="O519" s="9">
        <f t="shared" ref="O519:O528" si="141">IF(F519="OŽ",N519,IF(H519="Ne",IF(J519*0.3&lt;J519-L519,N519,0),IF(J519*0.1&lt;J519-L519,N519,0)))</f>
        <v>0</v>
      </c>
      <c r="P519" s="4">
        <f t="shared" ref="P519" si="142">IF(O519=0,0,IF(F519="OŽ",IF(L519&gt;35,0,IF(J519&gt;35,(36-L519)*1.836,((36-L519)-(36-J519))*1.836)),0)+IF(F519="PČ",IF(L519&gt;31,0,IF(J519&gt;31,(32-L519)*1.347,((32-L519)-(32-J519))*1.347)),0)+ IF(F519="PČneol",IF(L519&gt;15,0,IF(J519&gt;15,(16-L519)*0.255,((16-L519)-(16-J519))*0.255)),0)+IF(F519="PŽ",IF(L519&gt;31,0,IF(J519&gt;31,(32-L519)*0.255,((32-L519)-(32-J519))*0.255)),0)+IF(F519="EČ",IF(L519&gt;23,0,IF(J519&gt;23,(24-L519)*0.612,((24-L519)-(24-J519))*0.612)),0)+IF(F519="EČneol",IF(L519&gt;7,0,IF(J519&gt;7,(8-L519)*0.204,((8-L519)-(8-J519))*0.204)),0)+IF(F519="EŽ",IF(L519&gt;23,0,IF(J519&gt;23,(24-L519)*0.204,((24-L519)-(24-J519))*0.204)),0)+IF(F519="PT",IF(L519&gt;31,0,IF(J519&gt;31,(32-L519)*0.204,((32-L519)-(32-J519))*0.204)),0)+IF(F519="JOŽ",IF(L519&gt;23,0,IF(J519&gt;23,(24-L519)*0.255,((24-L519)-(24-J519))*0.255)),0)+IF(F519="JPČ",IF(L519&gt;23,0,IF(J519&gt;23,(24-L519)*0.204,((24-L519)-(24-J519))*0.204)),0)+IF(F519="JEČ",IF(L519&gt;15,0,IF(J519&gt;15,(16-L519)*0.102,((16-L519)-(16-J519))*0.102)),0)+IF(F519="JEOF",IF(L519&gt;15,0,IF(J519&gt;15,(16-L519)*0.102,((16-L519)-(16-J519))*0.102)),0)+IF(F519="JnPČ",IF(L519&gt;15,0,IF(J519&gt;15,(16-L519)*0.153,((16-L519)-(16-J519))*0.153)),0)+IF(F519="JnEČ",IF(L519&gt;15,0,IF(J519&gt;15,(16-L519)*0.0765,((16-L519)-(16-J519))*0.0765)),0)+IF(F519="JčPČ",IF(L519&gt;15,0,IF(J519&gt;15,(16-L519)*0.06375,((16-L519)-(16-J519))*0.06375)),0)+IF(F519="JčEČ",IF(L519&gt;15,0,IF(J519&gt;15,(16-L519)*0.051,((16-L519)-(16-J519))*0.051)),0)+IF(F519="NEAK",IF(L519&gt;23,0,IF(J519&gt;23,(24-L519)*0.03444,((24-L519)-(24-J519))*0.03444)),0))</f>
        <v>0</v>
      </c>
      <c r="Q519" s="11">
        <f t="shared" ref="Q519" si="143">IF(ISERROR(P519*100/N519),0,(P519*100/N519))</f>
        <v>0</v>
      </c>
      <c r="R519" s="10">
        <f t="shared" ref="R519:R528" si="144">IF(Q519&lt;=30,O519+P519,O519+O519*0.3)*IF(G519=1,0.4,IF(G519=2,0.75,IF(G519="1 (kas 4 m. 1 k. nerengiamos)",0.52,1)))*IF(D519="olimpinė",1,IF(M519="Ne",0.5,1))*IF(OR(A$5="Lietuvos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federacija"),IF(OR(J519&lt;8,K519&lt;16),0,1),1)*E519*IF(I519&lt;=1,1,1/I519)*IF(OR(A$5="Lietuvos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519" s="8"/>
    </row>
    <row r="520" spans="1:19">
      <c r="A520" s="61">
        <v>2</v>
      </c>
      <c r="B520" s="61"/>
      <c r="C520" s="12"/>
      <c r="D520" s="61"/>
      <c r="E520" s="61"/>
      <c r="F520" s="61"/>
      <c r="G520" s="61"/>
      <c r="H520" s="61"/>
      <c r="I520" s="61"/>
      <c r="J520" s="61"/>
      <c r="K520" s="61"/>
      <c r="L520" s="61"/>
      <c r="M520" s="61"/>
      <c r="N520" s="3">
        <f t="shared" si="140"/>
        <v>0</v>
      </c>
      <c r="O520" s="9">
        <f t="shared" si="141"/>
        <v>0</v>
      </c>
      <c r="P520" s="4">
        <f t="shared" ref="P520:P528" si="145">IF(O520=0,0,IF(F520="OŽ",IF(L520&gt;35,0,IF(J520&gt;35,(36-L520)*1.836,((36-L520)-(36-J520))*1.836)),0)+IF(F520="PČ",IF(L520&gt;31,0,IF(J520&gt;31,(32-L520)*1.347,((32-L520)-(32-J520))*1.347)),0)+ IF(F520="PČneol",IF(L520&gt;15,0,IF(J520&gt;15,(16-L520)*0.255,((16-L520)-(16-J520))*0.255)),0)+IF(F520="PŽ",IF(L520&gt;31,0,IF(J520&gt;31,(32-L520)*0.255,((32-L520)-(32-J520))*0.255)),0)+IF(F520="EČ",IF(L520&gt;23,0,IF(J520&gt;23,(24-L520)*0.612,((24-L520)-(24-J520))*0.612)),0)+IF(F520="EČneol",IF(L520&gt;7,0,IF(J520&gt;7,(8-L520)*0.204,((8-L520)-(8-J520))*0.204)),0)+IF(F520="EŽ",IF(L520&gt;23,0,IF(J520&gt;23,(24-L520)*0.204,((24-L520)-(24-J520))*0.204)),0)+IF(F520="PT",IF(L520&gt;31,0,IF(J520&gt;31,(32-L520)*0.204,((32-L520)-(32-J520))*0.204)),0)+IF(F520="JOŽ",IF(L520&gt;23,0,IF(J520&gt;23,(24-L520)*0.255,((24-L520)-(24-J520))*0.255)),0)+IF(F520="JPČ",IF(L520&gt;23,0,IF(J520&gt;23,(24-L520)*0.204,((24-L520)-(24-J520))*0.204)),0)+IF(F520="JEČ",IF(L520&gt;15,0,IF(J520&gt;15,(16-L520)*0.102,((16-L520)-(16-J520))*0.102)),0)+IF(F520="JEOF",IF(L520&gt;15,0,IF(J520&gt;15,(16-L520)*0.102,((16-L520)-(16-J520))*0.102)),0)+IF(F520="JnPČ",IF(L520&gt;15,0,IF(J520&gt;15,(16-L520)*0.153,((16-L520)-(16-J520))*0.153)),0)+IF(F520="JnEČ",IF(L520&gt;15,0,IF(J520&gt;15,(16-L520)*0.0765,((16-L520)-(16-J520))*0.0765)),0)+IF(F520="JčPČ",IF(L520&gt;15,0,IF(J520&gt;15,(16-L520)*0.06375,((16-L520)-(16-J520))*0.06375)),0)+IF(F520="JčEČ",IF(L520&gt;15,0,IF(J520&gt;15,(16-L520)*0.051,((16-L520)-(16-J520))*0.051)),0)+IF(F520="NEAK",IF(L520&gt;23,0,IF(J520&gt;23,(24-L520)*0.03444,((24-L520)-(24-J520))*0.03444)),0))</f>
        <v>0</v>
      </c>
      <c r="Q520" s="11">
        <f t="shared" ref="Q520:Q528" si="146">IF(ISERROR(P520*100/N520),0,(P520*100/N520))</f>
        <v>0</v>
      </c>
      <c r="R520" s="10">
        <f t="shared" si="144"/>
        <v>0</v>
      </c>
      <c r="S520" s="8"/>
    </row>
    <row r="521" spans="1:19">
      <c r="A521" s="61">
        <v>3</v>
      </c>
      <c r="B521" s="61"/>
      <c r="C521" s="12"/>
      <c r="D521" s="61"/>
      <c r="E521" s="61"/>
      <c r="F521" s="61"/>
      <c r="G521" s="61"/>
      <c r="H521" s="61"/>
      <c r="I521" s="61"/>
      <c r="J521" s="61"/>
      <c r="K521" s="61"/>
      <c r="L521" s="61"/>
      <c r="M521" s="61"/>
      <c r="N521" s="3">
        <f t="shared" si="140"/>
        <v>0</v>
      </c>
      <c r="O521" s="9">
        <f t="shared" si="141"/>
        <v>0</v>
      </c>
      <c r="P521" s="4">
        <f t="shared" si="145"/>
        <v>0</v>
      </c>
      <c r="Q521" s="11">
        <f t="shared" si="146"/>
        <v>0</v>
      </c>
      <c r="R521" s="10">
        <f t="shared" si="144"/>
        <v>0</v>
      </c>
      <c r="S521" s="8"/>
    </row>
    <row r="522" spans="1:19">
      <c r="A522" s="61">
        <v>4</v>
      </c>
      <c r="B522" s="61"/>
      <c r="C522" s="12"/>
      <c r="D522" s="61"/>
      <c r="E522" s="61"/>
      <c r="F522" s="61"/>
      <c r="G522" s="61"/>
      <c r="H522" s="61"/>
      <c r="I522" s="61"/>
      <c r="J522" s="61"/>
      <c r="K522" s="61"/>
      <c r="L522" s="61"/>
      <c r="M522" s="61"/>
      <c r="N522" s="3">
        <f t="shared" si="140"/>
        <v>0</v>
      </c>
      <c r="O522" s="9">
        <f t="shared" si="141"/>
        <v>0</v>
      </c>
      <c r="P522" s="4">
        <f t="shared" si="145"/>
        <v>0</v>
      </c>
      <c r="Q522" s="11">
        <f t="shared" si="146"/>
        <v>0</v>
      </c>
      <c r="R522" s="10">
        <f t="shared" si="144"/>
        <v>0</v>
      </c>
      <c r="S522" s="8"/>
    </row>
    <row r="523" spans="1:19">
      <c r="A523" s="61">
        <v>5</v>
      </c>
      <c r="B523" s="61"/>
      <c r="C523" s="12"/>
      <c r="D523" s="61"/>
      <c r="E523" s="61"/>
      <c r="F523" s="61"/>
      <c r="G523" s="61"/>
      <c r="H523" s="61"/>
      <c r="I523" s="61"/>
      <c r="J523" s="61"/>
      <c r="K523" s="61"/>
      <c r="L523" s="61"/>
      <c r="M523" s="61"/>
      <c r="N523" s="3">
        <f t="shared" si="140"/>
        <v>0</v>
      </c>
      <c r="O523" s="9">
        <f t="shared" si="141"/>
        <v>0</v>
      </c>
      <c r="P523" s="4">
        <f t="shared" si="145"/>
        <v>0</v>
      </c>
      <c r="Q523" s="11">
        <f t="shared" si="146"/>
        <v>0</v>
      </c>
      <c r="R523" s="10">
        <f t="shared" si="144"/>
        <v>0</v>
      </c>
      <c r="S523" s="8"/>
    </row>
    <row r="524" spans="1:19">
      <c r="A524" s="61">
        <v>6</v>
      </c>
      <c r="B524" s="61"/>
      <c r="C524" s="12"/>
      <c r="D524" s="61"/>
      <c r="E524" s="61"/>
      <c r="F524" s="61"/>
      <c r="G524" s="61"/>
      <c r="H524" s="61"/>
      <c r="I524" s="61"/>
      <c r="J524" s="61"/>
      <c r="K524" s="61"/>
      <c r="L524" s="61"/>
      <c r="M524" s="61"/>
      <c r="N524" s="3">
        <f t="shared" si="140"/>
        <v>0</v>
      </c>
      <c r="O524" s="9">
        <f t="shared" si="141"/>
        <v>0</v>
      </c>
      <c r="P524" s="4">
        <f t="shared" si="145"/>
        <v>0</v>
      </c>
      <c r="Q524" s="11">
        <f t="shared" si="146"/>
        <v>0</v>
      </c>
      <c r="R524" s="10">
        <f t="shared" si="144"/>
        <v>0</v>
      </c>
      <c r="S524" s="8"/>
    </row>
    <row r="525" spans="1:19">
      <c r="A525" s="61">
        <v>7</v>
      </c>
      <c r="B525" s="61"/>
      <c r="C525" s="12"/>
      <c r="D525" s="61"/>
      <c r="E525" s="61"/>
      <c r="F525" s="61"/>
      <c r="G525" s="61"/>
      <c r="H525" s="61"/>
      <c r="I525" s="61"/>
      <c r="J525" s="61"/>
      <c r="K525" s="61"/>
      <c r="L525" s="61"/>
      <c r="M525" s="61"/>
      <c r="N525" s="3">
        <f t="shared" si="140"/>
        <v>0</v>
      </c>
      <c r="O525" s="9">
        <f t="shared" si="141"/>
        <v>0</v>
      </c>
      <c r="P525" s="4">
        <f t="shared" si="145"/>
        <v>0</v>
      </c>
      <c r="Q525" s="11">
        <f t="shared" si="146"/>
        <v>0</v>
      </c>
      <c r="R525" s="10">
        <f t="shared" si="144"/>
        <v>0</v>
      </c>
      <c r="S525" s="8"/>
    </row>
    <row r="526" spans="1:19">
      <c r="A526" s="61">
        <v>8</v>
      </c>
      <c r="B526" s="61"/>
      <c r="C526" s="12"/>
      <c r="D526" s="61"/>
      <c r="E526" s="61"/>
      <c r="F526" s="61"/>
      <c r="G526" s="61"/>
      <c r="H526" s="61"/>
      <c r="I526" s="61"/>
      <c r="J526" s="61"/>
      <c r="K526" s="61"/>
      <c r="L526" s="61"/>
      <c r="M526" s="61"/>
      <c r="N526" s="3">
        <f t="shared" si="140"/>
        <v>0</v>
      </c>
      <c r="O526" s="9">
        <f t="shared" si="141"/>
        <v>0</v>
      </c>
      <c r="P526" s="4">
        <f t="shared" si="145"/>
        <v>0</v>
      </c>
      <c r="Q526" s="11">
        <f t="shared" si="146"/>
        <v>0</v>
      </c>
      <c r="R526" s="10">
        <f t="shared" si="144"/>
        <v>0</v>
      </c>
      <c r="S526" s="8"/>
    </row>
    <row r="527" spans="1:19">
      <c r="A527" s="61">
        <v>9</v>
      </c>
      <c r="B527" s="61"/>
      <c r="C527" s="12"/>
      <c r="D527" s="61"/>
      <c r="E527" s="61"/>
      <c r="F527" s="61"/>
      <c r="G527" s="61"/>
      <c r="H527" s="61"/>
      <c r="I527" s="61"/>
      <c r="J527" s="61"/>
      <c r="K527" s="61"/>
      <c r="L527" s="61"/>
      <c r="M527" s="61"/>
      <c r="N527" s="3">
        <f t="shared" si="140"/>
        <v>0</v>
      </c>
      <c r="O527" s="9">
        <f t="shared" si="141"/>
        <v>0</v>
      </c>
      <c r="P527" s="4">
        <f t="shared" si="145"/>
        <v>0</v>
      </c>
      <c r="Q527" s="11">
        <f t="shared" si="146"/>
        <v>0</v>
      </c>
      <c r="R527" s="10">
        <f t="shared" si="144"/>
        <v>0</v>
      </c>
      <c r="S527" s="8"/>
    </row>
    <row r="528" spans="1:19">
      <c r="A528" s="61">
        <v>10</v>
      </c>
      <c r="B528" s="61"/>
      <c r="C528" s="12"/>
      <c r="D528" s="61"/>
      <c r="E528" s="61"/>
      <c r="F528" s="61"/>
      <c r="G528" s="61"/>
      <c r="H528" s="61"/>
      <c r="I528" s="61"/>
      <c r="J528" s="61"/>
      <c r="K528" s="61"/>
      <c r="L528" s="61"/>
      <c r="M528" s="61"/>
      <c r="N528" s="3">
        <f t="shared" si="140"/>
        <v>0</v>
      </c>
      <c r="O528" s="9">
        <f t="shared" si="141"/>
        <v>0</v>
      </c>
      <c r="P528" s="4">
        <f t="shared" si="145"/>
        <v>0</v>
      </c>
      <c r="Q528" s="11">
        <f t="shared" si="146"/>
        <v>0</v>
      </c>
      <c r="R528" s="10">
        <f t="shared" si="144"/>
        <v>0</v>
      </c>
      <c r="S528" s="8"/>
    </row>
    <row r="529" spans="1:19">
      <c r="A529" s="64" t="s">
        <v>67</v>
      </c>
      <c r="B529" s="65"/>
      <c r="C529" s="65"/>
      <c r="D529" s="65"/>
      <c r="E529" s="65"/>
      <c r="F529" s="65"/>
      <c r="G529" s="65"/>
      <c r="H529" s="65"/>
      <c r="I529" s="65"/>
      <c r="J529" s="65"/>
      <c r="K529" s="65"/>
      <c r="L529" s="65"/>
      <c r="M529" s="65"/>
      <c r="N529" s="65"/>
      <c r="O529" s="65"/>
      <c r="P529" s="65"/>
      <c r="Q529" s="66"/>
      <c r="R529" s="10">
        <f>SUM(R519:R528)</f>
        <v>0</v>
      </c>
      <c r="S529" s="8"/>
    </row>
    <row r="530" spans="1:19" ht="15.75">
      <c r="A530" s="24" t="s">
        <v>68</v>
      </c>
      <c r="B530" s="24"/>
      <c r="C530" s="15"/>
      <c r="D530" s="15"/>
      <c r="E530" s="15"/>
      <c r="F530" s="15"/>
      <c r="G530" s="15"/>
      <c r="H530" s="15"/>
      <c r="I530" s="15"/>
      <c r="J530" s="15"/>
      <c r="K530" s="15"/>
      <c r="L530" s="15"/>
      <c r="M530" s="15"/>
      <c r="N530" s="15"/>
      <c r="O530" s="15"/>
      <c r="P530" s="15"/>
      <c r="Q530" s="15"/>
      <c r="R530" s="16"/>
      <c r="S530" s="8"/>
    </row>
    <row r="531" spans="1:19">
      <c r="A531" s="49" t="s">
        <v>88</v>
      </c>
      <c r="B531" s="49"/>
      <c r="C531" s="49"/>
      <c r="D531" s="49"/>
      <c r="E531" s="49"/>
      <c r="F531" s="49"/>
      <c r="G531" s="49"/>
      <c r="H531" s="49"/>
      <c r="I531" s="49"/>
      <c r="J531" s="15"/>
      <c r="K531" s="15"/>
      <c r="L531" s="15"/>
      <c r="M531" s="15"/>
      <c r="N531" s="15"/>
      <c r="O531" s="15"/>
      <c r="P531" s="15"/>
      <c r="Q531" s="15"/>
      <c r="R531" s="16"/>
      <c r="S531" s="8"/>
    </row>
    <row r="532" spans="1:19" s="8" customFormat="1">
      <c r="A532" s="49"/>
      <c r="B532" s="49"/>
      <c r="C532" s="49"/>
      <c r="D532" s="49"/>
      <c r="E532" s="49"/>
      <c r="F532" s="49"/>
      <c r="G532" s="49"/>
      <c r="H532" s="49"/>
      <c r="I532" s="49"/>
      <c r="J532" s="15"/>
      <c r="K532" s="15"/>
      <c r="L532" s="15"/>
      <c r="M532" s="15"/>
      <c r="N532" s="15"/>
      <c r="O532" s="15"/>
      <c r="P532" s="15"/>
      <c r="Q532" s="15"/>
      <c r="R532" s="16"/>
    </row>
    <row r="533" spans="1:19" ht="13.9" customHeight="1">
      <c r="A533" s="67" t="s">
        <v>186</v>
      </c>
      <c r="B533" s="68"/>
      <c r="C533" s="68"/>
      <c r="D533" s="68"/>
      <c r="E533" s="68"/>
      <c r="F533" s="68"/>
      <c r="G533" s="68"/>
      <c r="H533" s="68"/>
      <c r="I533" s="68"/>
      <c r="J533" s="68"/>
      <c r="K533" s="68"/>
      <c r="L533" s="68"/>
      <c r="M533" s="68"/>
      <c r="N533" s="68"/>
      <c r="O533" s="68"/>
      <c r="P533" s="68"/>
      <c r="Q533" s="57"/>
      <c r="R533" s="8"/>
      <c r="S533" s="8"/>
    </row>
    <row r="534" spans="1:19" ht="16.899999999999999" customHeight="1">
      <c r="A534" s="69" t="s">
        <v>27</v>
      </c>
      <c r="B534" s="70"/>
      <c r="C534" s="70"/>
      <c r="D534" s="50"/>
      <c r="E534" s="50"/>
      <c r="F534" s="50"/>
      <c r="G534" s="50"/>
      <c r="H534" s="50"/>
      <c r="I534" s="50"/>
      <c r="J534" s="50"/>
      <c r="K534" s="50"/>
      <c r="L534" s="50"/>
      <c r="M534" s="50"/>
      <c r="N534" s="50"/>
      <c r="O534" s="50"/>
      <c r="P534" s="50"/>
      <c r="Q534" s="57"/>
      <c r="R534" s="8"/>
      <c r="S534" s="8"/>
    </row>
    <row r="535" spans="1:19" ht="15.6" customHeight="1">
      <c r="A535" s="67" t="s">
        <v>72</v>
      </c>
      <c r="B535" s="68"/>
      <c r="C535" s="68"/>
      <c r="D535" s="68"/>
      <c r="E535" s="68"/>
      <c r="F535" s="68"/>
      <c r="G535" s="68"/>
      <c r="H535" s="68"/>
      <c r="I535" s="68"/>
      <c r="J535" s="68"/>
      <c r="K535" s="68"/>
      <c r="L535" s="68"/>
      <c r="M535" s="68"/>
      <c r="N535" s="68"/>
      <c r="O535" s="68"/>
      <c r="P535" s="68"/>
      <c r="Q535" s="57"/>
      <c r="R535" s="8"/>
      <c r="S535" s="8"/>
    </row>
    <row r="536" spans="1:19" ht="13.9" customHeight="1">
      <c r="A536" s="61">
        <v>1</v>
      </c>
      <c r="B536" s="61"/>
      <c r="C536" s="12"/>
      <c r="D536" s="61"/>
      <c r="E536" s="61"/>
      <c r="F536" s="61"/>
      <c r="G536" s="61"/>
      <c r="H536" s="61"/>
      <c r="I536" s="61"/>
      <c r="J536" s="61"/>
      <c r="K536" s="61"/>
      <c r="L536" s="61"/>
      <c r="M536" s="61"/>
      <c r="N536" s="3">
        <f t="shared" ref="N536:N545" si="147">(IF(F536="OŽ",IF(L536=1,550.8,IF(L536=2,426.38,IF(L536=3,342.14,IF(L536=4,181.44,IF(L536=5,168.48,IF(L536=6,155.52,IF(L536=7,148.5,IF(L536=8,144,0))))))))+IF(L536&lt;=8,0,IF(L536&lt;=16,137.7,IF(L536&lt;=24,108,IF(L536&lt;=32,80.1,IF(L536&lt;=36,52.2,0)))))-IF(L536&lt;=8,0,IF(L536&lt;=16,(L536-9)*2.754,IF(L536&lt;=24,(L536-17)* 2.754,IF(L536&lt;=32,(L536-25)* 2.754,IF(L536&lt;=36,(L536-33)*2.754,0))))),0)+IF(F536="PČ",IF(L536=1,449,IF(L536=2,314.6,IF(L536=3,238,IF(L536=4,172,IF(L536=5,159,IF(L536=6,145,IF(L536=7,132,IF(L536=8,119,0))))))))+IF(L536&lt;=8,0,IF(L536&lt;=16,88,IF(L536&lt;=24,55,IF(L536&lt;=32,22,0))))-IF(L536&lt;=8,0,IF(L536&lt;=16,(L536-9)*2.245,IF(L536&lt;=24,(L536-17)*2.245,IF(L536&lt;=32,(L536-25)*2.245,0)))),0)+IF(F536="PČneol",IF(L536=1,85,IF(L536=2,64.61,IF(L536=3,50.76,IF(L536=4,16.25,IF(L536=5,15,IF(L536=6,13.75,IF(L536=7,12.5,IF(L536=8,11.25,0))))))))+IF(L536&lt;=8,0,IF(L536&lt;=16,9,0))-IF(L536&lt;=8,0,IF(L536&lt;=16,(L536-9)*0.425,0)),0)+IF(F536="PŽ",IF(L536=1,85,IF(L536=2,59.5,IF(L536=3,45,IF(L536=4,32.5,IF(L536=5,30,IF(L536=6,27.5,IF(L536=7,25,IF(L536=8,22.5,0))))))))+IF(L536&lt;=8,0,IF(L536&lt;=16,19,IF(L536&lt;=24,13,IF(L536&lt;=32,8,0))))-IF(L536&lt;=8,0,IF(L536&lt;=16,(L536-9)*0.425,IF(L536&lt;=24,(L536-17)*0.425,IF(L536&lt;=32,(L536-25)*0.425,0)))),0)+IF(F536="EČ",IF(L536=1,204,IF(L536=2,156.24,IF(L536=3,123.84,IF(L536=4,72,IF(L536=5,66,IF(L536=6,60,IF(L536=7,54,IF(L536=8,48,0))))))))+IF(L536&lt;=8,0,IF(L536&lt;=16,40,IF(L536&lt;=24,25,0)))-IF(L536&lt;=8,0,IF(L536&lt;=16,(L536-9)*1.02,IF(L536&lt;=24,(L536-17)*1.02,0))),0)+IF(F536="EČneol",IF(L536=1,68,IF(L536=2,51.69,IF(L536=3,40.61,IF(L536=4,13,IF(L536=5,12,IF(L536=6,11,IF(L536=7,10,IF(L536=8,9,0)))))))))+IF(F536="EŽ",IF(L536=1,68,IF(L536=2,47.6,IF(L536=3,36,IF(L536=4,18,IF(L536=5,16.5,IF(L536=6,15,IF(L536=7,13.5,IF(L536=8,12,0))))))))+IF(L536&lt;=8,0,IF(L536&lt;=16,10,IF(L536&lt;=24,6,0)))-IF(L536&lt;=8,0,IF(L536&lt;=16,(L536-9)*0.34,IF(L536&lt;=24,(L536-17)*0.34,0))),0)+IF(F536="PT",IF(L536=1,68,IF(L536=2,52.08,IF(L536=3,41.28,IF(L536=4,24,IF(L536=5,22,IF(L536=6,20,IF(L536=7,18,IF(L536=8,16,0))))))))+IF(L536&lt;=8,0,IF(L536&lt;=16,13,IF(L536&lt;=24,9,IF(L536&lt;=32,4,0))))-IF(L536&lt;=8,0,IF(L536&lt;=16,(L536-9)*0.34,IF(L536&lt;=24,(L536-17)*0.34,IF(L536&lt;=32,(L536-25)*0.34,0)))),0)+IF(F536="JOŽ",IF(L536=1,85,IF(L536=2,59.5,IF(L536=3,45,IF(L536=4,32.5,IF(L536=5,30,IF(L536=6,27.5,IF(L536=7,25,IF(L536=8,22.5,0))))))))+IF(L536&lt;=8,0,IF(L536&lt;=16,19,IF(L536&lt;=24,13,0)))-IF(L536&lt;=8,0,IF(L536&lt;=16,(L536-9)*0.425,IF(L536&lt;=24,(L536-17)*0.425,0))),0)+IF(F536="JPČ",IF(L536=1,68,IF(L536=2,47.6,IF(L536=3,36,IF(L536=4,26,IF(L536=5,24,IF(L536=6,22,IF(L536=7,20,IF(L536=8,18,0))))))))+IF(L536&lt;=8,0,IF(L536&lt;=16,13,IF(L536&lt;=24,9,0)))-IF(L536&lt;=8,0,IF(L536&lt;=16,(L536-9)*0.34,IF(L536&lt;=24,(L536-17)*0.34,0))),0)+IF(F536="JEČ",IF(L536=1,34,IF(L536=2,26.04,IF(L536=3,20.6,IF(L536=4,12,IF(L536=5,11,IF(L536=6,10,IF(L536=7,9,IF(L536=8,8,0))))))))+IF(L536&lt;=8,0,IF(L536&lt;=16,6,0))-IF(L536&lt;=8,0,IF(L536&lt;=16,(L536-9)*0.17,0)),0)+IF(F536="JEOF",IF(L536=1,34,IF(L536=2,26.04,IF(L536=3,20.6,IF(L536=4,12,IF(L536=5,11,IF(L536=6,10,IF(L536=7,9,IF(L536=8,8,0))))))))+IF(L536&lt;=8,0,IF(L536&lt;=16,6,0))-IF(L536&lt;=8,0,IF(L536&lt;=16,(L536-9)*0.17,0)),0)+IF(F536="JnPČ",IF(L536=1,51,IF(L536=2,35.7,IF(L536=3,27,IF(L536=4,19.5,IF(L536=5,18,IF(L536=6,16.5,IF(L536=7,15,IF(L536=8,13.5,0))))))))+IF(L536&lt;=8,0,IF(L536&lt;=16,10,0))-IF(L536&lt;=8,0,IF(L536&lt;=16,(L536-9)*0.255,0)),0)+IF(F536="JnEČ",IF(L536=1,25.5,IF(L536=2,19.53,IF(L536=3,15.48,IF(L536=4,9,IF(L536=5,8.25,IF(L536=6,7.5,IF(L536=7,6.75,IF(L536=8,6,0))))))))+IF(L536&lt;=8,0,IF(L536&lt;=16,5,0))-IF(L536&lt;=8,0,IF(L536&lt;=16,(L536-9)*0.1275,0)),0)+IF(F536="JčPČ",IF(L536=1,21.25,IF(L536=2,14.5,IF(L536=3,11.5,IF(L536=4,7,IF(L536=5,6.5,IF(L536=6,6,IF(L536=7,5.5,IF(L536=8,5,0))))))))+IF(L536&lt;=8,0,IF(L536&lt;=16,4,0))-IF(L536&lt;=8,0,IF(L536&lt;=16,(L536-9)*0.10625,0)),0)+IF(F536="JčEČ",IF(L536=1,17,IF(L536=2,13.02,IF(L536=3,10.32,IF(L536=4,6,IF(L536=5,5.5,IF(L536=6,5,IF(L536=7,4.5,IF(L536=8,4,0))))))))+IF(L536&lt;=8,0,IF(L536&lt;=16,3,0))-IF(L536&lt;=8,0,IF(L536&lt;=16,(L536-9)*0.085,0)),0)+IF(F536="NEAK",IF(L536=1,11.48,IF(L536=2,8.79,IF(L536=3,6.97,IF(L536=4,4.05,IF(L536=5,3.71,IF(L536=6,3.38,IF(L536=7,3.04,IF(L536=8,2.7,0))))))))+IF(L536&lt;=8,0,IF(L536&lt;=16,2,IF(L536&lt;=24,1.3,0)))-IF(L536&lt;=8,0,IF(L536&lt;=16,(L536-9)*0.0574,IF(L536&lt;=24,(L536-17)*0.0574,0))),0))*IF(L536&lt;0,1,IF(OR(F536="PČ",F536="PŽ",F536="PT"),IF(J536&lt;32,J536/32,1),1))* IF(L536&lt;0,1,IF(OR(F536="EČ",F536="EŽ",F536="JOŽ",F536="JPČ",F536="NEAK"),IF(J536&lt;24,J536/24,1),1))*IF(L536&lt;0,1,IF(OR(F536="PČneol",F536="JEČ",F536="JEOF",F536="JnPČ",F536="JnEČ",F536="JčPČ",F536="JčEČ"),IF(J536&lt;16,J536/16,1),1))*IF(L536&lt;0,1,IF(F536="EČneol",IF(J536&lt;8,J536/8,1),1))</f>
        <v>0</v>
      </c>
      <c r="O536" s="9">
        <f t="shared" ref="O536:O545" si="148">IF(F536="OŽ",N536,IF(H536="Ne",IF(J536*0.3&lt;J536-L536,N536,0),IF(J536*0.1&lt;J536-L536,N536,0)))</f>
        <v>0</v>
      </c>
      <c r="P536" s="4">
        <f t="shared" ref="P536" si="149">IF(O536=0,0,IF(F536="OŽ",IF(L536&gt;35,0,IF(J536&gt;35,(36-L536)*1.836,((36-L536)-(36-J536))*1.836)),0)+IF(F536="PČ",IF(L536&gt;31,0,IF(J536&gt;31,(32-L536)*1.347,((32-L536)-(32-J536))*1.347)),0)+ IF(F536="PČneol",IF(L536&gt;15,0,IF(J536&gt;15,(16-L536)*0.255,((16-L536)-(16-J536))*0.255)),0)+IF(F536="PŽ",IF(L536&gt;31,0,IF(J536&gt;31,(32-L536)*0.255,((32-L536)-(32-J536))*0.255)),0)+IF(F536="EČ",IF(L536&gt;23,0,IF(J536&gt;23,(24-L536)*0.612,((24-L536)-(24-J536))*0.612)),0)+IF(F536="EČneol",IF(L536&gt;7,0,IF(J536&gt;7,(8-L536)*0.204,((8-L536)-(8-J536))*0.204)),0)+IF(F536="EŽ",IF(L536&gt;23,0,IF(J536&gt;23,(24-L536)*0.204,((24-L536)-(24-J536))*0.204)),0)+IF(F536="PT",IF(L536&gt;31,0,IF(J536&gt;31,(32-L536)*0.204,((32-L536)-(32-J536))*0.204)),0)+IF(F536="JOŽ",IF(L536&gt;23,0,IF(J536&gt;23,(24-L536)*0.255,((24-L536)-(24-J536))*0.255)),0)+IF(F536="JPČ",IF(L536&gt;23,0,IF(J536&gt;23,(24-L536)*0.204,((24-L536)-(24-J536))*0.204)),0)+IF(F536="JEČ",IF(L536&gt;15,0,IF(J536&gt;15,(16-L536)*0.102,((16-L536)-(16-J536))*0.102)),0)+IF(F536="JEOF",IF(L536&gt;15,0,IF(J536&gt;15,(16-L536)*0.102,((16-L536)-(16-J536))*0.102)),0)+IF(F536="JnPČ",IF(L536&gt;15,0,IF(J536&gt;15,(16-L536)*0.153,((16-L536)-(16-J536))*0.153)),0)+IF(F536="JnEČ",IF(L536&gt;15,0,IF(J536&gt;15,(16-L536)*0.0765,((16-L536)-(16-J536))*0.0765)),0)+IF(F536="JčPČ",IF(L536&gt;15,0,IF(J536&gt;15,(16-L536)*0.06375,((16-L536)-(16-J536))*0.06375)),0)+IF(F536="JčEČ",IF(L536&gt;15,0,IF(J536&gt;15,(16-L536)*0.051,((16-L536)-(16-J536))*0.051)),0)+IF(F536="NEAK",IF(L536&gt;23,0,IF(J536&gt;23,(24-L536)*0.03444,((24-L536)-(24-J536))*0.03444)),0))</f>
        <v>0</v>
      </c>
      <c r="Q536" s="11">
        <f t="shared" ref="Q536" si="150">IF(ISERROR(P536*100/N536),0,(P536*100/N536))</f>
        <v>0</v>
      </c>
      <c r="R536" s="10">
        <f t="shared" ref="R536:R545" si="151">IF(Q536&lt;=30,O536+P536,O536+O536*0.3)*IF(G536=1,0.4,IF(G536=2,0.75,IF(G536="1 (kas 4 m. 1 k. nerengiamos)",0.52,1)))*IF(D536="olimpinė",1,IF(M536="Ne",0.5,1))*IF(OR(A$5="Lietuvos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federacija"),IF(OR(J536&lt;8,K536&lt;16),0,1),1)*E536*IF(I536&lt;=1,1,1/I536)*IF(OR(A$5="Lietuvos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536" s="8"/>
    </row>
    <row r="537" spans="1:19">
      <c r="A537" s="61">
        <v>2</v>
      </c>
      <c r="B537" s="61"/>
      <c r="C537" s="12"/>
      <c r="D537" s="61"/>
      <c r="E537" s="61"/>
      <c r="F537" s="61"/>
      <c r="G537" s="61"/>
      <c r="H537" s="61"/>
      <c r="I537" s="61"/>
      <c r="J537" s="61"/>
      <c r="K537" s="61"/>
      <c r="L537" s="61"/>
      <c r="M537" s="61"/>
      <c r="N537" s="3">
        <f t="shared" si="147"/>
        <v>0</v>
      </c>
      <c r="O537" s="9">
        <f t="shared" si="148"/>
        <v>0</v>
      </c>
      <c r="P537" s="4">
        <f t="shared" ref="P537:P545" si="152">IF(O537=0,0,IF(F537="OŽ",IF(L537&gt;35,0,IF(J537&gt;35,(36-L537)*1.836,((36-L537)-(36-J537))*1.836)),0)+IF(F537="PČ",IF(L537&gt;31,0,IF(J537&gt;31,(32-L537)*1.347,((32-L537)-(32-J537))*1.347)),0)+ IF(F537="PČneol",IF(L537&gt;15,0,IF(J537&gt;15,(16-L537)*0.255,((16-L537)-(16-J537))*0.255)),0)+IF(F537="PŽ",IF(L537&gt;31,0,IF(J537&gt;31,(32-L537)*0.255,((32-L537)-(32-J537))*0.255)),0)+IF(F537="EČ",IF(L537&gt;23,0,IF(J537&gt;23,(24-L537)*0.612,((24-L537)-(24-J537))*0.612)),0)+IF(F537="EČneol",IF(L537&gt;7,0,IF(J537&gt;7,(8-L537)*0.204,((8-L537)-(8-J537))*0.204)),0)+IF(F537="EŽ",IF(L537&gt;23,0,IF(J537&gt;23,(24-L537)*0.204,((24-L537)-(24-J537))*0.204)),0)+IF(F537="PT",IF(L537&gt;31,0,IF(J537&gt;31,(32-L537)*0.204,((32-L537)-(32-J537))*0.204)),0)+IF(F537="JOŽ",IF(L537&gt;23,0,IF(J537&gt;23,(24-L537)*0.255,((24-L537)-(24-J537))*0.255)),0)+IF(F537="JPČ",IF(L537&gt;23,0,IF(J537&gt;23,(24-L537)*0.204,((24-L537)-(24-J537))*0.204)),0)+IF(F537="JEČ",IF(L537&gt;15,0,IF(J537&gt;15,(16-L537)*0.102,((16-L537)-(16-J537))*0.102)),0)+IF(F537="JEOF",IF(L537&gt;15,0,IF(J537&gt;15,(16-L537)*0.102,((16-L537)-(16-J537))*0.102)),0)+IF(F537="JnPČ",IF(L537&gt;15,0,IF(J537&gt;15,(16-L537)*0.153,((16-L537)-(16-J537))*0.153)),0)+IF(F537="JnEČ",IF(L537&gt;15,0,IF(J537&gt;15,(16-L537)*0.0765,((16-L537)-(16-J537))*0.0765)),0)+IF(F537="JčPČ",IF(L537&gt;15,0,IF(J537&gt;15,(16-L537)*0.06375,((16-L537)-(16-J537))*0.06375)),0)+IF(F537="JčEČ",IF(L537&gt;15,0,IF(J537&gt;15,(16-L537)*0.051,((16-L537)-(16-J537))*0.051)),0)+IF(F537="NEAK",IF(L537&gt;23,0,IF(J537&gt;23,(24-L537)*0.03444,((24-L537)-(24-J537))*0.03444)),0))</f>
        <v>0</v>
      </c>
      <c r="Q537" s="11">
        <f t="shared" ref="Q537:Q545" si="153">IF(ISERROR(P537*100/N537),0,(P537*100/N537))</f>
        <v>0</v>
      </c>
      <c r="R537" s="10">
        <f t="shared" si="151"/>
        <v>0</v>
      </c>
      <c r="S537" s="8"/>
    </row>
    <row r="538" spans="1:19">
      <c r="A538" s="61">
        <v>3</v>
      </c>
      <c r="B538" s="61"/>
      <c r="C538" s="12"/>
      <c r="D538" s="61"/>
      <c r="E538" s="61"/>
      <c r="F538" s="61"/>
      <c r="G538" s="61"/>
      <c r="H538" s="61"/>
      <c r="I538" s="61"/>
      <c r="J538" s="61"/>
      <c r="K538" s="61"/>
      <c r="L538" s="61"/>
      <c r="M538" s="61"/>
      <c r="N538" s="3">
        <f t="shared" si="147"/>
        <v>0</v>
      </c>
      <c r="O538" s="9">
        <f t="shared" si="148"/>
        <v>0</v>
      </c>
      <c r="P538" s="4">
        <f t="shared" si="152"/>
        <v>0</v>
      </c>
      <c r="Q538" s="11">
        <f t="shared" si="153"/>
        <v>0</v>
      </c>
      <c r="R538" s="10">
        <f t="shared" si="151"/>
        <v>0</v>
      </c>
      <c r="S538" s="8"/>
    </row>
    <row r="539" spans="1:19">
      <c r="A539" s="61">
        <v>4</v>
      </c>
      <c r="B539" s="61"/>
      <c r="C539" s="12"/>
      <c r="D539" s="61"/>
      <c r="E539" s="61"/>
      <c r="F539" s="61"/>
      <c r="G539" s="61"/>
      <c r="H539" s="61"/>
      <c r="I539" s="61"/>
      <c r="J539" s="61"/>
      <c r="K539" s="61"/>
      <c r="L539" s="61"/>
      <c r="M539" s="61"/>
      <c r="N539" s="3">
        <f t="shared" si="147"/>
        <v>0</v>
      </c>
      <c r="O539" s="9">
        <f t="shared" si="148"/>
        <v>0</v>
      </c>
      <c r="P539" s="4">
        <f t="shared" si="152"/>
        <v>0</v>
      </c>
      <c r="Q539" s="11">
        <f t="shared" si="153"/>
        <v>0</v>
      </c>
      <c r="R539" s="10">
        <f t="shared" si="151"/>
        <v>0</v>
      </c>
      <c r="S539" s="8"/>
    </row>
    <row r="540" spans="1:19">
      <c r="A540" s="61">
        <v>5</v>
      </c>
      <c r="B540" s="61"/>
      <c r="C540" s="12"/>
      <c r="D540" s="61"/>
      <c r="E540" s="61"/>
      <c r="F540" s="61"/>
      <c r="G540" s="61"/>
      <c r="H540" s="61"/>
      <c r="I540" s="61"/>
      <c r="J540" s="61"/>
      <c r="K540" s="61"/>
      <c r="L540" s="61"/>
      <c r="M540" s="61"/>
      <c r="N540" s="3">
        <f t="shared" si="147"/>
        <v>0</v>
      </c>
      <c r="O540" s="9">
        <f t="shared" si="148"/>
        <v>0</v>
      </c>
      <c r="P540" s="4">
        <f t="shared" si="152"/>
        <v>0</v>
      </c>
      <c r="Q540" s="11">
        <f t="shared" si="153"/>
        <v>0</v>
      </c>
      <c r="R540" s="10">
        <f t="shared" si="151"/>
        <v>0</v>
      </c>
      <c r="S540" s="8"/>
    </row>
    <row r="541" spans="1:19">
      <c r="A541" s="61">
        <v>6</v>
      </c>
      <c r="B541" s="61"/>
      <c r="C541" s="12"/>
      <c r="D541" s="61"/>
      <c r="E541" s="61"/>
      <c r="F541" s="61"/>
      <c r="G541" s="61"/>
      <c r="H541" s="61"/>
      <c r="I541" s="61"/>
      <c r="J541" s="61"/>
      <c r="K541" s="61"/>
      <c r="L541" s="61"/>
      <c r="M541" s="61"/>
      <c r="N541" s="3">
        <f t="shared" si="147"/>
        <v>0</v>
      </c>
      <c r="O541" s="9">
        <f t="shared" si="148"/>
        <v>0</v>
      </c>
      <c r="P541" s="4">
        <f t="shared" si="152"/>
        <v>0</v>
      </c>
      <c r="Q541" s="11">
        <f t="shared" si="153"/>
        <v>0</v>
      </c>
      <c r="R541" s="10">
        <f t="shared" si="151"/>
        <v>0</v>
      </c>
      <c r="S541" s="8"/>
    </row>
    <row r="542" spans="1:19">
      <c r="A542" s="61">
        <v>7</v>
      </c>
      <c r="B542" s="61"/>
      <c r="C542" s="12"/>
      <c r="D542" s="61"/>
      <c r="E542" s="61"/>
      <c r="F542" s="61"/>
      <c r="G542" s="61"/>
      <c r="H542" s="61"/>
      <c r="I542" s="61"/>
      <c r="J542" s="61"/>
      <c r="K542" s="61"/>
      <c r="L542" s="61"/>
      <c r="M542" s="61"/>
      <c r="N542" s="3">
        <f t="shared" si="147"/>
        <v>0</v>
      </c>
      <c r="O542" s="9">
        <f t="shared" si="148"/>
        <v>0</v>
      </c>
      <c r="P542" s="4">
        <f t="shared" si="152"/>
        <v>0</v>
      </c>
      <c r="Q542" s="11">
        <f t="shared" si="153"/>
        <v>0</v>
      </c>
      <c r="R542" s="10">
        <f t="shared" si="151"/>
        <v>0</v>
      </c>
      <c r="S542" s="8"/>
    </row>
    <row r="543" spans="1:19">
      <c r="A543" s="61">
        <v>8</v>
      </c>
      <c r="B543" s="61"/>
      <c r="C543" s="12"/>
      <c r="D543" s="61"/>
      <c r="E543" s="61"/>
      <c r="F543" s="61"/>
      <c r="G543" s="61"/>
      <c r="H543" s="61"/>
      <c r="I543" s="61"/>
      <c r="J543" s="61"/>
      <c r="K543" s="61"/>
      <c r="L543" s="61"/>
      <c r="M543" s="61"/>
      <c r="N543" s="3">
        <f t="shared" si="147"/>
        <v>0</v>
      </c>
      <c r="O543" s="9">
        <f t="shared" si="148"/>
        <v>0</v>
      </c>
      <c r="P543" s="4">
        <f t="shared" si="152"/>
        <v>0</v>
      </c>
      <c r="Q543" s="11">
        <f t="shared" si="153"/>
        <v>0</v>
      </c>
      <c r="R543" s="10">
        <f t="shared" si="151"/>
        <v>0</v>
      </c>
      <c r="S543" s="8"/>
    </row>
    <row r="544" spans="1:19">
      <c r="A544" s="61">
        <v>9</v>
      </c>
      <c r="B544" s="61"/>
      <c r="C544" s="12"/>
      <c r="D544" s="61"/>
      <c r="E544" s="61"/>
      <c r="F544" s="61"/>
      <c r="G544" s="61"/>
      <c r="H544" s="61"/>
      <c r="I544" s="61"/>
      <c r="J544" s="61"/>
      <c r="K544" s="61"/>
      <c r="L544" s="61"/>
      <c r="M544" s="61"/>
      <c r="N544" s="3">
        <f t="shared" si="147"/>
        <v>0</v>
      </c>
      <c r="O544" s="9">
        <f t="shared" si="148"/>
        <v>0</v>
      </c>
      <c r="P544" s="4">
        <f t="shared" si="152"/>
        <v>0</v>
      </c>
      <c r="Q544" s="11">
        <f t="shared" si="153"/>
        <v>0</v>
      </c>
      <c r="R544" s="10">
        <f t="shared" si="151"/>
        <v>0</v>
      </c>
      <c r="S544" s="8"/>
    </row>
    <row r="545" spans="1:19">
      <c r="A545" s="61">
        <v>10</v>
      </c>
      <c r="B545" s="61"/>
      <c r="C545" s="12"/>
      <c r="D545" s="61"/>
      <c r="E545" s="61"/>
      <c r="F545" s="61"/>
      <c r="G545" s="61"/>
      <c r="H545" s="61"/>
      <c r="I545" s="61"/>
      <c r="J545" s="61"/>
      <c r="K545" s="61"/>
      <c r="L545" s="61"/>
      <c r="M545" s="61"/>
      <c r="N545" s="3">
        <f t="shared" si="147"/>
        <v>0</v>
      </c>
      <c r="O545" s="9">
        <f t="shared" si="148"/>
        <v>0</v>
      </c>
      <c r="P545" s="4">
        <f t="shared" si="152"/>
        <v>0</v>
      </c>
      <c r="Q545" s="11">
        <f t="shared" si="153"/>
        <v>0</v>
      </c>
      <c r="R545" s="10">
        <f t="shared" si="151"/>
        <v>0</v>
      </c>
      <c r="S545" s="8"/>
    </row>
    <row r="546" spans="1:19" ht="13.9" customHeight="1">
      <c r="A546" s="64" t="s">
        <v>67</v>
      </c>
      <c r="B546" s="65"/>
      <c r="C546" s="65"/>
      <c r="D546" s="65"/>
      <c r="E546" s="65"/>
      <c r="F546" s="65"/>
      <c r="G546" s="65"/>
      <c r="H546" s="65"/>
      <c r="I546" s="65"/>
      <c r="J546" s="65"/>
      <c r="K546" s="65"/>
      <c r="L546" s="65"/>
      <c r="M546" s="65"/>
      <c r="N546" s="65"/>
      <c r="O546" s="65"/>
      <c r="P546" s="65"/>
      <c r="Q546" s="66"/>
      <c r="R546" s="10">
        <f>SUM(R536:R545)</f>
        <v>0</v>
      </c>
      <c r="S546" s="8"/>
    </row>
    <row r="547" spans="1:19" ht="15.75">
      <c r="A547" s="24" t="s">
        <v>68</v>
      </c>
      <c r="B547" s="24"/>
      <c r="C547" s="15"/>
      <c r="D547" s="15"/>
      <c r="E547" s="15"/>
      <c r="F547" s="15"/>
      <c r="G547" s="15"/>
      <c r="H547" s="15"/>
      <c r="I547" s="15"/>
      <c r="J547" s="15"/>
      <c r="K547" s="15"/>
      <c r="L547" s="15"/>
      <c r="M547" s="15"/>
      <c r="N547" s="15"/>
      <c r="O547" s="15"/>
      <c r="P547" s="15"/>
      <c r="Q547" s="15"/>
      <c r="R547" s="16"/>
      <c r="S547" s="8"/>
    </row>
    <row r="548" spans="1:19">
      <c r="A548" s="49" t="s">
        <v>88</v>
      </c>
      <c r="B548" s="49"/>
      <c r="C548" s="49"/>
      <c r="D548" s="49"/>
      <c r="E548" s="49"/>
      <c r="F548" s="49"/>
      <c r="G548" s="49"/>
      <c r="H548" s="49"/>
      <c r="I548" s="49"/>
      <c r="J548" s="15"/>
      <c r="K548" s="15"/>
      <c r="L548" s="15"/>
      <c r="M548" s="15"/>
      <c r="N548" s="15"/>
      <c r="O548" s="15"/>
      <c r="P548" s="15"/>
      <c r="Q548" s="15"/>
      <c r="R548" s="16"/>
      <c r="S548" s="8"/>
    </row>
    <row r="549" spans="1:19">
      <c r="A549" s="49"/>
      <c r="B549" s="49"/>
      <c r="C549" s="49"/>
      <c r="D549" s="49"/>
      <c r="E549" s="49"/>
      <c r="F549" s="49"/>
      <c r="G549" s="49"/>
      <c r="H549" s="49"/>
      <c r="I549" s="49"/>
      <c r="J549" s="15"/>
      <c r="K549" s="15"/>
      <c r="L549" s="15"/>
      <c r="M549" s="15"/>
      <c r="N549" s="15"/>
      <c r="O549" s="15"/>
      <c r="P549" s="15"/>
      <c r="Q549" s="15"/>
      <c r="R549" s="16"/>
      <c r="S549" s="8"/>
    </row>
    <row r="550" spans="1:19">
      <c r="A550" s="67" t="s">
        <v>186</v>
      </c>
      <c r="B550" s="68"/>
      <c r="C550" s="68"/>
      <c r="D550" s="68"/>
      <c r="E550" s="68"/>
      <c r="F550" s="68"/>
      <c r="G550" s="68"/>
      <c r="H550" s="68"/>
      <c r="I550" s="68"/>
      <c r="J550" s="68"/>
      <c r="K550" s="68"/>
      <c r="L550" s="68"/>
      <c r="M550" s="68"/>
      <c r="N550" s="68"/>
      <c r="O550" s="68"/>
      <c r="P550" s="68"/>
      <c r="Q550" s="57"/>
      <c r="R550" s="8"/>
      <c r="S550" s="8"/>
    </row>
    <row r="551" spans="1:19" ht="18">
      <c r="A551" s="69" t="s">
        <v>27</v>
      </c>
      <c r="B551" s="70"/>
      <c r="C551" s="70"/>
      <c r="D551" s="50"/>
      <c r="E551" s="50"/>
      <c r="F551" s="50"/>
      <c r="G551" s="50"/>
      <c r="H551" s="50"/>
      <c r="I551" s="50"/>
      <c r="J551" s="50"/>
      <c r="K551" s="50"/>
      <c r="L551" s="50"/>
      <c r="M551" s="50"/>
      <c r="N551" s="50"/>
      <c r="O551" s="50"/>
      <c r="P551" s="50"/>
      <c r="Q551" s="57"/>
      <c r="R551" s="8"/>
      <c r="S551" s="8"/>
    </row>
    <row r="552" spans="1:19">
      <c r="A552" s="67" t="s">
        <v>72</v>
      </c>
      <c r="B552" s="68"/>
      <c r="C552" s="68"/>
      <c r="D552" s="68"/>
      <c r="E552" s="68"/>
      <c r="F552" s="68"/>
      <c r="G552" s="68"/>
      <c r="H552" s="68"/>
      <c r="I552" s="68"/>
      <c r="J552" s="68"/>
      <c r="K552" s="68"/>
      <c r="L552" s="68"/>
      <c r="M552" s="68"/>
      <c r="N552" s="68"/>
      <c r="O552" s="68"/>
      <c r="P552" s="68"/>
      <c r="Q552" s="57"/>
      <c r="R552" s="8"/>
      <c r="S552" s="8"/>
    </row>
    <row r="553" spans="1:19">
      <c r="A553" s="61">
        <v>1</v>
      </c>
      <c r="B553" s="61"/>
      <c r="C553" s="12"/>
      <c r="D553" s="61"/>
      <c r="E553" s="61"/>
      <c r="F553" s="61"/>
      <c r="G553" s="61"/>
      <c r="H553" s="61"/>
      <c r="I553" s="61"/>
      <c r="J553" s="61"/>
      <c r="K553" s="61"/>
      <c r="L553" s="61"/>
      <c r="M553" s="61"/>
      <c r="N553" s="3">
        <f t="shared" ref="N553:N562" si="154">(IF(F553="OŽ",IF(L553=1,550.8,IF(L553=2,426.38,IF(L553=3,342.14,IF(L553=4,181.44,IF(L553=5,168.48,IF(L553=6,155.52,IF(L553=7,148.5,IF(L553=8,144,0))))))))+IF(L553&lt;=8,0,IF(L553&lt;=16,137.7,IF(L553&lt;=24,108,IF(L553&lt;=32,80.1,IF(L553&lt;=36,52.2,0)))))-IF(L553&lt;=8,0,IF(L553&lt;=16,(L553-9)*2.754,IF(L553&lt;=24,(L553-17)* 2.754,IF(L553&lt;=32,(L553-25)* 2.754,IF(L553&lt;=36,(L553-33)*2.754,0))))),0)+IF(F553="PČ",IF(L553=1,449,IF(L553=2,314.6,IF(L553=3,238,IF(L553=4,172,IF(L553=5,159,IF(L553=6,145,IF(L553=7,132,IF(L553=8,119,0))))))))+IF(L553&lt;=8,0,IF(L553&lt;=16,88,IF(L553&lt;=24,55,IF(L553&lt;=32,22,0))))-IF(L553&lt;=8,0,IF(L553&lt;=16,(L553-9)*2.245,IF(L553&lt;=24,(L553-17)*2.245,IF(L553&lt;=32,(L553-25)*2.245,0)))),0)+IF(F553="PČneol",IF(L553=1,85,IF(L553=2,64.61,IF(L553=3,50.76,IF(L553=4,16.25,IF(L553=5,15,IF(L553=6,13.75,IF(L553=7,12.5,IF(L553=8,11.25,0))))))))+IF(L553&lt;=8,0,IF(L553&lt;=16,9,0))-IF(L553&lt;=8,0,IF(L553&lt;=16,(L553-9)*0.425,0)),0)+IF(F553="PŽ",IF(L553=1,85,IF(L553=2,59.5,IF(L553=3,45,IF(L553=4,32.5,IF(L553=5,30,IF(L553=6,27.5,IF(L553=7,25,IF(L553=8,22.5,0))))))))+IF(L553&lt;=8,0,IF(L553&lt;=16,19,IF(L553&lt;=24,13,IF(L553&lt;=32,8,0))))-IF(L553&lt;=8,0,IF(L553&lt;=16,(L553-9)*0.425,IF(L553&lt;=24,(L553-17)*0.425,IF(L553&lt;=32,(L553-25)*0.425,0)))),0)+IF(F553="EČ",IF(L553=1,204,IF(L553=2,156.24,IF(L553=3,123.84,IF(L553=4,72,IF(L553=5,66,IF(L553=6,60,IF(L553=7,54,IF(L553=8,48,0))))))))+IF(L553&lt;=8,0,IF(L553&lt;=16,40,IF(L553&lt;=24,25,0)))-IF(L553&lt;=8,0,IF(L553&lt;=16,(L553-9)*1.02,IF(L553&lt;=24,(L553-17)*1.02,0))),0)+IF(F553="EČneol",IF(L553=1,68,IF(L553=2,51.69,IF(L553=3,40.61,IF(L553=4,13,IF(L553=5,12,IF(L553=6,11,IF(L553=7,10,IF(L553=8,9,0)))))))))+IF(F553="EŽ",IF(L553=1,68,IF(L553=2,47.6,IF(L553=3,36,IF(L553=4,18,IF(L553=5,16.5,IF(L553=6,15,IF(L553=7,13.5,IF(L553=8,12,0))))))))+IF(L553&lt;=8,0,IF(L553&lt;=16,10,IF(L553&lt;=24,6,0)))-IF(L553&lt;=8,0,IF(L553&lt;=16,(L553-9)*0.34,IF(L553&lt;=24,(L553-17)*0.34,0))),0)+IF(F553="PT",IF(L553=1,68,IF(L553=2,52.08,IF(L553=3,41.28,IF(L553=4,24,IF(L553=5,22,IF(L553=6,20,IF(L553=7,18,IF(L553=8,16,0))))))))+IF(L553&lt;=8,0,IF(L553&lt;=16,13,IF(L553&lt;=24,9,IF(L553&lt;=32,4,0))))-IF(L553&lt;=8,0,IF(L553&lt;=16,(L553-9)*0.34,IF(L553&lt;=24,(L553-17)*0.34,IF(L553&lt;=32,(L553-25)*0.34,0)))),0)+IF(F553="JOŽ",IF(L553=1,85,IF(L553=2,59.5,IF(L553=3,45,IF(L553=4,32.5,IF(L553=5,30,IF(L553=6,27.5,IF(L553=7,25,IF(L553=8,22.5,0))))))))+IF(L553&lt;=8,0,IF(L553&lt;=16,19,IF(L553&lt;=24,13,0)))-IF(L553&lt;=8,0,IF(L553&lt;=16,(L553-9)*0.425,IF(L553&lt;=24,(L553-17)*0.425,0))),0)+IF(F553="JPČ",IF(L553=1,68,IF(L553=2,47.6,IF(L553=3,36,IF(L553=4,26,IF(L553=5,24,IF(L553=6,22,IF(L553=7,20,IF(L553=8,18,0))))))))+IF(L553&lt;=8,0,IF(L553&lt;=16,13,IF(L553&lt;=24,9,0)))-IF(L553&lt;=8,0,IF(L553&lt;=16,(L553-9)*0.34,IF(L553&lt;=24,(L553-17)*0.34,0))),0)+IF(F553="JEČ",IF(L553=1,34,IF(L553=2,26.04,IF(L553=3,20.6,IF(L553=4,12,IF(L553=5,11,IF(L553=6,10,IF(L553=7,9,IF(L553=8,8,0))))))))+IF(L553&lt;=8,0,IF(L553&lt;=16,6,0))-IF(L553&lt;=8,0,IF(L553&lt;=16,(L553-9)*0.17,0)),0)+IF(F553="JEOF",IF(L553=1,34,IF(L553=2,26.04,IF(L553=3,20.6,IF(L553=4,12,IF(L553=5,11,IF(L553=6,10,IF(L553=7,9,IF(L553=8,8,0))))))))+IF(L553&lt;=8,0,IF(L553&lt;=16,6,0))-IF(L553&lt;=8,0,IF(L553&lt;=16,(L553-9)*0.17,0)),0)+IF(F553="JnPČ",IF(L553=1,51,IF(L553=2,35.7,IF(L553=3,27,IF(L553=4,19.5,IF(L553=5,18,IF(L553=6,16.5,IF(L553=7,15,IF(L553=8,13.5,0))))))))+IF(L553&lt;=8,0,IF(L553&lt;=16,10,0))-IF(L553&lt;=8,0,IF(L553&lt;=16,(L553-9)*0.255,0)),0)+IF(F553="JnEČ",IF(L553=1,25.5,IF(L553=2,19.53,IF(L553=3,15.48,IF(L553=4,9,IF(L553=5,8.25,IF(L553=6,7.5,IF(L553=7,6.75,IF(L553=8,6,0))))))))+IF(L553&lt;=8,0,IF(L553&lt;=16,5,0))-IF(L553&lt;=8,0,IF(L553&lt;=16,(L553-9)*0.1275,0)),0)+IF(F553="JčPČ",IF(L553=1,21.25,IF(L553=2,14.5,IF(L553=3,11.5,IF(L553=4,7,IF(L553=5,6.5,IF(L553=6,6,IF(L553=7,5.5,IF(L553=8,5,0))))))))+IF(L553&lt;=8,0,IF(L553&lt;=16,4,0))-IF(L553&lt;=8,0,IF(L553&lt;=16,(L553-9)*0.10625,0)),0)+IF(F553="JčEČ",IF(L553=1,17,IF(L553=2,13.02,IF(L553=3,10.32,IF(L553=4,6,IF(L553=5,5.5,IF(L553=6,5,IF(L553=7,4.5,IF(L553=8,4,0))))))))+IF(L553&lt;=8,0,IF(L553&lt;=16,3,0))-IF(L553&lt;=8,0,IF(L553&lt;=16,(L553-9)*0.085,0)),0)+IF(F553="NEAK",IF(L553=1,11.48,IF(L553=2,8.79,IF(L553=3,6.97,IF(L553=4,4.05,IF(L553=5,3.71,IF(L553=6,3.38,IF(L553=7,3.04,IF(L553=8,2.7,0))))))))+IF(L553&lt;=8,0,IF(L553&lt;=16,2,IF(L553&lt;=24,1.3,0)))-IF(L553&lt;=8,0,IF(L553&lt;=16,(L553-9)*0.0574,IF(L553&lt;=24,(L553-17)*0.0574,0))),0))*IF(L553&lt;0,1,IF(OR(F553="PČ",F553="PŽ",F553="PT"),IF(J553&lt;32,J553/32,1),1))* IF(L553&lt;0,1,IF(OR(F553="EČ",F553="EŽ",F553="JOŽ",F553="JPČ",F553="NEAK"),IF(J553&lt;24,J553/24,1),1))*IF(L553&lt;0,1,IF(OR(F553="PČneol",F553="JEČ",F553="JEOF",F553="JnPČ",F553="JnEČ",F553="JčPČ",F553="JčEČ"),IF(J553&lt;16,J553/16,1),1))*IF(L553&lt;0,1,IF(F553="EČneol",IF(J553&lt;8,J553/8,1),1))</f>
        <v>0</v>
      </c>
      <c r="O553" s="9">
        <f t="shared" ref="O553:O562" si="155">IF(F553="OŽ",N553,IF(H553="Ne",IF(J553*0.3&lt;J553-L553,N553,0),IF(J553*0.1&lt;J553-L553,N553,0)))</f>
        <v>0</v>
      </c>
      <c r="P553" s="4">
        <f t="shared" ref="P553" si="156">IF(O553=0,0,IF(F553="OŽ",IF(L553&gt;35,0,IF(J553&gt;35,(36-L553)*1.836,((36-L553)-(36-J553))*1.836)),0)+IF(F553="PČ",IF(L553&gt;31,0,IF(J553&gt;31,(32-L553)*1.347,((32-L553)-(32-J553))*1.347)),0)+ IF(F553="PČneol",IF(L553&gt;15,0,IF(J553&gt;15,(16-L553)*0.255,((16-L553)-(16-J553))*0.255)),0)+IF(F553="PŽ",IF(L553&gt;31,0,IF(J553&gt;31,(32-L553)*0.255,((32-L553)-(32-J553))*0.255)),0)+IF(F553="EČ",IF(L553&gt;23,0,IF(J553&gt;23,(24-L553)*0.612,((24-L553)-(24-J553))*0.612)),0)+IF(F553="EČneol",IF(L553&gt;7,0,IF(J553&gt;7,(8-L553)*0.204,((8-L553)-(8-J553))*0.204)),0)+IF(F553="EŽ",IF(L553&gt;23,0,IF(J553&gt;23,(24-L553)*0.204,((24-L553)-(24-J553))*0.204)),0)+IF(F553="PT",IF(L553&gt;31,0,IF(J553&gt;31,(32-L553)*0.204,((32-L553)-(32-J553))*0.204)),0)+IF(F553="JOŽ",IF(L553&gt;23,0,IF(J553&gt;23,(24-L553)*0.255,((24-L553)-(24-J553))*0.255)),0)+IF(F553="JPČ",IF(L553&gt;23,0,IF(J553&gt;23,(24-L553)*0.204,((24-L553)-(24-J553))*0.204)),0)+IF(F553="JEČ",IF(L553&gt;15,0,IF(J553&gt;15,(16-L553)*0.102,((16-L553)-(16-J553))*0.102)),0)+IF(F553="JEOF",IF(L553&gt;15,0,IF(J553&gt;15,(16-L553)*0.102,((16-L553)-(16-J553))*0.102)),0)+IF(F553="JnPČ",IF(L553&gt;15,0,IF(J553&gt;15,(16-L553)*0.153,((16-L553)-(16-J553))*0.153)),0)+IF(F553="JnEČ",IF(L553&gt;15,0,IF(J553&gt;15,(16-L553)*0.0765,((16-L553)-(16-J553))*0.0765)),0)+IF(F553="JčPČ",IF(L553&gt;15,0,IF(J553&gt;15,(16-L553)*0.06375,((16-L553)-(16-J553))*0.06375)),0)+IF(F553="JčEČ",IF(L553&gt;15,0,IF(J553&gt;15,(16-L553)*0.051,((16-L553)-(16-J553))*0.051)),0)+IF(F553="NEAK",IF(L553&gt;23,0,IF(J553&gt;23,(24-L553)*0.03444,((24-L553)-(24-J553))*0.03444)),0))</f>
        <v>0</v>
      </c>
      <c r="Q553" s="11">
        <f t="shared" ref="Q553" si="157">IF(ISERROR(P553*100/N553),0,(P553*100/N553))</f>
        <v>0</v>
      </c>
      <c r="R553" s="10">
        <f t="shared" ref="R553:R562" si="158">IF(Q553&lt;=30,O553+P553,O553+O553*0.3)*IF(G553=1,0.4,IF(G553=2,0.75,IF(G553="1 (kas 4 m. 1 k. nerengiamos)",0.52,1)))*IF(D553="olimpinė",1,IF(M553="Ne",0.5,1))*IF(OR(A$5="Lietuvos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federacija"),IF(OR(J553&lt;8,K553&lt;16),0,1),1)*E553*IF(I553&lt;=1,1,1/I553)*IF(OR(A$5="Lietuvos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553" s="8"/>
    </row>
    <row r="554" spans="1:19">
      <c r="A554" s="61">
        <v>2</v>
      </c>
      <c r="B554" s="61"/>
      <c r="C554" s="12"/>
      <c r="D554" s="61"/>
      <c r="E554" s="61"/>
      <c r="F554" s="61"/>
      <c r="G554" s="61"/>
      <c r="H554" s="61"/>
      <c r="I554" s="61"/>
      <c r="J554" s="61"/>
      <c r="K554" s="61"/>
      <c r="L554" s="61"/>
      <c r="M554" s="61"/>
      <c r="N554" s="3">
        <f t="shared" si="154"/>
        <v>0</v>
      </c>
      <c r="O554" s="9">
        <f t="shared" si="155"/>
        <v>0</v>
      </c>
      <c r="P554" s="4">
        <f t="shared" ref="P554:P562" si="159">IF(O554=0,0,IF(F554="OŽ",IF(L554&gt;35,0,IF(J554&gt;35,(36-L554)*1.836,((36-L554)-(36-J554))*1.836)),0)+IF(F554="PČ",IF(L554&gt;31,0,IF(J554&gt;31,(32-L554)*1.347,((32-L554)-(32-J554))*1.347)),0)+ IF(F554="PČneol",IF(L554&gt;15,0,IF(J554&gt;15,(16-L554)*0.255,((16-L554)-(16-J554))*0.255)),0)+IF(F554="PŽ",IF(L554&gt;31,0,IF(J554&gt;31,(32-L554)*0.255,((32-L554)-(32-J554))*0.255)),0)+IF(F554="EČ",IF(L554&gt;23,0,IF(J554&gt;23,(24-L554)*0.612,((24-L554)-(24-J554))*0.612)),0)+IF(F554="EČneol",IF(L554&gt;7,0,IF(J554&gt;7,(8-L554)*0.204,((8-L554)-(8-J554))*0.204)),0)+IF(F554="EŽ",IF(L554&gt;23,0,IF(J554&gt;23,(24-L554)*0.204,((24-L554)-(24-J554))*0.204)),0)+IF(F554="PT",IF(L554&gt;31,0,IF(J554&gt;31,(32-L554)*0.204,((32-L554)-(32-J554))*0.204)),0)+IF(F554="JOŽ",IF(L554&gt;23,0,IF(J554&gt;23,(24-L554)*0.255,((24-L554)-(24-J554))*0.255)),0)+IF(F554="JPČ",IF(L554&gt;23,0,IF(J554&gt;23,(24-L554)*0.204,((24-L554)-(24-J554))*0.204)),0)+IF(F554="JEČ",IF(L554&gt;15,0,IF(J554&gt;15,(16-L554)*0.102,((16-L554)-(16-J554))*0.102)),0)+IF(F554="JEOF",IF(L554&gt;15,0,IF(J554&gt;15,(16-L554)*0.102,((16-L554)-(16-J554))*0.102)),0)+IF(F554="JnPČ",IF(L554&gt;15,0,IF(J554&gt;15,(16-L554)*0.153,((16-L554)-(16-J554))*0.153)),0)+IF(F554="JnEČ",IF(L554&gt;15,0,IF(J554&gt;15,(16-L554)*0.0765,((16-L554)-(16-J554))*0.0765)),0)+IF(F554="JčPČ",IF(L554&gt;15,0,IF(J554&gt;15,(16-L554)*0.06375,((16-L554)-(16-J554))*0.06375)),0)+IF(F554="JčEČ",IF(L554&gt;15,0,IF(J554&gt;15,(16-L554)*0.051,((16-L554)-(16-J554))*0.051)),0)+IF(F554="NEAK",IF(L554&gt;23,0,IF(J554&gt;23,(24-L554)*0.03444,((24-L554)-(24-J554))*0.03444)),0))</f>
        <v>0</v>
      </c>
      <c r="Q554" s="11">
        <f t="shared" ref="Q554:Q562" si="160">IF(ISERROR(P554*100/N554),0,(P554*100/N554))</f>
        <v>0</v>
      </c>
      <c r="R554" s="10">
        <f t="shared" si="158"/>
        <v>0</v>
      </c>
      <c r="S554" s="8"/>
    </row>
    <row r="555" spans="1:19">
      <c r="A555" s="61">
        <v>3</v>
      </c>
      <c r="B555" s="61"/>
      <c r="C555" s="12"/>
      <c r="D555" s="61"/>
      <c r="E555" s="61"/>
      <c r="F555" s="61"/>
      <c r="G555" s="61"/>
      <c r="H555" s="61"/>
      <c r="I555" s="61"/>
      <c r="J555" s="61"/>
      <c r="K555" s="61"/>
      <c r="L555" s="61"/>
      <c r="M555" s="61"/>
      <c r="N555" s="3">
        <f t="shared" si="154"/>
        <v>0</v>
      </c>
      <c r="O555" s="9">
        <f t="shared" si="155"/>
        <v>0</v>
      </c>
      <c r="P555" s="4">
        <f t="shared" si="159"/>
        <v>0</v>
      </c>
      <c r="Q555" s="11">
        <f t="shared" si="160"/>
        <v>0</v>
      </c>
      <c r="R555" s="10">
        <f t="shared" si="158"/>
        <v>0</v>
      </c>
      <c r="S555" s="8"/>
    </row>
    <row r="556" spans="1:19">
      <c r="A556" s="61">
        <v>4</v>
      </c>
      <c r="B556" s="61"/>
      <c r="C556" s="12"/>
      <c r="D556" s="61"/>
      <c r="E556" s="61"/>
      <c r="F556" s="61"/>
      <c r="G556" s="61"/>
      <c r="H556" s="61"/>
      <c r="I556" s="61"/>
      <c r="J556" s="61"/>
      <c r="K556" s="61"/>
      <c r="L556" s="61"/>
      <c r="M556" s="61"/>
      <c r="N556" s="3">
        <f t="shared" si="154"/>
        <v>0</v>
      </c>
      <c r="O556" s="9">
        <f t="shared" si="155"/>
        <v>0</v>
      </c>
      <c r="P556" s="4">
        <f t="shared" si="159"/>
        <v>0</v>
      </c>
      <c r="Q556" s="11">
        <f t="shared" si="160"/>
        <v>0</v>
      </c>
      <c r="R556" s="10">
        <f t="shared" si="158"/>
        <v>0</v>
      </c>
      <c r="S556" s="8"/>
    </row>
    <row r="557" spans="1:19">
      <c r="A557" s="61">
        <v>5</v>
      </c>
      <c r="B557" s="61"/>
      <c r="C557" s="12"/>
      <c r="D557" s="61"/>
      <c r="E557" s="61"/>
      <c r="F557" s="61"/>
      <c r="G557" s="61"/>
      <c r="H557" s="61"/>
      <c r="I557" s="61"/>
      <c r="J557" s="61"/>
      <c r="K557" s="61"/>
      <c r="L557" s="61"/>
      <c r="M557" s="61"/>
      <c r="N557" s="3">
        <f t="shared" si="154"/>
        <v>0</v>
      </c>
      <c r="O557" s="9">
        <f t="shared" si="155"/>
        <v>0</v>
      </c>
      <c r="P557" s="4">
        <f t="shared" si="159"/>
        <v>0</v>
      </c>
      <c r="Q557" s="11">
        <f t="shared" si="160"/>
        <v>0</v>
      </c>
      <c r="R557" s="10">
        <f t="shared" si="158"/>
        <v>0</v>
      </c>
      <c r="S557" s="8"/>
    </row>
    <row r="558" spans="1:19">
      <c r="A558" s="61">
        <v>6</v>
      </c>
      <c r="B558" s="61"/>
      <c r="C558" s="12"/>
      <c r="D558" s="61"/>
      <c r="E558" s="61"/>
      <c r="F558" s="61"/>
      <c r="G558" s="61"/>
      <c r="H558" s="61"/>
      <c r="I558" s="61"/>
      <c r="J558" s="61"/>
      <c r="K558" s="61"/>
      <c r="L558" s="61"/>
      <c r="M558" s="61"/>
      <c r="N558" s="3">
        <f t="shared" si="154"/>
        <v>0</v>
      </c>
      <c r="O558" s="9">
        <f t="shared" si="155"/>
        <v>0</v>
      </c>
      <c r="P558" s="4">
        <f t="shared" si="159"/>
        <v>0</v>
      </c>
      <c r="Q558" s="11">
        <f t="shared" si="160"/>
        <v>0</v>
      </c>
      <c r="R558" s="10">
        <f t="shared" si="158"/>
        <v>0</v>
      </c>
      <c r="S558" s="8"/>
    </row>
    <row r="559" spans="1:19">
      <c r="A559" s="61">
        <v>7</v>
      </c>
      <c r="B559" s="61"/>
      <c r="C559" s="12"/>
      <c r="D559" s="61"/>
      <c r="E559" s="61"/>
      <c r="F559" s="61"/>
      <c r="G559" s="61"/>
      <c r="H559" s="61"/>
      <c r="I559" s="61"/>
      <c r="J559" s="61"/>
      <c r="K559" s="61"/>
      <c r="L559" s="61"/>
      <c r="M559" s="61"/>
      <c r="N559" s="3">
        <f t="shared" si="154"/>
        <v>0</v>
      </c>
      <c r="O559" s="9">
        <f t="shared" si="155"/>
        <v>0</v>
      </c>
      <c r="P559" s="4">
        <f t="shared" si="159"/>
        <v>0</v>
      </c>
      <c r="Q559" s="11">
        <f t="shared" si="160"/>
        <v>0</v>
      </c>
      <c r="R559" s="10">
        <f t="shared" si="158"/>
        <v>0</v>
      </c>
      <c r="S559" s="8"/>
    </row>
    <row r="560" spans="1:19">
      <c r="A560" s="61">
        <v>8</v>
      </c>
      <c r="B560" s="61"/>
      <c r="C560" s="12"/>
      <c r="D560" s="61"/>
      <c r="E560" s="61"/>
      <c r="F560" s="61"/>
      <c r="G560" s="61"/>
      <c r="H560" s="61"/>
      <c r="I560" s="61"/>
      <c r="J560" s="61"/>
      <c r="K560" s="61"/>
      <c r="L560" s="61"/>
      <c r="M560" s="61"/>
      <c r="N560" s="3">
        <f t="shared" si="154"/>
        <v>0</v>
      </c>
      <c r="O560" s="9">
        <f t="shared" si="155"/>
        <v>0</v>
      </c>
      <c r="P560" s="4">
        <f t="shared" si="159"/>
        <v>0</v>
      </c>
      <c r="Q560" s="11">
        <f t="shared" si="160"/>
        <v>0</v>
      </c>
      <c r="R560" s="10">
        <f t="shared" si="158"/>
        <v>0</v>
      </c>
      <c r="S560" s="8"/>
    </row>
    <row r="561" spans="1:19">
      <c r="A561" s="61">
        <v>9</v>
      </c>
      <c r="B561" s="61"/>
      <c r="C561" s="12"/>
      <c r="D561" s="61"/>
      <c r="E561" s="61"/>
      <c r="F561" s="61"/>
      <c r="G561" s="61"/>
      <c r="H561" s="61"/>
      <c r="I561" s="61"/>
      <c r="J561" s="61"/>
      <c r="K561" s="61"/>
      <c r="L561" s="61"/>
      <c r="M561" s="61"/>
      <c r="N561" s="3">
        <f t="shared" si="154"/>
        <v>0</v>
      </c>
      <c r="O561" s="9">
        <f t="shared" si="155"/>
        <v>0</v>
      </c>
      <c r="P561" s="4">
        <f t="shared" si="159"/>
        <v>0</v>
      </c>
      <c r="Q561" s="11">
        <f t="shared" si="160"/>
        <v>0</v>
      </c>
      <c r="R561" s="10">
        <f t="shared" si="158"/>
        <v>0</v>
      </c>
      <c r="S561" s="8"/>
    </row>
    <row r="562" spans="1:19">
      <c r="A562" s="61">
        <v>10</v>
      </c>
      <c r="B562" s="61"/>
      <c r="C562" s="12"/>
      <c r="D562" s="61"/>
      <c r="E562" s="61"/>
      <c r="F562" s="61"/>
      <c r="G562" s="61"/>
      <c r="H562" s="61"/>
      <c r="I562" s="61"/>
      <c r="J562" s="61"/>
      <c r="K562" s="61"/>
      <c r="L562" s="61"/>
      <c r="M562" s="61"/>
      <c r="N562" s="3">
        <f t="shared" si="154"/>
        <v>0</v>
      </c>
      <c r="O562" s="9">
        <f t="shared" si="155"/>
        <v>0</v>
      </c>
      <c r="P562" s="4">
        <f t="shared" si="159"/>
        <v>0</v>
      </c>
      <c r="Q562" s="11">
        <f t="shared" si="160"/>
        <v>0</v>
      </c>
      <c r="R562" s="10">
        <f t="shared" si="158"/>
        <v>0</v>
      </c>
      <c r="S562" s="8"/>
    </row>
    <row r="563" spans="1:19">
      <c r="A563" s="64" t="s">
        <v>67</v>
      </c>
      <c r="B563" s="65"/>
      <c r="C563" s="65"/>
      <c r="D563" s="65"/>
      <c r="E563" s="65"/>
      <c r="F563" s="65"/>
      <c r="G563" s="65"/>
      <c r="H563" s="65"/>
      <c r="I563" s="65"/>
      <c r="J563" s="65"/>
      <c r="K563" s="65"/>
      <c r="L563" s="65"/>
      <c r="M563" s="65"/>
      <c r="N563" s="65"/>
      <c r="O563" s="65"/>
      <c r="P563" s="65"/>
      <c r="Q563" s="66"/>
      <c r="R563" s="10">
        <f>SUM(R553:R562)</f>
        <v>0</v>
      </c>
      <c r="S563" s="8"/>
    </row>
    <row r="564" spans="1:19" ht="15.75">
      <c r="A564" s="24" t="s">
        <v>68</v>
      </c>
      <c r="B564" s="24"/>
      <c r="C564" s="15"/>
      <c r="D564" s="15"/>
      <c r="E564" s="15"/>
      <c r="F564" s="15"/>
      <c r="G564" s="15"/>
      <c r="H564" s="15"/>
      <c r="I564" s="15"/>
      <c r="J564" s="15"/>
      <c r="K564" s="15"/>
      <c r="L564" s="15"/>
      <c r="M564" s="15"/>
      <c r="N564" s="15"/>
      <c r="O564" s="15"/>
      <c r="P564" s="15"/>
      <c r="Q564" s="15"/>
      <c r="R564" s="16"/>
      <c r="S564" s="8"/>
    </row>
    <row r="565" spans="1:19">
      <c r="A565" s="49" t="s">
        <v>88</v>
      </c>
      <c r="B565" s="49"/>
      <c r="C565" s="49"/>
      <c r="D565" s="49"/>
      <c r="E565" s="49"/>
      <c r="F565" s="49"/>
      <c r="G565" s="49"/>
      <c r="H565" s="49"/>
      <c r="I565" s="49"/>
      <c r="J565" s="15"/>
      <c r="K565" s="15"/>
      <c r="L565" s="15"/>
      <c r="M565" s="15"/>
      <c r="N565" s="15"/>
      <c r="O565" s="15"/>
      <c r="P565" s="15"/>
      <c r="Q565" s="15"/>
      <c r="R565" s="16"/>
      <c r="S565" s="8"/>
    </row>
    <row r="566" spans="1:19" s="8" customFormat="1">
      <c r="A566" s="49"/>
      <c r="B566" s="49"/>
      <c r="C566" s="49"/>
      <c r="D566" s="49"/>
      <c r="E566" s="49"/>
      <c r="F566" s="49"/>
      <c r="G566" s="49"/>
      <c r="H566" s="49"/>
      <c r="I566" s="49"/>
      <c r="J566" s="15"/>
      <c r="K566" s="15"/>
      <c r="L566" s="15"/>
      <c r="M566" s="15"/>
      <c r="N566" s="15"/>
      <c r="O566" s="15"/>
      <c r="P566" s="15"/>
      <c r="Q566" s="15"/>
      <c r="R566" s="16"/>
    </row>
    <row r="567" spans="1:19">
      <c r="A567" s="67" t="s">
        <v>186</v>
      </c>
      <c r="B567" s="68"/>
      <c r="C567" s="68"/>
      <c r="D567" s="68"/>
      <c r="E567" s="68"/>
      <c r="F567" s="68"/>
      <c r="G567" s="68"/>
      <c r="H567" s="68"/>
      <c r="I567" s="68"/>
      <c r="J567" s="68"/>
      <c r="K567" s="68"/>
      <c r="L567" s="68"/>
      <c r="M567" s="68"/>
      <c r="N567" s="68"/>
      <c r="O567" s="68"/>
      <c r="P567" s="68"/>
      <c r="Q567" s="57"/>
      <c r="R567" s="8"/>
      <c r="S567" s="8"/>
    </row>
    <row r="568" spans="1:19" ht="18">
      <c r="A568" s="69" t="s">
        <v>27</v>
      </c>
      <c r="B568" s="70"/>
      <c r="C568" s="70"/>
      <c r="D568" s="50"/>
      <c r="E568" s="50"/>
      <c r="F568" s="50"/>
      <c r="G568" s="50"/>
      <c r="H568" s="50"/>
      <c r="I568" s="50"/>
      <c r="J568" s="50"/>
      <c r="K568" s="50"/>
      <c r="L568" s="50"/>
      <c r="M568" s="50"/>
      <c r="N568" s="50"/>
      <c r="O568" s="50"/>
      <c r="P568" s="50"/>
      <c r="Q568" s="57"/>
      <c r="R568" s="8"/>
      <c r="S568" s="8"/>
    </row>
    <row r="569" spans="1:19">
      <c r="A569" s="67" t="s">
        <v>72</v>
      </c>
      <c r="B569" s="68"/>
      <c r="C569" s="68"/>
      <c r="D569" s="68"/>
      <c r="E569" s="68"/>
      <c r="F569" s="68"/>
      <c r="G569" s="68"/>
      <c r="H569" s="68"/>
      <c r="I569" s="68"/>
      <c r="J569" s="68"/>
      <c r="K569" s="68"/>
      <c r="L569" s="68"/>
      <c r="M569" s="68"/>
      <c r="N569" s="68"/>
      <c r="O569" s="68"/>
      <c r="P569" s="68"/>
      <c r="Q569" s="57"/>
      <c r="R569" s="8"/>
      <c r="S569" s="8"/>
    </row>
    <row r="570" spans="1:19">
      <c r="A570" s="61">
        <v>1</v>
      </c>
      <c r="B570" s="61"/>
      <c r="C570" s="12"/>
      <c r="D570" s="61"/>
      <c r="E570" s="61"/>
      <c r="F570" s="61"/>
      <c r="G570" s="61"/>
      <c r="H570" s="61"/>
      <c r="I570" s="61"/>
      <c r="J570" s="61"/>
      <c r="K570" s="61"/>
      <c r="L570" s="61"/>
      <c r="M570" s="61"/>
      <c r="N570" s="3">
        <f t="shared" ref="N570:N579" si="161">(IF(F570="OŽ",IF(L570=1,550.8,IF(L570=2,426.38,IF(L570=3,342.14,IF(L570=4,181.44,IF(L570=5,168.48,IF(L570=6,155.52,IF(L570=7,148.5,IF(L570=8,144,0))))))))+IF(L570&lt;=8,0,IF(L570&lt;=16,137.7,IF(L570&lt;=24,108,IF(L570&lt;=32,80.1,IF(L570&lt;=36,52.2,0)))))-IF(L570&lt;=8,0,IF(L570&lt;=16,(L570-9)*2.754,IF(L570&lt;=24,(L570-17)* 2.754,IF(L570&lt;=32,(L570-25)* 2.754,IF(L570&lt;=36,(L570-33)*2.754,0))))),0)+IF(F570="PČ",IF(L570=1,449,IF(L570=2,314.6,IF(L570=3,238,IF(L570=4,172,IF(L570=5,159,IF(L570=6,145,IF(L570=7,132,IF(L570=8,119,0))))))))+IF(L570&lt;=8,0,IF(L570&lt;=16,88,IF(L570&lt;=24,55,IF(L570&lt;=32,22,0))))-IF(L570&lt;=8,0,IF(L570&lt;=16,(L570-9)*2.245,IF(L570&lt;=24,(L570-17)*2.245,IF(L570&lt;=32,(L570-25)*2.245,0)))),0)+IF(F570="PČneol",IF(L570=1,85,IF(L570=2,64.61,IF(L570=3,50.76,IF(L570=4,16.25,IF(L570=5,15,IF(L570=6,13.75,IF(L570=7,12.5,IF(L570=8,11.25,0))))))))+IF(L570&lt;=8,0,IF(L570&lt;=16,9,0))-IF(L570&lt;=8,0,IF(L570&lt;=16,(L570-9)*0.425,0)),0)+IF(F570="PŽ",IF(L570=1,85,IF(L570=2,59.5,IF(L570=3,45,IF(L570=4,32.5,IF(L570=5,30,IF(L570=6,27.5,IF(L570=7,25,IF(L570=8,22.5,0))))))))+IF(L570&lt;=8,0,IF(L570&lt;=16,19,IF(L570&lt;=24,13,IF(L570&lt;=32,8,0))))-IF(L570&lt;=8,0,IF(L570&lt;=16,(L570-9)*0.425,IF(L570&lt;=24,(L570-17)*0.425,IF(L570&lt;=32,(L570-25)*0.425,0)))),0)+IF(F570="EČ",IF(L570=1,204,IF(L570=2,156.24,IF(L570=3,123.84,IF(L570=4,72,IF(L570=5,66,IF(L570=6,60,IF(L570=7,54,IF(L570=8,48,0))))))))+IF(L570&lt;=8,0,IF(L570&lt;=16,40,IF(L570&lt;=24,25,0)))-IF(L570&lt;=8,0,IF(L570&lt;=16,(L570-9)*1.02,IF(L570&lt;=24,(L570-17)*1.02,0))),0)+IF(F570="EČneol",IF(L570=1,68,IF(L570=2,51.69,IF(L570=3,40.61,IF(L570=4,13,IF(L570=5,12,IF(L570=6,11,IF(L570=7,10,IF(L570=8,9,0)))))))))+IF(F570="EŽ",IF(L570=1,68,IF(L570=2,47.6,IF(L570=3,36,IF(L570=4,18,IF(L570=5,16.5,IF(L570=6,15,IF(L570=7,13.5,IF(L570=8,12,0))))))))+IF(L570&lt;=8,0,IF(L570&lt;=16,10,IF(L570&lt;=24,6,0)))-IF(L570&lt;=8,0,IF(L570&lt;=16,(L570-9)*0.34,IF(L570&lt;=24,(L570-17)*0.34,0))),0)+IF(F570="PT",IF(L570=1,68,IF(L570=2,52.08,IF(L570=3,41.28,IF(L570=4,24,IF(L570=5,22,IF(L570=6,20,IF(L570=7,18,IF(L570=8,16,0))))))))+IF(L570&lt;=8,0,IF(L570&lt;=16,13,IF(L570&lt;=24,9,IF(L570&lt;=32,4,0))))-IF(L570&lt;=8,0,IF(L570&lt;=16,(L570-9)*0.34,IF(L570&lt;=24,(L570-17)*0.34,IF(L570&lt;=32,(L570-25)*0.34,0)))),0)+IF(F570="JOŽ",IF(L570=1,85,IF(L570=2,59.5,IF(L570=3,45,IF(L570=4,32.5,IF(L570=5,30,IF(L570=6,27.5,IF(L570=7,25,IF(L570=8,22.5,0))))))))+IF(L570&lt;=8,0,IF(L570&lt;=16,19,IF(L570&lt;=24,13,0)))-IF(L570&lt;=8,0,IF(L570&lt;=16,(L570-9)*0.425,IF(L570&lt;=24,(L570-17)*0.425,0))),0)+IF(F570="JPČ",IF(L570=1,68,IF(L570=2,47.6,IF(L570=3,36,IF(L570=4,26,IF(L570=5,24,IF(L570=6,22,IF(L570=7,20,IF(L570=8,18,0))))))))+IF(L570&lt;=8,0,IF(L570&lt;=16,13,IF(L570&lt;=24,9,0)))-IF(L570&lt;=8,0,IF(L570&lt;=16,(L570-9)*0.34,IF(L570&lt;=24,(L570-17)*0.34,0))),0)+IF(F570="JEČ",IF(L570=1,34,IF(L570=2,26.04,IF(L570=3,20.6,IF(L570=4,12,IF(L570=5,11,IF(L570=6,10,IF(L570=7,9,IF(L570=8,8,0))))))))+IF(L570&lt;=8,0,IF(L570&lt;=16,6,0))-IF(L570&lt;=8,0,IF(L570&lt;=16,(L570-9)*0.17,0)),0)+IF(F570="JEOF",IF(L570=1,34,IF(L570=2,26.04,IF(L570=3,20.6,IF(L570=4,12,IF(L570=5,11,IF(L570=6,10,IF(L570=7,9,IF(L570=8,8,0))))))))+IF(L570&lt;=8,0,IF(L570&lt;=16,6,0))-IF(L570&lt;=8,0,IF(L570&lt;=16,(L570-9)*0.17,0)),0)+IF(F570="JnPČ",IF(L570=1,51,IF(L570=2,35.7,IF(L570=3,27,IF(L570=4,19.5,IF(L570=5,18,IF(L570=6,16.5,IF(L570=7,15,IF(L570=8,13.5,0))))))))+IF(L570&lt;=8,0,IF(L570&lt;=16,10,0))-IF(L570&lt;=8,0,IF(L570&lt;=16,(L570-9)*0.255,0)),0)+IF(F570="JnEČ",IF(L570=1,25.5,IF(L570=2,19.53,IF(L570=3,15.48,IF(L570=4,9,IF(L570=5,8.25,IF(L570=6,7.5,IF(L570=7,6.75,IF(L570=8,6,0))))))))+IF(L570&lt;=8,0,IF(L570&lt;=16,5,0))-IF(L570&lt;=8,0,IF(L570&lt;=16,(L570-9)*0.1275,0)),0)+IF(F570="JčPČ",IF(L570=1,21.25,IF(L570=2,14.5,IF(L570=3,11.5,IF(L570=4,7,IF(L570=5,6.5,IF(L570=6,6,IF(L570=7,5.5,IF(L570=8,5,0))))))))+IF(L570&lt;=8,0,IF(L570&lt;=16,4,0))-IF(L570&lt;=8,0,IF(L570&lt;=16,(L570-9)*0.10625,0)),0)+IF(F570="JčEČ",IF(L570=1,17,IF(L570=2,13.02,IF(L570=3,10.32,IF(L570=4,6,IF(L570=5,5.5,IF(L570=6,5,IF(L570=7,4.5,IF(L570=8,4,0))))))))+IF(L570&lt;=8,0,IF(L570&lt;=16,3,0))-IF(L570&lt;=8,0,IF(L570&lt;=16,(L570-9)*0.085,0)),0)+IF(F570="NEAK",IF(L570=1,11.48,IF(L570=2,8.79,IF(L570=3,6.97,IF(L570=4,4.05,IF(L570=5,3.71,IF(L570=6,3.38,IF(L570=7,3.04,IF(L570=8,2.7,0))))))))+IF(L570&lt;=8,0,IF(L570&lt;=16,2,IF(L570&lt;=24,1.3,0)))-IF(L570&lt;=8,0,IF(L570&lt;=16,(L570-9)*0.0574,IF(L570&lt;=24,(L570-17)*0.0574,0))),0))*IF(L570&lt;0,1,IF(OR(F570="PČ",F570="PŽ",F570="PT"),IF(J570&lt;32,J570/32,1),1))* IF(L570&lt;0,1,IF(OR(F570="EČ",F570="EŽ",F570="JOŽ",F570="JPČ",F570="NEAK"),IF(J570&lt;24,J570/24,1),1))*IF(L570&lt;0,1,IF(OR(F570="PČneol",F570="JEČ",F570="JEOF",F570="JnPČ",F570="JnEČ",F570="JčPČ",F570="JčEČ"),IF(J570&lt;16,J570/16,1),1))*IF(L570&lt;0,1,IF(F570="EČneol",IF(J570&lt;8,J570/8,1),1))</f>
        <v>0</v>
      </c>
      <c r="O570" s="9">
        <f t="shared" ref="O570:O579" si="162">IF(F570="OŽ",N570,IF(H570="Ne",IF(J570*0.3&lt;J570-L570,N570,0),IF(J570*0.1&lt;J570-L570,N570,0)))</f>
        <v>0</v>
      </c>
      <c r="P570" s="4">
        <f t="shared" ref="P570" si="163">IF(O570=0,0,IF(F570="OŽ",IF(L570&gt;35,0,IF(J570&gt;35,(36-L570)*1.836,((36-L570)-(36-J570))*1.836)),0)+IF(F570="PČ",IF(L570&gt;31,0,IF(J570&gt;31,(32-L570)*1.347,((32-L570)-(32-J570))*1.347)),0)+ IF(F570="PČneol",IF(L570&gt;15,0,IF(J570&gt;15,(16-L570)*0.255,((16-L570)-(16-J570))*0.255)),0)+IF(F570="PŽ",IF(L570&gt;31,0,IF(J570&gt;31,(32-L570)*0.255,((32-L570)-(32-J570))*0.255)),0)+IF(F570="EČ",IF(L570&gt;23,0,IF(J570&gt;23,(24-L570)*0.612,((24-L570)-(24-J570))*0.612)),0)+IF(F570="EČneol",IF(L570&gt;7,0,IF(J570&gt;7,(8-L570)*0.204,((8-L570)-(8-J570))*0.204)),0)+IF(F570="EŽ",IF(L570&gt;23,0,IF(J570&gt;23,(24-L570)*0.204,((24-L570)-(24-J570))*0.204)),0)+IF(F570="PT",IF(L570&gt;31,0,IF(J570&gt;31,(32-L570)*0.204,((32-L570)-(32-J570))*0.204)),0)+IF(F570="JOŽ",IF(L570&gt;23,0,IF(J570&gt;23,(24-L570)*0.255,((24-L570)-(24-J570))*0.255)),0)+IF(F570="JPČ",IF(L570&gt;23,0,IF(J570&gt;23,(24-L570)*0.204,((24-L570)-(24-J570))*0.204)),0)+IF(F570="JEČ",IF(L570&gt;15,0,IF(J570&gt;15,(16-L570)*0.102,((16-L570)-(16-J570))*0.102)),0)+IF(F570="JEOF",IF(L570&gt;15,0,IF(J570&gt;15,(16-L570)*0.102,((16-L570)-(16-J570))*0.102)),0)+IF(F570="JnPČ",IF(L570&gt;15,0,IF(J570&gt;15,(16-L570)*0.153,((16-L570)-(16-J570))*0.153)),0)+IF(F570="JnEČ",IF(L570&gt;15,0,IF(J570&gt;15,(16-L570)*0.0765,((16-L570)-(16-J570))*0.0765)),0)+IF(F570="JčPČ",IF(L570&gt;15,0,IF(J570&gt;15,(16-L570)*0.06375,((16-L570)-(16-J570))*0.06375)),0)+IF(F570="JčEČ",IF(L570&gt;15,0,IF(J570&gt;15,(16-L570)*0.051,((16-L570)-(16-J570))*0.051)),0)+IF(F570="NEAK",IF(L570&gt;23,0,IF(J570&gt;23,(24-L570)*0.03444,((24-L570)-(24-J570))*0.03444)),0))</f>
        <v>0</v>
      </c>
      <c r="Q570" s="11">
        <f t="shared" ref="Q570" si="164">IF(ISERROR(P570*100/N570),0,(P570*100/N570))</f>
        <v>0</v>
      </c>
      <c r="R570" s="10">
        <f t="shared" ref="R570:R579" si="165">IF(Q570&lt;=30,O570+P570,O570+O570*0.3)*IF(G570=1,0.4,IF(G570=2,0.75,IF(G570="1 (kas 4 m. 1 k. nerengiamos)",0.52,1)))*IF(D570="olimpinė",1,IF(M570="Ne",0.5,1))*IF(OR(A$5="Lietuvos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federacija"),IF(OR(J570&lt;8,K570&lt;16),0,1),1)*E570*IF(I570&lt;=1,1,1/I570)*IF(OR(A$5="Lietuvos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570" s="8"/>
    </row>
    <row r="571" spans="1:19">
      <c r="A571" s="61">
        <v>2</v>
      </c>
      <c r="B571" s="61"/>
      <c r="C571" s="12"/>
      <c r="D571" s="61"/>
      <c r="E571" s="61"/>
      <c r="F571" s="61"/>
      <c r="G571" s="61"/>
      <c r="H571" s="61"/>
      <c r="I571" s="61"/>
      <c r="J571" s="61"/>
      <c r="K571" s="61"/>
      <c r="L571" s="61"/>
      <c r="M571" s="61"/>
      <c r="N571" s="3">
        <f t="shared" si="161"/>
        <v>0</v>
      </c>
      <c r="O571" s="9">
        <f t="shared" si="162"/>
        <v>0</v>
      </c>
      <c r="P571" s="4">
        <f t="shared" ref="P571:P579" si="166">IF(O571=0,0,IF(F571="OŽ",IF(L571&gt;35,0,IF(J571&gt;35,(36-L571)*1.836,((36-L571)-(36-J571))*1.836)),0)+IF(F571="PČ",IF(L571&gt;31,0,IF(J571&gt;31,(32-L571)*1.347,((32-L571)-(32-J571))*1.347)),0)+ IF(F571="PČneol",IF(L571&gt;15,0,IF(J571&gt;15,(16-L571)*0.255,((16-L571)-(16-J571))*0.255)),0)+IF(F571="PŽ",IF(L571&gt;31,0,IF(J571&gt;31,(32-L571)*0.255,((32-L571)-(32-J571))*0.255)),0)+IF(F571="EČ",IF(L571&gt;23,0,IF(J571&gt;23,(24-L571)*0.612,((24-L571)-(24-J571))*0.612)),0)+IF(F571="EČneol",IF(L571&gt;7,0,IF(J571&gt;7,(8-L571)*0.204,((8-L571)-(8-J571))*0.204)),0)+IF(F571="EŽ",IF(L571&gt;23,0,IF(J571&gt;23,(24-L571)*0.204,((24-L571)-(24-J571))*0.204)),0)+IF(F571="PT",IF(L571&gt;31,0,IF(J571&gt;31,(32-L571)*0.204,((32-L571)-(32-J571))*0.204)),0)+IF(F571="JOŽ",IF(L571&gt;23,0,IF(J571&gt;23,(24-L571)*0.255,((24-L571)-(24-J571))*0.255)),0)+IF(F571="JPČ",IF(L571&gt;23,0,IF(J571&gt;23,(24-L571)*0.204,((24-L571)-(24-J571))*0.204)),0)+IF(F571="JEČ",IF(L571&gt;15,0,IF(J571&gt;15,(16-L571)*0.102,((16-L571)-(16-J571))*0.102)),0)+IF(F571="JEOF",IF(L571&gt;15,0,IF(J571&gt;15,(16-L571)*0.102,((16-L571)-(16-J571))*0.102)),0)+IF(F571="JnPČ",IF(L571&gt;15,0,IF(J571&gt;15,(16-L571)*0.153,((16-L571)-(16-J571))*0.153)),0)+IF(F571="JnEČ",IF(L571&gt;15,0,IF(J571&gt;15,(16-L571)*0.0765,((16-L571)-(16-J571))*0.0765)),0)+IF(F571="JčPČ",IF(L571&gt;15,0,IF(J571&gt;15,(16-L571)*0.06375,((16-L571)-(16-J571))*0.06375)),0)+IF(F571="JčEČ",IF(L571&gt;15,0,IF(J571&gt;15,(16-L571)*0.051,((16-L571)-(16-J571))*0.051)),0)+IF(F571="NEAK",IF(L571&gt;23,0,IF(J571&gt;23,(24-L571)*0.03444,((24-L571)-(24-J571))*0.03444)),0))</f>
        <v>0</v>
      </c>
      <c r="Q571" s="11">
        <f t="shared" ref="Q571:Q579" si="167">IF(ISERROR(P571*100/N571),0,(P571*100/N571))</f>
        <v>0</v>
      </c>
      <c r="R571" s="10">
        <f t="shared" si="165"/>
        <v>0</v>
      </c>
      <c r="S571" s="8"/>
    </row>
    <row r="572" spans="1:19">
      <c r="A572" s="61">
        <v>3</v>
      </c>
      <c r="B572" s="61"/>
      <c r="C572" s="12"/>
      <c r="D572" s="61"/>
      <c r="E572" s="61"/>
      <c r="F572" s="61"/>
      <c r="G572" s="61"/>
      <c r="H572" s="61"/>
      <c r="I572" s="61"/>
      <c r="J572" s="61"/>
      <c r="K572" s="61"/>
      <c r="L572" s="61"/>
      <c r="M572" s="61"/>
      <c r="N572" s="3">
        <f t="shared" si="161"/>
        <v>0</v>
      </c>
      <c r="O572" s="9">
        <f t="shared" si="162"/>
        <v>0</v>
      </c>
      <c r="P572" s="4">
        <f t="shared" si="166"/>
        <v>0</v>
      </c>
      <c r="Q572" s="11">
        <f t="shared" si="167"/>
        <v>0</v>
      </c>
      <c r="R572" s="10">
        <f t="shared" si="165"/>
        <v>0</v>
      </c>
      <c r="S572" s="8"/>
    </row>
    <row r="573" spans="1:19">
      <c r="A573" s="61">
        <v>4</v>
      </c>
      <c r="B573" s="61"/>
      <c r="C573" s="12"/>
      <c r="D573" s="61"/>
      <c r="E573" s="61"/>
      <c r="F573" s="61"/>
      <c r="G573" s="61"/>
      <c r="H573" s="61"/>
      <c r="I573" s="61"/>
      <c r="J573" s="61"/>
      <c r="K573" s="61"/>
      <c r="L573" s="61"/>
      <c r="M573" s="61"/>
      <c r="N573" s="3">
        <f t="shared" si="161"/>
        <v>0</v>
      </c>
      <c r="O573" s="9">
        <f t="shared" si="162"/>
        <v>0</v>
      </c>
      <c r="P573" s="4">
        <f t="shared" si="166"/>
        <v>0</v>
      </c>
      <c r="Q573" s="11">
        <f t="shared" si="167"/>
        <v>0</v>
      </c>
      <c r="R573" s="10">
        <f t="shared" si="165"/>
        <v>0</v>
      </c>
      <c r="S573" s="8"/>
    </row>
    <row r="574" spans="1:19">
      <c r="A574" s="61">
        <v>5</v>
      </c>
      <c r="B574" s="61"/>
      <c r="C574" s="12"/>
      <c r="D574" s="61"/>
      <c r="E574" s="61"/>
      <c r="F574" s="61"/>
      <c r="G574" s="61"/>
      <c r="H574" s="61"/>
      <c r="I574" s="61"/>
      <c r="J574" s="61"/>
      <c r="K574" s="61"/>
      <c r="L574" s="61"/>
      <c r="M574" s="61"/>
      <c r="N574" s="3">
        <f t="shared" si="161"/>
        <v>0</v>
      </c>
      <c r="O574" s="9">
        <f t="shared" si="162"/>
        <v>0</v>
      </c>
      <c r="P574" s="4">
        <f t="shared" si="166"/>
        <v>0</v>
      </c>
      <c r="Q574" s="11">
        <f t="shared" si="167"/>
        <v>0</v>
      </c>
      <c r="R574" s="10">
        <f t="shared" si="165"/>
        <v>0</v>
      </c>
      <c r="S574" s="8"/>
    </row>
    <row r="575" spans="1:19">
      <c r="A575" s="61">
        <v>6</v>
      </c>
      <c r="B575" s="61"/>
      <c r="C575" s="12"/>
      <c r="D575" s="61"/>
      <c r="E575" s="61"/>
      <c r="F575" s="61"/>
      <c r="G575" s="61"/>
      <c r="H575" s="61"/>
      <c r="I575" s="61"/>
      <c r="J575" s="61"/>
      <c r="K575" s="61"/>
      <c r="L575" s="61"/>
      <c r="M575" s="61"/>
      <c r="N575" s="3">
        <f t="shared" si="161"/>
        <v>0</v>
      </c>
      <c r="O575" s="9">
        <f t="shared" si="162"/>
        <v>0</v>
      </c>
      <c r="P575" s="4">
        <f t="shared" si="166"/>
        <v>0</v>
      </c>
      <c r="Q575" s="11">
        <f t="shared" si="167"/>
        <v>0</v>
      </c>
      <c r="R575" s="10">
        <f t="shared" si="165"/>
        <v>0</v>
      </c>
      <c r="S575" s="8"/>
    </row>
    <row r="576" spans="1:19">
      <c r="A576" s="61">
        <v>7</v>
      </c>
      <c r="B576" s="61"/>
      <c r="C576" s="12"/>
      <c r="D576" s="61"/>
      <c r="E576" s="61"/>
      <c r="F576" s="61"/>
      <c r="G576" s="61"/>
      <c r="H576" s="61"/>
      <c r="I576" s="61"/>
      <c r="J576" s="61"/>
      <c r="K576" s="61"/>
      <c r="L576" s="61"/>
      <c r="M576" s="61"/>
      <c r="N576" s="3">
        <f t="shared" si="161"/>
        <v>0</v>
      </c>
      <c r="O576" s="9">
        <f t="shared" si="162"/>
        <v>0</v>
      </c>
      <c r="P576" s="4">
        <f t="shared" si="166"/>
        <v>0</v>
      </c>
      <c r="Q576" s="11">
        <f t="shared" si="167"/>
        <v>0</v>
      </c>
      <c r="R576" s="10">
        <f t="shared" si="165"/>
        <v>0</v>
      </c>
      <c r="S576" s="8"/>
    </row>
    <row r="577" spans="1:19">
      <c r="A577" s="61">
        <v>8</v>
      </c>
      <c r="B577" s="61"/>
      <c r="C577" s="12"/>
      <c r="D577" s="61"/>
      <c r="E577" s="61"/>
      <c r="F577" s="61"/>
      <c r="G577" s="61"/>
      <c r="H577" s="61"/>
      <c r="I577" s="61"/>
      <c r="J577" s="61"/>
      <c r="K577" s="61"/>
      <c r="L577" s="61"/>
      <c r="M577" s="61"/>
      <c r="N577" s="3">
        <f t="shared" si="161"/>
        <v>0</v>
      </c>
      <c r="O577" s="9">
        <f t="shared" si="162"/>
        <v>0</v>
      </c>
      <c r="P577" s="4">
        <f t="shared" si="166"/>
        <v>0</v>
      </c>
      <c r="Q577" s="11">
        <f t="shared" si="167"/>
        <v>0</v>
      </c>
      <c r="R577" s="10">
        <f t="shared" si="165"/>
        <v>0</v>
      </c>
      <c r="S577" s="8"/>
    </row>
    <row r="578" spans="1:19">
      <c r="A578" s="61">
        <v>9</v>
      </c>
      <c r="B578" s="61"/>
      <c r="C578" s="12"/>
      <c r="D578" s="61"/>
      <c r="E578" s="61"/>
      <c r="F578" s="61"/>
      <c r="G578" s="61"/>
      <c r="H578" s="61"/>
      <c r="I578" s="61"/>
      <c r="J578" s="61"/>
      <c r="K578" s="61"/>
      <c r="L578" s="61"/>
      <c r="M578" s="61"/>
      <c r="N578" s="3">
        <f t="shared" si="161"/>
        <v>0</v>
      </c>
      <c r="O578" s="9">
        <f t="shared" si="162"/>
        <v>0</v>
      </c>
      <c r="P578" s="4">
        <f t="shared" si="166"/>
        <v>0</v>
      </c>
      <c r="Q578" s="11">
        <f t="shared" si="167"/>
        <v>0</v>
      </c>
      <c r="R578" s="10">
        <f t="shared" si="165"/>
        <v>0</v>
      </c>
      <c r="S578" s="8"/>
    </row>
    <row r="579" spans="1:19">
      <c r="A579" s="61">
        <v>10</v>
      </c>
      <c r="B579" s="61"/>
      <c r="C579" s="12"/>
      <c r="D579" s="61"/>
      <c r="E579" s="61"/>
      <c r="F579" s="61"/>
      <c r="G579" s="61"/>
      <c r="H579" s="61"/>
      <c r="I579" s="61"/>
      <c r="J579" s="61"/>
      <c r="K579" s="61"/>
      <c r="L579" s="61"/>
      <c r="M579" s="61"/>
      <c r="N579" s="3">
        <f t="shared" si="161"/>
        <v>0</v>
      </c>
      <c r="O579" s="9">
        <f t="shared" si="162"/>
        <v>0</v>
      </c>
      <c r="P579" s="4">
        <f t="shared" si="166"/>
        <v>0</v>
      </c>
      <c r="Q579" s="11">
        <f t="shared" si="167"/>
        <v>0</v>
      </c>
      <c r="R579" s="10">
        <f t="shared" si="165"/>
        <v>0</v>
      </c>
      <c r="S579" s="8"/>
    </row>
    <row r="580" spans="1:19">
      <c r="A580" s="64" t="s">
        <v>67</v>
      </c>
      <c r="B580" s="65"/>
      <c r="C580" s="65"/>
      <c r="D580" s="65"/>
      <c r="E580" s="65"/>
      <c r="F580" s="65"/>
      <c r="G580" s="65"/>
      <c r="H580" s="65"/>
      <c r="I580" s="65"/>
      <c r="J580" s="65"/>
      <c r="K580" s="65"/>
      <c r="L580" s="65"/>
      <c r="M580" s="65"/>
      <c r="N580" s="65"/>
      <c r="O580" s="65"/>
      <c r="P580" s="65"/>
      <c r="Q580" s="66"/>
      <c r="R580" s="10">
        <f>SUM(R570:R579)</f>
        <v>0</v>
      </c>
      <c r="S580" s="8"/>
    </row>
    <row r="581" spans="1:19" ht="15.75">
      <c r="A581" s="24" t="s">
        <v>68</v>
      </c>
      <c r="B581" s="24"/>
      <c r="C581" s="15"/>
      <c r="D581" s="15"/>
      <c r="E581" s="15"/>
      <c r="F581" s="15"/>
      <c r="G581" s="15"/>
      <c r="H581" s="15"/>
      <c r="I581" s="15"/>
      <c r="J581" s="15"/>
      <c r="K581" s="15"/>
      <c r="L581" s="15"/>
      <c r="M581" s="15"/>
      <c r="N581" s="15"/>
      <c r="O581" s="15"/>
      <c r="P581" s="15"/>
      <c r="Q581" s="15"/>
      <c r="R581" s="16"/>
      <c r="S581" s="8"/>
    </row>
    <row r="582" spans="1:19">
      <c r="A582" s="49" t="s">
        <v>88</v>
      </c>
      <c r="B582" s="49"/>
      <c r="C582" s="49"/>
      <c r="D582" s="49"/>
      <c r="E582" s="49"/>
      <c r="F582" s="49"/>
      <c r="G582" s="49"/>
      <c r="H582" s="49"/>
      <c r="I582" s="49"/>
      <c r="J582" s="15"/>
      <c r="K582" s="15"/>
      <c r="L582" s="15"/>
      <c r="M582" s="15"/>
      <c r="N582" s="15"/>
      <c r="O582" s="15"/>
      <c r="P582" s="15"/>
      <c r="Q582" s="15"/>
      <c r="R582" s="16"/>
      <c r="S582" s="8"/>
    </row>
    <row r="583" spans="1:19" s="8" customFormat="1">
      <c r="A583" s="49"/>
      <c r="B583" s="49"/>
      <c r="C583" s="49"/>
      <c r="D583" s="49"/>
      <c r="E583" s="49"/>
      <c r="F583" s="49"/>
      <c r="G583" s="49"/>
      <c r="H583" s="49"/>
      <c r="I583" s="49"/>
      <c r="J583" s="15"/>
      <c r="K583" s="15"/>
      <c r="L583" s="15"/>
      <c r="M583" s="15"/>
      <c r="N583" s="15"/>
      <c r="O583" s="15"/>
      <c r="P583" s="15"/>
      <c r="Q583" s="15"/>
      <c r="R583" s="16"/>
    </row>
    <row r="584" spans="1:19">
      <c r="A584" s="67" t="s">
        <v>186</v>
      </c>
      <c r="B584" s="68"/>
      <c r="C584" s="68"/>
      <c r="D584" s="68"/>
      <c r="E584" s="68"/>
      <c r="F584" s="68"/>
      <c r="G584" s="68"/>
      <c r="H584" s="68"/>
      <c r="I584" s="68"/>
      <c r="J584" s="68"/>
      <c r="K584" s="68"/>
      <c r="L584" s="68"/>
      <c r="M584" s="68"/>
      <c r="N584" s="68"/>
      <c r="O584" s="68"/>
      <c r="P584" s="68"/>
      <c r="Q584" s="57"/>
      <c r="R584" s="8"/>
      <c r="S584" s="8"/>
    </row>
    <row r="585" spans="1:19" ht="18">
      <c r="A585" s="69" t="s">
        <v>27</v>
      </c>
      <c r="B585" s="70"/>
      <c r="C585" s="70"/>
      <c r="D585" s="50"/>
      <c r="E585" s="50"/>
      <c r="F585" s="50"/>
      <c r="G585" s="50"/>
      <c r="H585" s="50"/>
      <c r="I585" s="50"/>
      <c r="J585" s="50"/>
      <c r="K585" s="50"/>
      <c r="L585" s="50"/>
      <c r="M585" s="50"/>
      <c r="N585" s="50"/>
      <c r="O585" s="50"/>
      <c r="P585" s="50"/>
      <c r="Q585" s="57"/>
      <c r="R585" s="8"/>
      <c r="S585" s="8"/>
    </row>
    <row r="586" spans="1:19">
      <c r="A586" s="67" t="s">
        <v>72</v>
      </c>
      <c r="B586" s="68"/>
      <c r="C586" s="68"/>
      <c r="D586" s="68"/>
      <c r="E586" s="68"/>
      <c r="F586" s="68"/>
      <c r="G586" s="68"/>
      <c r="H586" s="68"/>
      <c r="I586" s="68"/>
      <c r="J586" s="68"/>
      <c r="K586" s="68"/>
      <c r="L586" s="68"/>
      <c r="M586" s="68"/>
      <c r="N586" s="68"/>
      <c r="O586" s="68"/>
      <c r="P586" s="68"/>
      <c r="Q586" s="57"/>
      <c r="R586" s="8"/>
      <c r="S586" s="8"/>
    </row>
    <row r="587" spans="1:19">
      <c r="A587" s="61">
        <v>1</v>
      </c>
      <c r="B587" s="61"/>
      <c r="C587" s="12"/>
      <c r="D587" s="61"/>
      <c r="E587" s="61"/>
      <c r="F587" s="61"/>
      <c r="G587" s="61"/>
      <c r="H587" s="61"/>
      <c r="I587" s="61"/>
      <c r="J587" s="61"/>
      <c r="K587" s="61"/>
      <c r="L587" s="61"/>
      <c r="M587" s="61"/>
      <c r="N587" s="3">
        <f t="shared" ref="N587:N596" si="168">(IF(F587="OŽ",IF(L587=1,550.8,IF(L587=2,426.38,IF(L587=3,342.14,IF(L587=4,181.44,IF(L587=5,168.48,IF(L587=6,155.52,IF(L587=7,148.5,IF(L587=8,144,0))))))))+IF(L587&lt;=8,0,IF(L587&lt;=16,137.7,IF(L587&lt;=24,108,IF(L587&lt;=32,80.1,IF(L587&lt;=36,52.2,0)))))-IF(L587&lt;=8,0,IF(L587&lt;=16,(L587-9)*2.754,IF(L587&lt;=24,(L587-17)* 2.754,IF(L587&lt;=32,(L587-25)* 2.754,IF(L587&lt;=36,(L587-33)*2.754,0))))),0)+IF(F587="PČ",IF(L587=1,449,IF(L587=2,314.6,IF(L587=3,238,IF(L587=4,172,IF(L587=5,159,IF(L587=6,145,IF(L587=7,132,IF(L587=8,119,0))))))))+IF(L587&lt;=8,0,IF(L587&lt;=16,88,IF(L587&lt;=24,55,IF(L587&lt;=32,22,0))))-IF(L587&lt;=8,0,IF(L587&lt;=16,(L587-9)*2.245,IF(L587&lt;=24,(L587-17)*2.245,IF(L587&lt;=32,(L587-25)*2.245,0)))),0)+IF(F587="PČneol",IF(L587=1,85,IF(L587=2,64.61,IF(L587=3,50.76,IF(L587=4,16.25,IF(L587=5,15,IF(L587=6,13.75,IF(L587=7,12.5,IF(L587=8,11.25,0))))))))+IF(L587&lt;=8,0,IF(L587&lt;=16,9,0))-IF(L587&lt;=8,0,IF(L587&lt;=16,(L587-9)*0.425,0)),0)+IF(F587="PŽ",IF(L587=1,85,IF(L587=2,59.5,IF(L587=3,45,IF(L587=4,32.5,IF(L587=5,30,IF(L587=6,27.5,IF(L587=7,25,IF(L587=8,22.5,0))))))))+IF(L587&lt;=8,0,IF(L587&lt;=16,19,IF(L587&lt;=24,13,IF(L587&lt;=32,8,0))))-IF(L587&lt;=8,0,IF(L587&lt;=16,(L587-9)*0.425,IF(L587&lt;=24,(L587-17)*0.425,IF(L587&lt;=32,(L587-25)*0.425,0)))),0)+IF(F587="EČ",IF(L587=1,204,IF(L587=2,156.24,IF(L587=3,123.84,IF(L587=4,72,IF(L587=5,66,IF(L587=6,60,IF(L587=7,54,IF(L587=8,48,0))))))))+IF(L587&lt;=8,0,IF(L587&lt;=16,40,IF(L587&lt;=24,25,0)))-IF(L587&lt;=8,0,IF(L587&lt;=16,(L587-9)*1.02,IF(L587&lt;=24,(L587-17)*1.02,0))),0)+IF(F587="EČneol",IF(L587=1,68,IF(L587=2,51.69,IF(L587=3,40.61,IF(L587=4,13,IF(L587=5,12,IF(L587=6,11,IF(L587=7,10,IF(L587=8,9,0)))))))))+IF(F587="EŽ",IF(L587=1,68,IF(L587=2,47.6,IF(L587=3,36,IF(L587=4,18,IF(L587=5,16.5,IF(L587=6,15,IF(L587=7,13.5,IF(L587=8,12,0))))))))+IF(L587&lt;=8,0,IF(L587&lt;=16,10,IF(L587&lt;=24,6,0)))-IF(L587&lt;=8,0,IF(L587&lt;=16,(L587-9)*0.34,IF(L587&lt;=24,(L587-17)*0.34,0))),0)+IF(F587="PT",IF(L587=1,68,IF(L587=2,52.08,IF(L587=3,41.28,IF(L587=4,24,IF(L587=5,22,IF(L587=6,20,IF(L587=7,18,IF(L587=8,16,0))))))))+IF(L587&lt;=8,0,IF(L587&lt;=16,13,IF(L587&lt;=24,9,IF(L587&lt;=32,4,0))))-IF(L587&lt;=8,0,IF(L587&lt;=16,(L587-9)*0.34,IF(L587&lt;=24,(L587-17)*0.34,IF(L587&lt;=32,(L587-25)*0.34,0)))),0)+IF(F587="JOŽ",IF(L587=1,85,IF(L587=2,59.5,IF(L587=3,45,IF(L587=4,32.5,IF(L587=5,30,IF(L587=6,27.5,IF(L587=7,25,IF(L587=8,22.5,0))))))))+IF(L587&lt;=8,0,IF(L587&lt;=16,19,IF(L587&lt;=24,13,0)))-IF(L587&lt;=8,0,IF(L587&lt;=16,(L587-9)*0.425,IF(L587&lt;=24,(L587-17)*0.425,0))),0)+IF(F587="JPČ",IF(L587=1,68,IF(L587=2,47.6,IF(L587=3,36,IF(L587=4,26,IF(L587=5,24,IF(L587=6,22,IF(L587=7,20,IF(L587=8,18,0))))))))+IF(L587&lt;=8,0,IF(L587&lt;=16,13,IF(L587&lt;=24,9,0)))-IF(L587&lt;=8,0,IF(L587&lt;=16,(L587-9)*0.34,IF(L587&lt;=24,(L587-17)*0.34,0))),0)+IF(F587="JEČ",IF(L587=1,34,IF(L587=2,26.04,IF(L587=3,20.6,IF(L587=4,12,IF(L587=5,11,IF(L587=6,10,IF(L587=7,9,IF(L587=8,8,0))))))))+IF(L587&lt;=8,0,IF(L587&lt;=16,6,0))-IF(L587&lt;=8,0,IF(L587&lt;=16,(L587-9)*0.17,0)),0)+IF(F587="JEOF",IF(L587=1,34,IF(L587=2,26.04,IF(L587=3,20.6,IF(L587=4,12,IF(L587=5,11,IF(L587=6,10,IF(L587=7,9,IF(L587=8,8,0))))))))+IF(L587&lt;=8,0,IF(L587&lt;=16,6,0))-IF(L587&lt;=8,0,IF(L587&lt;=16,(L587-9)*0.17,0)),0)+IF(F587="JnPČ",IF(L587=1,51,IF(L587=2,35.7,IF(L587=3,27,IF(L587=4,19.5,IF(L587=5,18,IF(L587=6,16.5,IF(L587=7,15,IF(L587=8,13.5,0))))))))+IF(L587&lt;=8,0,IF(L587&lt;=16,10,0))-IF(L587&lt;=8,0,IF(L587&lt;=16,(L587-9)*0.255,0)),0)+IF(F587="JnEČ",IF(L587=1,25.5,IF(L587=2,19.53,IF(L587=3,15.48,IF(L587=4,9,IF(L587=5,8.25,IF(L587=6,7.5,IF(L587=7,6.75,IF(L587=8,6,0))))))))+IF(L587&lt;=8,0,IF(L587&lt;=16,5,0))-IF(L587&lt;=8,0,IF(L587&lt;=16,(L587-9)*0.1275,0)),0)+IF(F587="JčPČ",IF(L587=1,21.25,IF(L587=2,14.5,IF(L587=3,11.5,IF(L587=4,7,IF(L587=5,6.5,IF(L587=6,6,IF(L587=7,5.5,IF(L587=8,5,0))))))))+IF(L587&lt;=8,0,IF(L587&lt;=16,4,0))-IF(L587&lt;=8,0,IF(L587&lt;=16,(L587-9)*0.10625,0)),0)+IF(F587="JčEČ",IF(L587=1,17,IF(L587=2,13.02,IF(L587=3,10.32,IF(L587=4,6,IF(L587=5,5.5,IF(L587=6,5,IF(L587=7,4.5,IF(L587=8,4,0))))))))+IF(L587&lt;=8,0,IF(L587&lt;=16,3,0))-IF(L587&lt;=8,0,IF(L587&lt;=16,(L587-9)*0.085,0)),0)+IF(F587="NEAK",IF(L587=1,11.48,IF(L587=2,8.79,IF(L587=3,6.97,IF(L587=4,4.05,IF(L587=5,3.71,IF(L587=6,3.38,IF(L587=7,3.04,IF(L587=8,2.7,0))))))))+IF(L587&lt;=8,0,IF(L587&lt;=16,2,IF(L587&lt;=24,1.3,0)))-IF(L587&lt;=8,0,IF(L587&lt;=16,(L587-9)*0.0574,IF(L587&lt;=24,(L587-17)*0.0574,0))),0))*IF(L587&lt;0,1,IF(OR(F587="PČ",F587="PŽ",F587="PT"),IF(J587&lt;32,J587/32,1),1))* IF(L587&lt;0,1,IF(OR(F587="EČ",F587="EŽ",F587="JOŽ",F587="JPČ",F587="NEAK"),IF(J587&lt;24,J587/24,1),1))*IF(L587&lt;0,1,IF(OR(F587="PČneol",F587="JEČ",F587="JEOF",F587="JnPČ",F587="JnEČ",F587="JčPČ",F587="JčEČ"),IF(J587&lt;16,J587/16,1),1))*IF(L587&lt;0,1,IF(F587="EČneol",IF(J587&lt;8,J587/8,1),1))</f>
        <v>0</v>
      </c>
      <c r="O587" s="9">
        <f t="shared" ref="O587:O596" si="169">IF(F587="OŽ",N587,IF(H587="Ne",IF(J587*0.3&lt;J587-L587,N587,0),IF(J587*0.1&lt;J587-L587,N587,0)))</f>
        <v>0</v>
      </c>
      <c r="P587" s="4">
        <f t="shared" ref="P587" si="170">IF(O587=0,0,IF(F587="OŽ",IF(L587&gt;35,0,IF(J587&gt;35,(36-L587)*1.836,((36-L587)-(36-J587))*1.836)),0)+IF(F587="PČ",IF(L587&gt;31,0,IF(J587&gt;31,(32-L587)*1.347,((32-L587)-(32-J587))*1.347)),0)+ IF(F587="PČneol",IF(L587&gt;15,0,IF(J587&gt;15,(16-L587)*0.255,((16-L587)-(16-J587))*0.255)),0)+IF(F587="PŽ",IF(L587&gt;31,0,IF(J587&gt;31,(32-L587)*0.255,((32-L587)-(32-J587))*0.255)),0)+IF(F587="EČ",IF(L587&gt;23,0,IF(J587&gt;23,(24-L587)*0.612,((24-L587)-(24-J587))*0.612)),0)+IF(F587="EČneol",IF(L587&gt;7,0,IF(J587&gt;7,(8-L587)*0.204,((8-L587)-(8-J587))*0.204)),0)+IF(F587="EŽ",IF(L587&gt;23,0,IF(J587&gt;23,(24-L587)*0.204,((24-L587)-(24-J587))*0.204)),0)+IF(F587="PT",IF(L587&gt;31,0,IF(J587&gt;31,(32-L587)*0.204,((32-L587)-(32-J587))*0.204)),0)+IF(F587="JOŽ",IF(L587&gt;23,0,IF(J587&gt;23,(24-L587)*0.255,((24-L587)-(24-J587))*0.255)),0)+IF(F587="JPČ",IF(L587&gt;23,0,IF(J587&gt;23,(24-L587)*0.204,((24-L587)-(24-J587))*0.204)),0)+IF(F587="JEČ",IF(L587&gt;15,0,IF(J587&gt;15,(16-L587)*0.102,((16-L587)-(16-J587))*0.102)),0)+IF(F587="JEOF",IF(L587&gt;15,0,IF(J587&gt;15,(16-L587)*0.102,((16-L587)-(16-J587))*0.102)),0)+IF(F587="JnPČ",IF(L587&gt;15,0,IF(J587&gt;15,(16-L587)*0.153,((16-L587)-(16-J587))*0.153)),0)+IF(F587="JnEČ",IF(L587&gt;15,0,IF(J587&gt;15,(16-L587)*0.0765,((16-L587)-(16-J587))*0.0765)),0)+IF(F587="JčPČ",IF(L587&gt;15,0,IF(J587&gt;15,(16-L587)*0.06375,((16-L587)-(16-J587))*0.06375)),0)+IF(F587="JčEČ",IF(L587&gt;15,0,IF(J587&gt;15,(16-L587)*0.051,((16-L587)-(16-J587))*0.051)),0)+IF(F587="NEAK",IF(L587&gt;23,0,IF(J587&gt;23,(24-L587)*0.03444,((24-L587)-(24-J587))*0.03444)),0))</f>
        <v>0</v>
      </c>
      <c r="Q587" s="11">
        <f t="shared" ref="Q587" si="171">IF(ISERROR(P587*100/N587),0,(P587*100/N587))</f>
        <v>0</v>
      </c>
      <c r="R587" s="10">
        <f t="shared" ref="R587:R596" si="172">IF(Q587&lt;=30,O587+P587,O587+O587*0.3)*IF(G587=1,0.4,IF(G587=2,0.75,IF(G587="1 (kas 4 m. 1 k. nerengiamos)",0.52,1)))*IF(D587="olimpinė",1,IF(M587="Ne",0.5,1))*IF(OR(A$5="Lietuvos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federacija"),IF(OR(J587&lt;8,K587&lt;16),0,1),1)*E587*IF(I587&lt;=1,1,1/I587)*IF(OR(A$5="Lietuvos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587" s="8"/>
    </row>
    <row r="588" spans="1:19">
      <c r="A588" s="61">
        <v>2</v>
      </c>
      <c r="B588" s="61"/>
      <c r="C588" s="12"/>
      <c r="D588" s="61"/>
      <c r="E588" s="61"/>
      <c r="F588" s="61"/>
      <c r="G588" s="61"/>
      <c r="H588" s="61"/>
      <c r="I588" s="61"/>
      <c r="J588" s="61"/>
      <c r="K588" s="61"/>
      <c r="L588" s="61"/>
      <c r="M588" s="61"/>
      <c r="N588" s="3">
        <f t="shared" si="168"/>
        <v>0</v>
      </c>
      <c r="O588" s="9">
        <f t="shared" si="169"/>
        <v>0</v>
      </c>
      <c r="P588" s="4">
        <f t="shared" ref="P588:P596" si="173">IF(O588=0,0,IF(F588="OŽ",IF(L588&gt;35,0,IF(J588&gt;35,(36-L588)*1.836,((36-L588)-(36-J588))*1.836)),0)+IF(F588="PČ",IF(L588&gt;31,0,IF(J588&gt;31,(32-L588)*1.347,((32-L588)-(32-J588))*1.347)),0)+ IF(F588="PČneol",IF(L588&gt;15,0,IF(J588&gt;15,(16-L588)*0.255,((16-L588)-(16-J588))*0.255)),0)+IF(F588="PŽ",IF(L588&gt;31,0,IF(J588&gt;31,(32-L588)*0.255,((32-L588)-(32-J588))*0.255)),0)+IF(F588="EČ",IF(L588&gt;23,0,IF(J588&gt;23,(24-L588)*0.612,((24-L588)-(24-J588))*0.612)),0)+IF(F588="EČneol",IF(L588&gt;7,0,IF(J588&gt;7,(8-L588)*0.204,((8-L588)-(8-J588))*0.204)),0)+IF(F588="EŽ",IF(L588&gt;23,0,IF(J588&gt;23,(24-L588)*0.204,((24-L588)-(24-J588))*0.204)),0)+IF(F588="PT",IF(L588&gt;31,0,IF(J588&gt;31,(32-L588)*0.204,((32-L588)-(32-J588))*0.204)),0)+IF(F588="JOŽ",IF(L588&gt;23,0,IF(J588&gt;23,(24-L588)*0.255,((24-L588)-(24-J588))*0.255)),0)+IF(F588="JPČ",IF(L588&gt;23,0,IF(J588&gt;23,(24-L588)*0.204,((24-L588)-(24-J588))*0.204)),0)+IF(F588="JEČ",IF(L588&gt;15,0,IF(J588&gt;15,(16-L588)*0.102,((16-L588)-(16-J588))*0.102)),0)+IF(F588="JEOF",IF(L588&gt;15,0,IF(J588&gt;15,(16-L588)*0.102,((16-L588)-(16-J588))*0.102)),0)+IF(F588="JnPČ",IF(L588&gt;15,0,IF(J588&gt;15,(16-L588)*0.153,((16-L588)-(16-J588))*0.153)),0)+IF(F588="JnEČ",IF(L588&gt;15,0,IF(J588&gt;15,(16-L588)*0.0765,((16-L588)-(16-J588))*0.0765)),0)+IF(F588="JčPČ",IF(L588&gt;15,0,IF(J588&gt;15,(16-L588)*0.06375,((16-L588)-(16-J588))*0.06375)),0)+IF(F588="JčEČ",IF(L588&gt;15,0,IF(J588&gt;15,(16-L588)*0.051,((16-L588)-(16-J588))*0.051)),0)+IF(F588="NEAK",IF(L588&gt;23,0,IF(J588&gt;23,(24-L588)*0.03444,((24-L588)-(24-J588))*0.03444)),0))</f>
        <v>0</v>
      </c>
      <c r="Q588" s="11">
        <f t="shared" ref="Q588:Q596" si="174">IF(ISERROR(P588*100/N588),0,(P588*100/N588))</f>
        <v>0</v>
      </c>
      <c r="R588" s="10">
        <f t="shared" si="172"/>
        <v>0</v>
      </c>
      <c r="S588" s="8"/>
    </row>
    <row r="589" spans="1:19">
      <c r="A589" s="61">
        <v>3</v>
      </c>
      <c r="B589" s="61"/>
      <c r="C589" s="12"/>
      <c r="D589" s="61"/>
      <c r="E589" s="61"/>
      <c r="F589" s="61"/>
      <c r="G589" s="61"/>
      <c r="H589" s="61"/>
      <c r="I589" s="61"/>
      <c r="J589" s="61"/>
      <c r="K589" s="61"/>
      <c r="L589" s="61"/>
      <c r="M589" s="61"/>
      <c r="N589" s="3">
        <f t="shared" si="168"/>
        <v>0</v>
      </c>
      <c r="O589" s="9">
        <f t="shared" si="169"/>
        <v>0</v>
      </c>
      <c r="P589" s="4">
        <f t="shared" si="173"/>
        <v>0</v>
      </c>
      <c r="Q589" s="11">
        <f t="shared" si="174"/>
        <v>0</v>
      </c>
      <c r="R589" s="10">
        <f t="shared" si="172"/>
        <v>0</v>
      </c>
      <c r="S589" s="8"/>
    </row>
    <row r="590" spans="1:19">
      <c r="A590" s="61">
        <v>4</v>
      </c>
      <c r="B590" s="61"/>
      <c r="C590" s="12"/>
      <c r="D590" s="61"/>
      <c r="E590" s="61"/>
      <c r="F590" s="61"/>
      <c r="G590" s="61"/>
      <c r="H590" s="61"/>
      <c r="I590" s="61"/>
      <c r="J590" s="61"/>
      <c r="K590" s="61"/>
      <c r="L590" s="61"/>
      <c r="M590" s="61"/>
      <c r="N590" s="3">
        <f t="shared" si="168"/>
        <v>0</v>
      </c>
      <c r="O590" s="9">
        <f t="shared" si="169"/>
        <v>0</v>
      </c>
      <c r="P590" s="4">
        <f t="shared" si="173"/>
        <v>0</v>
      </c>
      <c r="Q590" s="11">
        <f t="shared" si="174"/>
        <v>0</v>
      </c>
      <c r="R590" s="10">
        <f t="shared" si="172"/>
        <v>0</v>
      </c>
      <c r="S590" s="8"/>
    </row>
    <row r="591" spans="1:19">
      <c r="A591" s="61">
        <v>5</v>
      </c>
      <c r="B591" s="61"/>
      <c r="C591" s="12"/>
      <c r="D591" s="61"/>
      <c r="E591" s="61"/>
      <c r="F591" s="61"/>
      <c r="G591" s="61"/>
      <c r="H591" s="61"/>
      <c r="I591" s="61"/>
      <c r="J591" s="61"/>
      <c r="K591" s="61"/>
      <c r="L591" s="61"/>
      <c r="M591" s="61"/>
      <c r="N591" s="3">
        <f t="shared" si="168"/>
        <v>0</v>
      </c>
      <c r="O591" s="9">
        <f t="shared" si="169"/>
        <v>0</v>
      </c>
      <c r="P591" s="4">
        <f t="shared" si="173"/>
        <v>0</v>
      </c>
      <c r="Q591" s="11">
        <f t="shared" si="174"/>
        <v>0</v>
      </c>
      <c r="R591" s="10">
        <f t="shared" si="172"/>
        <v>0</v>
      </c>
      <c r="S591" s="8"/>
    </row>
    <row r="592" spans="1:19">
      <c r="A592" s="61">
        <v>6</v>
      </c>
      <c r="B592" s="61"/>
      <c r="C592" s="12"/>
      <c r="D592" s="61"/>
      <c r="E592" s="61"/>
      <c r="F592" s="61"/>
      <c r="G592" s="61"/>
      <c r="H592" s="61"/>
      <c r="I592" s="61"/>
      <c r="J592" s="61"/>
      <c r="K592" s="61"/>
      <c r="L592" s="61"/>
      <c r="M592" s="61"/>
      <c r="N592" s="3">
        <f t="shared" si="168"/>
        <v>0</v>
      </c>
      <c r="O592" s="9">
        <f t="shared" si="169"/>
        <v>0</v>
      </c>
      <c r="P592" s="4">
        <f t="shared" si="173"/>
        <v>0</v>
      </c>
      <c r="Q592" s="11">
        <f t="shared" si="174"/>
        <v>0</v>
      </c>
      <c r="R592" s="10">
        <f t="shared" si="172"/>
        <v>0</v>
      </c>
      <c r="S592" s="8"/>
    </row>
    <row r="593" spans="1:19">
      <c r="A593" s="61">
        <v>7</v>
      </c>
      <c r="B593" s="61"/>
      <c r="C593" s="12"/>
      <c r="D593" s="61"/>
      <c r="E593" s="61"/>
      <c r="F593" s="61"/>
      <c r="G593" s="61"/>
      <c r="H593" s="61"/>
      <c r="I593" s="61"/>
      <c r="J593" s="61"/>
      <c r="K593" s="61"/>
      <c r="L593" s="61"/>
      <c r="M593" s="61"/>
      <c r="N593" s="3">
        <f t="shared" si="168"/>
        <v>0</v>
      </c>
      <c r="O593" s="9">
        <f t="shared" si="169"/>
        <v>0</v>
      </c>
      <c r="P593" s="4">
        <f t="shared" si="173"/>
        <v>0</v>
      </c>
      <c r="Q593" s="11">
        <f t="shared" si="174"/>
        <v>0</v>
      </c>
      <c r="R593" s="10">
        <f t="shared" si="172"/>
        <v>0</v>
      </c>
      <c r="S593" s="8"/>
    </row>
    <row r="594" spans="1:19">
      <c r="A594" s="61">
        <v>8</v>
      </c>
      <c r="B594" s="61"/>
      <c r="C594" s="12"/>
      <c r="D594" s="61"/>
      <c r="E594" s="61"/>
      <c r="F594" s="61"/>
      <c r="G594" s="61"/>
      <c r="H594" s="61"/>
      <c r="I594" s="61"/>
      <c r="J594" s="61"/>
      <c r="K594" s="61"/>
      <c r="L594" s="61"/>
      <c r="M594" s="61"/>
      <c r="N594" s="3">
        <f t="shared" si="168"/>
        <v>0</v>
      </c>
      <c r="O594" s="9">
        <f t="shared" si="169"/>
        <v>0</v>
      </c>
      <c r="P594" s="4">
        <f t="shared" si="173"/>
        <v>0</v>
      </c>
      <c r="Q594" s="11">
        <f t="shared" si="174"/>
        <v>0</v>
      </c>
      <c r="R594" s="10">
        <f t="shared" si="172"/>
        <v>0</v>
      </c>
      <c r="S594" s="8"/>
    </row>
    <row r="595" spans="1:19">
      <c r="A595" s="61">
        <v>9</v>
      </c>
      <c r="B595" s="61"/>
      <c r="C595" s="12"/>
      <c r="D595" s="61"/>
      <c r="E595" s="61"/>
      <c r="F595" s="61"/>
      <c r="G595" s="61"/>
      <c r="H595" s="61"/>
      <c r="I595" s="61"/>
      <c r="J595" s="61"/>
      <c r="K595" s="61"/>
      <c r="L595" s="61"/>
      <c r="M595" s="61"/>
      <c r="N595" s="3">
        <f t="shared" si="168"/>
        <v>0</v>
      </c>
      <c r="O595" s="9">
        <f t="shared" si="169"/>
        <v>0</v>
      </c>
      <c r="P595" s="4">
        <f t="shared" si="173"/>
        <v>0</v>
      </c>
      <c r="Q595" s="11">
        <f t="shared" si="174"/>
        <v>0</v>
      </c>
      <c r="R595" s="10">
        <f t="shared" si="172"/>
        <v>0</v>
      </c>
      <c r="S595" s="8"/>
    </row>
    <row r="596" spans="1:19">
      <c r="A596" s="61">
        <v>10</v>
      </c>
      <c r="B596" s="61"/>
      <c r="C596" s="12"/>
      <c r="D596" s="61"/>
      <c r="E596" s="61"/>
      <c r="F596" s="61"/>
      <c r="G596" s="61"/>
      <c r="H596" s="61"/>
      <c r="I596" s="61"/>
      <c r="J596" s="61"/>
      <c r="K596" s="61"/>
      <c r="L596" s="61"/>
      <c r="M596" s="61"/>
      <c r="N596" s="3">
        <f t="shared" si="168"/>
        <v>0</v>
      </c>
      <c r="O596" s="9">
        <f t="shared" si="169"/>
        <v>0</v>
      </c>
      <c r="P596" s="4">
        <f t="shared" si="173"/>
        <v>0</v>
      </c>
      <c r="Q596" s="11">
        <f t="shared" si="174"/>
        <v>0</v>
      </c>
      <c r="R596" s="10">
        <f t="shared" si="172"/>
        <v>0</v>
      </c>
      <c r="S596" s="8"/>
    </row>
    <row r="597" spans="1:19">
      <c r="A597" s="64" t="s">
        <v>67</v>
      </c>
      <c r="B597" s="65"/>
      <c r="C597" s="65"/>
      <c r="D597" s="65"/>
      <c r="E597" s="65"/>
      <c r="F597" s="65"/>
      <c r="G597" s="65"/>
      <c r="H597" s="65"/>
      <c r="I597" s="65"/>
      <c r="J597" s="65"/>
      <c r="K597" s="65"/>
      <c r="L597" s="65"/>
      <c r="M597" s="65"/>
      <c r="N597" s="65"/>
      <c r="O597" s="65"/>
      <c r="P597" s="65"/>
      <c r="Q597" s="66"/>
      <c r="R597" s="10">
        <f>SUM(R587:R596)</f>
        <v>0</v>
      </c>
      <c r="S597" s="8"/>
    </row>
    <row r="598" spans="1:19" ht="15.75">
      <c r="A598" s="24" t="s">
        <v>68</v>
      </c>
      <c r="B598" s="24"/>
      <c r="C598" s="15"/>
      <c r="D598" s="15"/>
      <c r="E598" s="15"/>
      <c r="F598" s="15"/>
      <c r="G598" s="15"/>
      <c r="H598" s="15"/>
      <c r="I598" s="15"/>
      <c r="J598" s="15"/>
      <c r="K598" s="15"/>
      <c r="L598" s="15"/>
      <c r="M598" s="15"/>
      <c r="N598" s="15"/>
      <c r="O598" s="15"/>
      <c r="P598" s="15"/>
      <c r="Q598" s="15"/>
      <c r="R598" s="16"/>
      <c r="S598" s="8"/>
    </row>
    <row r="599" spans="1:19">
      <c r="A599" s="49" t="s">
        <v>88</v>
      </c>
      <c r="B599" s="49"/>
      <c r="C599" s="49"/>
      <c r="D599" s="49"/>
      <c r="E599" s="49"/>
      <c r="F599" s="49"/>
      <c r="G599" s="49"/>
      <c r="H599" s="49"/>
      <c r="I599" s="49"/>
      <c r="J599" s="15"/>
      <c r="K599" s="15"/>
      <c r="L599" s="15"/>
      <c r="M599" s="15"/>
      <c r="N599" s="15"/>
      <c r="O599" s="15"/>
      <c r="P599" s="15"/>
      <c r="Q599" s="15"/>
      <c r="R599" s="16"/>
      <c r="S599" s="8"/>
    </row>
    <row r="600" spans="1:19" s="8" customFormat="1">
      <c r="A600" s="49"/>
      <c r="B600" s="49"/>
      <c r="C600" s="49"/>
      <c r="D600" s="49"/>
      <c r="E600" s="49"/>
      <c r="F600" s="49"/>
      <c r="G600" s="49"/>
      <c r="H600" s="49"/>
      <c r="I600" s="49"/>
      <c r="J600" s="15"/>
      <c r="K600" s="15"/>
      <c r="L600" s="15"/>
      <c r="M600" s="15"/>
      <c r="N600" s="15"/>
      <c r="O600" s="15"/>
      <c r="P600" s="15"/>
      <c r="Q600" s="15"/>
      <c r="R600" s="16"/>
    </row>
    <row r="601" spans="1:19">
      <c r="A601" s="67" t="s">
        <v>186</v>
      </c>
      <c r="B601" s="68"/>
      <c r="C601" s="68"/>
      <c r="D601" s="68"/>
      <c r="E601" s="68"/>
      <c r="F601" s="68"/>
      <c r="G601" s="68"/>
      <c r="H601" s="68"/>
      <c r="I601" s="68"/>
      <c r="J601" s="68"/>
      <c r="K601" s="68"/>
      <c r="L601" s="68"/>
      <c r="M601" s="68"/>
      <c r="N601" s="68"/>
      <c r="O601" s="68"/>
      <c r="P601" s="68"/>
      <c r="Q601" s="57"/>
      <c r="R601" s="8"/>
      <c r="S601" s="8"/>
    </row>
    <row r="602" spans="1:19" ht="18">
      <c r="A602" s="69" t="s">
        <v>27</v>
      </c>
      <c r="B602" s="70"/>
      <c r="C602" s="70"/>
      <c r="D602" s="50"/>
      <c r="E602" s="50"/>
      <c r="F602" s="50"/>
      <c r="G602" s="50"/>
      <c r="H602" s="50"/>
      <c r="I602" s="50"/>
      <c r="J602" s="50"/>
      <c r="K602" s="50"/>
      <c r="L602" s="50"/>
      <c r="M602" s="50"/>
      <c r="N602" s="50"/>
      <c r="O602" s="50"/>
      <c r="P602" s="50"/>
      <c r="Q602" s="57"/>
      <c r="R602" s="8"/>
      <c r="S602" s="8"/>
    </row>
    <row r="603" spans="1:19">
      <c r="A603" s="67" t="s">
        <v>72</v>
      </c>
      <c r="B603" s="68"/>
      <c r="C603" s="68"/>
      <c r="D603" s="68"/>
      <c r="E603" s="68"/>
      <c r="F603" s="68"/>
      <c r="G603" s="68"/>
      <c r="H603" s="68"/>
      <c r="I603" s="68"/>
      <c r="J603" s="68"/>
      <c r="K603" s="68"/>
      <c r="L603" s="68"/>
      <c r="M603" s="68"/>
      <c r="N603" s="68"/>
      <c r="O603" s="68"/>
      <c r="P603" s="68"/>
      <c r="Q603" s="57"/>
      <c r="R603" s="8"/>
      <c r="S603" s="8"/>
    </row>
    <row r="604" spans="1:19">
      <c r="A604" s="61">
        <v>1</v>
      </c>
      <c r="B604" s="61"/>
      <c r="C604" s="12"/>
      <c r="D604" s="61"/>
      <c r="E604" s="61"/>
      <c r="F604" s="61"/>
      <c r="G604" s="61"/>
      <c r="H604" s="61"/>
      <c r="I604" s="61"/>
      <c r="J604" s="61"/>
      <c r="K604" s="61"/>
      <c r="L604" s="61"/>
      <c r="M604" s="61"/>
      <c r="N604" s="3">
        <f t="shared" ref="N604:N613" si="175">(IF(F604="OŽ",IF(L604=1,550.8,IF(L604=2,426.38,IF(L604=3,342.14,IF(L604=4,181.44,IF(L604=5,168.48,IF(L604=6,155.52,IF(L604=7,148.5,IF(L604=8,144,0))))))))+IF(L604&lt;=8,0,IF(L604&lt;=16,137.7,IF(L604&lt;=24,108,IF(L604&lt;=32,80.1,IF(L604&lt;=36,52.2,0)))))-IF(L604&lt;=8,0,IF(L604&lt;=16,(L604-9)*2.754,IF(L604&lt;=24,(L604-17)* 2.754,IF(L604&lt;=32,(L604-25)* 2.754,IF(L604&lt;=36,(L604-33)*2.754,0))))),0)+IF(F604="PČ",IF(L604=1,449,IF(L604=2,314.6,IF(L604=3,238,IF(L604=4,172,IF(L604=5,159,IF(L604=6,145,IF(L604=7,132,IF(L604=8,119,0))))))))+IF(L604&lt;=8,0,IF(L604&lt;=16,88,IF(L604&lt;=24,55,IF(L604&lt;=32,22,0))))-IF(L604&lt;=8,0,IF(L604&lt;=16,(L604-9)*2.245,IF(L604&lt;=24,(L604-17)*2.245,IF(L604&lt;=32,(L604-25)*2.245,0)))),0)+IF(F604="PČneol",IF(L604=1,85,IF(L604=2,64.61,IF(L604=3,50.76,IF(L604=4,16.25,IF(L604=5,15,IF(L604=6,13.75,IF(L604=7,12.5,IF(L604=8,11.25,0))))))))+IF(L604&lt;=8,0,IF(L604&lt;=16,9,0))-IF(L604&lt;=8,0,IF(L604&lt;=16,(L604-9)*0.425,0)),0)+IF(F604="PŽ",IF(L604=1,85,IF(L604=2,59.5,IF(L604=3,45,IF(L604=4,32.5,IF(L604=5,30,IF(L604=6,27.5,IF(L604=7,25,IF(L604=8,22.5,0))))))))+IF(L604&lt;=8,0,IF(L604&lt;=16,19,IF(L604&lt;=24,13,IF(L604&lt;=32,8,0))))-IF(L604&lt;=8,0,IF(L604&lt;=16,(L604-9)*0.425,IF(L604&lt;=24,(L604-17)*0.425,IF(L604&lt;=32,(L604-25)*0.425,0)))),0)+IF(F604="EČ",IF(L604=1,204,IF(L604=2,156.24,IF(L604=3,123.84,IF(L604=4,72,IF(L604=5,66,IF(L604=6,60,IF(L604=7,54,IF(L604=8,48,0))))))))+IF(L604&lt;=8,0,IF(L604&lt;=16,40,IF(L604&lt;=24,25,0)))-IF(L604&lt;=8,0,IF(L604&lt;=16,(L604-9)*1.02,IF(L604&lt;=24,(L604-17)*1.02,0))),0)+IF(F604="EČneol",IF(L604=1,68,IF(L604=2,51.69,IF(L604=3,40.61,IF(L604=4,13,IF(L604=5,12,IF(L604=6,11,IF(L604=7,10,IF(L604=8,9,0)))))))))+IF(F604="EŽ",IF(L604=1,68,IF(L604=2,47.6,IF(L604=3,36,IF(L604=4,18,IF(L604=5,16.5,IF(L604=6,15,IF(L604=7,13.5,IF(L604=8,12,0))))))))+IF(L604&lt;=8,0,IF(L604&lt;=16,10,IF(L604&lt;=24,6,0)))-IF(L604&lt;=8,0,IF(L604&lt;=16,(L604-9)*0.34,IF(L604&lt;=24,(L604-17)*0.34,0))),0)+IF(F604="PT",IF(L604=1,68,IF(L604=2,52.08,IF(L604=3,41.28,IF(L604=4,24,IF(L604=5,22,IF(L604=6,20,IF(L604=7,18,IF(L604=8,16,0))))))))+IF(L604&lt;=8,0,IF(L604&lt;=16,13,IF(L604&lt;=24,9,IF(L604&lt;=32,4,0))))-IF(L604&lt;=8,0,IF(L604&lt;=16,(L604-9)*0.34,IF(L604&lt;=24,(L604-17)*0.34,IF(L604&lt;=32,(L604-25)*0.34,0)))),0)+IF(F604="JOŽ",IF(L604=1,85,IF(L604=2,59.5,IF(L604=3,45,IF(L604=4,32.5,IF(L604=5,30,IF(L604=6,27.5,IF(L604=7,25,IF(L604=8,22.5,0))))))))+IF(L604&lt;=8,0,IF(L604&lt;=16,19,IF(L604&lt;=24,13,0)))-IF(L604&lt;=8,0,IF(L604&lt;=16,(L604-9)*0.425,IF(L604&lt;=24,(L604-17)*0.425,0))),0)+IF(F604="JPČ",IF(L604=1,68,IF(L604=2,47.6,IF(L604=3,36,IF(L604=4,26,IF(L604=5,24,IF(L604=6,22,IF(L604=7,20,IF(L604=8,18,0))))))))+IF(L604&lt;=8,0,IF(L604&lt;=16,13,IF(L604&lt;=24,9,0)))-IF(L604&lt;=8,0,IF(L604&lt;=16,(L604-9)*0.34,IF(L604&lt;=24,(L604-17)*0.34,0))),0)+IF(F604="JEČ",IF(L604=1,34,IF(L604=2,26.04,IF(L604=3,20.6,IF(L604=4,12,IF(L604=5,11,IF(L604=6,10,IF(L604=7,9,IF(L604=8,8,0))))))))+IF(L604&lt;=8,0,IF(L604&lt;=16,6,0))-IF(L604&lt;=8,0,IF(L604&lt;=16,(L604-9)*0.17,0)),0)+IF(F604="JEOF",IF(L604=1,34,IF(L604=2,26.04,IF(L604=3,20.6,IF(L604=4,12,IF(L604=5,11,IF(L604=6,10,IF(L604=7,9,IF(L604=8,8,0))))))))+IF(L604&lt;=8,0,IF(L604&lt;=16,6,0))-IF(L604&lt;=8,0,IF(L604&lt;=16,(L604-9)*0.17,0)),0)+IF(F604="JnPČ",IF(L604=1,51,IF(L604=2,35.7,IF(L604=3,27,IF(L604=4,19.5,IF(L604=5,18,IF(L604=6,16.5,IF(L604=7,15,IF(L604=8,13.5,0))))))))+IF(L604&lt;=8,0,IF(L604&lt;=16,10,0))-IF(L604&lt;=8,0,IF(L604&lt;=16,(L604-9)*0.255,0)),0)+IF(F604="JnEČ",IF(L604=1,25.5,IF(L604=2,19.53,IF(L604=3,15.48,IF(L604=4,9,IF(L604=5,8.25,IF(L604=6,7.5,IF(L604=7,6.75,IF(L604=8,6,0))))))))+IF(L604&lt;=8,0,IF(L604&lt;=16,5,0))-IF(L604&lt;=8,0,IF(L604&lt;=16,(L604-9)*0.1275,0)),0)+IF(F604="JčPČ",IF(L604=1,21.25,IF(L604=2,14.5,IF(L604=3,11.5,IF(L604=4,7,IF(L604=5,6.5,IF(L604=6,6,IF(L604=7,5.5,IF(L604=8,5,0))))))))+IF(L604&lt;=8,0,IF(L604&lt;=16,4,0))-IF(L604&lt;=8,0,IF(L604&lt;=16,(L604-9)*0.10625,0)),0)+IF(F604="JčEČ",IF(L604=1,17,IF(L604=2,13.02,IF(L604=3,10.32,IF(L604=4,6,IF(L604=5,5.5,IF(L604=6,5,IF(L604=7,4.5,IF(L604=8,4,0))))))))+IF(L604&lt;=8,0,IF(L604&lt;=16,3,0))-IF(L604&lt;=8,0,IF(L604&lt;=16,(L604-9)*0.085,0)),0)+IF(F604="NEAK",IF(L604=1,11.48,IF(L604=2,8.79,IF(L604=3,6.97,IF(L604=4,4.05,IF(L604=5,3.71,IF(L604=6,3.38,IF(L604=7,3.04,IF(L604=8,2.7,0))))))))+IF(L604&lt;=8,0,IF(L604&lt;=16,2,IF(L604&lt;=24,1.3,0)))-IF(L604&lt;=8,0,IF(L604&lt;=16,(L604-9)*0.0574,IF(L604&lt;=24,(L604-17)*0.0574,0))),0))*IF(L604&lt;0,1,IF(OR(F604="PČ",F604="PŽ",F604="PT"),IF(J604&lt;32,J604/32,1),1))* IF(L604&lt;0,1,IF(OR(F604="EČ",F604="EŽ",F604="JOŽ",F604="JPČ",F604="NEAK"),IF(J604&lt;24,J604/24,1),1))*IF(L604&lt;0,1,IF(OR(F604="PČneol",F604="JEČ",F604="JEOF",F604="JnPČ",F604="JnEČ",F604="JčPČ",F604="JčEČ"),IF(J604&lt;16,J604/16,1),1))*IF(L604&lt;0,1,IF(F604="EČneol",IF(J604&lt;8,J604/8,1),1))</f>
        <v>0</v>
      </c>
      <c r="O604" s="9">
        <f t="shared" ref="O604:O613" si="176">IF(F604="OŽ",N604,IF(H604="Ne",IF(J604*0.3&lt;J604-L604,N604,0),IF(J604*0.1&lt;J604-L604,N604,0)))</f>
        <v>0</v>
      </c>
      <c r="P604" s="4">
        <f t="shared" ref="P604" si="177">IF(O604=0,0,IF(F604="OŽ",IF(L604&gt;35,0,IF(J604&gt;35,(36-L604)*1.836,((36-L604)-(36-J604))*1.836)),0)+IF(F604="PČ",IF(L604&gt;31,0,IF(J604&gt;31,(32-L604)*1.347,((32-L604)-(32-J604))*1.347)),0)+ IF(F604="PČneol",IF(L604&gt;15,0,IF(J604&gt;15,(16-L604)*0.255,((16-L604)-(16-J604))*0.255)),0)+IF(F604="PŽ",IF(L604&gt;31,0,IF(J604&gt;31,(32-L604)*0.255,((32-L604)-(32-J604))*0.255)),0)+IF(F604="EČ",IF(L604&gt;23,0,IF(J604&gt;23,(24-L604)*0.612,((24-L604)-(24-J604))*0.612)),0)+IF(F604="EČneol",IF(L604&gt;7,0,IF(J604&gt;7,(8-L604)*0.204,((8-L604)-(8-J604))*0.204)),0)+IF(F604="EŽ",IF(L604&gt;23,0,IF(J604&gt;23,(24-L604)*0.204,((24-L604)-(24-J604))*0.204)),0)+IF(F604="PT",IF(L604&gt;31,0,IF(J604&gt;31,(32-L604)*0.204,((32-L604)-(32-J604))*0.204)),0)+IF(F604="JOŽ",IF(L604&gt;23,0,IF(J604&gt;23,(24-L604)*0.255,((24-L604)-(24-J604))*0.255)),0)+IF(F604="JPČ",IF(L604&gt;23,0,IF(J604&gt;23,(24-L604)*0.204,((24-L604)-(24-J604))*0.204)),0)+IF(F604="JEČ",IF(L604&gt;15,0,IF(J604&gt;15,(16-L604)*0.102,((16-L604)-(16-J604))*0.102)),0)+IF(F604="JEOF",IF(L604&gt;15,0,IF(J604&gt;15,(16-L604)*0.102,((16-L604)-(16-J604))*0.102)),0)+IF(F604="JnPČ",IF(L604&gt;15,0,IF(J604&gt;15,(16-L604)*0.153,((16-L604)-(16-J604))*0.153)),0)+IF(F604="JnEČ",IF(L604&gt;15,0,IF(J604&gt;15,(16-L604)*0.0765,((16-L604)-(16-J604))*0.0765)),0)+IF(F604="JčPČ",IF(L604&gt;15,0,IF(J604&gt;15,(16-L604)*0.06375,((16-L604)-(16-J604))*0.06375)),0)+IF(F604="JčEČ",IF(L604&gt;15,0,IF(J604&gt;15,(16-L604)*0.051,((16-L604)-(16-J604))*0.051)),0)+IF(F604="NEAK",IF(L604&gt;23,0,IF(J604&gt;23,(24-L604)*0.03444,((24-L604)-(24-J604))*0.03444)),0))</f>
        <v>0</v>
      </c>
      <c r="Q604" s="11">
        <f t="shared" ref="Q604" si="178">IF(ISERROR(P604*100/N604),0,(P604*100/N604))</f>
        <v>0</v>
      </c>
      <c r="R604" s="10">
        <f t="shared" ref="R604:R613" si="179">IF(Q604&lt;=30,O604+P604,O604+O604*0.3)*IF(G604=1,0.4,IF(G604=2,0.75,IF(G604="1 (kas 4 m. 1 k. nerengiamos)",0.52,1)))*IF(D604="olimpinė",1,IF(M604="Ne",0.5,1))*IF(OR(A$5="Lietuvos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federacija"),IF(OR(J604&lt;8,K604&lt;16),0,1),1)*E604*IF(I604&lt;=1,1,1/I604)*IF(OR(A$5="Lietuvos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604" s="8"/>
    </row>
    <row r="605" spans="1:19">
      <c r="A605" s="61">
        <v>2</v>
      </c>
      <c r="B605" s="61"/>
      <c r="C605" s="12"/>
      <c r="D605" s="61"/>
      <c r="E605" s="61"/>
      <c r="F605" s="61"/>
      <c r="G605" s="61"/>
      <c r="H605" s="61"/>
      <c r="I605" s="61"/>
      <c r="J605" s="61"/>
      <c r="K605" s="61"/>
      <c r="L605" s="61"/>
      <c r="M605" s="61"/>
      <c r="N605" s="3">
        <f t="shared" si="175"/>
        <v>0</v>
      </c>
      <c r="O605" s="9">
        <f t="shared" si="176"/>
        <v>0</v>
      </c>
      <c r="P605" s="4">
        <f t="shared" ref="P605:P613" si="180">IF(O605=0,0,IF(F605="OŽ",IF(L605&gt;35,0,IF(J605&gt;35,(36-L605)*1.836,((36-L605)-(36-J605))*1.836)),0)+IF(F605="PČ",IF(L605&gt;31,0,IF(J605&gt;31,(32-L605)*1.347,((32-L605)-(32-J605))*1.347)),0)+ IF(F605="PČneol",IF(L605&gt;15,0,IF(J605&gt;15,(16-L605)*0.255,((16-L605)-(16-J605))*0.255)),0)+IF(F605="PŽ",IF(L605&gt;31,0,IF(J605&gt;31,(32-L605)*0.255,((32-L605)-(32-J605))*0.255)),0)+IF(F605="EČ",IF(L605&gt;23,0,IF(J605&gt;23,(24-L605)*0.612,((24-L605)-(24-J605))*0.612)),0)+IF(F605="EČneol",IF(L605&gt;7,0,IF(J605&gt;7,(8-L605)*0.204,((8-L605)-(8-J605))*0.204)),0)+IF(F605="EŽ",IF(L605&gt;23,0,IF(J605&gt;23,(24-L605)*0.204,((24-L605)-(24-J605))*0.204)),0)+IF(F605="PT",IF(L605&gt;31,0,IF(J605&gt;31,(32-L605)*0.204,((32-L605)-(32-J605))*0.204)),0)+IF(F605="JOŽ",IF(L605&gt;23,0,IF(J605&gt;23,(24-L605)*0.255,((24-L605)-(24-J605))*0.255)),0)+IF(F605="JPČ",IF(L605&gt;23,0,IF(J605&gt;23,(24-L605)*0.204,((24-L605)-(24-J605))*0.204)),0)+IF(F605="JEČ",IF(L605&gt;15,0,IF(J605&gt;15,(16-L605)*0.102,((16-L605)-(16-J605))*0.102)),0)+IF(F605="JEOF",IF(L605&gt;15,0,IF(J605&gt;15,(16-L605)*0.102,((16-L605)-(16-J605))*0.102)),0)+IF(F605="JnPČ",IF(L605&gt;15,0,IF(J605&gt;15,(16-L605)*0.153,((16-L605)-(16-J605))*0.153)),0)+IF(F605="JnEČ",IF(L605&gt;15,0,IF(J605&gt;15,(16-L605)*0.0765,((16-L605)-(16-J605))*0.0765)),0)+IF(F605="JčPČ",IF(L605&gt;15,0,IF(J605&gt;15,(16-L605)*0.06375,((16-L605)-(16-J605))*0.06375)),0)+IF(F605="JčEČ",IF(L605&gt;15,0,IF(J605&gt;15,(16-L605)*0.051,((16-L605)-(16-J605))*0.051)),0)+IF(F605="NEAK",IF(L605&gt;23,0,IF(J605&gt;23,(24-L605)*0.03444,((24-L605)-(24-J605))*0.03444)),0))</f>
        <v>0</v>
      </c>
      <c r="Q605" s="11">
        <f t="shared" ref="Q605:Q613" si="181">IF(ISERROR(P605*100/N605),0,(P605*100/N605))</f>
        <v>0</v>
      </c>
      <c r="R605" s="10">
        <f t="shared" si="179"/>
        <v>0</v>
      </c>
      <c r="S605" s="8"/>
    </row>
    <row r="606" spans="1:19">
      <c r="A606" s="61">
        <v>3</v>
      </c>
      <c r="B606" s="61"/>
      <c r="C606" s="12"/>
      <c r="D606" s="61"/>
      <c r="E606" s="61"/>
      <c r="F606" s="61"/>
      <c r="G606" s="61"/>
      <c r="H606" s="61"/>
      <c r="I606" s="61"/>
      <c r="J606" s="61"/>
      <c r="K606" s="61"/>
      <c r="L606" s="61"/>
      <c r="M606" s="61"/>
      <c r="N606" s="3">
        <f t="shared" si="175"/>
        <v>0</v>
      </c>
      <c r="O606" s="9">
        <f t="shared" si="176"/>
        <v>0</v>
      </c>
      <c r="P606" s="4">
        <f t="shared" si="180"/>
        <v>0</v>
      </c>
      <c r="Q606" s="11">
        <f t="shared" si="181"/>
        <v>0</v>
      </c>
      <c r="R606" s="10">
        <f t="shared" si="179"/>
        <v>0</v>
      </c>
      <c r="S606" s="8"/>
    </row>
    <row r="607" spans="1:19">
      <c r="A607" s="61">
        <v>4</v>
      </c>
      <c r="B607" s="61"/>
      <c r="C607" s="12"/>
      <c r="D607" s="61"/>
      <c r="E607" s="61"/>
      <c r="F607" s="61"/>
      <c r="G607" s="61"/>
      <c r="H607" s="61"/>
      <c r="I607" s="61"/>
      <c r="J607" s="61"/>
      <c r="K607" s="61"/>
      <c r="L607" s="61"/>
      <c r="M607" s="61"/>
      <c r="N607" s="3">
        <f t="shared" si="175"/>
        <v>0</v>
      </c>
      <c r="O607" s="9">
        <f t="shared" si="176"/>
        <v>0</v>
      </c>
      <c r="P607" s="4">
        <f t="shared" si="180"/>
        <v>0</v>
      </c>
      <c r="Q607" s="11">
        <f t="shared" si="181"/>
        <v>0</v>
      </c>
      <c r="R607" s="10">
        <f t="shared" si="179"/>
        <v>0</v>
      </c>
      <c r="S607" s="8"/>
    </row>
    <row r="608" spans="1:19">
      <c r="A608" s="61">
        <v>5</v>
      </c>
      <c r="B608" s="61"/>
      <c r="C608" s="12"/>
      <c r="D608" s="61"/>
      <c r="E608" s="61"/>
      <c r="F608" s="61"/>
      <c r="G608" s="61"/>
      <c r="H608" s="61"/>
      <c r="I608" s="61"/>
      <c r="J608" s="61"/>
      <c r="K608" s="61"/>
      <c r="L608" s="61"/>
      <c r="M608" s="61"/>
      <c r="N608" s="3">
        <f t="shared" si="175"/>
        <v>0</v>
      </c>
      <c r="O608" s="9">
        <f t="shared" si="176"/>
        <v>0</v>
      </c>
      <c r="P608" s="4">
        <f t="shared" si="180"/>
        <v>0</v>
      </c>
      <c r="Q608" s="11">
        <f t="shared" si="181"/>
        <v>0</v>
      </c>
      <c r="R608" s="10">
        <f t="shared" si="179"/>
        <v>0</v>
      </c>
      <c r="S608" s="8"/>
    </row>
    <row r="609" spans="1:19">
      <c r="A609" s="61">
        <v>6</v>
      </c>
      <c r="B609" s="61"/>
      <c r="C609" s="12"/>
      <c r="D609" s="61"/>
      <c r="E609" s="61"/>
      <c r="F609" s="61"/>
      <c r="G609" s="61"/>
      <c r="H609" s="61"/>
      <c r="I609" s="61"/>
      <c r="J609" s="61"/>
      <c r="K609" s="61"/>
      <c r="L609" s="61"/>
      <c r="M609" s="61"/>
      <c r="N609" s="3">
        <f t="shared" si="175"/>
        <v>0</v>
      </c>
      <c r="O609" s="9">
        <f t="shared" si="176"/>
        <v>0</v>
      </c>
      <c r="P609" s="4">
        <f t="shared" si="180"/>
        <v>0</v>
      </c>
      <c r="Q609" s="11">
        <f t="shared" si="181"/>
        <v>0</v>
      </c>
      <c r="R609" s="10">
        <f t="shared" si="179"/>
        <v>0</v>
      </c>
      <c r="S609" s="8"/>
    </row>
    <row r="610" spans="1:19">
      <c r="A610" s="61">
        <v>7</v>
      </c>
      <c r="B610" s="61"/>
      <c r="C610" s="12"/>
      <c r="D610" s="61"/>
      <c r="E610" s="61"/>
      <c r="F610" s="61"/>
      <c r="G610" s="61"/>
      <c r="H610" s="61"/>
      <c r="I610" s="61"/>
      <c r="J610" s="61"/>
      <c r="K610" s="61"/>
      <c r="L610" s="61"/>
      <c r="M610" s="61"/>
      <c r="N610" s="3">
        <f t="shared" si="175"/>
        <v>0</v>
      </c>
      <c r="O610" s="9">
        <f t="shared" si="176"/>
        <v>0</v>
      </c>
      <c r="P610" s="4">
        <f t="shared" si="180"/>
        <v>0</v>
      </c>
      <c r="Q610" s="11">
        <f t="shared" si="181"/>
        <v>0</v>
      </c>
      <c r="R610" s="10">
        <f t="shared" si="179"/>
        <v>0</v>
      </c>
      <c r="S610" s="8"/>
    </row>
    <row r="611" spans="1:19">
      <c r="A611" s="61">
        <v>8</v>
      </c>
      <c r="B611" s="61"/>
      <c r="C611" s="12"/>
      <c r="D611" s="61"/>
      <c r="E611" s="61"/>
      <c r="F611" s="61"/>
      <c r="G611" s="61"/>
      <c r="H611" s="61"/>
      <c r="I611" s="61"/>
      <c r="J611" s="61"/>
      <c r="K611" s="61"/>
      <c r="L611" s="61"/>
      <c r="M611" s="61"/>
      <c r="N611" s="3">
        <f t="shared" si="175"/>
        <v>0</v>
      </c>
      <c r="O611" s="9">
        <f t="shared" si="176"/>
        <v>0</v>
      </c>
      <c r="P611" s="4">
        <f t="shared" si="180"/>
        <v>0</v>
      </c>
      <c r="Q611" s="11">
        <f t="shared" si="181"/>
        <v>0</v>
      </c>
      <c r="R611" s="10">
        <f t="shared" si="179"/>
        <v>0</v>
      </c>
      <c r="S611" s="8"/>
    </row>
    <row r="612" spans="1:19">
      <c r="A612" s="61">
        <v>9</v>
      </c>
      <c r="B612" s="61"/>
      <c r="C612" s="12"/>
      <c r="D612" s="61"/>
      <c r="E612" s="61"/>
      <c r="F612" s="61"/>
      <c r="G612" s="61"/>
      <c r="H612" s="61"/>
      <c r="I612" s="61"/>
      <c r="J612" s="61"/>
      <c r="K612" s="61"/>
      <c r="L612" s="61"/>
      <c r="M612" s="61"/>
      <c r="N612" s="3">
        <f t="shared" si="175"/>
        <v>0</v>
      </c>
      <c r="O612" s="9">
        <f t="shared" si="176"/>
        <v>0</v>
      </c>
      <c r="P612" s="4">
        <f t="shared" si="180"/>
        <v>0</v>
      </c>
      <c r="Q612" s="11">
        <f t="shared" si="181"/>
        <v>0</v>
      </c>
      <c r="R612" s="10">
        <f t="shared" si="179"/>
        <v>0</v>
      </c>
      <c r="S612" s="8"/>
    </row>
    <row r="613" spans="1:19">
      <c r="A613" s="61">
        <v>10</v>
      </c>
      <c r="B613" s="61"/>
      <c r="C613" s="12"/>
      <c r="D613" s="61"/>
      <c r="E613" s="61"/>
      <c r="F613" s="61"/>
      <c r="G613" s="61"/>
      <c r="H613" s="61"/>
      <c r="I613" s="61"/>
      <c r="J613" s="61"/>
      <c r="K613" s="61"/>
      <c r="L613" s="61"/>
      <c r="M613" s="61"/>
      <c r="N613" s="3">
        <f t="shared" si="175"/>
        <v>0</v>
      </c>
      <c r="O613" s="9">
        <f t="shared" si="176"/>
        <v>0</v>
      </c>
      <c r="P613" s="4">
        <f t="shared" si="180"/>
        <v>0</v>
      </c>
      <c r="Q613" s="11">
        <f t="shared" si="181"/>
        <v>0</v>
      </c>
      <c r="R613" s="10">
        <f t="shared" si="179"/>
        <v>0</v>
      </c>
      <c r="S613" s="8"/>
    </row>
    <row r="614" spans="1:19">
      <c r="A614" s="64" t="s">
        <v>67</v>
      </c>
      <c r="B614" s="65"/>
      <c r="C614" s="65"/>
      <c r="D614" s="65"/>
      <c r="E614" s="65"/>
      <c r="F614" s="65"/>
      <c r="G614" s="65"/>
      <c r="H614" s="65"/>
      <c r="I614" s="65"/>
      <c r="J614" s="65"/>
      <c r="K614" s="65"/>
      <c r="L614" s="65"/>
      <c r="M614" s="65"/>
      <c r="N614" s="65"/>
      <c r="O614" s="65"/>
      <c r="P614" s="65"/>
      <c r="Q614" s="66"/>
      <c r="R614" s="10">
        <f>SUM(R604:R613)</f>
        <v>0</v>
      </c>
      <c r="S614" s="8"/>
    </row>
    <row r="615" spans="1:19" ht="15.75">
      <c r="A615" s="24" t="s">
        <v>68</v>
      </c>
      <c r="B615" s="24"/>
      <c r="C615" s="15"/>
      <c r="D615" s="15"/>
      <c r="E615" s="15"/>
      <c r="F615" s="15"/>
      <c r="G615" s="15"/>
      <c r="H615" s="15"/>
      <c r="I615" s="15"/>
      <c r="J615" s="15"/>
      <c r="K615" s="15"/>
      <c r="L615" s="15"/>
      <c r="M615" s="15"/>
      <c r="N615" s="15"/>
      <c r="O615" s="15"/>
      <c r="P615" s="15"/>
      <c r="Q615" s="15"/>
      <c r="R615" s="16"/>
      <c r="S615" s="8"/>
    </row>
    <row r="616" spans="1:19">
      <c r="A616" s="49" t="s">
        <v>88</v>
      </c>
      <c r="B616" s="49"/>
      <c r="C616" s="49"/>
      <c r="D616" s="49"/>
      <c r="E616" s="49"/>
      <c r="F616" s="49"/>
      <c r="G616" s="49"/>
      <c r="H616" s="49"/>
      <c r="I616" s="49"/>
      <c r="J616" s="15"/>
      <c r="K616" s="15"/>
      <c r="L616" s="15"/>
      <c r="M616" s="15"/>
      <c r="N616" s="15"/>
      <c r="O616" s="15"/>
      <c r="P616" s="15"/>
      <c r="Q616" s="15"/>
      <c r="R616" s="16"/>
      <c r="S616" s="8"/>
    </row>
    <row r="617" spans="1:19" s="8" customFormat="1">
      <c r="A617" s="49"/>
      <c r="B617" s="49"/>
      <c r="C617" s="49"/>
      <c r="D617" s="49"/>
      <c r="E617" s="49"/>
      <c r="F617" s="49"/>
      <c r="G617" s="49"/>
      <c r="H617" s="49"/>
      <c r="I617" s="49"/>
      <c r="J617" s="15"/>
      <c r="K617" s="15"/>
      <c r="L617" s="15"/>
      <c r="M617" s="15"/>
      <c r="N617" s="15"/>
      <c r="O617" s="15"/>
      <c r="P617" s="15"/>
      <c r="Q617" s="15"/>
      <c r="R617" s="16"/>
    </row>
    <row r="618" spans="1:19">
      <c r="A618" s="67" t="s">
        <v>186</v>
      </c>
      <c r="B618" s="68"/>
      <c r="C618" s="68"/>
      <c r="D618" s="68"/>
      <c r="E618" s="68"/>
      <c r="F618" s="68"/>
      <c r="G618" s="68"/>
      <c r="H618" s="68"/>
      <c r="I618" s="68"/>
      <c r="J618" s="68"/>
      <c r="K618" s="68"/>
      <c r="L618" s="68"/>
      <c r="M618" s="68"/>
      <c r="N618" s="68"/>
      <c r="O618" s="68"/>
      <c r="P618" s="68"/>
      <c r="Q618" s="57"/>
      <c r="R618" s="8"/>
      <c r="S618" s="8"/>
    </row>
    <row r="619" spans="1:19" ht="18">
      <c r="A619" s="69" t="s">
        <v>27</v>
      </c>
      <c r="B619" s="70"/>
      <c r="C619" s="70"/>
      <c r="D619" s="50"/>
      <c r="E619" s="50"/>
      <c r="F619" s="50"/>
      <c r="G619" s="50"/>
      <c r="H619" s="50"/>
      <c r="I619" s="50"/>
      <c r="J619" s="50"/>
      <c r="K619" s="50"/>
      <c r="L619" s="50"/>
      <c r="M619" s="50"/>
      <c r="N619" s="50"/>
      <c r="O619" s="50"/>
      <c r="P619" s="50"/>
      <c r="Q619" s="57"/>
      <c r="R619" s="8"/>
      <c r="S619" s="8"/>
    </row>
    <row r="620" spans="1:19">
      <c r="A620" s="67" t="s">
        <v>72</v>
      </c>
      <c r="B620" s="68"/>
      <c r="C620" s="68"/>
      <c r="D620" s="68"/>
      <c r="E620" s="68"/>
      <c r="F620" s="68"/>
      <c r="G620" s="68"/>
      <c r="H620" s="68"/>
      <c r="I620" s="68"/>
      <c r="J620" s="68"/>
      <c r="K620" s="68"/>
      <c r="L620" s="68"/>
      <c r="M620" s="68"/>
      <c r="N620" s="68"/>
      <c r="O620" s="68"/>
      <c r="P620" s="68"/>
      <c r="Q620" s="57"/>
      <c r="R620" s="8"/>
      <c r="S620" s="8"/>
    </row>
    <row r="621" spans="1:19">
      <c r="A621" s="61">
        <v>1</v>
      </c>
      <c r="B621" s="61"/>
      <c r="C621" s="12"/>
      <c r="D621" s="61"/>
      <c r="E621" s="61"/>
      <c r="F621" s="61"/>
      <c r="G621" s="61"/>
      <c r="H621" s="61"/>
      <c r="I621" s="61"/>
      <c r="J621" s="61"/>
      <c r="K621" s="61"/>
      <c r="L621" s="61"/>
      <c r="M621" s="61"/>
      <c r="N621" s="3">
        <f t="shared" ref="N621:N630" si="182">(IF(F621="OŽ",IF(L621=1,550.8,IF(L621=2,426.38,IF(L621=3,342.14,IF(L621=4,181.44,IF(L621=5,168.48,IF(L621=6,155.52,IF(L621=7,148.5,IF(L621=8,144,0))))))))+IF(L621&lt;=8,0,IF(L621&lt;=16,137.7,IF(L621&lt;=24,108,IF(L621&lt;=32,80.1,IF(L621&lt;=36,52.2,0)))))-IF(L621&lt;=8,0,IF(L621&lt;=16,(L621-9)*2.754,IF(L621&lt;=24,(L621-17)* 2.754,IF(L621&lt;=32,(L621-25)* 2.754,IF(L621&lt;=36,(L621-33)*2.754,0))))),0)+IF(F621="PČ",IF(L621=1,449,IF(L621=2,314.6,IF(L621=3,238,IF(L621=4,172,IF(L621=5,159,IF(L621=6,145,IF(L621=7,132,IF(L621=8,119,0))))))))+IF(L621&lt;=8,0,IF(L621&lt;=16,88,IF(L621&lt;=24,55,IF(L621&lt;=32,22,0))))-IF(L621&lt;=8,0,IF(L621&lt;=16,(L621-9)*2.245,IF(L621&lt;=24,(L621-17)*2.245,IF(L621&lt;=32,(L621-25)*2.245,0)))),0)+IF(F621="PČneol",IF(L621=1,85,IF(L621=2,64.61,IF(L621=3,50.76,IF(L621=4,16.25,IF(L621=5,15,IF(L621=6,13.75,IF(L621=7,12.5,IF(L621=8,11.25,0))))))))+IF(L621&lt;=8,0,IF(L621&lt;=16,9,0))-IF(L621&lt;=8,0,IF(L621&lt;=16,(L621-9)*0.425,0)),0)+IF(F621="PŽ",IF(L621=1,85,IF(L621=2,59.5,IF(L621=3,45,IF(L621=4,32.5,IF(L621=5,30,IF(L621=6,27.5,IF(L621=7,25,IF(L621=8,22.5,0))))))))+IF(L621&lt;=8,0,IF(L621&lt;=16,19,IF(L621&lt;=24,13,IF(L621&lt;=32,8,0))))-IF(L621&lt;=8,0,IF(L621&lt;=16,(L621-9)*0.425,IF(L621&lt;=24,(L621-17)*0.425,IF(L621&lt;=32,(L621-25)*0.425,0)))),0)+IF(F621="EČ",IF(L621=1,204,IF(L621=2,156.24,IF(L621=3,123.84,IF(L621=4,72,IF(L621=5,66,IF(L621=6,60,IF(L621=7,54,IF(L621=8,48,0))))))))+IF(L621&lt;=8,0,IF(L621&lt;=16,40,IF(L621&lt;=24,25,0)))-IF(L621&lt;=8,0,IF(L621&lt;=16,(L621-9)*1.02,IF(L621&lt;=24,(L621-17)*1.02,0))),0)+IF(F621="EČneol",IF(L621=1,68,IF(L621=2,51.69,IF(L621=3,40.61,IF(L621=4,13,IF(L621=5,12,IF(L621=6,11,IF(L621=7,10,IF(L621=8,9,0)))))))))+IF(F621="EŽ",IF(L621=1,68,IF(L621=2,47.6,IF(L621=3,36,IF(L621=4,18,IF(L621=5,16.5,IF(L621=6,15,IF(L621=7,13.5,IF(L621=8,12,0))))))))+IF(L621&lt;=8,0,IF(L621&lt;=16,10,IF(L621&lt;=24,6,0)))-IF(L621&lt;=8,0,IF(L621&lt;=16,(L621-9)*0.34,IF(L621&lt;=24,(L621-17)*0.34,0))),0)+IF(F621="PT",IF(L621=1,68,IF(L621=2,52.08,IF(L621=3,41.28,IF(L621=4,24,IF(L621=5,22,IF(L621=6,20,IF(L621=7,18,IF(L621=8,16,0))))))))+IF(L621&lt;=8,0,IF(L621&lt;=16,13,IF(L621&lt;=24,9,IF(L621&lt;=32,4,0))))-IF(L621&lt;=8,0,IF(L621&lt;=16,(L621-9)*0.34,IF(L621&lt;=24,(L621-17)*0.34,IF(L621&lt;=32,(L621-25)*0.34,0)))),0)+IF(F621="JOŽ",IF(L621=1,85,IF(L621=2,59.5,IF(L621=3,45,IF(L621=4,32.5,IF(L621=5,30,IF(L621=6,27.5,IF(L621=7,25,IF(L621=8,22.5,0))))))))+IF(L621&lt;=8,0,IF(L621&lt;=16,19,IF(L621&lt;=24,13,0)))-IF(L621&lt;=8,0,IF(L621&lt;=16,(L621-9)*0.425,IF(L621&lt;=24,(L621-17)*0.425,0))),0)+IF(F621="JPČ",IF(L621=1,68,IF(L621=2,47.6,IF(L621=3,36,IF(L621=4,26,IF(L621=5,24,IF(L621=6,22,IF(L621=7,20,IF(L621=8,18,0))))))))+IF(L621&lt;=8,0,IF(L621&lt;=16,13,IF(L621&lt;=24,9,0)))-IF(L621&lt;=8,0,IF(L621&lt;=16,(L621-9)*0.34,IF(L621&lt;=24,(L621-17)*0.34,0))),0)+IF(F621="JEČ",IF(L621=1,34,IF(L621=2,26.04,IF(L621=3,20.6,IF(L621=4,12,IF(L621=5,11,IF(L621=6,10,IF(L621=7,9,IF(L621=8,8,0))))))))+IF(L621&lt;=8,0,IF(L621&lt;=16,6,0))-IF(L621&lt;=8,0,IF(L621&lt;=16,(L621-9)*0.17,0)),0)+IF(F621="JEOF",IF(L621=1,34,IF(L621=2,26.04,IF(L621=3,20.6,IF(L621=4,12,IF(L621=5,11,IF(L621=6,10,IF(L621=7,9,IF(L621=8,8,0))))))))+IF(L621&lt;=8,0,IF(L621&lt;=16,6,0))-IF(L621&lt;=8,0,IF(L621&lt;=16,(L621-9)*0.17,0)),0)+IF(F621="JnPČ",IF(L621=1,51,IF(L621=2,35.7,IF(L621=3,27,IF(L621=4,19.5,IF(L621=5,18,IF(L621=6,16.5,IF(L621=7,15,IF(L621=8,13.5,0))))))))+IF(L621&lt;=8,0,IF(L621&lt;=16,10,0))-IF(L621&lt;=8,0,IF(L621&lt;=16,(L621-9)*0.255,0)),0)+IF(F621="JnEČ",IF(L621=1,25.5,IF(L621=2,19.53,IF(L621=3,15.48,IF(L621=4,9,IF(L621=5,8.25,IF(L621=6,7.5,IF(L621=7,6.75,IF(L621=8,6,0))))))))+IF(L621&lt;=8,0,IF(L621&lt;=16,5,0))-IF(L621&lt;=8,0,IF(L621&lt;=16,(L621-9)*0.1275,0)),0)+IF(F621="JčPČ",IF(L621=1,21.25,IF(L621=2,14.5,IF(L621=3,11.5,IF(L621=4,7,IF(L621=5,6.5,IF(L621=6,6,IF(L621=7,5.5,IF(L621=8,5,0))))))))+IF(L621&lt;=8,0,IF(L621&lt;=16,4,0))-IF(L621&lt;=8,0,IF(L621&lt;=16,(L621-9)*0.10625,0)),0)+IF(F621="JčEČ",IF(L621=1,17,IF(L621=2,13.02,IF(L621=3,10.32,IF(L621=4,6,IF(L621=5,5.5,IF(L621=6,5,IF(L621=7,4.5,IF(L621=8,4,0))))))))+IF(L621&lt;=8,0,IF(L621&lt;=16,3,0))-IF(L621&lt;=8,0,IF(L621&lt;=16,(L621-9)*0.085,0)),0)+IF(F621="NEAK",IF(L621=1,11.48,IF(L621=2,8.79,IF(L621=3,6.97,IF(L621=4,4.05,IF(L621=5,3.71,IF(L621=6,3.38,IF(L621=7,3.04,IF(L621=8,2.7,0))))))))+IF(L621&lt;=8,0,IF(L621&lt;=16,2,IF(L621&lt;=24,1.3,0)))-IF(L621&lt;=8,0,IF(L621&lt;=16,(L621-9)*0.0574,IF(L621&lt;=24,(L621-17)*0.0574,0))),0))*IF(L621&lt;0,1,IF(OR(F621="PČ",F621="PŽ",F621="PT"),IF(J621&lt;32,J621/32,1),1))* IF(L621&lt;0,1,IF(OR(F621="EČ",F621="EŽ",F621="JOŽ",F621="JPČ",F621="NEAK"),IF(J621&lt;24,J621/24,1),1))*IF(L621&lt;0,1,IF(OR(F621="PČneol",F621="JEČ",F621="JEOF",F621="JnPČ",F621="JnEČ",F621="JčPČ",F621="JčEČ"),IF(J621&lt;16,J621/16,1),1))*IF(L621&lt;0,1,IF(F621="EČneol",IF(J621&lt;8,J621/8,1),1))</f>
        <v>0</v>
      </c>
      <c r="O621" s="9">
        <f t="shared" ref="O621:O630" si="183">IF(F621="OŽ",N621,IF(H621="Ne",IF(J621*0.3&lt;J621-L621,N621,0),IF(J621*0.1&lt;J621-L621,N621,0)))</f>
        <v>0</v>
      </c>
      <c r="P621" s="4">
        <f t="shared" ref="P621" si="184">IF(O621=0,0,IF(F621="OŽ",IF(L621&gt;35,0,IF(J621&gt;35,(36-L621)*1.836,((36-L621)-(36-J621))*1.836)),0)+IF(F621="PČ",IF(L621&gt;31,0,IF(J621&gt;31,(32-L621)*1.347,((32-L621)-(32-J621))*1.347)),0)+ IF(F621="PČneol",IF(L621&gt;15,0,IF(J621&gt;15,(16-L621)*0.255,((16-L621)-(16-J621))*0.255)),0)+IF(F621="PŽ",IF(L621&gt;31,0,IF(J621&gt;31,(32-L621)*0.255,((32-L621)-(32-J621))*0.255)),0)+IF(F621="EČ",IF(L621&gt;23,0,IF(J621&gt;23,(24-L621)*0.612,((24-L621)-(24-J621))*0.612)),0)+IF(F621="EČneol",IF(L621&gt;7,0,IF(J621&gt;7,(8-L621)*0.204,((8-L621)-(8-J621))*0.204)),0)+IF(F621="EŽ",IF(L621&gt;23,0,IF(J621&gt;23,(24-L621)*0.204,((24-L621)-(24-J621))*0.204)),0)+IF(F621="PT",IF(L621&gt;31,0,IF(J621&gt;31,(32-L621)*0.204,((32-L621)-(32-J621))*0.204)),0)+IF(F621="JOŽ",IF(L621&gt;23,0,IF(J621&gt;23,(24-L621)*0.255,((24-L621)-(24-J621))*0.255)),0)+IF(F621="JPČ",IF(L621&gt;23,0,IF(J621&gt;23,(24-L621)*0.204,((24-L621)-(24-J621))*0.204)),0)+IF(F621="JEČ",IF(L621&gt;15,0,IF(J621&gt;15,(16-L621)*0.102,((16-L621)-(16-J621))*0.102)),0)+IF(F621="JEOF",IF(L621&gt;15,0,IF(J621&gt;15,(16-L621)*0.102,((16-L621)-(16-J621))*0.102)),0)+IF(F621="JnPČ",IF(L621&gt;15,0,IF(J621&gt;15,(16-L621)*0.153,((16-L621)-(16-J621))*0.153)),0)+IF(F621="JnEČ",IF(L621&gt;15,0,IF(J621&gt;15,(16-L621)*0.0765,((16-L621)-(16-J621))*0.0765)),0)+IF(F621="JčPČ",IF(L621&gt;15,0,IF(J621&gt;15,(16-L621)*0.06375,((16-L621)-(16-J621))*0.06375)),0)+IF(F621="JčEČ",IF(L621&gt;15,0,IF(J621&gt;15,(16-L621)*0.051,((16-L621)-(16-J621))*0.051)),0)+IF(F621="NEAK",IF(L621&gt;23,0,IF(J621&gt;23,(24-L621)*0.03444,((24-L621)-(24-J621))*0.03444)),0))</f>
        <v>0</v>
      </c>
      <c r="Q621" s="11">
        <f t="shared" ref="Q621" si="185">IF(ISERROR(P621*100/N621),0,(P621*100/N621))</f>
        <v>0</v>
      </c>
      <c r="R621" s="10">
        <f t="shared" ref="R621:R630" si="186">IF(Q621&lt;=30,O621+P621,O621+O621*0.3)*IF(G621=1,0.4,IF(G621=2,0.75,IF(G621="1 (kas 4 m. 1 k. nerengiamos)",0.52,1)))*IF(D621="olimpinė",1,IF(M621="Ne",0.5,1))*IF(OR(A$5="Lietuvos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federacija"),IF(OR(J621&lt;8,K621&lt;16),0,1),1)*E621*IF(I621&lt;=1,1,1/I621)*IF(OR(A$5="Lietuvos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621" s="8"/>
    </row>
    <row r="622" spans="1:19">
      <c r="A622" s="61">
        <v>2</v>
      </c>
      <c r="B622" s="61"/>
      <c r="C622" s="12"/>
      <c r="D622" s="61"/>
      <c r="E622" s="61"/>
      <c r="F622" s="61"/>
      <c r="G622" s="61"/>
      <c r="H622" s="61"/>
      <c r="I622" s="61"/>
      <c r="J622" s="61"/>
      <c r="K622" s="61"/>
      <c r="L622" s="61"/>
      <c r="M622" s="61"/>
      <c r="N622" s="3">
        <f t="shared" si="182"/>
        <v>0</v>
      </c>
      <c r="O622" s="9">
        <f t="shared" si="183"/>
        <v>0</v>
      </c>
      <c r="P622" s="4">
        <f t="shared" ref="P622:P630" si="187">IF(O622=0,0,IF(F622="OŽ",IF(L622&gt;35,0,IF(J622&gt;35,(36-L622)*1.836,((36-L622)-(36-J622))*1.836)),0)+IF(F622="PČ",IF(L622&gt;31,0,IF(J622&gt;31,(32-L622)*1.347,((32-L622)-(32-J622))*1.347)),0)+ IF(F622="PČneol",IF(L622&gt;15,0,IF(J622&gt;15,(16-L622)*0.255,((16-L622)-(16-J622))*0.255)),0)+IF(F622="PŽ",IF(L622&gt;31,0,IF(J622&gt;31,(32-L622)*0.255,((32-L622)-(32-J622))*0.255)),0)+IF(F622="EČ",IF(L622&gt;23,0,IF(J622&gt;23,(24-L622)*0.612,((24-L622)-(24-J622))*0.612)),0)+IF(F622="EČneol",IF(L622&gt;7,0,IF(J622&gt;7,(8-L622)*0.204,((8-L622)-(8-J622))*0.204)),0)+IF(F622="EŽ",IF(L622&gt;23,0,IF(J622&gt;23,(24-L622)*0.204,((24-L622)-(24-J622))*0.204)),0)+IF(F622="PT",IF(L622&gt;31,0,IF(J622&gt;31,(32-L622)*0.204,((32-L622)-(32-J622))*0.204)),0)+IF(F622="JOŽ",IF(L622&gt;23,0,IF(J622&gt;23,(24-L622)*0.255,((24-L622)-(24-J622))*0.255)),0)+IF(F622="JPČ",IF(L622&gt;23,0,IF(J622&gt;23,(24-L622)*0.204,((24-L622)-(24-J622))*0.204)),0)+IF(F622="JEČ",IF(L622&gt;15,0,IF(J622&gt;15,(16-L622)*0.102,((16-L622)-(16-J622))*0.102)),0)+IF(F622="JEOF",IF(L622&gt;15,0,IF(J622&gt;15,(16-L622)*0.102,((16-L622)-(16-J622))*0.102)),0)+IF(F622="JnPČ",IF(L622&gt;15,0,IF(J622&gt;15,(16-L622)*0.153,((16-L622)-(16-J622))*0.153)),0)+IF(F622="JnEČ",IF(L622&gt;15,0,IF(J622&gt;15,(16-L622)*0.0765,((16-L622)-(16-J622))*0.0765)),0)+IF(F622="JčPČ",IF(L622&gt;15,0,IF(J622&gt;15,(16-L622)*0.06375,((16-L622)-(16-J622))*0.06375)),0)+IF(F622="JčEČ",IF(L622&gt;15,0,IF(J622&gt;15,(16-L622)*0.051,((16-L622)-(16-J622))*0.051)),0)+IF(F622="NEAK",IF(L622&gt;23,0,IF(J622&gt;23,(24-L622)*0.03444,((24-L622)-(24-J622))*0.03444)),0))</f>
        <v>0</v>
      </c>
      <c r="Q622" s="11">
        <f t="shared" ref="Q622:Q630" si="188">IF(ISERROR(P622*100/N622),0,(P622*100/N622))</f>
        <v>0</v>
      </c>
      <c r="R622" s="10">
        <f t="shared" si="186"/>
        <v>0</v>
      </c>
      <c r="S622" s="8"/>
    </row>
    <row r="623" spans="1:19">
      <c r="A623" s="61">
        <v>3</v>
      </c>
      <c r="B623" s="61"/>
      <c r="C623" s="12"/>
      <c r="D623" s="61"/>
      <c r="E623" s="61"/>
      <c r="F623" s="61"/>
      <c r="G623" s="61"/>
      <c r="H623" s="61"/>
      <c r="I623" s="61"/>
      <c r="J623" s="61"/>
      <c r="K623" s="61"/>
      <c r="L623" s="61"/>
      <c r="M623" s="61"/>
      <c r="N623" s="3">
        <f t="shared" si="182"/>
        <v>0</v>
      </c>
      <c r="O623" s="9">
        <f t="shared" si="183"/>
        <v>0</v>
      </c>
      <c r="P623" s="4">
        <f t="shared" si="187"/>
        <v>0</v>
      </c>
      <c r="Q623" s="11">
        <f t="shared" si="188"/>
        <v>0</v>
      </c>
      <c r="R623" s="10">
        <f t="shared" si="186"/>
        <v>0</v>
      </c>
      <c r="S623" s="8"/>
    </row>
    <row r="624" spans="1:19">
      <c r="A624" s="61">
        <v>4</v>
      </c>
      <c r="B624" s="61"/>
      <c r="C624" s="12"/>
      <c r="D624" s="61"/>
      <c r="E624" s="61"/>
      <c r="F624" s="61"/>
      <c r="G624" s="61"/>
      <c r="H624" s="61"/>
      <c r="I624" s="61"/>
      <c r="J624" s="61"/>
      <c r="K624" s="61"/>
      <c r="L624" s="61"/>
      <c r="M624" s="61"/>
      <c r="N624" s="3">
        <f t="shared" si="182"/>
        <v>0</v>
      </c>
      <c r="O624" s="9">
        <f t="shared" si="183"/>
        <v>0</v>
      </c>
      <c r="P624" s="4">
        <f t="shared" si="187"/>
        <v>0</v>
      </c>
      <c r="Q624" s="11">
        <f t="shared" si="188"/>
        <v>0</v>
      </c>
      <c r="R624" s="10">
        <f t="shared" si="186"/>
        <v>0</v>
      </c>
      <c r="S624" s="8"/>
    </row>
    <row r="625" spans="1:19">
      <c r="A625" s="61">
        <v>5</v>
      </c>
      <c r="B625" s="61"/>
      <c r="C625" s="12"/>
      <c r="D625" s="61"/>
      <c r="E625" s="61"/>
      <c r="F625" s="61"/>
      <c r="G625" s="61"/>
      <c r="H625" s="61"/>
      <c r="I625" s="61"/>
      <c r="J625" s="61"/>
      <c r="K625" s="61"/>
      <c r="L625" s="61"/>
      <c r="M625" s="61"/>
      <c r="N625" s="3">
        <f t="shared" si="182"/>
        <v>0</v>
      </c>
      <c r="O625" s="9">
        <f t="shared" si="183"/>
        <v>0</v>
      </c>
      <c r="P625" s="4">
        <f t="shared" si="187"/>
        <v>0</v>
      </c>
      <c r="Q625" s="11">
        <f t="shared" si="188"/>
        <v>0</v>
      </c>
      <c r="R625" s="10">
        <f t="shared" si="186"/>
        <v>0</v>
      </c>
      <c r="S625" s="8"/>
    </row>
    <row r="626" spans="1:19">
      <c r="A626" s="61">
        <v>6</v>
      </c>
      <c r="B626" s="61"/>
      <c r="C626" s="12"/>
      <c r="D626" s="61"/>
      <c r="E626" s="61"/>
      <c r="F626" s="61"/>
      <c r="G626" s="61"/>
      <c r="H626" s="61"/>
      <c r="I626" s="61"/>
      <c r="J626" s="61"/>
      <c r="K626" s="61"/>
      <c r="L626" s="61"/>
      <c r="M626" s="61"/>
      <c r="N626" s="3">
        <f t="shared" si="182"/>
        <v>0</v>
      </c>
      <c r="O626" s="9">
        <f t="shared" si="183"/>
        <v>0</v>
      </c>
      <c r="P626" s="4">
        <f t="shared" si="187"/>
        <v>0</v>
      </c>
      <c r="Q626" s="11">
        <f t="shared" si="188"/>
        <v>0</v>
      </c>
      <c r="R626" s="10">
        <f t="shared" si="186"/>
        <v>0</v>
      </c>
      <c r="S626" s="8"/>
    </row>
    <row r="627" spans="1:19">
      <c r="A627" s="61">
        <v>7</v>
      </c>
      <c r="B627" s="61"/>
      <c r="C627" s="12"/>
      <c r="D627" s="61"/>
      <c r="E627" s="61"/>
      <c r="F627" s="61"/>
      <c r="G627" s="61"/>
      <c r="H627" s="61"/>
      <c r="I627" s="61"/>
      <c r="J627" s="61"/>
      <c r="K627" s="61"/>
      <c r="L627" s="61"/>
      <c r="M627" s="61"/>
      <c r="N627" s="3">
        <f t="shared" si="182"/>
        <v>0</v>
      </c>
      <c r="O627" s="9">
        <f t="shared" si="183"/>
        <v>0</v>
      </c>
      <c r="P627" s="4">
        <f t="shared" si="187"/>
        <v>0</v>
      </c>
      <c r="Q627" s="11">
        <f t="shared" si="188"/>
        <v>0</v>
      </c>
      <c r="R627" s="10">
        <f t="shared" si="186"/>
        <v>0</v>
      </c>
      <c r="S627" s="8"/>
    </row>
    <row r="628" spans="1:19">
      <c r="A628" s="61">
        <v>8</v>
      </c>
      <c r="B628" s="61"/>
      <c r="C628" s="12"/>
      <c r="D628" s="61"/>
      <c r="E628" s="61"/>
      <c r="F628" s="61"/>
      <c r="G628" s="61"/>
      <c r="H628" s="61"/>
      <c r="I628" s="61"/>
      <c r="J628" s="61"/>
      <c r="K628" s="61"/>
      <c r="L628" s="61"/>
      <c r="M628" s="61"/>
      <c r="N628" s="3">
        <f t="shared" si="182"/>
        <v>0</v>
      </c>
      <c r="O628" s="9">
        <f t="shared" si="183"/>
        <v>0</v>
      </c>
      <c r="P628" s="4">
        <f t="shared" si="187"/>
        <v>0</v>
      </c>
      <c r="Q628" s="11">
        <f t="shared" si="188"/>
        <v>0</v>
      </c>
      <c r="R628" s="10">
        <f t="shared" si="186"/>
        <v>0</v>
      </c>
      <c r="S628" s="8"/>
    </row>
    <row r="629" spans="1:19">
      <c r="A629" s="61">
        <v>9</v>
      </c>
      <c r="B629" s="61"/>
      <c r="C629" s="12"/>
      <c r="D629" s="61"/>
      <c r="E629" s="61"/>
      <c r="F629" s="61"/>
      <c r="G629" s="61"/>
      <c r="H629" s="61"/>
      <c r="I629" s="61"/>
      <c r="J629" s="61"/>
      <c r="K629" s="61"/>
      <c r="L629" s="61"/>
      <c r="M629" s="61"/>
      <c r="N629" s="3">
        <f t="shared" si="182"/>
        <v>0</v>
      </c>
      <c r="O629" s="9">
        <f t="shared" si="183"/>
        <v>0</v>
      </c>
      <c r="P629" s="4">
        <f t="shared" si="187"/>
        <v>0</v>
      </c>
      <c r="Q629" s="11">
        <f t="shared" si="188"/>
        <v>0</v>
      </c>
      <c r="R629" s="10">
        <f t="shared" si="186"/>
        <v>0</v>
      </c>
      <c r="S629" s="8"/>
    </row>
    <row r="630" spans="1:19">
      <c r="A630" s="61">
        <v>10</v>
      </c>
      <c r="B630" s="61"/>
      <c r="C630" s="12"/>
      <c r="D630" s="61"/>
      <c r="E630" s="61"/>
      <c r="F630" s="61"/>
      <c r="G630" s="61"/>
      <c r="H630" s="61"/>
      <c r="I630" s="61"/>
      <c r="J630" s="61"/>
      <c r="K630" s="61"/>
      <c r="L630" s="61"/>
      <c r="M630" s="61"/>
      <c r="N630" s="3">
        <f t="shared" si="182"/>
        <v>0</v>
      </c>
      <c r="O630" s="9">
        <f t="shared" si="183"/>
        <v>0</v>
      </c>
      <c r="P630" s="4">
        <f t="shared" si="187"/>
        <v>0</v>
      </c>
      <c r="Q630" s="11">
        <f t="shared" si="188"/>
        <v>0</v>
      </c>
      <c r="R630" s="10">
        <f t="shared" si="186"/>
        <v>0</v>
      </c>
      <c r="S630" s="8"/>
    </row>
    <row r="631" spans="1:19">
      <c r="A631" s="64" t="s">
        <v>67</v>
      </c>
      <c r="B631" s="65"/>
      <c r="C631" s="65"/>
      <c r="D631" s="65"/>
      <c r="E631" s="65"/>
      <c r="F631" s="65"/>
      <c r="G631" s="65"/>
      <c r="H631" s="65"/>
      <c r="I631" s="65"/>
      <c r="J631" s="65"/>
      <c r="K631" s="65"/>
      <c r="L631" s="65"/>
      <c r="M631" s="65"/>
      <c r="N631" s="65"/>
      <c r="O631" s="65"/>
      <c r="P631" s="65"/>
      <c r="Q631" s="66"/>
      <c r="R631" s="10">
        <f>SUM(R621:R630)</f>
        <v>0</v>
      </c>
      <c r="S631" s="8"/>
    </row>
    <row r="632" spans="1:19" ht="15.75">
      <c r="A632" s="24" t="s">
        <v>68</v>
      </c>
      <c r="B632" s="24"/>
      <c r="C632" s="15"/>
      <c r="D632" s="15"/>
      <c r="E632" s="15"/>
      <c r="F632" s="15"/>
      <c r="G632" s="15"/>
      <c r="H632" s="15"/>
      <c r="I632" s="15"/>
      <c r="J632" s="15"/>
      <c r="K632" s="15"/>
      <c r="L632" s="15"/>
      <c r="M632" s="15"/>
      <c r="N632" s="15"/>
      <c r="O632" s="15"/>
      <c r="P632" s="15"/>
      <c r="Q632" s="15"/>
      <c r="R632" s="16"/>
      <c r="S632" s="8"/>
    </row>
    <row r="633" spans="1:19">
      <c r="A633" s="49" t="s">
        <v>88</v>
      </c>
      <c r="B633" s="49"/>
      <c r="C633" s="49"/>
      <c r="D633" s="49"/>
      <c r="E633" s="49"/>
      <c r="F633" s="49"/>
      <c r="G633" s="49"/>
      <c r="H633" s="49"/>
      <c r="I633" s="49"/>
      <c r="J633" s="15"/>
      <c r="K633" s="15"/>
      <c r="L633" s="15"/>
      <c r="M633" s="15"/>
      <c r="N633" s="15"/>
      <c r="O633" s="15"/>
      <c r="P633" s="15"/>
      <c r="Q633" s="15"/>
      <c r="R633" s="16"/>
      <c r="S633" s="8"/>
    </row>
    <row r="634" spans="1:19" s="8" customFormat="1">
      <c r="A634" s="49"/>
      <c r="B634" s="49"/>
      <c r="C634" s="49"/>
      <c r="D634" s="49"/>
      <c r="E634" s="49"/>
      <c r="F634" s="49"/>
      <c r="G634" s="49"/>
      <c r="H634" s="49"/>
      <c r="I634" s="49"/>
      <c r="J634" s="15"/>
      <c r="K634" s="15"/>
      <c r="L634" s="15"/>
      <c r="M634" s="15"/>
      <c r="N634" s="15"/>
      <c r="O634" s="15"/>
      <c r="P634" s="15"/>
      <c r="Q634" s="15"/>
      <c r="R634" s="16"/>
    </row>
    <row r="635" spans="1:19">
      <c r="A635" s="67" t="s">
        <v>186</v>
      </c>
      <c r="B635" s="68"/>
      <c r="C635" s="68"/>
      <c r="D635" s="68"/>
      <c r="E635" s="68"/>
      <c r="F635" s="68"/>
      <c r="G635" s="68"/>
      <c r="H635" s="68"/>
      <c r="I635" s="68"/>
      <c r="J635" s="68"/>
      <c r="K635" s="68"/>
      <c r="L635" s="68"/>
      <c r="M635" s="68"/>
      <c r="N635" s="68"/>
      <c r="O635" s="68"/>
      <c r="P635" s="68"/>
      <c r="Q635" s="57"/>
      <c r="R635" s="8"/>
      <c r="S635" s="8"/>
    </row>
    <row r="636" spans="1:19" ht="18">
      <c r="A636" s="69" t="s">
        <v>27</v>
      </c>
      <c r="B636" s="70"/>
      <c r="C636" s="70"/>
      <c r="D636" s="50"/>
      <c r="E636" s="50"/>
      <c r="F636" s="50"/>
      <c r="G636" s="50"/>
      <c r="H636" s="50"/>
      <c r="I636" s="50"/>
      <c r="J636" s="50"/>
      <c r="K636" s="50"/>
      <c r="L636" s="50"/>
      <c r="M636" s="50"/>
      <c r="N636" s="50"/>
      <c r="O636" s="50"/>
      <c r="P636" s="50"/>
      <c r="Q636" s="57"/>
      <c r="R636" s="8"/>
      <c r="S636" s="8"/>
    </row>
    <row r="637" spans="1:19">
      <c r="A637" s="67" t="s">
        <v>72</v>
      </c>
      <c r="B637" s="68"/>
      <c r="C637" s="68"/>
      <c r="D637" s="68"/>
      <c r="E637" s="68"/>
      <c r="F637" s="68"/>
      <c r="G637" s="68"/>
      <c r="H637" s="68"/>
      <c r="I637" s="68"/>
      <c r="J637" s="68"/>
      <c r="K637" s="68"/>
      <c r="L637" s="68"/>
      <c r="M637" s="68"/>
      <c r="N637" s="68"/>
      <c r="O637" s="68"/>
      <c r="P637" s="68"/>
      <c r="Q637" s="57"/>
      <c r="R637" s="8"/>
      <c r="S637" s="8"/>
    </row>
    <row r="638" spans="1:19">
      <c r="A638" s="61">
        <v>1</v>
      </c>
      <c r="B638" s="61"/>
      <c r="C638" s="12"/>
      <c r="D638" s="61"/>
      <c r="E638" s="61"/>
      <c r="F638" s="61"/>
      <c r="G638" s="61"/>
      <c r="H638" s="61"/>
      <c r="I638" s="61"/>
      <c r="J638" s="61"/>
      <c r="K638" s="61"/>
      <c r="L638" s="61"/>
      <c r="M638" s="61"/>
      <c r="N638" s="3">
        <f t="shared" ref="N638:N647" si="189">(IF(F638="OŽ",IF(L638=1,550.8,IF(L638=2,426.38,IF(L638=3,342.14,IF(L638=4,181.44,IF(L638=5,168.48,IF(L638=6,155.52,IF(L638=7,148.5,IF(L638=8,144,0))))))))+IF(L638&lt;=8,0,IF(L638&lt;=16,137.7,IF(L638&lt;=24,108,IF(L638&lt;=32,80.1,IF(L638&lt;=36,52.2,0)))))-IF(L638&lt;=8,0,IF(L638&lt;=16,(L638-9)*2.754,IF(L638&lt;=24,(L638-17)* 2.754,IF(L638&lt;=32,(L638-25)* 2.754,IF(L638&lt;=36,(L638-33)*2.754,0))))),0)+IF(F638="PČ",IF(L638=1,449,IF(L638=2,314.6,IF(L638=3,238,IF(L638=4,172,IF(L638=5,159,IF(L638=6,145,IF(L638=7,132,IF(L638=8,119,0))))))))+IF(L638&lt;=8,0,IF(L638&lt;=16,88,IF(L638&lt;=24,55,IF(L638&lt;=32,22,0))))-IF(L638&lt;=8,0,IF(L638&lt;=16,(L638-9)*2.245,IF(L638&lt;=24,(L638-17)*2.245,IF(L638&lt;=32,(L638-25)*2.245,0)))),0)+IF(F638="PČneol",IF(L638=1,85,IF(L638=2,64.61,IF(L638=3,50.76,IF(L638=4,16.25,IF(L638=5,15,IF(L638=6,13.75,IF(L638=7,12.5,IF(L638=8,11.25,0))))))))+IF(L638&lt;=8,0,IF(L638&lt;=16,9,0))-IF(L638&lt;=8,0,IF(L638&lt;=16,(L638-9)*0.425,0)),0)+IF(F638="PŽ",IF(L638=1,85,IF(L638=2,59.5,IF(L638=3,45,IF(L638=4,32.5,IF(L638=5,30,IF(L638=6,27.5,IF(L638=7,25,IF(L638=8,22.5,0))))))))+IF(L638&lt;=8,0,IF(L638&lt;=16,19,IF(L638&lt;=24,13,IF(L638&lt;=32,8,0))))-IF(L638&lt;=8,0,IF(L638&lt;=16,(L638-9)*0.425,IF(L638&lt;=24,(L638-17)*0.425,IF(L638&lt;=32,(L638-25)*0.425,0)))),0)+IF(F638="EČ",IF(L638=1,204,IF(L638=2,156.24,IF(L638=3,123.84,IF(L638=4,72,IF(L638=5,66,IF(L638=6,60,IF(L638=7,54,IF(L638=8,48,0))))))))+IF(L638&lt;=8,0,IF(L638&lt;=16,40,IF(L638&lt;=24,25,0)))-IF(L638&lt;=8,0,IF(L638&lt;=16,(L638-9)*1.02,IF(L638&lt;=24,(L638-17)*1.02,0))),0)+IF(F638="EČneol",IF(L638=1,68,IF(L638=2,51.69,IF(L638=3,40.61,IF(L638=4,13,IF(L638=5,12,IF(L638=6,11,IF(L638=7,10,IF(L638=8,9,0)))))))))+IF(F638="EŽ",IF(L638=1,68,IF(L638=2,47.6,IF(L638=3,36,IF(L638=4,18,IF(L638=5,16.5,IF(L638=6,15,IF(L638=7,13.5,IF(L638=8,12,0))))))))+IF(L638&lt;=8,0,IF(L638&lt;=16,10,IF(L638&lt;=24,6,0)))-IF(L638&lt;=8,0,IF(L638&lt;=16,(L638-9)*0.34,IF(L638&lt;=24,(L638-17)*0.34,0))),0)+IF(F638="PT",IF(L638=1,68,IF(L638=2,52.08,IF(L638=3,41.28,IF(L638=4,24,IF(L638=5,22,IF(L638=6,20,IF(L638=7,18,IF(L638=8,16,0))))))))+IF(L638&lt;=8,0,IF(L638&lt;=16,13,IF(L638&lt;=24,9,IF(L638&lt;=32,4,0))))-IF(L638&lt;=8,0,IF(L638&lt;=16,(L638-9)*0.34,IF(L638&lt;=24,(L638-17)*0.34,IF(L638&lt;=32,(L638-25)*0.34,0)))),0)+IF(F638="JOŽ",IF(L638=1,85,IF(L638=2,59.5,IF(L638=3,45,IF(L638=4,32.5,IF(L638=5,30,IF(L638=6,27.5,IF(L638=7,25,IF(L638=8,22.5,0))))))))+IF(L638&lt;=8,0,IF(L638&lt;=16,19,IF(L638&lt;=24,13,0)))-IF(L638&lt;=8,0,IF(L638&lt;=16,(L638-9)*0.425,IF(L638&lt;=24,(L638-17)*0.425,0))),0)+IF(F638="JPČ",IF(L638=1,68,IF(L638=2,47.6,IF(L638=3,36,IF(L638=4,26,IF(L638=5,24,IF(L638=6,22,IF(L638=7,20,IF(L638=8,18,0))))))))+IF(L638&lt;=8,0,IF(L638&lt;=16,13,IF(L638&lt;=24,9,0)))-IF(L638&lt;=8,0,IF(L638&lt;=16,(L638-9)*0.34,IF(L638&lt;=24,(L638-17)*0.34,0))),0)+IF(F638="JEČ",IF(L638=1,34,IF(L638=2,26.04,IF(L638=3,20.6,IF(L638=4,12,IF(L638=5,11,IF(L638=6,10,IF(L638=7,9,IF(L638=8,8,0))))))))+IF(L638&lt;=8,0,IF(L638&lt;=16,6,0))-IF(L638&lt;=8,0,IF(L638&lt;=16,(L638-9)*0.17,0)),0)+IF(F638="JEOF",IF(L638=1,34,IF(L638=2,26.04,IF(L638=3,20.6,IF(L638=4,12,IF(L638=5,11,IF(L638=6,10,IF(L638=7,9,IF(L638=8,8,0))))))))+IF(L638&lt;=8,0,IF(L638&lt;=16,6,0))-IF(L638&lt;=8,0,IF(L638&lt;=16,(L638-9)*0.17,0)),0)+IF(F638="JnPČ",IF(L638=1,51,IF(L638=2,35.7,IF(L638=3,27,IF(L638=4,19.5,IF(L638=5,18,IF(L638=6,16.5,IF(L638=7,15,IF(L638=8,13.5,0))))))))+IF(L638&lt;=8,0,IF(L638&lt;=16,10,0))-IF(L638&lt;=8,0,IF(L638&lt;=16,(L638-9)*0.255,0)),0)+IF(F638="JnEČ",IF(L638=1,25.5,IF(L638=2,19.53,IF(L638=3,15.48,IF(L638=4,9,IF(L638=5,8.25,IF(L638=6,7.5,IF(L638=7,6.75,IF(L638=8,6,0))))))))+IF(L638&lt;=8,0,IF(L638&lt;=16,5,0))-IF(L638&lt;=8,0,IF(L638&lt;=16,(L638-9)*0.1275,0)),0)+IF(F638="JčPČ",IF(L638=1,21.25,IF(L638=2,14.5,IF(L638=3,11.5,IF(L638=4,7,IF(L638=5,6.5,IF(L638=6,6,IF(L638=7,5.5,IF(L638=8,5,0))))))))+IF(L638&lt;=8,0,IF(L638&lt;=16,4,0))-IF(L638&lt;=8,0,IF(L638&lt;=16,(L638-9)*0.10625,0)),0)+IF(F638="JčEČ",IF(L638=1,17,IF(L638=2,13.02,IF(L638=3,10.32,IF(L638=4,6,IF(L638=5,5.5,IF(L638=6,5,IF(L638=7,4.5,IF(L638=8,4,0))))))))+IF(L638&lt;=8,0,IF(L638&lt;=16,3,0))-IF(L638&lt;=8,0,IF(L638&lt;=16,(L638-9)*0.085,0)),0)+IF(F638="NEAK",IF(L638=1,11.48,IF(L638=2,8.79,IF(L638=3,6.97,IF(L638=4,4.05,IF(L638=5,3.71,IF(L638=6,3.38,IF(L638=7,3.04,IF(L638=8,2.7,0))))))))+IF(L638&lt;=8,0,IF(L638&lt;=16,2,IF(L638&lt;=24,1.3,0)))-IF(L638&lt;=8,0,IF(L638&lt;=16,(L638-9)*0.0574,IF(L638&lt;=24,(L638-17)*0.0574,0))),0))*IF(L638&lt;0,1,IF(OR(F638="PČ",F638="PŽ",F638="PT"),IF(J638&lt;32,J638/32,1),1))* IF(L638&lt;0,1,IF(OR(F638="EČ",F638="EŽ",F638="JOŽ",F638="JPČ",F638="NEAK"),IF(J638&lt;24,J638/24,1),1))*IF(L638&lt;0,1,IF(OR(F638="PČneol",F638="JEČ",F638="JEOF",F638="JnPČ",F638="JnEČ",F638="JčPČ",F638="JčEČ"),IF(J638&lt;16,J638/16,1),1))*IF(L638&lt;0,1,IF(F638="EČneol",IF(J638&lt;8,J638/8,1),1))</f>
        <v>0</v>
      </c>
      <c r="O638" s="9">
        <f t="shared" ref="O638:O647" si="190">IF(F638="OŽ",N638,IF(H638="Ne",IF(J638*0.3&lt;J638-L638,N638,0),IF(J638*0.1&lt;J638-L638,N638,0)))</f>
        <v>0</v>
      </c>
      <c r="P638" s="4">
        <f t="shared" ref="P638" si="191">IF(O638=0,0,IF(F638="OŽ",IF(L638&gt;35,0,IF(J638&gt;35,(36-L638)*1.836,((36-L638)-(36-J638))*1.836)),0)+IF(F638="PČ",IF(L638&gt;31,0,IF(J638&gt;31,(32-L638)*1.347,((32-L638)-(32-J638))*1.347)),0)+ IF(F638="PČneol",IF(L638&gt;15,0,IF(J638&gt;15,(16-L638)*0.255,((16-L638)-(16-J638))*0.255)),0)+IF(F638="PŽ",IF(L638&gt;31,0,IF(J638&gt;31,(32-L638)*0.255,((32-L638)-(32-J638))*0.255)),0)+IF(F638="EČ",IF(L638&gt;23,0,IF(J638&gt;23,(24-L638)*0.612,((24-L638)-(24-J638))*0.612)),0)+IF(F638="EČneol",IF(L638&gt;7,0,IF(J638&gt;7,(8-L638)*0.204,((8-L638)-(8-J638))*0.204)),0)+IF(F638="EŽ",IF(L638&gt;23,0,IF(J638&gt;23,(24-L638)*0.204,((24-L638)-(24-J638))*0.204)),0)+IF(F638="PT",IF(L638&gt;31,0,IF(J638&gt;31,(32-L638)*0.204,((32-L638)-(32-J638))*0.204)),0)+IF(F638="JOŽ",IF(L638&gt;23,0,IF(J638&gt;23,(24-L638)*0.255,((24-L638)-(24-J638))*0.255)),0)+IF(F638="JPČ",IF(L638&gt;23,0,IF(J638&gt;23,(24-L638)*0.204,((24-L638)-(24-J638))*0.204)),0)+IF(F638="JEČ",IF(L638&gt;15,0,IF(J638&gt;15,(16-L638)*0.102,((16-L638)-(16-J638))*0.102)),0)+IF(F638="JEOF",IF(L638&gt;15,0,IF(J638&gt;15,(16-L638)*0.102,((16-L638)-(16-J638))*0.102)),0)+IF(F638="JnPČ",IF(L638&gt;15,0,IF(J638&gt;15,(16-L638)*0.153,((16-L638)-(16-J638))*0.153)),0)+IF(F638="JnEČ",IF(L638&gt;15,0,IF(J638&gt;15,(16-L638)*0.0765,((16-L638)-(16-J638))*0.0765)),0)+IF(F638="JčPČ",IF(L638&gt;15,0,IF(J638&gt;15,(16-L638)*0.06375,((16-L638)-(16-J638))*0.06375)),0)+IF(F638="JčEČ",IF(L638&gt;15,0,IF(J638&gt;15,(16-L638)*0.051,((16-L638)-(16-J638))*0.051)),0)+IF(F638="NEAK",IF(L638&gt;23,0,IF(J638&gt;23,(24-L638)*0.03444,((24-L638)-(24-J638))*0.03444)),0))</f>
        <v>0</v>
      </c>
      <c r="Q638" s="11">
        <f t="shared" ref="Q638" si="192">IF(ISERROR(P638*100/N638),0,(P638*100/N638))</f>
        <v>0</v>
      </c>
      <c r="R638" s="10">
        <f t="shared" ref="R638:R647" si="193">IF(Q638&lt;=30,O638+P638,O638+O638*0.3)*IF(G638=1,0.4,IF(G638=2,0.75,IF(G638="1 (kas 4 m. 1 k. nerengiamos)",0.52,1)))*IF(D638="olimpinė",1,IF(M638="Ne",0.5,1))*IF(OR(A$5="Lietuvos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federacija"),IF(OR(J638&lt;8,K638&lt;16),0,1),1)*E638*IF(I638&lt;=1,1,1/I638)*IF(OR(A$5="Lietuvos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638" s="8"/>
    </row>
    <row r="639" spans="1:19">
      <c r="A639" s="61">
        <v>2</v>
      </c>
      <c r="B639" s="61"/>
      <c r="C639" s="12"/>
      <c r="D639" s="61"/>
      <c r="E639" s="61"/>
      <c r="F639" s="61"/>
      <c r="G639" s="61"/>
      <c r="H639" s="61"/>
      <c r="I639" s="61"/>
      <c r="J639" s="61"/>
      <c r="K639" s="61"/>
      <c r="L639" s="61"/>
      <c r="M639" s="61"/>
      <c r="N639" s="3">
        <f t="shared" si="189"/>
        <v>0</v>
      </c>
      <c r="O639" s="9">
        <f t="shared" si="190"/>
        <v>0</v>
      </c>
      <c r="P639" s="4">
        <f t="shared" ref="P639:P647" si="194">IF(O639=0,0,IF(F639="OŽ",IF(L639&gt;35,0,IF(J639&gt;35,(36-L639)*1.836,((36-L639)-(36-J639))*1.836)),0)+IF(F639="PČ",IF(L639&gt;31,0,IF(J639&gt;31,(32-L639)*1.347,((32-L639)-(32-J639))*1.347)),0)+ IF(F639="PČneol",IF(L639&gt;15,0,IF(J639&gt;15,(16-L639)*0.255,((16-L639)-(16-J639))*0.255)),0)+IF(F639="PŽ",IF(L639&gt;31,0,IF(J639&gt;31,(32-L639)*0.255,((32-L639)-(32-J639))*0.255)),0)+IF(F639="EČ",IF(L639&gt;23,0,IF(J639&gt;23,(24-L639)*0.612,((24-L639)-(24-J639))*0.612)),0)+IF(F639="EČneol",IF(L639&gt;7,0,IF(J639&gt;7,(8-L639)*0.204,((8-L639)-(8-J639))*0.204)),0)+IF(F639="EŽ",IF(L639&gt;23,0,IF(J639&gt;23,(24-L639)*0.204,((24-L639)-(24-J639))*0.204)),0)+IF(F639="PT",IF(L639&gt;31,0,IF(J639&gt;31,(32-L639)*0.204,((32-L639)-(32-J639))*0.204)),0)+IF(F639="JOŽ",IF(L639&gt;23,0,IF(J639&gt;23,(24-L639)*0.255,((24-L639)-(24-J639))*0.255)),0)+IF(F639="JPČ",IF(L639&gt;23,0,IF(J639&gt;23,(24-L639)*0.204,((24-L639)-(24-J639))*0.204)),0)+IF(F639="JEČ",IF(L639&gt;15,0,IF(J639&gt;15,(16-L639)*0.102,((16-L639)-(16-J639))*0.102)),0)+IF(F639="JEOF",IF(L639&gt;15,0,IF(J639&gt;15,(16-L639)*0.102,((16-L639)-(16-J639))*0.102)),0)+IF(F639="JnPČ",IF(L639&gt;15,0,IF(J639&gt;15,(16-L639)*0.153,((16-L639)-(16-J639))*0.153)),0)+IF(F639="JnEČ",IF(L639&gt;15,0,IF(J639&gt;15,(16-L639)*0.0765,((16-L639)-(16-J639))*0.0765)),0)+IF(F639="JčPČ",IF(L639&gt;15,0,IF(J639&gt;15,(16-L639)*0.06375,((16-L639)-(16-J639))*0.06375)),0)+IF(F639="JčEČ",IF(L639&gt;15,0,IF(J639&gt;15,(16-L639)*0.051,((16-L639)-(16-J639))*0.051)),0)+IF(F639="NEAK",IF(L639&gt;23,0,IF(J639&gt;23,(24-L639)*0.03444,((24-L639)-(24-J639))*0.03444)),0))</f>
        <v>0</v>
      </c>
      <c r="Q639" s="11">
        <f t="shared" ref="Q639:Q647" si="195">IF(ISERROR(P639*100/N639),0,(P639*100/N639))</f>
        <v>0</v>
      </c>
      <c r="R639" s="10">
        <f t="shared" si="193"/>
        <v>0</v>
      </c>
      <c r="S639" s="8"/>
    </row>
    <row r="640" spans="1:19">
      <c r="A640" s="61">
        <v>3</v>
      </c>
      <c r="B640" s="61"/>
      <c r="C640" s="12"/>
      <c r="D640" s="61"/>
      <c r="E640" s="61"/>
      <c r="F640" s="61"/>
      <c r="G640" s="61"/>
      <c r="H640" s="61"/>
      <c r="I640" s="61"/>
      <c r="J640" s="61"/>
      <c r="K640" s="61"/>
      <c r="L640" s="61"/>
      <c r="M640" s="61"/>
      <c r="N640" s="3">
        <f t="shared" si="189"/>
        <v>0</v>
      </c>
      <c r="O640" s="9">
        <f t="shared" si="190"/>
        <v>0</v>
      </c>
      <c r="P640" s="4">
        <f t="shared" si="194"/>
        <v>0</v>
      </c>
      <c r="Q640" s="11">
        <f t="shared" si="195"/>
        <v>0</v>
      </c>
      <c r="R640" s="10">
        <f t="shared" si="193"/>
        <v>0</v>
      </c>
      <c r="S640" s="8"/>
    </row>
    <row r="641" spans="1:19">
      <c r="A641" s="61">
        <v>4</v>
      </c>
      <c r="B641" s="61"/>
      <c r="C641" s="12"/>
      <c r="D641" s="61"/>
      <c r="E641" s="61"/>
      <c r="F641" s="61"/>
      <c r="G641" s="61"/>
      <c r="H641" s="61"/>
      <c r="I641" s="61"/>
      <c r="J641" s="61"/>
      <c r="K641" s="61"/>
      <c r="L641" s="61"/>
      <c r="M641" s="61"/>
      <c r="N641" s="3">
        <f t="shared" si="189"/>
        <v>0</v>
      </c>
      <c r="O641" s="9">
        <f t="shared" si="190"/>
        <v>0</v>
      </c>
      <c r="P641" s="4">
        <f t="shared" si="194"/>
        <v>0</v>
      </c>
      <c r="Q641" s="11">
        <f t="shared" si="195"/>
        <v>0</v>
      </c>
      <c r="R641" s="10">
        <f t="shared" si="193"/>
        <v>0</v>
      </c>
      <c r="S641" s="8"/>
    </row>
    <row r="642" spans="1:19">
      <c r="A642" s="61">
        <v>5</v>
      </c>
      <c r="B642" s="61"/>
      <c r="C642" s="12"/>
      <c r="D642" s="61"/>
      <c r="E642" s="61"/>
      <c r="F642" s="61"/>
      <c r="G642" s="61"/>
      <c r="H642" s="61"/>
      <c r="I642" s="61"/>
      <c r="J642" s="61"/>
      <c r="K642" s="61"/>
      <c r="L642" s="61"/>
      <c r="M642" s="61"/>
      <c r="N642" s="3">
        <f t="shared" si="189"/>
        <v>0</v>
      </c>
      <c r="O642" s="9">
        <f t="shared" si="190"/>
        <v>0</v>
      </c>
      <c r="P642" s="4">
        <f t="shared" si="194"/>
        <v>0</v>
      </c>
      <c r="Q642" s="11">
        <f t="shared" si="195"/>
        <v>0</v>
      </c>
      <c r="R642" s="10">
        <f t="shared" si="193"/>
        <v>0</v>
      </c>
      <c r="S642" s="8"/>
    </row>
    <row r="643" spans="1:19">
      <c r="A643" s="61">
        <v>6</v>
      </c>
      <c r="B643" s="61"/>
      <c r="C643" s="12"/>
      <c r="D643" s="61"/>
      <c r="E643" s="61"/>
      <c r="F643" s="61"/>
      <c r="G643" s="61"/>
      <c r="H643" s="61"/>
      <c r="I643" s="61"/>
      <c r="J643" s="61"/>
      <c r="K643" s="61"/>
      <c r="L643" s="61"/>
      <c r="M643" s="61"/>
      <c r="N643" s="3">
        <f t="shared" si="189"/>
        <v>0</v>
      </c>
      <c r="O643" s="9">
        <f t="shared" si="190"/>
        <v>0</v>
      </c>
      <c r="P643" s="4">
        <f t="shared" si="194"/>
        <v>0</v>
      </c>
      <c r="Q643" s="11">
        <f t="shared" si="195"/>
        <v>0</v>
      </c>
      <c r="R643" s="10">
        <f t="shared" si="193"/>
        <v>0</v>
      </c>
      <c r="S643" s="8"/>
    </row>
    <row r="644" spans="1:19">
      <c r="A644" s="61">
        <v>7</v>
      </c>
      <c r="B644" s="61"/>
      <c r="C644" s="12"/>
      <c r="D644" s="61"/>
      <c r="E644" s="61"/>
      <c r="F644" s="61"/>
      <c r="G644" s="61"/>
      <c r="H644" s="61"/>
      <c r="I644" s="61"/>
      <c r="J644" s="61"/>
      <c r="K644" s="61"/>
      <c r="L644" s="61"/>
      <c r="M644" s="61"/>
      <c r="N644" s="3">
        <f t="shared" si="189"/>
        <v>0</v>
      </c>
      <c r="O644" s="9">
        <f t="shared" si="190"/>
        <v>0</v>
      </c>
      <c r="P644" s="4">
        <f t="shared" si="194"/>
        <v>0</v>
      </c>
      <c r="Q644" s="11">
        <f t="shared" si="195"/>
        <v>0</v>
      </c>
      <c r="R644" s="10">
        <f t="shared" si="193"/>
        <v>0</v>
      </c>
      <c r="S644" s="8"/>
    </row>
    <row r="645" spans="1:19">
      <c r="A645" s="61">
        <v>8</v>
      </c>
      <c r="B645" s="61"/>
      <c r="C645" s="12"/>
      <c r="D645" s="61"/>
      <c r="E645" s="61"/>
      <c r="F645" s="61"/>
      <c r="G645" s="61"/>
      <c r="H645" s="61"/>
      <c r="I645" s="61"/>
      <c r="J645" s="61"/>
      <c r="K645" s="61"/>
      <c r="L645" s="61"/>
      <c r="M645" s="61"/>
      <c r="N645" s="3">
        <f t="shared" si="189"/>
        <v>0</v>
      </c>
      <c r="O645" s="9">
        <f t="shared" si="190"/>
        <v>0</v>
      </c>
      <c r="P645" s="4">
        <f t="shared" si="194"/>
        <v>0</v>
      </c>
      <c r="Q645" s="11">
        <f t="shared" si="195"/>
        <v>0</v>
      </c>
      <c r="R645" s="10">
        <f t="shared" si="193"/>
        <v>0</v>
      </c>
      <c r="S645" s="8"/>
    </row>
    <row r="646" spans="1:19">
      <c r="A646" s="61">
        <v>9</v>
      </c>
      <c r="B646" s="61"/>
      <c r="C646" s="12"/>
      <c r="D646" s="61"/>
      <c r="E646" s="61"/>
      <c r="F646" s="61"/>
      <c r="G646" s="61"/>
      <c r="H646" s="61"/>
      <c r="I646" s="61"/>
      <c r="J646" s="61"/>
      <c r="K646" s="61"/>
      <c r="L646" s="61"/>
      <c r="M646" s="61"/>
      <c r="N646" s="3">
        <f t="shared" si="189"/>
        <v>0</v>
      </c>
      <c r="O646" s="9">
        <f t="shared" si="190"/>
        <v>0</v>
      </c>
      <c r="P646" s="4">
        <f t="shared" si="194"/>
        <v>0</v>
      </c>
      <c r="Q646" s="11">
        <f t="shared" si="195"/>
        <v>0</v>
      </c>
      <c r="R646" s="10">
        <f t="shared" si="193"/>
        <v>0</v>
      </c>
      <c r="S646" s="8"/>
    </row>
    <row r="647" spans="1:19">
      <c r="A647" s="61">
        <v>10</v>
      </c>
      <c r="B647" s="61"/>
      <c r="C647" s="12"/>
      <c r="D647" s="61"/>
      <c r="E647" s="61"/>
      <c r="F647" s="61"/>
      <c r="G647" s="61"/>
      <c r="H647" s="61"/>
      <c r="I647" s="61"/>
      <c r="J647" s="61"/>
      <c r="K647" s="61"/>
      <c r="L647" s="61"/>
      <c r="M647" s="61"/>
      <c r="N647" s="3">
        <f t="shared" si="189"/>
        <v>0</v>
      </c>
      <c r="O647" s="9">
        <f t="shared" si="190"/>
        <v>0</v>
      </c>
      <c r="P647" s="4">
        <f t="shared" si="194"/>
        <v>0</v>
      </c>
      <c r="Q647" s="11">
        <f t="shared" si="195"/>
        <v>0</v>
      </c>
      <c r="R647" s="10">
        <f t="shared" si="193"/>
        <v>0</v>
      </c>
      <c r="S647" s="8"/>
    </row>
    <row r="648" spans="1:19">
      <c r="A648" s="64" t="s">
        <v>67</v>
      </c>
      <c r="B648" s="65"/>
      <c r="C648" s="65"/>
      <c r="D648" s="65"/>
      <c r="E648" s="65"/>
      <c r="F648" s="65"/>
      <c r="G648" s="65"/>
      <c r="H648" s="65"/>
      <c r="I648" s="65"/>
      <c r="J648" s="65"/>
      <c r="K648" s="65"/>
      <c r="L648" s="65"/>
      <c r="M648" s="65"/>
      <c r="N648" s="65"/>
      <c r="O648" s="65"/>
      <c r="P648" s="65"/>
      <c r="Q648" s="66"/>
      <c r="R648" s="10">
        <f>SUM(R638:R647)</f>
        <v>0</v>
      </c>
      <c r="S648" s="8"/>
    </row>
    <row r="649" spans="1:19" ht="15.75">
      <c r="A649" s="24" t="s">
        <v>68</v>
      </c>
      <c r="B649" s="24"/>
      <c r="C649" s="15"/>
      <c r="D649" s="15"/>
      <c r="E649" s="15"/>
      <c r="F649" s="15"/>
      <c r="G649" s="15"/>
      <c r="H649" s="15"/>
      <c r="I649" s="15"/>
      <c r="J649" s="15"/>
      <c r="K649" s="15"/>
      <c r="L649" s="15"/>
      <c r="M649" s="15"/>
      <c r="N649" s="15"/>
      <c r="O649" s="15"/>
      <c r="P649" s="15"/>
      <c r="Q649" s="15"/>
      <c r="R649" s="16"/>
      <c r="S649" s="8"/>
    </row>
    <row r="650" spans="1:19">
      <c r="A650" s="49" t="s">
        <v>88</v>
      </c>
      <c r="B650" s="49"/>
      <c r="C650" s="49"/>
      <c r="D650" s="49"/>
      <c r="E650" s="49"/>
      <c r="F650" s="49"/>
      <c r="G650" s="49"/>
      <c r="H650" s="49"/>
      <c r="I650" s="49"/>
      <c r="J650" s="15"/>
      <c r="K650" s="15"/>
      <c r="L650" s="15"/>
      <c r="M650" s="15"/>
      <c r="N650" s="15"/>
      <c r="O650" s="15"/>
      <c r="P650" s="15"/>
      <c r="Q650" s="15"/>
      <c r="R650" s="16"/>
      <c r="S650" s="8"/>
    </row>
    <row r="651" spans="1:19" s="8" customFormat="1">
      <c r="A651" s="49"/>
      <c r="B651" s="49"/>
      <c r="C651" s="49"/>
      <c r="D651" s="49"/>
      <c r="E651" s="49"/>
      <c r="F651" s="49"/>
      <c r="G651" s="49"/>
      <c r="H651" s="49"/>
      <c r="I651" s="49"/>
      <c r="J651" s="15"/>
      <c r="K651" s="15"/>
      <c r="L651" s="15"/>
      <c r="M651" s="15"/>
      <c r="N651" s="15"/>
      <c r="O651" s="15"/>
      <c r="P651" s="15"/>
      <c r="Q651" s="15"/>
      <c r="R651" s="16"/>
    </row>
    <row r="652" spans="1:19">
      <c r="A652" s="67" t="s">
        <v>186</v>
      </c>
      <c r="B652" s="68"/>
      <c r="C652" s="68"/>
      <c r="D652" s="68"/>
      <c r="E652" s="68"/>
      <c r="F652" s="68"/>
      <c r="G652" s="68"/>
      <c r="H652" s="68"/>
      <c r="I652" s="68"/>
      <c r="J652" s="68"/>
      <c r="K652" s="68"/>
      <c r="L652" s="68"/>
      <c r="M652" s="68"/>
      <c r="N652" s="68"/>
      <c r="O652" s="68"/>
      <c r="P652" s="68"/>
      <c r="Q652" s="57"/>
      <c r="R652" s="8"/>
      <c r="S652" s="8"/>
    </row>
    <row r="653" spans="1:19" ht="18">
      <c r="A653" s="69" t="s">
        <v>27</v>
      </c>
      <c r="B653" s="70"/>
      <c r="C653" s="70"/>
      <c r="D653" s="50"/>
      <c r="E653" s="50"/>
      <c r="F653" s="50"/>
      <c r="G653" s="50"/>
      <c r="H653" s="50"/>
      <c r="I653" s="50"/>
      <c r="J653" s="50"/>
      <c r="K653" s="50"/>
      <c r="L653" s="50"/>
      <c r="M653" s="50"/>
      <c r="N653" s="50"/>
      <c r="O653" s="50"/>
      <c r="P653" s="50"/>
      <c r="Q653" s="57"/>
      <c r="R653" s="8"/>
      <c r="S653" s="8"/>
    </row>
    <row r="654" spans="1:19">
      <c r="A654" s="67" t="s">
        <v>72</v>
      </c>
      <c r="B654" s="68"/>
      <c r="C654" s="68"/>
      <c r="D654" s="68"/>
      <c r="E654" s="68"/>
      <c r="F654" s="68"/>
      <c r="G654" s="68"/>
      <c r="H654" s="68"/>
      <c r="I654" s="68"/>
      <c r="J654" s="68"/>
      <c r="K654" s="68"/>
      <c r="L654" s="68"/>
      <c r="M654" s="68"/>
      <c r="N654" s="68"/>
      <c r="O654" s="68"/>
      <c r="P654" s="68"/>
      <c r="Q654" s="57"/>
      <c r="R654" s="8"/>
      <c r="S654" s="8"/>
    </row>
    <row r="655" spans="1:19">
      <c r="A655" s="61">
        <v>1</v>
      </c>
      <c r="B655" s="61"/>
      <c r="C655" s="12"/>
      <c r="D655" s="61"/>
      <c r="E655" s="61"/>
      <c r="F655" s="61"/>
      <c r="G655" s="61"/>
      <c r="H655" s="61"/>
      <c r="I655" s="61"/>
      <c r="J655" s="61"/>
      <c r="K655" s="61"/>
      <c r="L655" s="61"/>
      <c r="M655" s="61"/>
      <c r="N655" s="3">
        <f t="shared" ref="N655:N664" si="196">(IF(F655="OŽ",IF(L655=1,550.8,IF(L655=2,426.38,IF(L655=3,342.14,IF(L655=4,181.44,IF(L655=5,168.48,IF(L655=6,155.52,IF(L655=7,148.5,IF(L655=8,144,0))))))))+IF(L655&lt;=8,0,IF(L655&lt;=16,137.7,IF(L655&lt;=24,108,IF(L655&lt;=32,80.1,IF(L655&lt;=36,52.2,0)))))-IF(L655&lt;=8,0,IF(L655&lt;=16,(L655-9)*2.754,IF(L655&lt;=24,(L655-17)* 2.754,IF(L655&lt;=32,(L655-25)* 2.754,IF(L655&lt;=36,(L655-33)*2.754,0))))),0)+IF(F655="PČ",IF(L655=1,449,IF(L655=2,314.6,IF(L655=3,238,IF(L655=4,172,IF(L655=5,159,IF(L655=6,145,IF(L655=7,132,IF(L655=8,119,0))))))))+IF(L655&lt;=8,0,IF(L655&lt;=16,88,IF(L655&lt;=24,55,IF(L655&lt;=32,22,0))))-IF(L655&lt;=8,0,IF(L655&lt;=16,(L655-9)*2.245,IF(L655&lt;=24,(L655-17)*2.245,IF(L655&lt;=32,(L655-25)*2.245,0)))),0)+IF(F655="PČneol",IF(L655=1,85,IF(L655=2,64.61,IF(L655=3,50.76,IF(L655=4,16.25,IF(L655=5,15,IF(L655=6,13.75,IF(L655=7,12.5,IF(L655=8,11.25,0))))))))+IF(L655&lt;=8,0,IF(L655&lt;=16,9,0))-IF(L655&lt;=8,0,IF(L655&lt;=16,(L655-9)*0.425,0)),0)+IF(F655="PŽ",IF(L655=1,85,IF(L655=2,59.5,IF(L655=3,45,IF(L655=4,32.5,IF(L655=5,30,IF(L655=6,27.5,IF(L655=7,25,IF(L655=8,22.5,0))))))))+IF(L655&lt;=8,0,IF(L655&lt;=16,19,IF(L655&lt;=24,13,IF(L655&lt;=32,8,0))))-IF(L655&lt;=8,0,IF(L655&lt;=16,(L655-9)*0.425,IF(L655&lt;=24,(L655-17)*0.425,IF(L655&lt;=32,(L655-25)*0.425,0)))),0)+IF(F655="EČ",IF(L655=1,204,IF(L655=2,156.24,IF(L655=3,123.84,IF(L655=4,72,IF(L655=5,66,IF(L655=6,60,IF(L655=7,54,IF(L655=8,48,0))))))))+IF(L655&lt;=8,0,IF(L655&lt;=16,40,IF(L655&lt;=24,25,0)))-IF(L655&lt;=8,0,IF(L655&lt;=16,(L655-9)*1.02,IF(L655&lt;=24,(L655-17)*1.02,0))),0)+IF(F655="EČneol",IF(L655=1,68,IF(L655=2,51.69,IF(L655=3,40.61,IF(L655=4,13,IF(L655=5,12,IF(L655=6,11,IF(L655=7,10,IF(L655=8,9,0)))))))))+IF(F655="EŽ",IF(L655=1,68,IF(L655=2,47.6,IF(L655=3,36,IF(L655=4,18,IF(L655=5,16.5,IF(L655=6,15,IF(L655=7,13.5,IF(L655=8,12,0))))))))+IF(L655&lt;=8,0,IF(L655&lt;=16,10,IF(L655&lt;=24,6,0)))-IF(L655&lt;=8,0,IF(L655&lt;=16,(L655-9)*0.34,IF(L655&lt;=24,(L655-17)*0.34,0))),0)+IF(F655="PT",IF(L655=1,68,IF(L655=2,52.08,IF(L655=3,41.28,IF(L655=4,24,IF(L655=5,22,IF(L655=6,20,IF(L655=7,18,IF(L655=8,16,0))))))))+IF(L655&lt;=8,0,IF(L655&lt;=16,13,IF(L655&lt;=24,9,IF(L655&lt;=32,4,0))))-IF(L655&lt;=8,0,IF(L655&lt;=16,(L655-9)*0.34,IF(L655&lt;=24,(L655-17)*0.34,IF(L655&lt;=32,(L655-25)*0.34,0)))),0)+IF(F655="JOŽ",IF(L655=1,85,IF(L655=2,59.5,IF(L655=3,45,IF(L655=4,32.5,IF(L655=5,30,IF(L655=6,27.5,IF(L655=7,25,IF(L655=8,22.5,0))))))))+IF(L655&lt;=8,0,IF(L655&lt;=16,19,IF(L655&lt;=24,13,0)))-IF(L655&lt;=8,0,IF(L655&lt;=16,(L655-9)*0.425,IF(L655&lt;=24,(L655-17)*0.425,0))),0)+IF(F655="JPČ",IF(L655=1,68,IF(L655=2,47.6,IF(L655=3,36,IF(L655=4,26,IF(L655=5,24,IF(L655=6,22,IF(L655=7,20,IF(L655=8,18,0))))))))+IF(L655&lt;=8,0,IF(L655&lt;=16,13,IF(L655&lt;=24,9,0)))-IF(L655&lt;=8,0,IF(L655&lt;=16,(L655-9)*0.34,IF(L655&lt;=24,(L655-17)*0.34,0))),0)+IF(F655="JEČ",IF(L655=1,34,IF(L655=2,26.04,IF(L655=3,20.6,IF(L655=4,12,IF(L655=5,11,IF(L655=6,10,IF(L655=7,9,IF(L655=8,8,0))))))))+IF(L655&lt;=8,0,IF(L655&lt;=16,6,0))-IF(L655&lt;=8,0,IF(L655&lt;=16,(L655-9)*0.17,0)),0)+IF(F655="JEOF",IF(L655=1,34,IF(L655=2,26.04,IF(L655=3,20.6,IF(L655=4,12,IF(L655=5,11,IF(L655=6,10,IF(L655=7,9,IF(L655=8,8,0))))))))+IF(L655&lt;=8,0,IF(L655&lt;=16,6,0))-IF(L655&lt;=8,0,IF(L655&lt;=16,(L655-9)*0.17,0)),0)+IF(F655="JnPČ",IF(L655=1,51,IF(L655=2,35.7,IF(L655=3,27,IF(L655=4,19.5,IF(L655=5,18,IF(L655=6,16.5,IF(L655=7,15,IF(L655=8,13.5,0))))))))+IF(L655&lt;=8,0,IF(L655&lt;=16,10,0))-IF(L655&lt;=8,0,IF(L655&lt;=16,(L655-9)*0.255,0)),0)+IF(F655="JnEČ",IF(L655=1,25.5,IF(L655=2,19.53,IF(L655=3,15.48,IF(L655=4,9,IF(L655=5,8.25,IF(L655=6,7.5,IF(L655=7,6.75,IF(L655=8,6,0))))))))+IF(L655&lt;=8,0,IF(L655&lt;=16,5,0))-IF(L655&lt;=8,0,IF(L655&lt;=16,(L655-9)*0.1275,0)),0)+IF(F655="JčPČ",IF(L655=1,21.25,IF(L655=2,14.5,IF(L655=3,11.5,IF(L655=4,7,IF(L655=5,6.5,IF(L655=6,6,IF(L655=7,5.5,IF(L655=8,5,0))))))))+IF(L655&lt;=8,0,IF(L655&lt;=16,4,0))-IF(L655&lt;=8,0,IF(L655&lt;=16,(L655-9)*0.10625,0)),0)+IF(F655="JčEČ",IF(L655=1,17,IF(L655=2,13.02,IF(L655=3,10.32,IF(L655=4,6,IF(L655=5,5.5,IF(L655=6,5,IF(L655=7,4.5,IF(L655=8,4,0))))))))+IF(L655&lt;=8,0,IF(L655&lt;=16,3,0))-IF(L655&lt;=8,0,IF(L655&lt;=16,(L655-9)*0.085,0)),0)+IF(F655="NEAK",IF(L655=1,11.48,IF(L655=2,8.79,IF(L655=3,6.97,IF(L655=4,4.05,IF(L655=5,3.71,IF(L655=6,3.38,IF(L655=7,3.04,IF(L655=8,2.7,0))))))))+IF(L655&lt;=8,0,IF(L655&lt;=16,2,IF(L655&lt;=24,1.3,0)))-IF(L655&lt;=8,0,IF(L655&lt;=16,(L655-9)*0.0574,IF(L655&lt;=24,(L655-17)*0.0574,0))),0))*IF(L655&lt;0,1,IF(OR(F655="PČ",F655="PŽ",F655="PT"),IF(J655&lt;32,J655/32,1),1))* IF(L655&lt;0,1,IF(OR(F655="EČ",F655="EŽ",F655="JOŽ",F655="JPČ",F655="NEAK"),IF(J655&lt;24,J655/24,1),1))*IF(L655&lt;0,1,IF(OR(F655="PČneol",F655="JEČ",F655="JEOF",F655="JnPČ",F655="JnEČ",F655="JčPČ",F655="JčEČ"),IF(J655&lt;16,J655/16,1),1))*IF(L655&lt;0,1,IF(F655="EČneol",IF(J655&lt;8,J655/8,1),1))</f>
        <v>0</v>
      </c>
      <c r="O655" s="9">
        <f t="shared" ref="O655:O664" si="197">IF(F655="OŽ",N655,IF(H655="Ne",IF(J655*0.3&lt;J655-L655,N655,0),IF(J655*0.1&lt;J655-L655,N655,0)))</f>
        <v>0</v>
      </c>
      <c r="P655" s="4">
        <f t="shared" ref="P655" si="198">IF(O655=0,0,IF(F655="OŽ",IF(L655&gt;35,0,IF(J655&gt;35,(36-L655)*1.836,((36-L655)-(36-J655))*1.836)),0)+IF(F655="PČ",IF(L655&gt;31,0,IF(J655&gt;31,(32-L655)*1.347,((32-L655)-(32-J655))*1.347)),0)+ IF(F655="PČneol",IF(L655&gt;15,0,IF(J655&gt;15,(16-L655)*0.255,((16-L655)-(16-J655))*0.255)),0)+IF(F655="PŽ",IF(L655&gt;31,0,IF(J655&gt;31,(32-L655)*0.255,((32-L655)-(32-J655))*0.255)),0)+IF(F655="EČ",IF(L655&gt;23,0,IF(J655&gt;23,(24-L655)*0.612,((24-L655)-(24-J655))*0.612)),0)+IF(F655="EČneol",IF(L655&gt;7,0,IF(J655&gt;7,(8-L655)*0.204,((8-L655)-(8-J655))*0.204)),0)+IF(F655="EŽ",IF(L655&gt;23,0,IF(J655&gt;23,(24-L655)*0.204,((24-L655)-(24-J655))*0.204)),0)+IF(F655="PT",IF(L655&gt;31,0,IF(J655&gt;31,(32-L655)*0.204,((32-L655)-(32-J655))*0.204)),0)+IF(F655="JOŽ",IF(L655&gt;23,0,IF(J655&gt;23,(24-L655)*0.255,((24-L655)-(24-J655))*0.255)),0)+IF(F655="JPČ",IF(L655&gt;23,0,IF(J655&gt;23,(24-L655)*0.204,((24-L655)-(24-J655))*0.204)),0)+IF(F655="JEČ",IF(L655&gt;15,0,IF(J655&gt;15,(16-L655)*0.102,((16-L655)-(16-J655))*0.102)),0)+IF(F655="JEOF",IF(L655&gt;15,0,IF(J655&gt;15,(16-L655)*0.102,((16-L655)-(16-J655))*0.102)),0)+IF(F655="JnPČ",IF(L655&gt;15,0,IF(J655&gt;15,(16-L655)*0.153,((16-L655)-(16-J655))*0.153)),0)+IF(F655="JnEČ",IF(L655&gt;15,0,IF(J655&gt;15,(16-L655)*0.0765,((16-L655)-(16-J655))*0.0765)),0)+IF(F655="JčPČ",IF(L655&gt;15,0,IF(J655&gt;15,(16-L655)*0.06375,((16-L655)-(16-J655))*0.06375)),0)+IF(F655="JčEČ",IF(L655&gt;15,0,IF(J655&gt;15,(16-L655)*0.051,((16-L655)-(16-J655))*0.051)),0)+IF(F655="NEAK",IF(L655&gt;23,0,IF(J655&gt;23,(24-L655)*0.03444,((24-L655)-(24-J655))*0.03444)),0))</f>
        <v>0</v>
      </c>
      <c r="Q655" s="11">
        <f t="shared" ref="Q655" si="199">IF(ISERROR(P655*100/N655),0,(P655*100/N655))</f>
        <v>0</v>
      </c>
      <c r="R655" s="10">
        <f t="shared" ref="R655:R664" si="200">IF(Q655&lt;=30,O655+P655,O655+O655*0.3)*IF(G655=1,0.4,IF(G655=2,0.75,IF(G655="1 (kas 4 m. 1 k. nerengiamos)",0.52,1)))*IF(D655="olimpinė",1,IF(M655="Ne",0.5,1))*IF(OR(A$5="Lietuvos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federacija"),IF(OR(J655&lt;8,K655&lt;16),0,1),1)*E655*IF(I655&lt;=1,1,1/I655)*IF(OR(A$5="Lietuvos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655" s="8"/>
    </row>
    <row r="656" spans="1:19">
      <c r="A656" s="61">
        <v>2</v>
      </c>
      <c r="B656" s="61"/>
      <c r="C656" s="12"/>
      <c r="D656" s="61"/>
      <c r="E656" s="61"/>
      <c r="F656" s="61"/>
      <c r="G656" s="61"/>
      <c r="H656" s="61"/>
      <c r="I656" s="61"/>
      <c r="J656" s="61"/>
      <c r="K656" s="61"/>
      <c r="L656" s="61"/>
      <c r="M656" s="61"/>
      <c r="N656" s="3">
        <f t="shared" si="196"/>
        <v>0</v>
      </c>
      <c r="O656" s="9">
        <f t="shared" si="197"/>
        <v>0</v>
      </c>
      <c r="P656" s="4">
        <f t="shared" ref="P656:P664" si="201">IF(O656=0,0,IF(F656="OŽ",IF(L656&gt;35,0,IF(J656&gt;35,(36-L656)*1.836,((36-L656)-(36-J656))*1.836)),0)+IF(F656="PČ",IF(L656&gt;31,0,IF(J656&gt;31,(32-L656)*1.347,((32-L656)-(32-J656))*1.347)),0)+ IF(F656="PČneol",IF(L656&gt;15,0,IF(J656&gt;15,(16-L656)*0.255,((16-L656)-(16-J656))*0.255)),0)+IF(F656="PŽ",IF(L656&gt;31,0,IF(J656&gt;31,(32-L656)*0.255,((32-L656)-(32-J656))*0.255)),0)+IF(F656="EČ",IF(L656&gt;23,0,IF(J656&gt;23,(24-L656)*0.612,((24-L656)-(24-J656))*0.612)),0)+IF(F656="EČneol",IF(L656&gt;7,0,IF(J656&gt;7,(8-L656)*0.204,((8-L656)-(8-J656))*0.204)),0)+IF(F656="EŽ",IF(L656&gt;23,0,IF(J656&gt;23,(24-L656)*0.204,((24-L656)-(24-J656))*0.204)),0)+IF(F656="PT",IF(L656&gt;31,0,IF(J656&gt;31,(32-L656)*0.204,((32-L656)-(32-J656))*0.204)),0)+IF(F656="JOŽ",IF(L656&gt;23,0,IF(J656&gt;23,(24-L656)*0.255,((24-L656)-(24-J656))*0.255)),0)+IF(F656="JPČ",IF(L656&gt;23,0,IF(J656&gt;23,(24-L656)*0.204,((24-L656)-(24-J656))*0.204)),0)+IF(F656="JEČ",IF(L656&gt;15,0,IF(J656&gt;15,(16-L656)*0.102,((16-L656)-(16-J656))*0.102)),0)+IF(F656="JEOF",IF(L656&gt;15,0,IF(J656&gt;15,(16-L656)*0.102,((16-L656)-(16-J656))*0.102)),0)+IF(F656="JnPČ",IF(L656&gt;15,0,IF(J656&gt;15,(16-L656)*0.153,((16-L656)-(16-J656))*0.153)),0)+IF(F656="JnEČ",IF(L656&gt;15,0,IF(J656&gt;15,(16-L656)*0.0765,((16-L656)-(16-J656))*0.0765)),0)+IF(F656="JčPČ",IF(L656&gt;15,0,IF(J656&gt;15,(16-L656)*0.06375,((16-L656)-(16-J656))*0.06375)),0)+IF(F656="JčEČ",IF(L656&gt;15,0,IF(J656&gt;15,(16-L656)*0.051,((16-L656)-(16-J656))*0.051)),0)+IF(F656="NEAK",IF(L656&gt;23,0,IF(J656&gt;23,(24-L656)*0.03444,((24-L656)-(24-J656))*0.03444)),0))</f>
        <v>0</v>
      </c>
      <c r="Q656" s="11">
        <f t="shared" ref="Q656:Q664" si="202">IF(ISERROR(P656*100/N656),0,(P656*100/N656))</f>
        <v>0</v>
      </c>
      <c r="R656" s="10">
        <f t="shared" si="200"/>
        <v>0</v>
      </c>
      <c r="S656" s="8"/>
    </row>
    <row r="657" spans="1:19">
      <c r="A657" s="61">
        <v>3</v>
      </c>
      <c r="B657" s="61"/>
      <c r="C657" s="12"/>
      <c r="D657" s="61"/>
      <c r="E657" s="61"/>
      <c r="F657" s="61"/>
      <c r="G657" s="61"/>
      <c r="H657" s="61"/>
      <c r="I657" s="61"/>
      <c r="J657" s="61"/>
      <c r="K657" s="61"/>
      <c r="L657" s="61"/>
      <c r="M657" s="61"/>
      <c r="N657" s="3">
        <f t="shared" si="196"/>
        <v>0</v>
      </c>
      <c r="O657" s="9">
        <f t="shared" si="197"/>
        <v>0</v>
      </c>
      <c r="P657" s="4">
        <f t="shared" si="201"/>
        <v>0</v>
      </c>
      <c r="Q657" s="11">
        <f t="shared" si="202"/>
        <v>0</v>
      </c>
      <c r="R657" s="10">
        <f t="shared" si="200"/>
        <v>0</v>
      </c>
      <c r="S657" s="8"/>
    </row>
    <row r="658" spans="1:19">
      <c r="A658" s="61">
        <v>4</v>
      </c>
      <c r="B658" s="61"/>
      <c r="C658" s="12"/>
      <c r="D658" s="61"/>
      <c r="E658" s="61"/>
      <c r="F658" s="61"/>
      <c r="G658" s="61"/>
      <c r="H658" s="61"/>
      <c r="I658" s="61"/>
      <c r="J658" s="61"/>
      <c r="K658" s="61"/>
      <c r="L658" s="61"/>
      <c r="M658" s="61"/>
      <c r="N658" s="3">
        <f t="shared" si="196"/>
        <v>0</v>
      </c>
      <c r="O658" s="9">
        <f t="shared" si="197"/>
        <v>0</v>
      </c>
      <c r="P658" s="4">
        <f t="shared" si="201"/>
        <v>0</v>
      </c>
      <c r="Q658" s="11">
        <f t="shared" si="202"/>
        <v>0</v>
      </c>
      <c r="R658" s="10">
        <f t="shared" si="200"/>
        <v>0</v>
      </c>
      <c r="S658" s="8"/>
    </row>
    <row r="659" spans="1:19">
      <c r="A659" s="61">
        <v>5</v>
      </c>
      <c r="B659" s="61"/>
      <c r="C659" s="12"/>
      <c r="D659" s="61"/>
      <c r="E659" s="61"/>
      <c r="F659" s="61"/>
      <c r="G659" s="61"/>
      <c r="H659" s="61"/>
      <c r="I659" s="61"/>
      <c r="J659" s="61"/>
      <c r="K659" s="61"/>
      <c r="L659" s="61"/>
      <c r="M659" s="61"/>
      <c r="N659" s="3">
        <f t="shared" si="196"/>
        <v>0</v>
      </c>
      <c r="O659" s="9">
        <f t="shared" si="197"/>
        <v>0</v>
      </c>
      <c r="P659" s="4">
        <f t="shared" si="201"/>
        <v>0</v>
      </c>
      <c r="Q659" s="11">
        <f t="shared" si="202"/>
        <v>0</v>
      </c>
      <c r="R659" s="10">
        <f t="shared" si="200"/>
        <v>0</v>
      </c>
      <c r="S659" s="8"/>
    </row>
    <row r="660" spans="1:19">
      <c r="A660" s="61">
        <v>6</v>
      </c>
      <c r="B660" s="61"/>
      <c r="C660" s="12"/>
      <c r="D660" s="61"/>
      <c r="E660" s="61"/>
      <c r="F660" s="61"/>
      <c r="G660" s="61"/>
      <c r="H660" s="61"/>
      <c r="I660" s="61"/>
      <c r="J660" s="61"/>
      <c r="K660" s="61"/>
      <c r="L660" s="61"/>
      <c r="M660" s="61"/>
      <c r="N660" s="3">
        <f t="shared" si="196"/>
        <v>0</v>
      </c>
      <c r="O660" s="9">
        <f t="shared" si="197"/>
        <v>0</v>
      </c>
      <c r="P660" s="4">
        <f t="shared" si="201"/>
        <v>0</v>
      </c>
      <c r="Q660" s="11">
        <f t="shared" si="202"/>
        <v>0</v>
      </c>
      <c r="R660" s="10">
        <f t="shared" si="200"/>
        <v>0</v>
      </c>
      <c r="S660" s="8"/>
    </row>
    <row r="661" spans="1:19">
      <c r="A661" s="61">
        <v>7</v>
      </c>
      <c r="B661" s="61"/>
      <c r="C661" s="12"/>
      <c r="D661" s="61"/>
      <c r="E661" s="61"/>
      <c r="F661" s="61"/>
      <c r="G661" s="61"/>
      <c r="H661" s="61"/>
      <c r="I661" s="61"/>
      <c r="J661" s="61"/>
      <c r="K661" s="61"/>
      <c r="L661" s="61"/>
      <c r="M661" s="61"/>
      <c r="N661" s="3">
        <f t="shared" si="196"/>
        <v>0</v>
      </c>
      <c r="O661" s="9">
        <f t="shared" si="197"/>
        <v>0</v>
      </c>
      <c r="P661" s="4">
        <f t="shared" si="201"/>
        <v>0</v>
      </c>
      <c r="Q661" s="11">
        <f t="shared" si="202"/>
        <v>0</v>
      </c>
      <c r="R661" s="10">
        <f t="shared" si="200"/>
        <v>0</v>
      </c>
      <c r="S661" s="8"/>
    </row>
    <row r="662" spans="1:19">
      <c r="A662" s="61">
        <v>8</v>
      </c>
      <c r="B662" s="61"/>
      <c r="C662" s="12"/>
      <c r="D662" s="61"/>
      <c r="E662" s="61"/>
      <c r="F662" s="61"/>
      <c r="G662" s="61"/>
      <c r="H662" s="61"/>
      <c r="I662" s="61"/>
      <c r="J662" s="61"/>
      <c r="K662" s="61"/>
      <c r="L662" s="61"/>
      <c r="M662" s="61"/>
      <c r="N662" s="3">
        <f t="shared" si="196"/>
        <v>0</v>
      </c>
      <c r="O662" s="9">
        <f t="shared" si="197"/>
        <v>0</v>
      </c>
      <c r="P662" s="4">
        <f t="shared" si="201"/>
        <v>0</v>
      </c>
      <c r="Q662" s="11">
        <f t="shared" si="202"/>
        <v>0</v>
      </c>
      <c r="R662" s="10">
        <f t="shared" si="200"/>
        <v>0</v>
      </c>
      <c r="S662" s="8"/>
    </row>
    <row r="663" spans="1:19">
      <c r="A663" s="61">
        <v>9</v>
      </c>
      <c r="B663" s="61"/>
      <c r="C663" s="12"/>
      <c r="D663" s="61"/>
      <c r="E663" s="61"/>
      <c r="F663" s="61"/>
      <c r="G663" s="61"/>
      <c r="H663" s="61"/>
      <c r="I663" s="61"/>
      <c r="J663" s="61"/>
      <c r="K663" s="61"/>
      <c r="L663" s="61"/>
      <c r="M663" s="61"/>
      <c r="N663" s="3">
        <f t="shared" si="196"/>
        <v>0</v>
      </c>
      <c r="O663" s="9">
        <f t="shared" si="197"/>
        <v>0</v>
      </c>
      <c r="P663" s="4">
        <f t="shared" si="201"/>
        <v>0</v>
      </c>
      <c r="Q663" s="11">
        <f t="shared" si="202"/>
        <v>0</v>
      </c>
      <c r="R663" s="10">
        <f t="shared" si="200"/>
        <v>0</v>
      </c>
      <c r="S663" s="8"/>
    </row>
    <row r="664" spans="1:19">
      <c r="A664" s="61">
        <v>10</v>
      </c>
      <c r="B664" s="61"/>
      <c r="C664" s="12"/>
      <c r="D664" s="61"/>
      <c r="E664" s="61"/>
      <c r="F664" s="61"/>
      <c r="G664" s="61"/>
      <c r="H664" s="61"/>
      <c r="I664" s="61"/>
      <c r="J664" s="61"/>
      <c r="K664" s="61"/>
      <c r="L664" s="61"/>
      <c r="M664" s="61"/>
      <c r="N664" s="3">
        <f t="shared" si="196"/>
        <v>0</v>
      </c>
      <c r="O664" s="9">
        <f t="shared" si="197"/>
        <v>0</v>
      </c>
      <c r="P664" s="4">
        <f t="shared" si="201"/>
        <v>0</v>
      </c>
      <c r="Q664" s="11">
        <f t="shared" si="202"/>
        <v>0</v>
      </c>
      <c r="R664" s="10">
        <f t="shared" si="200"/>
        <v>0</v>
      </c>
      <c r="S664" s="8"/>
    </row>
    <row r="665" spans="1:19">
      <c r="A665" s="64" t="s">
        <v>67</v>
      </c>
      <c r="B665" s="65"/>
      <c r="C665" s="65"/>
      <c r="D665" s="65"/>
      <c r="E665" s="65"/>
      <c r="F665" s="65"/>
      <c r="G665" s="65"/>
      <c r="H665" s="65"/>
      <c r="I665" s="65"/>
      <c r="J665" s="65"/>
      <c r="K665" s="65"/>
      <c r="L665" s="65"/>
      <c r="M665" s="65"/>
      <c r="N665" s="65"/>
      <c r="O665" s="65"/>
      <c r="P665" s="65"/>
      <c r="Q665" s="66"/>
      <c r="R665" s="10">
        <f>SUM(R655:R664)</f>
        <v>0</v>
      </c>
      <c r="S665" s="8"/>
    </row>
    <row r="666" spans="1:19" ht="15.75">
      <c r="A666" s="24" t="s">
        <v>68</v>
      </c>
      <c r="B666" s="24"/>
      <c r="C666" s="15"/>
      <c r="D666" s="15"/>
      <c r="E666" s="15"/>
      <c r="F666" s="15"/>
      <c r="G666" s="15"/>
      <c r="H666" s="15"/>
      <c r="I666" s="15"/>
      <c r="J666" s="15"/>
      <c r="K666" s="15"/>
      <c r="L666" s="15"/>
      <c r="M666" s="15"/>
      <c r="N666" s="15"/>
      <c r="O666" s="15"/>
      <c r="P666" s="15"/>
      <c r="Q666" s="15"/>
      <c r="R666" s="16"/>
      <c r="S666" s="8"/>
    </row>
    <row r="667" spans="1:19">
      <c r="A667" s="49" t="s">
        <v>88</v>
      </c>
      <c r="B667" s="49"/>
      <c r="C667" s="49"/>
      <c r="D667" s="49"/>
      <c r="E667" s="49"/>
      <c r="F667" s="49"/>
      <c r="G667" s="49"/>
      <c r="H667" s="49"/>
      <c r="I667" s="49"/>
      <c r="J667" s="15"/>
      <c r="K667" s="15"/>
      <c r="L667" s="15"/>
      <c r="M667" s="15"/>
      <c r="N667" s="15"/>
      <c r="O667" s="15"/>
      <c r="P667" s="15"/>
      <c r="Q667" s="15"/>
      <c r="R667" s="16"/>
      <c r="S667" s="8"/>
    </row>
    <row r="668" spans="1:19" s="8" customFormat="1">
      <c r="A668" s="49"/>
      <c r="B668" s="49"/>
      <c r="C668" s="49"/>
      <c r="D668" s="49"/>
      <c r="E668" s="49"/>
      <c r="F668" s="49"/>
      <c r="G668" s="49"/>
      <c r="H668" s="49"/>
      <c r="I668" s="49"/>
      <c r="J668" s="15"/>
      <c r="K668" s="15"/>
      <c r="L668" s="15"/>
      <c r="M668" s="15"/>
      <c r="N668" s="15"/>
      <c r="O668" s="15"/>
      <c r="P668" s="15"/>
      <c r="Q668" s="15"/>
      <c r="R668" s="16"/>
    </row>
    <row r="669" spans="1:19">
      <c r="A669" s="67" t="s">
        <v>186</v>
      </c>
      <c r="B669" s="68"/>
      <c r="C669" s="68"/>
      <c r="D669" s="68"/>
      <c r="E669" s="68"/>
      <c r="F669" s="68"/>
      <c r="G669" s="68"/>
      <c r="H669" s="68"/>
      <c r="I669" s="68"/>
      <c r="J669" s="68"/>
      <c r="K669" s="68"/>
      <c r="L669" s="68"/>
      <c r="M669" s="68"/>
      <c r="N669" s="68"/>
      <c r="O669" s="68"/>
      <c r="P669" s="68"/>
      <c r="Q669" s="57"/>
      <c r="R669" s="8"/>
      <c r="S669" s="8"/>
    </row>
    <row r="670" spans="1:19" ht="18">
      <c r="A670" s="69" t="s">
        <v>27</v>
      </c>
      <c r="B670" s="70"/>
      <c r="C670" s="70"/>
      <c r="D670" s="50"/>
      <c r="E670" s="50"/>
      <c r="F670" s="50"/>
      <c r="G670" s="50"/>
      <c r="H670" s="50"/>
      <c r="I670" s="50"/>
      <c r="J670" s="50"/>
      <c r="K670" s="50"/>
      <c r="L670" s="50"/>
      <c r="M670" s="50"/>
      <c r="N670" s="50"/>
      <c r="O670" s="50"/>
      <c r="P670" s="50"/>
      <c r="Q670" s="57"/>
      <c r="R670" s="8"/>
      <c r="S670" s="8"/>
    </row>
    <row r="671" spans="1:19">
      <c r="A671" s="67" t="s">
        <v>72</v>
      </c>
      <c r="B671" s="68"/>
      <c r="C671" s="68"/>
      <c r="D671" s="68"/>
      <c r="E671" s="68"/>
      <c r="F671" s="68"/>
      <c r="G671" s="68"/>
      <c r="H671" s="68"/>
      <c r="I671" s="68"/>
      <c r="J671" s="68"/>
      <c r="K671" s="68"/>
      <c r="L671" s="68"/>
      <c r="M671" s="68"/>
      <c r="N671" s="68"/>
      <c r="O671" s="68"/>
      <c r="P671" s="68"/>
      <c r="Q671" s="57"/>
      <c r="R671" s="8"/>
      <c r="S671" s="8"/>
    </row>
    <row r="672" spans="1:19">
      <c r="A672" s="61">
        <v>1</v>
      </c>
      <c r="B672" s="61"/>
      <c r="C672" s="12"/>
      <c r="D672" s="61"/>
      <c r="E672" s="61"/>
      <c r="F672" s="61"/>
      <c r="G672" s="61"/>
      <c r="H672" s="61"/>
      <c r="I672" s="61"/>
      <c r="J672" s="61"/>
      <c r="K672" s="61"/>
      <c r="L672" s="61"/>
      <c r="M672" s="61"/>
      <c r="N672" s="3">
        <f t="shared" ref="N672:N681" si="203">(IF(F672="OŽ",IF(L672=1,550.8,IF(L672=2,426.38,IF(L672=3,342.14,IF(L672=4,181.44,IF(L672=5,168.48,IF(L672=6,155.52,IF(L672=7,148.5,IF(L672=8,144,0))))))))+IF(L672&lt;=8,0,IF(L672&lt;=16,137.7,IF(L672&lt;=24,108,IF(L672&lt;=32,80.1,IF(L672&lt;=36,52.2,0)))))-IF(L672&lt;=8,0,IF(L672&lt;=16,(L672-9)*2.754,IF(L672&lt;=24,(L672-17)* 2.754,IF(L672&lt;=32,(L672-25)* 2.754,IF(L672&lt;=36,(L672-33)*2.754,0))))),0)+IF(F672="PČ",IF(L672=1,449,IF(L672=2,314.6,IF(L672=3,238,IF(L672=4,172,IF(L672=5,159,IF(L672=6,145,IF(L672=7,132,IF(L672=8,119,0))))))))+IF(L672&lt;=8,0,IF(L672&lt;=16,88,IF(L672&lt;=24,55,IF(L672&lt;=32,22,0))))-IF(L672&lt;=8,0,IF(L672&lt;=16,(L672-9)*2.245,IF(L672&lt;=24,(L672-17)*2.245,IF(L672&lt;=32,(L672-25)*2.245,0)))),0)+IF(F672="PČneol",IF(L672=1,85,IF(L672=2,64.61,IF(L672=3,50.76,IF(L672=4,16.25,IF(L672=5,15,IF(L672=6,13.75,IF(L672=7,12.5,IF(L672=8,11.25,0))))))))+IF(L672&lt;=8,0,IF(L672&lt;=16,9,0))-IF(L672&lt;=8,0,IF(L672&lt;=16,(L672-9)*0.425,0)),0)+IF(F672="PŽ",IF(L672=1,85,IF(L672=2,59.5,IF(L672=3,45,IF(L672=4,32.5,IF(L672=5,30,IF(L672=6,27.5,IF(L672=7,25,IF(L672=8,22.5,0))))))))+IF(L672&lt;=8,0,IF(L672&lt;=16,19,IF(L672&lt;=24,13,IF(L672&lt;=32,8,0))))-IF(L672&lt;=8,0,IF(L672&lt;=16,(L672-9)*0.425,IF(L672&lt;=24,(L672-17)*0.425,IF(L672&lt;=32,(L672-25)*0.425,0)))),0)+IF(F672="EČ",IF(L672=1,204,IF(L672=2,156.24,IF(L672=3,123.84,IF(L672=4,72,IF(L672=5,66,IF(L672=6,60,IF(L672=7,54,IF(L672=8,48,0))))))))+IF(L672&lt;=8,0,IF(L672&lt;=16,40,IF(L672&lt;=24,25,0)))-IF(L672&lt;=8,0,IF(L672&lt;=16,(L672-9)*1.02,IF(L672&lt;=24,(L672-17)*1.02,0))),0)+IF(F672="EČneol",IF(L672=1,68,IF(L672=2,51.69,IF(L672=3,40.61,IF(L672=4,13,IF(L672=5,12,IF(L672=6,11,IF(L672=7,10,IF(L672=8,9,0)))))))))+IF(F672="EŽ",IF(L672=1,68,IF(L672=2,47.6,IF(L672=3,36,IF(L672=4,18,IF(L672=5,16.5,IF(L672=6,15,IF(L672=7,13.5,IF(L672=8,12,0))))))))+IF(L672&lt;=8,0,IF(L672&lt;=16,10,IF(L672&lt;=24,6,0)))-IF(L672&lt;=8,0,IF(L672&lt;=16,(L672-9)*0.34,IF(L672&lt;=24,(L672-17)*0.34,0))),0)+IF(F672="PT",IF(L672=1,68,IF(L672=2,52.08,IF(L672=3,41.28,IF(L672=4,24,IF(L672=5,22,IF(L672=6,20,IF(L672=7,18,IF(L672=8,16,0))))))))+IF(L672&lt;=8,0,IF(L672&lt;=16,13,IF(L672&lt;=24,9,IF(L672&lt;=32,4,0))))-IF(L672&lt;=8,0,IF(L672&lt;=16,(L672-9)*0.34,IF(L672&lt;=24,(L672-17)*0.34,IF(L672&lt;=32,(L672-25)*0.34,0)))),0)+IF(F672="JOŽ",IF(L672=1,85,IF(L672=2,59.5,IF(L672=3,45,IF(L672=4,32.5,IF(L672=5,30,IF(L672=6,27.5,IF(L672=7,25,IF(L672=8,22.5,0))))))))+IF(L672&lt;=8,0,IF(L672&lt;=16,19,IF(L672&lt;=24,13,0)))-IF(L672&lt;=8,0,IF(L672&lt;=16,(L672-9)*0.425,IF(L672&lt;=24,(L672-17)*0.425,0))),0)+IF(F672="JPČ",IF(L672=1,68,IF(L672=2,47.6,IF(L672=3,36,IF(L672=4,26,IF(L672=5,24,IF(L672=6,22,IF(L672=7,20,IF(L672=8,18,0))))))))+IF(L672&lt;=8,0,IF(L672&lt;=16,13,IF(L672&lt;=24,9,0)))-IF(L672&lt;=8,0,IF(L672&lt;=16,(L672-9)*0.34,IF(L672&lt;=24,(L672-17)*0.34,0))),0)+IF(F672="JEČ",IF(L672=1,34,IF(L672=2,26.04,IF(L672=3,20.6,IF(L672=4,12,IF(L672=5,11,IF(L672=6,10,IF(L672=7,9,IF(L672=8,8,0))))))))+IF(L672&lt;=8,0,IF(L672&lt;=16,6,0))-IF(L672&lt;=8,0,IF(L672&lt;=16,(L672-9)*0.17,0)),0)+IF(F672="JEOF",IF(L672=1,34,IF(L672=2,26.04,IF(L672=3,20.6,IF(L672=4,12,IF(L672=5,11,IF(L672=6,10,IF(L672=7,9,IF(L672=8,8,0))))))))+IF(L672&lt;=8,0,IF(L672&lt;=16,6,0))-IF(L672&lt;=8,0,IF(L672&lt;=16,(L672-9)*0.17,0)),0)+IF(F672="JnPČ",IF(L672=1,51,IF(L672=2,35.7,IF(L672=3,27,IF(L672=4,19.5,IF(L672=5,18,IF(L672=6,16.5,IF(L672=7,15,IF(L672=8,13.5,0))))))))+IF(L672&lt;=8,0,IF(L672&lt;=16,10,0))-IF(L672&lt;=8,0,IF(L672&lt;=16,(L672-9)*0.255,0)),0)+IF(F672="JnEČ",IF(L672=1,25.5,IF(L672=2,19.53,IF(L672=3,15.48,IF(L672=4,9,IF(L672=5,8.25,IF(L672=6,7.5,IF(L672=7,6.75,IF(L672=8,6,0))))))))+IF(L672&lt;=8,0,IF(L672&lt;=16,5,0))-IF(L672&lt;=8,0,IF(L672&lt;=16,(L672-9)*0.1275,0)),0)+IF(F672="JčPČ",IF(L672=1,21.25,IF(L672=2,14.5,IF(L672=3,11.5,IF(L672=4,7,IF(L672=5,6.5,IF(L672=6,6,IF(L672=7,5.5,IF(L672=8,5,0))))))))+IF(L672&lt;=8,0,IF(L672&lt;=16,4,0))-IF(L672&lt;=8,0,IF(L672&lt;=16,(L672-9)*0.10625,0)),0)+IF(F672="JčEČ",IF(L672=1,17,IF(L672=2,13.02,IF(L672=3,10.32,IF(L672=4,6,IF(L672=5,5.5,IF(L672=6,5,IF(L672=7,4.5,IF(L672=8,4,0))))))))+IF(L672&lt;=8,0,IF(L672&lt;=16,3,0))-IF(L672&lt;=8,0,IF(L672&lt;=16,(L672-9)*0.085,0)),0)+IF(F672="NEAK",IF(L672=1,11.48,IF(L672=2,8.79,IF(L672=3,6.97,IF(L672=4,4.05,IF(L672=5,3.71,IF(L672=6,3.38,IF(L672=7,3.04,IF(L672=8,2.7,0))))))))+IF(L672&lt;=8,0,IF(L672&lt;=16,2,IF(L672&lt;=24,1.3,0)))-IF(L672&lt;=8,0,IF(L672&lt;=16,(L672-9)*0.0574,IF(L672&lt;=24,(L672-17)*0.0574,0))),0))*IF(L672&lt;0,1,IF(OR(F672="PČ",F672="PŽ",F672="PT"),IF(J672&lt;32,J672/32,1),1))* IF(L672&lt;0,1,IF(OR(F672="EČ",F672="EŽ",F672="JOŽ",F672="JPČ",F672="NEAK"),IF(J672&lt;24,J672/24,1),1))*IF(L672&lt;0,1,IF(OR(F672="PČneol",F672="JEČ",F672="JEOF",F672="JnPČ",F672="JnEČ",F672="JčPČ",F672="JčEČ"),IF(J672&lt;16,J672/16,1),1))*IF(L672&lt;0,1,IF(F672="EČneol",IF(J672&lt;8,J672/8,1),1))</f>
        <v>0</v>
      </c>
      <c r="O672" s="9">
        <f t="shared" ref="O672:O681" si="204">IF(F672="OŽ",N672,IF(H672="Ne",IF(J672*0.3&lt;J672-L672,N672,0),IF(J672*0.1&lt;J672-L672,N672,0)))</f>
        <v>0</v>
      </c>
      <c r="P672" s="4">
        <f t="shared" ref="P672" si="205">IF(O672=0,0,IF(F672="OŽ",IF(L672&gt;35,0,IF(J672&gt;35,(36-L672)*1.836,((36-L672)-(36-J672))*1.836)),0)+IF(F672="PČ",IF(L672&gt;31,0,IF(J672&gt;31,(32-L672)*1.347,((32-L672)-(32-J672))*1.347)),0)+ IF(F672="PČneol",IF(L672&gt;15,0,IF(J672&gt;15,(16-L672)*0.255,((16-L672)-(16-J672))*0.255)),0)+IF(F672="PŽ",IF(L672&gt;31,0,IF(J672&gt;31,(32-L672)*0.255,((32-L672)-(32-J672))*0.255)),0)+IF(F672="EČ",IF(L672&gt;23,0,IF(J672&gt;23,(24-L672)*0.612,((24-L672)-(24-J672))*0.612)),0)+IF(F672="EČneol",IF(L672&gt;7,0,IF(J672&gt;7,(8-L672)*0.204,((8-L672)-(8-J672))*0.204)),0)+IF(F672="EŽ",IF(L672&gt;23,0,IF(J672&gt;23,(24-L672)*0.204,((24-L672)-(24-J672))*0.204)),0)+IF(F672="PT",IF(L672&gt;31,0,IF(J672&gt;31,(32-L672)*0.204,((32-L672)-(32-J672))*0.204)),0)+IF(F672="JOŽ",IF(L672&gt;23,0,IF(J672&gt;23,(24-L672)*0.255,((24-L672)-(24-J672))*0.255)),0)+IF(F672="JPČ",IF(L672&gt;23,0,IF(J672&gt;23,(24-L672)*0.204,((24-L672)-(24-J672))*0.204)),0)+IF(F672="JEČ",IF(L672&gt;15,0,IF(J672&gt;15,(16-L672)*0.102,((16-L672)-(16-J672))*0.102)),0)+IF(F672="JEOF",IF(L672&gt;15,0,IF(J672&gt;15,(16-L672)*0.102,((16-L672)-(16-J672))*0.102)),0)+IF(F672="JnPČ",IF(L672&gt;15,0,IF(J672&gt;15,(16-L672)*0.153,((16-L672)-(16-J672))*0.153)),0)+IF(F672="JnEČ",IF(L672&gt;15,0,IF(J672&gt;15,(16-L672)*0.0765,((16-L672)-(16-J672))*0.0765)),0)+IF(F672="JčPČ",IF(L672&gt;15,0,IF(J672&gt;15,(16-L672)*0.06375,((16-L672)-(16-J672))*0.06375)),0)+IF(F672="JčEČ",IF(L672&gt;15,0,IF(J672&gt;15,(16-L672)*0.051,((16-L672)-(16-J672))*0.051)),0)+IF(F672="NEAK",IF(L672&gt;23,0,IF(J672&gt;23,(24-L672)*0.03444,((24-L672)-(24-J672))*0.03444)),0))</f>
        <v>0</v>
      </c>
      <c r="Q672" s="11">
        <f t="shared" ref="Q672" si="206">IF(ISERROR(P672*100/N672),0,(P672*100/N672))</f>
        <v>0</v>
      </c>
      <c r="R672" s="10">
        <f t="shared" ref="R672:R681" si="207">IF(Q672&lt;=30,O672+P672,O672+O672*0.3)*IF(G672=1,0.4,IF(G672=2,0.75,IF(G672="1 (kas 4 m. 1 k. nerengiamos)",0.52,1)))*IF(D672="olimpinė",1,IF(M672="Ne",0.5,1))*IF(OR(A$5="Lietuvos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federacija"),IF(OR(J672&lt;8,K672&lt;16),0,1),1)*E672*IF(I672&lt;=1,1,1/I672)*IF(OR(A$5="Lietuvos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672" s="8"/>
    </row>
    <row r="673" spans="1:19">
      <c r="A673" s="61">
        <v>2</v>
      </c>
      <c r="B673" s="61"/>
      <c r="C673" s="12"/>
      <c r="D673" s="61"/>
      <c r="E673" s="61"/>
      <c r="F673" s="61"/>
      <c r="G673" s="61"/>
      <c r="H673" s="61"/>
      <c r="I673" s="61"/>
      <c r="J673" s="61"/>
      <c r="K673" s="61"/>
      <c r="L673" s="61"/>
      <c r="M673" s="61"/>
      <c r="N673" s="3">
        <f t="shared" si="203"/>
        <v>0</v>
      </c>
      <c r="O673" s="9">
        <f t="shared" si="204"/>
        <v>0</v>
      </c>
      <c r="P673" s="4">
        <f t="shared" ref="P673:P681" si="208">IF(O673=0,0,IF(F673="OŽ",IF(L673&gt;35,0,IF(J673&gt;35,(36-L673)*1.836,((36-L673)-(36-J673))*1.836)),0)+IF(F673="PČ",IF(L673&gt;31,0,IF(J673&gt;31,(32-L673)*1.347,((32-L673)-(32-J673))*1.347)),0)+ IF(F673="PČneol",IF(L673&gt;15,0,IF(J673&gt;15,(16-L673)*0.255,((16-L673)-(16-J673))*0.255)),0)+IF(F673="PŽ",IF(L673&gt;31,0,IF(J673&gt;31,(32-L673)*0.255,((32-L673)-(32-J673))*0.255)),0)+IF(F673="EČ",IF(L673&gt;23,0,IF(J673&gt;23,(24-L673)*0.612,((24-L673)-(24-J673))*0.612)),0)+IF(F673="EČneol",IF(L673&gt;7,0,IF(J673&gt;7,(8-L673)*0.204,((8-L673)-(8-J673))*0.204)),0)+IF(F673="EŽ",IF(L673&gt;23,0,IF(J673&gt;23,(24-L673)*0.204,((24-L673)-(24-J673))*0.204)),0)+IF(F673="PT",IF(L673&gt;31,0,IF(J673&gt;31,(32-L673)*0.204,((32-L673)-(32-J673))*0.204)),0)+IF(F673="JOŽ",IF(L673&gt;23,0,IF(J673&gt;23,(24-L673)*0.255,((24-L673)-(24-J673))*0.255)),0)+IF(F673="JPČ",IF(L673&gt;23,0,IF(J673&gt;23,(24-L673)*0.204,((24-L673)-(24-J673))*0.204)),0)+IF(F673="JEČ",IF(L673&gt;15,0,IF(J673&gt;15,(16-L673)*0.102,((16-L673)-(16-J673))*0.102)),0)+IF(F673="JEOF",IF(L673&gt;15,0,IF(J673&gt;15,(16-L673)*0.102,((16-L673)-(16-J673))*0.102)),0)+IF(F673="JnPČ",IF(L673&gt;15,0,IF(J673&gt;15,(16-L673)*0.153,((16-L673)-(16-J673))*0.153)),0)+IF(F673="JnEČ",IF(L673&gt;15,0,IF(J673&gt;15,(16-L673)*0.0765,((16-L673)-(16-J673))*0.0765)),0)+IF(F673="JčPČ",IF(L673&gt;15,0,IF(J673&gt;15,(16-L673)*0.06375,((16-L673)-(16-J673))*0.06375)),0)+IF(F673="JčEČ",IF(L673&gt;15,0,IF(J673&gt;15,(16-L673)*0.051,((16-L673)-(16-J673))*0.051)),0)+IF(F673="NEAK",IF(L673&gt;23,0,IF(J673&gt;23,(24-L673)*0.03444,((24-L673)-(24-J673))*0.03444)),0))</f>
        <v>0</v>
      </c>
      <c r="Q673" s="11">
        <f t="shared" ref="Q673:Q681" si="209">IF(ISERROR(P673*100/N673),0,(P673*100/N673))</f>
        <v>0</v>
      </c>
      <c r="R673" s="10">
        <f t="shared" si="207"/>
        <v>0</v>
      </c>
      <c r="S673" s="8"/>
    </row>
    <row r="674" spans="1:19">
      <c r="A674" s="61">
        <v>3</v>
      </c>
      <c r="B674" s="61"/>
      <c r="C674" s="12"/>
      <c r="D674" s="61"/>
      <c r="E674" s="61"/>
      <c r="F674" s="61"/>
      <c r="G674" s="61"/>
      <c r="H674" s="61"/>
      <c r="I674" s="61"/>
      <c r="J674" s="61"/>
      <c r="K674" s="61"/>
      <c r="L674" s="61"/>
      <c r="M674" s="61"/>
      <c r="N674" s="3">
        <f t="shared" si="203"/>
        <v>0</v>
      </c>
      <c r="O674" s="9">
        <f t="shared" si="204"/>
        <v>0</v>
      </c>
      <c r="P674" s="4">
        <f t="shared" si="208"/>
        <v>0</v>
      </c>
      <c r="Q674" s="11">
        <f t="shared" si="209"/>
        <v>0</v>
      </c>
      <c r="R674" s="10">
        <f t="shared" si="207"/>
        <v>0</v>
      </c>
      <c r="S674" s="8"/>
    </row>
    <row r="675" spans="1:19">
      <c r="A675" s="61">
        <v>4</v>
      </c>
      <c r="B675" s="61"/>
      <c r="C675" s="12"/>
      <c r="D675" s="61"/>
      <c r="E675" s="61"/>
      <c r="F675" s="61"/>
      <c r="G675" s="61"/>
      <c r="H675" s="61"/>
      <c r="I675" s="61"/>
      <c r="J675" s="61"/>
      <c r="K675" s="61"/>
      <c r="L675" s="61"/>
      <c r="M675" s="61"/>
      <c r="N675" s="3">
        <f t="shared" si="203"/>
        <v>0</v>
      </c>
      <c r="O675" s="9">
        <f t="shared" si="204"/>
        <v>0</v>
      </c>
      <c r="P675" s="4">
        <f t="shared" si="208"/>
        <v>0</v>
      </c>
      <c r="Q675" s="11">
        <f t="shared" si="209"/>
        <v>0</v>
      </c>
      <c r="R675" s="10">
        <f t="shared" si="207"/>
        <v>0</v>
      </c>
      <c r="S675" s="8"/>
    </row>
    <row r="676" spans="1:19">
      <c r="A676" s="61">
        <v>5</v>
      </c>
      <c r="B676" s="61"/>
      <c r="C676" s="12"/>
      <c r="D676" s="61"/>
      <c r="E676" s="61"/>
      <c r="F676" s="61"/>
      <c r="G676" s="61"/>
      <c r="H676" s="61"/>
      <c r="I676" s="61"/>
      <c r="J676" s="61"/>
      <c r="K676" s="61"/>
      <c r="L676" s="61"/>
      <c r="M676" s="61"/>
      <c r="N676" s="3">
        <f t="shared" si="203"/>
        <v>0</v>
      </c>
      <c r="O676" s="9">
        <f t="shared" si="204"/>
        <v>0</v>
      </c>
      <c r="P676" s="4">
        <f t="shared" si="208"/>
        <v>0</v>
      </c>
      <c r="Q676" s="11">
        <f t="shared" si="209"/>
        <v>0</v>
      </c>
      <c r="R676" s="10">
        <f t="shared" si="207"/>
        <v>0</v>
      </c>
      <c r="S676" s="8"/>
    </row>
    <row r="677" spans="1:19">
      <c r="A677" s="61">
        <v>6</v>
      </c>
      <c r="B677" s="61"/>
      <c r="C677" s="12"/>
      <c r="D677" s="61"/>
      <c r="E677" s="61"/>
      <c r="F677" s="61"/>
      <c r="G677" s="61"/>
      <c r="H677" s="61"/>
      <c r="I677" s="61"/>
      <c r="J677" s="61"/>
      <c r="K677" s="61"/>
      <c r="L677" s="61"/>
      <c r="M677" s="61"/>
      <c r="N677" s="3">
        <f t="shared" si="203"/>
        <v>0</v>
      </c>
      <c r="O677" s="9">
        <f t="shared" si="204"/>
        <v>0</v>
      </c>
      <c r="P677" s="4">
        <f t="shared" si="208"/>
        <v>0</v>
      </c>
      <c r="Q677" s="11">
        <f t="shared" si="209"/>
        <v>0</v>
      </c>
      <c r="R677" s="10">
        <f t="shared" si="207"/>
        <v>0</v>
      </c>
      <c r="S677" s="8"/>
    </row>
    <row r="678" spans="1:19">
      <c r="A678" s="61">
        <v>7</v>
      </c>
      <c r="B678" s="61"/>
      <c r="C678" s="12"/>
      <c r="D678" s="61"/>
      <c r="E678" s="61"/>
      <c r="F678" s="61"/>
      <c r="G678" s="61"/>
      <c r="H678" s="61"/>
      <c r="I678" s="61"/>
      <c r="J678" s="61"/>
      <c r="K678" s="61"/>
      <c r="L678" s="61"/>
      <c r="M678" s="61"/>
      <c r="N678" s="3">
        <f t="shared" si="203"/>
        <v>0</v>
      </c>
      <c r="O678" s="9">
        <f t="shared" si="204"/>
        <v>0</v>
      </c>
      <c r="P678" s="4">
        <f t="shared" si="208"/>
        <v>0</v>
      </c>
      <c r="Q678" s="11">
        <f t="shared" si="209"/>
        <v>0</v>
      </c>
      <c r="R678" s="10">
        <f t="shared" si="207"/>
        <v>0</v>
      </c>
      <c r="S678" s="8"/>
    </row>
    <row r="679" spans="1:19">
      <c r="A679" s="61">
        <v>8</v>
      </c>
      <c r="B679" s="61"/>
      <c r="C679" s="12"/>
      <c r="D679" s="61"/>
      <c r="E679" s="61"/>
      <c r="F679" s="61"/>
      <c r="G679" s="61"/>
      <c r="H679" s="61"/>
      <c r="I679" s="61"/>
      <c r="J679" s="61"/>
      <c r="K679" s="61"/>
      <c r="L679" s="61"/>
      <c r="M679" s="61"/>
      <c r="N679" s="3">
        <f t="shared" si="203"/>
        <v>0</v>
      </c>
      <c r="O679" s="9">
        <f t="shared" si="204"/>
        <v>0</v>
      </c>
      <c r="P679" s="4">
        <f t="shared" si="208"/>
        <v>0</v>
      </c>
      <c r="Q679" s="11">
        <f t="shared" si="209"/>
        <v>0</v>
      </c>
      <c r="R679" s="10">
        <f t="shared" si="207"/>
        <v>0</v>
      </c>
      <c r="S679" s="8"/>
    </row>
    <row r="680" spans="1:19">
      <c r="A680" s="61">
        <v>9</v>
      </c>
      <c r="B680" s="61"/>
      <c r="C680" s="12"/>
      <c r="D680" s="61"/>
      <c r="E680" s="61"/>
      <c r="F680" s="61"/>
      <c r="G680" s="61"/>
      <c r="H680" s="61"/>
      <c r="I680" s="61"/>
      <c r="J680" s="61"/>
      <c r="K680" s="61"/>
      <c r="L680" s="61"/>
      <c r="M680" s="61"/>
      <c r="N680" s="3">
        <f t="shared" si="203"/>
        <v>0</v>
      </c>
      <c r="O680" s="9">
        <f t="shared" si="204"/>
        <v>0</v>
      </c>
      <c r="P680" s="4">
        <f t="shared" si="208"/>
        <v>0</v>
      </c>
      <c r="Q680" s="11">
        <f t="shared" si="209"/>
        <v>0</v>
      </c>
      <c r="R680" s="10">
        <f t="shared" si="207"/>
        <v>0</v>
      </c>
      <c r="S680" s="8"/>
    </row>
    <row r="681" spans="1:19">
      <c r="A681" s="61">
        <v>10</v>
      </c>
      <c r="B681" s="61"/>
      <c r="C681" s="12"/>
      <c r="D681" s="61"/>
      <c r="E681" s="61"/>
      <c r="F681" s="61"/>
      <c r="G681" s="61"/>
      <c r="H681" s="61"/>
      <c r="I681" s="61"/>
      <c r="J681" s="61"/>
      <c r="K681" s="61"/>
      <c r="L681" s="61"/>
      <c r="M681" s="61"/>
      <c r="N681" s="3">
        <f t="shared" si="203"/>
        <v>0</v>
      </c>
      <c r="O681" s="9">
        <f t="shared" si="204"/>
        <v>0</v>
      </c>
      <c r="P681" s="4">
        <f t="shared" si="208"/>
        <v>0</v>
      </c>
      <c r="Q681" s="11">
        <f t="shared" si="209"/>
        <v>0</v>
      </c>
      <c r="R681" s="10">
        <f t="shared" si="207"/>
        <v>0</v>
      </c>
      <c r="S681" s="8"/>
    </row>
    <row r="682" spans="1:19">
      <c r="A682" s="64" t="s">
        <v>67</v>
      </c>
      <c r="B682" s="65"/>
      <c r="C682" s="65"/>
      <c r="D682" s="65"/>
      <c r="E682" s="65"/>
      <c r="F682" s="65"/>
      <c r="G682" s="65"/>
      <c r="H682" s="65"/>
      <c r="I682" s="65"/>
      <c r="J682" s="65"/>
      <c r="K682" s="65"/>
      <c r="L682" s="65"/>
      <c r="M682" s="65"/>
      <c r="N682" s="65"/>
      <c r="O682" s="65"/>
      <c r="P682" s="65"/>
      <c r="Q682" s="66"/>
      <c r="R682" s="10">
        <f>SUM(R672:R681)</f>
        <v>0</v>
      </c>
      <c r="S682" s="8"/>
    </row>
    <row r="683" spans="1:19" ht="15.75">
      <c r="A683" s="24" t="s">
        <v>68</v>
      </c>
      <c r="B683" s="24"/>
      <c r="C683" s="15"/>
      <c r="D683" s="15"/>
      <c r="E683" s="15"/>
      <c r="F683" s="15"/>
      <c r="G683" s="15"/>
      <c r="H683" s="15"/>
      <c r="I683" s="15"/>
      <c r="J683" s="15"/>
      <c r="K683" s="15"/>
      <c r="L683" s="15"/>
      <c r="M683" s="15"/>
      <c r="N683" s="15"/>
      <c r="O683" s="15"/>
      <c r="P683" s="15"/>
      <c r="Q683" s="15"/>
      <c r="R683" s="16"/>
      <c r="S683" s="8"/>
    </row>
    <row r="684" spans="1:19">
      <c r="A684" s="49" t="s">
        <v>88</v>
      </c>
      <c r="B684" s="49"/>
      <c r="C684" s="49"/>
      <c r="D684" s="49"/>
      <c r="E684" s="49"/>
      <c r="F684" s="49"/>
      <c r="G684" s="49"/>
      <c r="H684" s="49"/>
      <c r="I684" s="49"/>
      <c r="J684" s="15"/>
      <c r="K684" s="15"/>
      <c r="L684" s="15"/>
      <c r="M684" s="15"/>
      <c r="N684" s="15"/>
      <c r="O684" s="15"/>
      <c r="P684" s="15"/>
      <c r="Q684" s="15"/>
      <c r="R684" s="16"/>
      <c r="S684" s="8"/>
    </row>
    <row r="685" spans="1:19" s="8" customFormat="1">
      <c r="A685" s="49"/>
      <c r="B685" s="49"/>
      <c r="C685" s="49"/>
      <c r="D685" s="49"/>
      <c r="E685" s="49"/>
      <c r="F685" s="49"/>
      <c r="G685" s="49"/>
      <c r="H685" s="49"/>
      <c r="I685" s="49"/>
      <c r="J685" s="15"/>
      <c r="K685" s="15"/>
      <c r="L685" s="15"/>
      <c r="M685" s="15"/>
      <c r="N685" s="15"/>
      <c r="O685" s="15"/>
      <c r="P685" s="15"/>
      <c r="Q685" s="15"/>
      <c r="R685" s="16"/>
    </row>
    <row r="686" spans="1:19">
      <c r="A686" s="67" t="s">
        <v>186</v>
      </c>
      <c r="B686" s="68"/>
      <c r="C686" s="68"/>
      <c r="D686" s="68"/>
      <c r="E686" s="68"/>
      <c r="F686" s="68"/>
      <c r="G686" s="68"/>
      <c r="H686" s="68"/>
      <c r="I686" s="68"/>
      <c r="J686" s="68"/>
      <c r="K686" s="68"/>
      <c r="L686" s="68"/>
      <c r="M686" s="68"/>
      <c r="N686" s="68"/>
      <c r="O686" s="68"/>
      <c r="P686" s="68"/>
      <c r="Q686" s="57"/>
      <c r="R686" s="8"/>
      <c r="S686" s="8"/>
    </row>
    <row r="687" spans="1:19" ht="18">
      <c r="A687" s="69" t="s">
        <v>27</v>
      </c>
      <c r="B687" s="70"/>
      <c r="C687" s="70"/>
      <c r="D687" s="50"/>
      <c r="E687" s="50"/>
      <c r="F687" s="50"/>
      <c r="G687" s="50"/>
      <c r="H687" s="50"/>
      <c r="I687" s="50"/>
      <c r="J687" s="50"/>
      <c r="K687" s="50"/>
      <c r="L687" s="50"/>
      <c r="M687" s="50"/>
      <c r="N687" s="50"/>
      <c r="O687" s="50"/>
      <c r="P687" s="50"/>
      <c r="Q687" s="57"/>
      <c r="R687" s="8"/>
      <c r="S687" s="8"/>
    </row>
    <row r="688" spans="1:19">
      <c r="A688" s="67" t="s">
        <v>72</v>
      </c>
      <c r="B688" s="68"/>
      <c r="C688" s="68"/>
      <c r="D688" s="68"/>
      <c r="E688" s="68"/>
      <c r="F688" s="68"/>
      <c r="G688" s="68"/>
      <c r="H688" s="68"/>
      <c r="I688" s="68"/>
      <c r="J688" s="68"/>
      <c r="K688" s="68"/>
      <c r="L688" s="68"/>
      <c r="M688" s="68"/>
      <c r="N688" s="68"/>
      <c r="O688" s="68"/>
      <c r="P688" s="68"/>
      <c r="Q688" s="57"/>
      <c r="R688" s="8"/>
      <c r="S688" s="8"/>
    </row>
    <row r="689" spans="1:19">
      <c r="A689" s="61">
        <v>1</v>
      </c>
      <c r="B689" s="61"/>
      <c r="C689" s="12"/>
      <c r="D689" s="61"/>
      <c r="E689" s="61"/>
      <c r="F689" s="61"/>
      <c r="G689" s="61"/>
      <c r="H689" s="61"/>
      <c r="I689" s="61"/>
      <c r="J689" s="61"/>
      <c r="K689" s="61"/>
      <c r="L689" s="61"/>
      <c r="M689" s="61"/>
      <c r="N689" s="3">
        <f t="shared" ref="N689:N698" si="210">(IF(F689="OŽ",IF(L689=1,550.8,IF(L689=2,426.38,IF(L689=3,342.14,IF(L689=4,181.44,IF(L689=5,168.48,IF(L689=6,155.52,IF(L689=7,148.5,IF(L689=8,144,0))))))))+IF(L689&lt;=8,0,IF(L689&lt;=16,137.7,IF(L689&lt;=24,108,IF(L689&lt;=32,80.1,IF(L689&lt;=36,52.2,0)))))-IF(L689&lt;=8,0,IF(L689&lt;=16,(L689-9)*2.754,IF(L689&lt;=24,(L689-17)* 2.754,IF(L689&lt;=32,(L689-25)* 2.754,IF(L689&lt;=36,(L689-33)*2.754,0))))),0)+IF(F689="PČ",IF(L689=1,449,IF(L689=2,314.6,IF(L689=3,238,IF(L689=4,172,IF(L689=5,159,IF(L689=6,145,IF(L689=7,132,IF(L689=8,119,0))))))))+IF(L689&lt;=8,0,IF(L689&lt;=16,88,IF(L689&lt;=24,55,IF(L689&lt;=32,22,0))))-IF(L689&lt;=8,0,IF(L689&lt;=16,(L689-9)*2.245,IF(L689&lt;=24,(L689-17)*2.245,IF(L689&lt;=32,(L689-25)*2.245,0)))),0)+IF(F689="PČneol",IF(L689=1,85,IF(L689=2,64.61,IF(L689=3,50.76,IF(L689=4,16.25,IF(L689=5,15,IF(L689=6,13.75,IF(L689=7,12.5,IF(L689=8,11.25,0))))))))+IF(L689&lt;=8,0,IF(L689&lt;=16,9,0))-IF(L689&lt;=8,0,IF(L689&lt;=16,(L689-9)*0.425,0)),0)+IF(F689="PŽ",IF(L689=1,85,IF(L689=2,59.5,IF(L689=3,45,IF(L689=4,32.5,IF(L689=5,30,IF(L689=6,27.5,IF(L689=7,25,IF(L689=8,22.5,0))))))))+IF(L689&lt;=8,0,IF(L689&lt;=16,19,IF(L689&lt;=24,13,IF(L689&lt;=32,8,0))))-IF(L689&lt;=8,0,IF(L689&lt;=16,(L689-9)*0.425,IF(L689&lt;=24,(L689-17)*0.425,IF(L689&lt;=32,(L689-25)*0.425,0)))),0)+IF(F689="EČ",IF(L689=1,204,IF(L689=2,156.24,IF(L689=3,123.84,IF(L689=4,72,IF(L689=5,66,IF(L689=6,60,IF(L689=7,54,IF(L689=8,48,0))))))))+IF(L689&lt;=8,0,IF(L689&lt;=16,40,IF(L689&lt;=24,25,0)))-IF(L689&lt;=8,0,IF(L689&lt;=16,(L689-9)*1.02,IF(L689&lt;=24,(L689-17)*1.02,0))),0)+IF(F689="EČneol",IF(L689=1,68,IF(L689=2,51.69,IF(L689=3,40.61,IF(L689=4,13,IF(L689=5,12,IF(L689=6,11,IF(L689=7,10,IF(L689=8,9,0)))))))))+IF(F689="EŽ",IF(L689=1,68,IF(L689=2,47.6,IF(L689=3,36,IF(L689=4,18,IF(L689=5,16.5,IF(L689=6,15,IF(L689=7,13.5,IF(L689=8,12,0))))))))+IF(L689&lt;=8,0,IF(L689&lt;=16,10,IF(L689&lt;=24,6,0)))-IF(L689&lt;=8,0,IF(L689&lt;=16,(L689-9)*0.34,IF(L689&lt;=24,(L689-17)*0.34,0))),0)+IF(F689="PT",IF(L689=1,68,IF(L689=2,52.08,IF(L689=3,41.28,IF(L689=4,24,IF(L689=5,22,IF(L689=6,20,IF(L689=7,18,IF(L689=8,16,0))))))))+IF(L689&lt;=8,0,IF(L689&lt;=16,13,IF(L689&lt;=24,9,IF(L689&lt;=32,4,0))))-IF(L689&lt;=8,0,IF(L689&lt;=16,(L689-9)*0.34,IF(L689&lt;=24,(L689-17)*0.34,IF(L689&lt;=32,(L689-25)*0.34,0)))),0)+IF(F689="JOŽ",IF(L689=1,85,IF(L689=2,59.5,IF(L689=3,45,IF(L689=4,32.5,IF(L689=5,30,IF(L689=6,27.5,IF(L689=7,25,IF(L689=8,22.5,0))))))))+IF(L689&lt;=8,0,IF(L689&lt;=16,19,IF(L689&lt;=24,13,0)))-IF(L689&lt;=8,0,IF(L689&lt;=16,(L689-9)*0.425,IF(L689&lt;=24,(L689-17)*0.425,0))),0)+IF(F689="JPČ",IF(L689=1,68,IF(L689=2,47.6,IF(L689=3,36,IF(L689=4,26,IF(L689=5,24,IF(L689=6,22,IF(L689=7,20,IF(L689=8,18,0))))))))+IF(L689&lt;=8,0,IF(L689&lt;=16,13,IF(L689&lt;=24,9,0)))-IF(L689&lt;=8,0,IF(L689&lt;=16,(L689-9)*0.34,IF(L689&lt;=24,(L689-17)*0.34,0))),0)+IF(F689="JEČ",IF(L689=1,34,IF(L689=2,26.04,IF(L689=3,20.6,IF(L689=4,12,IF(L689=5,11,IF(L689=6,10,IF(L689=7,9,IF(L689=8,8,0))))))))+IF(L689&lt;=8,0,IF(L689&lt;=16,6,0))-IF(L689&lt;=8,0,IF(L689&lt;=16,(L689-9)*0.17,0)),0)+IF(F689="JEOF",IF(L689=1,34,IF(L689=2,26.04,IF(L689=3,20.6,IF(L689=4,12,IF(L689=5,11,IF(L689=6,10,IF(L689=7,9,IF(L689=8,8,0))))))))+IF(L689&lt;=8,0,IF(L689&lt;=16,6,0))-IF(L689&lt;=8,0,IF(L689&lt;=16,(L689-9)*0.17,0)),0)+IF(F689="JnPČ",IF(L689=1,51,IF(L689=2,35.7,IF(L689=3,27,IF(L689=4,19.5,IF(L689=5,18,IF(L689=6,16.5,IF(L689=7,15,IF(L689=8,13.5,0))))))))+IF(L689&lt;=8,0,IF(L689&lt;=16,10,0))-IF(L689&lt;=8,0,IF(L689&lt;=16,(L689-9)*0.255,0)),0)+IF(F689="JnEČ",IF(L689=1,25.5,IF(L689=2,19.53,IF(L689=3,15.48,IF(L689=4,9,IF(L689=5,8.25,IF(L689=6,7.5,IF(L689=7,6.75,IF(L689=8,6,0))))))))+IF(L689&lt;=8,0,IF(L689&lt;=16,5,0))-IF(L689&lt;=8,0,IF(L689&lt;=16,(L689-9)*0.1275,0)),0)+IF(F689="JčPČ",IF(L689=1,21.25,IF(L689=2,14.5,IF(L689=3,11.5,IF(L689=4,7,IF(L689=5,6.5,IF(L689=6,6,IF(L689=7,5.5,IF(L689=8,5,0))))))))+IF(L689&lt;=8,0,IF(L689&lt;=16,4,0))-IF(L689&lt;=8,0,IF(L689&lt;=16,(L689-9)*0.10625,0)),0)+IF(F689="JčEČ",IF(L689=1,17,IF(L689=2,13.02,IF(L689=3,10.32,IF(L689=4,6,IF(L689=5,5.5,IF(L689=6,5,IF(L689=7,4.5,IF(L689=8,4,0))))))))+IF(L689&lt;=8,0,IF(L689&lt;=16,3,0))-IF(L689&lt;=8,0,IF(L689&lt;=16,(L689-9)*0.085,0)),0)+IF(F689="NEAK",IF(L689=1,11.48,IF(L689=2,8.79,IF(L689=3,6.97,IF(L689=4,4.05,IF(L689=5,3.71,IF(L689=6,3.38,IF(L689=7,3.04,IF(L689=8,2.7,0))))))))+IF(L689&lt;=8,0,IF(L689&lt;=16,2,IF(L689&lt;=24,1.3,0)))-IF(L689&lt;=8,0,IF(L689&lt;=16,(L689-9)*0.0574,IF(L689&lt;=24,(L689-17)*0.0574,0))),0))*IF(L689&lt;0,1,IF(OR(F689="PČ",F689="PŽ",F689="PT"),IF(J689&lt;32,J689/32,1),1))* IF(L689&lt;0,1,IF(OR(F689="EČ",F689="EŽ",F689="JOŽ",F689="JPČ",F689="NEAK"),IF(J689&lt;24,J689/24,1),1))*IF(L689&lt;0,1,IF(OR(F689="PČneol",F689="JEČ",F689="JEOF",F689="JnPČ",F689="JnEČ",F689="JčPČ",F689="JčEČ"),IF(J689&lt;16,J689/16,1),1))*IF(L689&lt;0,1,IF(F689="EČneol",IF(J689&lt;8,J689/8,1),1))</f>
        <v>0</v>
      </c>
      <c r="O689" s="9">
        <f t="shared" ref="O689:O698" si="211">IF(F689="OŽ",N689,IF(H689="Ne",IF(J689*0.3&lt;J689-L689,N689,0),IF(J689*0.1&lt;J689-L689,N689,0)))</f>
        <v>0</v>
      </c>
      <c r="P689" s="4">
        <f t="shared" ref="P689" si="212">IF(O689=0,0,IF(F689="OŽ",IF(L689&gt;35,0,IF(J689&gt;35,(36-L689)*1.836,((36-L689)-(36-J689))*1.836)),0)+IF(F689="PČ",IF(L689&gt;31,0,IF(J689&gt;31,(32-L689)*1.347,((32-L689)-(32-J689))*1.347)),0)+ IF(F689="PČneol",IF(L689&gt;15,0,IF(J689&gt;15,(16-L689)*0.255,((16-L689)-(16-J689))*0.255)),0)+IF(F689="PŽ",IF(L689&gt;31,0,IF(J689&gt;31,(32-L689)*0.255,((32-L689)-(32-J689))*0.255)),0)+IF(F689="EČ",IF(L689&gt;23,0,IF(J689&gt;23,(24-L689)*0.612,((24-L689)-(24-J689))*0.612)),0)+IF(F689="EČneol",IF(L689&gt;7,0,IF(J689&gt;7,(8-L689)*0.204,((8-L689)-(8-J689))*0.204)),0)+IF(F689="EŽ",IF(L689&gt;23,0,IF(J689&gt;23,(24-L689)*0.204,((24-L689)-(24-J689))*0.204)),0)+IF(F689="PT",IF(L689&gt;31,0,IF(J689&gt;31,(32-L689)*0.204,((32-L689)-(32-J689))*0.204)),0)+IF(F689="JOŽ",IF(L689&gt;23,0,IF(J689&gt;23,(24-L689)*0.255,((24-L689)-(24-J689))*0.255)),0)+IF(F689="JPČ",IF(L689&gt;23,0,IF(J689&gt;23,(24-L689)*0.204,((24-L689)-(24-J689))*0.204)),0)+IF(F689="JEČ",IF(L689&gt;15,0,IF(J689&gt;15,(16-L689)*0.102,((16-L689)-(16-J689))*0.102)),0)+IF(F689="JEOF",IF(L689&gt;15,0,IF(J689&gt;15,(16-L689)*0.102,((16-L689)-(16-J689))*0.102)),0)+IF(F689="JnPČ",IF(L689&gt;15,0,IF(J689&gt;15,(16-L689)*0.153,((16-L689)-(16-J689))*0.153)),0)+IF(F689="JnEČ",IF(L689&gt;15,0,IF(J689&gt;15,(16-L689)*0.0765,((16-L689)-(16-J689))*0.0765)),0)+IF(F689="JčPČ",IF(L689&gt;15,0,IF(J689&gt;15,(16-L689)*0.06375,((16-L689)-(16-J689))*0.06375)),0)+IF(F689="JčEČ",IF(L689&gt;15,0,IF(J689&gt;15,(16-L689)*0.051,((16-L689)-(16-J689))*0.051)),0)+IF(F689="NEAK",IF(L689&gt;23,0,IF(J689&gt;23,(24-L689)*0.03444,((24-L689)-(24-J689))*0.03444)),0))</f>
        <v>0</v>
      </c>
      <c r="Q689" s="11">
        <f t="shared" ref="Q689" si="213">IF(ISERROR(P689*100/N689),0,(P689*100/N689))</f>
        <v>0</v>
      </c>
      <c r="R689" s="10">
        <f t="shared" ref="R689:R698" si="214">IF(Q689&lt;=30,O689+P689,O689+O689*0.3)*IF(G689=1,0.4,IF(G689=2,0.75,IF(G689="1 (kas 4 m. 1 k. nerengiamos)",0.52,1)))*IF(D689="olimpinė",1,IF(M689="Ne",0.5,1))*IF(OR(A$5="Lietuvos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federacija"),IF(OR(J689&lt;8,K689&lt;16),0,1),1)*E689*IF(I689&lt;=1,1,1/I689)*IF(OR(A$5="Lietuvos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689" s="8"/>
    </row>
    <row r="690" spans="1:19">
      <c r="A690" s="61">
        <v>2</v>
      </c>
      <c r="B690" s="61"/>
      <c r="C690" s="12"/>
      <c r="D690" s="61"/>
      <c r="E690" s="61"/>
      <c r="F690" s="61"/>
      <c r="G690" s="61"/>
      <c r="H690" s="61"/>
      <c r="I690" s="61"/>
      <c r="J690" s="61"/>
      <c r="K690" s="61"/>
      <c r="L690" s="61"/>
      <c r="M690" s="61"/>
      <c r="N690" s="3">
        <f t="shared" si="210"/>
        <v>0</v>
      </c>
      <c r="O690" s="9">
        <f t="shared" si="211"/>
        <v>0</v>
      </c>
      <c r="P690" s="4">
        <f t="shared" ref="P690:P698" si="215">IF(O690=0,0,IF(F690="OŽ",IF(L690&gt;35,0,IF(J690&gt;35,(36-L690)*1.836,((36-L690)-(36-J690))*1.836)),0)+IF(F690="PČ",IF(L690&gt;31,0,IF(J690&gt;31,(32-L690)*1.347,((32-L690)-(32-J690))*1.347)),0)+ IF(F690="PČneol",IF(L690&gt;15,0,IF(J690&gt;15,(16-L690)*0.255,((16-L690)-(16-J690))*0.255)),0)+IF(F690="PŽ",IF(L690&gt;31,0,IF(J690&gt;31,(32-L690)*0.255,((32-L690)-(32-J690))*0.255)),0)+IF(F690="EČ",IF(L690&gt;23,0,IF(J690&gt;23,(24-L690)*0.612,((24-L690)-(24-J690))*0.612)),0)+IF(F690="EČneol",IF(L690&gt;7,0,IF(J690&gt;7,(8-L690)*0.204,((8-L690)-(8-J690))*0.204)),0)+IF(F690="EŽ",IF(L690&gt;23,0,IF(J690&gt;23,(24-L690)*0.204,((24-L690)-(24-J690))*0.204)),0)+IF(F690="PT",IF(L690&gt;31,0,IF(J690&gt;31,(32-L690)*0.204,((32-L690)-(32-J690))*0.204)),0)+IF(F690="JOŽ",IF(L690&gt;23,0,IF(J690&gt;23,(24-L690)*0.255,((24-L690)-(24-J690))*0.255)),0)+IF(F690="JPČ",IF(L690&gt;23,0,IF(J690&gt;23,(24-L690)*0.204,((24-L690)-(24-J690))*0.204)),0)+IF(F690="JEČ",IF(L690&gt;15,0,IF(J690&gt;15,(16-L690)*0.102,((16-L690)-(16-J690))*0.102)),0)+IF(F690="JEOF",IF(L690&gt;15,0,IF(J690&gt;15,(16-L690)*0.102,((16-L690)-(16-J690))*0.102)),0)+IF(F690="JnPČ",IF(L690&gt;15,0,IF(J690&gt;15,(16-L690)*0.153,((16-L690)-(16-J690))*0.153)),0)+IF(F690="JnEČ",IF(L690&gt;15,0,IF(J690&gt;15,(16-L690)*0.0765,((16-L690)-(16-J690))*0.0765)),0)+IF(F690="JčPČ",IF(L690&gt;15,0,IF(J690&gt;15,(16-L690)*0.06375,((16-L690)-(16-J690))*0.06375)),0)+IF(F690="JčEČ",IF(L690&gt;15,0,IF(J690&gt;15,(16-L690)*0.051,((16-L690)-(16-J690))*0.051)),0)+IF(F690="NEAK",IF(L690&gt;23,0,IF(J690&gt;23,(24-L690)*0.03444,((24-L690)-(24-J690))*0.03444)),0))</f>
        <v>0</v>
      </c>
      <c r="Q690" s="11">
        <f t="shared" ref="Q690:Q698" si="216">IF(ISERROR(P690*100/N690),0,(P690*100/N690))</f>
        <v>0</v>
      </c>
      <c r="R690" s="10">
        <f t="shared" si="214"/>
        <v>0</v>
      </c>
      <c r="S690" s="8"/>
    </row>
    <row r="691" spans="1:19">
      <c r="A691" s="61">
        <v>3</v>
      </c>
      <c r="B691" s="61"/>
      <c r="C691" s="12"/>
      <c r="D691" s="61"/>
      <c r="E691" s="61"/>
      <c r="F691" s="61"/>
      <c r="G691" s="61"/>
      <c r="H691" s="61"/>
      <c r="I691" s="61"/>
      <c r="J691" s="61"/>
      <c r="K691" s="61"/>
      <c r="L691" s="61"/>
      <c r="M691" s="61"/>
      <c r="N691" s="3">
        <f t="shared" si="210"/>
        <v>0</v>
      </c>
      <c r="O691" s="9">
        <f t="shared" si="211"/>
        <v>0</v>
      </c>
      <c r="P691" s="4">
        <f t="shared" si="215"/>
        <v>0</v>
      </c>
      <c r="Q691" s="11">
        <f t="shared" si="216"/>
        <v>0</v>
      </c>
      <c r="R691" s="10">
        <f t="shared" si="214"/>
        <v>0</v>
      </c>
      <c r="S691" s="8"/>
    </row>
    <row r="692" spans="1:19">
      <c r="A692" s="61">
        <v>4</v>
      </c>
      <c r="B692" s="61"/>
      <c r="C692" s="12"/>
      <c r="D692" s="61"/>
      <c r="E692" s="61"/>
      <c r="F692" s="61"/>
      <c r="G692" s="61"/>
      <c r="H692" s="61"/>
      <c r="I692" s="61"/>
      <c r="J692" s="61"/>
      <c r="K692" s="61"/>
      <c r="L692" s="61"/>
      <c r="M692" s="61"/>
      <c r="N692" s="3">
        <f t="shared" si="210"/>
        <v>0</v>
      </c>
      <c r="O692" s="9">
        <f t="shared" si="211"/>
        <v>0</v>
      </c>
      <c r="P692" s="4">
        <f t="shared" si="215"/>
        <v>0</v>
      </c>
      <c r="Q692" s="11">
        <f t="shared" si="216"/>
        <v>0</v>
      </c>
      <c r="R692" s="10">
        <f t="shared" si="214"/>
        <v>0</v>
      </c>
      <c r="S692" s="8"/>
    </row>
    <row r="693" spans="1:19">
      <c r="A693" s="61">
        <v>5</v>
      </c>
      <c r="B693" s="61"/>
      <c r="C693" s="12"/>
      <c r="D693" s="61"/>
      <c r="E693" s="61"/>
      <c r="F693" s="61"/>
      <c r="G693" s="61"/>
      <c r="H693" s="61"/>
      <c r="I693" s="61"/>
      <c r="J693" s="61"/>
      <c r="K693" s="61"/>
      <c r="L693" s="61"/>
      <c r="M693" s="61"/>
      <c r="N693" s="3">
        <f t="shared" si="210"/>
        <v>0</v>
      </c>
      <c r="O693" s="9">
        <f t="shared" si="211"/>
        <v>0</v>
      </c>
      <c r="P693" s="4">
        <f t="shared" si="215"/>
        <v>0</v>
      </c>
      <c r="Q693" s="11">
        <f t="shared" si="216"/>
        <v>0</v>
      </c>
      <c r="R693" s="10">
        <f t="shared" si="214"/>
        <v>0</v>
      </c>
      <c r="S693" s="8"/>
    </row>
    <row r="694" spans="1:19">
      <c r="A694" s="61">
        <v>6</v>
      </c>
      <c r="B694" s="61"/>
      <c r="C694" s="12"/>
      <c r="D694" s="61"/>
      <c r="E694" s="61"/>
      <c r="F694" s="61"/>
      <c r="G694" s="61"/>
      <c r="H694" s="61"/>
      <c r="I694" s="61"/>
      <c r="J694" s="61"/>
      <c r="K694" s="61"/>
      <c r="L694" s="61"/>
      <c r="M694" s="61"/>
      <c r="N694" s="3">
        <f t="shared" si="210"/>
        <v>0</v>
      </c>
      <c r="O694" s="9">
        <f t="shared" si="211"/>
        <v>0</v>
      </c>
      <c r="P694" s="4">
        <f t="shared" si="215"/>
        <v>0</v>
      </c>
      <c r="Q694" s="11">
        <f t="shared" si="216"/>
        <v>0</v>
      </c>
      <c r="R694" s="10">
        <f t="shared" si="214"/>
        <v>0</v>
      </c>
      <c r="S694" s="8"/>
    </row>
    <row r="695" spans="1:19">
      <c r="A695" s="61">
        <v>7</v>
      </c>
      <c r="B695" s="61"/>
      <c r="C695" s="12"/>
      <c r="D695" s="61"/>
      <c r="E695" s="61"/>
      <c r="F695" s="61"/>
      <c r="G695" s="61"/>
      <c r="H695" s="61"/>
      <c r="I695" s="61"/>
      <c r="J695" s="61"/>
      <c r="K695" s="61"/>
      <c r="L695" s="61"/>
      <c r="M695" s="61"/>
      <c r="N695" s="3">
        <f t="shared" si="210"/>
        <v>0</v>
      </c>
      <c r="O695" s="9">
        <f t="shared" si="211"/>
        <v>0</v>
      </c>
      <c r="P695" s="4">
        <f t="shared" si="215"/>
        <v>0</v>
      </c>
      <c r="Q695" s="11">
        <f t="shared" si="216"/>
        <v>0</v>
      </c>
      <c r="R695" s="10">
        <f t="shared" si="214"/>
        <v>0</v>
      </c>
      <c r="S695" s="8"/>
    </row>
    <row r="696" spans="1:19">
      <c r="A696" s="61">
        <v>8</v>
      </c>
      <c r="B696" s="61"/>
      <c r="C696" s="12"/>
      <c r="D696" s="61"/>
      <c r="E696" s="61"/>
      <c r="F696" s="61"/>
      <c r="G696" s="61"/>
      <c r="H696" s="61"/>
      <c r="I696" s="61"/>
      <c r="J696" s="61"/>
      <c r="K696" s="61"/>
      <c r="L696" s="61"/>
      <c r="M696" s="61"/>
      <c r="N696" s="3">
        <f t="shared" si="210"/>
        <v>0</v>
      </c>
      <c r="O696" s="9">
        <f t="shared" si="211"/>
        <v>0</v>
      </c>
      <c r="P696" s="4">
        <f t="shared" si="215"/>
        <v>0</v>
      </c>
      <c r="Q696" s="11">
        <f t="shared" si="216"/>
        <v>0</v>
      </c>
      <c r="R696" s="10">
        <f t="shared" si="214"/>
        <v>0</v>
      </c>
      <c r="S696" s="8"/>
    </row>
    <row r="697" spans="1:19">
      <c r="A697" s="61">
        <v>9</v>
      </c>
      <c r="B697" s="61"/>
      <c r="C697" s="12"/>
      <c r="D697" s="61"/>
      <c r="E697" s="61"/>
      <c r="F697" s="61"/>
      <c r="G697" s="61"/>
      <c r="H697" s="61"/>
      <c r="I697" s="61"/>
      <c r="J697" s="61"/>
      <c r="K697" s="61"/>
      <c r="L697" s="61"/>
      <c r="M697" s="61"/>
      <c r="N697" s="3">
        <f t="shared" si="210"/>
        <v>0</v>
      </c>
      <c r="O697" s="9">
        <f t="shared" si="211"/>
        <v>0</v>
      </c>
      <c r="P697" s="4">
        <f t="shared" si="215"/>
        <v>0</v>
      </c>
      <c r="Q697" s="11">
        <f t="shared" si="216"/>
        <v>0</v>
      </c>
      <c r="R697" s="10">
        <f t="shared" si="214"/>
        <v>0</v>
      </c>
      <c r="S697" s="8"/>
    </row>
    <row r="698" spans="1:19">
      <c r="A698" s="61">
        <v>10</v>
      </c>
      <c r="B698" s="61"/>
      <c r="C698" s="12"/>
      <c r="D698" s="61"/>
      <c r="E698" s="61"/>
      <c r="F698" s="61"/>
      <c r="G698" s="61"/>
      <c r="H698" s="61"/>
      <c r="I698" s="61"/>
      <c r="J698" s="61"/>
      <c r="K698" s="61"/>
      <c r="L698" s="61"/>
      <c r="M698" s="61"/>
      <c r="N698" s="3">
        <f t="shared" si="210"/>
        <v>0</v>
      </c>
      <c r="O698" s="9">
        <f t="shared" si="211"/>
        <v>0</v>
      </c>
      <c r="P698" s="4">
        <f t="shared" si="215"/>
        <v>0</v>
      </c>
      <c r="Q698" s="11">
        <f t="shared" si="216"/>
        <v>0</v>
      </c>
      <c r="R698" s="10">
        <f t="shared" si="214"/>
        <v>0</v>
      </c>
      <c r="S698" s="8"/>
    </row>
    <row r="699" spans="1:19">
      <c r="A699" s="64" t="s">
        <v>67</v>
      </c>
      <c r="B699" s="65"/>
      <c r="C699" s="65"/>
      <c r="D699" s="65"/>
      <c r="E699" s="65"/>
      <c r="F699" s="65"/>
      <c r="G699" s="65"/>
      <c r="H699" s="65"/>
      <c r="I699" s="65"/>
      <c r="J699" s="65"/>
      <c r="K699" s="65"/>
      <c r="L699" s="65"/>
      <c r="M699" s="65"/>
      <c r="N699" s="65"/>
      <c r="O699" s="65"/>
      <c r="P699" s="65"/>
      <c r="Q699" s="66"/>
      <c r="R699" s="10">
        <f>SUM(R689:R698)</f>
        <v>0</v>
      </c>
      <c r="S699" s="8"/>
    </row>
    <row r="700" spans="1:19" ht="15.75">
      <c r="A700" s="24" t="s">
        <v>68</v>
      </c>
      <c r="B700" s="24"/>
      <c r="C700" s="15"/>
      <c r="D700" s="15"/>
      <c r="E700" s="15"/>
      <c r="F700" s="15"/>
      <c r="G700" s="15"/>
      <c r="H700" s="15"/>
      <c r="I700" s="15"/>
      <c r="J700" s="15"/>
      <c r="K700" s="15"/>
      <c r="L700" s="15"/>
      <c r="M700" s="15"/>
      <c r="N700" s="15"/>
      <c r="O700" s="15"/>
      <c r="P700" s="15"/>
      <c r="Q700" s="15"/>
      <c r="R700" s="16"/>
      <c r="S700" s="8"/>
    </row>
    <row r="701" spans="1:19">
      <c r="A701" s="49" t="s">
        <v>88</v>
      </c>
      <c r="B701" s="49"/>
      <c r="C701" s="49"/>
      <c r="D701" s="49"/>
      <c r="E701" s="49"/>
      <c r="F701" s="49"/>
      <c r="G701" s="49"/>
      <c r="H701" s="49"/>
      <c r="I701" s="49"/>
      <c r="J701" s="15"/>
      <c r="K701" s="15"/>
      <c r="L701" s="15"/>
      <c r="M701" s="15"/>
      <c r="N701" s="15"/>
      <c r="O701" s="15"/>
      <c r="P701" s="15"/>
      <c r="Q701" s="15"/>
      <c r="R701" s="16"/>
      <c r="S701" s="8"/>
    </row>
    <row r="702" spans="1:19" s="8" customFormat="1">
      <c r="A702" s="49"/>
      <c r="B702" s="49"/>
      <c r="C702" s="49"/>
      <c r="D702" s="49"/>
      <c r="E702" s="49"/>
      <c r="F702" s="49"/>
      <c r="G702" s="49"/>
      <c r="H702" s="49"/>
      <c r="I702" s="49"/>
      <c r="J702" s="15"/>
      <c r="K702" s="15"/>
      <c r="L702" s="15"/>
      <c r="M702" s="15"/>
      <c r="N702" s="15"/>
      <c r="O702" s="15"/>
      <c r="P702" s="15"/>
      <c r="Q702" s="15"/>
      <c r="R702" s="16"/>
    </row>
    <row r="703" spans="1:19" ht="13.9" customHeight="1">
      <c r="A703" s="67" t="s">
        <v>186</v>
      </c>
      <c r="B703" s="68"/>
      <c r="C703" s="68"/>
      <c r="D703" s="68"/>
      <c r="E703" s="68"/>
      <c r="F703" s="68"/>
      <c r="G703" s="68"/>
      <c r="H703" s="68"/>
      <c r="I703" s="68"/>
      <c r="J703" s="68"/>
      <c r="K703" s="68"/>
      <c r="L703" s="68"/>
      <c r="M703" s="68"/>
      <c r="N703" s="68"/>
      <c r="O703" s="68"/>
      <c r="P703" s="68"/>
      <c r="Q703" s="57"/>
      <c r="R703" s="8"/>
      <c r="S703" s="8"/>
    </row>
    <row r="704" spans="1:19" ht="15.6" customHeight="1">
      <c r="A704" s="69" t="s">
        <v>27</v>
      </c>
      <c r="B704" s="70"/>
      <c r="C704" s="70"/>
      <c r="D704" s="50"/>
      <c r="E704" s="50"/>
      <c r="F704" s="50"/>
      <c r="G704" s="50"/>
      <c r="H704" s="50"/>
      <c r="I704" s="50"/>
      <c r="J704" s="50"/>
      <c r="K704" s="50"/>
      <c r="L704" s="50"/>
      <c r="M704" s="50"/>
      <c r="N704" s="50"/>
      <c r="O704" s="50"/>
      <c r="P704" s="50"/>
      <c r="Q704" s="57"/>
      <c r="R704" s="8"/>
      <c r="S704" s="8"/>
    </row>
    <row r="705" spans="1:19" ht="13.9" customHeight="1">
      <c r="A705" s="67" t="s">
        <v>72</v>
      </c>
      <c r="B705" s="68"/>
      <c r="C705" s="68"/>
      <c r="D705" s="68"/>
      <c r="E705" s="68"/>
      <c r="F705" s="68"/>
      <c r="G705" s="68"/>
      <c r="H705" s="68"/>
      <c r="I705" s="68"/>
      <c r="J705" s="68"/>
      <c r="K705" s="68"/>
      <c r="L705" s="68"/>
      <c r="M705" s="68"/>
      <c r="N705" s="68"/>
      <c r="O705" s="68"/>
      <c r="P705" s="68"/>
      <c r="Q705" s="57"/>
      <c r="R705" s="8"/>
      <c r="S705" s="8"/>
    </row>
    <row r="706" spans="1:19">
      <c r="A706" s="61">
        <v>1</v>
      </c>
      <c r="B706" s="61"/>
      <c r="C706" s="12"/>
      <c r="D706" s="61"/>
      <c r="E706" s="61"/>
      <c r="F706" s="61"/>
      <c r="G706" s="61"/>
      <c r="H706" s="61"/>
      <c r="I706" s="61"/>
      <c r="J706" s="61"/>
      <c r="K706" s="61"/>
      <c r="L706" s="61"/>
      <c r="M706" s="61"/>
      <c r="N706" s="3">
        <f t="shared" ref="N706:N715" si="217">(IF(F706="OŽ",IF(L706=1,550.8,IF(L706=2,426.38,IF(L706=3,342.14,IF(L706=4,181.44,IF(L706=5,168.48,IF(L706=6,155.52,IF(L706=7,148.5,IF(L706=8,144,0))))))))+IF(L706&lt;=8,0,IF(L706&lt;=16,137.7,IF(L706&lt;=24,108,IF(L706&lt;=32,80.1,IF(L706&lt;=36,52.2,0)))))-IF(L706&lt;=8,0,IF(L706&lt;=16,(L706-9)*2.754,IF(L706&lt;=24,(L706-17)* 2.754,IF(L706&lt;=32,(L706-25)* 2.754,IF(L706&lt;=36,(L706-33)*2.754,0))))),0)+IF(F706="PČ",IF(L706=1,449,IF(L706=2,314.6,IF(L706=3,238,IF(L706=4,172,IF(L706=5,159,IF(L706=6,145,IF(L706=7,132,IF(L706=8,119,0))))))))+IF(L706&lt;=8,0,IF(L706&lt;=16,88,IF(L706&lt;=24,55,IF(L706&lt;=32,22,0))))-IF(L706&lt;=8,0,IF(L706&lt;=16,(L706-9)*2.245,IF(L706&lt;=24,(L706-17)*2.245,IF(L706&lt;=32,(L706-25)*2.245,0)))),0)+IF(F706="PČneol",IF(L706=1,85,IF(L706=2,64.61,IF(L706=3,50.76,IF(L706=4,16.25,IF(L706=5,15,IF(L706=6,13.75,IF(L706=7,12.5,IF(L706=8,11.25,0))))))))+IF(L706&lt;=8,0,IF(L706&lt;=16,9,0))-IF(L706&lt;=8,0,IF(L706&lt;=16,(L706-9)*0.425,0)),0)+IF(F706="PŽ",IF(L706=1,85,IF(L706=2,59.5,IF(L706=3,45,IF(L706=4,32.5,IF(L706=5,30,IF(L706=6,27.5,IF(L706=7,25,IF(L706=8,22.5,0))))))))+IF(L706&lt;=8,0,IF(L706&lt;=16,19,IF(L706&lt;=24,13,IF(L706&lt;=32,8,0))))-IF(L706&lt;=8,0,IF(L706&lt;=16,(L706-9)*0.425,IF(L706&lt;=24,(L706-17)*0.425,IF(L706&lt;=32,(L706-25)*0.425,0)))),0)+IF(F706="EČ",IF(L706=1,204,IF(L706=2,156.24,IF(L706=3,123.84,IF(L706=4,72,IF(L706=5,66,IF(L706=6,60,IF(L706=7,54,IF(L706=8,48,0))))))))+IF(L706&lt;=8,0,IF(L706&lt;=16,40,IF(L706&lt;=24,25,0)))-IF(L706&lt;=8,0,IF(L706&lt;=16,(L706-9)*1.02,IF(L706&lt;=24,(L706-17)*1.02,0))),0)+IF(F706="EČneol",IF(L706=1,68,IF(L706=2,51.69,IF(L706=3,40.61,IF(L706=4,13,IF(L706=5,12,IF(L706=6,11,IF(L706=7,10,IF(L706=8,9,0)))))))))+IF(F706="EŽ",IF(L706=1,68,IF(L706=2,47.6,IF(L706=3,36,IF(L706=4,18,IF(L706=5,16.5,IF(L706=6,15,IF(L706=7,13.5,IF(L706=8,12,0))))))))+IF(L706&lt;=8,0,IF(L706&lt;=16,10,IF(L706&lt;=24,6,0)))-IF(L706&lt;=8,0,IF(L706&lt;=16,(L706-9)*0.34,IF(L706&lt;=24,(L706-17)*0.34,0))),0)+IF(F706="PT",IF(L706=1,68,IF(L706=2,52.08,IF(L706=3,41.28,IF(L706=4,24,IF(L706=5,22,IF(L706=6,20,IF(L706=7,18,IF(L706=8,16,0))))))))+IF(L706&lt;=8,0,IF(L706&lt;=16,13,IF(L706&lt;=24,9,IF(L706&lt;=32,4,0))))-IF(L706&lt;=8,0,IF(L706&lt;=16,(L706-9)*0.34,IF(L706&lt;=24,(L706-17)*0.34,IF(L706&lt;=32,(L706-25)*0.34,0)))),0)+IF(F706="JOŽ",IF(L706=1,85,IF(L706=2,59.5,IF(L706=3,45,IF(L706=4,32.5,IF(L706=5,30,IF(L706=6,27.5,IF(L706=7,25,IF(L706=8,22.5,0))))))))+IF(L706&lt;=8,0,IF(L706&lt;=16,19,IF(L706&lt;=24,13,0)))-IF(L706&lt;=8,0,IF(L706&lt;=16,(L706-9)*0.425,IF(L706&lt;=24,(L706-17)*0.425,0))),0)+IF(F706="JPČ",IF(L706=1,68,IF(L706=2,47.6,IF(L706=3,36,IF(L706=4,26,IF(L706=5,24,IF(L706=6,22,IF(L706=7,20,IF(L706=8,18,0))))))))+IF(L706&lt;=8,0,IF(L706&lt;=16,13,IF(L706&lt;=24,9,0)))-IF(L706&lt;=8,0,IF(L706&lt;=16,(L706-9)*0.34,IF(L706&lt;=24,(L706-17)*0.34,0))),0)+IF(F706="JEČ",IF(L706=1,34,IF(L706=2,26.04,IF(L706=3,20.6,IF(L706=4,12,IF(L706=5,11,IF(L706=6,10,IF(L706=7,9,IF(L706=8,8,0))))))))+IF(L706&lt;=8,0,IF(L706&lt;=16,6,0))-IF(L706&lt;=8,0,IF(L706&lt;=16,(L706-9)*0.17,0)),0)+IF(F706="JEOF",IF(L706=1,34,IF(L706=2,26.04,IF(L706=3,20.6,IF(L706=4,12,IF(L706=5,11,IF(L706=6,10,IF(L706=7,9,IF(L706=8,8,0))))))))+IF(L706&lt;=8,0,IF(L706&lt;=16,6,0))-IF(L706&lt;=8,0,IF(L706&lt;=16,(L706-9)*0.17,0)),0)+IF(F706="JnPČ",IF(L706=1,51,IF(L706=2,35.7,IF(L706=3,27,IF(L706=4,19.5,IF(L706=5,18,IF(L706=6,16.5,IF(L706=7,15,IF(L706=8,13.5,0))))))))+IF(L706&lt;=8,0,IF(L706&lt;=16,10,0))-IF(L706&lt;=8,0,IF(L706&lt;=16,(L706-9)*0.255,0)),0)+IF(F706="JnEČ",IF(L706=1,25.5,IF(L706=2,19.53,IF(L706=3,15.48,IF(L706=4,9,IF(L706=5,8.25,IF(L706=6,7.5,IF(L706=7,6.75,IF(L706=8,6,0))))))))+IF(L706&lt;=8,0,IF(L706&lt;=16,5,0))-IF(L706&lt;=8,0,IF(L706&lt;=16,(L706-9)*0.1275,0)),0)+IF(F706="JčPČ",IF(L706=1,21.25,IF(L706=2,14.5,IF(L706=3,11.5,IF(L706=4,7,IF(L706=5,6.5,IF(L706=6,6,IF(L706=7,5.5,IF(L706=8,5,0))))))))+IF(L706&lt;=8,0,IF(L706&lt;=16,4,0))-IF(L706&lt;=8,0,IF(L706&lt;=16,(L706-9)*0.10625,0)),0)+IF(F706="JčEČ",IF(L706=1,17,IF(L706=2,13.02,IF(L706=3,10.32,IF(L706=4,6,IF(L706=5,5.5,IF(L706=6,5,IF(L706=7,4.5,IF(L706=8,4,0))))))))+IF(L706&lt;=8,0,IF(L706&lt;=16,3,0))-IF(L706&lt;=8,0,IF(L706&lt;=16,(L706-9)*0.085,0)),0)+IF(F706="NEAK",IF(L706=1,11.48,IF(L706=2,8.79,IF(L706=3,6.97,IF(L706=4,4.05,IF(L706=5,3.71,IF(L706=6,3.38,IF(L706=7,3.04,IF(L706=8,2.7,0))))))))+IF(L706&lt;=8,0,IF(L706&lt;=16,2,IF(L706&lt;=24,1.3,0)))-IF(L706&lt;=8,0,IF(L706&lt;=16,(L706-9)*0.0574,IF(L706&lt;=24,(L706-17)*0.0574,0))),0))*IF(L706&lt;0,1,IF(OR(F706="PČ",F706="PŽ",F706="PT"),IF(J706&lt;32,J706/32,1),1))* IF(L706&lt;0,1,IF(OR(F706="EČ",F706="EŽ",F706="JOŽ",F706="JPČ",F706="NEAK"),IF(J706&lt;24,J706/24,1),1))*IF(L706&lt;0,1,IF(OR(F706="PČneol",F706="JEČ",F706="JEOF",F706="JnPČ",F706="JnEČ",F706="JčPČ",F706="JčEČ"),IF(J706&lt;16,J706/16,1),1))*IF(L706&lt;0,1,IF(F706="EČneol",IF(J706&lt;8,J706/8,1),1))</f>
        <v>0</v>
      </c>
      <c r="O706" s="9">
        <f t="shared" ref="O706:O715" si="218">IF(F706="OŽ",N706,IF(H706="Ne",IF(J706*0.3&lt;J706-L706,N706,0),IF(J706*0.1&lt;J706-L706,N706,0)))</f>
        <v>0</v>
      </c>
      <c r="P706" s="4">
        <f t="shared" ref="P706" si="219">IF(O706=0,0,IF(F706="OŽ",IF(L706&gt;35,0,IF(J706&gt;35,(36-L706)*1.836,((36-L706)-(36-J706))*1.836)),0)+IF(F706="PČ",IF(L706&gt;31,0,IF(J706&gt;31,(32-L706)*1.347,((32-L706)-(32-J706))*1.347)),0)+ IF(F706="PČneol",IF(L706&gt;15,0,IF(J706&gt;15,(16-L706)*0.255,((16-L706)-(16-J706))*0.255)),0)+IF(F706="PŽ",IF(L706&gt;31,0,IF(J706&gt;31,(32-L706)*0.255,((32-L706)-(32-J706))*0.255)),0)+IF(F706="EČ",IF(L706&gt;23,0,IF(J706&gt;23,(24-L706)*0.612,((24-L706)-(24-J706))*0.612)),0)+IF(F706="EČneol",IF(L706&gt;7,0,IF(J706&gt;7,(8-L706)*0.204,((8-L706)-(8-J706))*0.204)),0)+IF(F706="EŽ",IF(L706&gt;23,0,IF(J706&gt;23,(24-L706)*0.204,((24-L706)-(24-J706))*0.204)),0)+IF(F706="PT",IF(L706&gt;31,0,IF(J706&gt;31,(32-L706)*0.204,((32-L706)-(32-J706))*0.204)),0)+IF(F706="JOŽ",IF(L706&gt;23,0,IF(J706&gt;23,(24-L706)*0.255,((24-L706)-(24-J706))*0.255)),0)+IF(F706="JPČ",IF(L706&gt;23,0,IF(J706&gt;23,(24-L706)*0.204,((24-L706)-(24-J706))*0.204)),0)+IF(F706="JEČ",IF(L706&gt;15,0,IF(J706&gt;15,(16-L706)*0.102,((16-L706)-(16-J706))*0.102)),0)+IF(F706="JEOF",IF(L706&gt;15,0,IF(J706&gt;15,(16-L706)*0.102,((16-L706)-(16-J706))*0.102)),0)+IF(F706="JnPČ",IF(L706&gt;15,0,IF(J706&gt;15,(16-L706)*0.153,((16-L706)-(16-J706))*0.153)),0)+IF(F706="JnEČ",IF(L706&gt;15,0,IF(J706&gt;15,(16-L706)*0.0765,((16-L706)-(16-J706))*0.0765)),0)+IF(F706="JčPČ",IF(L706&gt;15,0,IF(J706&gt;15,(16-L706)*0.06375,((16-L706)-(16-J706))*0.06375)),0)+IF(F706="JčEČ",IF(L706&gt;15,0,IF(J706&gt;15,(16-L706)*0.051,((16-L706)-(16-J706))*0.051)),0)+IF(F706="NEAK",IF(L706&gt;23,0,IF(J706&gt;23,(24-L706)*0.03444,((24-L706)-(24-J706))*0.03444)),0))</f>
        <v>0</v>
      </c>
      <c r="Q706" s="11">
        <f t="shared" ref="Q706" si="220">IF(ISERROR(P706*100/N706),0,(P706*100/N706))</f>
        <v>0</v>
      </c>
      <c r="R706" s="10">
        <f t="shared" ref="R706:R715" si="221">IF(Q706&lt;=30,O706+P706,O706+O706*0.3)*IF(G706=1,0.4,IF(G706=2,0.75,IF(G706="1 (kas 4 m. 1 k. nerengiamos)",0.52,1)))*IF(D706="olimpinė",1,IF(M706="Ne",0.5,1))*IF(OR(A$5="Lietuvos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federacija"),IF(OR(J706&lt;8,K706&lt;16),0,1),1)*E706*IF(I706&lt;=1,1,1/I706)*IF(OR(A$5="Lietuvos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706" s="8"/>
    </row>
    <row r="707" spans="1:19">
      <c r="A707" s="61">
        <v>2</v>
      </c>
      <c r="B707" s="61"/>
      <c r="C707" s="12"/>
      <c r="D707" s="61"/>
      <c r="E707" s="61"/>
      <c r="F707" s="61"/>
      <c r="G707" s="61"/>
      <c r="H707" s="61"/>
      <c r="I707" s="61"/>
      <c r="J707" s="61"/>
      <c r="K707" s="61"/>
      <c r="L707" s="61"/>
      <c r="M707" s="61"/>
      <c r="N707" s="3">
        <f t="shared" si="217"/>
        <v>0</v>
      </c>
      <c r="O707" s="9">
        <f t="shared" si="218"/>
        <v>0</v>
      </c>
      <c r="P707" s="4">
        <f t="shared" ref="P707:P715" si="222">IF(O707=0,0,IF(F707="OŽ",IF(L707&gt;35,0,IF(J707&gt;35,(36-L707)*1.836,((36-L707)-(36-J707))*1.836)),0)+IF(F707="PČ",IF(L707&gt;31,0,IF(J707&gt;31,(32-L707)*1.347,((32-L707)-(32-J707))*1.347)),0)+ IF(F707="PČneol",IF(L707&gt;15,0,IF(J707&gt;15,(16-L707)*0.255,((16-L707)-(16-J707))*0.255)),0)+IF(F707="PŽ",IF(L707&gt;31,0,IF(J707&gt;31,(32-L707)*0.255,((32-L707)-(32-J707))*0.255)),0)+IF(F707="EČ",IF(L707&gt;23,0,IF(J707&gt;23,(24-L707)*0.612,((24-L707)-(24-J707))*0.612)),0)+IF(F707="EČneol",IF(L707&gt;7,0,IF(J707&gt;7,(8-L707)*0.204,((8-L707)-(8-J707))*0.204)),0)+IF(F707="EŽ",IF(L707&gt;23,0,IF(J707&gt;23,(24-L707)*0.204,((24-L707)-(24-J707))*0.204)),0)+IF(F707="PT",IF(L707&gt;31,0,IF(J707&gt;31,(32-L707)*0.204,((32-L707)-(32-J707))*0.204)),0)+IF(F707="JOŽ",IF(L707&gt;23,0,IF(J707&gt;23,(24-L707)*0.255,((24-L707)-(24-J707))*0.255)),0)+IF(F707="JPČ",IF(L707&gt;23,0,IF(J707&gt;23,(24-L707)*0.204,((24-L707)-(24-J707))*0.204)),0)+IF(F707="JEČ",IF(L707&gt;15,0,IF(J707&gt;15,(16-L707)*0.102,((16-L707)-(16-J707))*0.102)),0)+IF(F707="JEOF",IF(L707&gt;15,0,IF(J707&gt;15,(16-L707)*0.102,((16-L707)-(16-J707))*0.102)),0)+IF(F707="JnPČ",IF(L707&gt;15,0,IF(J707&gt;15,(16-L707)*0.153,((16-L707)-(16-J707))*0.153)),0)+IF(F707="JnEČ",IF(L707&gt;15,0,IF(J707&gt;15,(16-L707)*0.0765,((16-L707)-(16-J707))*0.0765)),0)+IF(F707="JčPČ",IF(L707&gt;15,0,IF(J707&gt;15,(16-L707)*0.06375,((16-L707)-(16-J707))*0.06375)),0)+IF(F707="JčEČ",IF(L707&gt;15,0,IF(J707&gt;15,(16-L707)*0.051,((16-L707)-(16-J707))*0.051)),0)+IF(F707="NEAK",IF(L707&gt;23,0,IF(J707&gt;23,(24-L707)*0.03444,((24-L707)-(24-J707))*0.03444)),0))</f>
        <v>0</v>
      </c>
      <c r="Q707" s="11">
        <f t="shared" ref="Q707:Q715" si="223">IF(ISERROR(P707*100/N707),0,(P707*100/N707))</f>
        <v>0</v>
      </c>
      <c r="R707" s="10">
        <f t="shared" si="221"/>
        <v>0</v>
      </c>
      <c r="S707" s="8"/>
    </row>
    <row r="708" spans="1:19">
      <c r="A708" s="61">
        <v>3</v>
      </c>
      <c r="B708" s="61"/>
      <c r="C708" s="12"/>
      <c r="D708" s="61"/>
      <c r="E708" s="61"/>
      <c r="F708" s="61"/>
      <c r="G708" s="61"/>
      <c r="H708" s="61"/>
      <c r="I708" s="61"/>
      <c r="J708" s="61"/>
      <c r="K708" s="61"/>
      <c r="L708" s="61"/>
      <c r="M708" s="61"/>
      <c r="N708" s="3">
        <f t="shared" si="217"/>
        <v>0</v>
      </c>
      <c r="O708" s="9">
        <f t="shared" si="218"/>
        <v>0</v>
      </c>
      <c r="P708" s="4">
        <f t="shared" si="222"/>
        <v>0</v>
      </c>
      <c r="Q708" s="11">
        <f t="shared" si="223"/>
        <v>0</v>
      </c>
      <c r="R708" s="10">
        <f t="shared" si="221"/>
        <v>0</v>
      </c>
      <c r="S708" s="8"/>
    </row>
    <row r="709" spans="1:19">
      <c r="A709" s="61">
        <v>4</v>
      </c>
      <c r="B709" s="61"/>
      <c r="C709" s="12"/>
      <c r="D709" s="61"/>
      <c r="E709" s="61"/>
      <c r="F709" s="61"/>
      <c r="G709" s="61"/>
      <c r="H709" s="61"/>
      <c r="I709" s="61"/>
      <c r="J709" s="61"/>
      <c r="K709" s="61"/>
      <c r="L709" s="61"/>
      <c r="M709" s="61"/>
      <c r="N709" s="3">
        <f t="shared" si="217"/>
        <v>0</v>
      </c>
      <c r="O709" s="9">
        <f t="shared" si="218"/>
        <v>0</v>
      </c>
      <c r="P709" s="4">
        <f t="shared" si="222"/>
        <v>0</v>
      </c>
      <c r="Q709" s="11">
        <f t="shared" si="223"/>
        <v>0</v>
      </c>
      <c r="R709" s="10">
        <f t="shared" si="221"/>
        <v>0</v>
      </c>
      <c r="S709" s="8"/>
    </row>
    <row r="710" spans="1:19">
      <c r="A710" s="61">
        <v>5</v>
      </c>
      <c r="B710" s="61"/>
      <c r="C710" s="12"/>
      <c r="D710" s="61"/>
      <c r="E710" s="61"/>
      <c r="F710" s="61"/>
      <c r="G710" s="61"/>
      <c r="H710" s="61"/>
      <c r="I710" s="61"/>
      <c r="J710" s="61"/>
      <c r="K710" s="61"/>
      <c r="L710" s="61"/>
      <c r="M710" s="61"/>
      <c r="N710" s="3">
        <f t="shared" si="217"/>
        <v>0</v>
      </c>
      <c r="O710" s="9">
        <f t="shared" si="218"/>
        <v>0</v>
      </c>
      <c r="P710" s="4">
        <f t="shared" si="222"/>
        <v>0</v>
      </c>
      <c r="Q710" s="11">
        <f t="shared" si="223"/>
        <v>0</v>
      </c>
      <c r="R710" s="10">
        <f t="shared" si="221"/>
        <v>0</v>
      </c>
      <c r="S710" s="8"/>
    </row>
    <row r="711" spans="1:19">
      <c r="A711" s="61">
        <v>6</v>
      </c>
      <c r="B711" s="61"/>
      <c r="C711" s="12"/>
      <c r="D711" s="61"/>
      <c r="E711" s="61"/>
      <c r="F711" s="61"/>
      <c r="G711" s="61"/>
      <c r="H711" s="61"/>
      <c r="I711" s="61"/>
      <c r="J711" s="61"/>
      <c r="K711" s="61"/>
      <c r="L711" s="61"/>
      <c r="M711" s="61"/>
      <c r="N711" s="3">
        <f t="shared" si="217"/>
        <v>0</v>
      </c>
      <c r="O711" s="9">
        <f t="shared" si="218"/>
        <v>0</v>
      </c>
      <c r="P711" s="4">
        <f t="shared" si="222"/>
        <v>0</v>
      </c>
      <c r="Q711" s="11">
        <f t="shared" si="223"/>
        <v>0</v>
      </c>
      <c r="R711" s="10">
        <f t="shared" si="221"/>
        <v>0</v>
      </c>
      <c r="S711" s="8"/>
    </row>
    <row r="712" spans="1:19">
      <c r="A712" s="61">
        <v>7</v>
      </c>
      <c r="B712" s="61"/>
      <c r="C712" s="12"/>
      <c r="D712" s="61"/>
      <c r="E712" s="61"/>
      <c r="F712" s="61"/>
      <c r="G712" s="61"/>
      <c r="H712" s="61"/>
      <c r="I712" s="61"/>
      <c r="J712" s="61"/>
      <c r="K712" s="61"/>
      <c r="L712" s="61"/>
      <c r="M712" s="61"/>
      <c r="N712" s="3">
        <f t="shared" si="217"/>
        <v>0</v>
      </c>
      <c r="O712" s="9">
        <f t="shared" si="218"/>
        <v>0</v>
      </c>
      <c r="P712" s="4">
        <f t="shared" si="222"/>
        <v>0</v>
      </c>
      <c r="Q712" s="11">
        <f t="shared" si="223"/>
        <v>0</v>
      </c>
      <c r="R712" s="10">
        <f t="shared" si="221"/>
        <v>0</v>
      </c>
      <c r="S712" s="8"/>
    </row>
    <row r="713" spans="1:19">
      <c r="A713" s="61">
        <v>8</v>
      </c>
      <c r="B713" s="61"/>
      <c r="C713" s="12"/>
      <c r="D713" s="61"/>
      <c r="E713" s="61"/>
      <c r="F713" s="61"/>
      <c r="G713" s="61"/>
      <c r="H713" s="61"/>
      <c r="I713" s="61"/>
      <c r="J713" s="61"/>
      <c r="K713" s="61"/>
      <c r="L713" s="61"/>
      <c r="M713" s="61"/>
      <c r="N713" s="3">
        <f t="shared" si="217"/>
        <v>0</v>
      </c>
      <c r="O713" s="9">
        <f t="shared" si="218"/>
        <v>0</v>
      </c>
      <c r="P713" s="4">
        <f t="shared" si="222"/>
        <v>0</v>
      </c>
      <c r="Q713" s="11">
        <f t="shared" si="223"/>
        <v>0</v>
      </c>
      <c r="R713" s="10">
        <f t="shared" si="221"/>
        <v>0</v>
      </c>
      <c r="S713" s="8"/>
    </row>
    <row r="714" spans="1:19">
      <c r="A714" s="61">
        <v>9</v>
      </c>
      <c r="B714" s="61"/>
      <c r="C714" s="12"/>
      <c r="D714" s="61"/>
      <c r="E714" s="61"/>
      <c r="F714" s="61"/>
      <c r="G714" s="61"/>
      <c r="H714" s="61"/>
      <c r="I714" s="61"/>
      <c r="J714" s="61"/>
      <c r="K714" s="61"/>
      <c r="L714" s="61"/>
      <c r="M714" s="61"/>
      <c r="N714" s="3">
        <f t="shared" si="217"/>
        <v>0</v>
      </c>
      <c r="O714" s="9">
        <f t="shared" si="218"/>
        <v>0</v>
      </c>
      <c r="P714" s="4">
        <f t="shared" si="222"/>
        <v>0</v>
      </c>
      <c r="Q714" s="11">
        <f t="shared" si="223"/>
        <v>0</v>
      </c>
      <c r="R714" s="10">
        <f t="shared" si="221"/>
        <v>0</v>
      </c>
      <c r="S714" s="8"/>
    </row>
    <row r="715" spans="1:19">
      <c r="A715" s="61">
        <v>10</v>
      </c>
      <c r="B715" s="61"/>
      <c r="C715" s="12"/>
      <c r="D715" s="61"/>
      <c r="E715" s="61"/>
      <c r="F715" s="61"/>
      <c r="G715" s="61"/>
      <c r="H715" s="61"/>
      <c r="I715" s="61"/>
      <c r="J715" s="61"/>
      <c r="K715" s="61"/>
      <c r="L715" s="61"/>
      <c r="M715" s="61"/>
      <c r="N715" s="3">
        <f t="shared" si="217"/>
        <v>0</v>
      </c>
      <c r="O715" s="9">
        <f t="shared" si="218"/>
        <v>0</v>
      </c>
      <c r="P715" s="4">
        <f t="shared" si="222"/>
        <v>0</v>
      </c>
      <c r="Q715" s="11">
        <f t="shared" si="223"/>
        <v>0</v>
      </c>
      <c r="R715" s="10">
        <f t="shared" si="221"/>
        <v>0</v>
      </c>
      <c r="S715" s="8"/>
    </row>
    <row r="716" spans="1:19" ht="13.9" customHeight="1">
      <c r="A716" s="64" t="s">
        <v>67</v>
      </c>
      <c r="B716" s="65"/>
      <c r="C716" s="65"/>
      <c r="D716" s="65"/>
      <c r="E716" s="65"/>
      <c r="F716" s="65"/>
      <c r="G716" s="65"/>
      <c r="H716" s="65"/>
      <c r="I716" s="65"/>
      <c r="J716" s="65"/>
      <c r="K716" s="65"/>
      <c r="L716" s="65"/>
      <c r="M716" s="65"/>
      <c r="N716" s="65"/>
      <c r="O716" s="65"/>
      <c r="P716" s="65"/>
      <c r="Q716" s="66"/>
      <c r="R716" s="10">
        <f>SUM(R706:R715)</f>
        <v>0</v>
      </c>
      <c r="S716" s="8"/>
    </row>
    <row r="717" spans="1:19" ht="15.75">
      <c r="A717" s="24" t="s">
        <v>68</v>
      </c>
      <c r="B717" s="24"/>
      <c r="C717" s="15"/>
      <c r="D717" s="15"/>
      <c r="E717" s="15"/>
      <c r="F717" s="15"/>
      <c r="G717" s="15"/>
      <c r="H717" s="15"/>
      <c r="I717" s="15"/>
      <c r="J717" s="15"/>
      <c r="K717" s="15"/>
      <c r="L717" s="15"/>
      <c r="M717" s="15"/>
      <c r="N717" s="15"/>
      <c r="O717" s="15"/>
      <c r="P717" s="15"/>
      <c r="Q717" s="15"/>
      <c r="R717" s="16"/>
      <c r="S717" s="8"/>
    </row>
    <row r="718" spans="1:19">
      <c r="A718" s="49" t="s">
        <v>88</v>
      </c>
      <c r="B718" s="49"/>
      <c r="C718" s="49"/>
      <c r="D718" s="49"/>
      <c r="E718" s="49"/>
      <c r="F718" s="49"/>
      <c r="G718" s="49"/>
      <c r="H718" s="49"/>
      <c r="I718" s="49"/>
      <c r="J718" s="15"/>
      <c r="K718" s="15"/>
      <c r="L718" s="15"/>
      <c r="M718" s="15"/>
      <c r="N718" s="15"/>
      <c r="O718" s="15"/>
      <c r="P718" s="15"/>
      <c r="Q718" s="15"/>
      <c r="R718" s="16"/>
      <c r="S718" s="8"/>
    </row>
    <row r="719" spans="1:19" s="8" customFormat="1">
      <c r="A719" s="49"/>
      <c r="B719" s="49"/>
      <c r="C719" s="49"/>
      <c r="D719" s="49"/>
      <c r="E719" s="49"/>
      <c r="F719" s="49"/>
      <c r="G719" s="49"/>
      <c r="H719" s="49"/>
      <c r="I719" s="49"/>
      <c r="J719" s="15"/>
      <c r="K719" s="15"/>
      <c r="L719" s="15"/>
      <c r="M719" s="15"/>
      <c r="N719" s="15"/>
      <c r="O719" s="15"/>
      <c r="P719" s="15"/>
      <c r="Q719" s="15"/>
      <c r="R719" s="16"/>
    </row>
    <row r="720" spans="1:19">
      <c r="A720" s="67" t="s">
        <v>186</v>
      </c>
      <c r="B720" s="68"/>
      <c r="C720" s="68"/>
      <c r="D720" s="68"/>
      <c r="E720" s="68"/>
      <c r="F720" s="68"/>
      <c r="G720" s="68"/>
      <c r="H720" s="68"/>
      <c r="I720" s="68"/>
      <c r="J720" s="68"/>
      <c r="K720" s="68"/>
      <c r="L720" s="68"/>
      <c r="M720" s="68"/>
      <c r="N720" s="68"/>
      <c r="O720" s="68"/>
      <c r="P720" s="68"/>
      <c r="Q720" s="57"/>
      <c r="R720" s="8"/>
      <c r="S720" s="8"/>
    </row>
    <row r="721" spans="1:19" ht="18">
      <c r="A721" s="69" t="s">
        <v>27</v>
      </c>
      <c r="B721" s="70"/>
      <c r="C721" s="70"/>
      <c r="D721" s="50"/>
      <c r="E721" s="50"/>
      <c r="F721" s="50"/>
      <c r="G721" s="50"/>
      <c r="H721" s="50"/>
      <c r="I721" s="50"/>
      <c r="J721" s="50"/>
      <c r="K721" s="50"/>
      <c r="L721" s="50"/>
      <c r="M721" s="50"/>
      <c r="N721" s="50"/>
      <c r="O721" s="50"/>
      <c r="P721" s="50"/>
      <c r="Q721" s="57"/>
      <c r="R721" s="8"/>
      <c r="S721" s="8"/>
    </row>
    <row r="722" spans="1:19">
      <c r="A722" s="67" t="s">
        <v>72</v>
      </c>
      <c r="B722" s="68"/>
      <c r="C722" s="68"/>
      <c r="D722" s="68"/>
      <c r="E722" s="68"/>
      <c r="F722" s="68"/>
      <c r="G722" s="68"/>
      <c r="H722" s="68"/>
      <c r="I722" s="68"/>
      <c r="J722" s="68"/>
      <c r="K722" s="68"/>
      <c r="L722" s="68"/>
      <c r="M722" s="68"/>
      <c r="N722" s="68"/>
      <c r="O722" s="68"/>
      <c r="P722" s="68"/>
      <c r="Q722" s="57"/>
      <c r="R722" s="8"/>
      <c r="S722" s="8"/>
    </row>
    <row r="723" spans="1:19">
      <c r="A723" s="61">
        <v>1</v>
      </c>
      <c r="B723" s="61"/>
      <c r="C723" s="12"/>
      <c r="D723" s="61"/>
      <c r="E723" s="61"/>
      <c r="F723" s="61"/>
      <c r="G723" s="61"/>
      <c r="H723" s="61"/>
      <c r="I723" s="61"/>
      <c r="J723" s="61"/>
      <c r="K723" s="61"/>
      <c r="L723" s="61"/>
      <c r="M723" s="61"/>
      <c r="N723" s="3">
        <f t="shared" ref="N723:N732" si="224">(IF(F723="OŽ",IF(L723=1,550.8,IF(L723=2,426.38,IF(L723=3,342.14,IF(L723=4,181.44,IF(L723=5,168.48,IF(L723=6,155.52,IF(L723=7,148.5,IF(L723=8,144,0))))))))+IF(L723&lt;=8,0,IF(L723&lt;=16,137.7,IF(L723&lt;=24,108,IF(L723&lt;=32,80.1,IF(L723&lt;=36,52.2,0)))))-IF(L723&lt;=8,0,IF(L723&lt;=16,(L723-9)*2.754,IF(L723&lt;=24,(L723-17)* 2.754,IF(L723&lt;=32,(L723-25)* 2.754,IF(L723&lt;=36,(L723-33)*2.754,0))))),0)+IF(F723="PČ",IF(L723=1,449,IF(L723=2,314.6,IF(L723=3,238,IF(L723=4,172,IF(L723=5,159,IF(L723=6,145,IF(L723=7,132,IF(L723=8,119,0))))))))+IF(L723&lt;=8,0,IF(L723&lt;=16,88,IF(L723&lt;=24,55,IF(L723&lt;=32,22,0))))-IF(L723&lt;=8,0,IF(L723&lt;=16,(L723-9)*2.245,IF(L723&lt;=24,(L723-17)*2.245,IF(L723&lt;=32,(L723-25)*2.245,0)))),0)+IF(F723="PČneol",IF(L723=1,85,IF(L723=2,64.61,IF(L723=3,50.76,IF(L723=4,16.25,IF(L723=5,15,IF(L723=6,13.75,IF(L723=7,12.5,IF(L723=8,11.25,0))))))))+IF(L723&lt;=8,0,IF(L723&lt;=16,9,0))-IF(L723&lt;=8,0,IF(L723&lt;=16,(L723-9)*0.425,0)),0)+IF(F723="PŽ",IF(L723=1,85,IF(L723=2,59.5,IF(L723=3,45,IF(L723=4,32.5,IF(L723=5,30,IF(L723=6,27.5,IF(L723=7,25,IF(L723=8,22.5,0))))))))+IF(L723&lt;=8,0,IF(L723&lt;=16,19,IF(L723&lt;=24,13,IF(L723&lt;=32,8,0))))-IF(L723&lt;=8,0,IF(L723&lt;=16,(L723-9)*0.425,IF(L723&lt;=24,(L723-17)*0.425,IF(L723&lt;=32,(L723-25)*0.425,0)))),0)+IF(F723="EČ",IF(L723=1,204,IF(L723=2,156.24,IF(L723=3,123.84,IF(L723=4,72,IF(L723=5,66,IF(L723=6,60,IF(L723=7,54,IF(L723=8,48,0))))))))+IF(L723&lt;=8,0,IF(L723&lt;=16,40,IF(L723&lt;=24,25,0)))-IF(L723&lt;=8,0,IF(L723&lt;=16,(L723-9)*1.02,IF(L723&lt;=24,(L723-17)*1.02,0))),0)+IF(F723="EČneol",IF(L723=1,68,IF(L723=2,51.69,IF(L723=3,40.61,IF(L723=4,13,IF(L723=5,12,IF(L723=6,11,IF(L723=7,10,IF(L723=8,9,0)))))))))+IF(F723="EŽ",IF(L723=1,68,IF(L723=2,47.6,IF(L723=3,36,IF(L723=4,18,IF(L723=5,16.5,IF(L723=6,15,IF(L723=7,13.5,IF(L723=8,12,0))))))))+IF(L723&lt;=8,0,IF(L723&lt;=16,10,IF(L723&lt;=24,6,0)))-IF(L723&lt;=8,0,IF(L723&lt;=16,(L723-9)*0.34,IF(L723&lt;=24,(L723-17)*0.34,0))),0)+IF(F723="PT",IF(L723=1,68,IF(L723=2,52.08,IF(L723=3,41.28,IF(L723=4,24,IF(L723=5,22,IF(L723=6,20,IF(L723=7,18,IF(L723=8,16,0))))))))+IF(L723&lt;=8,0,IF(L723&lt;=16,13,IF(L723&lt;=24,9,IF(L723&lt;=32,4,0))))-IF(L723&lt;=8,0,IF(L723&lt;=16,(L723-9)*0.34,IF(L723&lt;=24,(L723-17)*0.34,IF(L723&lt;=32,(L723-25)*0.34,0)))),0)+IF(F723="JOŽ",IF(L723=1,85,IF(L723=2,59.5,IF(L723=3,45,IF(L723=4,32.5,IF(L723=5,30,IF(L723=6,27.5,IF(L723=7,25,IF(L723=8,22.5,0))))))))+IF(L723&lt;=8,0,IF(L723&lt;=16,19,IF(L723&lt;=24,13,0)))-IF(L723&lt;=8,0,IF(L723&lt;=16,(L723-9)*0.425,IF(L723&lt;=24,(L723-17)*0.425,0))),0)+IF(F723="JPČ",IF(L723=1,68,IF(L723=2,47.6,IF(L723=3,36,IF(L723=4,26,IF(L723=5,24,IF(L723=6,22,IF(L723=7,20,IF(L723=8,18,0))))))))+IF(L723&lt;=8,0,IF(L723&lt;=16,13,IF(L723&lt;=24,9,0)))-IF(L723&lt;=8,0,IF(L723&lt;=16,(L723-9)*0.34,IF(L723&lt;=24,(L723-17)*0.34,0))),0)+IF(F723="JEČ",IF(L723=1,34,IF(L723=2,26.04,IF(L723=3,20.6,IF(L723=4,12,IF(L723=5,11,IF(L723=6,10,IF(L723=7,9,IF(L723=8,8,0))))))))+IF(L723&lt;=8,0,IF(L723&lt;=16,6,0))-IF(L723&lt;=8,0,IF(L723&lt;=16,(L723-9)*0.17,0)),0)+IF(F723="JEOF",IF(L723=1,34,IF(L723=2,26.04,IF(L723=3,20.6,IF(L723=4,12,IF(L723=5,11,IF(L723=6,10,IF(L723=7,9,IF(L723=8,8,0))))))))+IF(L723&lt;=8,0,IF(L723&lt;=16,6,0))-IF(L723&lt;=8,0,IF(L723&lt;=16,(L723-9)*0.17,0)),0)+IF(F723="JnPČ",IF(L723=1,51,IF(L723=2,35.7,IF(L723=3,27,IF(L723=4,19.5,IF(L723=5,18,IF(L723=6,16.5,IF(L723=7,15,IF(L723=8,13.5,0))))))))+IF(L723&lt;=8,0,IF(L723&lt;=16,10,0))-IF(L723&lt;=8,0,IF(L723&lt;=16,(L723-9)*0.255,0)),0)+IF(F723="JnEČ",IF(L723=1,25.5,IF(L723=2,19.53,IF(L723=3,15.48,IF(L723=4,9,IF(L723=5,8.25,IF(L723=6,7.5,IF(L723=7,6.75,IF(L723=8,6,0))))))))+IF(L723&lt;=8,0,IF(L723&lt;=16,5,0))-IF(L723&lt;=8,0,IF(L723&lt;=16,(L723-9)*0.1275,0)),0)+IF(F723="JčPČ",IF(L723=1,21.25,IF(L723=2,14.5,IF(L723=3,11.5,IF(L723=4,7,IF(L723=5,6.5,IF(L723=6,6,IF(L723=7,5.5,IF(L723=8,5,0))))))))+IF(L723&lt;=8,0,IF(L723&lt;=16,4,0))-IF(L723&lt;=8,0,IF(L723&lt;=16,(L723-9)*0.10625,0)),0)+IF(F723="JčEČ",IF(L723=1,17,IF(L723=2,13.02,IF(L723=3,10.32,IF(L723=4,6,IF(L723=5,5.5,IF(L723=6,5,IF(L723=7,4.5,IF(L723=8,4,0))))))))+IF(L723&lt;=8,0,IF(L723&lt;=16,3,0))-IF(L723&lt;=8,0,IF(L723&lt;=16,(L723-9)*0.085,0)),0)+IF(F723="NEAK",IF(L723=1,11.48,IF(L723=2,8.79,IF(L723=3,6.97,IF(L723=4,4.05,IF(L723=5,3.71,IF(L723=6,3.38,IF(L723=7,3.04,IF(L723=8,2.7,0))))))))+IF(L723&lt;=8,0,IF(L723&lt;=16,2,IF(L723&lt;=24,1.3,0)))-IF(L723&lt;=8,0,IF(L723&lt;=16,(L723-9)*0.0574,IF(L723&lt;=24,(L723-17)*0.0574,0))),0))*IF(L723&lt;0,1,IF(OR(F723="PČ",F723="PŽ",F723="PT"),IF(J723&lt;32,J723/32,1),1))* IF(L723&lt;0,1,IF(OR(F723="EČ",F723="EŽ",F723="JOŽ",F723="JPČ",F723="NEAK"),IF(J723&lt;24,J723/24,1),1))*IF(L723&lt;0,1,IF(OR(F723="PČneol",F723="JEČ",F723="JEOF",F723="JnPČ",F723="JnEČ",F723="JčPČ",F723="JčEČ"),IF(J723&lt;16,J723/16,1),1))*IF(L723&lt;0,1,IF(F723="EČneol",IF(J723&lt;8,J723/8,1),1))</f>
        <v>0</v>
      </c>
      <c r="O723" s="9">
        <f t="shared" ref="O723:O732" si="225">IF(F723="OŽ",N723,IF(H723="Ne",IF(J723*0.3&lt;J723-L723,N723,0),IF(J723*0.1&lt;J723-L723,N723,0)))</f>
        <v>0</v>
      </c>
      <c r="P723" s="4">
        <f t="shared" ref="P723" si="226">IF(O723=0,0,IF(F723="OŽ",IF(L723&gt;35,0,IF(J723&gt;35,(36-L723)*1.836,((36-L723)-(36-J723))*1.836)),0)+IF(F723="PČ",IF(L723&gt;31,0,IF(J723&gt;31,(32-L723)*1.347,((32-L723)-(32-J723))*1.347)),0)+ IF(F723="PČneol",IF(L723&gt;15,0,IF(J723&gt;15,(16-L723)*0.255,((16-L723)-(16-J723))*0.255)),0)+IF(F723="PŽ",IF(L723&gt;31,0,IF(J723&gt;31,(32-L723)*0.255,((32-L723)-(32-J723))*0.255)),0)+IF(F723="EČ",IF(L723&gt;23,0,IF(J723&gt;23,(24-L723)*0.612,((24-L723)-(24-J723))*0.612)),0)+IF(F723="EČneol",IF(L723&gt;7,0,IF(J723&gt;7,(8-L723)*0.204,((8-L723)-(8-J723))*0.204)),0)+IF(F723="EŽ",IF(L723&gt;23,0,IF(J723&gt;23,(24-L723)*0.204,((24-L723)-(24-J723))*0.204)),0)+IF(F723="PT",IF(L723&gt;31,0,IF(J723&gt;31,(32-L723)*0.204,((32-L723)-(32-J723))*0.204)),0)+IF(F723="JOŽ",IF(L723&gt;23,0,IF(J723&gt;23,(24-L723)*0.255,((24-L723)-(24-J723))*0.255)),0)+IF(F723="JPČ",IF(L723&gt;23,0,IF(J723&gt;23,(24-L723)*0.204,((24-L723)-(24-J723))*0.204)),0)+IF(F723="JEČ",IF(L723&gt;15,0,IF(J723&gt;15,(16-L723)*0.102,((16-L723)-(16-J723))*0.102)),0)+IF(F723="JEOF",IF(L723&gt;15,0,IF(J723&gt;15,(16-L723)*0.102,((16-L723)-(16-J723))*0.102)),0)+IF(F723="JnPČ",IF(L723&gt;15,0,IF(J723&gt;15,(16-L723)*0.153,((16-L723)-(16-J723))*0.153)),0)+IF(F723="JnEČ",IF(L723&gt;15,0,IF(J723&gt;15,(16-L723)*0.0765,((16-L723)-(16-J723))*0.0765)),0)+IF(F723="JčPČ",IF(L723&gt;15,0,IF(J723&gt;15,(16-L723)*0.06375,((16-L723)-(16-J723))*0.06375)),0)+IF(F723="JčEČ",IF(L723&gt;15,0,IF(J723&gt;15,(16-L723)*0.051,((16-L723)-(16-J723))*0.051)),0)+IF(F723="NEAK",IF(L723&gt;23,0,IF(J723&gt;23,(24-L723)*0.03444,((24-L723)-(24-J723))*0.03444)),0))</f>
        <v>0</v>
      </c>
      <c r="Q723" s="11">
        <f t="shared" ref="Q723" si="227">IF(ISERROR(P723*100/N723),0,(P723*100/N723))</f>
        <v>0</v>
      </c>
      <c r="R723" s="10">
        <f t="shared" ref="R723:R732" si="228">IF(Q723&lt;=30,O723+P723,O723+O723*0.3)*IF(G723=1,0.4,IF(G723=2,0.75,IF(G723="1 (kas 4 m. 1 k. nerengiamos)",0.52,1)))*IF(D723="olimpinė",1,IF(M723="Ne",0.5,1))*IF(OR(A$5="Lietuvos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federacija"),IF(OR(J723&lt;8,K723&lt;16),0,1),1)*E723*IF(I723&lt;=1,1,1/I723)*IF(OR(A$5="Lietuvos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723" s="8"/>
    </row>
    <row r="724" spans="1:19">
      <c r="A724" s="61">
        <v>2</v>
      </c>
      <c r="B724" s="61"/>
      <c r="C724" s="12"/>
      <c r="D724" s="61"/>
      <c r="E724" s="61"/>
      <c r="F724" s="61"/>
      <c r="G724" s="61"/>
      <c r="H724" s="61"/>
      <c r="I724" s="61"/>
      <c r="J724" s="61"/>
      <c r="K724" s="61"/>
      <c r="L724" s="61"/>
      <c r="M724" s="61"/>
      <c r="N724" s="3">
        <f t="shared" si="224"/>
        <v>0</v>
      </c>
      <c r="O724" s="9">
        <f t="shared" si="225"/>
        <v>0</v>
      </c>
      <c r="P724" s="4">
        <f t="shared" ref="P724:P732" si="229">IF(O724=0,0,IF(F724="OŽ",IF(L724&gt;35,0,IF(J724&gt;35,(36-L724)*1.836,((36-L724)-(36-J724))*1.836)),0)+IF(F724="PČ",IF(L724&gt;31,0,IF(J724&gt;31,(32-L724)*1.347,((32-L724)-(32-J724))*1.347)),0)+ IF(F724="PČneol",IF(L724&gt;15,0,IF(J724&gt;15,(16-L724)*0.255,((16-L724)-(16-J724))*0.255)),0)+IF(F724="PŽ",IF(L724&gt;31,0,IF(J724&gt;31,(32-L724)*0.255,((32-L724)-(32-J724))*0.255)),0)+IF(F724="EČ",IF(L724&gt;23,0,IF(J724&gt;23,(24-L724)*0.612,((24-L724)-(24-J724))*0.612)),0)+IF(F724="EČneol",IF(L724&gt;7,0,IF(J724&gt;7,(8-L724)*0.204,((8-L724)-(8-J724))*0.204)),0)+IF(F724="EŽ",IF(L724&gt;23,0,IF(J724&gt;23,(24-L724)*0.204,((24-L724)-(24-J724))*0.204)),0)+IF(F724="PT",IF(L724&gt;31,0,IF(J724&gt;31,(32-L724)*0.204,((32-L724)-(32-J724))*0.204)),0)+IF(F724="JOŽ",IF(L724&gt;23,0,IF(J724&gt;23,(24-L724)*0.255,((24-L724)-(24-J724))*0.255)),0)+IF(F724="JPČ",IF(L724&gt;23,0,IF(J724&gt;23,(24-L724)*0.204,((24-L724)-(24-J724))*0.204)),0)+IF(F724="JEČ",IF(L724&gt;15,0,IF(J724&gt;15,(16-L724)*0.102,((16-L724)-(16-J724))*0.102)),0)+IF(F724="JEOF",IF(L724&gt;15,0,IF(J724&gt;15,(16-L724)*0.102,((16-L724)-(16-J724))*0.102)),0)+IF(F724="JnPČ",IF(L724&gt;15,0,IF(J724&gt;15,(16-L724)*0.153,((16-L724)-(16-J724))*0.153)),0)+IF(F724="JnEČ",IF(L724&gt;15,0,IF(J724&gt;15,(16-L724)*0.0765,((16-L724)-(16-J724))*0.0765)),0)+IF(F724="JčPČ",IF(L724&gt;15,0,IF(J724&gt;15,(16-L724)*0.06375,((16-L724)-(16-J724))*0.06375)),0)+IF(F724="JčEČ",IF(L724&gt;15,0,IF(J724&gt;15,(16-L724)*0.051,((16-L724)-(16-J724))*0.051)),0)+IF(F724="NEAK",IF(L724&gt;23,0,IF(J724&gt;23,(24-L724)*0.03444,((24-L724)-(24-J724))*0.03444)),0))</f>
        <v>0</v>
      </c>
      <c r="Q724" s="11">
        <f t="shared" ref="Q724:Q732" si="230">IF(ISERROR(P724*100/N724),0,(P724*100/N724))</f>
        <v>0</v>
      </c>
      <c r="R724" s="10">
        <f t="shared" si="228"/>
        <v>0</v>
      </c>
      <c r="S724" s="8"/>
    </row>
    <row r="725" spans="1:19">
      <c r="A725" s="61">
        <v>3</v>
      </c>
      <c r="B725" s="61"/>
      <c r="C725" s="12"/>
      <c r="D725" s="61"/>
      <c r="E725" s="61"/>
      <c r="F725" s="61"/>
      <c r="G725" s="61"/>
      <c r="H725" s="61"/>
      <c r="I725" s="61"/>
      <c r="J725" s="61"/>
      <c r="K725" s="61"/>
      <c r="L725" s="61"/>
      <c r="M725" s="61"/>
      <c r="N725" s="3">
        <f t="shared" si="224"/>
        <v>0</v>
      </c>
      <c r="O725" s="9">
        <f t="shared" si="225"/>
        <v>0</v>
      </c>
      <c r="P725" s="4">
        <f t="shared" si="229"/>
        <v>0</v>
      </c>
      <c r="Q725" s="11">
        <f t="shared" si="230"/>
        <v>0</v>
      </c>
      <c r="R725" s="10">
        <f t="shared" si="228"/>
        <v>0</v>
      </c>
      <c r="S725" s="8"/>
    </row>
    <row r="726" spans="1:19">
      <c r="A726" s="61">
        <v>4</v>
      </c>
      <c r="B726" s="61"/>
      <c r="C726" s="12"/>
      <c r="D726" s="61"/>
      <c r="E726" s="61"/>
      <c r="F726" s="61"/>
      <c r="G726" s="61"/>
      <c r="H726" s="61"/>
      <c r="I726" s="61"/>
      <c r="J726" s="61"/>
      <c r="K726" s="61"/>
      <c r="L726" s="61"/>
      <c r="M726" s="61"/>
      <c r="N726" s="3">
        <f t="shared" si="224"/>
        <v>0</v>
      </c>
      <c r="O726" s="9">
        <f t="shared" si="225"/>
        <v>0</v>
      </c>
      <c r="P726" s="4">
        <f t="shared" si="229"/>
        <v>0</v>
      </c>
      <c r="Q726" s="11">
        <f t="shared" si="230"/>
        <v>0</v>
      </c>
      <c r="R726" s="10">
        <f t="shared" si="228"/>
        <v>0</v>
      </c>
      <c r="S726" s="8"/>
    </row>
    <row r="727" spans="1:19">
      <c r="A727" s="61">
        <v>5</v>
      </c>
      <c r="B727" s="61"/>
      <c r="C727" s="12"/>
      <c r="D727" s="61"/>
      <c r="E727" s="61"/>
      <c r="F727" s="61"/>
      <c r="G727" s="61"/>
      <c r="H727" s="61"/>
      <c r="I727" s="61"/>
      <c r="J727" s="61"/>
      <c r="K727" s="61"/>
      <c r="L727" s="61"/>
      <c r="M727" s="61"/>
      <c r="N727" s="3">
        <f t="shared" si="224"/>
        <v>0</v>
      </c>
      <c r="O727" s="9">
        <f t="shared" si="225"/>
        <v>0</v>
      </c>
      <c r="P727" s="4">
        <f t="shared" si="229"/>
        <v>0</v>
      </c>
      <c r="Q727" s="11">
        <f t="shared" si="230"/>
        <v>0</v>
      </c>
      <c r="R727" s="10">
        <f t="shared" si="228"/>
        <v>0</v>
      </c>
      <c r="S727" s="8"/>
    </row>
    <row r="728" spans="1:19">
      <c r="A728" s="61">
        <v>6</v>
      </c>
      <c r="B728" s="61"/>
      <c r="C728" s="12"/>
      <c r="D728" s="61"/>
      <c r="E728" s="61"/>
      <c r="F728" s="61"/>
      <c r="G728" s="61"/>
      <c r="H728" s="61"/>
      <c r="I728" s="61"/>
      <c r="J728" s="61"/>
      <c r="K728" s="61"/>
      <c r="L728" s="61"/>
      <c r="M728" s="61"/>
      <c r="N728" s="3">
        <f t="shared" si="224"/>
        <v>0</v>
      </c>
      <c r="O728" s="9">
        <f t="shared" si="225"/>
        <v>0</v>
      </c>
      <c r="P728" s="4">
        <f t="shared" si="229"/>
        <v>0</v>
      </c>
      <c r="Q728" s="11">
        <f t="shared" si="230"/>
        <v>0</v>
      </c>
      <c r="R728" s="10">
        <f t="shared" si="228"/>
        <v>0</v>
      </c>
      <c r="S728" s="8"/>
    </row>
    <row r="729" spans="1:19">
      <c r="A729" s="61">
        <v>7</v>
      </c>
      <c r="B729" s="61"/>
      <c r="C729" s="12"/>
      <c r="D729" s="61"/>
      <c r="E729" s="61"/>
      <c r="F729" s="61"/>
      <c r="G729" s="61"/>
      <c r="H729" s="61"/>
      <c r="I729" s="61"/>
      <c r="J729" s="61"/>
      <c r="K729" s="61"/>
      <c r="L729" s="61"/>
      <c r="M729" s="61"/>
      <c r="N729" s="3">
        <f t="shared" si="224"/>
        <v>0</v>
      </c>
      <c r="O729" s="9">
        <f t="shared" si="225"/>
        <v>0</v>
      </c>
      <c r="P729" s="4">
        <f t="shared" si="229"/>
        <v>0</v>
      </c>
      <c r="Q729" s="11">
        <f t="shared" si="230"/>
        <v>0</v>
      </c>
      <c r="R729" s="10">
        <f t="shared" si="228"/>
        <v>0</v>
      </c>
      <c r="S729" s="8"/>
    </row>
    <row r="730" spans="1:19">
      <c r="A730" s="61">
        <v>8</v>
      </c>
      <c r="B730" s="61"/>
      <c r="C730" s="12"/>
      <c r="D730" s="61"/>
      <c r="E730" s="61"/>
      <c r="F730" s="61"/>
      <c r="G730" s="61"/>
      <c r="H730" s="61"/>
      <c r="I730" s="61"/>
      <c r="J730" s="61"/>
      <c r="K730" s="61"/>
      <c r="L730" s="61"/>
      <c r="M730" s="61"/>
      <c r="N730" s="3">
        <f t="shared" si="224"/>
        <v>0</v>
      </c>
      <c r="O730" s="9">
        <f t="shared" si="225"/>
        <v>0</v>
      </c>
      <c r="P730" s="4">
        <f t="shared" si="229"/>
        <v>0</v>
      </c>
      <c r="Q730" s="11">
        <f t="shared" si="230"/>
        <v>0</v>
      </c>
      <c r="R730" s="10">
        <f t="shared" si="228"/>
        <v>0</v>
      </c>
      <c r="S730" s="8"/>
    </row>
    <row r="731" spans="1:19">
      <c r="A731" s="61">
        <v>9</v>
      </c>
      <c r="B731" s="61"/>
      <c r="C731" s="12"/>
      <c r="D731" s="61"/>
      <c r="E731" s="61"/>
      <c r="F731" s="61"/>
      <c r="G731" s="61"/>
      <c r="H731" s="61"/>
      <c r="I731" s="61"/>
      <c r="J731" s="61"/>
      <c r="K731" s="61"/>
      <c r="L731" s="61"/>
      <c r="M731" s="61"/>
      <c r="N731" s="3">
        <f t="shared" si="224"/>
        <v>0</v>
      </c>
      <c r="O731" s="9">
        <f t="shared" si="225"/>
        <v>0</v>
      </c>
      <c r="P731" s="4">
        <f t="shared" si="229"/>
        <v>0</v>
      </c>
      <c r="Q731" s="11">
        <f t="shared" si="230"/>
        <v>0</v>
      </c>
      <c r="R731" s="10">
        <f t="shared" si="228"/>
        <v>0</v>
      </c>
      <c r="S731" s="8"/>
    </row>
    <row r="732" spans="1:19">
      <c r="A732" s="61">
        <v>10</v>
      </c>
      <c r="B732" s="61"/>
      <c r="C732" s="12"/>
      <c r="D732" s="61"/>
      <c r="E732" s="61"/>
      <c r="F732" s="61"/>
      <c r="G732" s="61"/>
      <c r="H732" s="61"/>
      <c r="I732" s="61"/>
      <c r="J732" s="61"/>
      <c r="K732" s="61"/>
      <c r="L732" s="61"/>
      <c r="M732" s="61"/>
      <c r="N732" s="3">
        <f t="shared" si="224"/>
        <v>0</v>
      </c>
      <c r="O732" s="9">
        <f t="shared" si="225"/>
        <v>0</v>
      </c>
      <c r="P732" s="4">
        <f t="shared" si="229"/>
        <v>0</v>
      </c>
      <c r="Q732" s="11">
        <f t="shared" si="230"/>
        <v>0</v>
      </c>
      <c r="R732" s="10">
        <f t="shared" si="228"/>
        <v>0</v>
      </c>
      <c r="S732" s="8"/>
    </row>
    <row r="733" spans="1:19">
      <c r="A733" s="64" t="s">
        <v>67</v>
      </c>
      <c r="B733" s="65"/>
      <c r="C733" s="65"/>
      <c r="D733" s="65"/>
      <c r="E733" s="65"/>
      <c r="F733" s="65"/>
      <c r="G733" s="65"/>
      <c r="H733" s="65"/>
      <c r="I733" s="65"/>
      <c r="J733" s="65"/>
      <c r="K733" s="65"/>
      <c r="L733" s="65"/>
      <c r="M733" s="65"/>
      <c r="N733" s="65"/>
      <c r="O733" s="65"/>
      <c r="P733" s="65"/>
      <c r="Q733" s="66"/>
      <c r="R733" s="10">
        <f>SUM(R723:R732)</f>
        <v>0</v>
      </c>
      <c r="S733" s="8"/>
    </row>
    <row r="734" spans="1:19" ht="15.75">
      <c r="A734" s="24" t="s">
        <v>68</v>
      </c>
      <c r="B734" s="24"/>
      <c r="C734" s="15"/>
      <c r="D734" s="15"/>
      <c r="E734" s="15"/>
      <c r="F734" s="15"/>
      <c r="G734" s="15"/>
      <c r="H734" s="15"/>
      <c r="I734" s="15"/>
      <c r="J734" s="15"/>
      <c r="K734" s="15"/>
      <c r="L734" s="15"/>
      <c r="M734" s="15"/>
      <c r="N734" s="15"/>
      <c r="O734" s="15"/>
      <c r="P734" s="15"/>
      <c r="Q734" s="15"/>
      <c r="R734" s="16"/>
      <c r="S734" s="8"/>
    </row>
    <row r="735" spans="1:19">
      <c r="A735" s="49" t="s">
        <v>88</v>
      </c>
      <c r="B735" s="49"/>
      <c r="C735" s="49"/>
      <c r="D735" s="49"/>
      <c r="E735" s="49"/>
      <c r="F735" s="49"/>
      <c r="G735" s="49"/>
      <c r="H735" s="49"/>
      <c r="I735" s="49"/>
      <c r="J735" s="15"/>
      <c r="K735" s="15"/>
      <c r="L735" s="15"/>
      <c r="M735" s="15"/>
      <c r="N735" s="15"/>
      <c r="O735" s="15"/>
      <c r="P735" s="15"/>
      <c r="Q735" s="15"/>
      <c r="R735" s="16"/>
      <c r="S735" s="8"/>
    </row>
    <row r="736" spans="1:19" s="8" customFormat="1">
      <c r="A736" s="49"/>
      <c r="B736" s="49"/>
      <c r="C736" s="49"/>
      <c r="D736" s="49"/>
      <c r="E736" s="49"/>
      <c r="F736" s="49"/>
      <c r="G736" s="49"/>
      <c r="H736" s="49"/>
      <c r="I736" s="49"/>
      <c r="J736" s="15"/>
      <c r="K736" s="15"/>
      <c r="L736" s="15"/>
      <c r="M736" s="15"/>
      <c r="N736" s="15"/>
      <c r="O736" s="15"/>
      <c r="P736" s="15"/>
      <c r="Q736" s="15"/>
      <c r="R736" s="16"/>
    </row>
    <row r="737" spans="1:19">
      <c r="A737" s="67" t="s">
        <v>186</v>
      </c>
      <c r="B737" s="68"/>
      <c r="C737" s="68"/>
      <c r="D737" s="68"/>
      <c r="E737" s="68"/>
      <c r="F737" s="68"/>
      <c r="G737" s="68"/>
      <c r="H737" s="68"/>
      <c r="I737" s="68"/>
      <c r="J737" s="68"/>
      <c r="K737" s="68"/>
      <c r="L737" s="68"/>
      <c r="M737" s="68"/>
      <c r="N737" s="68"/>
      <c r="O737" s="68"/>
      <c r="P737" s="68"/>
      <c r="Q737" s="57"/>
      <c r="R737" s="8"/>
      <c r="S737" s="8"/>
    </row>
    <row r="738" spans="1:19" ht="18">
      <c r="A738" s="69" t="s">
        <v>27</v>
      </c>
      <c r="B738" s="70"/>
      <c r="C738" s="70"/>
      <c r="D738" s="50"/>
      <c r="E738" s="50"/>
      <c r="F738" s="50"/>
      <c r="G738" s="50"/>
      <c r="H738" s="50"/>
      <c r="I738" s="50"/>
      <c r="J738" s="50"/>
      <c r="K738" s="50"/>
      <c r="L738" s="50"/>
      <c r="M738" s="50"/>
      <c r="N738" s="50"/>
      <c r="O738" s="50"/>
      <c r="P738" s="50"/>
      <c r="Q738" s="57"/>
      <c r="R738" s="8"/>
      <c r="S738" s="8"/>
    </row>
    <row r="739" spans="1:19">
      <c r="A739" s="67" t="s">
        <v>72</v>
      </c>
      <c r="B739" s="68"/>
      <c r="C739" s="68"/>
      <c r="D739" s="68"/>
      <c r="E739" s="68"/>
      <c r="F739" s="68"/>
      <c r="G739" s="68"/>
      <c r="H739" s="68"/>
      <c r="I739" s="68"/>
      <c r="J739" s="68"/>
      <c r="K739" s="68"/>
      <c r="L739" s="68"/>
      <c r="M739" s="68"/>
      <c r="N739" s="68"/>
      <c r="O739" s="68"/>
      <c r="P739" s="68"/>
      <c r="Q739" s="57"/>
      <c r="R739" s="8"/>
      <c r="S739" s="8"/>
    </row>
    <row r="740" spans="1:19">
      <c r="A740" s="61">
        <v>1</v>
      </c>
      <c r="B740" s="61"/>
      <c r="C740" s="12"/>
      <c r="D740" s="61"/>
      <c r="E740" s="61"/>
      <c r="F740" s="61"/>
      <c r="G740" s="61"/>
      <c r="H740" s="61"/>
      <c r="I740" s="61"/>
      <c r="J740" s="61"/>
      <c r="K740" s="61"/>
      <c r="L740" s="61"/>
      <c r="M740" s="61"/>
      <c r="N740" s="3">
        <f t="shared" ref="N740:N749" si="231">(IF(F740="OŽ",IF(L740=1,550.8,IF(L740=2,426.38,IF(L740=3,342.14,IF(L740=4,181.44,IF(L740=5,168.48,IF(L740=6,155.52,IF(L740=7,148.5,IF(L740=8,144,0))))))))+IF(L740&lt;=8,0,IF(L740&lt;=16,137.7,IF(L740&lt;=24,108,IF(L740&lt;=32,80.1,IF(L740&lt;=36,52.2,0)))))-IF(L740&lt;=8,0,IF(L740&lt;=16,(L740-9)*2.754,IF(L740&lt;=24,(L740-17)* 2.754,IF(L740&lt;=32,(L740-25)* 2.754,IF(L740&lt;=36,(L740-33)*2.754,0))))),0)+IF(F740="PČ",IF(L740=1,449,IF(L740=2,314.6,IF(L740=3,238,IF(L740=4,172,IF(L740=5,159,IF(L740=6,145,IF(L740=7,132,IF(L740=8,119,0))))))))+IF(L740&lt;=8,0,IF(L740&lt;=16,88,IF(L740&lt;=24,55,IF(L740&lt;=32,22,0))))-IF(L740&lt;=8,0,IF(L740&lt;=16,(L740-9)*2.245,IF(L740&lt;=24,(L740-17)*2.245,IF(L740&lt;=32,(L740-25)*2.245,0)))),0)+IF(F740="PČneol",IF(L740=1,85,IF(L740=2,64.61,IF(L740=3,50.76,IF(L740=4,16.25,IF(L740=5,15,IF(L740=6,13.75,IF(L740=7,12.5,IF(L740=8,11.25,0))))))))+IF(L740&lt;=8,0,IF(L740&lt;=16,9,0))-IF(L740&lt;=8,0,IF(L740&lt;=16,(L740-9)*0.425,0)),0)+IF(F740="PŽ",IF(L740=1,85,IF(L740=2,59.5,IF(L740=3,45,IF(L740=4,32.5,IF(L740=5,30,IF(L740=6,27.5,IF(L740=7,25,IF(L740=8,22.5,0))))))))+IF(L740&lt;=8,0,IF(L740&lt;=16,19,IF(L740&lt;=24,13,IF(L740&lt;=32,8,0))))-IF(L740&lt;=8,0,IF(L740&lt;=16,(L740-9)*0.425,IF(L740&lt;=24,(L740-17)*0.425,IF(L740&lt;=32,(L740-25)*0.425,0)))),0)+IF(F740="EČ",IF(L740=1,204,IF(L740=2,156.24,IF(L740=3,123.84,IF(L740=4,72,IF(L740=5,66,IF(L740=6,60,IF(L740=7,54,IF(L740=8,48,0))))))))+IF(L740&lt;=8,0,IF(L740&lt;=16,40,IF(L740&lt;=24,25,0)))-IF(L740&lt;=8,0,IF(L740&lt;=16,(L740-9)*1.02,IF(L740&lt;=24,(L740-17)*1.02,0))),0)+IF(F740="EČneol",IF(L740=1,68,IF(L740=2,51.69,IF(L740=3,40.61,IF(L740=4,13,IF(L740=5,12,IF(L740=6,11,IF(L740=7,10,IF(L740=8,9,0)))))))))+IF(F740="EŽ",IF(L740=1,68,IF(L740=2,47.6,IF(L740=3,36,IF(L740=4,18,IF(L740=5,16.5,IF(L740=6,15,IF(L740=7,13.5,IF(L740=8,12,0))))))))+IF(L740&lt;=8,0,IF(L740&lt;=16,10,IF(L740&lt;=24,6,0)))-IF(L740&lt;=8,0,IF(L740&lt;=16,(L740-9)*0.34,IF(L740&lt;=24,(L740-17)*0.34,0))),0)+IF(F740="PT",IF(L740=1,68,IF(L740=2,52.08,IF(L740=3,41.28,IF(L740=4,24,IF(L740=5,22,IF(L740=6,20,IF(L740=7,18,IF(L740=8,16,0))))))))+IF(L740&lt;=8,0,IF(L740&lt;=16,13,IF(L740&lt;=24,9,IF(L740&lt;=32,4,0))))-IF(L740&lt;=8,0,IF(L740&lt;=16,(L740-9)*0.34,IF(L740&lt;=24,(L740-17)*0.34,IF(L740&lt;=32,(L740-25)*0.34,0)))),0)+IF(F740="JOŽ",IF(L740=1,85,IF(L740=2,59.5,IF(L740=3,45,IF(L740=4,32.5,IF(L740=5,30,IF(L740=6,27.5,IF(L740=7,25,IF(L740=8,22.5,0))))))))+IF(L740&lt;=8,0,IF(L740&lt;=16,19,IF(L740&lt;=24,13,0)))-IF(L740&lt;=8,0,IF(L740&lt;=16,(L740-9)*0.425,IF(L740&lt;=24,(L740-17)*0.425,0))),0)+IF(F740="JPČ",IF(L740=1,68,IF(L740=2,47.6,IF(L740=3,36,IF(L740=4,26,IF(L740=5,24,IF(L740=6,22,IF(L740=7,20,IF(L740=8,18,0))))))))+IF(L740&lt;=8,0,IF(L740&lt;=16,13,IF(L740&lt;=24,9,0)))-IF(L740&lt;=8,0,IF(L740&lt;=16,(L740-9)*0.34,IF(L740&lt;=24,(L740-17)*0.34,0))),0)+IF(F740="JEČ",IF(L740=1,34,IF(L740=2,26.04,IF(L740=3,20.6,IF(L740=4,12,IF(L740=5,11,IF(L740=6,10,IF(L740=7,9,IF(L740=8,8,0))))))))+IF(L740&lt;=8,0,IF(L740&lt;=16,6,0))-IF(L740&lt;=8,0,IF(L740&lt;=16,(L740-9)*0.17,0)),0)+IF(F740="JEOF",IF(L740=1,34,IF(L740=2,26.04,IF(L740=3,20.6,IF(L740=4,12,IF(L740=5,11,IF(L740=6,10,IF(L740=7,9,IF(L740=8,8,0))))))))+IF(L740&lt;=8,0,IF(L740&lt;=16,6,0))-IF(L740&lt;=8,0,IF(L740&lt;=16,(L740-9)*0.17,0)),0)+IF(F740="JnPČ",IF(L740=1,51,IF(L740=2,35.7,IF(L740=3,27,IF(L740=4,19.5,IF(L740=5,18,IF(L740=6,16.5,IF(L740=7,15,IF(L740=8,13.5,0))))))))+IF(L740&lt;=8,0,IF(L740&lt;=16,10,0))-IF(L740&lt;=8,0,IF(L740&lt;=16,(L740-9)*0.255,0)),0)+IF(F740="JnEČ",IF(L740=1,25.5,IF(L740=2,19.53,IF(L740=3,15.48,IF(L740=4,9,IF(L740=5,8.25,IF(L740=6,7.5,IF(L740=7,6.75,IF(L740=8,6,0))))))))+IF(L740&lt;=8,0,IF(L740&lt;=16,5,0))-IF(L740&lt;=8,0,IF(L740&lt;=16,(L740-9)*0.1275,0)),0)+IF(F740="JčPČ",IF(L740=1,21.25,IF(L740=2,14.5,IF(L740=3,11.5,IF(L740=4,7,IF(L740=5,6.5,IF(L740=6,6,IF(L740=7,5.5,IF(L740=8,5,0))))))))+IF(L740&lt;=8,0,IF(L740&lt;=16,4,0))-IF(L740&lt;=8,0,IF(L740&lt;=16,(L740-9)*0.10625,0)),0)+IF(F740="JčEČ",IF(L740=1,17,IF(L740=2,13.02,IF(L740=3,10.32,IF(L740=4,6,IF(L740=5,5.5,IF(L740=6,5,IF(L740=7,4.5,IF(L740=8,4,0))))))))+IF(L740&lt;=8,0,IF(L740&lt;=16,3,0))-IF(L740&lt;=8,0,IF(L740&lt;=16,(L740-9)*0.085,0)),0)+IF(F740="NEAK",IF(L740=1,11.48,IF(L740=2,8.79,IF(L740=3,6.97,IF(L740=4,4.05,IF(L740=5,3.71,IF(L740=6,3.38,IF(L740=7,3.04,IF(L740=8,2.7,0))))))))+IF(L740&lt;=8,0,IF(L740&lt;=16,2,IF(L740&lt;=24,1.3,0)))-IF(L740&lt;=8,0,IF(L740&lt;=16,(L740-9)*0.0574,IF(L740&lt;=24,(L740-17)*0.0574,0))),0))*IF(L740&lt;0,1,IF(OR(F740="PČ",F740="PŽ",F740="PT"),IF(J740&lt;32,J740/32,1),1))* IF(L740&lt;0,1,IF(OR(F740="EČ",F740="EŽ",F740="JOŽ",F740="JPČ",F740="NEAK"),IF(J740&lt;24,J740/24,1),1))*IF(L740&lt;0,1,IF(OR(F740="PČneol",F740="JEČ",F740="JEOF",F740="JnPČ",F740="JnEČ",F740="JčPČ",F740="JčEČ"),IF(J740&lt;16,J740/16,1),1))*IF(L740&lt;0,1,IF(F740="EČneol",IF(J740&lt;8,J740/8,1),1))</f>
        <v>0</v>
      </c>
      <c r="O740" s="9">
        <f t="shared" ref="O740:O749" si="232">IF(F740="OŽ",N740,IF(H740="Ne",IF(J740*0.3&lt;J740-L740,N740,0),IF(J740*0.1&lt;J740-L740,N740,0)))</f>
        <v>0</v>
      </c>
      <c r="P740" s="4">
        <f t="shared" ref="P740" si="233">IF(O740=0,0,IF(F740="OŽ",IF(L740&gt;35,0,IF(J740&gt;35,(36-L740)*1.836,((36-L740)-(36-J740))*1.836)),0)+IF(F740="PČ",IF(L740&gt;31,0,IF(J740&gt;31,(32-L740)*1.347,((32-L740)-(32-J740))*1.347)),0)+ IF(F740="PČneol",IF(L740&gt;15,0,IF(J740&gt;15,(16-L740)*0.255,((16-L740)-(16-J740))*0.255)),0)+IF(F740="PŽ",IF(L740&gt;31,0,IF(J740&gt;31,(32-L740)*0.255,((32-L740)-(32-J740))*0.255)),0)+IF(F740="EČ",IF(L740&gt;23,0,IF(J740&gt;23,(24-L740)*0.612,((24-L740)-(24-J740))*0.612)),0)+IF(F740="EČneol",IF(L740&gt;7,0,IF(J740&gt;7,(8-L740)*0.204,((8-L740)-(8-J740))*0.204)),0)+IF(F740="EŽ",IF(L740&gt;23,0,IF(J740&gt;23,(24-L740)*0.204,((24-L740)-(24-J740))*0.204)),0)+IF(F740="PT",IF(L740&gt;31,0,IF(J740&gt;31,(32-L740)*0.204,((32-L740)-(32-J740))*0.204)),0)+IF(F740="JOŽ",IF(L740&gt;23,0,IF(J740&gt;23,(24-L740)*0.255,((24-L740)-(24-J740))*0.255)),0)+IF(F740="JPČ",IF(L740&gt;23,0,IF(J740&gt;23,(24-L740)*0.204,((24-L740)-(24-J740))*0.204)),0)+IF(F740="JEČ",IF(L740&gt;15,0,IF(J740&gt;15,(16-L740)*0.102,((16-L740)-(16-J740))*0.102)),0)+IF(F740="JEOF",IF(L740&gt;15,0,IF(J740&gt;15,(16-L740)*0.102,((16-L740)-(16-J740))*0.102)),0)+IF(F740="JnPČ",IF(L740&gt;15,0,IF(J740&gt;15,(16-L740)*0.153,((16-L740)-(16-J740))*0.153)),0)+IF(F740="JnEČ",IF(L740&gt;15,0,IF(J740&gt;15,(16-L740)*0.0765,((16-L740)-(16-J740))*0.0765)),0)+IF(F740="JčPČ",IF(L740&gt;15,0,IF(J740&gt;15,(16-L740)*0.06375,((16-L740)-(16-J740))*0.06375)),0)+IF(F740="JčEČ",IF(L740&gt;15,0,IF(J740&gt;15,(16-L740)*0.051,((16-L740)-(16-J740))*0.051)),0)+IF(F740="NEAK",IF(L740&gt;23,0,IF(J740&gt;23,(24-L740)*0.03444,((24-L740)-(24-J740))*0.03444)),0))</f>
        <v>0</v>
      </c>
      <c r="Q740" s="11">
        <f t="shared" ref="Q740" si="234">IF(ISERROR(P740*100/N740),0,(P740*100/N740))</f>
        <v>0</v>
      </c>
      <c r="R740" s="10">
        <f t="shared" ref="R740:R749" si="235">IF(Q740&lt;=30,O740+P740,O740+O740*0.3)*IF(G740=1,0.4,IF(G740=2,0.75,IF(G740="1 (kas 4 m. 1 k. nerengiamos)",0.52,1)))*IF(D740="olimpinė",1,IF(M740="Ne",0.5,1))*IF(OR(A$5="Lietuvos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federacija"),IF(OR(J740&lt;8,K740&lt;16),0,1),1)*E740*IF(I740&lt;=1,1,1/I740)*IF(OR(A$5="Lietuvos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740" s="8"/>
    </row>
    <row r="741" spans="1:19">
      <c r="A741" s="61">
        <v>2</v>
      </c>
      <c r="B741" s="61"/>
      <c r="C741" s="12"/>
      <c r="D741" s="61"/>
      <c r="E741" s="61"/>
      <c r="F741" s="61"/>
      <c r="G741" s="61"/>
      <c r="H741" s="61"/>
      <c r="I741" s="61"/>
      <c r="J741" s="61"/>
      <c r="K741" s="61"/>
      <c r="L741" s="61"/>
      <c r="M741" s="61"/>
      <c r="N741" s="3">
        <f t="shared" si="231"/>
        <v>0</v>
      </c>
      <c r="O741" s="9">
        <f t="shared" si="232"/>
        <v>0</v>
      </c>
      <c r="P741" s="4">
        <f t="shared" ref="P741:P749" si="236">IF(O741=0,0,IF(F741="OŽ",IF(L741&gt;35,0,IF(J741&gt;35,(36-L741)*1.836,((36-L741)-(36-J741))*1.836)),0)+IF(F741="PČ",IF(L741&gt;31,0,IF(J741&gt;31,(32-L741)*1.347,((32-L741)-(32-J741))*1.347)),0)+ IF(F741="PČneol",IF(L741&gt;15,0,IF(J741&gt;15,(16-L741)*0.255,((16-L741)-(16-J741))*0.255)),0)+IF(F741="PŽ",IF(L741&gt;31,0,IF(J741&gt;31,(32-L741)*0.255,((32-L741)-(32-J741))*0.255)),0)+IF(F741="EČ",IF(L741&gt;23,0,IF(J741&gt;23,(24-L741)*0.612,((24-L741)-(24-J741))*0.612)),0)+IF(F741="EČneol",IF(L741&gt;7,0,IF(J741&gt;7,(8-L741)*0.204,((8-L741)-(8-J741))*0.204)),0)+IF(F741="EŽ",IF(L741&gt;23,0,IF(J741&gt;23,(24-L741)*0.204,((24-L741)-(24-J741))*0.204)),0)+IF(F741="PT",IF(L741&gt;31,0,IF(J741&gt;31,(32-L741)*0.204,((32-L741)-(32-J741))*0.204)),0)+IF(F741="JOŽ",IF(L741&gt;23,0,IF(J741&gt;23,(24-L741)*0.255,((24-L741)-(24-J741))*0.255)),0)+IF(F741="JPČ",IF(L741&gt;23,0,IF(J741&gt;23,(24-L741)*0.204,((24-L741)-(24-J741))*0.204)),0)+IF(F741="JEČ",IF(L741&gt;15,0,IF(J741&gt;15,(16-L741)*0.102,((16-L741)-(16-J741))*0.102)),0)+IF(F741="JEOF",IF(L741&gt;15,0,IF(J741&gt;15,(16-L741)*0.102,((16-L741)-(16-J741))*0.102)),0)+IF(F741="JnPČ",IF(L741&gt;15,0,IF(J741&gt;15,(16-L741)*0.153,((16-L741)-(16-J741))*0.153)),0)+IF(F741="JnEČ",IF(L741&gt;15,0,IF(J741&gt;15,(16-L741)*0.0765,((16-L741)-(16-J741))*0.0765)),0)+IF(F741="JčPČ",IF(L741&gt;15,0,IF(J741&gt;15,(16-L741)*0.06375,((16-L741)-(16-J741))*0.06375)),0)+IF(F741="JčEČ",IF(L741&gt;15,0,IF(J741&gt;15,(16-L741)*0.051,((16-L741)-(16-J741))*0.051)),0)+IF(F741="NEAK",IF(L741&gt;23,0,IF(J741&gt;23,(24-L741)*0.03444,((24-L741)-(24-J741))*0.03444)),0))</f>
        <v>0</v>
      </c>
      <c r="Q741" s="11">
        <f t="shared" ref="Q741:Q749" si="237">IF(ISERROR(P741*100/N741),0,(P741*100/N741))</f>
        <v>0</v>
      </c>
      <c r="R741" s="10">
        <f t="shared" si="235"/>
        <v>0</v>
      </c>
      <c r="S741" s="8"/>
    </row>
    <row r="742" spans="1:19">
      <c r="A742" s="61">
        <v>3</v>
      </c>
      <c r="B742" s="61"/>
      <c r="C742" s="12"/>
      <c r="D742" s="61"/>
      <c r="E742" s="61"/>
      <c r="F742" s="61"/>
      <c r="G742" s="61"/>
      <c r="H742" s="61"/>
      <c r="I742" s="61"/>
      <c r="J742" s="61"/>
      <c r="K742" s="61"/>
      <c r="L742" s="61"/>
      <c r="M742" s="61"/>
      <c r="N742" s="3">
        <f t="shared" si="231"/>
        <v>0</v>
      </c>
      <c r="O742" s="9">
        <f t="shared" si="232"/>
        <v>0</v>
      </c>
      <c r="P742" s="4">
        <f t="shared" si="236"/>
        <v>0</v>
      </c>
      <c r="Q742" s="11">
        <f t="shared" si="237"/>
        <v>0</v>
      </c>
      <c r="R742" s="10">
        <f t="shared" si="235"/>
        <v>0</v>
      </c>
      <c r="S742" s="8"/>
    </row>
    <row r="743" spans="1:19">
      <c r="A743" s="61">
        <v>4</v>
      </c>
      <c r="B743" s="61"/>
      <c r="C743" s="12"/>
      <c r="D743" s="61"/>
      <c r="E743" s="61"/>
      <c r="F743" s="61"/>
      <c r="G743" s="61"/>
      <c r="H743" s="61"/>
      <c r="I743" s="61"/>
      <c r="J743" s="61"/>
      <c r="K743" s="61"/>
      <c r="L743" s="61"/>
      <c r="M743" s="61"/>
      <c r="N743" s="3">
        <f t="shared" si="231"/>
        <v>0</v>
      </c>
      <c r="O743" s="9">
        <f t="shared" si="232"/>
        <v>0</v>
      </c>
      <c r="P743" s="4">
        <f t="shared" si="236"/>
        <v>0</v>
      </c>
      <c r="Q743" s="11">
        <f t="shared" si="237"/>
        <v>0</v>
      </c>
      <c r="R743" s="10">
        <f t="shared" si="235"/>
        <v>0</v>
      </c>
      <c r="S743" s="8"/>
    </row>
    <row r="744" spans="1:19">
      <c r="A744" s="61">
        <v>5</v>
      </c>
      <c r="B744" s="61"/>
      <c r="C744" s="12"/>
      <c r="D744" s="61"/>
      <c r="E744" s="61"/>
      <c r="F744" s="61"/>
      <c r="G744" s="61"/>
      <c r="H744" s="61"/>
      <c r="I744" s="61"/>
      <c r="J744" s="61"/>
      <c r="K744" s="61"/>
      <c r="L744" s="61"/>
      <c r="M744" s="61"/>
      <c r="N744" s="3">
        <f t="shared" si="231"/>
        <v>0</v>
      </c>
      <c r="O744" s="9">
        <f t="shared" si="232"/>
        <v>0</v>
      </c>
      <c r="P744" s="4">
        <f t="shared" si="236"/>
        <v>0</v>
      </c>
      <c r="Q744" s="11">
        <f t="shared" si="237"/>
        <v>0</v>
      </c>
      <c r="R744" s="10">
        <f t="shared" si="235"/>
        <v>0</v>
      </c>
      <c r="S744" s="8"/>
    </row>
    <row r="745" spans="1:19">
      <c r="A745" s="61">
        <v>6</v>
      </c>
      <c r="B745" s="61"/>
      <c r="C745" s="12"/>
      <c r="D745" s="61"/>
      <c r="E745" s="61"/>
      <c r="F745" s="61"/>
      <c r="G745" s="61"/>
      <c r="H745" s="61"/>
      <c r="I745" s="61"/>
      <c r="J745" s="61"/>
      <c r="K745" s="61"/>
      <c r="L745" s="61"/>
      <c r="M745" s="61"/>
      <c r="N745" s="3">
        <f t="shared" si="231"/>
        <v>0</v>
      </c>
      <c r="O745" s="9">
        <f t="shared" si="232"/>
        <v>0</v>
      </c>
      <c r="P745" s="4">
        <f t="shared" si="236"/>
        <v>0</v>
      </c>
      <c r="Q745" s="11">
        <f t="shared" si="237"/>
        <v>0</v>
      </c>
      <c r="R745" s="10">
        <f t="shared" si="235"/>
        <v>0</v>
      </c>
      <c r="S745" s="8"/>
    </row>
    <row r="746" spans="1:19">
      <c r="A746" s="61">
        <v>7</v>
      </c>
      <c r="B746" s="61"/>
      <c r="C746" s="12"/>
      <c r="D746" s="61"/>
      <c r="E746" s="61"/>
      <c r="F746" s="61"/>
      <c r="G746" s="61"/>
      <c r="H746" s="61"/>
      <c r="I746" s="61"/>
      <c r="J746" s="61"/>
      <c r="K746" s="61"/>
      <c r="L746" s="61"/>
      <c r="M746" s="61"/>
      <c r="N746" s="3">
        <f t="shared" si="231"/>
        <v>0</v>
      </c>
      <c r="O746" s="9">
        <f t="shared" si="232"/>
        <v>0</v>
      </c>
      <c r="P746" s="4">
        <f t="shared" si="236"/>
        <v>0</v>
      </c>
      <c r="Q746" s="11">
        <f t="shared" si="237"/>
        <v>0</v>
      </c>
      <c r="R746" s="10">
        <f t="shared" si="235"/>
        <v>0</v>
      </c>
      <c r="S746" s="8"/>
    </row>
    <row r="747" spans="1:19">
      <c r="A747" s="61">
        <v>8</v>
      </c>
      <c r="B747" s="61"/>
      <c r="C747" s="12"/>
      <c r="D747" s="61"/>
      <c r="E747" s="61"/>
      <c r="F747" s="61"/>
      <c r="G747" s="61"/>
      <c r="H747" s="61"/>
      <c r="I747" s="61"/>
      <c r="J747" s="61"/>
      <c r="K747" s="61"/>
      <c r="L747" s="61"/>
      <c r="M747" s="61"/>
      <c r="N747" s="3">
        <f t="shared" si="231"/>
        <v>0</v>
      </c>
      <c r="O747" s="9">
        <f t="shared" si="232"/>
        <v>0</v>
      </c>
      <c r="P747" s="4">
        <f t="shared" si="236"/>
        <v>0</v>
      </c>
      <c r="Q747" s="11">
        <f t="shared" si="237"/>
        <v>0</v>
      </c>
      <c r="R747" s="10">
        <f t="shared" si="235"/>
        <v>0</v>
      </c>
      <c r="S747" s="8"/>
    </row>
    <row r="748" spans="1:19">
      <c r="A748" s="61">
        <v>9</v>
      </c>
      <c r="B748" s="61"/>
      <c r="C748" s="12"/>
      <c r="D748" s="61"/>
      <c r="E748" s="61"/>
      <c r="F748" s="61"/>
      <c r="G748" s="61"/>
      <c r="H748" s="61"/>
      <c r="I748" s="61"/>
      <c r="J748" s="61"/>
      <c r="K748" s="61"/>
      <c r="L748" s="61"/>
      <c r="M748" s="61"/>
      <c r="N748" s="3">
        <f t="shared" si="231"/>
        <v>0</v>
      </c>
      <c r="O748" s="9">
        <f t="shared" si="232"/>
        <v>0</v>
      </c>
      <c r="P748" s="4">
        <f t="shared" si="236"/>
        <v>0</v>
      </c>
      <c r="Q748" s="11">
        <f t="shared" si="237"/>
        <v>0</v>
      </c>
      <c r="R748" s="10">
        <f t="shared" si="235"/>
        <v>0</v>
      </c>
      <c r="S748" s="8"/>
    </row>
    <row r="749" spans="1:19">
      <c r="A749" s="61">
        <v>10</v>
      </c>
      <c r="B749" s="61"/>
      <c r="C749" s="12"/>
      <c r="D749" s="61"/>
      <c r="E749" s="61"/>
      <c r="F749" s="61"/>
      <c r="G749" s="61"/>
      <c r="H749" s="61"/>
      <c r="I749" s="61"/>
      <c r="J749" s="61"/>
      <c r="K749" s="61"/>
      <c r="L749" s="61"/>
      <c r="M749" s="61"/>
      <c r="N749" s="3">
        <f t="shared" si="231"/>
        <v>0</v>
      </c>
      <c r="O749" s="9">
        <f t="shared" si="232"/>
        <v>0</v>
      </c>
      <c r="P749" s="4">
        <f t="shared" si="236"/>
        <v>0</v>
      </c>
      <c r="Q749" s="11">
        <f t="shared" si="237"/>
        <v>0</v>
      </c>
      <c r="R749" s="10">
        <f t="shared" si="235"/>
        <v>0</v>
      </c>
      <c r="S749" s="8"/>
    </row>
    <row r="750" spans="1:19">
      <c r="A750" s="64" t="s">
        <v>67</v>
      </c>
      <c r="B750" s="65"/>
      <c r="C750" s="65"/>
      <c r="D750" s="65"/>
      <c r="E750" s="65"/>
      <c r="F750" s="65"/>
      <c r="G750" s="65"/>
      <c r="H750" s="65"/>
      <c r="I750" s="65"/>
      <c r="J750" s="65"/>
      <c r="K750" s="65"/>
      <c r="L750" s="65"/>
      <c r="M750" s="65"/>
      <c r="N750" s="65"/>
      <c r="O750" s="65"/>
      <c r="P750" s="65"/>
      <c r="Q750" s="66"/>
      <c r="R750" s="10">
        <f>SUM(R740:R749)</f>
        <v>0</v>
      </c>
      <c r="S750" s="8"/>
    </row>
    <row r="751" spans="1:19" ht="15.75">
      <c r="A751" s="24" t="s">
        <v>68</v>
      </c>
      <c r="B751" s="24"/>
      <c r="C751" s="15"/>
      <c r="D751" s="15"/>
      <c r="E751" s="15"/>
      <c r="F751" s="15"/>
      <c r="G751" s="15"/>
      <c r="H751" s="15"/>
      <c r="I751" s="15"/>
      <c r="J751" s="15"/>
      <c r="K751" s="15"/>
      <c r="L751" s="15"/>
      <c r="M751" s="15"/>
      <c r="N751" s="15"/>
      <c r="O751" s="15"/>
      <c r="P751" s="15"/>
      <c r="Q751" s="15"/>
      <c r="R751" s="16"/>
      <c r="S751" s="8"/>
    </row>
    <row r="752" spans="1:19">
      <c r="A752" s="49" t="s">
        <v>88</v>
      </c>
      <c r="B752" s="49"/>
      <c r="C752" s="49"/>
      <c r="D752" s="49"/>
      <c r="E752" s="49"/>
      <c r="F752" s="49"/>
      <c r="G752" s="49"/>
      <c r="H752" s="49"/>
      <c r="I752" s="49"/>
      <c r="J752" s="15"/>
      <c r="K752" s="15"/>
      <c r="L752" s="15"/>
      <c r="M752" s="15"/>
      <c r="N752" s="15"/>
      <c r="O752" s="15"/>
      <c r="P752" s="15"/>
      <c r="Q752" s="15"/>
      <c r="R752" s="16"/>
      <c r="S752" s="8"/>
    </row>
    <row r="753" spans="1:19" s="8" customFormat="1">
      <c r="A753" s="49"/>
      <c r="B753" s="49"/>
      <c r="C753" s="49"/>
      <c r="D753" s="49"/>
      <c r="E753" s="49"/>
      <c r="F753" s="49"/>
      <c r="G753" s="49"/>
      <c r="H753" s="49"/>
      <c r="I753" s="49"/>
      <c r="J753" s="15"/>
      <c r="K753" s="15"/>
      <c r="L753" s="15"/>
      <c r="M753" s="15"/>
      <c r="N753" s="15"/>
      <c r="O753" s="15"/>
      <c r="P753" s="15"/>
      <c r="Q753" s="15"/>
      <c r="R753" s="16"/>
    </row>
    <row r="754" spans="1:19">
      <c r="A754" s="67" t="s">
        <v>186</v>
      </c>
      <c r="B754" s="68"/>
      <c r="C754" s="68"/>
      <c r="D754" s="68"/>
      <c r="E754" s="68"/>
      <c r="F754" s="68"/>
      <c r="G754" s="68"/>
      <c r="H754" s="68"/>
      <c r="I754" s="68"/>
      <c r="J754" s="68"/>
      <c r="K754" s="68"/>
      <c r="L754" s="68"/>
      <c r="M754" s="68"/>
      <c r="N754" s="68"/>
      <c r="O754" s="68"/>
      <c r="P754" s="68"/>
      <c r="Q754" s="57"/>
      <c r="R754" s="8"/>
      <c r="S754" s="8"/>
    </row>
    <row r="755" spans="1:19" ht="18">
      <c r="A755" s="69" t="s">
        <v>27</v>
      </c>
      <c r="B755" s="70"/>
      <c r="C755" s="70"/>
      <c r="D755" s="50"/>
      <c r="E755" s="50"/>
      <c r="F755" s="50"/>
      <c r="G755" s="50"/>
      <c r="H755" s="50"/>
      <c r="I755" s="50"/>
      <c r="J755" s="50"/>
      <c r="K755" s="50"/>
      <c r="L755" s="50"/>
      <c r="M755" s="50"/>
      <c r="N755" s="50"/>
      <c r="O755" s="50"/>
      <c r="P755" s="50"/>
      <c r="Q755" s="57"/>
      <c r="R755" s="8"/>
      <c r="S755" s="8"/>
    </row>
    <row r="756" spans="1:19">
      <c r="A756" s="67" t="s">
        <v>72</v>
      </c>
      <c r="B756" s="68"/>
      <c r="C756" s="68"/>
      <c r="D756" s="68"/>
      <c r="E756" s="68"/>
      <c r="F756" s="68"/>
      <c r="G756" s="68"/>
      <c r="H756" s="68"/>
      <c r="I756" s="68"/>
      <c r="J756" s="68"/>
      <c r="K756" s="68"/>
      <c r="L756" s="68"/>
      <c r="M756" s="68"/>
      <c r="N756" s="68"/>
      <c r="O756" s="68"/>
      <c r="P756" s="68"/>
      <c r="Q756" s="57"/>
      <c r="R756" s="8"/>
      <c r="S756" s="8"/>
    </row>
    <row r="757" spans="1:19">
      <c r="A757" s="61">
        <v>1</v>
      </c>
      <c r="B757" s="61"/>
      <c r="C757" s="12"/>
      <c r="D757" s="61"/>
      <c r="E757" s="61"/>
      <c r="F757" s="61"/>
      <c r="G757" s="61"/>
      <c r="H757" s="61"/>
      <c r="I757" s="61"/>
      <c r="J757" s="61"/>
      <c r="K757" s="61"/>
      <c r="L757" s="61"/>
      <c r="M757" s="61"/>
      <c r="N757" s="3">
        <f t="shared" ref="N757:N765" si="238">(IF(F757="OŽ",IF(L757=1,550.8,IF(L757=2,426.38,IF(L757=3,342.14,IF(L757=4,181.44,IF(L757=5,168.48,IF(L757=6,155.52,IF(L757=7,148.5,IF(L757=8,144,0))))))))+IF(L757&lt;=8,0,IF(L757&lt;=16,137.7,IF(L757&lt;=24,108,IF(L757&lt;=32,80.1,IF(L757&lt;=36,52.2,0)))))-IF(L757&lt;=8,0,IF(L757&lt;=16,(L757-9)*2.754,IF(L757&lt;=24,(L757-17)* 2.754,IF(L757&lt;=32,(L757-25)* 2.754,IF(L757&lt;=36,(L757-33)*2.754,0))))),0)+IF(F757="PČ",IF(L757=1,449,IF(L757=2,314.6,IF(L757=3,238,IF(L757=4,172,IF(L757=5,159,IF(L757=6,145,IF(L757=7,132,IF(L757=8,119,0))))))))+IF(L757&lt;=8,0,IF(L757&lt;=16,88,IF(L757&lt;=24,55,IF(L757&lt;=32,22,0))))-IF(L757&lt;=8,0,IF(L757&lt;=16,(L757-9)*2.245,IF(L757&lt;=24,(L757-17)*2.245,IF(L757&lt;=32,(L757-25)*2.245,0)))),0)+IF(F757="PČneol",IF(L757=1,85,IF(L757=2,64.61,IF(L757=3,50.76,IF(L757=4,16.25,IF(L757=5,15,IF(L757=6,13.75,IF(L757=7,12.5,IF(L757=8,11.25,0))))))))+IF(L757&lt;=8,0,IF(L757&lt;=16,9,0))-IF(L757&lt;=8,0,IF(L757&lt;=16,(L757-9)*0.425,0)),0)+IF(F757="PŽ",IF(L757=1,85,IF(L757=2,59.5,IF(L757=3,45,IF(L757=4,32.5,IF(L757=5,30,IF(L757=6,27.5,IF(L757=7,25,IF(L757=8,22.5,0))))))))+IF(L757&lt;=8,0,IF(L757&lt;=16,19,IF(L757&lt;=24,13,IF(L757&lt;=32,8,0))))-IF(L757&lt;=8,0,IF(L757&lt;=16,(L757-9)*0.425,IF(L757&lt;=24,(L757-17)*0.425,IF(L757&lt;=32,(L757-25)*0.425,0)))),0)+IF(F757="EČ",IF(L757=1,204,IF(L757=2,156.24,IF(L757=3,123.84,IF(L757=4,72,IF(L757=5,66,IF(L757=6,60,IF(L757=7,54,IF(L757=8,48,0))))))))+IF(L757&lt;=8,0,IF(L757&lt;=16,40,IF(L757&lt;=24,25,0)))-IF(L757&lt;=8,0,IF(L757&lt;=16,(L757-9)*1.02,IF(L757&lt;=24,(L757-17)*1.02,0))),0)+IF(F757="EČneol",IF(L757=1,68,IF(L757=2,51.69,IF(L757=3,40.61,IF(L757=4,13,IF(L757=5,12,IF(L757=6,11,IF(L757=7,10,IF(L757=8,9,0)))))))))+IF(F757="EŽ",IF(L757=1,68,IF(L757=2,47.6,IF(L757=3,36,IF(L757=4,18,IF(L757=5,16.5,IF(L757=6,15,IF(L757=7,13.5,IF(L757=8,12,0))))))))+IF(L757&lt;=8,0,IF(L757&lt;=16,10,IF(L757&lt;=24,6,0)))-IF(L757&lt;=8,0,IF(L757&lt;=16,(L757-9)*0.34,IF(L757&lt;=24,(L757-17)*0.34,0))),0)+IF(F757="PT",IF(L757=1,68,IF(L757=2,52.08,IF(L757=3,41.28,IF(L757=4,24,IF(L757=5,22,IF(L757=6,20,IF(L757=7,18,IF(L757=8,16,0))))))))+IF(L757&lt;=8,0,IF(L757&lt;=16,13,IF(L757&lt;=24,9,IF(L757&lt;=32,4,0))))-IF(L757&lt;=8,0,IF(L757&lt;=16,(L757-9)*0.34,IF(L757&lt;=24,(L757-17)*0.34,IF(L757&lt;=32,(L757-25)*0.34,0)))),0)+IF(F757="JOŽ",IF(L757=1,85,IF(L757=2,59.5,IF(L757=3,45,IF(L757=4,32.5,IF(L757=5,30,IF(L757=6,27.5,IF(L757=7,25,IF(L757=8,22.5,0))))))))+IF(L757&lt;=8,0,IF(L757&lt;=16,19,IF(L757&lt;=24,13,0)))-IF(L757&lt;=8,0,IF(L757&lt;=16,(L757-9)*0.425,IF(L757&lt;=24,(L757-17)*0.425,0))),0)+IF(F757="JPČ",IF(L757=1,68,IF(L757=2,47.6,IF(L757=3,36,IF(L757=4,26,IF(L757=5,24,IF(L757=6,22,IF(L757=7,20,IF(L757=8,18,0))))))))+IF(L757&lt;=8,0,IF(L757&lt;=16,13,IF(L757&lt;=24,9,0)))-IF(L757&lt;=8,0,IF(L757&lt;=16,(L757-9)*0.34,IF(L757&lt;=24,(L757-17)*0.34,0))),0)+IF(F757="JEČ",IF(L757=1,34,IF(L757=2,26.04,IF(L757=3,20.6,IF(L757=4,12,IF(L757=5,11,IF(L757=6,10,IF(L757=7,9,IF(L757=8,8,0))))))))+IF(L757&lt;=8,0,IF(L757&lt;=16,6,0))-IF(L757&lt;=8,0,IF(L757&lt;=16,(L757-9)*0.17,0)),0)+IF(F757="JEOF",IF(L757=1,34,IF(L757=2,26.04,IF(L757=3,20.6,IF(L757=4,12,IF(L757=5,11,IF(L757=6,10,IF(L757=7,9,IF(L757=8,8,0))))))))+IF(L757&lt;=8,0,IF(L757&lt;=16,6,0))-IF(L757&lt;=8,0,IF(L757&lt;=16,(L757-9)*0.17,0)),0)+IF(F757="JnPČ",IF(L757=1,51,IF(L757=2,35.7,IF(L757=3,27,IF(L757=4,19.5,IF(L757=5,18,IF(L757=6,16.5,IF(L757=7,15,IF(L757=8,13.5,0))))))))+IF(L757&lt;=8,0,IF(L757&lt;=16,10,0))-IF(L757&lt;=8,0,IF(L757&lt;=16,(L757-9)*0.255,0)),0)+IF(F757="JnEČ",IF(L757=1,25.5,IF(L757=2,19.53,IF(L757=3,15.48,IF(L757=4,9,IF(L757=5,8.25,IF(L757=6,7.5,IF(L757=7,6.75,IF(L757=8,6,0))))))))+IF(L757&lt;=8,0,IF(L757&lt;=16,5,0))-IF(L757&lt;=8,0,IF(L757&lt;=16,(L757-9)*0.1275,0)),0)+IF(F757="JčPČ",IF(L757=1,21.25,IF(L757=2,14.5,IF(L757=3,11.5,IF(L757=4,7,IF(L757=5,6.5,IF(L757=6,6,IF(L757=7,5.5,IF(L757=8,5,0))))))))+IF(L757&lt;=8,0,IF(L757&lt;=16,4,0))-IF(L757&lt;=8,0,IF(L757&lt;=16,(L757-9)*0.10625,0)),0)+IF(F757="JčEČ",IF(L757=1,17,IF(L757=2,13.02,IF(L757=3,10.32,IF(L757=4,6,IF(L757=5,5.5,IF(L757=6,5,IF(L757=7,4.5,IF(L757=8,4,0))))))))+IF(L757&lt;=8,0,IF(L757&lt;=16,3,0))-IF(L757&lt;=8,0,IF(L757&lt;=16,(L757-9)*0.085,0)),0)+IF(F757="NEAK",IF(L757=1,11.48,IF(L757=2,8.79,IF(L757=3,6.97,IF(L757=4,4.05,IF(L757=5,3.71,IF(L757=6,3.38,IF(L757=7,3.04,IF(L757=8,2.7,0))))))))+IF(L757&lt;=8,0,IF(L757&lt;=16,2,IF(L757&lt;=24,1.3,0)))-IF(L757&lt;=8,0,IF(L757&lt;=16,(L757-9)*0.0574,IF(L757&lt;=24,(L757-17)*0.0574,0))),0))*IF(L757&lt;0,1,IF(OR(F757="PČ",F757="PŽ",F757="PT"),IF(J757&lt;32,J757/32,1),1))* IF(L757&lt;0,1,IF(OR(F757="EČ",F757="EŽ",F757="JOŽ",F757="JPČ",F757="NEAK"),IF(J757&lt;24,J757/24,1),1))*IF(L757&lt;0,1,IF(OR(F757="PČneol",F757="JEČ",F757="JEOF",F757="JnPČ",F757="JnEČ",F757="JčPČ",F757="JčEČ"),IF(J757&lt;16,J757/16,1),1))*IF(L757&lt;0,1,IF(F757="EČneol",IF(J757&lt;8,J757/8,1),1))</f>
        <v>0</v>
      </c>
      <c r="O757" s="9">
        <f t="shared" ref="O757:O765" si="239">IF(F757="OŽ",N757,IF(H757="Ne",IF(J757*0.3&lt;J757-L757,N757,0),IF(J757*0.1&lt;J757-L757,N757,0)))</f>
        <v>0</v>
      </c>
      <c r="P757" s="4">
        <f t="shared" ref="P757" si="240">IF(O757=0,0,IF(F757="OŽ",IF(L757&gt;35,0,IF(J757&gt;35,(36-L757)*1.836,((36-L757)-(36-J757))*1.836)),0)+IF(F757="PČ",IF(L757&gt;31,0,IF(J757&gt;31,(32-L757)*1.347,((32-L757)-(32-J757))*1.347)),0)+ IF(F757="PČneol",IF(L757&gt;15,0,IF(J757&gt;15,(16-L757)*0.255,((16-L757)-(16-J757))*0.255)),0)+IF(F757="PŽ",IF(L757&gt;31,0,IF(J757&gt;31,(32-L757)*0.255,((32-L757)-(32-J757))*0.255)),0)+IF(F757="EČ",IF(L757&gt;23,0,IF(J757&gt;23,(24-L757)*0.612,((24-L757)-(24-J757))*0.612)),0)+IF(F757="EČneol",IF(L757&gt;7,0,IF(J757&gt;7,(8-L757)*0.204,((8-L757)-(8-J757))*0.204)),0)+IF(F757="EŽ",IF(L757&gt;23,0,IF(J757&gt;23,(24-L757)*0.204,((24-L757)-(24-J757))*0.204)),0)+IF(F757="PT",IF(L757&gt;31,0,IF(J757&gt;31,(32-L757)*0.204,((32-L757)-(32-J757))*0.204)),0)+IF(F757="JOŽ",IF(L757&gt;23,0,IF(J757&gt;23,(24-L757)*0.255,((24-L757)-(24-J757))*0.255)),0)+IF(F757="JPČ",IF(L757&gt;23,0,IF(J757&gt;23,(24-L757)*0.204,((24-L757)-(24-J757))*0.204)),0)+IF(F757="JEČ",IF(L757&gt;15,0,IF(J757&gt;15,(16-L757)*0.102,((16-L757)-(16-J757))*0.102)),0)+IF(F757="JEOF",IF(L757&gt;15,0,IF(J757&gt;15,(16-L757)*0.102,((16-L757)-(16-J757))*0.102)),0)+IF(F757="JnPČ",IF(L757&gt;15,0,IF(J757&gt;15,(16-L757)*0.153,((16-L757)-(16-J757))*0.153)),0)+IF(F757="JnEČ",IF(L757&gt;15,0,IF(J757&gt;15,(16-L757)*0.0765,((16-L757)-(16-J757))*0.0765)),0)+IF(F757="JčPČ",IF(L757&gt;15,0,IF(J757&gt;15,(16-L757)*0.06375,((16-L757)-(16-J757))*0.06375)),0)+IF(F757="JčEČ",IF(L757&gt;15,0,IF(J757&gt;15,(16-L757)*0.051,((16-L757)-(16-J757))*0.051)),0)+IF(F757="NEAK",IF(L757&gt;23,0,IF(J757&gt;23,(24-L757)*0.03444,((24-L757)-(24-J757))*0.03444)),0))</f>
        <v>0</v>
      </c>
      <c r="Q757" s="11">
        <f t="shared" ref="Q757" si="241">IF(ISERROR(P757*100/N757),0,(P757*100/N757))</f>
        <v>0</v>
      </c>
      <c r="R757" s="10">
        <f t="shared" ref="R757:R765" si="242">IF(Q757&lt;=30,O757+P757,O757+O757*0.3)*IF(G757=1,0.4,IF(G757=2,0.75,IF(G757="1 (kas 4 m. 1 k. nerengiamos)",0.52,1)))*IF(D757="olimpinė",1,IF(M757="Ne",0.5,1))*IF(OR(A$5="Lietuvos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federacija"),IF(OR(J757&lt;8,K757&lt;16),0,1),1)*E757*IF(I757&lt;=1,1,1/I757)*IF(OR(A$5="Lietuvos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757" s="8"/>
    </row>
    <row r="758" spans="1:19">
      <c r="A758" s="61">
        <v>2</v>
      </c>
      <c r="B758" s="61"/>
      <c r="C758" s="12"/>
      <c r="D758" s="61"/>
      <c r="E758" s="61"/>
      <c r="F758" s="61"/>
      <c r="G758" s="61"/>
      <c r="H758" s="61"/>
      <c r="I758" s="61"/>
      <c r="J758" s="61"/>
      <c r="K758" s="61"/>
      <c r="L758" s="61"/>
      <c r="M758" s="61"/>
      <c r="N758" s="3">
        <f t="shared" si="238"/>
        <v>0</v>
      </c>
      <c r="O758" s="9">
        <f t="shared" si="239"/>
        <v>0</v>
      </c>
      <c r="P758" s="4">
        <f t="shared" ref="P758:P766" si="243">IF(O758=0,0,IF(F758="OŽ",IF(L758&gt;35,0,IF(J758&gt;35,(36-L758)*1.836,((36-L758)-(36-J758))*1.836)),0)+IF(F758="PČ",IF(L758&gt;31,0,IF(J758&gt;31,(32-L758)*1.347,((32-L758)-(32-J758))*1.347)),0)+ IF(F758="PČneol",IF(L758&gt;15,0,IF(J758&gt;15,(16-L758)*0.255,((16-L758)-(16-J758))*0.255)),0)+IF(F758="PŽ",IF(L758&gt;31,0,IF(J758&gt;31,(32-L758)*0.255,((32-L758)-(32-J758))*0.255)),0)+IF(F758="EČ",IF(L758&gt;23,0,IF(J758&gt;23,(24-L758)*0.612,((24-L758)-(24-J758))*0.612)),0)+IF(F758="EČneol",IF(L758&gt;7,0,IF(J758&gt;7,(8-L758)*0.204,((8-L758)-(8-J758))*0.204)),0)+IF(F758="EŽ",IF(L758&gt;23,0,IF(J758&gt;23,(24-L758)*0.204,((24-L758)-(24-J758))*0.204)),0)+IF(F758="PT",IF(L758&gt;31,0,IF(J758&gt;31,(32-L758)*0.204,((32-L758)-(32-J758))*0.204)),0)+IF(F758="JOŽ",IF(L758&gt;23,0,IF(J758&gt;23,(24-L758)*0.255,((24-L758)-(24-J758))*0.255)),0)+IF(F758="JPČ",IF(L758&gt;23,0,IF(J758&gt;23,(24-L758)*0.204,((24-L758)-(24-J758))*0.204)),0)+IF(F758="JEČ",IF(L758&gt;15,0,IF(J758&gt;15,(16-L758)*0.102,((16-L758)-(16-J758))*0.102)),0)+IF(F758="JEOF",IF(L758&gt;15,0,IF(J758&gt;15,(16-L758)*0.102,((16-L758)-(16-J758))*0.102)),0)+IF(F758="JnPČ",IF(L758&gt;15,0,IF(J758&gt;15,(16-L758)*0.153,((16-L758)-(16-J758))*0.153)),0)+IF(F758="JnEČ",IF(L758&gt;15,0,IF(J758&gt;15,(16-L758)*0.0765,((16-L758)-(16-J758))*0.0765)),0)+IF(F758="JčPČ",IF(L758&gt;15,0,IF(J758&gt;15,(16-L758)*0.06375,((16-L758)-(16-J758))*0.06375)),0)+IF(F758="JčEČ",IF(L758&gt;15,0,IF(J758&gt;15,(16-L758)*0.051,((16-L758)-(16-J758))*0.051)),0)+IF(F758="NEAK",IF(L758&gt;23,0,IF(J758&gt;23,(24-L758)*0.03444,((24-L758)-(24-J758))*0.03444)),0))</f>
        <v>0</v>
      </c>
      <c r="Q758" s="11">
        <f t="shared" ref="Q758:Q766" si="244">IF(ISERROR(P758*100/N758),0,(P758*100/N758))</f>
        <v>0</v>
      </c>
      <c r="R758" s="10">
        <f t="shared" si="242"/>
        <v>0</v>
      </c>
      <c r="S758" s="8"/>
    </row>
    <row r="759" spans="1:19">
      <c r="A759" s="61">
        <v>3</v>
      </c>
      <c r="B759" s="61"/>
      <c r="C759" s="12"/>
      <c r="D759" s="61"/>
      <c r="E759" s="61"/>
      <c r="F759" s="61"/>
      <c r="G759" s="61"/>
      <c r="H759" s="61"/>
      <c r="I759" s="61"/>
      <c r="J759" s="61"/>
      <c r="K759" s="61"/>
      <c r="L759" s="61"/>
      <c r="M759" s="61"/>
      <c r="N759" s="3">
        <f t="shared" si="238"/>
        <v>0</v>
      </c>
      <c r="O759" s="9">
        <f t="shared" si="239"/>
        <v>0</v>
      </c>
      <c r="P759" s="4">
        <f t="shared" si="243"/>
        <v>0</v>
      </c>
      <c r="Q759" s="11">
        <f t="shared" si="244"/>
        <v>0</v>
      </c>
      <c r="R759" s="10">
        <f t="shared" si="242"/>
        <v>0</v>
      </c>
      <c r="S759" s="8"/>
    </row>
    <row r="760" spans="1:19">
      <c r="A760" s="61">
        <v>4</v>
      </c>
      <c r="B760" s="61"/>
      <c r="C760" s="12"/>
      <c r="D760" s="61"/>
      <c r="E760" s="61"/>
      <c r="F760" s="61"/>
      <c r="G760" s="61"/>
      <c r="H760" s="61"/>
      <c r="I760" s="61"/>
      <c r="J760" s="61"/>
      <c r="K760" s="61"/>
      <c r="L760" s="61"/>
      <c r="M760" s="61"/>
      <c r="N760" s="3">
        <f t="shared" si="238"/>
        <v>0</v>
      </c>
      <c r="O760" s="9">
        <f t="shared" si="239"/>
        <v>0</v>
      </c>
      <c r="P760" s="4">
        <f t="shared" si="243"/>
        <v>0</v>
      </c>
      <c r="Q760" s="11">
        <f t="shared" si="244"/>
        <v>0</v>
      </c>
      <c r="R760" s="10">
        <f t="shared" si="242"/>
        <v>0</v>
      </c>
      <c r="S760" s="8"/>
    </row>
    <row r="761" spans="1:19">
      <c r="A761" s="61">
        <v>5</v>
      </c>
      <c r="B761" s="61"/>
      <c r="C761" s="12"/>
      <c r="D761" s="61"/>
      <c r="E761" s="61"/>
      <c r="F761" s="61"/>
      <c r="G761" s="61"/>
      <c r="H761" s="61"/>
      <c r="I761" s="61"/>
      <c r="J761" s="61"/>
      <c r="K761" s="61"/>
      <c r="L761" s="61"/>
      <c r="M761" s="61"/>
      <c r="N761" s="3">
        <f t="shared" si="238"/>
        <v>0</v>
      </c>
      <c r="O761" s="9">
        <f t="shared" si="239"/>
        <v>0</v>
      </c>
      <c r="P761" s="4">
        <f t="shared" si="243"/>
        <v>0</v>
      </c>
      <c r="Q761" s="11">
        <f t="shared" si="244"/>
        <v>0</v>
      </c>
      <c r="R761" s="10">
        <f t="shared" si="242"/>
        <v>0</v>
      </c>
      <c r="S761" s="8"/>
    </row>
    <row r="762" spans="1:19">
      <c r="A762" s="61">
        <v>6</v>
      </c>
      <c r="B762" s="61"/>
      <c r="C762" s="12"/>
      <c r="D762" s="61"/>
      <c r="E762" s="61"/>
      <c r="F762" s="61"/>
      <c r="G762" s="61"/>
      <c r="H762" s="61"/>
      <c r="I762" s="61"/>
      <c r="J762" s="61"/>
      <c r="K762" s="61"/>
      <c r="L762" s="61"/>
      <c r="M762" s="61"/>
      <c r="N762" s="3">
        <f t="shared" si="238"/>
        <v>0</v>
      </c>
      <c r="O762" s="9">
        <f t="shared" si="239"/>
        <v>0</v>
      </c>
      <c r="P762" s="4">
        <f t="shared" si="243"/>
        <v>0</v>
      </c>
      <c r="Q762" s="11">
        <f t="shared" si="244"/>
        <v>0</v>
      </c>
      <c r="R762" s="10">
        <f t="shared" si="242"/>
        <v>0</v>
      </c>
      <c r="S762" s="8"/>
    </row>
    <row r="763" spans="1:19">
      <c r="A763" s="61">
        <v>7</v>
      </c>
      <c r="B763" s="61"/>
      <c r="C763" s="12"/>
      <c r="D763" s="61"/>
      <c r="E763" s="61"/>
      <c r="F763" s="61"/>
      <c r="G763" s="61"/>
      <c r="H763" s="61"/>
      <c r="I763" s="61"/>
      <c r="J763" s="61"/>
      <c r="K763" s="61"/>
      <c r="L763" s="61"/>
      <c r="M763" s="61"/>
      <c r="N763" s="3">
        <f t="shared" si="238"/>
        <v>0</v>
      </c>
      <c r="O763" s="9">
        <f t="shared" si="239"/>
        <v>0</v>
      </c>
      <c r="P763" s="4">
        <f t="shared" si="243"/>
        <v>0</v>
      </c>
      <c r="Q763" s="11">
        <f t="shared" si="244"/>
        <v>0</v>
      </c>
      <c r="R763" s="10">
        <f t="shared" si="242"/>
        <v>0</v>
      </c>
      <c r="S763" s="8"/>
    </row>
    <row r="764" spans="1:19">
      <c r="A764" s="61">
        <v>8</v>
      </c>
      <c r="B764" s="61"/>
      <c r="C764" s="12"/>
      <c r="D764" s="61"/>
      <c r="E764" s="61"/>
      <c r="F764" s="61"/>
      <c r="G764" s="61"/>
      <c r="H764" s="61"/>
      <c r="I764" s="61"/>
      <c r="J764" s="61"/>
      <c r="K764" s="61"/>
      <c r="L764" s="61"/>
      <c r="M764" s="61"/>
      <c r="N764" s="3">
        <f t="shared" si="238"/>
        <v>0</v>
      </c>
      <c r="O764" s="9">
        <f t="shared" si="239"/>
        <v>0</v>
      </c>
      <c r="P764" s="4">
        <f t="shared" si="243"/>
        <v>0</v>
      </c>
      <c r="Q764" s="11">
        <f t="shared" si="244"/>
        <v>0</v>
      </c>
      <c r="R764" s="10">
        <f t="shared" si="242"/>
        <v>0</v>
      </c>
      <c r="S764" s="8"/>
    </row>
    <row r="765" spans="1:19">
      <c r="A765" s="61">
        <v>9</v>
      </c>
      <c r="B765" s="61"/>
      <c r="C765" s="12"/>
      <c r="D765" s="61"/>
      <c r="E765" s="61"/>
      <c r="F765" s="61"/>
      <c r="G765" s="61"/>
      <c r="H765" s="61"/>
      <c r="I765" s="61"/>
      <c r="J765" s="61"/>
      <c r="K765" s="61"/>
      <c r="L765" s="61"/>
      <c r="M765" s="61"/>
      <c r="N765" s="3">
        <f t="shared" si="238"/>
        <v>0</v>
      </c>
      <c r="O765" s="9">
        <f t="shared" si="239"/>
        <v>0</v>
      </c>
      <c r="P765" s="4">
        <f t="shared" si="243"/>
        <v>0</v>
      </c>
      <c r="Q765" s="11">
        <f t="shared" si="244"/>
        <v>0</v>
      </c>
      <c r="R765" s="10">
        <f t="shared" si="242"/>
        <v>0</v>
      </c>
      <c r="S765" s="8"/>
    </row>
    <row r="766" spans="1:19">
      <c r="A766" s="61">
        <v>10</v>
      </c>
      <c r="B766" s="61"/>
      <c r="C766" s="12"/>
      <c r="D766" s="61"/>
      <c r="E766" s="61"/>
      <c r="F766" s="61"/>
      <c r="G766" s="61"/>
      <c r="H766" s="61"/>
      <c r="I766" s="61"/>
      <c r="J766" s="61"/>
      <c r="K766" s="61"/>
      <c r="L766" s="61"/>
      <c r="M766" s="61"/>
      <c r="N766" s="3">
        <f>(IF(F766="OŽ",IF(L766=1,550.8,IF(L766=2,426.38,IF(L766=3,342.14,IF(L766=4,181.44,IF(L766=5,168.48,IF(L766=6,155.52,IF(L766=7,148.5,IF(L766=8,144,0))))))))+IF(L766&lt;=8,0,IF(L766&lt;=16,137.7,IF(L766&lt;=24,108,IF(L766&lt;=32,80.1,IF(L766&lt;=36,52.2,0)))))-IF(L766&lt;=8,0,IF(L766&lt;=16,(L766-9)*2.754,IF(L766&lt;=24,(L766-17)* 2.754,IF(L766&lt;=32,(L766-25)* 2.754,IF(L766&lt;=36,(L766-33)*2.754,0))))),0)+IF(F766="PČ",IF(L766=1,449,IF(L766=2,314.6,IF(L766=3,238,IF(L766=4,172,IF(L766=5,159,IF(L766=6,145,IF(L766=7,132,IF(L766=8,119,0))))))))+IF(L766&lt;=8,0,IF(L766&lt;=16,88,IF(L766&lt;=24,55,IF(L766&lt;=32,22,0))))-IF(L766&lt;=8,0,IF(L766&lt;=16,(L766-9)*2.245,IF(L766&lt;=24,(L766-17)*2.245,IF(L766&lt;=32,(L766-25)*2.245,0)))),0)+IF(F766="PČneol",IF(L766=1,85,IF(L766=2,64.61,IF(L766=3,50.76,IF(L766=4,16.25,IF(L766=5,15,IF(L766=6,13.75,IF(L766=7,12.5,IF(L766=8,11.25,0))))))))+IF(L766&lt;=8,0,IF(L766&lt;=16,9,0))-IF(L766&lt;=8,0,IF(L766&lt;=16,(L766-9)*0.425,0)),0)+IF(F766="PŽ",IF(L766=1,85,IF(L766=2,59.5,IF(L766=3,45,IF(L766=4,32.5,IF(L766=5,30,IF(L766=6,27.5,IF(L766=7,25,IF(L766=8,22.5,0))))))))+IF(L766&lt;=8,0,IF(L766&lt;=16,19,IF(L766&lt;=24,13,IF(L766&lt;=32,8,0))))-IF(L766&lt;=8,0,IF(L766&lt;=16,(L766-9)*0.425,IF(L766&lt;=24,(L766-17)*0.425,IF(L766&lt;=32,(L766-25)*0.425,0)))),0)+IF(F766="EČ",IF(L766=1,204,IF(L766=2,156.24,IF(L766=3,123.84,IF(L766=4,72,IF(L766=5,66,IF(L766=6,60,IF(L766=7,54,IF(L766=8,48,0))))))))+IF(L766&lt;=8,0,IF(L766&lt;=16,40,IF(L766&lt;=24,25,0)))-IF(L766&lt;=8,0,IF(L766&lt;=16,(L766-9)*1.02,IF(L766&lt;=24,(L766-17)*1.02,0))),0)+IF(F766="EČneol",IF(L766=1,68,IF(L766=2,51.69,IF(L766=3,40.61,IF(L766=4,13,IF(L766=5,12,IF(L766=6,11,IF(L766=7,10,IF(L766=8,9,0)))))))))+IF(F766="EŽ",IF(L766=1,68,IF(L766=2,47.6,IF(L766=3,36,IF(L766=4,18,IF(L766=5,16.5,IF(L766=6,15,IF(L766=7,13.5,IF(L766=8,12,0))))))))+IF(L766&lt;=8,0,IF(L766&lt;=16,10,IF(L766&lt;=24,6,0)))-IF(L766&lt;=8,0,IF(L766&lt;=16,(L766-9)*0.34,IF(L766&lt;=24,(L766-17)*0.34,0))),0)+IF(F766="PT",IF(L766=1,68,IF(L766=2,52.08,IF(L766=3,41.28,IF(L766=4,24,IF(L766=5,22,IF(L766=6,20,IF(L766=7,18,IF(L766=8,16,0))))))))+IF(L766&lt;=8,0,IF(L766&lt;=16,13,IF(L766&lt;=24,9,IF(L766&lt;=32,4,0))))-IF(L766&lt;=8,0,IF(L766&lt;=16,(L766-9)*0.34,IF(L766&lt;=24,(L766-17)*0.34,IF(L766&lt;=32,(L766-25)*0.34,0)))),0)+IF(F766="JOŽ",IF(L766=1,85,IF(L766=2,59.5,IF(L766=3,45,IF(L766=4,32.5,IF(L766=5,30,IF(L766=6,27.5,IF(L766=7,25,IF(L766=8,22.5,0))))))))+IF(L766&lt;=8,0,IF(L766&lt;=16,19,IF(L766&lt;=24,13,0)))-IF(L766&lt;=8,0,IF(L766&lt;=16,(L766-9)*0.425,IF(L766&lt;=24,(L766-17)*0.425,0))),0)+IF(F766="JPČ",IF(L766=1,68,IF(L766=2,47.6,IF(L766=3,36,IF(L766=4,26,IF(L766=5,24,IF(L766=6,22,IF(L766=7,20,IF(L766=8,18,0))))))))+IF(L766&lt;=8,0,IF(L766&lt;=16,13,IF(L766&lt;=24,9,0)))-IF(L766&lt;=8,0,IF(L766&lt;=16,(L766-9)*0.34,IF(L766&lt;=24,(L766-17)*0.34,0))),0)+IF(F766="JEČ",IF(L766=1,34,IF(L766=2,26.04,IF(L766=3,20.6,IF(L766=4,12,IF(L766=5,11,IF(L766=6,10,IF(L766=7,9,IF(L766=8,8,0))))))))+IF(L766&lt;=8,0,IF(L766&lt;=16,6,0))-IF(L766&lt;=8,0,IF(L766&lt;=16,(L766-9)*0.17,0)),0)+IF(F766="JEOF",IF(L766=1,34,IF(L766=2,26.04,IF(L766=3,20.6,IF(L766=4,12,IF(L766=5,11,IF(L766=6,10,IF(L766=7,9,IF(L766=8,8,0))))))))+IF(L766&lt;=8,0,IF(L766&lt;=16,6,0))-IF(L766&lt;=8,0,IF(L766&lt;=16,(L766-9)*0.17,0)),0)+IF(F766="JnPČ",IF(L766=1,51,IF(L766=2,35.7,IF(L766=3,27,IF(L766=4,19.5,IF(L766=5,18,IF(L766=6,16.5,IF(L766=7,15,IF(L766=8,13.5,0))))))))+IF(L766&lt;=8,0,IF(L766&lt;=16,10,0))-IF(L766&lt;=8,0,IF(L766&lt;=16,(L766-9)*0.255,0)),0)+IF(F766="JnEČ",IF(L766=1,25.5,IF(L766=2,19.53,IF(L766=3,15.48,IF(L766=4,9,IF(L766=5,8.25,IF(L766=6,7.5,IF(L766=7,6.75,IF(L766=8,6,0))))))))+IF(L766&lt;=8,0,IF(L766&lt;=16,5,0))-IF(L766&lt;=8,0,IF(L766&lt;=16,(L766-9)*0.1275,0)),0)+IF(F766="JčPČ",IF(L766=1,21.25,IF(L766=2,14.5,IF(L766=3,11.5,IF(L766=4,7,IF(L766=5,6.5,IF(L766=6,6,IF(L766=7,5.5,IF(L766=8,5,0))))))))+IF(L766&lt;=8,0,IF(L766&lt;=16,4,0))-IF(L766&lt;=8,0,IF(L766&lt;=16,(L766-9)*0.10625,0)),0)+IF(F766="JčEČ",IF(L766=1,17,IF(L766=2,13.02,IF(L766=3,10.32,IF(L766=4,6,IF(L766=5,5.5,IF(L766=6,5,IF(L766=7,4.5,IF(L766=8,4,0))))))))+IF(L766&lt;=8,0,IF(L766&lt;=16,3,0))-IF(L766&lt;=8,0,IF(L766&lt;=16,(L766-9)*0.085,0)),0)+IF(F766="NEAK",IF(L766=1,11.48,IF(L766=2,8.79,IF(L766=3,6.97,IF(L766=4,4.05,IF(L766=5,3.71,IF(L766=6,3.38,IF(L766=7,3.04,IF(L766=8,2.7,0))))))))+IF(L766&lt;=8,0,IF(L766&lt;=16,2,IF(L766&lt;=24,1.3,0)))-IF(L766&lt;=8,0,IF(L766&lt;=16,(L766-9)*0.0574,IF(L766&lt;=24,(L766-17)*0.0574,0))),0))*IF(L766&lt;0,1,IF(OR(F766="PČ",F766="PŽ",F766="PT"),IF(J766&lt;32,J766/32,1),1))* IF(L766&lt;0,1,IF(OR(F766="EČ",F766="EŽ",F766="JOŽ",F766="JPČ",F766="NEAK"),IF(J766&lt;24,J766/24,1),1))*IF(L766&lt;0,1,IF(OR(F766="PČneol",F766="JEČ",F766="JEOF",F766="JnPČ",F766="JnEČ",F766="JčPČ",F766="JčEČ"),IF(J766&lt;16,J766/16,1),1))*IF(L766&lt;0,1,IF(F766="EČneol",IF(J766&lt;8,J766/8,1),1))</f>
        <v>0</v>
      </c>
      <c r="O766" s="9">
        <f>IF(F766="OŽ",N766,IF(H766="Ne",IF(J766*0.3&lt;J766-L766,N766,0),IF(J766*0.1&lt;J766-L766,N766,0)))</f>
        <v>0</v>
      </c>
      <c r="P766" s="4">
        <f t="shared" si="243"/>
        <v>0</v>
      </c>
      <c r="Q766" s="11">
        <f t="shared" si="244"/>
        <v>0</v>
      </c>
      <c r="R766" s="10">
        <f>IF(Q766&lt;=30,O766+P766,O766+O766*0.3)*IF(G766=1,0.4,IF(G766=2,0.75,IF(G766="1 (kas 4 m. 1 k. nerengiamos)",0.52,1)))*IF(D766="olimpinė",1,IF(M766="Ne",0.5,1))*IF(OR(A$5="Lietuvos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federacija"),IF(OR(J766&lt;8,K766&lt;16),0,1),1)*E766*IF(I766&lt;=1,1,1/I766)*IF(OR(A$5="Lietuvos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766" s="8"/>
    </row>
    <row r="767" spans="1:19">
      <c r="A767" s="64" t="s">
        <v>67</v>
      </c>
      <c r="B767" s="65"/>
      <c r="C767" s="65"/>
      <c r="D767" s="65"/>
      <c r="E767" s="65"/>
      <c r="F767" s="65"/>
      <c r="G767" s="65"/>
      <c r="H767" s="65"/>
      <c r="I767" s="65"/>
      <c r="J767" s="65"/>
      <c r="K767" s="65"/>
      <c r="L767" s="65"/>
      <c r="M767" s="65"/>
      <c r="N767" s="65"/>
      <c r="O767" s="65"/>
      <c r="P767" s="65"/>
      <c r="Q767" s="66"/>
      <c r="R767" s="10">
        <f>SUM(R757:R766)</f>
        <v>0</v>
      </c>
      <c r="S767" s="8"/>
    </row>
    <row r="768" spans="1:19" ht="15.75">
      <c r="A768" s="24" t="s">
        <v>68</v>
      </c>
      <c r="B768" s="24"/>
      <c r="C768" s="15"/>
      <c r="D768" s="15"/>
      <c r="E768" s="15"/>
      <c r="F768" s="15"/>
      <c r="G768" s="15"/>
      <c r="H768" s="15"/>
      <c r="I768" s="15"/>
      <c r="J768" s="15"/>
      <c r="K768" s="15"/>
      <c r="L768" s="15"/>
      <c r="M768" s="15"/>
      <c r="N768" s="15"/>
      <c r="O768" s="15"/>
      <c r="P768" s="15"/>
      <c r="Q768" s="15"/>
      <c r="R768" s="16"/>
      <c r="S768" s="8"/>
    </row>
    <row r="769" spans="1:19">
      <c r="A769" s="49" t="s">
        <v>88</v>
      </c>
      <c r="B769" s="49"/>
      <c r="C769" s="49"/>
      <c r="D769" s="49"/>
      <c r="E769" s="49"/>
      <c r="F769" s="49"/>
      <c r="G769" s="49"/>
      <c r="H769" s="49"/>
      <c r="I769" s="49"/>
      <c r="J769" s="15"/>
      <c r="K769" s="15"/>
      <c r="L769" s="15"/>
      <c r="M769" s="15"/>
      <c r="N769" s="15"/>
      <c r="O769" s="15"/>
      <c r="P769" s="15"/>
      <c r="Q769" s="15"/>
      <c r="R769" s="16"/>
      <c r="S769" s="8"/>
    </row>
    <row r="770" spans="1:19">
      <c r="A770" s="49"/>
      <c r="B770" s="49"/>
      <c r="C770" s="49"/>
      <c r="D770" s="49"/>
      <c r="E770" s="49"/>
      <c r="F770" s="49"/>
      <c r="G770" s="49"/>
      <c r="H770" s="49"/>
      <c r="I770" s="49"/>
      <c r="J770" s="15"/>
      <c r="K770" s="15"/>
      <c r="L770" s="15"/>
      <c r="M770" s="15"/>
      <c r="N770" s="15"/>
      <c r="O770" s="15"/>
      <c r="P770" s="15"/>
      <c r="Q770" s="15"/>
      <c r="R770" s="16"/>
      <c r="S770" s="8"/>
    </row>
    <row r="771" spans="1:19">
      <c r="A771" s="71" t="s">
        <v>187</v>
      </c>
      <c r="B771" s="72"/>
      <c r="C771" s="72"/>
      <c r="D771" s="72"/>
      <c r="E771" s="72"/>
      <c r="F771" s="72"/>
      <c r="G771" s="72"/>
      <c r="H771" s="72"/>
      <c r="I771" s="72"/>
      <c r="J771" s="72"/>
      <c r="K771" s="72"/>
      <c r="L771" s="72"/>
      <c r="M771" s="72"/>
      <c r="N771" s="72"/>
      <c r="O771" s="72"/>
      <c r="P771" s="72"/>
      <c r="Q771" s="73"/>
      <c r="R771" s="97">
        <f>SUM(R53+R79+R125+R145+R169+R215+R254+R288+R326+R343+R360+R377+R394+R411+R428+R444+R461+R478+R495+R512+R529+R546+R563+R580+R597+R614+R631+R648+R665+R682+R699+R716+R733+R750+R767)</f>
        <v>7508.6345333333347</v>
      </c>
      <c r="S771" s="8"/>
    </row>
    <row r="772" spans="1:19">
      <c r="A772" s="74"/>
      <c r="B772" s="75"/>
      <c r="C772" s="75"/>
      <c r="D772" s="75"/>
      <c r="E772" s="75"/>
      <c r="F772" s="75"/>
      <c r="G772" s="75"/>
      <c r="H772" s="75"/>
      <c r="I772" s="75"/>
      <c r="J772" s="75"/>
      <c r="K772" s="75"/>
      <c r="L772" s="75"/>
      <c r="M772" s="75"/>
      <c r="N772" s="75"/>
      <c r="O772" s="75"/>
      <c r="P772" s="75"/>
      <c r="Q772" s="76"/>
      <c r="R772" s="98"/>
      <c r="S772" s="8"/>
    </row>
    <row r="773" spans="1:19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6"/>
      <c r="O773" s="6"/>
      <c r="P773" s="6"/>
      <c r="Q773" s="6"/>
      <c r="R773" s="7"/>
      <c r="S773" s="8"/>
    </row>
    <row r="774" spans="1:19" ht="15.75">
      <c r="A774" s="82" t="s">
        <v>188</v>
      </c>
      <c r="B774" s="82"/>
      <c r="C774" s="82"/>
      <c r="D774" s="82"/>
      <c r="E774" s="82"/>
      <c r="F774" s="8"/>
      <c r="G774" s="8"/>
      <c r="H774" s="8"/>
      <c r="J774" s="8"/>
      <c r="L774" s="8"/>
      <c r="M774" s="8"/>
      <c r="R774" s="8"/>
      <c r="S774" s="8"/>
    </row>
    <row r="775" spans="1:19" ht="15.75">
      <c r="A775" s="58"/>
      <c r="B775" s="58"/>
      <c r="C775" s="58"/>
      <c r="D775" s="58"/>
      <c r="E775" s="58"/>
      <c r="F775" s="8"/>
      <c r="G775" s="8"/>
      <c r="H775" s="8"/>
      <c r="J775" s="8"/>
      <c r="L775" s="8"/>
      <c r="M775" s="8"/>
      <c r="R775" s="8"/>
      <c r="S775" s="8"/>
    </row>
    <row r="776" spans="1:19" ht="15.75">
      <c r="A776" s="58"/>
      <c r="B776" s="58"/>
      <c r="C776" s="58"/>
      <c r="D776" s="58"/>
      <c r="E776" s="58"/>
      <c r="F776" s="8"/>
      <c r="G776" s="8"/>
      <c r="H776" s="8"/>
      <c r="J776" s="8"/>
      <c r="L776" s="8"/>
      <c r="M776" s="8"/>
      <c r="R776" s="8"/>
      <c r="S776" s="8"/>
    </row>
    <row r="777" spans="1:19" ht="15.75">
      <c r="A777" s="58"/>
      <c r="B777" s="58"/>
      <c r="C777" s="58"/>
      <c r="D777" s="58"/>
      <c r="E777" s="58"/>
      <c r="F777" s="8"/>
      <c r="G777" s="8"/>
      <c r="H777" s="8"/>
      <c r="J777" s="8"/>
      <c r="L777" s="8"/>
      <c r="M777" s="8"/>
      <c r="R777" s="8"/>
      <c r="S777" s="8"/>
    </row>
    <row r="778" spans="1:19" ht="15.75">
      <c r="A778" s="24" t="s">
        <v>189</v>
      </c>
      <c r="B778"/>
      <c r="C778"/>
      <c r="D778"/>
      <c r="E778"/>
      <c r="F778" s="13"/>
      <c r="G778" s="13"/>
      <c r="H778" s="8"/>
      <c r="J778" s="8"/>
      <c r="L778" s="8"/>
      <c r="M778" s="8"/>
      <c r="R778" s="8"/>
      <c r="S778" s="8"/>
    </row>
    <row r="779" spans="1:19">
      <c r="A779"/>
      <c r="B779"/>
      <c r="C779"/>
      <c r="D779"/>
      <c r="E779"/>
      <c r="F779" s="13"/>
      <c r="G779" s="13"/>
      <c r="H779" s="8"/>
      <c r="J779" s="8"/>
      <c r="L779" s="8"/>
      <c r="M779" s="8"/>
      <c r="R779" s="8"/>
      <c r="S779" s="8"/>
    </row>
    <row r="780" spans="1:19" ht="15.75">
      <c r="A780" s="24" t="s">
        <v>190</v>
      </c>
      <c r="B780" t="s">
        <v>191</v>
      </c>
      <c r="C780"/>
      <c r="D780"/>
      <c r="E780"/>
      <c r="F780" s="13"/>
      <c r="G780" s="13"/>
      <c r="H780" s="8"/>
      <c r="I780" s="8" t="s">
        <v>192</v>
      </c>
      <c r="J780" s="8"/>
      <c r="L780" s="8"/>
      <c r="M780" s="8"/>
      <c r="R780" s="8"/>
      <c r="S780" s="8"/>
    </row>
    <row r="781" spans="1:19" ht="15.75">
      <c r="A781" s="25" t="s">
        <v>193</v>
      </c>
      <c r="B781"/>
      <c r="C781"/>
      <c r="D781"/>
      <c r="E781"/>
      <c r="F781" s="13"/>
      <c r="G781" s="13"/>
      <c r="H781" s="8"/>
      <c r="J781" s="8"/>
      <c r="L781" s="8"/>
      <c r="M781" s="8"/>
      <c r="R781" s="8"/>
      <c r="S781" s="8"/>
    </row>
    <row r="782" spans="1:19">
      <c r="A782" s="25" t="s">
        <v>194</v>
      </c>
      <c r="B782"/>
      <c r="C782"/>
      <c r="D782"/>
      <c r="E782"/>
      <c r="F782" s="13"/>
      <c r="G782" s="13"/>
      <c r="H782" s="8"/>
      <c r="J782" s="8"/>
      <c r="L782" s="8"/>
      <c r="M782" s="8"/>
      <c r="R782" s="8"/>
      <c r="S782" s="8"/>
    </row>
    <row r="783" spans="1:19">
      <c r="A783" s="8"/>
      <c r="B783" s="8"/>
      <c r="C783" s="8"/>
      <c r="D783" s="8"/>
      <c r="E783" s="8"/>
      <c r="F783" s="8"/>
      <c r="G783" s="8"/>
      <c r="H783" s="8"/>
      <c r="J783" s="8"/>
      <c r="L783" s="8"/>
      <c r="M783" s="8"/>
      <c r="R783" s="8"/>
      <c r="S783" s="8"/>
    </row>
  </sheetData>
  <mergeCells count="165">
    <mergeCell ref="A145:Q145"/>
    <mergeCell ref="A150:P150"/>
    <mergeCell ref="A151:C151"/>
    <mergeCell ref="A60:P60"/>
    <mergeCell ref="A79:Q79"/>
    <mergeCell ref="A85:P85"/>
    <mergeCell ref="A87:P87"/>
    <mergeCell ref="A125:Q125"/>
    <mergeCell ref="A59:C59"/>
    <mergeCell ref="A86:C86"/>
    <mergeCell ref="A130:C130"/>
    <mergeCell ref="A131:P131"/>
    <mergeCell ref="A5:Q5"/>
    <mergeCell ref="N14:N15"/>
    <mergeCell ref="O14:O15"/>
    <mergeCell ref="F13:O13"/>
    <mergeCell ref="A6:Q6"/>
    <mergeCell ref="F14:F15"/>
    <mergeCell ref="J14:J15"/>
    <mergeCell ref="L14:L15"/>
    <mergeCell ref="P13:P15"/>
    <mergeCell ref="C13:C15"/>
    <mergeCell ref="I14:I15"/>
    <mergeCell ref="K14:K15"/>
    <mergeCell ref="A169:Q169"/>
    <mergeCell ref="A173:P173"/>
    <mergeCell ref="A174:C174"/>
    <mergeCell ref="A175:P175"/>
    <mergeCell ref="A215:Q215"/>
    <mergeCell ref="A774:E774"/>
    <mergeCell ref="B7:H7"/>
    <mergeCell ref="B8:D8"/>
    <mergeCell ref="A11:R11"/>
    <mergeCell ref="A18:C18"/>
    <mergeCell ref="R13:R15"/>
    <mergeCell ref="A13:A15"/>
    <mergeCell ref="B13:B15"/>
    <mergeCell ref="D13:D15"/>
    <mergeCell ref="G14:G15"/>
    <mergeCell ref="E13:E15"/>
    <mergeCell ref="M14:M15"/>
    <mergeCell ref="H14:H15"/>
    <mergeCell ref="Q13:Q15"/>
    <mergeCell ref="R771:R772"/>
    <mergeCell ref="A129:P129"/>
    <mergeCell ref="A53:Q53"/>
    <mergeCell ref="A17:P17"/>
    <mergeCell ref="A58:P58"/>
    <mergeCell ref="A259:C259"/>
    <mergeCell ref="A260:P260"/>
    <mergeCell ref="A288:Q288"/>
    <mergeCell ref="A292:P292"/>
    <mergeCell ref="A293:C293"/>
    <mergeCell ref="A219:P219"/>
    <mergeCell ref="A220:C220"/>
    <mergeCell ref="A221:P221"/>
    <mergeCell ref="A254:Q254"/>
    <mergeCell ref="A258:P258"/>
    <mergeCell ref="A343:Q343"/>
    <mergeCell ref="A347:P347"/>
    <mergeCell ref="A348:C348"/>
    <mergeCell ref="A349:P349"/>
    <mergeCell ref="A360:Q360"/>
    <mergeCell ref="A294:P294"/>
    <mergeCell ref="A326:Q326"/>
    <mergeCell ref="A330:P330"/>
    <mergeCell ref="A331:C331"/>
    <mergeCell ref="A332:P332"/>
    <mergeCell ref="A382:C382"/>
    <mergeCell ref="A383:P383"/>
    <mergeCell ref="A394:Q394"/>
    <mergeCell ref="A398:P398"/>
    <mergeCell ref="A399:C399"/>
    <mergeCell ref="A364:P364"/>
    <mergeCell ref="A365:C365"/>
    <mergeCell ref="A366:P366"/>
    <mergeCell ref="A377:Q377"/>
    <mergeCell ref="A381:P381"/>
    <mergeCell ref="A428:Q428"/>
    <mergeCell ref="A431:P431"/>
    <mergeCell ref="A432:C432"/>
    <mergeCell ref="A433:P433"/>
    <mergeCell ref="A444:Q444"/>
    <mergeCell ref="A400:P400"/>
    <mergeCell ref="A411:Q411"/>
    <mergeCell ref="A415:P415"/>
    <mergeCell ref="A416:C416"/>
    <mergeCell ref="A417:P417"/>
    <mergeCell ref="A771:Q772"/>
    <mergeCell ref="A448:P448"/>
    <mergeCell ref="A449:C449"/>
    <mergeCell ref="A450:P450"/>
    <mergeCell ref="A461:Q461"/>
    <mergeCell ref="A465:P465"/>
    <mergeCell ref="A466:C466"/>
    <mergeCell ref="A467:P467"/>
    <mergeCell ref="A478:Q478"/>
    <mergeCell ref="A482:P482"/>
    <mergeCell ref="A483:C483"/>
    <mergeCell ref="A484:P484"/>
    <mergeCell ref="A495:Q495"/>
    <mergeCell ref="A499:P499"/>
    <mergeCell ref="A500:C500"/>
    <mergeCell ref="A501:P501"/>
    <mergeCell ref="A533:P533"/>
    <mergeCell ref="A534:C534"/>
    <mergeCell ref="A535:P535"/>
    <mergeCell ref="A546:Q546"/>
    <mergeCell ref="A550:P550"/>
    <mergeCell ref="A512:Q512"/>
    <mergeCell ref="A516:P516"/>
    <mergeCell ref="A517:C517"/>
    <mergeCell ref="A518:P518"/>
    <mergeCell ref="A529:Q529"/>
    <mergeCell ref="A569:P569"/>
    <mergeCell ref="A580:Q580"/>
    <mergeCell ref="A584:P584"/>
    <mergeCell ref="A585:C585"/>
    <mergeCell ref="A586:P586"/>
    <mergeCell ref="A551:C551"/>
    <mergeCell ref="A552:P552"/>
    <mergeCell ref="A563:Q563"/>
    <mergeCell ref="A567:P567"/>
    <mergeCell ref="A568:C568"/>
    <mergeCell ref="A618:P618"/>
    <mergeCell ref="A619:C619"/>
    <mergeCell ref="A620:P620"/>
    <mergeCell ref="A631:Q631"/>
    <mergeCell ref="A635:P635"/>
    <mergeCell ref="A597:Q597"/>
    <mergeCell ref="A601:P601"/>
    <mergeCell ref="A602:C602"/>
    <mergeCell ref="A603:P603"/>
    <mergeCell ref="A614:Q614"/>
    <mergeCell ref="A654:P654"/>
    <mergeCell ref="A665:Q665"/>
    <mergeCell ref="A669:P669"/>
    <mergeCell ref="A670:C670"/>
    <mergeCell ref="A671:P671"/>
    <mergeCell ref="A636:C636"/>
    <mergeCell ref="A637:P637"/>
    <mergeCell ref="A648:Q648"/>
    <mergeCell ref="A652:P652"/>
    <mergeCell ref="A653:C653"/>
    <mergeCell ref="A703:P703"/>
    <mergeCell ref="A704:C704"/>
    <mergeCell ref="A705:P705"/>
    <mergeCell ref="A716:Q716"/>
    <mergeCell ref="A720:P720"/>
    <mergeCell ref="A682:Q682"/>
    <mergeCell ref="A686:P686"/>
    <mergeCell ref="A687:C687"/>
    <mergeCell ref="A688:P688"/>
    <mergeCell ref="A699:Q699"/>
    <mergeCell ref="A767:Q767"/>
    <mergeCell ref="A739:P739"/>
    <mergeCell ref="A750:Q750"/>
    <mergeCell ref="A754:P754"/>
    <mergeCell ref="A755:C755"/>
    <mergeCell ref="A756:P756"/>
    <mergeCell ref="A721:C721"/>
    <mergeCell ref="A722:P722"/>
    <mergeCell ref="A733:Q733"/>
    <mergeCell ref="A737:P737"/>
    <mergeCell ref="A738:C738"/>
  </mergeCells>
  <phoneticPr fontId="0" type="noConversion"/>
  <dataValidations count="4">
    <dataValidation type="list" allowBlank="1" showInputMessage="1" showErrorMessage="1" sqref="D88:D124 D61:D78 D19:D52 D132:D144 D152:D168 D176:D214 D222:D253 D261:D287 D295:D325 D333:D342 D757:D766 D367:D376 D384:D393 D401:D410 D418:D427 D434:D443 D451:D460 D468:D477 D485:D494 D502:D511 D519:D528 D536:D545 D553:D562 D570:D579 D587:D596 D604:D613 D621:D630 D638:D647 D655:D664 D672:D681 D689:D698 D706:D715 D723:D732 D740:D749 D350:D359">
      <formula1>"olimpinė,neolimpinė"</formula1>
    </dataValidation>
    <dataValidation type="list" allowBlank="1" showInputMessage="1" showErrorMessage="1" sqref="M88:M124 M61:M78 H61:H78 H88:H124 M19:M52 H19:H52 M132:M144 H132:H144 M152:M168 H152:H168 M176:M214 H176:H214 M222:M253 H222:H253 M261:M287 H261:H287 M295:M325 H295:H325 M333:M342 H333:H342 H350:H359 H757:H766 M367:M376 H367:H376 M384:M393 H384:H393 M401:M410 H401:H410 M418:M427 H418:H427 M434:M443 H434:H443 M451:M460 H451:H460 M468:M477 H468:H477 M485:M494 H485:H494 M502:M511 H502:H511 M519:M528 H519:H528 M536:M545 H536:H545 M553:M562 H553:H562 M570:M579 H570:H579 M587:M596 H587:H596 M604:M613 H604:H613 M621:M630 H621:H630 M638:M647 H638:H647 M655:M664 H655:H664 M672:M681 H672:H681 M689:M698 H689:H698 M706:M715 H706:H715 M723:M732 H723:H732 M740:M749 H740:H749 M757:M766 M350:M359">
      <formula1>"Taip,Ne"</formula1>
    </dataValidation>
    <dataValidation type="list" allowBlank="1" showInputMessage="1" showErrorMessage="1" sqref="F19:F52 F61:F78 F88:F124 F132:F144 F152:F168 F176:F214 F222:F253 F261:F287 F295:F325 F333:F342 F757:F766 F367:F376 F384:F393 F401:F410 F418:F427 F434:F443 F451:F460 F468:F477 F485:F494 F502:F511 F519:F528 F536:F545 F553:F562 F570:F579 F587:F596 F604:F613 F621:F630 F638:F647 F655:F664 F672:F681 F689:F698 F706:F715 F723:F732 F740:F749 F350:F359">
      <formula1>"OŽ,PČ,PČneol,EČ,EČneol,JOŽ,JPČ,JEČ,JnPČ,JnEČ,NEAK"</formula1>
    </dataValidation>
    <dataValidation type="list" allowBlank="1" showInputMessage="1" showErrorMessage="1" sqref="G19:G52 G61:G78 G88:G124 G132:G144 G152:G168 G176:G214 G222:G253 G261:G287 G295:G325 G333:G342 G757:G766 G367:G376 G384:G393 G401:G410 G418:G427 G434:G443 G451:G460 G468:G477 G485:G494 G502:G511 G519:G528 G536:G545 G553:G562 G570:G579 G587:G596 G604:G613 G621:G630 G638:G647 G655:G664 G672:G681 G689:G698 G706:G715 G723:G732 G740:G749 G350:G359">
      <formula1>"1,1 (kas 4 m. 1 k. nerengiamos),2,4 arba 5"</formula1>
    </dataValidation>
  </dataValidations>
  <hyperlinks>
    <hyperlink ref="B7:H7" r:id="rId1" display="Žemaitės g. 6, Vilnius, info@kyokushin.lt 8 698 08099"/>
    <hyperlink ref="B55" r:id="rId2"/>
    <hyperlink ref="B81" r:id="rId3"/>
    <hyperlink ref="B147" r:id="rId4"/>
  </hyperlinks>
  <pageMargins left="0.39" right="0.38" top="0.47244094488188981" bottom="0.39370078740157483" header="0.31496062992125984" footer="0.31496062992125984"/>
  <pageSetup paperSize="9" scale="55" orientation="landscape" r:id="rId5"/>
  <legacyDrawing r:id="rId6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'Pripazintos federacijos'!$A$2:$A$75</xm:f>
          </x14:formula1>
          <xm:sqref>A5:Q5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26"/>
  <sheetViews>
    <sheetView topLeftCell="A4" workbookViewId="0">
      <selection activeCell="C19" sqref="C19"/>
    </sheetView>
  </sheetViews>
  <sheetFormatPr defaultRowHeight="15"/>
  <cols>
    <col min="3" max="3" width="30.42578125" customWidth="1"/>
  </cols>
  <sheetData>
    <row r="1" spans="1:41" ht="15.75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51"/>
      <c r="AE1" s="51"/>
      <c r="AF1" s="51"/>
      <c r="AG1" s="51"/>
      <c r="AH1" s="26"/>
      <c r="AI1" s="26"/>
      <c r="AJ1" s="51"/>
      <c r="AK1" s="51" t="s">
        <v>195</v>
      </c>
      <c r="AL1" s="51"/>
      <c r="AM1" s="51"/>
      <c r="AN1" s="51"/>
    </row>
    <row r="2" spans="1:41" ht="15.75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51"/>
      <c r="AE2" s="51"/>
      <c r="AF2" s="51"/>
      <c r="AG2" s="51"/>
      <c r="AH2" s="26"/>
      <c r="AI2" s="26"/>
      <c r="AJ2" s="51"/>
      <c r="AK2" s="51" t="s">
        <v>196</v>
      </c>
      <c r="AL2" s="51"/>
      <c r="AM2" s="51"/>
      <c r="AN2" s="51"/>
    </row>
    <row r="3" spans="1:41" ht="15.75">
      <c r="A3" s="26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51"/>
      <c r="AE3" s="51"/>
      <c r="AF3" s="51"/>
      <c r="AG3" s="51"/>
      <c r="AH3" s="26"/>
      <c r="AI3" s="26"/>
      <c r="AJ3" s="51"/>
      <c r="AK3" s="51" t="s">
        <v>197</v>
      </c>
      <c r="AL3" s="51"/>
      <c r="AM3" s="51"/>
      <c r="AN3" s="51"/>
    </row>
    <row r="4" spans="1:41" ht="15.75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51"/>
      <c r="AE4" s="51"/>
      <c r="AF4" s="51"/>
      <c r="AG4" s="51"/>
      <c r="AH4" s="26"/>
      <c r="AI4" s="26"/>
      <c r="AJ4" s="51"/>
      <c r="AK4" s="51" t="s">
        <v>198</v>
      </c>
      <c r="AL4" s="51"/>
      <c r="AM4" s="51"/>
      <c r="AN4" s="51"/>
    </row>
    <row r="5" spans="1:41" ht="15.75">
      <c r="A5" s="113" t="s">
        <v>199</v>
      </c>
      <c r="B5" s="113"/>
      <c r="C5" s="113"/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13"/>
      <c r="O5" s="113"/>
      <c r="P5" s="113"/>
      <c r="Q5" s="113"/>
      <c r="R5" s="113"/>
      <c r="S5" s="113"/>
      <c r="T5" s="113"/>
      <c r="U5" s="113"/>
      <c r="V5" s="113"/>
      <c r="W5" s="113"/>
      <c r="X5" s="113"/>
      <c r="Y5" s="113"/>
      <c r="Z5" s="113"/>
      <c r="AA5" s="113"/>
      <c r="AB5" s="113"/>
      <c r="AC5" s="113"/>
      <c r="AD5" s="113"/>
      <c r="AE5" s="113"/>
      <c r="AF5" s="113"/>
      <c r="AG5" s="113"/>
      <c r="AH5" s="113"/>
      <c r="AI5" s="113"/>
      <c r="AJ5" s="113"/>
      <c r="AK5" s="113"/>
      <c r="AL5" s="113"/>
      <c r="AM5" s="113"/>
      <c r="AN5" s="113"/>
    </row>
    <row r="6" spans="1:41" ht="15.75" thickBot="1">
      <c r="A6" s="21"/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</row>
    <row r="7" spans="1:41" ht="96">
      <c r="A7" s="114" t="s">
        <v>8</v>
      </c>
      <c r="B7" s="116" t="s">
        <v>200</v>
      </c>
      <c r="C7" s="119" t="s">
        <v>201</v>
      </c>
      <c r="D7" s="121" t="s">
        <v>202</v>
      </c>
      <c r="E7" s="122"/>
      <c r="F7" s="122"/>
      <c r="G7" s="122"/>
      <c r="H7" s="122"/>
      <c r="I7" s="122"/>
      <c r="J7" s="122"/>
      <c r="K7" s="122"/>
      <c r="L7" s="122"/>
      <c r="M7" s="122"/>
      <c r="N7" s="122"/>
      <c r="O7" s="122"/>
      <c r="P7" s="122"/>
      <c r="Q7" s="122"/>
      <c r="R7" s="122"/>
      <c r="S7" s="122"/>
      <c r="T7" s="122"/>
      <c r="U7" s="122"/>
      <c r="V7" s="122"/>
      <c r="W7" s="122"/>
      <c r="X7" s="122"/>
      <c r="Y7" s="122"/>
      <c r="Z7" s="122"/>
      <c r="AA7" s="122"/>
      <c r="AB7" s="122"/>
      <c r="AC7" s="122"/>
      <c r="AD7" s="122"/>
      <c r="AE7" s="122"/>
      <c r="AF7" s="122"/>
      <c r="AG7" s="122"/>
      <c r="AH7" s="122"/>
      <c r="AI7" s="122"/>
      <c r="AJ7" s="122"/>
      <c r="AK7" s="122"/>
      <c r="AL7" s="122"/>
      <c r="AM7" s="122"/>
      <c r="AN7" s="30" t="s">
        <v>13</v>
      </c>
      <c r="AO7" s="31"/>
    </row>
    <row r="8" spans="1:41">
      <c r="A8" s="115"/>
      <c r="B8" s="117"/>
      <c r="C8" s="120"/>
      <c r="D8" s="123" t="s">
        <v>203</v>
      </c>
      <c r="E8" s="123" t="s">
        <v>204</v>
      </c>
      <c r="F8" s="123" t="s">
        <v>205</v>
      </c>
      <c r="G8" s="123" t="s">
        <v>206</v>
      </c>
      <c r="H8" s="123" t="s">
        <v>207</v>
      </c>
      <c r="I8" s="123" t="s">
        <v>208</v>
      </c>
      <c r="J8" s="123" t="s">
        <v>209</v>
      </c>
      <c r="K8" s="123" t="s">
        <v>210</v>
      </c>
      <c r="L8" s="123" t="s">
        <v>211</v>
      </c>
      <c r="M8" s="123" t="s">
        <v>212</v>
      </c>
      <c r="N8" s="123" t="s">
        <v>213</v>
      </c>
      <c r="O8" s="123" t="s">
        <v>214</v>
      </c>
      <c r="P8" s="123" t="s">
        <v>215</v>
      </c>
      <c r="Q8" s="123" t="s">
        <v>216</v>
      </c>
      <c r="R8" s="123" t="s">
        <v>217</v>
      </c>
      <c r="S8" s="123" t="s">
        <v>218</v>
      </c>
      <c r="T8" s="123" t="s">
        <v>219</v>
      </c>
      <c r="U8" s="123" t="s">
        <v>220</v>
      </c>
      <c r="V8" s="123" t="s">
        <v>221</v>
      </c>
      <c r="W8" s="123" t="s">
        <v>222</v>
      </c>
      <c r="X8" s="123" t="s">
        <v>223</v>
      </c>
      <c r="Y8" s="123" t="s">
        <v>224</v>
      </c>
      <c r="Z8" s="123" t="s">
        <v>225</v>
      </c>
      <c r="AA8" s="123" t="s">
        <v>226</v>
      </c>
      <c r="AB8" s="123" t="s">
        <v>227</v>
      </c>
      <c r="AC8" s="123" t="s">
        <v>228</v>
      </c>
      <c r="AD8" s="123" t="s">
        <v>229</v>
      </c>
      <c r="AE8" s="123" t="s">
        <v>230</v>
      </c>
      <c r="AF8" s="123" t="s">
        <v>231</v>
      </c>
      <c r="AG8" s="123" t="s">
        <v>232</v>
      </c>
      <c r="AH8" s="123" t="s">
        <v>233</v>
      </c>
      <c r="AI8" s="123" t="s">
        <v>234</v>
      </c>
      <c r="AJ8" s="123" t="s">
        <v>235</v>
      </c>
      <c r="AK8" s="123" t="s">
        <v>236</v>
      </c>
      <c r="AL8" s="123" t="s">
        <v>237</v>
      </c>
      <c r="AM8" s="123" t="s">
        <v>238</v>
      </c>
      <c r="AN8" s="124" t="s">
        <v>239</v>
      </c>
    </row>
    <row r="9" spans="1:41">
      <c r="A9" s="115"/>
      <c r="B9" s="118"/>
      <c r="C9" s="120"/>
      <c r="D9" s="123"/>
      <c r="E9" s="123"/>
      <c r="F9" s="123"/>
      <c r="G9" s="123"/>
      <c r="H9" s="123"/>
      <c r="I9" s="123"/>
      <c r="J9" s="123"/>
      <c r="K9" s="123"/>
      <c r="L9" s="123"/>
      <c r="M9" s="123"/>
      <c r="N9" s="123"/>
      <c r="O9" s="123"/>
      <c r="P9" s="123"/>
      <c r="Q9" s="123"/>
      <c r="R9" s="123"/>
      <c r="S9" s="123"/>
      <c r="T9" s="123"/>
      <c r="U9" s="123"/>
      <c r="V9" s="123"/>
      <c r="W9" s="123"/>
      <c r="X9" s="123"/>
      <c r="Y9" s="123"/>
      <c r="Z9" s="123"/>
      <c r="AA9" s="123"/>
      <c r="AB9" s="123"/>
      <c r="AC9" s="123"/>
      <c r="AD9" s="123"/>
      <c r="AE9" s="123"/>
      <c r="AF9" s="123"/>
      <c r="AG9" s="123"/>
      <c r="AH9" s="123"/>
      <c r="AI9" s="123"/>
      <c r="AJ9" s="123"/>
      <c r="AK9" s="123"/>
      <c r="AL9" s="123"/>
      <c r="AM9" s="123"/>
      <c r="AN9" s="125"/>
    </row>
    <row r="10" spans="1:41" s="55" customFormat="1">
      <c r="A10" s="52" t="s">
        <v>240</v>
      </c>
      <c r="B10" s="53" t="s">
        <v>241</v>
      </c>
      <c r="C10" s="35" t="s">
        <v>242</v>
      </c>
      <c r="D10" s="34">
        <v>550.79999999999995</v>
      </c>
      <c r="E10" s="34">
        <v>426.38400000000001</v>
      </c>
      <c r="F10" s="34">
        <v>342.14400000000001</v>
      </c>
      <c r="G10" s="34">
        <v>181.44</v>
      </c>
      <c r="H10" s="34">
        <v>168.48</v>
      </c>
      <c r="I10" s="34">
        <v>155.52000000000001</v>
      </c>
      <c r="J10" s="34">
        <v>148.5</v>
      </c>
      <c r="K10" s="34">
        <v>144</v>
      </c>
      <c r="L10" s="34">
        <v>137.69999999999999</v>
      </c>
      <c r="M10" s="34">
        <v>134.946</v>
      </c>
      <c r="N10" s="34">
        <v>132.19199999999998</v>
      </c>
      <c r="O10" s="34">
        <v>129.43799999999999</v>
      </c>
      <c r="P10" s="34">
        <v>126.684</v>
      </c>
      <c r="Q10" s="34">
        <v>123.92999999999998</v>
      </c>
      <c r="R10" s="34">
        <v>121.17599999999999</v>
      </c>
      <c r="S10" s="34">
        <v>118.42199999999998</v>
      </c>
      <c r="T10" s="34">
        <v>108</v>
      </c>
      <c r="U10" s="34">
        <v>105.24600000000001</v>
      </c>
      <c r="V10" s="34">
        <v>102.49199999999999</v>
      </c>
      <c r="W10" s="34">
        <v>99.738</v>
      </c>
      <c r="X10" s="34">
        <v>96.983999999999995</v>
      </c>
      <c r="Y10" s="34">
        <v>94.229999999999976</v>
      </c>
      <c r="Z10" s="34">
        <v>91.475999999999985</v>
      </c>
      <c r="AA10" s="34">
        <v>88.721999999999994</v>
      </c>
      <c r="AB10" s="34">
        <v>80.099999999999994</v>
      </c>
      <c r="AC10" s="34">
        <v>77.345999999999989</v>
      </c>
      <c r="AD10" s="34">
        <v>74.591999999999999</v>
      </c>
      <c r="AE10" s="34">
        <v>71.837999999999994</v>
      </c>
      <c r="AF10" s="34">
        <v>69.084000000000003</v>
      </c>
      <c r="AG10" s="34">
        <v>66.329999999999984</v>
      </c>
      <c r="AH10" s="34">
        <v>63.575999999999986</v>
      </c>
      <c r="AI10" s="34">
        <v>60.821999999999989</v>
      </c>
      <c r="AJ10" s="34">
        <v>52.2</v>
      </c>
      <c r="AK10" s="34">
        <v>49.445999999999998</v>
      </c>
      <c r="AL10" s="34">
        <v>46.692</v>
      </c>
      <c r="AM10" s="34">
        <v>43.937999999999995</v>
      </c>
      <c r="AN10" s="54">
        <f>SUM(D10*0.3/100)</f>
        <v>1.6523999999999999</v>
      </c>
    </row>
    <row r="11" spans="1:41">
      <c r="A11" s="62" t="s">
        <v>243</v>
      </c>
      <c r="B11" s="44" t="s">
        <v>113</v>
      </c>
      <c r="C11" s="35" t="s">
        <v>244</v>
      </c>
      <c r="D11" s="33">
        <v>449</v>
      </c>
      <c r="E11" s="33">
        <v>314</v>
      </c>
      <c r="F11" s="33">
        <v>238</v>
      </c>
      <c r="G11" s="33">
        <v>172</v>
      </c>
      <c r="H11" s="33">
        <v>159</v>
      </c>
      <c r="I11" s="33">
        <v>145</v>
      </c>
      <c r="J11" s="33">
        <v>132</v>
      </c>
      <c r="K11" s="33">
        <v>119</v>
      </c>
      <c r="L11" s="34">
        <v>88</v>
      </c>
      <c r="M11" s="34">
        <f>L11-2.245</f>
        <v>85.754999999999995</v>
      </c>
      <c r="N11" s="34">
        <f t="shared" ref="N11:AI11" si="0">M11-2.245</f>
        <v>83.509999999999991</v>
      </c>
      <c r="O11" s="34">
        <f t="shared" si="0"/>
        <v>81.264999999999986</v>
      </c>
      <c r="P11" s="34">
        <f t="shared" si="0"/>
        <v>79.019999999999982</v>
      </c>
      <c r="Q11" s="34">
        <f t="shared" si="0"/>
        <v>76.774999999999977</v>
      </c>
      <c r="R11" s="34">
        <f t="shared" si="0"/>
        <v>74.529999999999973</v>
      </c>
      <c r="S11" s="34">
        <f t="shared" si="0"/>
        <v>72.284999999999968</v>
      </c>
      <c r="T11" s="34">
        <v>55</v>
      </c>
      <c r="U11" s="34">
        <f t="shared" si="0"/>
        <v>52.755000000000003</v>
      </c>
      <c r="V11" s="34">
        <f t="shared" si="0"/>
        <v>50.510000000000005</v>
      </c>
      <c r="W11" s="34">
        <f t="shared" si="0"/>
        <v>48.265000000000008</v>
      </c>
      <c r="X11" s="34">
        <f t="shared" si="0"/>
        <v>46.02000000000001</v>
      </c>
      <c r="Y11" s="34">
        <f t="shared" si="0"/>
        <v>43.775000000000013</v>
      </c>
      <c r="Z11" s="34">
        <f t="shared" si="0"/>
        <v>41.530000000000015</v>
      </c>
      <c r="AA11" s="34">
        <f t="shared" si="0"/>
        <v>39.285000000000018</v>
      </c>
      <c r="AB11" s="34">
        <v>22</v>
      </c>
      <c r="AC11" s="34">
        <f t="shared" si="0"/>
        <v>19.754999999999999</v>
      </c>
      <c r="AD11" s="34">
        <f t="shared" si="0"/>
        <v>17.509999999999998</v>
      </c>
      <c r="AE11" s="34">
        <f t="shared" si="0"/>
        <v>15.264999999999997</v>
      </c>
      <c r="AF11" s="34">
        <f t="shared" si="0"/>
        <v>13.019999999999996</v>
      </c>
      <c r="AG11" s="34">
        <f t="shared" si="0"/>
        <v>10.774999999999995</v>
      </c>
      <c r="AH11" s="34">
        <f t="shared" si="0"/>
        <v>8.529999999999994</v>
      </c>
      <c r="AI11" s="34">
        <f t="shared" si="0"/>
        <v>6.2849999999999939</v>
      </c>
      <c r="AJ11" s="36" t="s">
        <v>245</v>
      </c>
      <c r="AK11" s="36" t="s">
        <v>245</v>
      </c>
      <c r="AL11" s="36" t="s">
        <v>245</v>
      </c>
      <c r="AM11" s="36" t="s">
        <v>245</v>
      </c>
      <c r="AN11" s="63">
        <f t="shared" ref="AN11:AN26" si="1">SUM(D11*0.3/100)</f>
        <v>1.347</v>
      </c>
    </row>
    <row r="12" spans="1:41">
      <c r="A12" s="62" t="s">
        <v>246</v>
      </c>
      <c r="B12" s="44" t="s">
        <v>30</v>
      </c>
      <c r="C12" s="35" t="s">
        <v>247</v>
      </c>
      <c r="D12" s="33">
        <v>204</v>
      </c>
      <c r="E12" s="33">
        <v>156.24</v>
      </c>
      <c r="F12" s="33">
        <v>123.84</v>
      </c>
      <c r="G12" s="33">
        <v>72</v>
      </c>
      <c r="H12" s="33">
        <v>66</v>
      </c>
      <c r="I12" s="33">
        <v>60</v>
      </c>
      <c r="J12" s="33">
        <v>54</v>
      </c>
      <c r="K12" s="33">
        <v>48</v>
      </c>
      <c r="L12" s="34">
        <v>40</v>
      </c>
      <c r="M12" s="34">
        <f>L12-1.02</f>
        <v>38.979999999999997</v>
      </c>
      <c r="N12" s="34">
        <f t="shared" ref="N12:AA12" si="2">M12-1.02</f>
        <v>37.959999999999994</v>
      </c>
      <c r="O12" s="34">
        <f t="shared" si="2"/>
        <v>36.939999999999991</v>
      </c>
      <c r="P12" s="34">
        <f t="shared" si="2"/>
        <v>35.919999999999987</v>
      </c>
      <c r="Q12" s="34">
        <f t="shared" si="2"/>
        <v>34.899999999999984</v>
      </c>
      <c r="R12" s="34">
        <f t="shared" si="2"/>
        <v>33.879999999999981</v>
      </c>
      <c r="S12" s="34">
        <f t="shared" si="2"/>
        <v>32.859999999999978</v>
      </c>
      <c r="T12" s="34">
        <v>25</v>
      </c>
      <c r="U12" s="34">
        <f t="shared" si="2"/>
        <v>23.98</v>
      </c>
      <c r="V12" s="34">
        <f t="shared" si="2"/>
        <v>22.96</v>
      </c>
      <c r="W12" s="34">
        <f t="shared" si="2"/>
        <v>21.94</v>
      </c>
      <c r="X12" s="34">
        <f t="shared" si="2"/>
        <v>20.92</v>
      </c>
      <c r="Y12" s="34">
        <f t="shared" si="2"/>
        <v>19.900000000000002</v>
      </c>
      <c r="Z12" s="34">
        <f t="shared" si="2"/>
        <v>18.880000000000003</v>
      </c>
      <c r="AA12" s="34">
        <f t="shared" si="2"/>
        <v>17.860000000000003</v>
      </c>
      <c r="AB12" s="36" t="s">
        <v>245</v>
      </c>
      <c r="AC12" s="36" t="s">
        <v>245</v>
      </c>
      <c r="AD12" s="36" t="s">
        <v>245</v>
      </c>
      <c r="AE12" s="36" t="s">
        <v>245</v>
      </c>
      <c r="AF12" s="36" t="s">
        <v>245</v>
      </c>
      <c r="AG12" s="36" t="s">
        <v>245</v>
      </c>
      <c r="AH12" s="36" t="s">
        <v>245</v>
      </c>
      <c r="AI12" s="36" t="s">
        <v>245</v>
      </c>
      <c r="AJ12" s="36" t="s">
        <v>245</v>
      </c>
      <c r="AK12" s="36" t="s">
        <v>245</v>
      </c>
      <c r="AL12" s="36" t="s">
        <v>245</v>
      </c>
      <c r="AM12" s="36" t="s">
        <v>245</v>
      </c>
      <c r="AN12" s="63">
        <f t="shared" si="1"/>
        <v>0.61199999999999999</v>
      </c>
    </row>
    <row r="13" spans="1:41" ht="84">
      <c r="A13" s="62" t="s">
        <v>248</v>
      </c>
      <c r="B13" s="44" t="s">
        <v>249</v>
      </c>
      <c r="C13" s="22" t="s">
        <v>250</v>
      </c>
      <c r="D13" s="33">
        <v>85</v>
      </c>
      <c r="E13" s="33">
        <v>64.61</v>
      </c>
      <c r="F13" s="33">
        <v>50.76</v>
      </c>
      <c r="G13" s="33">
        <v>16.25</v>
      </c>
      <c r="H13" s="33">
        <v>15</v>
      </c>
      <c r="I13" s="33">
        <v>13.75</v>
      </c>
      <c r="J13" s="33">
        <v>12.5</v>
      </c>
      <c r="K13" s="33">
        <v>11.25</v>
      </c>
      <c r="L13" s="34">
        <v>9</v>
      </c>
      <c r="M13" s="34">
        <f>L13-0.425</f>
        <v>8.5749999999999993</v>
      </c>
      <c r="N13" s="34">
        <f t="shared" ref="N13:S13" si="3">M13-0.425</f>
        <v>8.1499999999999986</v>
      </c>
      <c r="O13" s="34">
        <f t="shared" si="3"/>
        <v>7.7249999999999988</v>
      </c>
      <c r="P13" s="34">
        <f t="shared" si="3"/>
        <v>7.2999999999999989</v>
      </c>
      <c r="Q13" s="34">
        <f t="shared" si="3"/>
        <v>6.8749999999999991</v>
      </c>
      <c r="R13" s="34">
        <f t="shared" si="3"/>
        <v>6.4499999999999993</v>
      </c>
      <c r="S13" s="34">
        <f t="shared" si="3"/>
        <v>6.0249999999999995</v>
      </c>
      <c r="T13" s="36" t="s">
        <v>245</v>
      </c>
      <c r="U13" s="36" t="s">
        <v>245</v>
      </c>
      <c r="V13" s="36" t="s">
        <v>245</v>
      </c>
      <c r="W13" s="36" t="s">
        <v>245</v>
      </c>
      <c r="X13" s="36" t="s">
        <v>245</v>
      </c>
      <c r="Y13" s="36" t="s">
        <v>245</v>
      </c>
      <c r="Z13" s="36" t="s">
        <v>245</v>
      </c>
      <c r="AA13" s="36" t="s">
        <v>245</v>
      </c>
      <c r="AB13" s="36" t="s">
        <v>245</v>
      </c>
      <c r="AC13" s="36" t="s">
        <v>245</v>
      </c>
      <c r="AD13" s="36" t="s">
        <v>245</v>
      </c>
      <c r="AE13" s="36" t="s">
        <v>245</v>
      </c>
      <c r="AF13" s="36" t="s">
        <v>245</v>
      </c>
      <c r="AG13" s="36" t="s">
        <v>245</v>
      </c>
      <c r="AH13" s="36" t="s">
        <v>245</v>
      </c>
      <c r="AI13" s="36" t="s">
        <v>245</v>
      </c>
      <c r="AJ13" s="36" t="s">
        <v>245</v>
      </c>
      <c r="AK13" s="36" t="s">
        <v>245</v>
      </c>
      <c r="AL13" s="36" t="s">
        <v>245</v>
      </c>
      <c r="AM13" s="36" t="s">
        <v>245</v>
      </c>
      <c r="AN13" s="63">
        <f t="shared" si="1"/>
        <v>0.255</v>
      </c>
    </row>
    <row r="14" spans="1:41" ht="36">
      <c r="A14" s="62" t="s">
        <v>251</v>
      </c>
      <c r="B14" s="44" t="s">
        <v>252</v>
      </c>
      <c r="C14" s="22" t="s">
        <v>253</v>
      </c>
      <c r="D14" s="33">
        <v>85</v>
      </c>
      <c r="E14" s="33">
        <v>59.5</v>
      </c>
      <c r="F14" s="33">
        <v>45</v>
      </c>
      <c r="G14" s="33">
        <v>32.5</v>
      </c>
      <c r="H14" s="33">
        <v>30</v>
      </c>
      <c r="I14" s="33">
        <v>27.5</v>
      </c>
      <c r="J14" s="33">
        <v>25</v>
      </c>
      <c r="K14" s="33">
        <v>22.5</v>
      </c>
      <c r="L14" s="34">
        <v>19</v>
      </c>
      <c r="M14" s="34">
        <f>L14-0.29</f>
        <v>18.71</v>
      </c>
      <c r="N14" s="34">
        <f t="shared" ref="N14:AC15" si="4">M14-0.29</f>
        <v>18.420000000000002</v>
      </c>
      <c r="O14" s="34">
        <f t="shared" si="4"/>
        <v>18.130000000000003</v>
      </c>
      <c r="P14" s="34">
        <f t="shared" si="4"/>
        <v>17.840000000000003</v>
      </c>
      <c r="Q14" s="34">
        <f t="shared" si="4"/>
        <v>17.550000000000004</v>
      </c>
      <c r="R14" s="34">
        <f t="shared" si="4"/>
        <v>17.260000000000005</v>
      </c>
      <c r="S14" s="34">
        <f t="shared" si="4"/>
        <v>16.970000000000006</v>
      </c>
      <c r="T14" s="34">
        <v>13</v>
      </c>
      <c r="U14" s="34">
        <f t="shared" si="4"/>
        <v>12.71</v>
      </c>
      <c r="V14" s="34">
        <f t="shared" si="4"/>
        <v>12.420000000000002</v>
      </c>
      <c r="W14" s="34">
        <f t="shared" si="4"/>
        <v>12.130000000000003</v>
      </c>
      <c r="X14" s="34">
        <f t="shared" si="4"/>
        <v>11.840000000000003</v>
      </c>
      <c r="Y14" s="34">
        <f t="shared" si="4"/>
        <v>11.550000000000004</v>
      </c>
      <c r="Z14" s="34">
        <f t="shared" si="4"/>
        <v>11.260000000000005</v>
      </c>
      <c r="AA14" s="34">
        <f t="shared" si="4"/>
        <v>10.970000000000006</v>
      </c>
      <c r="AB14" s="34">
        <v>8</v>
      </c>
      <c r="AC14" s="34">
        <f t="shared" si="4"/>
        <v>7.71</v>
      </c>
      <c r="AD14" s="34">
        <f t="shared" ref="AD14:AI14" si="5">AC14-0.29</f>
        <v>7.42</v>
      </c>
      <c r="AE14" s="34">
        <f t="shared" si="5"/>
        <v>7.13</v>
      </c>
      <c r="AF14" s="34">
        <f t="shared" si="5"/>
        <v>6.84</v>
      </c>
      <c r="AG14" s="34">
        <f t="shared" si="5"/>
        <v>6.55</v>
      </c>
      <c r="AH14" s="34">
        <f t="shared" si="5"/>
        <v>6.26</v>
      </c>
      <c r="AI14" s="34">
        <f t="shared" si="5"/>
        <v>5.97</v>
      </c>
      <c r="AJ14" s="36" t="s">
        <v>245</v>
      </c>
      <c r="AK14" s="36" t="s">
        <v>245</v>
      </c>
      <c r="AL14" s="36" t="s">
        <v>245</v>
      </c>
      <c r="AM14" s="36" t="s">
        <v>245</v>
      </c>
      <c r="AN14" s="63">
        <f t="shared" si="1"/>
        <v>0.255</v>
      </c>
    </row>
    <row r="15" spans="1:41">
      <c r="A15" s="62" t="s">
        <v>254</v>
      </c>
      <c r="B15" s="44" t="s">
        <v>255</v>
      </c>
      <c r="C15" s="32" t="s">
        <v>256</v>
      </c>
      <c r="D15" s="33">
        <v>85</v>
      </c>
      <c r="E15" s="33">
        <v>59.5</v>
      </c>
      <c r="F15" s="33">
        <v>45</v>
      </c>
      <c r="G15" s="33">
        <v>32.5</v>
      </c>
      <c r="H15" s="33">
        <v>30</v>
      </c>
      <c r="I15" s="33">
        <v>27.5</v>
      </c>
      <c r="J15" s="33">
        <v>25</v>
      </c>
      <c r="K15" s="33">
        <v>22.5</v>
      </c>
      <c r="L15" s="34">
        <v>19</v>
      </c>
      <c r="M15" s="34">
        <f>L15-0.29</f>
        <v>18.71</v>
      </c>
      <c r="N15" s="34">
        <f t="shared" si="4"/>
        <v>18.420000000000002</v>
      </c>
      <c r="O15" s="34">
        <f t="shared" si="4"/>
        <v>18.130000000000003</v>
      </c>
      <c r="P15" s="34">
        <f t="shared" si="4"/>
        <v>17.840000000000003</v>
      </c>
      <c r="Q15" s="34">
        <f t="shared" si="4"/>
        <v>17.550000000000004</v>
      </c>
      <c r="R15" s="34">
        <f t="shared" si="4"/>
        <v>17.260000000000005</v>
      </c>
      <c r="S15" s="34">
        <f t="shared" si="4"/>
        <v>16.970000000000006</v>
      </c>
      <c r="T15" s="34">
        <v>13</v>
      </c>
      <c r="U15" s="34">
        <f t="shared" si="4"/>
        <v>12.71</v>
      </c>
      <c r="V15" s="34">
        <f t="shared" si="4"/>
        <v>12.420000000000002</v>
      </c>
      <c r="W15" s="34">
        <f t="shared" si="4"/>
        <v>12.130000000000003</v>
      </c>
      <c r="X15" s="34">
        <f t="shared" si="4"/>
        <v>11.840000000000003</v>
      </c>
      <c r="Y15" s="34">
        <f t="shared" si="4"/>
        <v>11.550000000000004</v>
      </c>
      <c r="Z15" s="34">
        <f t="shared" si="4"/>
        <v>11.260000000000005</v>
      </c>
      <c r="AA15" s="34">
        <f t="shared" si="4"/>
        <v>10.970000000000006</v>
      </c>
      <c r="AB15" s="36" t="s">
        <v>245</v>
      </c>
      <c r="AC15" s="36" t="s">
        <v>245</v>
      </c>
      <c r="AD15" s="36" t="s">
        <v>245</v>
      </c>
      <c r="AE15" s="36" t="s">
        <v>245</v>
      </c>
      <c r="AF15" s="36" t="s">
        <v>245</v>
      </c>
      <c r="AG15" s="36" t="s">
        <v>245</v>
      </c>
      <c r="AH15" s="36" t="s">
        <v>245</v>
      </c>
      <c r="AI15" s="36" t="s">
        <v>245</v>
      </c>
      <c r="AJ15" s="36" t="s">
        <v>245</v>
      </c>
      <c r="AK15" s="36" t="s">
        <v>245</v>
      </c>
      <c r="AL15" s="36" t="s">
        <v>245</v>
      </c>
      <c r="AM15" s="36" t="s">
        <v>245</v>
      </c>
      <c r="AN15" s="63">
        <f t="shared" si="1"/>
        <v>0.255</v>
      </c>
    </row>
    <row r="16" spans="1:41" ht="84">
      <c r="A16" s="62" t="s">
        <v>257</v>
      </c>
      <c r="B16" s="44" t="s">
        <v>258</v>
      </c>
      <c r="C16" s="22" t="s">
        <v>259</v>
      </c>
      <c r="D16" s="33">
        <v>68</v>
      </c>
      <c r="E16" s="33">
        <v>51.69</v>
      </c>
      <c r="F16" s="33">
        <v>40.61</v>
      </c>
      <c r="G16" s="33">
        <v>13</v>
      </c>
      <c r="H16" s="33">
        <v>12</v>
      </c>
      <c r="I16" s="33">
        <v>11</v>
      </c>
      <c r="J16" s="33">
        <v>10</v>
      </c>
      <c r="K16" s="33">
        <v>9</v>
      </c>
      <c r="L16" s="36" t="s">
        <v>245</v>
      </c>
      <c r="M16" s="37" t="s">
        <v>245</v>
      </c>
      <c r="N16" s="37" t="s">
        <v>245</v>
      </c>
      <c r="O16" s="37" t="s">
        <v>245</v>
      </c>
      <c r="P16" s="37" t="s">
        <v>245</v>
      </c>
      <c r="Q16" s="37" t="s">
        <v>245</v>
      </c>
      <c r="R16" s="37" t="s">
        <v>245</v>
      </c>
      <c r="S16" s="37" t="s">
        <v>245</v>
      </c>
      <c r="T16" s="37" t="s">
        <v>245</v>
      </c>
      <c r="U16" s="36" t="s">
        <v>245</v>
      </c>
      <c r="V16" s="36" t="s">
        <v>245</v>
      </c>
      <c r="W16" s="36" t="s">
        <v>245</v>
      </c>
      <c r="X16" s="36" t="s">
        <v>245</v>
      </c>
      <c r="Y16" s="36" t="s">
        <v>245</v>
      </c>
      <c r="Z16" s="36" t="s">
        <v>245</v>
      </c>
      <c r="AA16" s="36" t="s">
        <v>245</v>
      </c>
      <c r="AB16" s="36" t="s">
        <v>245</v>
      </c>
      <c r="AC16" s="36" t="s">
        <v>245</v>
      </c>
      <c r="AD16" s="36" t="s">
        <v>245</v>
      </c>
      <c r="AE16" s="36" t="s">
        <v>245</v>
      </c>
      <c r="AF16" s="36" t="s">
        <v>245</v>
      </c>
      <c r="AG16" s="36" t="s">
        <v>245</v>
      </c>
      <c r="AH16" s="36" t="s">
        <v>245</v>
      </c>
      <c r="AI16" s="36" t="s">
        <v>245</v>
      </c>
      <c r="AJ16" s="36" t="s">
        <v>245</v>
      </c>
      <c r="AK16" s="36" t="s">
        <v>245</v>
      </c>
      <c r="AL16" s="36" t="s">
        <v>245</v>
      </c>
      <c r="AM16" s="36" t="s">
        <v>245</v>
      </c>
      <c r="AN16" s="63">
        <f t="shared" si="1"/>
        <v>0.20399999999999999</v>
      </c>
    </row>
    <row r="17" spans="1:40">
      <c r="A17" s="62" t="s">
        <v>260</v>
      </c>
      <c r="B17" s="44" t="s">
        <v>261</v>
      </c>
      <c r="C17" s="32" t="s">
        <v>262</v>
      </c>
      <c r="D17" s="33">
        <v>68</v>
      </c>
      <c r="E17" s="33">
        <v>47.6</v>
      </c>
      <c r="F17" s="33">
        <v>36</v>
      </c>
      <c r="G17" s="33">
        <v>18</v>
      </c>
      <c r="H17" s="33">
        <v>16.5</v>
      </c>
      <c r="I17" s="33">
        <v>15</v>
      </c>
      <c r="J17" s="33">
        <v>13.5</v>
      </c>
      <c r="K17" s="33">
        <v>12</v>
      </c>
      <c r="L17" s="34">
        <v>10</v>
      </c>
      <c r="M17" s="38">
        <f>L17-0.34</f>
        <v>9.66</v>
      </c>
      <c r="N17" s="38">
        <f t="shared" ref="N17:AA17" si="6">M17-0.34</f>
        <v>9.32</v>
      </c>
      <c r="O17" s="38">
        <f t="shared" si="6"/>
        <v>8.98</v>
      </c>
      <c r="P17" s="38">
        <f t="shared" si="6"/>
        <v>8.64</v>
      </c>
      <c r="Q17" s="38">
        <f t="shared" si="6"/>
        <v>8.3000000000000007</v>
      </c>
      <c r="R17" s="38">
        <f t="shared" si="6"/>
        <v>7.9600000000000009</v>
      </c>
      <c r="S17" s="38">
        <f t="shared" si="6"/>
        <v>7.620000000000001</v>
      </c>
      <c r="T17" s="38">
        <v>6</v>
      </c>
      <c r="U17" s="34">
        <f t="shared" si="6"/>
        <v>5.66</v>
      </c>
      <c r="V17" s="34">
        <f t="shared" si="6"/>
        <v>5.32</v>
      </c>
      <c r="W17" s="34">
        <f t="shared" si="6"/>
        <v>4.9800000000000004</v>
      </c>
      <c r="X17" s="34">
        <f t="shared" si="6"/>
        <v>4.6400000000000006</v>
      </c>
      <c r="Y17" s="34">
        <f t="shared" si="6"/>
        <v>4.3000000000000007</v>
      </c>
      <c r="Z17" s="34">
        <f t="shared" si="6"/>
        <v>3.9600000000000009</v>
      </c>
      <c r="AA17" s="34">
        <f t="shared" si="6"/>
        <v>3.620000000000001</v>
      </c>
      <c r="AB17" s="36" t="s">
        <v>245</v>
      </c>
      <c r="AC17" s="36" t="s">
        <v>245</v>
      </c>
      <c r="AD17" s="36" t="s">
        <v>245</v>
      </c>
      <c r="AE17" s="36" t="s">
        <v>245</v>
      </c>
      <c r="AF17" s="36" t="s">
        <v>245</v>
      </c>
      <c r="AG17" s="36" t="s">
        <v>245</v>
      </c>
      <c r="AH17" s="36" t="s">
        <v>245</v>
      </c>
      <c r="AI17" s="36" t="s">
        <v>245</v>
      </c>
      <c r="AJ17" s="36" t="s">
        <v>245</v>
      </c>
      <c r="AK17" s="36" t="s">
        <v>245</v>
      </c>
      <c r="AL17" s="36" t="s">
        <v>245</v>
      </c>
      <c r="AM17" s="36" t="s">
        <v>245</v>
      </c>
      <c r="AN17" s="63">
        <f t="shared" si="1"/>
        <v>0.20399999999999999</v>
      </c>
    </row>
    <row r="18" spans="1:40" ht="24">
      <c r="A18" s="62" t="s">
        <v>263</v>
      </c>
      <c r="B18" s="44" t="s">
        <v>264</v>
      </c>
      <c r="C18" s="22" t="s">
        <v>265</v>
      </c>
      <c r="D18" s="33">
        <v>68</v>
      </c>
      <c r="E18" s="33">
        <v>52.08</v>
      </c>
      <c r="F18" s="33">
        <v>41.28</v>
      </c>
      <c r="G18" s="33">
        <v>24</v>
      </c>
      <c r="H18" s="33">
        <v>22</v>
      </c>
      <c r="I18" s="33">
        <v>20</v>
      </c>
      <c r="J18" s="33">
        <v>18</v>
      </c>
      <c r="K18" s="33">
        <v>16</v>
      </c>
      <c r="L18" s="34">
        <v>13</v>
      </c>
      <c r="M18" s="38">
        <f>SUM(L18-0.34)</f>
        <v>12.66</v>
      </c>
      <c r="N18" s="38">
        <f t="shared" ref="N18:AC19" si="7">SUM(M18-0.34)</f>
        <v>12.32</v>
      </c>
      <c r="O18" s="38">
        <f t="shared" si="7"/>
        <v>11.98</v>
      </c>
      <c r="P18" s="38">
        <f t="shared" si="7"/>
        <v>11.64</v>
      </c>
      <c r="Q18" s="38">
        <f t="shared" si="7"/>
        <v>11.3</v>
      </c>
      <c r="R18" s="38">
        <f t="shared" si="7"/>
        <v>10.96</v>
      </c>
      <c r="S18" s="38">
        <f t="shared" si="7"/>
        <v>10.620000000000001</v>
      </c>
      <c r="T18" s="38">
        <v>9</v>
      </c>
      <c r="U18" s="34">
        <f t="shared" si="7"/>
        <v>8.66</v>
      </c>
      <c r="V18" s="34">
        <f t="shared" si="7"/>
        <v>8.32</v>
      </c>
      <c r="W18" s="34">
        <f t="shared" si="7"/>
        <v>7.98</v>
      </c>
      <c r="X18" s="34">
        <f t="shared" si="7"/>
        <v>7.6400000000000006</v>
      </c>
      <c r="Y18" s="34">
        <f t="shared" si="7"/>
        <v>7.3000000000000007</v>
      </c>
      <c r="Z18" s="34">
        <f t="shared" si="7"/>
        <v>6.9600000000000009</v>
      </c>
      <c r="AA18" s="34">
        <f t="shared" si="7"/>
        <v>6.620000000000001</v>
      </c>
      <c r="AB18" s="34">
        <v>4</v>
      </c>
      <c r="AC18" s="34">
        <f t="shared" si="7"/>
        <v>3.66</v>
      </c>
      <c r="AD18" s="34">
        <f t="shared" ref="AD18:AI18" si="8">SUM(AC18-0.34)</f>
        <v>3.3200000000000003</v>
      </c>
      <c r="AE18" s="34">
        <f t="shared" si="8"/>
        <v>2.9800000000000004</v>
      </c>
      <c r="AF18" s="34">
        <f t="shared" si="8"/>
        <v>2.6400000000000006</v>
      </c>
      <c r="AG18" s="34">
        <f t="shared" si="8"/>
        <v>2.3000000000000007</v>
      </c>
      <c r="AH18" s="34">
        <f t="shared" si="8"/>
        <v>1.9600000000000006</v>
      </c>
      <c r="AI18" s="34">
        <f t="shared" si="8"/>
        <v>1.6200000000000006</v>
      </c>
      <c r="AJ18" s="36" t="s">
        <v>245</v>
      </c>
      <c r="AK18" s="36" t="s">
        <v>245</v>
      </c>
      <c r="AL18" s="36" t="s">
        <v>245</v>
      </c>
      <c r="AM18" s="36" t="s">
        <v>245</v>
      </c>
      <c r="AN18" s="63">
        <f t="shared" si="1"/>
        <v>0.20399999999999999</v>
      </c>
    </row>
    <row r="19" spans="1:40">
      <c r="A19" s="62" t="s">
        <v>266</v>
      </c>
      <c r="B19" s="44" t="s">
        <v>267</v>
      </c>
      <c r="C19" s="32" t="s">
        <v>268</v>
      </c>
      <c r="D19" s="33">
        <v>68</v>
      </c>
      <c r="E19" s="33">
        <v>47.6</v>
      </c>
      <c r="F19" s="33">
        <v>36</v>
      </c>
      <c r="G19" s="33">
        <v>26</v>
      </c>
      <c r="H19" s="33">
        <v>24</v>
      </c>
      <c r="I19" s="33">
        <v>22</v>
      </c>
      <c r="J19" s="33">
        <v>20</v>
      </c>
      <c r="K19" s="33">
        <v>18</v>
      </c>
      <c r="L19" s="34">
        <v>13</v>
      </c>
      <c r="M19" s="38">
        <f>SUM(L19-0.34)</f>
        <v>12.66</v>
      </c>
      <c r="N19" s="38">
        <f t="shared" si="7"/>
        <v>12.32</v>
      </c>
      <c r="O19" s="38">
        <f t="shared" si="7"/>
        <v>11.98</v>
      </c>
      <c r="P19" s="38">
        <f t="shared" si="7"/>
        <v>11.64</v>
      </c>
      <c r="Q19" s="38">
        <f t="shared" si="7"/>
        <v>11.3</v>
      </c>
      <c r="R19" s="38">
        <f t="shared" si="7"/>
        <v>10.96</v>
      </c>
      <c r="S19" s="38">
        <f t="shared" si="7"/>
        <v>10.620000000000001</v>
      </c>
      <c r="T19" s="38">
        <v>9</v>
      </c>
      <c r="U19" s="34">
        <f t="shared" si="7"/>
        <v>8.66</v>
      </c>
      <c r="V19" s="34">
        <f t="shared" si="7"/>
        <v>8.32</v>
      </c>
      <c r="W19" s="34">
        <f t="shared" si="7"/>
        <v>7.98</v>
      </c>
      <c r="X19" s="34">
        <f t="shared" si="7"/>
        <v>7.6400000000000006</v>
      </c>
      <c r="Y19" s="34">
        <f t="shared" si="7"/>
        <v>7.3000000000000007</v>
      </c>
      <c r="Z19" s="34">
        <f t="shared" si="7"/>
        <v>6.9600000000000009</v>
      </c>
      <c r="AA19" s="34">
        <f t="shared" si="7"/>
        <v>6.620000000000001</v>
      </c>
      <c r="AB19" s="36" t="s">
        <v>245</v>
      </c>
      <c r="AC19" s="36" t="s">
        <v>245</v>
      </c>
      <c r="AD19" s="36" t="s">
        <v>245</v>
      </c>
      <c r="AE19" s="36" t="s">
        <v>245</v>
      </c>
      <c r="AF19" s="36" t="s">
        <v>245</v>
      </c>
      <c r="AG19" s="36" t="s">
        <v>245</v>
      </c>
      <c r="AH19" s="36" t="s">
        <v>245</v>
      </c>
      <c r="AI19" s="36" t="s">
        <v>245</v>
      </c>
      <c r="AJ19" s="36" t="s">
        <v>245</v>
      </c>
      <c r="AK19" s="36" t="s">
        <v>245</v>
      </c>
      <c r="AL19" s="36" t="s">
        <v>245</v>
      </c>
      <c r="AM19" s="36" t="s">
        <v>245</v>
      </c>
      <c r="AN19" s="63">
        <f t="shared" si="1"/>
        <v>0.20399999999999999</v>
      </c>
    </row>
    <row r="20" spans="1:40">
      <c r="A20" s="62" t="s">
        <v>269</v>
      </c>
      <c r="B20" s="44" t="s">
        <v>270</v>
      </c>
      <c r="C20" s="32" t="s">
        <v>271</v>
      </c>
      <c r="D20" s="33">
        <v>51</v>
      </c>
      <c r="E20" s="33">
        <v>35.700000000000003</v>
      </c>
      <c r="F20" s="33">
        <v>27</v>
      </c>
      <c r="G20" s="33">
        <v>19.5</v>
      </c>
      <c r="H20" s="33">
        <v>18</v>
      </c>
      <c r="I20" s="33">
        <v>16.5</v>
      </c>
      <c r="J20" s="33">
        <v>15</v>
      </c>
      <c r="K20" s="33">
        <v>13.5</v>
      </c>
      <c r="L20" s="38">
        <v>8</v>
      </c>
      <c r="M20" s="38">
        <f>SUM(L20-0.255)</f>
        <v>7.7450000000000001</v>
      </c>
      <c r="N20" s="38">
        <f t="shared" ref="N20:S20" si="9">SUM(M20-0.255)</f>
        <v>7.49</v>
      </c>
      <c r="O20" s="38">
        <f t="shared" si="9"/>
        <v>7.2350000000000003</v>
      </c>
      <c r="P20" s="38">
        <f t="shared" si="9"/>
        <v>6.98</v>
      </c>
      <c r="Q20" s="38">
        <f t="shared" si="9"/>
        <v>6.7250000000000005</v>
      </c>
      <c r="R20" s="38">
        <f t="shared" si="9"/>
        <v>6.4700000000000006</v>
      </c>
      <c r="S20" s="38">
        <f t="shared" si="9"/>
        <v>6.2150000000000007</v>
      </c>
      <c r="T20" s="37" t="s">
        <v>245</v>
      </c>
      <c r="U20" s="36" t="s">
        <v>245</v>
      </c>
      <c r="V20" s="36" t="s">
        <v>245</v>
      </c>
      <c r="W20" s="36" t="s">
        <v>245</v>
      </c>
      <c r="X20" s="36" t="s">
        <v>245</v>
      </c>
      <c r="Y20" s="36" t="s">
        <v>245</v>
      </c>
      <c r="Z20" s="36" t="s">
        <v>245</v>
      </c>
      <c r="AA20" s="36" t="s">
        <v>245</v>
      </c>
      <c r="AB20" s="36" t="s">
        <v>245</v>
      </c>
      <c r="AC20" s="36" t="s">
        <v>245</v>
      </c>
      <c r="AD20" s="36" t="s">
        <v>245</v>
      </c>
      <c r="AE20" s="36" t="s">
        <v>245</v>
      </c>
      <c r="AF20" s="36" t="s">
        <v>245</v>
      </c>
      <c r="AG20" s="36" t="s">
        <v>245</v>
      </c>
      <c r="AH20" s="36" t="s">
        <v>245</v>
      </c>
      <c r="AI20" s="36" t="s">
        <v>245</v>
      </c>
      <c r="AJ20" s="36" t="s">
        <v>245</v>
      </c>
      <c r="AK20" s="36" t="s">
        <v>245</v>
      </c>
      <c r="AL20" s="36" t="s">
        <v>245</v>
      </c>
      <c r="AM20" s="36" t="s">
        <v>245</v>
      </c>
      <c r="AN20" s="63">
        <f t="shared" si="1"/>
        <v>0.153</v>
      </c>
    </row>
    <row r="21" spans="1:40">
      <c r="A21" s="62" t="s">
        <v>272</v>
      </c>
      <c r="B21" s="44" t="s">
        <v>74</v>
      </c>
      <c r="C21" s="32" t="s">
        <v>273</v>
      </c>
      <c r="D21" s="33">
        <v>34</v>
      </c>
      <c r="E21" s="33">
        <v>26.04</v>
      </c>
      <c r="F21" s="33">
        <v>20.64</v>
      </c>
      <c r="G21" s="33">
        <v>12</v>
      </c>
      <c r="H21" s="33">
        <v>11</v>
      </c>
      <c r="I21" s="33">
        <v>10</v>
      </c>
      <c r="J21" s="33">
        <v>9</v>
      </c>
      <c r="K21" s="33">
        <v>8</v>
      </c>
      <c r="L21" s="38">
        <v>6</v>
      </c>
      <c r="M21" s="38">
        <f>SUM(L21-0.17)</f>
        <v>5.83</v>
      </c>
      <c r="N21" s="38">
        <f t="shared" ref="N21:S22" si="10">SUM(M21-0.17)</f>
        <v>5.66</v>
      </c>
      <c r="O21" s="38">
        <f t="shared" si="10"/>
        <v>5.49</v>
      </c>
      <c r="P21" s="38">
        <f t="shared" si="10"/>
        <v>5.32</v>
      </c>
      <c r="Q21" s="38">
        <f t="shared" si="10"/>
        <v>5.15</v>
      </c>
      <c r="R21" s="38">
        <f t="shared" si="10"/>
        <v>4.9800000000000004</v>
      </c>
      <c r="S21" s="38">
        <f t="shared" si="10"/>
        <v>4.8100000000000005</v>
      </c>
      <c r="T21" s="37" t="s">
        <v>245</v>
      </c>
      <c r="U21" s="36" t="s">
        <v>245</v>
      </c>
      <c r="V21" s="36" t="s">
        <v>245</v>
      </c>
      <c r="W21" s="36" t="s">
        <v>245</v>
      </c>
      <c r="X21" s="36" t="s">
        <v>245</v>
      </c>
      <c r="Y21" s="36" t="s">
        <v>245</v>
      </c>
      <c r="Z21" s="36" t="s">
        <v>245</v>
      </c>
      <c r="AA21" s="36" t="s">
        <v>245</v>
      </c>
      <c r="AB21" s="36" t="s">
        <v>245</v>
      </c>
      <c r="AC21" s="36" t="s">
        <v>245</v>
      </c>
      <c r="AD21" s="36" t="s">
        <v>245</v>
      </c>
      <c r="AE21" s="36" t="s">
        <v>245</v>
      </c>
      <c r="AF21" s="36" t="s">
        <v>245</v>
      </c>
      <c r="AG21" s="36" t="s">
        <v>245</v>
      </c>
      <c r="AH21" s="36" t="s">
        <v>245</v>
      </c>
      <c r="AI21" s="36" t="s">
        <v>245</v>
      </c>
      <c r="AJ21" s="36" t="s">
        <v>245</v>
      </c>
      <c r="AK21" s="36" t="s">
        <v>245</v>
      </c>
      <c r="AL21" s="36" t="s">
        <v>245</v>
      </c>
      <c r="AM21" s="36" t="s">
        <v>245</v>
      </c>
      <c r="AN21" s="63">
        <f t="shared" si="1"/>
        <v>0.10199999999999999</v>
      </c>
    </row>
    <row r="22" spans="1:40">
      <c r="A22" s="62" t="s">
        <v>274</v>
      </c>
      <c r="B22" s="44" t="s">
        <v>275</v>
      </c>
      <c r="C22" s="32" t="s">
        <v>276</v>
      </c>
      <c r="D22" s="33">
        <v>34</v>
      </c>
      <c r="E22" s="33">
        <v>26.04</v>
      </c>
      <c r="F22" s="33">
        <v>20.64</v>
      </c>
      <c r="G22" s="33">
        <v>12</v>
      </c>
      <c r="H22" s="33">
        <v>11</v>
      </c>
      <c r="I22" s="33">
        <v>10</v>
      </c>
      <c r="J22" s="33">
        <v>9</v>
      </c>
      <c r="K22" s="33">
        <v>8</v>
      </c>
      <c r="L22" s="38">
        <v>6</v>
      </c>
      <c r="M22" s="38">
        <f>SUM(L22-0.17)</f>
        <v>5.83</v>
      </c>
      <c r="N22" s="38">
        <f t="shared" si="10"/>
        <v>5.66</v>
      </c>
      <c r="O22" s="38">
        <f t="shared" si="10"/>
        <v>5.49</v>
      </c>
      <c r="P22" s="38">
        <f t="shared" si="10"/>
        <v>5.32</v>
      </c>
      <c r="Q22" s="38">
        <f t="shared" si="10"/>
        <v>5.15</v>
      </c>
      <c r="R22" s="38">
        <f t="shared" si="10"/>
        <v>4.9800000000000004</v>
      </c>
      <c r="S22" s="38">
        <f t="shared" si="10"/>
        <v>4.8100000000000005</v>
      </c>
      <c r="T22" s="36" t="s">
        <v>245</v>
      </c>
      <c r="U22" s="36" t="s">
        <v>245</v>
      </c>
      <c r="V22" s="36" t="s">
        <v>245</v>
      </c>
      <c r="W22" s="36" t="s">
        <v>245</v>
      </c>
      <c r="X22" s="36" t="s">
        <v>245</v>
      </c>
      <c r="Y22" s="36" t="s">
        <v>245</v>
      </c>
      <c r="Z22" s="36" t="s">
        <v>245</v>
      </c>
      <c r="AA22" s="36" t="s">
        <v>245</v>
      </c>
      <c r="AB22" s="36" t="s">
        <v>245</v>
      </c>
      <c r="AC22" s="36" t="s">
        <v>245</v>
      </c>
      <c r="AD22" s="36" t="s">
        <v>245</v>
      </c>
      <c r="AE22" s="36" t="s">
        <v>245</v>
      </c>
      <c r="AF22" s="36" t="s">
        <v>245</v>
      </c>
      <c r="AG22" s="36" t="s">
        <v>245</v>
      </c>
      <c r="AH22" s="36" t="s">
        <v>245</v>
      </c>
      <c r="AI22" s="36" t="s">
        <v>245</v>
      </c>
      <c r="AJ22" s="36" t="s">
        <v>245</v>
      </c>
      <c r="AK22" s="36" t="s">
        <v>245</v>
      </c>
      <c r="AL22" s="36" t="s">
        <v>245</v>
      </c>
      <c r="AM22" s="36" t="s">
        <v>245</v>
      </c>
      <c r="AN22" s="63">
        <f t="shared" si="1"/>
        <v>0.10199999999999999</v>
      </c>
    </row>
    <row r="23" spans="1:40">
      <c r="A23" s="62" t="s">
        <v>277</v>
      </c>
      <c r="B23" s="44" t="s">
        <v>50</v>
      </c>
      <c r="C23" s="32" t="s">
        <v>278</v>
      </c>
      <c r="D23" s="33">
        <v>25.5</v>
      </c>
      <c r="E23" s="33">
        <v>19.53</v>
      </c>
      <c r="F23" s="33">
        <v>15.48</v>
      </c>
      <c r="G23" s="33">
        <v>9</v>
      </c>
      <c r="H23" s="33">
        <v>8.25</v>
      </c>
      <c r="I23" s="33">
        <v>7.5</v>
      </c>
      <c r="J23" s="33">
        <v>6.75</v>
      </c>
      <c r="K23" s="33">
        <v>6</v>
      </c>
      <c r="L23" s="38">
        <v>5</v>
      </c>
      <c r="M23" s="38">
        <f>SUM(L23-0.1275)</f>
        <v>4.8724999999999996</v>
      </c>
      <c r="N23" s="38">
        <f t="shared" ref="N23:S23" si="11">SUM(M23-0.1275)</f>
        <v>4.7449999999999992</v>
      </c>
      <c r="O23" s="38">
        <f t="shared" si="11"/>
        <v>4.6174999999999988</v>
      </c>
      <c r="P23" s="38">
        <f t="shared" si="11"/>
        <v>4.4899999999999984</v>
      </c>
      <c r="Q23" s="38">
        <f t="shared" si="11"/>
        <v>4.362499999999998</v>
      </c>
      <c r="R23" s="38">
        <f t="shared" si="11"/>
        <v>4.2349999999999977</v>
      </c>
      <c r="S23" s="38">
        <f t="shared" si="11"/>
        <v>4.1074999999999973</v>
      </c>
      <c r="T23" s="36" t="s">
        <v>245</v>
      </c>
      <c r="U23" s="36" t="s">
        <v>245</v>
      </c>
      <c r="V23" s="36" t="s">
        <v>245</v>
      </c>
      <c r="W23" s="36" t="s">
        <v>245</v>
      </c>
      <c r="X23" s="36" t="s">
        <v>245</v>
      </c>
      <c r="Y23" s="36" t="s">
        <v>245</v>
      </c>
      <c r="Z23" s="36" t="s">
        <v>245</v>
      </c>
      <c r="AA23" s="36" t="s">
        <v>245</v>
      </c>
      <c r="AB23" s="36" t="s">
        <v>245</v>
      </c>
      <c r="AC23" s="36" t="s">
        <v>245</v>
      </c>
      <c r="AD23" s="36" t="s">
        <v>245</v>
      </c>
      <c r="AE23" s="36" t="s">
        <v>245</v>
      </c>
      <c r="AF23" s="36" t="s">
        <v>245</v>
      </c>
      <c r="AG23" s="36" t="s">
        <v>245</v>
      </c>
      <c r="AH23" s="36" t="s">
        <v>245</v>
      </c>
      <c r="AI23" s="36" t="s">
        <v>245</v>
      </c>
      <c r="AJ23" s="36" t="s">
        <v>245</v>
      </c>
      <c r="AK23" s="36" t="s">
        <v>245</v>
      </c>
      <c r="AL23" s="36" t="s">
        <v>245</v>
      </c>
      <c r="AM23" s="36" t="s">
        <v>245</v>
      </c>
      <c r="AN23" s="63">
        <f t="shared" si="1"/>
        <v>7.6499999999999999E-2</v>
      </c>
    </row>
    <row r="24" spans="1:40">
      <c r="A24" s="62" t="s">
        <v>279</v>
      </c>
      <c r="B24" s="44" t="s">
        <v>280</v>
      </c>
      <c r="C24" s="32" t="s">
        <v>281</v>
      </c>
      <c r="D24" s="33">
        <v>21.25</v>
      </c>
      <c r="E24" s="33">
        <v>14.5</v>
      </c>
      <c r="F24" s="33">
        <v>11.5</v>
      </c>
      <c r="G24" s="33">
        <v>7</v>
      </c>
      <c r="H24" s="33">
        <v>6.5</v>
      </c>
      <c r="I24" s="33">
        <v>6</v>
      </c>
      <c r="J24" s="33">
        <v>5.5</v>
      </c>
      <c r="K24" s="33">
        <v>5</v>
      </c>
      <c r="L24" s="38">
        <v>4</v>
      </c>
      <c r="M24" s="38">
        <f>SUM(L24-0.10625)</f>
        <v>3.8937499999999998</v>
      </c>
      <c r="N24" s="38">
        <f t="shared" ref="N24:S24" si="12">SUM(M24-0.10625)</f>
        <v>3.7874999999999996</v>
      </c>
      <c r="O24" s="38">
        <f t="shared" si="12"/>
        <v>3.6812499999999995</v>
      </c>
      <c r="P24" s="38">
        <f t="shared" si="12"/>
        <v>3.5749999999999993</v>
      </c>
      <c r="Q24" s="38">
        <f t="shared" si="12"/>
        <v>3.4687499999999991</v>
      </c>
      <c r="R24" s="38">
        <f t="shared" si="12"/>
        <v>3.3624999999999989</v>
      </c>
      <c r="S24" s="38">
        <f t="shared" si="12"/>
        <v>3.2562499999999988</v>
      </c>
      <c r="T24" s="36" t="s">
        <v>245</v>
      </c>
      <c r="U24" s="36" t="s">
        <v>245</v>
      </c>
      <c r="V24" s="36" t="s">
        <v>245</v>
      </c>
      <c r="W24" s="36" t="s">
        <v>245</v>
      </c>
      <c r="X24" s="36" t="s">
        <v>245</v>
      </c>
      <c r="Y24" s="36" t="s">
        <v>245</v>
      </c>
      <c r="Z24" s="36" t="s">
        <v>245</v>
      </c>
      <c r="AA24" s="36" t="s">
        <v>245</v>
      </c>
      <c r="AB24" s="36" t="s">
        <v>245</v>
      </c>
      <c r="AC24" s="36" t="s">
        <v>245</v>
      </c>
      <c r="AD24" s="36" t="s">
        <v>245</v>
      </c>
      <c r="AE24" s="36" t="s">
        <v>245</v>
      </c>
      <c r="AF24" s="36" t="s">
        <v>245</v>
      </c>
      <c r="AG24" s="36" t="s">
        <v>245</v>
      </c>
      <c r="AH24" s="36" t="s">
        <v>245</v>
      </c>
      <c r="AI24" s="36" t="s">
        <v>245</v>
      </c>
      <c r="AJ24" s="36" t="s">
        <v>245</v>
      </c>
      <c r="AK24" s="36" t="s">
        <v>245</v>
      </c>
      <c r="AL24" s="36" t="s">
        <v>245</v>
      </c>
      <c r="AM24" s="36" t="s">
        <v>245</v>
      </c>
      <c r="AN24" s="63">
        <f t="shared" si="1"/>
        <v>6.3750000000000001E-2</v>
      </c>
    </row>
    <row r="25" spans="1:40">
      <c r="A25" s="62" t="s">
        <v>282</v>
      </c>
      <c r="B25" s="44" t="s">
        <v>283</v>
      </c>
      <c r="C25" s="32" t="s">
        <v>284</v>
      </c>
      <c r="D25" s="33">
        <v>17</v>
      </c>
      <c r="E25" s="33">
        <v>13.02</v>
      </c>
      <c r="F25" s="33">
        <v>10.32</v>
      </c>
      <c r="G25" s="33">
        <v>6</v>
      </c>
      <c r="H25" s="33">
        <v>5.5</v>
      </c>
      <c r="I25" s="33">
        <v>5</v>
      </c>
      <c r="J25" s="33">
        <v>4.5</v>
      </c>
      <c r="K25" s="33">
        <v>4</v>
      </c>
      <c r="L25" s="38">
        <v>3</v>
      </c>
      <c r="M25" s="38">
        <f>SUM(L25-0.085)</f>
        <v>2.915</v>
      </c>
      <c r="N25" s="38">
        <f t="shared" ref="N25:S25" si="13">SUM(M25-0.085)</f>
        <v>2.83</v>
      </c>
      <c r="O25" s="38">
        <f t="shared" si="13"/>
        <v>2.7450000000000001</v>
      </c>
      <c r="P25" s="38">
        <f t="shared" si="13"/>
        <v>2.66</v>
      </c>
      <c r="Q25" s="38">
        <f t="shared" si="13"/>
        <v>2.5750000000000002</v>
      </c>
      <c r="R25" s="38">
        <f t="shared" si="13"/>
        <v>2.4900000000000002</v>
      </c>
      <c r="S25" s="38">
        <f t="shared" si="13"/>
        <v>2.4050000000000002</v>
      </c>
      <c r="T25" s="36" t="s">
        <v>245</v>
      </c>
      <c r="U25" s="36" t="s">
        <v>245</v>
      </c>
      <c r="V25" s="36" t="s">
        <v>245</v>
      </c>
      <c r="W25" s="36" t="s">
        <v>245</v>
      </c>
      <c r="X25" s="36" t="s">
        <v>245</v>
      </c>
      <c r="Y25" s="36" t="s">
        <v>245</v>
      </c>
      <c r="Z25" s="36" t="s">
        <v>245</v>
      </c>
      <c r="AA25" s="36" t="s">
        <v>245</v>
      </c>
      <c r="AB25" s="36" t="s">
        <v>245</v>
      </c>
      <c r="AC25" s="36" t="s">
        <v>245</v>
      </c>
      <c r="AD25" s="36" t="s">
        <v>245</v>
      </c>
      <c r="AE25" s="36" t="s">
        <v>245</v>
      </c>
      <c r="AF25" s="36" t="s">
        <v>245</v>
      </c>
      <c r="AG25" s="36" t="s">
        <v>245</v>
      </c>
      <c r="AH25" s="36" t="s">
        <v>245</v>
      </c>
      <c r="AI25" s="36" t="s">
        <v>245</v>
      </c>
      <c r="AJ25" s="36" t="s">
        <v>245</v>
      </c>
      <c r="AK25" s="36" t="s">
        <v>245</v>
      </c>
      <c r="AL25" s="36" t="s">
        <v>245</v>
      </c>
      <c r="AM25" s="36" t="s">
        <v>245</v>
      </c>
      <c r="AN25" s="63">
        <f t="shared" si="1"/>
        <v>5.0999999999999997E-2</v>
      </c>
    </row>
    <row r="26" spans="1:40" ht="24.75" thickBot="1">
      <c r="A26" s="39" t="s">
        <v>285</v>
      </c>
      <c r="B26" s="45" t="s">
        <v>286</v>
      </c>
      <c r="C26" s="23" t="s">
        <v>287</v>
      </c>
      <c r="D26" s="40">
        <v>11.48</v>
      </c>
      <c r="E26" s="40">
        <v>8.7899999999999991</v>
      </c>
      <c r="F26" s="40">
        <v>6.97</v>
      </c>
      <c r="G26" s="40">
        <v>4.05</v>
      </c>
      <c r="H26" s="40">
        <v>3.71</v>
      </c>
      <c r="I26" s="40">
        <v>3.38</v>
      </c>
      <c r="J26" s="40">
        <v>3.04</v>
      </c>
      <c r="K26" s="40">
        <v>2.7</v>
      </c>
      <c r="L26" s="41">
        <v>2</v>
      </c>
      <c r="M26" s="41">
        <f>SUM(L26-0.0574)</f>
        <v>1.9426000000000001</v>
      </c>
      <c r="N26" s="41">
        <f t="shared" ref="N26:AA26" si="14">SUM(M26-0.0574)</f>
        <v>1.8852000000000002</v>
      </c>
      <c r="O26" s="41">
        <f t="shared" si="14"/>
        <v>1.8278000000000003</v>
      </c>
      <c r="P26" s="41">
        <f t="shared" si="14"/>
        <v>1.7704000000000004</v>
      </c>
      <c r="Q26" s="41">
        <f t="shared" si="14"/>
        <v>1.7130000000000005</v>
      </c>
      <c r="R26" s="41">
        <f t="shared" si="14"/>
        <v>1.6556000000000006</v>
      </c>
      <c r="S26" s="41">
        <f t="shared" si="14"/>
        <v>1.5982000000000007</v>
      </c>
      <c r="T26" s="41">
        <v>1.3</v>
      </c>
      <c r="U26" s="41">
        <f t="shared" si="14"/>
        <v>1.2426000000000001</v>
      </c>
      <c r="V26" s="41">
        <f t="shared" si="14"/>
        <v>1.1852000000000003</v>
      </c>
      <c r="W26" s="41">
        <f t="shared" si="14"/>
        <v>1.1278000000000004</v>
      </c>
      <c r="X26" s="41">
        <f t="shared" si="14"/>
        <v>1.0704000000000005</v>
      </c>
      <c r="Y26" s="41">
        <f t="shared" si="14"/>
        <v>1.0130000000000006</v>
      </c>
      <c r="Z26" s="41">
        <f t="shared" si="14"/>
        <v>0.95560000000000056</v>
      </c>
      <c r="AA26" s="41">
        <f t="shared" si="14"/>
        <v>0.89820000000000055</v>
      </c>
      <c r="AB26" s="42" t="s">
        <v>245</v>
      </c>
      <c r="AC26" s="42" t="s">
        <v>245</v>
      </c>
      <c r="AD26" s="42" t="s">
        <v>245</v>
      </c>
      <c r="AE26" s="42" t="s">
        <v>245</v>
      </c>
      <c r="AF26" s="42" t="s">
        <v>245</v>
      </c>
      <c r="AG26" s="42" t="s">
        <v>245</v>
      </c>
      <c r="AH26" s="42" t="s">
        <v>245</v>
      </c>
      <c r="AI26" s="42" t="s">
        <v>245</v>
      </c>
      <c r="AJ26" s="42" t="s">
        <v>245</v>
      </c>
      <c r="AK26" s="42" t="s">
        <v>245</v>
      </c>
      <c r="AL26" s="42" t="s">
        <v>245</v>
      </c>
      <c r="AM26" s="42" t="s">
        <v>245</v>
      </c>
      <c r="AN26" s="43">
        <f t="shared" si="1"/>
        <v>3.4439999999999998E-2</v>
      </c>
    </row>
  </sheetData>
  <mergeCells count="42">
    <mergeCell ref="AM8:AM9"/>
    <mergeCell ref="AN8:AN9"/>
    <mergeCell ref="AG8:AG9"/>
    <mergeCell ref="AH8:AH9"/>
    <mergeCell ref="AI8:AI9"/>
    <mergeCell ref="AJ8:AJ9"/>
    <mergeCell ref="AK8:AK9"/>
    <mergeCell ref="AL8:AL9"/>
    <mergeCell ref="S8:S9"/>
    <mergeCell ref="AF8:AF9"/>
    <mergeCell ref="U8:U9"/>
    <mergeCell ref="V8:V9"/>
    <mergeCell ref="W8:W9"/>
    <mergeCell ref="X8:X9"/>
    <mergeCell ref="Y8:Y9"/>
    <mergeCell ref="Z8:Z9"/>
    <mergeCell ref="AA8:AA9"/>
    <mergeCell ref="AB8:AB9"/>
    <mergeCell ref="AC8:AC9"/>
    <mergeCell ref="AD8:AD9"/>
    <mergeCell ref="AE8:AE9"/>
    <mergeCell ref="N8:N9"/>
    <mergeCell ref="O8:O9"/>
    <mergeCell ref="P8:P9"/>
    <mergeCell ref="Q8:Q9"/>
    <mergeCell ref="R8:R9"/>
    <mergeCell ref="A5:AN5"/>
    <mergeCell ref="A7:A9"/>
    <mergeCell ref="B7:B9"/>
    <mergeCell ref="C7:C9"/>
    <mergeCell ref="D7:AM7"/>
    <mergeCell ref="D8:D9"/>
    <mergeCell ref="E8:E9"/>
    <mergeCell ref="F8:F9"/>
    <mergeCell ref="G8:G9"/>
    <mergeCell ref="H8:H9"/>
    <mergeCell ref="T8:T9"/>
    <mergeCell ref="I8:I9"/>
    <mergeCell ref="J8:J9"/>
    <mergeCell ref="K8:K9"/>
    <mergeCell ref="L8:L9"/>
    <mergeCell ref="M8:M9"/>
  </mergeCells>
  <pageMargins left="0.70866141732283472" right="0.70866141732283472" top="0.74803149606299213" bottom="0.74803149606299213" header="0.31496062992125984" footer="0.31496062992125984"/>
  <pageSetup paperSize="9" scale="67" fitToWidth="2" orientation="landscape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5"/>
  <sheetViews>
    <sheetView workbookViewId="0">
      <selection activeCell="AA6" sqref="AA6"/>
    </sheetView>
  </sheetViews>
  <sheetFormatPr defaultRowHeight="15"/>
  <cols>
    <col min="1" max="1" width="49.85546875" customWidth="1"/>
  </cols>
  <sheetData>
    <row r="1" spans="1:1">
      <c r="A1" s="17" t="s">
        <v>288</v>
      </c>
    </row>
    <row r="2" spans="1:1" s="19" customFormat="1" ht="15" customHeight="1">
      <c r="A2" s="18" t="s">
        <v>289</v>
      </c>
    </row>
    <row r="3" spans="1:1" s="19" customFormat="1" ht="15" customHeight="1">
      <c r="A3" s="18" t="s">
        <v>290</v>
      </c>
    </row>
    <row r="4" spans="1:1" s="19" customFormat="1" ht="15" customHeight="1">
      <c r="A4" s="18" t="s">
        <v>291</v>
      </c>
    </row>
    <row r="5" spans="1:1" s="19" customFormat="1" ht="15" customHeight="1">
      <c r="A5" s="18" t="s">
        <v>292</v>
      </c>
    </row>
    <row r="6" spans="1:1" s="19" customFormat="1" ht="15" customHeight="1">
      <c r="A6" s="18" t="s">
        <v>293</v>
      </c>
    </row>
    <row r="7" spans="1:1" s="19" customFormat="1" ht="15" customHeight="1">
      <c r="A7" s="18" t="s">
        <v>294</v>
      </c>
    </row>
    <row r="8" spans="1:1" s="19" customFormat="1" ht="15" customHeight="1">
      <c r="A8" s="18" t="s">
        <v>295</v>
      </c>
    </row>
    <row r="9" spans="1:1" s="19" customFormat="1" ht="15" customHeight="1">
      <c r="A9" s="18" t="s">
        <v>296</v>
      </c>
    </row>
    <row r="10" spans="1:1" s="19" customFormat="1" ht="15" customHeight="1">
      <c r="A10" s="18" t="s">
        <v>297</v>
      </c>
    </row>
    <row r="11" spans="1:1" s="19" customFormat="1" ht="15" customHeight="1">
      <c r="A11" s="18" t="s">
        <v>298</v>
      </c>
    </row>
    <row r="12" spans="1:1" s="19" customFormat="1" ht="15" customHeight="1">
      <c r="A12" s="18" t="s">
        <v>299</v>
      </c>
    </row>
    <row r="13" spans="1:1" s="19" customFormat="1" ht="15" customHeight="1">
      <c r="A13" s="18" t="s">
        <v>300</v>
      </c>
    </row>
    <row r="14" spans="1:1" s="19" customFormat="1" ht="15" customHeight="1">
      <c r="A14" s="18" t="s">
        <v>301</v>
      </c>
    </row>
    <row r="15" spans="1:1" s="19" customFormat="1" ht="15" customHeight="1">
      <c r="A15" s="18" t="s">
        <v>302</v>
      </c>
    </row>
    <row r="16" spans="1:1" s="19" customFormat="1" ht="15" customHeight="1">
      <c r="A16" s="18" t="s">
        <v>303</v>
      </c>
    </row>
    <row r="17" spans="1:1" s="19" customFormat="1" ht="15" customHeight="1">
      <c r="A17" s="18" t="s">
        <v>304</v>
      </c>
    </row>
    <row r="18" spans="1:1" s="19" customFormat="1" ht="15" customHeight="1">
      <c r="A18" s="18" t="s">
        <v>305</v>
      </c>
    </row>
    <row r="19" spans="1:1" s="19" customFormat="1" ht="15" customHeight="1">
      <c r="A19" s="18" t="s">
        <v>306</v>
      </c>
    </row>
    <row r="20" spans="1:1" s="19" customFormat="1" ht="15" customHeight="1">
      <c r="A20" s="18" t="s">
        <v>307</v>
      </c>
    </row>
    <row r="21" spans="1:1" s="19" customFormat="1" ht="15" customHeight="1">
      <c r="A21" s="18" t="s">
        <v>308</v>
      </c>
    </row>
    <row r="22" spans="1:1" s="19" customFormat="1" ht="15" customHeight="1">
      <c r="A22" s="18" t="s">
        <v>309</v>
      </c>
    </row>
    <row r="23" spans="1:1" s="19" customFormat="1" ht="15" customHeight="1">
      <c r="A23" s="18" t="s">
        <v>310</v>
      </c>
    </row>
    <row r="24" spans="1:1" s="19" customFormat="1" ht="15" customHeight="1">
      <c r="A24" s="18" t="s">
        <v>311</v>
      </c>
    </row>
    <row r="25" spans="1:1" s="19" customFormat="1" ht="15" customHeight="1">
      <c r="A25" s="18" t="s">
        <v>312</v>
      </c>
    </row>
    <row r="26" spans="1:1" s="19" customFormat="1" ht="15" customHeight="1">
      <c r="A26" s="18" t="s">
        <v>313</v>
      </c>
    </row>
    <row r="27" spans="1:1" s="19" customFormat="1" ht="15" customHeight="1">
      <c r="A27" s="18" t="s">
        <v>314</v>
      </c>
    </row>
    <row r="28" spans="1:1" s="19" customFormat="1" ht="15" customHeight="1">
      <c r="A28" s="18" t="s">
        <v>315</v>
      </c>
    </row>
    <row r="29" spans="1:1" s="19" customFormat="1" ht="15" customHeight="1">
      <c r="A29" s="18" t="s">
        <v>316</v>
      </c>
    </row>
    <row r="30" spans="1:1" s="19" customFormat="1" ht="15" customHeight="1">
      <c r="A30" s="18" t="s">
        <v>317</v>
      </c>
    </row>
    <row r="31" spans="1:1" s="19" customFormat="1" ht="15" customHeight="1">
      <c r="A31" s="18" t="s">
        <v>2</v>
      </c>
    </row>
    <row r="32" spans="1:1" s="19" customFormat="1" ht="15" customHeight="1">
      <c r="A32" s="18" t="s">
        <v>318</v>
      </c>
    </row>
    <row r="33" spans="1:1" s="19" customFormat="1" ht="15" customHeight="1">
      <c r="A33" s="18" t="s">
        <v>319</v>
      </c>
    </row>
    <row r="34" spans="1:1" s="19" customFormat="1" ht="15" customHeight="1">
      <c r="A34" s="18" t="s">
        <v>320</v>
      </c>
    </row>
    <row r="35" spans="1:1" s="19" customFormat="1" ht="15" customHeight="1">
      <c r="A35" s="18" t="s">
        <v>321</v>
      </c>
    </row>
    <row r="36" spans="1:1" s="19" customFormat="1" ht="15" customHeight="1">
      <c r="A36" s="18" t="s">
        <v>322</v>
      </c>
    </row>
    <row r="37" spans="1:1" s="19" customFormat="1" ht="15" customHeight="1">
      <c r="A37" s="18" t="s">
        <v>323</v>
      </c>
    </row>
    <row r="38" spans="1:1" s="19" customFormat="1" ht="15" customHeight="1">
      <c r="A38" s="18" t="s">
        <v>324</v>
      </c>
    </row>
    <row r="39" spans="1:1" s="19" customFormat="1" ht="15" customHeight="1">
      <c r="A39" s="18" t="s">
        <v>325</v>
      </c>
    </row>
    <row r="40" spans="1:1" s="19" customFormat="1" ht="15" customHeight="1">
      <c r="A40" s="18" t="s">
        <v>326</v>
      </c>
    </row>
    <row r="41" spans="1:1" s="19" customFormat="1" ht="15" customHeight="1">
      <c r="A41" s="18" t="s">
        <v>327</v>
      </c>
    </row>
    <row r="42" spans="1:1" s="19" customFormat="1" ht="15" customHeight="1">
      <c r="A42" s="18" t="s">
        <v>328</v>
      </c>
    </row>
    <row r="43" spans="1:1" s="19" customFormat="1" ht="15" customHeight="1">
      <c r="A43" s="18" t="s">
        <v>329</v>
      </c>
    </row>
    <row r="44" spans="1:1" s="19" customFormat="1" ht="15" customHeight="1">
      <c r="A44" s="18" t="s">
        <v>330</v>
      </c>
    </row>
    <row r="45" spans="1:1" s="19" customFormat="1" ht="15" customHeight="1">
      <c r="A45" s="18" t="s">
        <v>331</v>
      </c>
    </row>
    <row r="46" spans="1:1" s="19" customFormat="1" ht="15" customHeight="1">
      <c r="A46" s="18" t="s">
        <v>332</v>
      </c>
    </row>
    <row r="47" spans="1:1" s="19" customFormat="1" ht="15" customHeight="1">
      <c r="A47" s="18" t="s">
        <v>333</v>
      </c>
    </row>
    <row r="48" spans="1:1" s="19" customFormat="1" ht="15" customHeight="1">
      <c r="A48" s="18" t="s">
        <v>334</v>
      </c>
    </row>
    <row r="49" spans="1:1" s="19" customFormat="1" ht="15" customHeight="1">
      <c r="A49" s="18" t="s">
        <v>335</v>
      </c>
    </row>
    <row r="50" spans="1:1" s="19" customFormat="1" ht="15" customHeight="1">
      <c r="A50" s="18" t="s">
        <v>336</v>
      </c>
    </row>
    <row r="51" spans="1:1" s="19" customFormat="1" ht="15" customHeight="1">
      <c r="A51" s="18" t="s">
        <v>337</v>
      </c>
    </row>
    <row r="52" spans="1:1" s="19" customFormat="1" ht="15" customHeight="1">
      <c r="A52" s="18" t="s">
        <v>338</v>
      </c>
    </row>
    <row r="53" spans="1:1" s="19" customFormat="1" ht="15" customHeight="1">
      <c r="A53" s="18" t="s">
        <v>339</v>
      </c>
    </row>
    <row r="54" spans="1:1" s="19" customFormat="1" ht="15" customHeight="1">
      <c r="A54" s="18" t="s">
        <v>340</v>
      </c>
    </row>
    <row r="55" spans="1:1" s="19" customFormat="1" ht="15" customHeight="1">
      <c r="A55" s="18" t="s">
        <v>341</v>
      </c>
    </row>
    <row r="56" spans="1:1" s="19" customFormat="1" ht="15" customHeight="1">
      <c r="A56" s="18" t="s">
        <v>342</v>
      </c>
    </row>
    <row r="57" spans="1:1" s="19" customFormat="1" ht="15" customHeight="1">
      <c r="A57" s="18" t="s">
        <v>343</v>
      </c>
    </row>
    <row r="58" spans="1:1" s="19" customFormat="1" ht="15" customHeight="1">
      <c r="A58" s="18" t="s">
        <v>344</v>
      </c>
    </row>
    <row r="59" spans="1:1" s="19" customFormat="1" ht="15" customHeight="1">
      <c r="A59" s="18" t="s">
        <v>345</v>
      </c>
    </row>
    <row r="60" spans="1:1" s="19" customFormat="1" ht="15" customHeight="1">
      <c r="A60" s="18" t="s">
        <v>346</v>
      </c>
    </row>
    <row r="61" spans="1:1" s="19" customFormat="1" ht="15" customHeight="1">
      <c r="A61" s="18" t="s">
        <v>347</v>
      </c>
    </row>
    <row r="62" spans="1:1" s="19" customFormat="1" ht="15" customHeight="1">
      <c r="A62" s="18" t="s">
        <v>348</v>
      </c>
    </row>
    <row r="63" spans="1:1" s="19" customFormat="1" ht="15" customHeight="1">
      <c r="A63" s="18" t="s">
        <v>349</v>
      </c>
    </row>
    <row r="64" spans="1:1" s="19" customFormat="1" ht="15" customHeight="1">
      <c r="A64" s="18" t="s">
        <v>350</v>
      </c>
    </row>
    <row r="65" spans="1:1" s="19" customFormat="1" ht="15" customHeight="1">
      <c r="A65" s="18" t="s">
        <v>351</v>
      </c>
    </row>
    <row r="66" spans="1:1" s="19" customFormat="1" ht="15" customHeight="1">
      <c r="A66" s="18" t="s">
        <v>352</v>
      </c>
    </row>
    <row r="67" spans="1:1" s="19" customFormat="1" ht="15" customHeight="1">
      <c r="A67" s="18" t="s">
        <v>353</v>
      </c>
    </row>
    <row r="68" spans="1:1" s="19" customFormat="1" ht="15" customHeight="1">
      <c r="A68" s="18" t="s">
        <v>354</v>
      </c>
    </row>
    <row r="69" spans="1:1" s="19" customFormat="1" ht="15" customHeight="1">
      <c r="A69" s="18" t="s">
        <v>355</v>
      </c>
    </row>
    <row r="70" spans="1:1" s="19" customFormat="1" ht="15" customHeight="1">
      <c r="A70" s="18" t="s">
        <v>356</v>
      </c>
    </row>
    <row r="71" spans="1:1" s="19" customFormat="1" ht="15" customHeight="1">
      <c r="A71" s="18" t="s">
        <v>357</v>
      </c>
    </row>
    <row r="72" spans="1:1" s="19" customFormat="1" ht="15" customHeight="1">
      <c r="A72" s="18" t="s">
        <v>358</v>
      </c>
    </row>
    <row r="73" spans="1:1" s="19" customFormat="1" ht="15" customHeight="1">
      <c r="A73" s="18" t="s">
        <v>359</v>
      </c>
    </row>
    <row r="74" spans="1:1" s="19" customFormat="1" ht="15" customHeight="1">
      <c r="A74" s="18" t="s">
        <v>360</v>
      </c>
    </row>
    <row r="75" spans="1:1" s="19" customFormat="1" ht="15" customHeight="1">
      <c r="A75" s="18" t="s">
        <v>361</v>
      </c>
    </row>
  </sheetData>
  <pageMargins left="0.7" right="0.7" top="0.75" bottom="0.75" header="0.3" footer="0.3"/>
  <pageSetup paperSize="9"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as" ma:contentTypeID="0x0101006CB92C11A11C4849B1A04E87CB5CBA3E00B25229B82489764EA66F2DE8A27D6169" ma:contentTypeVersion="" ma:contentTypeDescription="" ma:contentTypeScope="" ma:versionID="0931c6de564a7629cccf322022ea058c">
  <xsd:schema xmlns:xsd="http://www.w3.org/2001/XMLSchema" xmlns:xs="http://www.w3.org/2001/XMLSchema" xmlns:p="http://schemas.microsoft.com/office/2006/metadata/properties" xmlns:ns1="http://schemas.microsoft.com/sharepoint/v3" xmlns:ns2="8902DE1A-95DF-4207-A6F5-4886129FD283" targetNamespace="http://schemas.microsoft.com/office/2006/metadata/properties" ma:root="true" ma:fieldsID="76079ac91e613e608df84c2c1f81413e" ns1:_="" ns2:_="">
    <xsd:import namespace="http://schemas.microsoft.com/sharepoint/v3"/>
    <xsd:import namespace="8902DE1A-95DF-4207-A6F5-4886129FD283"/>
    <xsd:element name="properties">
      <xsd:complexType>
        <xsd:sequence>
          <xsd:element name="documentManagement">
            <xsd:complexType>
              <xsd:all>
                <xsd:element ref="ns1:TemplateUrl" minOccurs="0"/>
                <xsd:element ref="ns1:xd_ProgID" minOccurs="0"/>
                <xsd:element ref="ns1:xd_Signature" minOccurs="0"/>
                <xsd:element ref="ns2:needDetail" minOccurs="0"/>
                <xsd:element ref="ns2:alreadyChecked" minOccurs="0"/>
                <xsd:element ref="ns2:Comme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TemplateUrl" ma:index="1" nillable="true" ma:displayName="Šablono saitas" ma:hidden="true" ma:internalName="TemplateUrl">
      <xsd:simpleType>
        <xsd:restriction base="dms:Text"/>
      </xsd:simpleType>
    </xsd:element>
    <xsd:element name="xd_ProgID" ma:index="2" nillable="true" ma:displayName="HTML failo saitas" ma:hidden="true" ma:internalName="xd_ProgID">
      <xsd:simpleType>
        <xsd:restriction base="dms:Text"/>
      </xsd:simpleType>
    </xsd:element>
    <xsd:element name="xd_Signature" ma:index="3" nillable="true" ma:displayName="Pasirašyta" ma:hidden="true" ma:internalName="xd_Signature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02DE1A-95DF-4207-A6F5-4886129FD283" elementFormDefault="qualified">
    <xsd:import namespace="http://schemas.microsoft.com/office/2006/documentManagement/types"/>
    <xsd:import namespace="http://schemas.microsoft.com/office/infopath/2007/PartnerControls"/>
    <xsd:element name="needDetail" ma:index="7" nillable="true" ma:displayName="Reikalingas patikslinimas" ma:internalName="needDetail">
      <xsd:simpleType>
        <xsd:restriction base="dms:Boolean"/>
      </xsd:simpleType>
    </xsd:element>
    <xsd:element name="alreadyChecked" ma:index="8" nillable="true" ma:displayName="Patikrinta" ma:internalName="alreadyChecked">
      <xsd:simpleType>
        <xsd:restriction base="dms:Boolean"/>
      </xsd:simpleType>
    </xsd:element>
    <xsd:element name="Comments" ma:index="9" nillable="true" ma:displayName="Komentarai" ma:internalName="Comments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/>
        <xsd:element ref="dc:title" minOccurs="0" maxOccurs="1" ma:index="0" ma:displayName="Antraštė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emplateUrl xmlns="http://schemas.microsoft.com/sharepoint/v3" xsi:nil="true"/>
    <alreadyChecked xmlns="8902DE1A-95DF-4207-A6F5-4886129FD283">true</alreadyChecked>
    <needDetail xmlns="8902DE1A-95DF-4207-A6F5-4886129FD283">false</needDetail>
    <xd_ProgID xmlns="http://schemas.microsoft.com/sharepoint/v3" xsi:nil="true"/>
    <Comments xmlns="8902DE1A-95DF-4207-A6F5-4886129FD283" xsi:nil="true"/>
  </documentManagement>
</p:properties>
</file>

<file path=customXml/itemProps1.xml><?xml version="1.0" encoding="utf-8"?>
<ds:datastoreItem xmlns:ds="http://schemas.openxmlformats.org/officeDocument/2006/customXml" ds:itemID="{44256B4C-A001-472E-BDFD-A7F189AD8D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8902DE1A-95DF-4207-A6F5-4886129FD28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07C8BA6-4B1B-4A20-91C7-28354E7435B3}">
  <ds:schemaRefs>
    <ds:schemaRef ds:uri="http://schemas.microsoft.com/sharepoint/v3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8902DE1A-95DF-4207-A6F5-4886129FD283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3</vt:i4>
      </vt:variant>
      <vt:variant>
        <vt:lpstr>Įvardinti diapazonai</vt:lpstr>
      </vt:variant>
      <vt:variant>
        <vt:i4>1</vt:i4>
      </vt:variant>
    </vt:vector>
  </HeadingPairs>
  <TitlesOfParts>
    <vt:vector size="4" baseType="lpstr">
      <vt:lpstr>I dalis</vt:lpstr>
      <vt:lpstr>Balų lentelė</vt:lpstr>
      <vt:lpstr>Pripazintos federacijos</vt:lpstr>
      <vt:lpstr>'I dalis'!Print_Area</vt:lpstr>
    </vt:vector>
  </TitlesOfParts>
  <Manager/>
  <Company>Grizli777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 etapas.xlsx</dc:title>
  <dc:subject/>
  <dc:creator>Dell</dc:creator>
  <cp:keywords/>
  <dc:description/>
  <cp:lastModifiedBy>Papartė Gintarė</cp:lastModifiedBy>
  <cp:revision/>
  <dcterms:created xsi:type="dcterms:W3CDTF">2013-11-12T13:42:11Z</dcterms:created>
  <dcterms:modified xsi:type="dcterms:W3CDTF">2021-03-10T11:29:33Z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0x0101006CB92C11A11C4849B1A04E87CB5CBA3E00B25229B82489764EA66F2DE8A27D6169</vt:lpwstr>
  </property>
</Properties>
</file>