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parte\Desktop\"/>
    </mc:Choice>
  </mc:AlternateContent>
  <bookViews>
    <workbookView xWindow="0" yWindow="0" windowWidth="28800" windowHeight="12300"/>
  </bookViews>
  <sheets>
    <sheet name="I dalis" sheetId="2" r:id="rId1"/>
    <sheet name="Balų lentelė" sheetId="13" state="hidden" r:id="rId2"/>
    <sheet name="Pripazintos federacijos" sheetId="11" state="hidden" r:id="rId3"/>
  </sheets>
  <definedNames>
    <definedName name="_xlnm.Print_Area" localSheetId="0">'I dalis'!$A:$R</definedName>
  </definedNames>
  <calcPr calcId="171026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7" i="2" l="1"/>
  <c r="P257" i="2"/>
  <c r="O256" i="2"/>
  <c r="P256" i="2"/>
  <c r="N256" i="2"/>
  <c r="Q256" i="2"/>
  <c r="N257" i="2"/>
  <c r="Q257" i="2"/>
  <c r="R256" i="2"/>
  <c r="R257" i="2"/>
  <c r="O258" i="2"/>
  <c r="P258" i="2"/>
  <c r="N258" i="2"/>
  <c r="Q258" i="2"/>
  <c r="R258" i="2"/>
  <c r="N231" i="2"/>
  <c r="O231" i="2"/>
  <c r="P231" i="2"/>
  <c r="Q231" i="2"/>
  <c r="R231" i="2"/>
  <c r="N232" i="2"/>
  <c r="O232" i="2"/>
  <c r="P232" i="2"/>
  <c r="Q232" i="2"/>
  <c r="R232" i="2"/>
  <c r="N233" i="2"/>
  <c r="O233" i="2"/>
  <c r="P233" i="2"/>
  <c r="Q233" i="2"/>
  <c r="R233" i="2"/>
  <c r="N234" i="2"/>
  <c r="O234" i="2"/>
  <c r="P234" i="2"/>
  <c r="Q234" i="2"/>
  <c r="N230" i="2"/>
  <c r="O230" i="2"/>
  <c r="N206" i="2"/>
  <c r="O206" i="2"/>
  <c r="P206" i="2"/>
  <c r="Q206" i="2"/>
  <c r="R206" i="2"/>
  <c r="N207" i="2"/>
  <c r="O207" i="2"/>
  <c r="P207" i="2"/>
  <c r="Q207" i="2"/>
  <c r="R207" i="2"/>
  <c r="N208" i="2"/>
  <c r="O208" i="2"/>
  <c r="P208" i="2"/>
  <c r="Q208" i="2"/>
  <c r="R208" i="2"/>
  <c r="N197" i="2"/>
  <c r="O197" i="2"/>
  <c r="P197" i="2"/>
  <c r="Q197" i="2"/>
  <c r="R197" i="2"/>
  <c r="N198" i="2"/>
  <c r="O198" i="2"/>
  <c r="P198" i="2"/>
  <c r="Q198" i="2"/>
  <c r="R198" i="2"/>
  <c r="N125" i="2"/>
  <c r="O125" i="2"/>
  <c r="P125" i="2"/>
  <c r="Q125" i="2"/>
  <c r="R125" i="2"/>
  <c r="N126" i="2"/>
  <c r="O126" i="2"/>
  <c r="P126" i="2"/>
  <c r="Q126" i="2"/>
  <c r="R126" i="2"/>
  <c r="N127" i="2"/>
  <c r="O127" i="2"/>
  <c r="P127" i="2"/>
  <c r="Q127" i="2"/>
  <c r="R127" i="2"/>
  <c r="N128" i="2"/>
  <c r="O128" i="2"/>
  <c r="P128" i="2"/>
  <c r="Q128" i="2"/>
  <c r="R128" i="2"/>
  <c r="N129" i="2"/>
  <c r="O129" i="2"/>
  <c r="P129" i="2"/>
  <c r="Q129" i="2"/>
  <c r="R129" i="2"/>
  <c r="N130" i="2"/>
  <c r="O130" i="2"/>
  <c r="P130" i="2"/>
  <c r="Q130" i="2"/>
  <c r="R130" i="2"/>
  <c r="N131" i="2"/>
  <c r="O131" i="2"/>
  <c r="P131" i="2"/>
  <c r="Q131" i="2"/>
  <c r="R131" i="2"/>
  <c r="O132" i="2"/>
  <c r="P132" i="2"/>
  <c r="N132" i="2"/>
  <c r="Q132" i="2"/>
  <c r="R132" i="2"/>
  <c r="O133" i="2"/>
  <c r="P133" i="2"/>
  <c r="N133" i="2"/>
  <c r="Q133" i="2"/>
  <c r="R133" i="2"/>
  <c r="N134" i="2"/>
  <c r="O134" i="2"/>
  <c r="P134" i="2"/>
  <c r="Q134" i="2"/>
  <c r="R134" i="2"/>
  <c r="N135" i="2"/>
  <c r="O135" i="2"/>
  <c r="P135" i="2"/>
  <c r="Q135" i="2"/>
  <c r="R135" i="2"/>
  <c r="N136" i="2"/>
  <c r="O136" i="2"/>
  <c r="P136" i="2"/>
  <c r="Q136" i="2"/>
  <c r="R136" i="2"/>
  <c r="O137" i="2"/>
  <c r="P137" i="2"/>
  <c r="N137" i="2"/>
  <c r="Q137" i="2"/>
  <c r="R137" i="2"/>
  <c r="N138" i="2"/>
  <c r="O138" i="2"/>
  <c r="P138" i="2"/>
  <c r="Q138" i="2"/>
  <c r="R138" i="2"/>
  <c r="N139" i="2"/>
  <c r="O139" i="2"/>
  <c r="P139" i="2"/>
  <c r="Q139" i="2"/>
  <c r="R139" i="2"/>
  <c r="N140" i="2"/>
  <c r="O140" i="2"/>
  <c r="P140" i="2"/>
  <c r="Q140" i="2"/>
  <c r="R140" i="2"/>
  <c r="N141" i="2"/>
  <c r="O141" i="2"/>
  <c r="P141" i="2"/>
  <c r="Q141" i="2"/>
  <c r="R141" i="2"/>
  <c r="N142" i="2"/>
  <c r="O142" i="2"/>
  <c r="P142" i="2"/>
  <c r="Q142" i="2"/>
  <c r="R142" i="2"/>
  <c r="N143" i="2"/>
  <c r="O143" i="2"/>
  <c r="P143" i="2"/>
  <c r="Q143" i="2"/>
  <c r="R143" i="2"/>
  <c r="N144" i="2"/>
  <c r="O144" i="2"/>
  <c r="P144" i="2"/>
  <c r="Q144" i="2"/>
  <c r="R144" i="2"/>
  <c r="N145" i="2"/>
  <c r="O145" i="2"/>
  <c r="P145" i="2"/>
  <c r="Q145" i="2"/>
  <c r="R145" i="2"/>
  <c r="N146" i="2"/>
  <c r="O146" i="2"/>
  <c r="P146" i="2"/>
  <c r="Q146" i="2"/>
  <c r="R146" i="2"/>
  <c r="N147" i="2"/>
  <c r="O147" i="2"/>
  <c r="P147" i="2"/>
  <c r="Q147" i="2"/>
  <c r="R147" i="2"/>
  <c r="N148" i="2"/>
  <c r="O148" i="2"/>
  <c r="P148" i="2"/>
  <c r="Q148" i="2"/>
  <c r="R148" i="2"/>
  <c r="N99" i="2"/>
  <c r="O99" i="2"/>
  <c r="P99" i="2"/>
  <c r="Q99" i="2"/>
  <c r="R99" i="2"/>
  <c r="N71" i="2"/>
  <c r="O71" i="2"/>
  <c r="P71" i="2"/>
  <c r="Q71" i="2"/>
  <c r="R71" i="2"/>
  <c r="N72" i="2"/>
  <c r="O72" i="2"/>
  <c r="P72" i="2"/>
  <c r="Q72" i="2"/>
  <c r="R72" i="2"/>
  <c r="N73" i="2"/>
  <c r="O73" i="2"/>
  <c r="P73" i="2"/>
  <c r="Q73" i="2"/>
  <c r="R73" i="2"/>
  <c r="N74" i="2"/>
  <c r="O74" i="2"/>
  <c r="P74" i="2"/>
  <c r="Q74" i="2"/>
  <c r="R74" i="2"/>
  <c r="N75" i="2"/>
  <c r="O75" i="2"/>
  <c r="P75" i="2"/>
  <c r="Q75" i="2"/>
  <c r="R75" i="2"/>
  <c r="N76" i="2"/>
  <c r="O76" i="2"/>
  <c r="P76" i="2"/>
  <c r="Q76" i="2"/>
  <c r="R76" i="2"/>
  <c r="N77" i="2"/>
  <c r="O77" i="2"/>
  <c r="P77" i="2"/>
  <c r="Q77" i="2"/>
  <c r="R77" i="2"/>
  <c r="N78" i="2"/>
  <c r="O78" i="2"/>
  <c r="P78" i="2"/>
  <c r="Q78" i="2"/>
  <c r="R78" i="2"/>
  <c r="N79" i="2"/>
  <c r="O79" i="2"/>
  <c r="P79" i="2"/>
  <c r="Q79" i="2"/>
  <c r="R79" i="2"/>
  <c r="N700" i="2"/>
  <c r="N692" i="2"/>
  <c r="N693" i="2"/>
  <c r="N694" i="2"/>
  <c r="N695" i="2"/>
  <c r="N696" i="2"/>
  <c r="N697" i="2"/>
  <c r="N698" i="2"/>
  <c r="N699" i="2"/>
  <c r="N691" i="2"/>
  <c r="N675" i="2"/>
  <c r="N676" i="2"/>
  <c r="N677" i="2"/>
  <c r="N678" i="2"/>
  <c r="N679" i="2"/>
  <c r="N680" i="2"/>
  <c r="N681" i="2"/>
  <c r="N682" i="2"/>
  <c r="N683" i="2"/>
  <c r="N674" i="2"/>
  <c r="N658" i="2"/>
  <c r="N659" i="2"/>
  <c r="N660" i="2"/>
  <c r="N661" i="2"/>
  <c r="N662" i="2"/>
  <c r="N663" i="2"/>
  <c r="N664" i="2"/>
  <c r="N665" i="2"/>
  <c r="N666" i="2"/>
  <c r="N657" i="2"/>
  <c r="N641" i="2"/>
  <c r="N642" i="2"/>
  <c r="N643" i="2"/>
  <c r="N644" i="2"/>
  <c r="N645" i="2"/>
  <c r="N646" i="2"/>
  <c r="N647" i="2"/>
  <c r="N648" i="2"/>
  <c r="N649" i="2"/>
  <c r="N640" i="2"/>
  <c r="N624" i="2"/>
  <c r="N625" i="2"/>
  <c r="N626" i="2"/>
  <c r="N627" i="2"/>
  <c r="N628" i="2"/>
  <c r="N629" i="2"/>
  <c r="N630" i="2"/>
  <c r="N631" i="2"/>
  <c r="N632" i="2"/>
  <c r="N623" i="2"/>
  <c r="N607" i="2"/>
  <c r="N608" i="2"/>
  <c r="N609" i="2"/>
  <c r="N610" i="2"/>
  <c r="N611" i="2"/>
  <c r="N612" i="2"/>
  <c r="N613" i="2"/>
  <c r="N614" i="2"/>
  <c r="N615" i="2"/>
  <c r="N606" i="2"/>
  <c r="N590" i="2"/>
  <c r="N591" i="2"/>
  <c r="N592" i="2"/>
  <c r="N593" i="2"/>
  <c r="N594" i="2"/>
  <c r="N595" i="2"/>
  <c r="N596" i="2"/>
  <c r="N597" i="2"/>
  <c r="N598" i="2"/>
  <c r="N589" i="2"/>
  <c r="N573" i="2"/>
  <c r="N574" i="2"/>
  <c r="N575" i="2"/>
  <c r="N576" i="2"/>
  <c r="N577" i="2"/>
  <c r="N578" i="2"/>
  <c r="N579" i="2"/>
  <c r="N580" i="2"/>
  <c r="N581" i="2"/>
  <c r="N572" i="2"/>
  <c r="N556" i="2"/>
  <c r="N557" i="2"/>
  <c r="N558" i="2"/>
  <c r="N559" i="2"/>
  <c r="N560" i="2"/>
  <c r="N561" i="2"/>
  <c r="N562" i="2"/>
  <c r="N563" i="2"/>
  <c r="N564" i="2"/>
  <c r="N555" i="2"/>
  <c r="N539" i="2"/>
  <c r="N540" i="2"/>
  <c r="N541" i="2"/>
  <c r="N542" i="2"/>
  <c r="N543" i="2"/>
  <c r="N544" i="2"/>
  <c r="N545" i="2"/>
  <c r="N546" i="2"/>
  <c r="N547" i="2"/>
  <c r="N538" i="2"/>
  <c r="N522" i="2"/>
  <c r="N523" i="2"/>
  <c r="N524" i="2"/>
  <c r="N525" i="2"/>
  <c r="N526" i="2"/>
  <c r="N527" i="2"/>
  <c r="N528" i="2"/>
  <c r="N529" i="2"/>
  <c r="N530" i="2"/>
  <c r="N521" i="2"/>
  <c r="N505" i="2"/>
  <c r="N506" i="2"/>
  <c r="N507" i="2"/>
  <c r="N508" i="2"/>
  <c r="N509" i="2"/>
  <c r="N510" i="2"/>
  <c r="N511" i="2"/>
  <c r="N512" i="2"/>
  <c r="N513" i="2"/>
  <c r="N504" i="2"/>
  <c r="N488" i="2"/>
  <c r="N489" i="2"/>
  <c r="N490" i="2"/>
  <c r="N491" i="2"/>
  <c r="N492" i="2"/>
  <c r="N493" i="2"/>
  <c r="N494" i="2"/>
  <c r="N495" i="2"/>
  <c r="N496" i="2"/>
  <c r="N487" i="2"/>
  <c r="N471" i="2"/>
  <c r="N472" i="2"/>
  <c r="N473" i="2"/>
  <c r="N474" i="2"/>
  <c r="N475" i="2"/>
  <c r="N476" i="2"/>
  <c r="N477" i="2"/>
  <c r="N478" i="2"/>
  <c r="N479" i="2"/>
  <c r="N470" i="2"/>
  <c r="N454" i="2"/>
  <c r="N455" i="2"/>
  <c r="N456" i="2"/>
  <c r="N457" i="2"/>
  <c r="N458" i="2"/>
  <c r="N459" i="2"/>
  <c r="N460" i="2"/>
  <c r="N461" i="2"/>
  <c r="N462" i="2"/>
  <c r="N453" i="2"/>
  <c r="N437" i="2"/>
  <c r="N438" i="2"/>
  <c r="N439" i="2"/>
  <c r="N440" i="2"/>
  <c r="N441" i="2"/>
  <c r="N442" i="2"/>
  <c r="N443" i="2"/>
  <c r="N444" i="2"/>
  <c r="N445" i="2"/>
  <c r="N436" i="2"/>
  <c r="N420" i="2"/>
  <c r="N421" i="2"/>
  <c r="N422" i="2"/>
  <c r="N423" i="2"/>
  <c r="N424" i="2"/>
  <c r="N425" i="2"/>
  <c r="N426" i="2"/>
  <c r="N427" i="2"/>
  <c r="N428" i="2"/>
  <c r="N419" i="2"/>
  <c r="N403" i="2"/>
  <c r="N404" i="2"/>
  <c r="N405" i="2"/>
  <c r="N406" i="2"/>
  <c r="N407" i="2"/>
  <c r="N408" i="2"/>
  <c r="N409" i="2"/>
  <c r="N410" i="2"/>
  <c r="N411" i="2"/>
  <c r="N402" i="2"/>
  <c r="N386" i="2"/>
  <c r="N387" i="2"/>
  <c r="N388" i="2"/>
  <c r="N389" i="2"/>
  <c r="N390" i="2"/>
  <c r="N391" i="2"/>
  <c r="N392" i="2"/>
  <c r="N393" i="2"/>
  <c r="N394" i="2"/>
  <c r="N385" i="2"/>
  <c r="N369" i="2"/>
  <c r="N370" i="2"/>
  <c r="N371" i="2"/>
  <c r="N372" i="2"/>
  <c r="N373" i="2"/>
  <c r="N374" i="2"/>
  <c r="N375" i="2"/>
  <c r="N376" i="2"/>
  <c r="N377" i="2"/>
  <c r="N368" i="2"/>
  <c r="N353" i="2"/>
  <c r="N354" i="2"/>
  <c r="N355" i="2"/>
  <c r="N356" i="2"/>
  <c r="N357" i="2"/>
  <c r="N358" i="2"/>
  <c r="N359" i="2"/>
  <c r="N360" i="2"/>
  <c r="N361" i="2"/>
  <c r="N352" i="2"/>
  <c r="N336" i="2"/>
  <c r="N337" i="2"/>
  <c r="N338" i="2"/>
  <c r="N339" i="2"/>
  <c r="N340" i="2"/>
  <c r="N341" i="2"/>
  <c r="N342" i="2"/>
  <c r="N343" i="2"/>
  <c r="N344" i="2"/>
  <c r="N335" i="2"/>
  <c r="N319" i="2"/>
  <c r="N320" i="2"/>
  <c r="N321" i="2"/>
  <c r="N322" i="2"/>
  <c r="N323" i="2"/>
  <c r="N324" i="2"/>
  <c r="N325" i="2"/>
  <c r="N326" i="2"/>
  <c r="N327" i="2"/>
  <c r="N318" i="2"/>
  <c r="N310" i="2"/>
  <c r="N302" i="2"/>
  <c r="N303" i="2"/>
  <c r="N304" i="2"/>
  <c r="N305" i="2"/>
  <c r="N306" i="2"/>
  <c r="N307" i="2"/>
  <c r="N308" i="2"/>
  <c r="N309" i="2"/>
  <c r="N301" i="2"/>
  <c r="N285" i="2"/>
  <c r="N286" i="2"/>
  <c r="N287" i="2"/>
  <c r="N288" i="2"/>
  <c r="N289" i="2"/>
  <c r="N290" i="2"/>
  <c r="N291" i="2"/>
  <c r="N292" i="2"/>
  <c r="N293" i="2"/>
  <c r="N284" i="2"/>
  <c r="N268" i="2"/>
  <c r="N269" i="2"/>
  <c r="N270" i="2"/>
  <c r="N271" i="2"/>
  <c r="N272" i="2"/>
  <c r="N273" i="2"/>
  <c r="N274" i="2"/>
  <c r="N275" i="2"/>
  <c r="N276" i="2"/>
  <c r="N267" i="2"/>
  <c r="N251" i="2"/>
  <c r="N252" i="2"/>
  <c r="N253" i="2"/>
  <c r="N254" i="2"/>
  <c r="N255" i="2"/>
  <c r="N259" i="2"/>
  <c r="N250" i="2"/>
  <c r="N225" i="2"/>
  <c r="N226" i="2"/>
  <c r="N227" i="2"/>
  <c r="N228" i="2"/>
  <c r="N229" i="2"/>
  <c r="N235" i="2"/>
  <c r="N236" i="2"/>
  <c r="N224" i="2"/>
  <c r="N199" i="2"/>
  <c r="N200" i="2"/>
  <c r="N201" i="2"/>
  <c r="N202" i="2"/>
  <c r="N203" i="2"/>
  <c r="N204" i="2"/>
  <c r="N205" i="2"/>
  <c r="N209" i="2"/>
  <c r="N173" i="2"/>
  <c r="N174" i="2"/>
  <c r="N175" i="2"/>
  <c r="N176" i="2"/>
  <c r="N177" i="2"/>
  <c r="N178" i="2"/>
  <c r="N179" i="2"/>
  <c r="N180" i="2"/>
  <c r="N181" i="2"/>
  <c r="N172" i="2"/>
  <c r="N124" i="2"/>
  <c r="N100" i="2"/>
  <c r="N101" i="2"/>
  <c r="N102" i="2"/>
  <c r="N103" i="2"/>
  <c r="N104" i="2"/>
  <c r="N105" i="2"/>
  <c r="N106" i="2"/>
  <c r="N107" i="2"/>
  <c r="N108" i="2"/>
  <c r="N66" i="2"/>
  <c r="N67" i="2"/>
  <c r="N68" i="2"/>
  <c r="N69" i="2"/>
  <c r="N70" i="2"/>
  <c r="N65" i="2"/>
  <c r="N43" i="2"/>
  <c r="N44" i="2"/>
  <c r="N45" i="2"/>
  <c r="N46" i="2"/>
  <c r="N47" i="2"/>
  <c r="N48" i="2"/>
  <c r="N49" i="2"/>
  <c r="N50" i="2"/>
  <c r="N51" i="2"/>
  <c r="N42" i="2"/>
  <c r="N20" i="2"/>
  <c r="N21" i="2"/>
  <c r="N22" i="2"/>
  <c r="N23" i="2"/>
  <c r="N24" i="2"/>
  <c r="N25" i="2"/>
  <c r="N26" i="2"/>
  <c r="N27" i="2"/>
  <c r="N28" i="2"/>
  <c r="N19" i="2"/>
  <c r="O700" i="2"/>
  <c r="O692" i="2"/>
  <c r="O693" i="2"/>
  <c r="O694" i="2"/>
  <c r="O695" i="2"/>
  <c r="O696" i="2"/>
  <c r="O697" i="2"/>
  <c r="O698" i="2"/>
  <c r="O699" i="2"/>
  <c r="O691" i="2"/>
  <c r="O675" i="2"/>
  <c r="O676" i="2"/>
  <c r="O677" i="2"/>
  <c r="O678" i="2"/>
  <c r="O679" i="2"/>
  <c r="O680" i="2"/>
  <c r="O681" i="2"/>
  <c r="O682" i="2"/>
  <c r="O683" i="2"/>
  <c r="O674" i="2"/>
  <c r="O658" i="2"/>
  <c r="O659" i="2"/>
  <c r="O660" i="2"/>
  <c r="O661" i="2"/>
  <c r="O662" i="2"/>
  <c r="O663" i="2"/>
  <c r="O664" i="2"/>
  <c r="O665" i="2"/>
  <c r="O666" i="2"/>
  <c r="O657" i="2"/>
  <c r="O641" i="2"/>
  <c r="O642" i="2"/>
  <c r="O643" i="2"/>
  <c r="O644" i="2"/>
  <c r="O645" i="2"/>
  <c r="O646" i="2"/>
  <c r="O647" i="2"/>
  <c r="O648" i="2"/>
  <c r="O649" i="2"/>
  <c r="O640" i="2"/>
  <c r="O624" i="2"/>
  <c r="O625" i="2"/>
  <c r="O626" i="2"/>
  <c r="O627" i="2"/>
  <c r="O628" i="2"/>
  <c r="O629" i="2"/>
  <c r="O630" i="2"/>
  <c r="O631" i="2"/>
  <c r="O632" i="2"/>
  <c r="O623" i="2"/>
  <c r="O607" i="2"/>
  <c r="O608" i="2"/>
  <c r="O609" i="2"/>
  <c r="O610" i="2"/>
  <c r="O611" i="2"/>
  <c r="O612" i="2"/>
  <c r="O613" i="2"/>
  <c r="O614" i="2"/>
  <c r="O615" i="2"/>
  <c r="O606" i="2"/>
  <c r="O590" i="2"/>
  <c r="O591" i="2"/>
  <c r="O592" i="2"/>
  <c r="O593" i="2"/>
  <c r="O594" i="2"/>
  <c r="O595" i="2"/>
  <c r="O596" i="2"/>
  <c r="O597" i="2"/>
  <c r="O598" i="2"/>
  <c r="O589" i="2"/>
  <c r="O573" i="2"/>
  <c r="O574" i="2"/>
  <c r="O575" i="2"/>
  <c r="O576" i="2"/>
  <c r="O577" i="2"/>
  <c r="O578" i="2"/>
  <c r="O579" i="2"/>
  <c r="O580" i="2"/>
  <c r="O581" i="2"/>
  <c r="O572" i="2"/>
  <c r="O556" i="2"/>
  <c r="O557" i="2"/>
  <c r="O558" i="2"/>
  <c r="O559" i="2"/>
  <c r="O560" i="2"/>
  <c r="O561" i="2"/>
  <c r="O562" i="2"/>
  <c r="O563" i="2"/>
  <c r="O564" i="2"/>
  <c r="O555" i="2"/>
  <c r="O539" i="2"/>
  <c r="O540" i="2"/>
  <c r="O541" i="2"/>
  <c r="O542" i="2"/>
  <c r="O543" i="2"/>
  <c r="O544" i="2"/>
  <c r="O545" i="2"/>
  <c r="O546" i="2"/>
  <c r="O547" i="2"/>
  <c r="O538" i="2"/>
  <c r="O522" i="2"/>
  <c r="O523" i="2"/>
  <c r="O524" i="2"/>
  <c r="O525" i="2"/>
  <c r="O526" i="2"/>
  <c r="O527" i="2"/>
  <c r="O528" i="2"/>
  <c r="O529" i="2"/>
  <c r="O530" i="2"/>
  <c r="O521" i="2"/>
  <c r="O505" i="2"/>
  <c r="O506" i="2"/>
  <c r="O507" i="2"/>
  <c r="O508" i="2"/>
  <c r="O509" i="2"/>
  <c r="O510" i="2"/>
  <c r="O511" i="2"/>
  <c r="O512" i="2"/>
  <c r="O513" i="2"/>
  <c r="O504" i="2"/>
  <c r="O488" i="2"/>
  <c r="O489" i="2"/>
  <c r="O490" i="2"/>
  <c r="O491" i="2"/>
  <c r="O492" i="2"/>
  <c r="O493" i="2"/>
  <c r="O494" i="2"/>
  <c r="O495" i="2"/>
  <c r="O496" i="2"/>
  <c r="O487" i="2"/>
  <c r="O471" i="2"/>
  <c r="O472" i="2"/>
  <c r="O473" i="2"/>
  <c r="O474" i="2"/>
  <c r="O475" i="2"/>
  <c r="O476" i="2"/>
  <c r="O477" i="2"/>
  <c r="O478" i="2"/>
  <c r="O479" i="2"/>
  <c r="O470" i="2"/>
  <c r="O454" i="2"/>
  <c r="O455" i="2"/>
  <c r="O456" i="2"/>
  <c r="O457" i="2"/>
  <c r="O458" i="2"/>
  <c r="O459" i="2"/>
  <c r="O460" i="2"/>
  <c r="O461" i="2"/>
  <c r="O462" i="2"/>
  <c r="O453" i="2"/>
  <c r="O437" i="2"/>
  <c r="O438" i="2"/>
  <c r="O439" i="2"/>
  <c r="O440" i="2"/>
  <c r="O441" i="2"/>
  <c r="O442" i="2"/>
  <c r="O443" i="2"/>
  <c r="O444" i="2"/>
  <c r="O445" i="2"/>
  <c r="O436" i="2"/>
  <c r="O420" i="2"/>
  <c r="O421" i="2"/>
  <c r="O422" i="2"/>
  <c r="O423" i="2"/>
  <c r="O424" i="2"/>
  <c r="O425" i="2"/>
  <c r="O426" i="2"/>
  <c r="O427" i="2"/>
  <c r="O428" i="2"/>
  <c r="O419" i="2"/>
  <c r="O403" i="2"/>
  <c r="O404" i="2"/>
  <c r="O405" i="2"/>
  <c r="O406" i="2"/>
  <c r="O407" i="2"/>
  <c r="O408" i="2"/>
  <c r="O409" i="2"/>
  <c r="O410" i="2"/>
  <c r="O411" i="2"/>
  <c r="O402" i="2"/>
  <c r="O386" i="2"/>
  <c r="O387" i="2"/>
  <c r="O388" i="2"/>
  <c r="O389" i="2"/>
  <c r="O390" i="2"/>
  <c r="O391" i="2"/>
  <c r="O392" i="2"/>
  <c r="O393" i="2"/>
  <c r="O394" i="2"/>
  <c r="O385" i="2"/>
  <c r="O369" i="2"/>
  <c r="O370" i="2"/>
  <c r="O371" i="2"/>
  <c r="O372" i="2"/>
  <c r="O373" i="2"/>
  <c r="O374" i="2"/>
  <c r="O375" i="2"/>
  <c r="O376" i="2"/>
  <c r="O377" i="2"/>
  <c r="O368" i="2"/>
  <c r="O353" i="2"/>
  <c r="O354" i="2"/>
  <c r="O355" i="2"/>
  <c r="O356" i="2"/>
  <c r="O357" i="2"/>
  <c r="O358" i="2"/>
  <c r="O359" i="2"/>
  <c r="O360" i="2"/>
  <c r="O361" i="2"/>
  <c r="O352" i="2"/>
  <c r="O336" i="2"/>
  <c r="O337" i="2"/>
  <c r="O338" i="2"/>
  <c r="O339" i="2"/>
  <c r="O340" i="2"/>
  <c r="O341" i="2"/>
  <c r="O342" i="2"/>
  <c r="O343" i="2"/>
  <c r="O344" i="2"/>
  <c r="O335" i="2"/>
  <c r="O319" i="2"/>
  <c r="O320" i="2"/>
  <c r="O321" i="2"/>
  <c r="O322" i="2"/>
  <c r="O323" i="2"/>
  <c r="O324" i="2"/>
  <c r="O325" i="2"/>
  <c r="O326" i="2"/>
  <c r="O327" i="2"/>
  <c r="O318" i="2"/>
  <c r="O302" i="2"/>
  <c r="O303" i="2"/>
  <c r="O304" i="2"/>
  <c r="O305" i="2"/>
  <c r="O306" i="2"/>
  <c r="O307" i="2"/>
  <c r="O308" i="2"/>
  <c r="O309" i="2"/>
  <c r="O310" i="2"/>
  <c r="O301" i="2"/>
  <c r="O285" i="2"/>
  <c r="O286" i="2"/>
  <c r="O287" i="2"/>
  <c r="O288" i="2"/>
  <c r="O289" i="2"/>
  <c r="O290" i="2"/>
  <c r="O291" i="2"/>
  <c r="O292" i="2"/>
  <c r="O293" i="2"/>
  <c r="O284" i="2"/>
  <c r="O268" i="2"/>
  <c r="O269" i="2"/>
  <c r="O270" i="2"/>
  <c r="O271" i="2"/>
  <c r="O272" i="2"/>
  <c r="O273" i="2"/>
  <c r="O274" i="2"/>
  <c r="O275" i="2"/>
  <c r="O276" i="2"/>
  <c r="O267" i="2"/>
  <c r="O251" i="2"/>
  <c r="O252" i="2"/>
  <c r="O253" i="2"/>
  <c r="O254" i="2"/>
  <c r="O255" i="2"/>
  <c r="O259" i="2"/>
  <c r="O250" i="2"/>
  <c r="O225" i="2"/>
  <c r="O226" i="2"/>
  <c r="O227" i="2"/>
  <c r="O228" i="2"/>
  <c r="O229" i="2"/>
  <c r="O235" i="2"/>
  <c r="O236" i="2"/>
  <c r="O224" i="2"/>
  <c r="O199" i="2"/>
  <c r="O200" i="2"/>
  <c r="O201" i="2"/>
  <c r="O202" i="2"/>
  <c r="O203" i="2"/>
  <c r="O204" i="2"/>
  <c r="O205" i="2"/>
  <c r="O209" i="2"/>
  <c r="O173" i="2"/>
  <c r="O174" i="2"/>
  <c r="O175" i="2"/>
  <c r="O176" i="2"/>
  <c r="O177" i="2"/>
  <c r="O178" i="2"/>
  <c r="O179" i="2"/>
  <c r="O180" i="2"/>
  <c r="O181" i="2"/>
  <c r="O172" i="2"/>
  <c r="O124" i="2"/>
  <c r="O100" i="2"/>
  <c r="O101" i="2"/>
  <c r="O102" i="2"/>
  <c r="O103" i="2"/>
  <c r="O104" i="2"/>
  <c r="O105" i="2"/>
  <c r="O106" i="2"/>
  <c r="O107" i="2"/>
  <c r="O108" i="2"/>
  <c r="O66" i="2"/>
  <c r="O67" i="2"/>
  <c r="O68" i="2"/>
  <c r="O69" i="2"/>
  <c r="O70" i="2"/>
  <c r="O65" i="2"/>
  <c r="O43" i="2"/>
  <c r="O44" i="2"/>
  <c r="O45" i="2"/>
  <c r="O46" i="2"/>
  <c r="O47" i="2"/>
  <c r="O48" i="2"/>
  <c r="O49" i="2"/>
  <c r="O50" i="2"/>
  <c r="O51" i="2"/>
  <c r="O42" i="2"/>
  <c r="O20" i="2"/>
  <c r="O21" i="2"/>
  <c r="O22" i="2"/>
  <c r="O23" i="2"/>
  <c r="O24" i="2"/>
  <c r="O25" i="2"/>
  <c r="O26" i="2"/>
  <c r="O27" i="2"/>
  <c r="O28" i="2"/>
  <c r="AN26" i="13"/>
  <c r="U26" i="13"/>
  <c r="V26" i="13"/>
  <c r="W26" i="13"/>
  <c r="X26" i="13"/>
  <c r="Y26" i="13"/>
  <c r="Z26" i="13"/>
  <c r="AA26" i="13"/>
  <c r="M26" i="13"/>
  <c r="N26" i="13"/>
  <c r="O26" i="13"/>
  <c r="P26" i="13"/>
  <c r="Q26" i="13"/>
  <c r="R26" i="13"/>
  <c r="S26" i="13"/>
  <c r="AN25" i="13"/>
  <c r="M25" i="13"/>
  <c r="N25" i="13"/>
  <c r="O25" i="13"/>
  <c r="P25" i="13"/>
  <c r="Q25" i="13"/>
  <c r="R25" i="13"/>
  <c r="S25" i="13"/>
  <c r="AN24" i="13"/>
  <c r="M24" i="13"/>
  <c r="N24" i="13"/>
  <c r="O24" i="13"/>
  <c r="P24" i="13"/>
  <c r="Q24" i="13"/>
  <c r="R24" i="13"/>
  <c r="S24" i="13"/>
  <c r="AN23" i="13"/>
  <c r="M23" i="13"/>
  <c r="N23" i="13"/>
  <c r="O23" i="13"/>
  <c r="P23" i="13"/>
  <c r="Q23" i="13"/>
  <c r="R23" i="13"/>
  <c r="S23" i="13"/>
  <c r="AN22" i="13"/>
  <c r="M22" i="13"/>
  <c r="N22" i="13"/>
  <c r="O22" i="13"/>
  <c r="P22" i="13"/>
  <c r="Q22" i="13"/>
  <c r="R22" i="13"/>
  <c r="S22" i="13"/>
  <c r="AN21" i="13"/>
  <c r="M21" i="13"/>
  <c r="N21" i="13"/>
  <c r="O21" i="13"/>
  <c r="P21" i="13"/>
  <c r="Q21" i="13"/>
  <c r="R21" i="13"/>
  <c r="S21" i="13"/>
  <c r="AN20" i="13"/>
  <c r="M20" i="13"/>
  <c r="N20" i="13"/>
  <c r="O20" i="13"/>
  <c r="P20" i="13"/>
  <c r="Q20" i="13"/>
  <c r="R20" i="13"/>
  <c r="S20" i="13"/>
  <c r="AN19" i="13"/>
  <c r="U19" i="13"/>
  <c r="V19" i="13"/>
  <c r="W19" i="13"/>
  <c r="X19" i="13"/>
  <c r="Y19" i="13"/>
  <c r="Z19" i="13"/>
  <c r="AA19" i="13"/>
  <c r="M19" i="13"/>
  <c r="N19" i="13"/>
  <c r="O19" i="13"/>
  <c r="P19" i="13"/>
  <c r="Q19" i="13"/>
  <c r="R19" i="13"/>
  <c r="S19" i="13"/>
  <c r="AN18" i="13"/>
  <c r="AC18" i="13"/>
  <c r="AD18" i="13"/>
  <c r="AE18" i="13"/>
  <c r="AF18" i="13"/>
  <c r="AG18" i="13"/>
  <c r="AH18" i="13"/>
  <c r="AI18" i="13"/>
  <c r="U18" i="13"/>
  <c r="V18" i="13"/>
  <c r="W18" i="13"/>
  <c r="X18" i="13"/>
  <c r="Y18" i="13"/>
  <c r="Z18" i="13"/>
  <c r="AA18" i="13"/>
  <c r="M18" i="13"/>
  <c r="N18" i="13"/>
  <c r="O18" i="13"/>
  <c r="P18" i="13"/>
  <c r="Q18" i="13"/>
  <c r="R18" i="13"/>
  <c r="S18" i="13"/>
  <c r="AN17" i="13"/>
  <c r="U17" i="13"/>
  <c r="V17" i="13"/>
  <c r="W17" i="13"/>
  <c r="X17" i="13"/>
  <c r="Y17" i="13"/>
  <c r="Z17" i="13"/>
  <c r="AA17" i="13"/>
  <c r="M17" i="13"/>
  <c r="N17" i="13"/>
  <c r="O17" i="13"/>
  <c r="P17" i="13"/>
  <c r="Q17" i="13"/>
  <c r="R17" i="13"/>
  <c r="S17" i="13"/>
  <c r="AN16" i="13"/>
  <c r="AN15" i="13"/>
  <c r="U15" i="13"/>
  <c r="V15" i="13"/>
  <c r="W15" i="13"/>
  <c r="X15" i="13"/>
  <c r="Y15" i="13"/>
  <c r="Z15" i="13"/>
  <c r="AA15" i="13"/>
  <c r="M15" i="13"/>
  <c r="N15" i="13"/>
  <c r="O15" i="13"/>
  <c r="P15" i="13"/>
  <c r="Q15" i="13"/>
  <c r="R15" i="13"/>
  <c r="S15" i="13"/>
  <c r="AN14" i="13"/>
  <c r="AC14" i="13"/>
  <c r="AD14" i="13"/>
  <c r="AE14" i="13"/>
  <c r="AF14" i="13"/>
  <c r="AG14" i="13"/>
  <c r="AH14" i="13"/>
  <c r="AI14" i="13"/>
  <c r="U14" i="13"/>
  <c r="V14" i="13"/>
  <c r="W14" i="13"/>
  <c r="X14" i="13"/>
  <c r="Y14" i="13"/>
  <c r="Z14" i="13"/>
  <c r="AA14" i="13"/>
  <c r="M14" i="13"/>
  <c r="N14" i="13"/>
  <c r="O14" i="13"/>
  <c r="P14" i="13"/>
  <c r="Q14" i="13"/>
  <c r="R14" i="13"/>
  <c r="S14" i="13"/>
  <c r="AN13" i="13"/>
  <c r="M13" i="13"/>
  <c r="N13" i="13"/>
  <c r="O13" i="13"/>
  <c r="P13" i="13"/>
  <c r="Q13" i="13"/>
  <c r="R13" i="13"/>
  <c r="S13" i="13"/>
  <c r="AN12" i="13"/>
  <c r="U12" i="13"/>
  <c r="V12" i="13"/>
  <c r="W12" i="13"/>
  <c r="X12" i="13"/>
  <c r="Y12" i="13"/>
  <c r="Z12" i="13"/>
  <c r="AA12" i="13"/>
  <c r="M12" i="13"/>
  <c r="N12" i="13"/>
  <c r="O12" i="13"/>
  <c r="P12" i="13"/>
  <c r="Q12" i="13"/>
  <c r="R12" i="13"/>
  <c r="S12" i="13"/>
  <c r="AN11" i="13"/>
  <c r="AC11" i="13"/>
  <c r="AD11" i="13"/>
  <c r="AE11" i="13"/>
  <c r="AF11" i="13"/>
  <c r="AG11" i="13"/>
  <c r="AH11" i="13"/>
  <c r="AI11" i="13"/>
  <c r="U11" i="13"/>
  <c r="V11" i="13"/>
  <c r="W11" i="13"/>
  <c r="X11" i="13"/>
  <c r="Y11" i="13"/>
  <c r="Z11" i="13"/>
  <c r="AA11" i="13"/>
  <c r="M11" i="13"/>
  <c r="N11" i="13"/>
  <c r="O11" i="13"/>
  <c r="P11" i="13"/>
  <c r="Q11" i="13"/>
  <c r="R11" i="13"/>
  <c r="S11" i="13"/>
  <c r="AN10" i="13"/>
  <c r="P692" i="2"/>
  <c r="Q692" i="2"/>
  <c r="R692" i="2"/>
  <c r="P693" i="2"/>
  <c r="Q693" i="2"/>
  <c r="R693" i="2"/>
  <c r="P694" i="2"/>
  <c r="P695" i="2"/>
  <c r="Q695" i="2"/>
  <c r="R695" i="2"/>
  <c r="P696" i="2"/>
  <c r="Q696" i="2"/>
  <c r="R696" i="2"/>
  <c r="P697" i="2"/>
  <c r="Q697" i="2"/>
  <c r="R697" i="2"/>
  <c r="P698" i="2"/>
  <c r="Q698" i="2"/>
  <c r="R698" i="2"/>
  <c r="P699" i="2"/>
  <c r="Q699" i="2"/>
  <c r="R699" i="2"/>
  <c r="P700" i="2"/>
  <c r="Q700" i="2"/>
  <c r="R700" i="2"/>
  <c r="P691" i="2"/>
  <c r="P675" i="2"/>
  <c r="Q675" i="2"/>
  <c r="R675" i="2"/>
  <c r="P676" i="2"/>
  <c r="Q676" i="2"/>
  <c r="R676" i="2"/>
  <c r="P677" i="2"/>
  <c r="Q677" i="2"/>
  <c r="R677" i="2"/>
  <c r="P678" i="2"/>
  <c r="Q678" i="2"/>
  <c r="R678" i="2"/>
  <c r="P679" i="2"/>
  <c r="Q679" i="2"/>
  <c r="R679" i="2"/>
  <c r="P680" i="2"/>
  <c r="Q680" i="2"/>
  <c r="R680" i="2"/>
  <c r="P681" i="2"/>
  <c r="P682" i="2"/>
  <c r="Q682" i="2"/>
  <c r="R682" i="2"/>
  <c r="P683" i="2"/>
  <c r="Q683" i="2"/>
  <c r="R683" i="2"/>
  <c r="P674" i="2"/>
  <c r="Q674" i="2"/>
  <c r="R674" i="2"/>
  <c r="P658" i="2"/>
  <c r="Q658" i="2"/>
  <c r="R658" i="2"/>
  <c r="P659" i="2"/>
  <c r="Q659" i="2"/>
  <c r="R659" i="2"/>
  <c r="P660" i="2"/>
  <c r="P661" i="2"/>
  <c r="Q661" i="2"/>
  <c r="R661" i="2"/>
  <c r="P662" i="2"/>
  <c r="Q662" i="2"/>
  <c r="R662" i="2"/>
  <c r="P663" i="2"/>
  <c r="Q663" i="2"/>
  <c r="R663" i="2"/>
  <c r="P664" i="2"/>
  <c r="Q664" i="2"/>
  <c r="R664" i="2"/>
  <c r="P665" i="2"/>
  <c r="Q665" i="2"/>
  <c r="R665" i="2"/>
  <c r="P666" i="2"/>
  <c r="Q666" i="2"/>
  <c r="R666" i="2"/>
  <c r="P657" i="2"/>
  <c r="P641" i="2"/>
  <c r="Q641" i="2"/>
  <c r="R641" i="2"/>
  <c r="P642" i="2"/>
  <c r="Q642" i="2"/>
  <c r="R642" i="2"/>
  <c r="P643" i="2"/>
  <c r="Q643" i="2"/>
  <c r="R643" i="2"/>
  <c r="P644" i="2"/>
  <c r="Q644" i="2"/>
  <c r="R644" i="2"/>
  <c r="P645" i="2"/>
  <c r="Q645" i="2"/>
  <c r="R645" i="2"/>
  <c r="P646" i="2"/>
  <c r="Q646" i="2"/>
  <c r="R646" i="2"/>
  <c r="P647" i="2"/>
  <c r="P648" i="2"/>
  <c r="Q648" i="2"/>
  <c r="R648" i="2"/>
  <c r="P649" i="2"/>
  <c r="Q649" i="2"/>
  <c r="R649" i="2"/>
  <c r="P640" i="2"/>
  <c r="Q640" i="2"/>
  <c r="R640" i="2"/>
  <c r="P624" i="2"/>
  <c r="Q624" i="2"/>
  <c r="R624" i="2"/>
  <c r="P625" i="2"/>
  <c r="Q625" i="2"/>
  <c r="R625" i="2"/>
  <c r="P626" i="2"/>
  <c r="P627" i="2"/>
  <c r="Q627" i="2"/>
  <c r="R627" i="2"/>
  <c r="P628" i="2"/>
  <c r="Q628" i="2"/>
  <c r="R628" i="2"/>
  <c r="P629" i="2"/>
  <c r="Q629" i="2"/>
  <c r="R629" i="2"/>
  <c r="P630" i="2"/>
  <c r="Q630" i="2"/>
  <c r="R630" i="2"/>
  <c r="P631" i="2"/>
  <c r="Q631" i="2"/>
  <c r="R631" i="2"/>
  <c r="P632" i="2"/>
  <c r="Q632" i="2"/>
  <c r="R632" i="2"/>
  <c r="P623" i="2"/>
  <c r="P607" i="2"/>
  <c r="Q607" i="2"/>
  <c r="R607" i="2"/>
  <c r="P608" i="2"/>
  <c r="Q608" i="2"/>
  <c r="R608" i="2"/>
  <c r="P609" i="2"/>
  <c r="Q609" i="2"/>
  <c r="R609" i="2"/>
  <c r="P610" i="2"/>
  <c r="Q610" i="2"/>
  <c r="R610" i="2"/>
  <c r="P611" i="2"/>
  <c r="Q611" i="2"/>
  <c r="R611" i="2"/>
  <c r="P612" i="2"/>
  <c r="Q612" i="2"/>
  <c r="R612" i="2"/>
  <c r="P613" i="2"/>
  <c r="P614" i="2"/>
  <c r="Q614" i="2"/>
  <c r="R614" i="2"/>
  <c r="P615" i="2"/>
  <c r="Q615" i="2"/>
  <c r="R615" i="2"/>
  <c r="P606" i="2"/>
  <c r="Q606" i="2"/>
  <c r="R606" i="2"/>
  <c r="P590" i="2"/>
  <c r="Q590" i="2"/>
  <c r="R590" i="2"/>
  <c r="P591" i="2"/>
  <c r="Q591" i="2"/>
  <c r="R591" i="2"/>
  <c r="P592" i="2"/>
  <c r="P593" i="2"/>
  <c r="Q593" i="2"/>
  <c r="R593" i="2"/>
  <c r="P594" i="2"/>
  <c r="Q594" i="2"/>
  <c r="R594" i="2"/>
  <c r="P595" i="2"/>
  <c r="Q595" i="2"/>
  <c r="R595" i="2"/>
  <c r="P596" i="2"/>
  <c r="Q596" i="2"/>
  <c r="R596" i="2"/>
  <c r="P597" i="2"/>
  <c r="Q597" i="2"/>
  <c r="R597" i="2"/>
  <c r="P598" i="2"/>
  <c r="Q598" i="2"/>
  <c r="R598" i="2"/>
  <c r="P589" i="2"/>
  <c r="P573" i="2"/>
  <c r="Q573" i="2"/>
  <c r="R573" i="2"/>
  <c r="P574" i="2"/>
  <c r="Q574" i="2"/>
  <c r="R574" i="2"/>
  <c r="P575" i="2"/>
  <c r="Q575" i="2"/>
  <c r="R575" i="2"/>
  <c r="P576" i="2"/>
  <c r="Q576" i="2"/>
  <c r="R576" i="2"/>
  <c r="P577" i="2"/>
  <c r="Q577" i="2"/>
  <c r="R577" i="2"/>
  <c r="P578" i="2"/>
  <c r="Q578" i="2"/>
  <c r="R578" i="2"/>
  <c r="P579" i="2"/>
  <c r="P580" i="2"/>
  <c r="Q580" i="2"/>
  <c r="R580" i="2"/>
  <c r="P581" i="2"/>
  <c r="Q581" i="2"/>
  <c r="R581" i="2"/>
  <c r="P572" i="2"/>
  <c r="Q572" i="2"/>
  <c r="R572" i="2"/>
  <c r="P556" i="2"/>
  <c r="Q556" i="2"/>
  <c r="R556" i="2"/>
  <c r="P557" i="2"/>
  <c r="Q557" i="2"/>
  <c r="R557" i="2"/>
  <c r="P558" i="2"/>
  <c r="P559" i="2"/>
  <c r="Q559" i="2"/>
  <c r="R559" i="2"/>
  <c r="P560" i="2"/>
  <c r="Q560" i="2"/>
  <c r="R560" i="2"/>
  <c r="P561" i="2"/>
  <c r="P562" i="2"/>
  <c r="Q562" i="2"/>
  <c r="R562" i="2"/>
  <c r="P563" i="2"/>
  <c r="Q563" i="2"/>
  <c r="R563" i="2"/>
  <c r="P564" i="2"/>
  <c r="Q564" i="2"/>
  <c r="R564" i="2"/>
  <c r="P555" i="2"/>
  <c r="P539" i="2"/>
  <c r="Q539" i="2"/>
  <c r="R539" i="2"/>
  <c r="P540" i="2"/>
  <c r="Q540" i="2"/>
  <c r="R540" i="2"/>
  <c r="P541" i="2"/>
  <c r="Q541" i="2"/>
  <c r="R541" i="2"/>
  <c r="P542" i="2"/>
  <c r="Q542" i="2"/>
  <c r="R542" i="2"/>
  <c r="P543" i="2"/>
  <c r="Q543" i="2"/>
  <c r="R543" i="2"/>
  <c r="P544" i="2"/>
  <c r="Q544" i="2"/>
  <c r="R544" i="2"/>
  <c r="P545" i="2"/>
  <c r="P546" i="2"/>
  <c r="Q546" i="2"/>
  <c r="R546" i="2"/>
  <c r="P547" i="2"/>
  <c r="Q547" i="2"/>
  <c r="R547" i="2"/>
  <c r="P538" i="2"/>
  <c r="Q538" i="2"/>
  <c r="R538" i="2"/>
  <c r="P522" i="2"/>
  <c r="Q522" i="2"/>
  <c r="R522" i="2"/>
  <c r="P523" i="2"/>
  <c r="Q523" i="2"/>
  <c r="R523" i="2"/>
  <c r="P524" i="2"/>
  <c r="P525" i="2"/>
  <c r="Q525" i="2"/>
  <c r="R525" i="2"/>
  <c r="P526" i="2"/>
  <c r="Q526" i="2"/>
  <c r="R526" i="2"/>
  <c r="P527" i="2"/>
  <c r="Q527" i="2"/>
  <c r="R527" i="2"/>
  <c r="P528" i="2"/>
  <c r="P529" i="2"/>
  <c r="Q529" i="2"/>
  <c r="R529" i="2"/>
  <c r="P530" i="2"/>
  <c r="Q530" i="2"/>
  <c r="R530" i="2"/>
  <c r="P521" i="2"/>
  <c r="P505" i="2"/>
  <c r="Q505" i="2"/>
  <c r="R505" i="2"/>
  <c r="P506" i="2"/>
  <c r="Q506" i="2"/>
  <c r="R506" i="2"/>
  <c r="P507" i="2"/>
  <c r="Q507" i="2"/>
  <c r="R507" i="2"/>
  <c r="P508" i="2"/>
  <c r="Q508" i="2"/>
  <c r="R508" i="2"/>
  <c r="P509" i="2"/>
  <c r="Q509" i="2"/>
  <c r="R509" i="2"/>
  <c r="P510" i="2"/>
  <c r="Q510" i="2"/>
  <c r="R510" i="2"/>
  <c r="P511" i="2"/>
  <c r="P512" i="2"/>
  <c r="Q512" i="2"/>
  <c r="R512" i="2"/>
  <c r="P513" i="2"/>
  <c r="Q513" i="2"/>
  <c r="R513" i="2"/>
  <c r="P504" i="2"/>
  <c r="Q504" i="2"/>
  <c r="R504" i="2"/>
  <c r="P488" i="2"/>
  <c r="Q488" i="2"/>
  <c r="R488" i="2"/>
  <c r="P489" i="2"/>
  <c r="Q489" i="2"/>
  <c r="R489" i="2"/>
  <c r="P490" i="2"/>
  <c r="P491" i="2"/>
  <c r="Q491" i="2"/>
  <c r="R491" i="2"/>
  <c r="P492" i="2"/>
  <c r="Q492" i="2"/>
  <c r="R492" i="2"/>
  <c r="P493" i="2"/>
  <c r="Q493" i="2"/>
  <c r="R493" i="2"/>
  <c r="P494" i="2"/>
  <c r="Q494" i="2"/>
  <c r="R494" i="2"/>
  <c r="P495" i="2"/>
  <c r="Q495" i="2"/>
  <c r="R495" i="2"/>
  <c r="P496" i="2"/>
  <c r="Q496" i="2"/>
  <c r="R496" i="2"/>
  <c r="P487" i="2"/>
  <c r="P471" i="2"/>
  <c r="Q471" i="2"/>
  <c r="R471" i="2"/>
  <c r="P472" i="2"/>
  <c r="Q472" i="2"/>
  <c r="R472" i="2"/>
  <c r="P473" i="2"/>
  <c r="Q473" i="2"/>
  <c r="R473" i="2"/>
  <c r="P474" i="2"/>
  <c r="Q474" i="2"/>
  <c r="R474" i="2"/>
  <c r="P475" i="2"/>
  <c r="Q475" i="2"/>
  <c r="R475" i="2"/>
  <c r="P476" i="2"/>
  <c r="Q476" i="2"/>
  <c r="R476" i="2"/>
  <c r="P477" i="2"/>
  <c r="P478" i="2"/>
  <c r="Q478" i="2"/>
  <c r="R478" i="2"/>
  <c r="P479" i="2"/>
  <c r="Q479" i="2"/>
  <c r="R479" i="2"/>
  <c r="P470" i="2"/>
  <c r="Q470" i="2"/>
  <c r="R470" i="2"/>
  <c r="P454" i="2"/>
  <c r="Q454" i="2"/>
  <c r="R454" i="2"/>
  <c r="P455" i="2"/>
  <c r="Q455" i="2"/>
  <c r="R455" i="2"/>
  <c r="P456" i="2"/>
  <c r="P457" i="2"/>
  <c r="Q457" i="2"/>
  <c r="R457" i="2"/>
  <c r="P458" i="2"/>
  <c r="Q458" i="2"/>
  <c r="R458" i="2"/>
  <c r="P459" i="2"/>
  <c r="Q459" i="2"/>
  <c r="R459" i="2"/>
  <c r="P460" i="2"/>
  <c r="Q460" i="2"/>
  <c r="R460" i="2"/>
  <c r="P461" i="2"/>
  <c r="Q461" i="2"/>
  <c r="R461" i="2"/>
  <c r="P462" i="2"/>
  <c r="Q462" i="2"/>
  <c r="R462" i="2"/>
  <c r="P453" i="2"/>
  <c r="P437" i="2"/>
  <c r="Q437" i="2"/>
  <c r="R437" i="2"/>
  <c r="P438" i="2"/>
  <c r="Q438" i="2"/>
  <c r="R438" i="2"/>
  <c r="P439" i="2"/>
  <c r="Q439" i="2"/>
  <c r="R439" i="2"/>
  <c r="P440" i="2"/>
  <c r="Q440" i="2"/>
  <c r="R440" i="2"/>
  <c r="P441" i="2"/>
  <c r="Q441" i="2"/>
  <c r="R441" i="2"/>
  <c r="P442" i="2"/>
  <c r="Q442" i="2"/>
  <c r="R442" i="2"/>
  <c r="P443" i="2"/>
  <c r="P444" i="2"/>
  <c r="Q444" i="2"/>
  <c r="R444" i="2"/>
  <c r="P445" i="2"/>
  <c r="Q445" i="2"/>
  <c r="R445" i="2"/>
  <c r="P436" i="2"/>
  <c r="Q436" i="2"/>
  <c r="R436" i="2"/>
  <c r="P420" i="2"/>
  <c r="Q420" i="2"/>
  <c r="R420" i="2"/>
  <c r="P421" i="2"/>
  <c r="Q421" i="2"/>
  <c r="R421" i="2"/>
  <c r="P422" i="2"/>
  <c r="P423" i="2"/>
  <c r="Q423" i="2"/>
  <c r="R423" i="2"/>
  <c r="P424" i="2"/>
  <c r="Q424" i="2"/>
  <c r="R424" i="2"/>
  <c r="P425" i="2"/>
  <c r="Q425" i="2"/>
  <c r="R425" i="2"/>
  <c r="P426" i="2"/>
  <c r="Q426" i="2"/>
  <c r="R426" i="2"/>
  <c r="P427" i="2"/>
  <c r="Q427" i="2"/>
  <c r="R427" i="2"/>
  <c r="P428" i="2"/>
  <c r="Q428" i="2"/>
  <c r="R428" i="2"/>
  <c r="P419" i="2"/>
  <c r="P403" i="2"/>
  <c r="Q403" i="2"/>
  <c r="R403" i="2"/>
  <c r="P404" i="2"/>
  <c r="Q404" i="2"/>
  <c r="R404" i="2"/>
  <c r="P405" i="2"/>
  <c r="Q405" i="2"/>
  <c r="R405" i="2"/>
  <c r="P406" i="2"/>
  <c r="Q406" i="2"/>
  <c r="R406" i="2"/>
  <c r="P407" i="2"/>
  <c r="Q407" i="2"/>
  <c r="R407" i="2"/>
  <c r="P408" i="2"/>
  <c r="Q408" i="2"/>
  <c r="R408" i="2"/>
  <c r="P409" i="2"/>
  <c r="Q409" i="2"/>
  <c r="R409" i="2"/>
  <c r="P410" i="2"/>
  <c r="Q410" i="2"/>
  <c r="R410" i="2"/>
  <c r="P411" i="2"/>
  <c r="Q411" i="2"/>
  <c r="R411" i="2"/>
  <c r="P402" i="2"/>
  <c r="P386" i="2"/>
  <c r="Q386" i="2"/>
  <c r="R386" i="2"/>
  <c r="P387" i="2"/>
  <c r="Q387" i="2"/>
  <c r="R387" i="2"/>
  <c r="P388" i="2"/>
  <c r="Q388" i="2"/>
  <c r="R388" i="2"/>
  <c r="P389" i="2"/>
  <c r="Q389" i="2"/>
  <c r="R389" i="2"/>
  <c r="P390" i="2"/>
  <c r="Q390" i="2"/>
  <c r="R390" i="2"/>
  <c r="P391" i="2"/>
  <c r="Q391" i="2"/>
  <c r="R391" i="2"/>
  <c r="P392" i="2"/>
  <c r="P393" i="2"/>
  <c r="Q393" i="2"/>
  <c r="R393" i="2"/>
  <c r="P394" i="2"/>
  <c r="Q394" i="2"/>
  <c r="R394" i="2"/>
  <c r="P385" i="2"/>
  <c r="Q385" i="2"/>
  <c r="R385" i="2"/>
  <c r="P369" i="2"/>
  <c r="Q369" i="2"/>
  <c r="R369" i="2"/>
  <c r="P370" i="2"/>
  <c r="Q370" i="2"/>
  <c r="R370" i="2"/>
  <c r="P371" i="2"/>
  <c r="P372" i="2"/>
  <c r="Q372" i="2"/>
  <c r="R372" i="2"/>
  <c r="P373" i="2"/>
  <c r="Q373" i="2"/>
  <c r="R373" i="2"/>
  <c r="P374" i="2"/>
  <c r="P375" i="2"/>
  <c r="Q375" i="2"/>
  <c r="R375" i="2"/>
  <c r="P376" i="2"/>
  <c r="Q376" i="2"/>
  <c r="R376" i="2"/>
  <c r="P377" i="2"/>
  <c r="Q377" i="2"/>
  <c r="R377" i="2"/>
  <c r="P368" i="2"/>
  <c r="P353" i="2"/>
  <c r="Q353" i="2"/>
  <c r="R353" i="2"/>
  <c r="P354" i="2"/>
  <c r="Q354" i="2"/>
  <c r="R354" i="2"/>
  <c r="P355" i="2"/>
  <c r="Q355" i="2"/>
  <c r="R355" i="2"/>
  <c r="P356" i="2"/>
  <c r="Q356" i="2"/>
  <c r="R356" i="2"/>
  <c r="P357" i="2"/>
  <c r="Q357" i="2"/>
  <c r="R357" i="2"/>
  <c r="P358" i="2"/>
  <c r="Q358" i="2"/>
  <c r="R358" i="2"/>
  <c r="P359" i="2"/>
  <c r="P360" i="2"/>
  <c r="Q360" i="2"/>
  <c r="R360" i="2"/>
  <c r="P361" i="2"/>
  <c r="Q361" i="2"/>
  <c r="R361" i="2"/>
  <c r="P352" i="2"/>
  <c r="Q352" i="2"/>
  <c r="R352" i="2"/>
  <c r="P336" i="2"/>
  <c r="Q336" i="2"/>
  <c r="R336" i="2"/>
  <c r="P337" i="2"/>
  <c r="Q337" i="2"/>
  <c r="R337" i="2"/>
  <c r="P338" i="2"/>
  <c r="P339" i="2"/>
  <c r="Q339" i="2"/>
  <c r="R339" i="2"/>
  <c r="P340" i="2"/>
  <c r="Q340" i="2"/>
  <c r="R340" i="2"/>
  <c r="P341" i="2"/>
  <c r="Q341" i="2"/>
  <c r="R341" i="2"/>
  <c r="P342" i="2"/>
  <c r="Q342" i="2"/>
  <c r="R342" i="2"/>
  <c r="P343" i="2"/>
  <c r="Q343" i="2"/>
  <c r="R343" i="2"/>
  <c r="P344" i="2"/>
  <c r="Q344" i="2"/>
  <c r="R344" i="2"/>
  <c r="P335" i="2"/>
  <c r="Q335" i="2"/>
  <c r="R335" i="2"/>
  <c r="P319" i="2"/>
  <c r="Q319" i="2"/>
  <c r="R319" i="2"/>
  <c r="P320" i="2"/>
  <c r="Q320" i="2"/>
  <c r="R320" i="2"/>
  <c r="P321" i="2"/>
  <c r="Q321" i="2"/>
  <c r="R321" i="2"/>
  <c r="P322" i="2"/>
  <c r="Q322" i="2"/>
  <c r="R322" i="2"/>
  <c r="P323" i="2"/>
  <c r="Q323" i="2"/>
  <c r="R323" i="2"/>
  <c r="P324" i="2"/>
  <c r="Q324" i="2"/>
  <c r="R324" i="2"/>
  <c r="P325" i="2"/>
  <c r="P326" i="2"/>
  <c r="Q326" i="2"/>
  <c r="R326" i="2"/>
  <c r="P327" i="2"/>
  <c r="Q327" i="2"/>
  <c r="R327" i="2"/>
  <c r="P318" i="2"/>
  <c r="Q318" i="2"/>
  <c r="R318" i="2"/>
  <c r="P302" i="2"/>
  <c r="Q302" i="2"/>
  <c r="R302" i="2"/>
  <c r="P303" i="2"/>
  <c r="Q303" i="2"/>
  <c r="R303" i="2"/>
  <c r="P304" i="2"/>
  <c r="Q304" i="2"/>
  <c r="R304" i="2"/>
  <c r="P305" i="2"/>
  <c r="Q305" i="2"/>
  <c r="R305" i="2"/>
  <c r="P306" i="2"/>
  <c r="Q306" i="2"/>
  <c r="R306" i="2"/>
  <c r="P307" i="2"/>
  <c r="Q307" i="2"/>
  <c r="R307" i="2"/>
  <c r="P308" i="2"/>
  <c r="P309" i="2"/>
  <c r="Q309" i="2"/>
  <c r="R309" i="2"/>
  <c r="P310" i="2"/>
  <c r="Q310" i="2"/>
  <c r="R310" i="2"/>
  <c r="P301" i="2"/>
  <c r="Q301" i="2"/>
  <c r="R301" i="2"/>
  <c r="P285" i="2"/>
  <c r="Q285" i="2"/>
  <c r="R285" i="2"/>
  <c r="P286" i="2"/>
  <c r="Q286" i="2"/>
  <c r="R286" i="2"/>
  <c r="P287" i="2"/>
  <c r="Q287" i="2"/>
  <c r="R287" i="2"/>
  <c r="P288" i="2"/>
  <c r="Q288" i="2"/>
  <c r="R288" i="2"/>
  <c r="P289" i="2"/>
  <c r="Q289" i="2"/>
  <c r="R289" i="2"/>
  <c r="P290" i="2"/>
  <c r="Q290" i="2"/>
  <c r="R290" i="2"/>
  <c r="P291" i="2"/>
  <c r="P292" i="2"/>
  <c r="Q292" i="2"/>
  <c r="R292" i="2"/>
  <c r="P293" i="2"/>
  <c r="Q293" i="2"/>
  <c r="R293" i="2"/>
  <c r="P284" i="2"/>
  <c r="P268" i="2"/>
  <c r="Q268" i="2"/>
  <c r="R268" i="2"/>
  <c r="P269" i="2"/>
  <c r="Q269" i="2"/>
  <c r="R269" i="2"/>
  <c r="P270" i="2"/>
  <c r="Q270" i="2"/>
  <c r="R270" i="2"/>
  <c r="P271" i="2"/>
  <c r="Q271" i="2"/>
  <c r="R271" i="2"/>
  <c r="P272" i="2"/>
  <c r="Q272" i="2"/>
  <c r="R272" i="2"/>
  <c r="P273" i="2"/>
  <c r="Q273" i="2"/>
  <c r="R273" i="2"/>
  <c r="P274" i="2"/>
  <c r="P275" i="2"/>
  <c r="Q275" i="2"/>
  <c r="R275" i="2"/>
  <c r="P276" i="2"/>
  <c r="Q276" i="2"/>
  <c r="R276" i="2"/>
  <c r="P267" i="2"/>
  <c r="Q267" i="2"/>
  <c r="R267" i="2"/>
  <c r="P251" i="2"/>
  <c r="Q251" i="2"/>
  <c r="R251" i="2"/>
  <c r="P252" i="2"/>
  <c r="Q252" i="2"/>
  <c r="R252" i="2"/>
  <c r="P253" i="2"/>
  <c r="P254" i="2"/>
  <c r="Q254" i="2"/>
  <c r="R254" i="2"/>
  <c r="P255" i="2"/>
  <c r="Q255" i="2"/>
  <c r="R255" i="2"/>
  <c r="P259" i="2"/>
  <c r="Q259" i="2"/>
  <c r="R259" i="2"/>
  <c r="P250" i="2"/>
  <c r="P225" i="2"/>
  <c r="Q225" i="2"/>
  <c r="R225" i="2"/>
  <c r="P226" i="2"/>
  <c r="Q226" i="2"/>
  <c r="R226" i="2"/>
  <c r="P227" i="2"/>
  <c r="Q227" i="2"/>
  <c r="R227" i="2"/>
  <c r="P228" i="2"/>
  <c r="Q228" i="2"/>
  <c r="R228" i="2"/>
  <c r="P229" i="2"/>
  <c r="Q229" i="2"/>
  <c r="R229" i="2"/>
  <c r="P230" i="2"/>
  <c r="Q230" i="2"/>
  <c r="R230" i="2"/>
  <c r="P235" i="2"/>
  <c r="Q235" i="2"/>
  <c r="R235" i="2"/>
  <c r="P236" i="2"/>
  <c r="Q236" i="2"/>
  <c r="R236" i="2"/>
  <c r="P224" i="2"/>
  <c r="Q224" i="2"/>
  <c r="R224" i="2"/>
  <c r="P199" i="2"/>
  <c r="P200" i="2"/>
  <c r="Q200" i="2"/>
  <c r="R200" i="2"/>
  <c r="P201" i="2"/>
  <c r="Q201" i="2"/>
  <c r="R201" i="2"/>
  <c r="P202" i="2"/>
  <c r="P203" i="2"/>
  <c r="P204" i="2"/>
  <c r="Q204" i="2"/>
  <c r="R204" i="2"/>
  <c r="P205" i="2"/>
  <c r="Q205" i="2"/>
  <c r="R205" i="2"/>
  <c r="P209" i="2"/>
  <c r="P173" i="2"/>
  <c r="Q173" i="2"/>
  <c r="R173" i="2"/>
  <c r="P174" i="2"/>
  <c r="Q174" i="2"/>
  <c r="R174" i="2"/>
  <c r="P175" i="2"/>
  <c r="P176" i="2"/>
  <c r="Q176" i="2"/>
  <c r="R176" i="2"/>
  <c r="P177" i="2"/>
  <c r="Q177" i="2"/>
  <c r="R177" i="2"/>
  <c r="P178" i="2"/>
  <c r="P179" i="2"/>
  <c r="Q179" i="2"/>
  <c r="R179" i="2"/>
  <c r="P180" i="2"/>
  <c r="Q180" i="2"/>
  <c r="R180" i="2"/>
  <c r="P181" i="2"/>
  <c r="Q181" i="2"/>
  <c r="R181" i="2"/>
  <c r="P172" i="2"/>
  <c r="Q172" i="2"/>
  <c r="R172" i="2"/>
  <c r="P124" i="2"/>
  <c r="Q124" i="2"/>
  <c r="R124" i="2"/>
  <c r="P100" i="2"/>
  <c r="Q100" i="2"/>
  <c r="R100" i="2"/>
  <c r="P101" i="2"/>
  <c r="Q101" i="2"/>
  <c r="R101" i="2"/>
  <c r="P102" i="2"/>
  <c r="P103" i="2"/>
  <c r="Q103" i="2"/>
  <c r="R103" i="2"/>
  <c r="P104" i="2"/>
  <c r="Q104" i="2"/>
  <c r="R104" i="2"/>
  <c r="P105" i="2"/>
  <c r="Q105" i="2"/>
  <c r="R105" i="2"/>
  <c r="P106" i="2"/>
  <c r="Q106" i="2"/>
  <c r="R106" i="2"/>
  <c r="P107" i="2"/>
  <c r="Q107" i="2"/>
  <c r="R107" i="2"/>
  <c r="P108" i="2"/>
  <c r="Q108" i="2"/>
  <c r="R108" i="2"/>
  <c r="P66" i="2"/>
  <c r="Q66" i="2"/>
  <c r="R66" i="2"/>
  <c r="P67" i="2"/>
  <c r="Q67" i="2"/>
  <c r="R67" i="2"/>
  <c r="P68" i="2"/>
  <c r="Q68" i="2"/>
  <c r="R68" i="2"/>
  <c r="P69" i="2"/>
  <c r="Q69" i="2"/>
  <c r="R69" i="2"/>
  <c r="P70" i="2"/>
  <c r="Q70" i="2"/>
  <c r="R70" i="2"/>
  <c r="P65" i="2"/>
  <c r="Q65" i="2"/>
  <c r="R65" i="2"/>
  <c r="P43" i="2"/>
  <c r="Q43" i="2"/>
  <c r="R43" i="2"/>
  <c r="P44" i="2"/>
  <c r="P45" i="2"/>
  <c r="Q45" i="2"/>
  <c r="R45" i="2"/>
  <c r="P46" i="2"/>
  <c r="Q46" i="2"/>
  <c r="R46" i="2"/>
  <c r="P47" i="2"/>
  <c r="Q47" i="2"/>
  <c r="R47" i="2"/>
  <c r="P48" i="2"/>
  <c r="Q48" i="2"/>
  <c r="R48" i="2"/>
  <c r="P49" i="2"/>
  <c r="P50" i="2"/>
  <c r="Q50" i="2"/>
  <c r="R50" i="2"/>
  <c r="P51" i="2"/>
  <c r="Q51" i="2"/>
  <c r="R51" i="2"/>
  <c r="P42" i="2"/>
  <c r="Q42" i="2"/>
  <c r="R42" i="2"/>
  <c r="P28" i="2"/>
  <c r="Q28" i="2"/>
  <c r="R28" i="2"/>
  <c r="P20" i="2"/>
  <c r="Q20" i="2"/>
  <c r="R20" i="2"/>
  <c r="P21" i="2"/>
  <c r="Q21" i="2"/>
  <c r="R21" i="2"/>
  <c r="P22" i="2"/>
  <c r="P23" i="2"/>
  <c r="Q23" i="2"/>
  <c r="R23" i="2"/>
  <c r="P24" i="2"/>
  <c r="Q24" i="2"/>
  <c r="R24" i="2"/>
  <c r="P25" i="2"/>
  <c r="Q25" i="2"/>
  <c r="R25" i="2"/>
  <c r="P26" i="2"/>
  <c r="Q26" i="2"/>
  <c r="R26" i="2"/>
  <c r="P27" i="2"/>
  <c r="Q27" i="2"/>
  <c r="R27" i="2"/>
  <c r="O19" i="2"/>
  <c r="Q284" i="2"/>
  <c r="R284" i="2"/>
  <c r="R149" i="2"/>
  <c r="Q178" i="2"/>
  <c r="R178" i="2"/>
  <c r="Q175" i="2"/>
  <c r="R175" i="2"/>
  <c r="R182" i="2"/>
  <c r="Q274" i="2"/>
  <c r="R274" i="2"/>
  <c r="R277" i="2"/>
  <c r="Q291" i="2"/>
  <c r="R291" i="2"/>
  <c r="Q308" i="2"/>
  <c r="R308" i="2"/>
  <c r="R311" i="2"/>
  <c r="Q477" i="2"/>
  <c r="R477" i="2"/>
  <c r="R480" i="2"/>
  <c r="Q490" i="2"/>
  <c r="R490" i="2"/>
  <c r="Q521" i="2"/>
  <c r="R521" i="2"/>
  <c r="Q524" i="2"/>
  <c r="R524" i="2"/>
  <c r="Q555" i="2"/>
  <c r="R555" i="2"/>
  <c r="Q561" i="2"/>
  <c r="R561" i="2"/>
  <c r="Q558" i="2"/>
  <c r="R558" i="2"/>
  <c r="Q681" i="2"/>
  <c r="R681" i="2"/>
  <c r="R684" i="2"/>
  <c r="Q694" i="2"/>
  <c r="R694" i="2"/>
  <c r="Q22" i="2"/>
  <c r="R22" i="2"/>
  <c r="Q49" i="2"/>
  <c r="R49" i="2"/>
  <c r="Q209" i="2"/>
  <c r="R209" i="2"/>
  <c r="Q203" i="2"/>
  <c r="R203" i="2"/>
  <c r="Q613" i="2"/>
  <c r="R613" i="2"/>
  <c r="R616" i="2"/>
  <c r="Q691" i="2"/>
  <c r="R691" i="2"/>
  <c r="Q660" i="2"/>
  <c r="R660" i="2"/>
  <c r="Q657" i="2"/>
  <c r="R657" i="2"/>
  <c r="Q647" i="2"/>
  <c r="R647" i="2"/>
  <c r="R650" i="2"/>
  <c r="Q626" i="2"/>
  <c r="R626" i="2"/>
  <c r="Q623" i="2"/>
  <c r="R623" i="2"/>
  <c r="Q592" i="2"/>
  <c r="R592" i="2"/>
  <c r="Q589" i="2"/>
  <c r="R589" i="2"/>
  <c r="Q579" i="2"/>
  <c r="R579" i="2"/>
  <c r="R582" i="2"/>
  <c r="Q545" i="2"/>
  <c r="R545" i="2"/>
  <c r="R548" i="2"/>
  <c r="Q528" i="2"/>
  <c r="R528" i="2"/>
  <c r="Q511" i="2"/>
  <c r="R511" i="2"/>
  <c r="R514" i="2"/>
  <c r="Q487" i="2"/>
  <c r="R487" i="2"/>
  <c r="Q456" i="2"/>
  <c r="R456" i="2"/>
  <c r="Q453" i="2"/>
  <c r="R453" i="2"/>
  <c r="Q443" i="2"/>
  <c r="R443" i="2"/>
  <c r="R446" i="2"/>
  <c r="Q422" i="2"/>
  <c r="R422" i="2"/>
  <c r="Q419" i="2"/>
  <c r="R419" i="2"/>
  <c r="Q402" i="2"/>
  <c r="R402" i="2"/>
  <c r="R412" i="2"/>
  <c r="Q392" i="2"/>
  <c r="R392" i="2"/>
  <c r="R395" i="2"/>
  <c r="Q374" i="2"/>
  <c r="R374" i="2"/>
  <c r="Q371" i="2"/>
  <c r="R371" i="2"/>
  <c r="Q368" i="2"/>
  <c r="R368" i="2"/>
  <c r="Q359" i="2"/>
  <c r="R359" i="2"/>
  <c r="R362" i="2"/>
  <c r="Q338" i="2"/>
  <c r="R338" i="2"/>
  <c r="R345" i="2"/>
  <c r="Q325" i="2"/>
  <c r="R325" i="2"/>
  <c r="R328" i="2"/>
  <c r="Q253" i="2"/>
  <c r="R253" i="2"/>
  <c r="Q250" i="2"/>
  <c r="R250" i="2"/>
  <c r="R234" i="2"/>
  <c r="R237" i="2"/>
  <c r="Q202" i="2"/>
  <c r="R202" i="2"/>
  <c r="Q199" i="2"/>
  <c r="R199" i="2"/>
  <c r="R210" i="2"/>
  <c r="Q102" i="2"/>
  <c r="R102" i="2"/>
  <c r="Q44" i="2"/>
  <c r="R44" i="2"/>
  <c r="R294" i="2"/>
  <c r="R701" i="2"/>
  <c r="R565" i="2"/>
  <c r="R531" i="2"/>
  <c r="R497" i="2"/>
  <c r="R667" i="2"/>
  <c r="R633" i="2"/>
  <c r="R599" i="2"/>
  <c r="R463" i="2"/>
  <c r="R429" i="2"/>
  <c r="R378" i="2"/>
  <c r="R260" i="2"/>
  <c r="R109" i="2"/>
  <c r="P19" i="2"/>
  <c r="Q19" i="2"/>
  <c r="R19" i="2"/>
  <c r="R29" i="2"/>
  <c r="R80" i="2"/>
  <c r="R52" i="2"/>
  <c r="R705" i="2"/>
</calcChain>
</file>

<file path=xl/comments1.xml><?xml version="1.0" encoding="utf-8"?>
<comments xmlns="http://schemas.openxmlformats.org/spreadsheetml/2006/main">
  <authors>
    <author>Edgaras Abušovas</author>
    <author>...</author>
  </authors>
  <commentList>
    <comment ref="A5" authorId="0" shapeId="0">
      <text>
        <r>
          <rPr>
            <b/>
            <sz val="9"/>
            <color indexed="81"/>
            <rFont val="Tahoma"/>
            <family val="2"/>
            <charset val="186"/>
          </rPr>
          <t>Pareiškėjo pavadinimas pasirenkamas iš sąrašo</t>
        </r>
      </text>
    </comment>
    <comment ref="C13" authorId="1" shapeId="0">
      <text>
        <r>
          <rPr>
            <sz val="9"/>
            <color indexed="81"/>
            <rFont val="Tahoma"/>
            <charset val="1"/>
          </rPr>
          <t xml:space="preserve">
Įrašyti patiems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  <charset val="186"/>
          </rPr>
          <t xml:space="preserve">Pasirinkti iš sąrašo langelyje
</t>
        </r>
      </text>
    </comment>
    <comment ref="E13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F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4" authorId="1" shapeId="0">
      <text>
        <r>
          <rPr>
            <b/>
            <sz val="9"/>
            <color indexed="81"/>
            <rFont val="Tahoma"/>
            <charset val="1"/>
          </rPr>
          <t>Įrašyti patiems</t>
        </r>
      </text>
    </comment>
    <comment ref="M14" authorId="1" shapeId="0">
      <text>
        <r>
          <rPr>
            <b/>
            <sz val="9"/>
            <color indexed="81"/>
            <rFont val="Tahoma"/>
            <charset val="1"/>
          </rPr>
          <t xml:space="preserve">Pasirinkti iš sąrašo langelyje
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<sst xmlns="http://schemas.openxmlformats.org/spreadsheetml/2006/main" count="1285" uniqueCount="336">
  <si>
    <t>Pareiškėjas:</t>
  </si>
  <si>
    <t>Lietuvos motorlaivių federacija</t>
  </si>
  <si>
    <t xml:space="preserve">           (Pareiškėjo pavadinimas)</t>
  </si>
  <si>
    <t>Ąžuolų g. 23, Ramučių k., Kauno r., LT-54464, +370 605 57 779, edgaras.f2.41@gmail.com</t>
  </si>
  <si>
    <t>(Pareiškėjo buveinės adresas, telefonas, el. paštas)</t>
  </si>
  <si>
    <t>(Juridinio asmens kodas)</t>
  </si>
  <si>
    <t>SPORTININKŲ (KOMANDŲ) TARPTAUTINĖSE AUKŠTO MEISTRIŠKUMO SPORTO VARŽYBOSE PASIEKTI REZULTATAI</t>
  </si>
  <si>
    <t>Eil. Nr.</t>
  </si>
  <si>
    <t xml:space="preserve">Sportininko vardas, pavardė </t>
  </si>
  <si>
    <t>Sporto šakos rungtis</t>
  </si>
  <si>
    <t>Įtraukta į olimpinių žaidynių programą/neįtraukta į olimpinių žaidynių programą)</t>
  </si>
  <si>
    <t xml:space="preserve">Sportininkų (komandos narių) skaičius </t>
  </si>
  <si>
    <t>Balas už aplenktą sportininką (komandą) sporto šakos rungtyje</t>
  </si>
  <si>
    <t>Balo už aplenktų sportininkų (komandų) skaičių sporto šakos rungtyje vertė procentais nuo iškovotos vietos konkrečioje sporto šakos rungtyje balo vertės</t>
  </si>
  <si>
    <t>Balų suma</t>
  </si>
  <si>
    <t>Tarptautinių aukšto meistriškumo sporto varžybų kategorija</t>
  </si>
  <si>
    <t>Kas kiek metų rengiamos tarptautinės aukšto meistriškumo sporto varžybos</t>
  </si>
  <si>
    <t>Vykdoma atranka į tarptautines aukšto meistriškumo sporto varžybas (Taip / Ne)</t>
  </si>
  <si>
    <t>Automobilių,  aviacijos, motociklų ar motorlaivių sporto šakų pasaulio ar Europos čempionato etapų (jeigu toje sporto šakoje pasaulio ar Europos čempionatai nevykdomi, o vietoje jų rengiamos tos sporto šakos pasaulio ar Europos taurės varžybos – atskirame pasaulio ar Europos taurės varžybų etapų) skaičius</t>
  </si>
  <si>
    <t>Sportininkų (komandų) skaičius rungtyje</t>
  </si>
  <si>
    <t>Valstybių skaičius tarptautinėse aukšto meistriškumo sporto varžybose*</t>
  </si>
  <si>
    <t>Sportininko (komandos) užimta vieta</t>
  </si>
  <si>
    <t>Aukščiausia sportininko užimta vieta tose pačiose sporto varžybose (Taip / Ne)</t>
  </si>
  <si>
    <t>Balų skaičius už užimtą vietą</t>
  </si>
  <si>
    <t>Priklauso balų atsižvelgus į pastabas</t>
  </si>
  <si>
    <t>2020 m. Pasaulio motorlaivių čempionatas</t>
  </si>
  <si>
    <t xml:space="preserve">(sporto renginio pavadinimas) </t>
  </si>
  <si>
    <t>Edgaras Riabko</t>
  </si>
  <si>
    <t>F2</t>
  </si>
  <si>
    <t>neolimpinė</t>
  </si>
  <si>
    <t>PČ</t>
  </si>
  <si>
    <t>Ne</t>
  </si>
  <si>
    <t>Taip</t>
  </si>
  <si>
    <t>Paulius Stainys</t>
  </si>
  <si>
    <t>F4</t>
  </si>
  <si>
    <t>Iš viso:</t>
  </si>
  <si>
    <t>PRIDEDAMA. ____________________________________________________________________________________________________</t>
  </si>
  <si>
    <t>https://www.uim.sport/Documents/CalendarDocument/Race955/RSRace%20results.pdf</t>
  </si>
  <si>
    <t>https://www.uim.sport/Documents/CalendarDocument/Race966/RSResults%20F4.pdf</t>
  </si>
  <si>
    <t>https://www.uim.sport/Documents/CalendarDocument/Race1081/RSRace%20results%20Vila%20Vehla.pdf</t>
  </si>
  <si>
    <t>https://www.uim.sport/Documents/CalendarDocument/Race1095/RSRace%20Results%20Grand%20Prix%20of%20Portugal%20II.pdf</t>
  </si>
  <si>
    <t>https://www.uim.sport/StandingAndPoints.aspx</t>
  </si>
  <si>
    <t>Rinkits</t>
  </si>
  <si>
    <t>circuit</t>
  </si>
  <si>
    <t>                                     (pridedamos pasiekimus tarptautinėse aukšto meistriškumo sporto varžybose patvirtinančių protokolų kopijos (arba pateikiama nuoroda į interneto svetainę, kurioje su šiais protokolais galima būtų susipažinti)</t>
  </si>
  <si>
    <t>2020     m. __Europos motorlaivių čempionatai</t>
  </si>
  <si>
    <t>Nuoroda į protokolą:</t>
  </si>
  <si>
    <t>Gintaras Marcinkus</t>
  </si>
  <si>
    <t>OSY-400</t>
  </si>
  <si>
    <t>EČ</t>
  </si>
  <si>
    <t>Arvydas Dranseika</t>
  </si>
  <si>
    <t>Mantas Kukcinavičius</t>
  </si>
  <si>
    <t>GT-30</t>
  </si>
  <si>
    <t>Nida Kilinskaitė</t>
  </si>
  <si>
    <t>GT-15</t>
  </si>
  <si>
    <t>https://www.uim.sport/Documents/CalendarDocument/Race1099/RSAll%20Results%20EC%20GT30%20Kupiskis%202020.pdf</t>
  </si>
  <si>
    <t>https://www.uim.sport/Documents/CalendarDocument/Race1100/RSAll%20Results%20EC%20OSY400%20Kupiskis%202020.pdf</t>
  </si>
  <si>
    <t>https://www.uim.sport/Documents/CalendarDocument/Race959/RSAll%20Results%20EC%20GT15%20Kupiskis%202020.pdf</t>
  </si>
  <si>
    <t>                                     (pridedamos pasiekimus tarptautinėse sporto varžybose patvirtinančių protokolų kopijos (arba pateikiama nuoroda į interneto svetainę, kurioje su šiais protokolais galima būtų susipažinti)</t>
  </si>
  <si>
    <t>2019 m. Pasaulio motorlaivių čempionatas</t>
  </si>
  <si>
    <t>Edagras Riabko</t>
  </si>
  <si>
    <t>Endurance S2</t>
  </si>
  <si>
    <t>Endurance S3</t>
  </si>
  <si>
    <t>Bundzinska Alise</t>
  </si>
  <si>
    <t>FF Class 1</t>
  </si>
  <si>
    <t>Riabko Naglis</t>
  </si>
  <si>
    <t>FF Class 3</t>
  </si>
  <si>
    <t>Bundzinskis Toms</t>
  </si>
  <si>
    <t>FF Class 4</t>
  </si>
  <si>
    <t>Mangins Kristers</t>
  </si>
  <si>
    <t>FF Class 5</t>
  </si>
  <si>
    <t>https://www.uim.sport/Documents/CalendarDocument/Race897/RSTonsberg%20Batrace%202019%20-%20Compilation.pdf</t>
  </si>
  <si>
    <t>https://www.uim.sport/Documents/CalendarDocument/Race898/RSOfficial%20Results%20-%20UIM%20F2%20WC%20Ribadouro,%20GP%20of%20Portugal%2013-15%20September%202019.pdf</t>
  </si>
  <si>
    <t>https://www.uim.sport/Documents/CalendarDocument/Race817/RS13.07.pdf</t>
  </si>
  <si>
    <t>https://www.uim.sport/Documents/CalendarDocument/Race998/RS14.07%20and%20ranking.pdf</t>
  </si>
  <si>
    <t>https://www.uim.sport/Documents/CalendarDocument/Race1005/RSF4%20final%20result_WC_Kotka..pdf</t>
  </si>
  <si>
    <t>https://www.uim.sport/Documents/CalendarDocument/Race1006/RSWC%20F4%202019%20Viverone%20Race%202.pdf</t>
  </si>
  <si>
    <t>https://www.uim.sport/Documents/CalendarDocument/Race812/RSGT15%20World%20results%20Aluksne.pdf</t>
  </si>
  <si>
    <t>https://www.uim.sport/Documents/CalendarDocument/Race801/RSOSY400%20Total..pdf</t>
  </si>
  <si>
    <t>https://www.uim.sport/Documents/CalendarDocument/Race921/RSwc%20ff.pdf</t>
  </si>
  <si>
    <t>Spausti Fornula 2</t>
  </si>
  <si>
    <t>2019  m. Europos motorlaivių čempionata</t>
  </si>
  <si>
    <t>Tomas Marcinkus</t>
  </si>
  <si>
    <t>FR-1000</t>
  </si>
  <si>
    <t>https://www.uim.sport/Documents/CalendarDocument/Race900/RSEC%20F2%202019%20Zarasai.pdf</t>
  </si>
  <si>
    <t>https://www.uim.sport/Documents/CalendarDocument/Race807/RS2019%20EC%20GT15%20Rendsburg.pdf</t>
  </si>
  <si>
    <t>https://www.uim.sport/Documents/CalendarDocument/Race858/RSEC%20FR1000%202019%20-%20Zarasai.pdf</t>
  </si>
  <si>
    <t>https://www.uim.sport/Documents/CalendarDocument/Race805/RS2019%20FR-1000%20EC%20Round%203%20Aizkraukle%20results.pdf</t>
  </si>
  <si>
    <t>https://www.uim.sport/Documents/CalendarDocument/Race887/RSec%20ff.pdf</t>
  </si>
  <si>
    <t>https://www.uim.sport/Documents/CalendarDocument/Race978/RSChodziez%202019%20EC%20OSY400.pdf</t>
  </si>
  <si>
    <t>2018     m. Pasaulio motorlaivių čempionatas</t>
  </si>
  <si>
    <t>OSY 400</t>
  </si>
  <si>
    <t>GT15</t>
  </si>
  <si>
    <t>Mindaugas Jančiauskas</t>
  </si>
  <si>
    <t>Runabout GP1</t>
  </si>
  <si>
    <t>Emilija Korne</t>
  </si>
  <si>
    <t>FFPS</t>
  </si>
  <si>
    <t>FFD</t>
  </si>
  <si>
    <t>Kristers Mangins</t>
  </si>
  <si>
    <t>FF4</t>
  </si>
  <si>
    <t>Tomas Budzinskis</t>
  </si>
  <si>
    <t>FFPS4</t>
  </si>
  <si>
    <t>Formula Fiture Lithuania</t>
  </si>
  <si>
    <t>FF</t>
  </si>
  <si>
    <t>https://www.uim.sport/Documents/CalendarDocument/Race719/RSRACE%20RESULTS.pdf</t>
  </si>
  <si>
    <t>https://www.uim.sport/Documents/CalendarDocument/Race721/RSF2%20WC%20Tonsberg%20with%20qualifications.pdf</t>
  </si>
  <si>
    <t>https://www.uim.sport/Documents/CalendarDocument/Race722/RSOfficial%20Results%20-%20UIM%20F2%20WC%20Ribadouro%20GP%20of%20Portugal%2014-16%20September%202018.pdf</t>
  </si>
  <si>
    <t>https://www.uim.sport/Documents/CalendarDocument/Race659/RSS2%20S3%2007.07.18.pdf</t>
  </si>
  <si>
    <t>https://www.uim.sport/Documents/CalendarDocument/Race840/RSS2%20S3%2008.07.18.pdf</t>
  </si>
  <si>
    <t>https://www.uim.sport/Documents/CalendarDocument/Race652/RSrace%201%20barcis.pdf</t>
  </si>
  <si>
    <t>https://www.uim.sport/Documents/CalendarDocument/Race830/RSrace%202%20barcis.pdf</t>
  </si>
  <si>
    <t>https://www.uim.sport/Documents/CalendarDocument/Race664/RSWC%20F4.pdf</t>
  </si>
  <si>
    <t>https://www.uim.sport/Documents/CalendarDocument/Race847/RSWC%20F4.pdf</t>
  </si>
  <si>
    <t>https://www.uim.sport/Documents/CalendarDocument/Race848/RSMacon%202.pdf</t>
  </si>
  <si>
    <t>https://www.uim.sport/Documents/CalendarDocument/Race662/RSWC%20OSY400%20results..pdf</t>
  </si>
  <si>
    <t>https://www.uim.sport/Documents/CalendarDocument/Race842/RSViljandi.pdf</t>
  </si>
  <si>
    <t>https://www.uim.sport/Documents/CalendarDocument/Race656/RSFujairah.pdf</t>
  </si>
  <si>
    <t>https://www.uim.sport/Documents/CalendarDocument/Race625/RSerp%20results.pdf</t>
  </si>
  <si>
    <t>2018  m. Europos motorlaivių čempionatai</t>
  </si>
  <si>
    <t>Nida Kilimskaitė</t>
  </si>
  <si>
    <t>Virgilijus Gedrimas</t>
  </si>
  <si>
    <t>FR1000</t>
  </si>
  <si>
    <t>OSY400</t>
  </si>
  <si>
    <t>https://www.uim.sport/Documents/CalendarDocument/Race665/RSOulton%20Broad%20EC%20OSY400.pdf</t>
  </si>
  <si>
    <t>https://www.uim.sport/Documents/CalendarDocument/Race660/RSRace%20Results%20Znin.pdf</t>
  </si>
  <si>
    <t>https://www.uim.sport/Documents/CalendarDocument/Race680/RSEC%20Aluksne_Final%20results_13-15%2007%202018.pdf</t>
  </si>
  <si>
    <t>https://www.uim.sport/Documents/CalendarDocument/Race724/RSZarasai.pdf</t>
  </si>
  <si>
    <t>https://www.uim.sport/Documents/CalendarDocument/Race648/RSRace%20results.pdf</t>
  </si>
  <si>
    <t>https://www.uim.sport/Documents/CalendarDocument/Race681/RSEC%20Aizkraukle_results_10-12%2008%202018_CHANGED.pdf</t>
  </si>
  <si>
    <t>https://www.uim.sport/Documents/CalendarDocument/Race676/RSEC%20FR1000.pdf</t>
  </si>
  <si>
    <t>https://www.uim.sport/Documents/CalendarDocument/Race726/RSJedovnice%20FR1000.pdf</t>
  </si>
  <si>
    <t>2017    m. Pasaulio motorlaivių čempionatas</t>
  </si>
  <si>
    <t>Glebas Sobčiukas</t>
  </si>
  <si>
    <t>F500</t>
  </si>
  <si>
    <t>Laimis Armonas</t>
  </si>
  <si>
    <t>Nils Slakteris</t>
  </si>
  <si>
    <t>FF3</t>
  </si>
  <si>
    <t>Ivans Astramovics</t>
  </si>
  <si>
    <t>FF2</t>
  </si>
  <si>
    <t>Tomas Budzinskas</t>
  </si>
  <si>
    <t>Uvis Lazarenoks</t>
  </si>
  <si>
    <t>Formula Future Lietuva</t>
  </si>
  <si>
    <t>https://www.uimpowerboating.com/Documents/CalendarDocument/Race392/RSerp%20results.pdf</t>
  </si>
  <si>
    <t>https://www.uim.sport/Documents/CalendarDocument/Race507/rsWorld%20results%20Dunaujvaros%20FF%202017.pdf</t>
  </si>
  <si>
    <t>https://www.uim.sport/Documents/CalendarDocument/Race485/RSResults%20UIM%20CIRCUIT%20WORLD%20CUP%20T-850%20Mokpo.pdf</t>
  </si>
  <si>
    <t>2017  m. Europos motorlaivių čempionatai</t>
  </si>
  <si>
    <t>Laimutis Morkūnas</t>
  </si>
  <si>
    <t>S550</t>
  </si>
  <si>
    <t>Tomas Morkūnas</t>
  </si>
  <si>
    <t>T550</t>
  </si>
  <si>
    <t>O500</t>
  </si>
  <si>
    <t>JT250</t>
  </si>
  <si>
    <t>https://www.uim.sport/Documents/CalendarDocument/Race478/RSERP%20Kupiskis%20F2.pdf</t>
  </si>
  <si>
    <t>https://www.uim.sport/Documents/CalendarDocument/Race555/RSresult%20Znin%20S-550.pdf</t>
  </si>
  <si>
    <t>https://www.uim.sport/Documents/CalendarDocument/Race401/RSResult_CE_O500_San%20Nazzaro.pdf</t>
  </si>
  <si>
    <t>https://www.uim.sport/Documents/CalendarDocument/Race554/RSviljandi%202017.pdf</t>
  </si>
  <si>
    <t>https://www.uimpowerboating.com/Documents/CalendarDocument/Race508/RSEuropean%20results%20Dunaujvaros%20FF%202017.pdf</t>
  </si>
  <si>
    <t>https://www.uimpowerboating.com/Documents/CalendarDocument/Race554/RSviljandi%202017.pdf</t>
  </si>
  <si>
    <t>2016    m. Pasaulio motorlaivių čempionatas</t>
  </si>
  <si>
    <t>201     m. ___________________________________</t>
  </si>
  <si>
    <t>Bendra sporto šakos gauta taškų suma</t>
  </si>
  <si>
    <t>*Pildo tik į olimpinių žaidynių programą neįtrauktų sporto šakų pareiškėjai</t>
  </si>
  <si>
    <t>Pareiškėjo vardu:</t>
  </si>
  <si>
    <t>__________________________                                             _________________                                                            ____________________          </t>
  </si>
  <si>
    <t>Prezidentas</t>
  </si>
  <si>
    <r>
      <t>(pareigų pavadinimas)               A.</t>
    </r>
    <r>
      <rPr>
        <sz val="12"/>
        <color theme="1"/>
        <rFont val="Times New Roman"/>
        <family val="1"/>
        <charset val="186"/>
      </rPr>
      <t xml:space="preserve"> </t>
    </r>
    <r>
      <rPr>
        <sz val="10"/>
        <color theme="1"/>
        <rFont val="Times New Roman"/>
        <family val="1"/>
        <charset val="186"/>
      </rPr>
      <t>V.                                                                     (parašas)                                                                                                 (vardas, pavardė)</t>
    </r>
  </si>
  <si>
    <t xml:space="preserve">(jei pareiškėjas antspaudą privalo turėti) </t>
  </si>
  <si>
    <t>Didelio meistriškumo sporto programų</t>
  </si>
  <si>
    <t>finansavimo valstybės biudžeto lėšomis</t>
  </si>
  <si>
    <t>specialiųjų kriterijų aprašo</t>
  </si>
  <si>
    <t>1 priedas</t>
  </si>
  <si>
    <t>BALAI UŽ SPORTININKŲ (KOMANDŲ) TARPTAUTINĖSE SPORTO VARŽYBOSE PASIEKTUS REZULTATUS</t>
  </si>
  <si>
    <t>Santraupa</t>
  </si>
  <si>
    <t>Tarptautinių sporto varžybų kategorija</t>
  </si>
  <si>
    <t>Balas už iškovotą vietą sporto šakos rungtyje</t>
  </si>
  <si>
    <t>1 vieta</t>
  </si>
  <si>
    <t>2 vieta</t>
  </si>
  <si>
    <t>3 vieta</t>
  </si>
  <si>
    <t>4 vieta</t>
  </si>
  <si>
    <t>5 vieta</t>
  </si>
  <si>
    <t>6 vieta</t>
  </si>
  <si>
    <t>7 vieta</t>
  </si>
  <si>
    <t>8 vieta</t>
  </si>
  <si>
    <t>9 vieta</t>
  </si>
  <si>
    <t>10 vieta</t>
  </si>
  <si>
    <t>11 vieta</t>
  </si>
  <si>
    <t>12 vieta</t>
  </si>
  <si>
    <t>13 vieta</t>
  </si>
  <si>
    <t>14 vieta</t>
  </si>
  <si>
    <t>15 vieta</t>
  </si>
  <si>
    <t>16 vieta</t>
  </si>
  <si>
    <t>17 vieta</t>
  </si>
  <si>
    <t>18 vieta</t>
  </si>
  <si>
    <t>19 vieta</t>
  </si>
  <si>
    <t>20 vieta</t>
  </si>
  <si>
    <t>21 vieta</t>
  </si>
  <si>
    <t>22 vieta</t>
  </si>
  <si>
    <t>23 vieta</t>
  </si>
  <si>
    <t>24 vieta</t>
  </si>
  <si>
    <t>25 vieta</t>
  </si>
  <si>
    <t>26 vieta</t>
  </si>
  <si>
    <t>27 vieta</t>
  </si>
  <si>
    <t>28 vieta</t>
  </si>
  <si>
    <t>29 vieta</t>
  </si>
  <si>
    <t>30 vieta</t>
  </si>
  <si>
    <t>31 vieta</t>
  </si>
  <si>
    <t>32 vieta</t>
  </si>
  <si>
    <t>33 vieta</t>
  </si>
  <si>
    <t>34 vieta</t>
  </si>
  <si>
    <t>35 vieta</t>
  </si>
  <si>
    <t>36 vieta</t>
  </si>
  <si>
    <t>1-36</t>
  </si>
  <si>
    <t>1.</t>
  </si>
  <si>
    <t>OŽ</t>
  </si>
  <si>
    <t>Olimpinės žaidynės</t>
  </si>
  <si>
    <t>2.</t>
  </si>
  <si>
    <t>Pasaulio čempionatas</t>
  </si>
  <si>
    <t>-</t>
  </si>
  <si>
    <t>3.</t>
  </si>
  <si>
    <t>Europos čempionatas</t>
  </si>
  <si>
    <t>4.</t>
  </si>
  <si>
    <t>PČneol</t>
  </si>
  <si>
    <t>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</t>
  </si>
  <si>
    <t>5.</t>
  </si>
  <si>
    <t>PŽ</t>
  </si>
  <si>
    <t>Pasaulio žaidynės, pasaulio aviacijos žaidynės,  pasaulio šachmatų ir šaškių olimpiados</t>
  </si>
  <si>
    <t>6.</t>
  </si>
  <si>
    <t>JOŽ</t>
  </si>
  <si>
    <t>Jaunimo olimpinės žaidynės</t>
  </si>
  <si>
    <t>7.</t>
  </si>
  <si>
    <t>EČneol</t>
  </si>
  <si>
    <t>Į olimpinių žaidynių programą įtrauktų sporto šakų į olimpinių žaidynių programą neįtrauktų  rungčių Europos čempionatai ir į olimpinių žaidynių programą įtrauktų sporto šakų Europos čempionatuose vykdomos į olimpinių žaidynių programą neįtrauktos rungtys</t>
  </si>
  <si>
    <t>8.</t>
  </si>
  <si>
    <t>EŽ</t>
  </si>
  <si>
    <t>Europos žaidynės</t>
  </si>
  <si>
    <t>9.</t>
  </si>
  <si>
    <t>PT</t>
  </si>
  <si>
    <t>Pasaulio taurės varžybų galutinėje įskaitoje užimta vieta</t>
  </si>
  <si>
    <t>10.</t>
  </si>
  <si>
    <t>JPČ</t>
  </si>
  <si>
    <t>Pasaulio jaunimo čempionatas</t>
  </si>
  <si>
    <t>11.</t>
  </si>
  <si>
    <t>JnPČ</t>
  </si>
  <si>
    <t>Pasaulio jaunių čempionatas</t>
  </si>
  <si>
    <t>12.</t>
  </si>
  <si>
    <t>JEČ</t>
  </si>
  <si>
    <t>Europos jaunimo čempionatas</t>
  </si>
  <si>
    <t>13.</t>
  </si>
  <si>
    <t>JEOF</t>
  </si>
  <si>
    <t>Europos jaunimo olimpinis festivalis</t>
  </si>
  <si>
    <t>14.</t>
  </si>
  <si>
    <t>JnEČ</t>
  </si>
  <si>
    <t>Europos jaunių čempionatas</t>
  </si>
  <si>
    <t>15.</t>
  </si>
  <si>
    <t>JčPČ</t>
  </si>
  <si>
    <t>Pasaulio jaunučių čempionatas</t>
  </si>
  <si>
    <t>16.</t>
  </si>
  <si>
    <t>JčEČ</t>
  </si>
  <si>
    <t>Europos jaunučių čempionatas</t>
  </si>
  <si>
    <t>17.</t>
  </si>
  <si>
    <t>NEAK</t>
  </si>
  <si>
    <t>Pasaulio ir Europos čempionatai, kuriuose varžomasi nuotoliniu būdu</t>
  </si>
  <si>
    <t>Departamento pripažintos nacionalinės sporto (šakų) federacijos</t>
  </si>
  <si>
    <t>Asociacija „Hockey Lithuania“</t>
  </si>
  <si>
    <t>Lietuvos aeroklubas</t>
  </si>
  <si>
    <t>Lietuvos alpinizmo asociacija</t>
  </si>
  <si>
    <t>Lietuvos automobilių sporto federacija</t>
  </si>
  <si>
    <t>Lietuvos badmintono federacija</t>
  </si>
  <si>
    <t>Lietuvos baidarių ir kanojų irklavimo federacija</t>
  </si>
  <si>
    <t>Lietuvos bangų sporto asociacija (banglenčių, puslenčių ir slydimo bangomis sporto šakoms)</t>
  </si>
  <si>
    <t>Lietuvos beisbolo asociacija (beisbolo disciplinai)</t>
  </si>
  <si>
    <t>Lietuvos biatlono federacija</t>
  </si>
  <si>
    <t>Lietuvos biliardo federacija</t>
  </si>
  <si>
    <t>Lietuvos bobslėjaus ir skeletono sporto federacija</t>
  </si>
  <si>
    <t>Lietuvos bokso federacija</t>
  </si>
  <si>
    <t>Lietuvos boulingo federacija</t>
  </si>
  <si>
    <t>Lietuvos buriuotojų sąjunga</t>
  </si>
  <si>
    <t>Lietuvos bušido federacija (ju-jitsu sporto šakai)</t>
  </si>
  <si>
    <t>Lietuvos čiuožimo federacija</t>
  </si>
  <si>
    <t>Lietuvos dviračių sporto federacija</t>
  </si>
  <si>
    <t>Lietuvos dziudo federacija</t>
  </si>
  <si>
    <t>Lietuvos fechtavimo federacija</t>
  </si>
  <si>
    <t>Lietuvos futbolo federacija</t>
  </si>
  <si>
    <t>Lietuvos gimnastikos federacija</t>
  </si>
  <si>
    <t>Lietuvos golfo federacija</t>
  </si>
  <si>
    <t>Lietuvos greitojo čiuožimo asociacija</t>
  </si>
  <si>
    <t>Lietuvos imtynių federacija</t>
  </si>
  <si>
    <t>Lietuvos irklavimo federacija</t>
  </si>
  <si>
    <t>Lietuvos jėgos trikovės federacija</t>
  </si>
  <si>
    <t>Lietuvos kendo asociacija</t>
  </si>
  <si>
    <t>Lietuvos kerlingo asociacija</t>
  </si>
  <si>
    <t>Lietuvos kikboksingo federacija</t>
  </si>
  <si>
    <t>Lietuvos kyokushin karate federacija</t>
  </si>
  <si>
    <t>Lietuvos korespondencinių šachmatų federacija</t>
  </si>
  <si>
    <t>Lietuvos krepšinio federacija</t>
  </si>
  <si>
    <t>Lietuvos kudo sporto federacija</t>
  </si>
  <si>
    <t>Lietuvos kuraš federacija (sumo sporto šakai)</t>
  </si>
  <si>
    <t>Lietuvos kultūrizmo ir kūno rengybos federacija</t>
  </si>
  <si>
    <t>Lietuvos laipiojimo sporto asociacija</t>
  </si>
  <si>
    <t>Lietuvos lankininkų federacija</t>
  </si>
  <si>
    <t>Lietuvos lengvosios atletikos federacija</t>
  </si>
  <si>
    <t>Lietuvos motociklų sporto federacija</t>
  </si>
  <si>
    <t>Lietuvos MUAY – THAI sąjunga</t>
  </si>
  <si>
    <t>Lietuvos nacionalinė slidinėjimo asociacija</t>
  </si>
  <si>
    <t>Lietuvos orientavimosi sporto federacija</t>
  </si>
  <si>
    <t>Lietuvos plaukimo federacija</t>
  </si>
  <si>
    <t>Lietuvos povandeninio sporto federacija</t>
  </si>
  <si>
    <t>Lietuvos pulo federacija</t>
  </si>
  <si>
    <t>Lietuvos rankinio federacija</t>
  </si>
  <si>
    <t>Lietuvos rankų lenkimo sporto federacija</t>
  </si>
  <si>
    <t>Lietuvos regbio federacija</t>
  </si>
  <si>
    <t>Lietuvos rogučių sporto federacija</t>
  </si>
  <si>
    <t>Lietuvos sambo federacija</t>
  </si>
  <si>
    <t>Lietuvos skvošo asociacija</t>
  </si>
  <si>
    <t>Lietuvos softbolo federacija (softbolo disciplinai)</t>
  </si>
  <si>
    <t>Lietuvos sportinės žūklės federacija</t>
  </si>
  <si>
    <t>Lietuvos sportinių šokių federacija</t>
  </si>
  <si>
    <t>Lietuvos stalo teniso asociacija</t>
  </si>
  <si>
    <t>Lietuvos sunkiosios atletikos federacija</t>
  </si>
  <si>
    <t>Lietuvos šachmatų federacija</t>
  </si>
  <si>
    <t>Lietuvos šachmatų kompozitorių sąjunga</t>
  </si>
  <si>
    <t>Lietuvos šaškių federacija</t>
  </si>
  <si>
    <t>Lietuvos šaudymo sporto sąjunga</t>
  </si>
  <si>
    <t>Lietuvos šiuolaikinės penkiakovės federacija</t>
  </si>
  <si>
    <t>Lietuvos taekwondo federacija</t>
  </si>
  <si>
    <t>Lietuvos tautinių imtynių federacija (pankrationo ir imtynių už diržų disciplinoms)</t>
  </si>
  <si>
    <t>Lietuvos teniso sąjunga                    </t>
  </si>
  <si>
    <t>Lietuvos tinklinio federacija</t>
  </si>
  <si>
    <t>Lietuvos triatlono federacija</t>
  </si>
  <si>
    <t>Lietuvos universalios kovos federacija</t>
  </si>
  <si>
    <t>Lietuvos ušu federacija (ušu sporto šakai)</t>
  </si>
  <si>
    <t>Lietuvos vandens slidininkų sąjunga</t>
  </si>
  <si>
    <t>Lietuvos vandensvydžio sporto federacija</t>
  </si>
  <si>
    <t>Lietuvos virvės traukimo federacija</t>
  </si>
  <si>
    <t>Lietuvos žirginio sporto federacija</t>
  </si>
  <si>
    <t>Lietuvos žolės riedulio federacija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</si>
</sst>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186"/>
    </font>
    <font>
      <i/>
      <sz val="11"/>
      <color rgb="FF000000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0"/>
      <color rgb="FF444444"/>
      <name val="Open Sans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20"/>
      <name val="Times New Roman"/>
      <family val="1"/>
      <charset val="186"/>
    </font>
    <font>
      <sz val="2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9"/>
      <color theme="1"/>
      <name val="Calibri"/>
      <family val="2"/>
      <scheme val="minor"/>
    </font>
    <font>
      <vertAlign val="superscript"/>
      <sz val="12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sz val="8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EBF1D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0" fillId="0" borderId="0"/>
    <xf numFmtId="0" fontId="31" fillId="0" borderId="0" applyNumberForma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vertical="center"/>
    </xf>
    <xf numFmtId="2" fontId="6" fillId="3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10" fillId="0" borderId="0" xfId="1"/>
    <xf numFmtId="0" fontId="3" fillId="0" borderId="8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2" fontId="6" fillId="0" borderId="0" xfId="0" applyNumberFormat="1" applyFont="1" applyBorder="1" applyAlignment="1">
      <alignment vertical="center"/>
    </xf>
    <xf numFmtId="0" fontId="15" fillId="0" borderId="0" xfId="0" applyFont="1"/>
    <xf numFmtId="0" fontId="16" fillId="0" borderId="0" xfId="0" applyFont="1" applyAlignment="1">
      <alignment horizontal="left" vertical="center" wrapText="1" indent="1"/>
    </xf>
    <xf numFmtId="0" fontId="17" fillId="0" borderId="0" xfId="0" applyFont="1"/>
    <xf numFmtId="3" fontId="3" fillId="0" borderId="0" xfId="0" applyNumberFormat="1" applyFont="1" applyAlignment="1">
      <alignment vertical="center"/>
    </xf>
    <xf numFmtId="0" fontId="14" fillId="0" borderId="0" xfId="0" applyFont="1" applyBorder="1" applyAlignment="1">
      <alignment horizontal="center"/>
    </xf>
    <xf numFmtId="0" fontId="7" fillId="5" borderId="2" xfId="0" applyFont="1" applyFill="1" applyBorder="1" applyAlignment="1">
      <alignment vertical="center" wrapText="1"/>
    </xf>
    <xf numFmtId="0" fontId="7" fillId="5" borderId="9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0" fontId="20" fillId="0" borderId="20" xfId="0" applyFont="1" applyBorder="1" applyAlignment="1">
      <alignment horizontal="center" vertical="center" wrapText="1"/>
    </xf>
    <xf numFmtId="0" fontId="27" fillId="0" borderId="0" xfId="0" applyFont="1"/>
    <xf numFmtId="0" fontId="7" fillId="5" borderId="2" xfId="0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2" fontId="8" fillId="0" borderId="9" xfId="0" applyNumberFormat="1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9" fillId="0" borderId="3" xfId="0" applyFont="1" applyBorder="1" applyAlignment="1">
      <alignment vertical="center" wrapText="1"/>
    </xf>
    <xf numFmtId="0" fontId="21" fillId="0" borderId="0" xfId="0" applyFont="1" applyAlignment="1">
      <alignment horizontal="left"/>
    </xf>
    <xf numFmtId="0" fontId="9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/>
    </xf>
    <xf numFmtId="0" fontId="0" fillId="0" borderId="0" xfId="0" applyFont="1"/>
    <xf numFmtId="0" fontId="31" fillId="0" borderId="0" xfId="2" applyAlignment="1">
      <alignment vertical="center"/>
    </xf>
    <xf numFmtId="1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center"/>
    </xf>
    <xf numFmtId="0" fontId="31" fillId="0" borderId="3" xfId="2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4" borderId="5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7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2" fontId="24" fillId="4" borderId="5" xfId="0" applyNumberFormat="1" applyFont="1" applyFill="1" applyBorder="1" applyAlignment="1">
      <alignment horizontal="center" vertical="center" wrapText="1"/>
    </xf>
    <xf numFmtId="2" fontId="24" fillId="4" borderId="7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4" fillId="4" borderId="2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0" fillId="2" borderId="1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 textRotation="90"/>
    </xf>
    <xf numFmtId="0" fontId="20" fillId="2" borderId="6" xfId="0" applyFont="1" applyFill="1" applyBorder="1" applyAlignment="1">
      <alignment horizontal="center" vertical="center" textRotation="90"/>
    </xf>
    <xf numFmtId="0" fontId="20" fillId="2" borderId="7" xfId="0" applyFont="1" applyFill="1" applyBorder="1" applyAlignment="1">
      <alignment horizontal="center" vertical="center" textRotation="90"/>
    </xf>
    <xf numFmtId="0" fontId="20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</cellXfs>
  <cellStyles count="3">
    <cellStyle name="Hyperlink" xfId="2"/>
    <cellStyle name="Įprastas" xfId="0" builtinId="0"/>
    <cellStyle name="Normal 2" xfId="1"/>
  </cellStyles>
  <dxfs count="0"/>
  <tableStyles count="0" defaultTableStyle="TableStyleMedium2" defaultPivotStyle="PivotStyleLight16"/>
  <colors>
    <mruColors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im.sport/Documents/CalendarDocument/Race1006/RSWC%20F4%202019%20Viverone%20Race%202.pdf" TargetMode="External"/><Relationship Id="rId18" Type="http://schemas.openxmlformats.org/officeDocument/2006/relationships/hyperlink" Target="https://www.uim.sport/Documents/CalendarDocument/Race817/RS13.07.pdf" TargetMode="External"/><Relationship Id="rId26" Type="http://schemas.openxmlformats.org/officeDocument/2006/relationships/hyperlink" Target="https://www.uim.sport/Documents/CalendarDocument/Race840/RSS2%20S3%2008.07.18.pdf" TargetMode="External"/><Relationship Id="rId39" Type="http://schemas.openxmlformats.org/officeDocument/2006/relationships/hyperlink" Target="https://www.uim.sport/Documents/CalendarDocument/Race858/RSEC%20FR1000%202019%20-%20Zarasai.pdf" TargetMode="External"/><Relationship Id="rId21" Type="http://schemas.openxmlformats.org/officeDocument/2006/relationships/hyperlink" Target="https://www.uim.sport/Documents/CalendarDocument/Race719/RSRACE%20RESULTS.pdf" TargetMode="External"/><Relationship Id="rId34" Type="http://schemas.openxmlformats.org/officeDocument/2006/relationships/hyperlink" Target="https://www.uim.sport/Documents/CalendarDocument/Race842/RSViljandi.pdf" TargetMode="External"/><Relationship Id="rId42" Type="http://schemas.openxmlformats.org/officeDocument/2006/relationships/hyperlink" Target="https://www.uim.sport/Documents/CalendarDocument/Race978/RSChodziez%202019%20EC%20OSY400.pdf" TargetMode="External"/><Relationship Id="rId47" Type="http://schemas.openxmlformats.org/officeDocument/2006/relationships/hyperlink" Target="https://www.uim.sport/Documents/CalendarDocument/Race724/RSZarasai.pdf" TargetMode="External"/><Relationship Id="rId50" Type="http://schemas.openxmlformats.org/officeDocument/2006/relationships/hyperlink" Target="https://www.uim.sport/Documents/CalendarDocument/Race676/RSEC%20FR1000.pdf" TargetMode="External"/><Relationship Id="rId55" Type="http://schemas.openxmlformats.org/officeDocument/2006/relationships/hyperlink" Target="https://www.uim.sport/StandingAndPoints.aspx" TargetMode="External"/><Relationship Id="rId63" Type="http://schemas.openxmlformats.org/officeDocument/2006/relationships/hyperlink" Target="https://www.uimpowerboating.com/Documents/CalendarDocument/Race508/RSEuropean%20results%20Dunaujvaros%20FF%202017.pdf" TargetMode="External"/><Relationship Id="rId7" Type="http://schemas.openxmlformats.org/officeDocument/2006/relationships/hyperlink" Target="https://www.uim.sport/Documents/CalendarDocument/Race1100/RSAll%20Results%20EC%20OSY400%20Kupiskis%202020.pdf" TargetMode="External"/><Relationship Id="rId2" Type="http://schemas.openxmlformats.org/officeDocument/2006/relationships/hyperlink" Target="https://www.uim.sport/Documents/CalendarDocument/Race966/RSResults%20F4.pdf" TargetMode="External"/><Relationship Id="rId16" Type="http://schemas.openxmlformats.org/officeDocument/2006/relationships/hyperlink" Target="https://www.uim.sport/Documents/CalendarDocument/Race817/RS13.07.pdf" TargetMode="External"/><Relationship Id="rId29" Type="http://schemas.openxmlformats.org/officeDocument/2006/relationships/hyperlink" Target="https://www.uim.sport/Documents/CalendarDocument/Race830/RSrace%202%20barcis.pdf" TargetMode="External"/><Relationship Id="rId1" Type="http://schemas.openxmlformats.org/officeDocument/2006/relationships/hyperlink" Target="https://www.uim.sport/Documents/CalendarDocument/Race955/RSRace%20results.pdf" TargetMode="External"/><Relationship Id="rId6" Type="http://schemas.openxmlformats.org/officeDocument/2006/relationships/hyperlink" Target="https://www.uim.sport/Documents/CalendarDocument/Race1099/RSAll%20Results%20EC%20GT30%20Kupiskis%202020.pdf" TargetMode="External"/><Relationship Id="rId11" Type="http://schemas.openxmlformats.org/officeDocument/2006/relationships/hyperlink" Target="https://www.uim.sport/Documents/CalendarDocument/Race801/RSOSY400%20Total..pdf" TargetMode="External"/><Relationship Id="rId24" Type="http://schemas.openxmlformats.org/officeDocument/2006/relationships/hyperlink" Target="https://www.uim.sport/Documents/CalendarDocument/Race659/RSS2%20S3%2007.07.18.pdf" TargetMode="External"/><Relationship Id="rId32" Type="http://schemas.openxmlformats.org/officeDocument/2006/relationships/hyperlink" Target="https://www.uim.sport/Documents/CalendarDocument/Race848/RSMacon%202.pdf" TargetMode="External"/><Relationship Id="rId37" Type="http://schemas.openxmlformats.org/officeDocument/2006/relationships/hyperlink" Target="https://www.uim.sport/Documents/CalendarDocument/Race900/RSEC%20F2%202019%20Zarasai.pdf" TargetMode="External"/><Relationship Id="rId40" Type="http://schemas.openxmlformats.org/officeDocument/2006/relationships/hyperlink" Target="https://www.uim.sport/Documents/CalendarDocument/Race805/RS2019%20FR-1000%20EC%20Round%203%20Aizkraukle%20results.pdf" TargetMode="External"/><Relationship Id="rId45" Type="http://schemas.openxmlformats.org/officeDocument/2006/relationships/hyperlink" Target="https://www.uim.sport/Documents/CalendarDocument/Race660/RSRace%20Results%20Znin.pdf" TargetMode="External"/><Relationship Id="rId53" Type="http://schemas.openxmlformats.org/officeDocument/2006/relationships/hyperlink" Target="https://www.uimpowerboating.com/Documents/CalendarDocument/Race392/RSerp%20results.pdf" TargetMode="External"/><Relationship Id="rId58" Type="http://schemas.openxmlformats.org/officeDocument/2006/relationships/hyperlink" Target="https://www.uim.sport/Documents/CalendarDocument/Race485/RSResults%20UIM%20CIRCUIT%20WORLD%20CUP%20T-850%20Mokpo.pdf" TargetMode="External"/><Relationship Id="rId66" Type="http://schemas.openxmlformats.org/officeDocument/2006/relationships/vmlDrawing" Target="../drawings/vmlDrawing1.vml"/><Relationship Id="rId5" Type="http://schemas.openxmlformats.org/officeDocument/2006/relationships/hyperlink" Target="https://www.uim.sport/StandingAndPoints.aspx" TargetMode="External"/><Relationship Id="rId15" Type="http://schemas.openxmlformats.org/officeDocument/2006/relationships/hyperlink" Target="https://www.uim.sport/Documents/CalendarDocument/Race998/RS14.07%20and%20ranking.pdf" TargetMode="External"/><Relationship Id="rId23" Type="http://schemas.openxmlformats.org/officeDocument/2006/relationships/hyperlink" Target="https://www.uim.sport/Documents/CalendarDocument/Race722/RSOfficial%20Results%20-%20UIM%20F2%20WC%20Ribadouro%20GP%20of%20Portugal%2014-16%20September%202018.pdf" TargetMode="External"/><Relationship Id="rId28" Type="http://schemas.openxmlformats.org/officeDocument/2006/relationships/hyperlink" Target="https://www.uim.sport/Documents/CalendarDocument/Race652/RSrace%201%20barcis.pdf" TargetMode="External"/><Relationship Id="rId36" Type="http://schemas.openxmlformats.org/officeDocument/2006/relationships/hyperlink" Target="https://www.uim.sport/Documents/CalendarDocument/Race625/RSerp%20results.pdf" TargetMode="External"/><Relationship Id="rId49" Type="http://schemas.openxmlformats.org/officeDocument/2006/relationships/hyperlink" Target="https://www.uim.sport/Documents/CalendarDocument/Race681/RSEC%20Aizkraukle_results_10-12%2008%202018_CHANGED.pdf" TargetMode="External"/><Relationship Id="rId57" Type="http://schemas.openxmlformats.org/officeDocument/2006/relationships/hyperlink" Target="https://www.uim.sport/StandingAndPoints.aspx" TargetMode="External"/><Relationship Id="rId61" Type="http://schemas.openxmlformats.org/officeDocument/2006/relationships/hyperlink" Target="https://www.uim.sport/Documents/CalendarDocument/Race401/RSResult_CE_O500_San%20Nazzaro.pdf" TargetMode="External"/><Relationship Id="rId10" Type="http://schemas.openxmlformats.org/officeDocument/2006/relationships/hyperlink" Target="https://www.uim.sport/Documents/CalendarDocument/Race921/RSwc%20ff.pdf" TargetMode="External"/><Relationship Id="rId19" Type="http://schemas.openxmlformats.org/officeDocument/2006/relationships/hyperlink" Target="https://www.uim.sport/Documents/CalendarDocument/Race898/RSOfficial%20Results%20-%20UIM%20F2%20WC%20Ribadouro,%20GP%20of%20Portugal%2013-15%20September%202019.pdf" TargetMode="External"/><Relationship Id="rId31" Type="http://schemas.openxmlformats.org/officeDocument/2006/relationships/hyperlink" Target="https://www.uim.sport/Documents/CalendarDocument/Race847/RSWC%20F4.pdf" TargetMode="External"/><Relationship Id="rId44" Type="http://schemas.openxmlformats.org/officeDocument/2006/relationships/hyperlink" Target="https://www.uim.sport/Documents/CalendarDocument/Race665/RSOulton%20Broad%20EC%20OSY400.pdf" TargetMode="External"/><Relationship Id="rId52" Type="http://schemas.openxmlformats.org/officeDocument/2006/relationships/hyperlink" Target="https://www.uim.sport/StandingAndPoints.aspx" TargetMode="External"/><Relationship Id="rId60" Type="http://schemas.openxmlformats.org/officeDocument/2006/relationships/hyperlink" Target="https://www.uim.sport/Documents/CalendarDocument/Race478/RSERP%20Kupiskis%20F2.pdf" TargetMode="External"/><Relationship Id="rId65" Type="http://schemas.openxmlformats.org/officeDocument/2006/relationships/printerSettings" Target="../printerSettings/printerSettings1.bin"/><Relationship Id="rId4" Type="http://schemas.openxmlformats.org/officeDocument/2006/relationships/hyperlink" Target="https://www.uim.sport/Documents/CalendarDocument/Race1095/RSRace%20Results%20Grand%20Prix%20of%20Portugal%20II.pdf" TargetMode="External"/><Relationship Id="rId9" Type="http://schemas.openxmlformats.org/officeDocument/2006/relationships/hyperlink" Target="https://www.uim.sport/StandingAndPoints.aspx" TargetMode="External"/><Relationship Id="rId14" Type="http://schemas.openxmlformats.org/officeDocument/2006/relationships/hyperlink" Target="https://www.uim.sport/Documents/CalendarDocument/Race1005/RSF4%20final%20result_WC_Kotka..pdf" TargetMode="External"/><Relationship Id="rId22" Type="http://schemas.openxmlformats.org/officeDocument/2006/relationships/hyperlink" Target="https://www.uim.sport/Documents/CalendarDocument/Race721/RSF2%20WC%20Tonsberg%20with%20qualifications.pdf" TargetMode="External"/><Relationship Id="rId27" Type="http://schemas.openxmlformats.org/officeDocument/2006/relationships/hyperlink" Target="https://www.uim.sport/Documents/CalendarDocument/Race659/RSS2%20S3%2007.07.18.pdf" TargetMode="External"/><Relationship Id="rId30" Type="http://schemas.openxmlformats.org/officeDocument/2006/relationships/hyperlink" Target="https://www.uim.sport/Documents/CalendarDocument/Race664/RSWC%20F4.pdf" TargetMode="External"/><Relationship Id="rId35" Type="http://schemas.openxmlformats.org/officeDocument/2006/relationships/hyperlink" Target="https://www.uim.sport/Documents/CalendarDocument/Race656/RSFujairah.pdf" TargetMode="External"/><Relationship Id="rId43" Type="http://schemas.openxmlformats.org/officeDocument/2006/relationships/hyperlink" Target="mailto:&#260;&#382;uol&#371;%20g.%2023,%20Ramu&#269;i&#371;%20k.,%20Kauno%20r.,%20LT-54464,%20+370%20605%2057%20779,%20edgaras.f2.41@gmail.com" TargetMode="External"/><Relationship Id="rId48" Type="http://schemas.openxmlformats.org/officeDocument/2006/relationships/hyperlink" Target="https://www.uim.sport/Documents/CalendarDocument/Race648/RSRace%20results.pdf" TargetMode="External"/><Relationship Id="rId56" Type="http://schemas.openxmlformats.org/officeDocument/2006/relationships/hyperlink" Target="https://www.uim.sport/StandingAndPoints.aspx" TargetMode="External"/><Relationship Id="rId64" Type="http://schemas.openxmlformats.org/officeDocument/2006/relationships/hyperlink" Target="https://www.uimpowerboating.com/Documents/CalendarDocument/Race554/RSviljandi%202017.pdf" TargetMode="External"/><Relationship Id="rId8" Type="http://schemas.openxmlformats.org/officeDocument/2006/relationships/hyperlink" Target="https://www.uim.sport/Documents/CalendarDocument/Race959/RSAll%20Results%20EC%20GT15%20Kupiskis%202020.pdf" TargetMode="External"/><Relationship Id="rId51" Type="http://schemas.openxmlformats.org/officeDocument/2006/relationships/hyperlink" Target="https://www.uim.sport/Documents/CalendarDocument/Race726/RSJedovnice%20FR1000.pdf" TargetMode="External"/><Relationship Id="rId3" Type="http://schemas.openxmlformats.org/officeDocument/2006/relationships/hyperlink" Target="https://www.uim.sport/Documents/CalendarDocument/Race1081/RSRace%20results%20Vila%20Vehla.pdf" TargetMode="External"/><Relationship Id="rId12" Type="http://schemas.openxmlformats.org/officeDocument/2006/relationships/hyperlink" Target="https://www.uim.sport/Documents/CalendarDocument/Race812/RSGT15%20World%20results%20Aluksne.pdf" TargetMode="External"/><Relationship Id="rId17" Type="http://schemas.openxmlformats.org/officeDocument/2006/relationships/hyperlink" Target="https://www.uim.sport/Documents/CalendarDocument/Race998/RS14.07%20and%20ranking.pdf" TargetMode="External"/><Relationship Id="rId25" Type="http://schemas.openxmlformats.org/officeDocument/2006/relationships/hyperlink" Target="https://www.uim.sport/Documents/CalendarDocument/Race840/RSS2%20S3%2008.07.18.pdf" TargetMode="External"/><Relationship Id="rId33" Type="http://schemas.openxmlformats.org/officeDocument/2006/relationships/hyperlink" Target="https://www.uim.sport/Documents/CalendarDocument/Race662/RSWC%20OSY400%20results..pdf" TargetMode="External"/><Relationship Id="rId38" Type="http://schemas.openxmlformats.org/officeDocument/2006/relationships/hyperlink" Target="https://www.uim.sport/Documents/CalendarDocument/Race807/RS2019%20EC%20GT15%20Rendsburg.pdf" TargetMode="External"/><Relationship Id="rId46" Type="http://schemas.openxmlformats.org/officeDocument/2006/relationships/hyperlink" Target="https://www.uim.sport/Documents/CalendarDocument/Race680/RSEC%20Aluksne_Final%20results_13-15%2007%202018.pdf" TargetMode="External"/><Relationship Id="rId59" Type="http://schemas.openxmlformats.org/officeDocument/2006/relationships/hyperlink" Target="https://www.uim.sport/Documents/CalendarDocument/Race555/RSresult%20Znin%20S-550.pdf" TargetMode="External"/><Relationship Id="rId67" Type="http://schemas.openxmlformats.org/officeDocument/2006/relationships/comments" Target="../comments1.xml"/><Relationship Id="rId20" Type="http://schemas.openxmlformats.org/officeDocument/2006/relationships/hyperlink" Target="https://www.uim.sport/Documents/CalendarDocument/Race897/RSTonsberg%20Batrace%202019%20-%20Compilation.pdf" TargetMode="External"/><Relationship Id="rId41" Type="http://schemas.openxmlformats.org/officeDocument/2006/relationships/hyperlink" Target="https://www.uim.sport/Documents/CalendarDocument/Race887/RSec%20ff.pdf" TargetMode="External"/><Relationship Id="rId54" Type="http://schemas.openxmlformats.org/officeDocument/2006/relationships/hyperlink" Target="https://www.uim.sport/Documents/CalendarDocument/Race507/rsWorld%20results%20Dunaujvaros%20FF%202017.pdf" TargetMode="External"/><Relationship Id="rId62" Type="http://schemas.openxmlformats.org/officeDocument/2006/relationships/hyperlink" Target="https://www.uim.sport/Documents/CalendarDocument/Race554/RSviljandi%20201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721"/>
  <sheetViews>
    <sheetView tabSelected="1" topLeftCell="A14" zoomScaleNormal="100" workbookViewId="0">
      <selection activeCell="A34" sqref="A34"/>
    </sheetView>
  </sheetViews>
  <sheetFormatPr defaultColWidth="9.140625" defaultRowHeight="15"/>
  <cols>
    <col min="1" max="1" width="3.85546875" style="1" bestFit="1" customWidth="1"/>
    <col min="2" max="2" width="25.7109375" style="1" bestFit="1" customWidth="1"/>
    <col min="3" max="3" width="14.28515625" style="1" customWidth="1"/>
    <col min="4" max="4" width="10.7109375" style="1" customWidth="1"/>
    <col min="5" max="5" width="10" style="1" customWidth="1"/>
    <col min="6" max="6" width="10.140625" style="1" customWidth="1"/>
    <col min="7" max="7" width="11.7109375" style="1" customWidth="1"/>
    <col min="8" max="8" width="10.140625" style="1" customWidth="1"/>
    <col min="9" max="9" width="23.28515625" style="8" customWidth="1"/>
    <col min="10" max="10" width="10.5703125" style="1" customWidth="1"/>
    <col min="11" max="11" width="11" style="8" customWidth="1"/>
    <col min="12" max="12" width="10.5703125" style="1" customWidth="1"/>
    <col min="13" max="13" width="11.42578125" style="1" customWidth="1"/>
    <col min="14" max="14" width="8.85546875" style="2" customWidth="1"/>
    <col min="15" max="15" width="9.140625" style="2" customWidth="1"/>
    <col min="16" max="16" width="11.140625" style="2" customWidth="1"/>
    <col min="17" max="17" width="12.7109375" style="2" customWidth="1"/>
    <col min="18" max="18" width="7.5703125" style="1" customWidth="1"/>
    <col min="19" max="16384" width="9.140625" style="1"/>
  </cols>
  <sheetData>
    <row r="1" spans="1:18" s="8" customFormat="1" ht="15.75">
      <c r="D1" s="61"/>
      <c r="E1" s="61"/>
      <c r="F1" s="61"/>
      <c r="G1" s="61"/>
      <c r="H1" s="61"/>
      <c r="I1" s="61"/>
      <c r="J1" s="61"/>
      <c r="K1" s="61"/>
      <c r="L1" s="61"/>
      <c r="N1" s="2"/>
      <c r="O1" s="2"/>
      <c r="P1" s="2"/>
      <c r="Q1" s="2"/>
    </row>
    <row r="2" spans="1:18" s="8" customFormat="1" ht="15.75">
      <c r="B2" s="57">
        <v>44202</v>
      </c>
      <c r="D2" s="61"/>
      <c r="E2" s="61"/>
      <c r="F2" s="61"/>
      <c r="G2" s="61"/>
      <c r="H2" s="61"/>
      <c r="I2" s="61"/>
      <c r="J2" s="61"/>
      <c r="K2" s="61"/>
      <c r="L2" s="61"/>
      <c r="N2" s="2"/>
      <c r="O2" s="2"/>
      <c r="P2" s="2"/>
      <c r="Q2" s="2"/>
    </row>
    <row r="3" spans="1:18" s="8" customFormat="1">
      <c r="B3" s="47" t="s">
        <v>0</v>
      </c>
      <c r="N3" s="2"/>
      <c r="O3" s="2"/>
      <c r="P3" s="2"/>
      <c r="Q3" s="2"/>
    </row>
    <row r="4" spans="1:18" ht="3" customHeight="1">
      <c r="A4" s="8"/>
      <c r="B4" s="8"/>
      <c r="C4" s="8"/>
      <c r="D4" s="8"/>
      <c r="E4" s="8"/>
      <c r="F4" s="8"/>
      <c r="G4" s="8"/>
      <c r="H4" s="8"/>
      <c r="J4" s="8"/>
      <c r="L4" s="8"/>
      <c r="M4" s="8"/>
      <c r="R4" s="8"/>
    </row>
    <row r="5" spans="1:18" ht="26.25">
      <c r="A5" s="98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8"/>
    </row>
    <row r="6" spans="1:18" ht="18.75">
      <c r="A6" s="105" t="s">
        <v>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"/>
    </row>
    <row r="7" spans="1:18" s="8" customFormat="1" ht="15.75">
      <c r="A7" s="61"/>
      <c r="B7" s="82" t="s">
        <v>3</v>
      </c>
      <c r="C7" s="82"/>
      <c r="D7" s="82"/>
      <c r="E7" s="82"/>
      <c r="F7" s="82"/>
      <c r="G7" s="82"/>
      <c r="H7" s="82"/>
      <c r="I7" s="46"/>
      <c r="J7" s="46"/>
      <c r="K7" s="46"/>
      <c r="L7" s="46"/>
      <c r="M7" s="46"/>
      <c r="N7" s="46"/>
      <c r="O7" s="46"/>
      <c r="P7" s="46"/>
      <c r="Q7" s="46"/>
    </row>
    <row r="8" spans="1:18" s="8" customFormat="1" ht="18">
      <c r="A8" s="61"/>
      <c r="B8" s="83" t="s">
        <v>4</v>
      </c>
      <c r="C8" s="83"/>
      <c r="D8" s="8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</row>
    <row r="9" spans="1:18" s="8" customFormat="1" ht="15.75">
      <c r="A9" s="61"/>
      <c r="B9" s="48">
        <v>190638288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</row>
    <row r="10" spans="1:18" s="8" customFormat="1" ht="18">
      <c r="A10" s="61"/>
      <c r="B10" s="60" t="s">
        <v>5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</row>
    <row r="11" spans="1:18" s="8" customFormat="1" ht="16.899999999999999" customHeight="1">
      <c r="A11" s="84" t="s">
        <v>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</row>
    <row r="12" spans="1:18" ht="15.75">
      <c r="A12" s="2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9"/>
      <c r="O12" s="29"/>
      <c r="P12" s="29"/>
      <c r="Q12" s="29"/>
      <c r="R12" s="28"/>
    </row>
    <row r="13" spans="1:18" s="8" customFormat="1" ht="15" hidden="1" customHeight="1">
      <c r="A13" s="88" t="s">
        <v>7</v>
      </c>
      <c r="B13" s="89" t="s">
        <v>8</v>
      </c>
      <c r="C13" s="89" t="s">
        <v>9</v>
      </c>
      <c r="D13" s="89" t="s">
        <v>10</v>
      </c>
      <c r="E13" s="90" t="s">
        <v>11</v>
      </c>
      <c r="F13" s="102"/>
      <c r="G13" s="103"/>
      <c r="H13" s="103"/>
      <c r="I13" s="103"/>
      <c r="J13" s="103"/>
      <c r="K13" s="103"/>
      <c r="L13" s="103"/>
      <c r="M13" s="103"/>
      <c r="N13" s="103"/>
      <c r="O13" s="104"/>
      <c r="P13" s="106" t="s">
        <v>12</v>
      </c>
      <c r="Q13" s="93" t="s">
        <v>13</v>
      </c>
      <c r="R13" s="85" t="s">
        <v>14</v>
      </c>
    </row>
    <row r="14" spans="1:18" s="8" customFormat="1" ht="45" customHeight="1">
      <c r="A14" s="88"/>
      <c r="B14" s="89"/>
      <c r="C14" s="89"/>
      <c r="D14" s="89"/>
      <c r="E14" s="92"/>
      <c r="F14" s="90" t="s">
        <v>15</v>
      </c>
      <c r="G14" s="90" t="s">
        <v>16</v>
      </c>
      <c r="H14" s="90" t="s">
        <v>17</v>
      </c>
      <c r="I14" s="108" t="s">
        <v>18</v>
      </c>
      <c r="J14" s="90" t="s">
        <v>19</v>
      </c>
      <c r="K14" s="90" t="s">
        <v>20</v>
      </c>
      <c r="L14" s="90" t="s">
        <v>21</v>
      </c>
      <c r="M14" s="90" t="s">
        <v>22</v>
      </c>
      <c r="N14" s="100" t="s">
        <v>23</v>
      </c>
      <c r="O14" s="100" t="s">
        <v>24</v>
      </c>
      <c r="P14" s="107"/>
      <c r="Q14" s="94"/>
      <c r="R14" s="86"/>
    </row>
    <row r="15" spans="1:18" s="8" customFormat="1" ht="76.150000000000006" customHeight="1">
      <c r="A15" s="88"/>
      <c r="B15" s="89"/>
      <c r="C15" s="89"/>
      <c r="D15" s="89"/>
      <c r="E15" s="91"/>
      <c r="F15" s="91"/>
      <c r="G15" s="91"/>
      <c r="H15" s="91"/>
      <c r="I15" s="109"/>
      <c r="J15" s="91"/>
      <c r="K15" s="91"/>
      <c r="L15" s="91"/>
      <c r="M15" s="91"/>
      <c r="N15" s="101"/>
      <c r="O15" s="101"/>
      <c r="P15" s="107"/>
      <c r="Q15" s="95"/>
      <c r="R15" s="87"/>
    </row>
    <row r="16" spans="1:18" s="8" customFormat="1" ht="5.45" customHeight="1">
      <c r="A16" s="1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6"/>
    </row>
    <row r="17" spans="1:19">
      <c r="A17" s="68" t="s">
        <v>25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58"/>
      <c r="R17" s="8"/>
      <c r="S17" s="8"/>
    </row>
    <row r="18" spans="1:19" ht="16.899999999999999" customHeight="1">
      <c r="A18" s="70" t="s">
        <v>26</v>
      </c>
      <c r="B18" s="71"/>
      <c r="C18" s="71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8"/>
      <c r="R18" s="8"/>
      <c r="S18" s="8"/>
    </row>
    <row r="19" spans="1:19">
      <c r="A19" s="62">
        <v>1</v>
      </c>
      <c r="B19" s="62" t="s">
        <v>27</v>
      </c>
      <c r="C19" s="12" t="s">
        <v>28</v>
      </c>
      <c r="D19" s="62" t="s">
        <v>29</v>
      </c>
      <c r="E19" s="62">
        <v>1</v>
      </c>
      <c r="F19" s="62" t="s">
        <v>30</v>
      </c>
      <c r="G19" s="62">
        <v>1</v>
      </c>
      <c r="H19" s="62" t="s">
        <v>31</v>
      </c>
      <c r="I19" s="62">
        <v>3</v>
      </c>
      <c r="J19" s="62">
        <v>10</v>
      </c>
      <c r="K19" s="62">
        <v>7</v>
      </c>
      <c r="L19" s="62">
        <v>2</v>
      </c>
      <c r="M19" s="62" t="s">
        <v>32</v>
      </c>
      <c r="N19" s="3">
        <f>(IF(F19="OŽ",IF(L19=1,550.8,IF(L19=2,426.38,IF(L19=3,342.14,IF(L19=4,181.44,IF(L19=5,168.48,IF(L19=6,155.52,IF(L19=7,148.5,IF(L19=8,144,0))))))))+IF(L19&lt;=8,0,IF(L19&lt;=16,137.7,IF(L19&lt;=24,108,IF(L19&lt;=32,80.1,IF(L19&lt;=36,52.2,0)))))-IF(L19&lt;=8,0,IF(L19&lt;=16,(L19-9)*2.754,IF(L19&lt;=24,(L19-17)* 2.754,IF(L19&lt;=32,(L19-25)* 2.754,IF(L19&lt;=36,(L19-33)*2.754,0))))),0)+IF(F19="PČ",IF(L19=1,449,IF(L19=2,314.6,IF(L19=3,238,IF(L19=4,172,IF(L19=5,159,IF(L19=6,145,IF(L19=7,132,IF(L19=8,119,0))))))))+IF(L19&lt;=8,0,IF(L19&lt;=16,88,IF(L19&lt;=24,55,IF(L19&lt;=32,22,0))))-IF(L19&lt;=8,0,IF(L19&lt;=16,(L19-9)*2.245,IF(L19&lt;=24,(L19-17)*2.245,IF(L19&lt;=32,(L19-25)*2.245,0)))),0)+IF(F19="PČneol",IF(L19=1,85,IF(L19=2,64.61,IF(L19=3,50.76,IF(L19=4,16.25,IF(L19=5,15,IF(L19=6,13.75,IF(L19=7,12.5,IF(L19=8,11.25,0))))))))+IF(L19&lt;=8,0,IF(L19&lt;=16,9,0))-IF(L19&lt;=8,0,IF(L19&lt;=16,(L19-9)*0.425,0)),0)+IF(F19="PŽ",IF(L19=1,85,IF(L19=2,59.5,IF(L19=3,45,IF(L19=4,32.5,IF(L19=5,30,IF(L19=6,27.5,IF(L19=7,25,IF(L19=8,22.5,0))))))))+IF(L19&lt;=8,0,IF(L19&lt;=16,19,IF(L19&lt;=24,13,IF(L19&lt;=32,8,0))))-IF(L19&lt;=8,0,IF(L19&lt;=16,(L19-9)*0.425,IF(L19&lt;=24,(L19-17)*0.425,IF(L19&lt;=32,(L19-25)*0.425,0)))),0)+IF(F19="EČ",IF(L19=1,204,IF(L19=2,156.24,IF(L19=3,123.84,IF(L19=4,72,IF(L19=5,66,IF(L19=6,60,IF(L19=7,54,IF(L19=8,48,0))))))))+IF(L19&lt;=8,0,IF(L19&lt;=16,40,IF(L19&lt;=24,25,0)))-IF(L19&lt;=8,0,IF(L19&lt;=16,(L19-9)*1.02,IF(L19&lt;=24,(L19-17)*1.02,0))),0)+IF(F19="EČneol",IF(L19=1,68,IF(L19=2,51.69,IF(L19=3,40.61,IF(L19=4,13,IF(L19=5,12,IF(L19=6,11,IF(L19=7,10,IF(L19=8,9,0)))))))))+IF(F19="EŽ",IF(L19=1,68,IF(L19=2,47.6,IF(L19=3,36,IF(L19=4,18,IF(L19=5,16.5,IF(L19=6,15,IF(L19=7,13.5,IF(L19=8,12,0))))))))+IF(L19&lt;=8,0,IF(L19&lt;=16,10,IF(L19&lt;=24,6,0)))-IF(L19&lt;=8,0,IF(L19&lt;=16,(L19-9)*0.34,IF(L19&lt;=24,(L19-17)*0.34,0))),0)+IF(F19="PT",IF(L19=1,68,IF(L19=2,52.08,IF(L19=3,41.28,IF(L19=4,24,IF(L19=5,22,IF(L19=6,20,IF(L19=7,18,IF(L19=8,16,0))))))))+IF(L19&lt;=8,0,IF(L19&lt;=16,13,IF(L19&lt;=24,9,IF(L19&lt;=32,4,0))))-IF(L19&lt;=8,0,IF(L19&lt;=16,(L19-9)*0.34,IF(L19&lt;=24,(L19-17)*0.34,IF(L19&lt;=32,(L19-25)*0.34,0)))),0)+IF(F19="JOŽ",IF(L19=1,85,IF(L19=2,59.5,IF(L19=3,45,IF(L19=4,32.5,IF(L19=5,30,IF(L19=6,27.5,IF(L19=7,25,IF(L19=8,22.5,0))))))))+IF(L19&lt;=8,0,IF(L19&lt;=16,19,IF(L19&lt;=24,13,0)))-IF(L19&lt;=8,0,IF(L19&lt;=16,(L19-9)*0.425,IF(L19&lt;=24,(L19-17)*0.425,0))),0)+IF(F19="JPČ",IF(L19=1,68,IF(L19=2,47.6,IF(L19=3,36,IF(L19=4,26,IF(L19=5,24,IF(L19=6,22,IF(L19=7,20,IF(L19=8,18,0))))))))+IF(L19&lt;=8,0,IF(L19&lt;=16,13,IF(L19&lt;=24,9,0)))-IF(L19&lt;=8,0,IF(L19&lt;=16,(L19-9)*0.34,IF(L19&lt;=24,(L19-17)*0.34,0))),0)+IF(F19="JEČ",IF(L19=1,34,IF(L19=2,26.04,IF(L19=3,20.6,IF(L19=4,12,IF(L19=5,11,IF(L19=6,10,IF(L19=7,9,IF(L19=8,8,0))))))))+IF(L19&lt;=8,0,IF(L19&lt;=16,6,0))-IF(L19&lt;=8,0,IF(L19&lt;=16,(L19-9)*0.17,0)),0)+IF(F19="JEOF",IF(L19=1,34,IF(L19=2,26.04,IF(L19=3,20.6,IF(L19=4,12,IF(L19=5,11,IF(L19=6,10,IF(L19=7,9,IF(L19=8,8,0))))))))+IF(L19&lt;=8,0,IF(L19&lt;=16,6,0))-IF(L19&lt;=8,0,IF(L19&lt;=16,(L19-9)*0.17,0)),0)+IF(F19="JnPČ",IF(L19=1,51,IF(L19=2,35.7,IF(L19=3,27,IF(L19=4,19.5,IF(L19=5,18,IF(L19=6,16.5,IF(L19=7,15,IF(L19=8,13.5,0))))))))+IF(L19&lt;=8,0,IF(L19&lt;=16,10,0))-IF(L19&lt;=8,0,IF(L19&lt;=16,(L19-9)*0.255,0)),0)+IF(F19="JnEČ",IF(L19=1,25.5,IF(L19=2,19.53,IF(L19=3,15.48,IF(L19=4,9,IF(L19=5,8.25,IF(L19=6,7.5,IF(L19=7,6.75,IF(L19=8,6,0))))))))+IF(L19&lt;=8,0,IF(L19&lt;=16,5,0))-IF(L19&lt;=8,0,IF(L19&lt;=16,(L19-9)*0.1275,0)),0)+IF(F19="JčPČ",IF(L19=1,21.25,IF(L19=2,14.5,IF(L19=3,11.5,IF(L19=4,7,IF(L19=5,6.5,IF(L19=6,6,IF(L19=7,5.5,IF(L19=8,5,0))))))))+IF(L19&lt;=8,0,IF(L19&lt;=16,4,0))-IF(L19&lt;=8,0,IF(L19&lt;=16,(L19-9)*0.10625,0)),0)+IF(F19="JčEČ",IF(L19=1,17,IF(L19=2,13.02,IF(L19=3,10.32,IF(L19=4,6,IF(L19=5,5.5,IF(L19=6,5,IF(L19=7,4.5,IF(L19=8,4,0))))))))+IF(L19&lt;=8,0,IF(L19&lt;=16,3,0))-IF(L19&lt;=8,0,IF(L19&lt;=16,(L19-9)*0.085,0)),0)+IF(F19="NEAK",IF(L19=1,11.48,IF(L19=2,8.79,IF(L19=3,6.97,IF(L19=4,4.05,IF(L19=5,3.71,IF(L19=6,3.38,IF(L19=7,3.04,IF(L19=8,2.7,0))))))))+IF(L19&lt;=8,0,IF(L19&lt;=16,2,IF(L19&lt;=24,1.3,0)))-IF(L19&lt;=8,0,IF(L19&lt;=16,(L19-9)*0.0574,IF(L19&lt;=24,(L19-17)*0.0574,0))),0))*IF(L19&lt;0,1,IF(OR(F19="PČ",F19="PŽ",F19="PT"),IF(J19&lt;32,J19/32,1),1))* IF(L19&lt;0,1,IF(OR(F19="EČ",F19="EŽ",F19="JOŽ",F19="JPČ",F19="NEAK"),IF(J19&lt;24,J19/24,1),1))*IF(L19&lt;0,1,IF(OR(F19="PČneol",F19="JEČ",F19="JEOF",F19="JnPČ",F19="JnEČ",F19="JčPČ",F19="JčEČ"),IF(J19&lt;16,J19/16,1),1))*IF(L19&lt;0,1,IF(F19="EČneol",IF(J19&lt;8,J19/8,1),1))</f>
        <v>98.3125</v>
      </c>
      <c r="O19" s="9">
        <f>IF(F19="OŽ",N19,IF(H19="Ne",IF(J19*0.3&lt;J19-L19,N19,0),IF(J19*0.1&lt;J19-L19,N19,0)))</f>
        <v>98.3125</v>
      </c>
      <c r="P19" s="4">
        <f>IF(O19=0,0,IF(F19="OŽ",IF(L19&gt;35,0,IF(J19&gt;35,(36-L19)*1.836,((36-L19)-(36-J19))*1.836)),0)+IF(F19="PČ",IF(L19&gt;31,0,IF(J19&gt;31,(32-L19)*1.347,((32-L19)-(32-J19))*1.347)),0)+ IF(F19="PČneol",IF(L19&gt;15,0,IF(J19&gt;15,(16-L19)*0.255,((16-L19)-(16-J19))*0.255)),0)+IF(F19="PŽ",IF(L19&gt;31,0,IF(J19&gt;31,(32-L19)*0.255,((32-L19)-(32-J19))*0.255)),0)+IF(F19="EČ",IF(L19&gt;23,0,IF(J19&gt;23,(24-L19)*0.612,((24-L19)-(24-J19))*0.612)),0)+IF(F19="EČneol",IF(L19&gt;7,0,IF(J19&gt;7,(8-L19)*0.204,((8-L19)-(8-J19))*0.204)),0)+IF(F19="EŽ",IF(L19&gt;23,0,IF(J19&gt;23,(24-L19)*0.204,((24-L19)-(24-J19))*0.204)),0)+IF(F19="PT",IF(L19&gt;31,0,IF(J19&gt;31,(32-L19)*0.204,((32-L19)-(32-J19))*0.204)),0)+IF(F19="JOŽ",IF(L19&gt;23,0,IF(J19&gt;23,(24-L19)*0.255,((24-L19)-(24-J19))*0.255)),0)+IF(F19="JPČ",IF(L19&gt;23,0,IF(J19&gt;23,(24-L19)*0.204,((24-L19)-(24-J19))*0.204)),0)+IF(F19="JEČ",IF(L19&gt;15,0,IF(J19&gt;15,(16-L19)*0.102,((16-L19)-(16-J19))*0.102)),0)+IF(F19="JEOF",IF(L19&gt;15,0,IF(J19&gt;15,(16-L19)*0.102,((16-L19)-(16-J19))*0.102)),0)+IF(F19="JnPČ",IF(L19&gt;15,0,IF(J19&gt;15,(16-L19)*0.153,((16-L19)-(16-J19))*0.153)),0)+IF(F19="JnEČ",IF(L19&gt;15,0,IF(J19&gt;15,(16-L19)*0.0765,((16-L19)-(16-J19))*0.0765)),0)+IF(F19="JčPČ",IF(L19&gt;15,0,IF(J19&gt;15,(16-L19)*0.06375,((16-L19)-(16-J19))*0.06375)),0)+IF(F19="JčEČ",IF(L19&gt;15,0,IF(J19&gt;15,(16-L19)*0.051,((16-L19)-(16-J19))*0.051)),0)+IF(F19="NEAK",IF(L19&gt;23,0,IF(J19&gt;23,(24-L19)*0.03444,((24-L19)-(24-J19))*0.03444)),0))</f>
        <v>10.776</v>
      </c>
      <c r="Q19" s="11">
        <f>IF(ISERROR(P19*100/N19),0,(P19*100/N19))</f>
        <v>10.96096630642085</v>
      </c>
      <c r="R19" s="10">
        <f>IF(Q19&lt;=30,O19+P19,O19+O19*0.3)*IF(G19=1,0.4,IF(G19=2,0.75,IF(G19="1 (kas 4 m. 1 k. nerengiamos)",0.52,1)))*IF(D19="olimpinė",1,IF(M19="Ne",0.5,1))*IF(OR(A$5="Lietuvos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federacija"),IF(OR(J19&lt;8,K19&lt;16),0,1),1)*E19*IF(I19&lt;=1,1,1/I19)*IF(OR(A$5="Lietuvos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" s="20"/>
    </row>
    <row r="20" spans="1:19">
      <c r="A20" s="62">
        <v>2</v>
      </c>
      <c r="B20" s="62" t="s">
        <v>27</v>
      </c>
      <c r="C20" s="12" t="s">
        <v>28</v>
      </c>
      <c r="D20" s="62" t="s">
        <v>29</v>
      </c>
      <c r="E20" s="62">
        <v>1</v>
      </c>
      <c r="F20" s="62" t="s">
        <v>30</v>
      </c>
      <c r="G20" s="62">
        <v>1</v>
      </c>
      <c r="H20" s="62" t="s">
        <v>31</v>
      </c>
      <c r="I20" s="62">
        <v>3</v>
      </c>
      <c r="J20" s="62">
        <v>9</v>
      </c>
      <c r="K20" s="62">
        <v>7</v>
      </c>
      <c r="L20" s="62">
        <v>3</v>
      </c>
      <c r="M20" s="62" t="s">
        <v>31</v>
      </c>
      <c r="N20" s="3">
        <f t="shared" ref="N20:N28" si="0">(IF(F20="OŽ",IF(L20=1,550.8,IF(L20=2,426.38,IF(L20=3,342.14,IF(L20=4,181.44,IF(L20=5,168.48,IF(L20=6,155.52,IF(L20=7,148.5,IF(L20=8,144,0))))))))+IF(L20&lt;=8,0,IF(L20&lt;=16,137.7,IF(L20&lt;=24,108,IF(L20&lt;=32,80.1,IF(L20&lt;=36,52.2,0)))))-IF(L20&lt;=8,0,IF(L20&lt;=16,(L20-9)*2.754,IF(L20&lt;=24,(L20-17)* 2.754,IF(L20&lt;=32,(L20-25)* 2.754,IF(L20&lt;=36,(L20-33)*2.754,0))))),0)+IF(F20="PČ",IF(L20=1,449,IF(L20=2,314.6,IF(L20=3,238,IF(L20=4,172,IF(L20=5,159,IF(L20=6,145,IF(L20=7,132,IF(L20=8,119,0))))))))+IF(L20&lt;=8,0,IF(L20&lt;=16,88,IF(L20&lt;=24,55,IF(L20&lt;=32,22,0))))-IF(L20&lt;=8,0,IF(L20&lt;=16,(L20-9)*2.245,IF(L20&lt;=24,(L20-17)*2.245,IF(L20&lt;=32,(L20-25)*2.245,0)))),0)+IF(F20="PČneol",IF(L20=1,85,IF(L20=2,64.61,IF(L20=3,50.76,IF(L20=4,16.25,IF(L20=5,15,IF(L20=6,13.75,IF(L20=7,12.5,IF(L20=8,11.25,0))))))))+IF(L20&lt;=8,0,IF(L20&lt;=16,9,0))-IF(L20&lt;=8,0,IF(L20&lt;=16,(L20-9)*0.425,0)),0)+IF(F20="PŽ",IF(L20=1,85,IF(L20=2,59.5,IF(L20=3,45,IF(L20=4,32.5,IF(L20=5,30,IF(L20=6,27.5,IF(L20=7,25,IF(L20=8,22.5,0))))))))+IF(L20&lt;=8,0,IF(L20&lt;=16,19,IF(L20&lt;=24,13,IF(L20&lt;=32,8,0))))-IF(L20&lt;=8,0,IF(L20&lt;=16,(L20-9)*0.425,IF(L20&lt;=24,(L20-17)*0.425,IF(L20&lt;=32,(L20-25)*0.425,0)))),0)+IF(F20="EČ",IF(L20=1,204,IF(L20=2,156.24,IF(L20=3,123.84,IF(L20=4,72,IF(L20=5,66,IF(L20=6,60,IF(L20=7,54,IF(L20=8,48,0))))))))+IF(L20&lt;=8,0,IF(L20&lt;=16,40,IF(L20&lt;=24,25,0)))-IF(L20&lt;=8,0,IF(L20&lt;=16,(L20-9)*1.02,IF(L20&lt;=24,(L20-17)*1.02,0))),0)+IF(F20="EČneol",IF(L20=1,68,IF(L20=2,51.69,IF(L20=3,40.61,IF(L20=4,13,IF(L20=5,12,IF(L20=6,11,IF(L20=7,10,IF(L20=8,9,0)))))))))+IF(F20="EŽ",IF(L20=1,68,IF(L20=2,47.6,IF(L20=3,36,IF(L20=4,18,IF(L20=5,16.5,IF(L20=6,15,IF(L20=7,13.5,IF(L20=8,12,0))))))))+IF(L20&lt;=8,0,IF(L20&lt;=16,10,IF(L20&lt;=24,6,0)))-IF(L20&lt;=8,0,IF(L20&lt;=16,(L20-9)*0.34,IF(L20&lt;=24,(L20-17)*0.34,0))),0)+IF(F20="PT",IF(L20=1,68,IF(L20=2,52.08,IF(L20=3,41.28,IF(L20=4,24,IF(L20=5,22,IF(L20=6,20,IF(L20=7,18,IF(L20=8,16,0))))))))+IF(L20&lt;=8,0,IF(L20&lt;=16,13,IF(L20&lt;=24,9,IF(L20&lt;=32,4,0))))-IF(L20&lt;=8,0,IF(L20&lt;=16,(L20-9)*0.34,IF(L20&lt;=24,(L20-17)*0.34,IF(L20&lt;=32,(L20-25)*0.34,0)))),0)+IF(F20="JOŽ",IF(L20=1,85,IF(L20=2,59.5,IF(L20=3,45,IF(L20=4,32.5,IF(L20=5,30,IF(L20=6,27.5,IF(L20=7,25,IF(L20=8,22.5,0))))))))+IF(L20&lt;=8,0,IF(L20&lt;=16,19,IF(L20&lt;=24,13,0)))-IF(L20&lt;=8,0,IF(L20&lt;=16,(L20-9)*0.425,IF(L20&lt;=24,(L20-17)*0.425,0))),0)+IF(F20="JPČ",IF(L20=1,68,IF(L20=2,47.6,IF(L20=3,36,IF(L20=4,26,IF(L20=5,24,IF(L20=6,22,IF(L20=7,20,IF(L20=8,18,0))))))))+IF(L20&lt;=8,0,IF(L20&lt;=16,13,IF(L20&lt;=24,9,0)))-IF(L20&lt;=8,0,IF(L20&lt;=16,(L20-9)*0.34,IF(L20&lt;=24,(L20-17)*0.34,0))),0)+IF(F20="JEČ",IF(L20=1,34,IF(L20=2,26.04,IF(L20=3,20.6,IF(L20=4,12,IF(L20=5,11,IF(L20=6,10,IF(L20=7,9,IF(L20=8,8,0))))))))+IF(L20&lt;=8,0,IF(L20&lt;=16,6,0))-IF(L20&lt;=8,0,IF(L20&lt;=16,(L20-9)*0.17,0)),0)+IF(F20="JEOF",IF(L20=1,34,IF(L20=2,26.04,IF(L20=3,20.6,IF(L20=4,12,IF(L20=5,11,IF(L20=6,10,IF(L20=7,9,IF(L20=8,8,0))))))))+IF(L20&lt;=8,0,IF(L20&lt;=16,6,0))-IF(L20&lt;=8,0,IF(L20&lt;=16,(L20-9)*0.17,0)),0)+IF(F20="JnPČ",IF(L20=1,51,IF(L20=2,35.7,IF(L20=3,27,IF(L20=4,19.5,IF(L20=5,18,IF(L20=6,16.5,IF(L20=7,15,IF(L20=8,13.5,0))))))))+IF(L20&lt;=8,0,IF(L20&lt;=16,10,0))-IF(L20&lt;=8,0,IF(L20&lt;=16,(L20-9)*0.255,0)),0)+IF(F20="JnEČ",IF(L20=1,25.5,IF(L20=2,19.53,IF(L20=3,15.48,IF(L20=4,9,IF(L20=5,8.25,IF(L20=6,7.5,IF(L20=7,6.75,IF(L20=8,6,0))))))))+IF(L20&lt;=8,0,IF(L20&lt;=16,5,0))-IF(L20&lt;=8,0,IF(L20&lt;=16,(L20-9)*0.1275,0)),0)+IF(F20="JčPČ",IF(L20=1,21.25,IF(L20=2,14.5,IF(L20=3,11.5,IF(L20=4,7,IF(L20=5,6.5,IF(L20=6,6,IF(L20=7,5.5,IF(L20=8,5,0))))))))+IF(L20&lt;=8,0,IF(L20&lt;=16,4,0))-IF(L20&lt;=8,0,IF(L20&lt;=16,(L20-9)*0.10625,0)),0)+IF(F20="JčEČ",IF(L20=1,17,IF(L20=2,13.02,IF(L20=3,10.32,IF(L20=4,6,IF(L20=5,5.5,IF(L20=6,5,IF(L20=7,4.5,IF(L20=8,4,0))))))))+IF(L20&lt;=8,0,IF(L20&lt;=16,3,0))-IF(L20&lt;=8,0,IF(L20&lt;=16,(L20-9)*0.085,0)),0)+IF(F20="NEAK",IF(L20=1,11.48,IF(L20=2,8.79,IF(L20=3,6.97,IF(L20=4,4.05,IF(L20=5,3.71,IF(L20=6,3.38,IF(L20=7,3.04,IF(L20=8,2.7,0))))))))+IF(L20&lt;=8,0,IF(L20&lt;=16,2,IF(L20&lt;=24,1.3,0)))-IF(L20&lt;=8,0,IF(L20&lt;=16,(L20-9)*0.0574,IF(L20&lt;=24,(L20-17)*0.0574,0))),0))*IF(L20&lt;0,1,IF(OR(F20="PČ",F20="PŽ",F20="PT"),IF(J20&lt;32,J20/32,1),1))* IF(L20&lt;0,1,IF(OR(F20="EČ",F20="EŽ",F20="JOŽ",F20="JPČ",F20="NEAK"),IF(J20&lt;24,J20/24,1),1))*IF(L20&lt;0,1,IF(OR(F20="PČneol",F20="JEČ",F20="JEOF",F20="JnPČ",F20="JnEČ",F20="JčPČ",F20="JčEČ"),IF(J20&lt;16,J20/16,1),1))*IF(L20&lt;0,1,IF(F20="EČneol",IF(J20&lt;8,J20/8,1),1))</f>
        <v>66.9375</v>
      </c>
      <c r="O20" s="9">
        <f t="shared" ref="O20:O28" si="1">IF(F20="OŽ",N20,IF(H20="Ne",IF(J20*0.3&lt;J20-L20,N20,0),IF(J20*0.1&lt;J20-L20,N20,0)))</f>
        <v>66.9375</v>
      </c>
      <c r="P20" s="4">
        <f t="shared" ref="P20:P28" si="2">IF(O20=0,0,IF(F20="OŽ",IF(L20&gt;35,0,IF(J20&gt;35,(36-L20)*1.836,((36-L20)-(36-J20))*1.836)),0)+IF(F20="PČ",IF(L20&gt;31,0,IF(J20&gt;31,(32-L20)*1.347,((32-L20)-(32-J20))*1.347)),0)+ IF(F20="PČneol",IF(L20&gt;15,0,IF(J20&gt;15,(16-L20)*0.255,((16-L20)-(16-J20))*0.255)),0)+IF(F20="PŽ",IF(L20&gt;31,0,IF(J20&gt;31,(32-L20)*0.255,((32-L20)-(32-J20))*0.255)),0)+IF(F20="EČ",IF(L20&gt;23,0,IF(J20&gt;23,(24-L20)*0.612,((24-L20)-(24-J20))*0.612)),0)+IF(F20="EČneol",IF(L20&gt;7,0,IF(J20&gt;7,(8-L20)*0.204,((8-L20)-(8-J20))*0.204)),0)+IF(F20="EŽ",IF(L20&gt;23,0,IF(J20&gt;23,(24-L20)*0.204,((24-L20)-(24-J20))*0.204)),0)+IF(F20="PT",IF(L20&gt;31,0,IF(J20&gt;31,(32-L20)*0.204,((32-L20)-(32-J20))*0.204)),0)+IF(F20="JOŽ",IF(L20&gt;23,0,IF(J20&gt;23,(24-L20)*0.255,((24-L20)-(24-J20))*0.255)),0)+IF(F20="JPČ",IF(L20&gt;23,0,IF(J20&gt;23,(24-L20)*0.204,((24-L20)-(24-J20))*0.204)),0)+IF(F20="JEČ",IF(L20&gt;15,0,IF(J20&gt;15,(16-L20)*0.102,((16-L20)-(16-J20))*0.102)),0)+IF(F20="JEOF",IF(L20&gt;15,0,IF(J20&gt;15,(16-L20)*0.102,((16-L20)-(16-J20))*0.102)),0)+IF(F20="JnPČ",IF(L20&gt;15,0,IF(J20&gt;15,(16-L20)*0.153,((16-L20)-(16-J20))*0.153)),0)+IF(F20="JnEČ",IF(L20&gt;15,0,IF(J20&gt;15,(16-L20)*0.0765,((16-L20)-(16-J20))*0.0765)),0)+IF(F20="JčPČ",IF(L20&gt;15,0,IF(J20&gt;15,(16-L20)*0.06375,((16-L20)-(16-J20))*0.06375)),0)+IF(F20="JčEČ",IF(L20&gt;15,0,IF(J20&gt;15,(16-L20)*0.051,((16-L20)-(16-J20))*0.051)),0)+IF(F20="NEAK",IF(L20&gt;23,0,IF(J20&gt;23,(24-L20)*0.03444,((24-L20)-(24-J20))*0.03444)),0))</f>
        <v>8.0820000000000007</v>
      </c>
      <c r="Q20" s="11">
        <f t="shared" ref="Q20:Q28" si="3">IF(ISERROR(P20*100/N20),0,(P20*100/N20))</f>
        <v>12.073949579831934</v>
      </c>
      <c r="R20" s="10">
        <f t="shared" ref="R20:R28" si="4">IF(Q20&lt;=30,O20+P20,O20+O20*0.3)*IF(G20=1,0.4,IF(G20=2,0.75,IF(G20="1 (kas 4 m. 1 k. nerengiamos)",0.52,1)))*IF(D20="olimpinė",1,IF(M20="Ne",0.5,1))*IF(OR(A$5="Lietuvos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federacija"),IF(OR(J20&lt;8,K20&lt;16),0,1),1)*E20*IF(I20&lt;=1,1,1/I20)*IF(OR(A$5="Lietuvos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0" s="20"/>
    </row>
    <row r="21" spans="1:19">
      <c r="A21" s="62">
        <v>3</v>
      </c>
      <c r="B21" s="62" t="s">
        <v>27</v>
      </c>
      <c r="C21" s="12" t="s">
        <v>28</v>
      </c>
      <c r="D21" s="62" t="s">
        <v>29</v>
      </c>
      <c r="E21" s="62">
        <v>1</v>
      </c>
      <c r="F21" s="62" t="s">
        <v>30</v>
      </c>
      <c r="G21" s="62">
        <v>1</v>
      </c>
      <c r="H21" s="62" t="s">
        <v>31</v>
      </c>
      <c r="I21" s="62">
        <v>3</v>
      </c>
      <c r="J21" s="62">
        <v>9</v>
      </c>
      <c r="K21" s="62">
        <v>7</v>
      </c>
      <c r="L21" s="62">
        <v>2</v>
      </c>
      <c r="M21" s="62" t="s">
        <v>31</v>
      </c>
      <c r="N21" s="3">
        <f t="shared" si="0"/>
        <v>88.481250000000003</v>
      </c>
      <c r="O21" s="9">
        <f t="shared" si="1"/>
        <v>88.481250000000003</v>
      </c>
      <c r="P21" s="4">
        <f t="shared" si="2"/>
        <v>9.4290000000000003</v>
      </c>
      <c r="Q21" s="11">
        <f t="shared" si="3"/>
        <v>10.656495020131382</v>
      </c>
      <c r="R21" s="10">
        <f t="shared" si="4"/>
        <v>0</v>
      </c>
      <c r="S21" s="8"/>
    </row>
    <row r="22" spans="1:19">
      <c r="A22" s="62">
        <v>4</v>
      </c>
      <c r="B22" s="62" t="s">
        <v>27</v>
      </c>
      <c r="C22" s="12" t="s">
        <v>28</v>
      </c>
      <c r="D22" s="62" t="s">
        <v>29</v>
      </c>
      <c r="E22" s="62">
        <v>1</v>
      </c>
      <c r="F22" s="62" t="s">
        <v>30</v>
      </c>
      <c r="G22" s="62">
        <v>1</v>
      </c>
      <c r="H22" s="62" t="s">
        <v>31</v>
      </c>
      <c r="I22" s="62">
        <v>3</v>
      </c>
      <c r="J22" s="62">
        <v>11</v>
      </c>
      <c r="K22" s="62">
        <v>8</v>
      </c>
      <c r="L22" s="62">
        <v>2</v>
      </c>
      <c r="M22" s="62" t="s">
        <v>32</v>
      </c>
      <c r="N22" s="3">
        <f t="shared" si="0"/>
        <v>108.14375000000001</v>
      </c>
      <c r="O22" s="9">
        <f t="shared" si="1"/>
        <v>108.14375000000001</v>
      </c>
      <c r="P22" s="4">
        <f t="shared" si="2"/>
        <v>12.122999999999999</v>
      </c>
      <c r="Q22" s="11">
        <f t="shared" si="3"/>
        <v>11.210079177021324</v>
      </c>
      <c r="R22" s="10">
        <f t="shared" si="4"/>
        <v>0</v>
      </c>
      <c r="S22" s="8"/>
    </row>
    <row r="23" spans="1:19">
      <c r="A23" s="62">
        <v>5</v>
      </c>
      <c r="B23" s="62" t="s">
        <v>33</v>
      </c>
      <c r="C23" s="12" t="s">
        <v>34</v>
      </c>
      <c r="D23" s="62" t="s">
        <v>29</v>
      </c>
      <c r="E23" s="62">
        <v>1</v>
      </c>
      <c r="F23" s="62" t="s">
        <v>30</v>
      </c>
      <c r="G23" s="62">
        <v>1</v>
      </c>
      <c r="H23" s="62" t="s">
        <v>31</v>
      </c>
      <c r="I23" s="62">
        <v>1</v>
      </c>
      <c r="J23" s="62">
        <v>14</v>
      </c>
      <c r="K23" s="62">
        <v>7</v>
      </c>
      <c r="L23" s="62">
        <v>4</v>
      </c>
      <c r="M23" s="62" t="s">
        <v>32</v>
      </c>
      <c r="N23" s="3">
        <f t="shared" si="0"/>
        <v>75.25</v>
      </c>
      <c r="O23" s="9">
        <f t="shared" si="1"/>
        <v>75.25</v>
      </c>
      <c r="P23" s="4">
        <f t="shared" si="2"/>
        <v>13.469999999999999</v>
      </c>
      <c r="Q23" s="11">
        <f t="shared" si="3"/>
        <v>17.900332225913623</v>
      </c>
      <c r="R23" s="10">
        <f t="shared" si="4"/>
        <v>0</v>
      </c>
      <c r="S23" s="8"/>
    </row>
    <row r="24" spans="1:19">
      <c r="A24" s="62">
        <v>6</v>
      </c>
      <c r="B24" s="62"/>
      <c r="C24" s="1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3">
        <f t="shared" si="0"/>
        <v>0</v>
      </c>
      <c r="O24" s="9">
        <f t="shared" si="1"/>
        <v>0</v>
      </c>
      <c r="P24" s="4">
        <f t="shared" si="2"/>
        <v>0</v>
      </c>
      <c r="Q24" s="11">
        <f t="shared" si="3"/>
        <v>0</v>
      </c>
      <c r="R24" s="10">
        <f t="shared" si="4"/>
        <v>0</v>
      </c>
      <c r="S24" s="8"/>
    </row>
    <row r="25" spans="1:19">
      <c r="A25" s="62">
        <v>7</v>
      </c>
      <c r="B25" s="62"/>
      <c r="C25" s="1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3">
        <f t="shared" si="0"/>
        <v>0</v>
      </c>
      <c r="O25" s="9">
        <f t="shared" si="1"/>
        <v>0</v>
      </c>
      <c r="P25" s="4">
        <f t="shared" si="2"/>
        <v>0</v>
      </c>
      <c r="Q25" s="11">
        <f t="shared" si="3"/>
        <v>0</v>
      </c>
      <c r="R25" s="10">
        <f t="shared" si="4"/>
        <v>0</v>
      </c>
      <c r="S25" s="8"/>
    </row>
    <row r="26" spans="1:19">
      <c r="A26" s="62">
        <v>8</v>
      </c>
      <c r="B26" s="62"/>
      <c r="C26" s="1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3">
        <f t="shared" si="0"/>
        <v>0</v>
      </c>
      <c r="O26" s="9">
        <f t="shared" si="1"/>
        <v>0</v>
      </c>
      <c r="P26" s="4">
        <f t="shared" si="2"/>
        <v>0</v>
      </c>
      <c r="Q26" s="11">
        <f t="shared" si="3"/>
        <v>0</v>
      </c>
      <c r="R26" s="10">
        <f t="shared" si="4"/>
        <v>0</v>
      </c>
      <c r="S26" s="8"/>
    </row>
    <row r="27" spans="1:19">
      <c r="A27" s="62">
        <v>9</v>
      </c>
      <c r="B27" s="62"/>
      <c r="C27" s="1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3">
        <f t="shared" si="0"/>
        <v>0</v>
      </c>
      <c r="O27" s="9">
        <f t="shared" si="1"/>
        <v>0</v>
      </c>
      <c r="P27" s="4">
        <f t="shared" si="2"/>
        <v>0</v>
      </c>
      <c r="Q27" s="11">
        <f t="shared" si="3"/>
        <v>0</v>
      </c>
      <c r="R27" s="10">
        <f t="shared" si="4"/>
        <v>0</v>
      </c>
      <c r="S27" s="8"/>
    </row>
    <row r="28" spans="1:19">
      <c r="A28" s="62">
        <v>10</v>
      </c>
      <c r="B28" s="62"/>
      <c r="C28" s="1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3">
        <f t="shared" si="0"/>
        <v>0</v>
      </c>
      <c r="O28" s="9">
        <f t="shared" si="1"/>
        <v>0</v>
      </c>
      <c r="P28" s="4">
        <f t="shared" si="2"/>
        <v>0</v>
      </c>
      <c r="Q28" s="11">
        <f t="shared" si="3"/>
        <v>0</v>
      </c>
      <c r="R28" s="10">
        <f t="shared" si="4"/>
        <v>0</v>
      </c>
      <c r="S28" s="8"/>
    </row>
    <row r="29" spans="1:19" s="8" customFormat="1" ht="15.75" customHeight="1">
      <c r="A29" s="78" t="s">
        <v>35</v>
      </c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80"/>
      <c r="R29" s="10">
        <f>SUM(R19:R28)</f>
        <v>0</v>
      </c>
    </row>
    <row r="30" spans="1:19" s="8" customFormat="1" ht="15" customHeight="1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</row>
    <row r="31" spans="1:19" s="8" customFormat="1" ht="15" customHeight="1">
      <c r="A31" s="24" t="s">
        <v>36</v>
      </c>
      <c r="B31" s="2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6"/>
    </row>
    <row r="32" spans="1:19" s="8" customFormat="1" ht="15" customHeight="1">
      <c r="A32" s="24"/>
      <c r="B32" s="56" t="s">
        <v>37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6"/>
    </row>
    <row r="33" spans="1:18" s="8" customFormat="1" ht="15" customHeight="1">
      <c r="A33" s="24"/>
      <c r="B33" s="56" t="s">
        <v>38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6"/>
    </row>
    <row r="34" spans="1:18" s="8" customFormat="1" ht="15" customHeight="1">
      <c r="A34" s="24"/>
      <c r="B34" s="56" t="s">
        <v>39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</row>
    <row r="35" spans="1:18" s="8" customFormat="1" ht="15" customHeight="1">
      <c r="A35" s="24"/>
      <c r="B35" s="56" t="s">
        <v>40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6"/>
    </row>
    <row r="36" spans="1:18" s="8" customFormat="1" ht="15" customHeight="1">
      <c r="A36" s="24"/>
      <c r="B36" s="56" t="s">
        <v>41</v>
      </c>
      <c r="C36" s="15"/>
      <c r="D36" s="15"/>
      <c r="E36" s="15" t="s">
        <v>42</v>
      </c>
      <c r="F36" s="15">
        <v>2020</v>
      </c>
      <c r="G36" s="15" t="s">
        <v>43</v>
      </c>
      <c r="H36" s="15" t="s">
        <v>28</v>
      </c>
      <c r="I36" s="15"/>
      <c r="J36" s="15"/>
      <c r="K36" s="15"/>
      <c r="L36" s="15"/>
      <c r="M36" s="15"/>
      <c r="N36" s="15"/>
      <c r="O36" s="15"/>
      <c r="P36" s="15"/>
      <c r="Q36" s="15"/>
      <c r="R36" s="16"/>
    </row>
    <row r="37" spans="1:18" s="8" customFormat="1" ht="15" customHeight="1">
      <c r="A37" s="49" t="s">
        <v>44</v>
      </c>
      <c r="B37" s="49"/>
      <c r="C37" s="49"/>
      <c r="D37" s="49"/>
      <c r="E37" s="49"/>
      <c r="F37" s="49"/>
      <c r="G37" s="49"/>
      <c r="H37" s="49"/>
      <c r="I37" s="49"/>
      <c r="J37" s="15"/>
      <c r="K37" s="15"/>
      <c r="L37" s="15"/>
      <c r="M37" s="15"/>
      <c r="N37" s="15"/>
      <c r="O37" s="15"/>
      <c r="P37" s="15"/>
      <c r="Q37" s="15"/>
      <c r="R37" s="16"/>
    </row>
    <row r="38" spans="1:18" s="8" customFormat="1" ht="15" customHeight="1">
      <c r="A38" s="49"/>
      <c r="B38" s="49"/>
      <c r="C38" s="49"/>
      <c r="D38" s="49"/>
      <c r="E38" s="49"/>
      <c r="F38" s="49"/>
      <c r="G38" s="49"/>
      <c r="H38" s="49"/>
      <c r="I38" s="49"/>
      <c r="J38" s="15"/>
      <c r="K38" s="15"/>
      <c r="L38" s="15"/>
      <c r="M38" s="15"/>
      <c r="N38" s="15"/>
      <c r="O38" s="15"/>
      <c r="P38" s="15"/>
      <c r="Q38" s="15"/>
      <c r="R38" s="16"/>
    </row>
    <row r="39" spans="1:18" s="8" customFormat="1">
      <c r="A39" s="68" t="s">
        <v>45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58"/>
    </row>
    <row r="40" spans="1:18" s="8" customFormat="1" ht="16.899999999999999" customHeight="1">
      <c r="A40" s="70" t="s">
        <v>26</v>
      </c>
      <c r="B40" s="71"/>
      <c r="C40" s="71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8"/>
    </row>
    <row r="41" spans="1:18" s="8" customFormat="1">
      <c r="A41" s="68" t="s">
        <v>46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58"/>
    </row>
    <row r="42" spans="1:18" s="8" customFormat="1">
      <c r="A42" s="62">
        <v>1</v>
      </c>
      <c r="B42" s="62" t="s">
        <v>47</v>
      </c>
      <c r="C42" s="12" t="s">
        <v>48</v>
      </c>
      <c r="D42" s="62" t="s">
        <v>29</v>
      </c>
      <c r="E42" s="62">
        <v>1</v>
      </c>
      <c r="F42" s="62" t="s">
        <v>49</v>
      </c>
      <c r="G42" s="62">
        <v>1</v>
      </c>
      <c r="H42" s="62" t="s">
        <v>31</v>
      </c>
      <c r="I42" s="62">
        <v>1</v>
      </c>
      <c r="J42" s="62">
        <v>7</v>
      </c>
      <c r="K42" s="62">
        <v>3</v>
      </c>
      <c r="L42" s="62">
        <v>2</v>
      </c>
      <c r="M42" s="62" t="s">
        <v>32</v>
      </c>
      <c r="N42" s="3">
        <f t="shared" ref="N42:N51" si="5">(IF(F42="OŽ",IF(L42=1,550.8,IF(L42=2,426.38,IF(L42=3,342.14,IF(L42=4,181.44,IF(L42=5,168.48,IF(L42=6,155.52,IF(L42=7,148.5,IF(L42=8,144,0))))))))+IF(L42&lt;=8,0,IF(L42&lt;=16,137.7,IF(L42&lt;=24,108,IF(L42&lt;=32,80.1,IF(L42&lt;=36,52.2,0)))))-IF(L42&lt;=8,0,IF(L42&lt;=16,(L42-9)*2.754,IF(L42&lt;=24,(L42-17)* 2.754,IF(L42&lt;=32,(L42-25)* 2.754,IF(L42&lt;=36,(L42-33)*2.754,0))))),0)+IF(F42="PČ",IF(L42=1,449,IF(L42=2,314.6,IF(L42=3,238,IF(L42=4,172,IF(L42=5,159,IF(L42=6,145,IF(L42=7,132,IF(L42=8,119,0))))))))+IF(L42&lt;=8,0,IF(L42&lt;=16,88,IF(L42&lt;=24,55,IF(L42&lt;=32,22,0))))-IF(L42&lt;=8,0,IF(L42&lt;=16,(L42-9)*2.245,IF(L42&lt;=24,(L42-17)*2.245,IF(L42&lt;=32,(L42-25)*2.245,0)))),0)+IF(F42="PČneol",IF(L42=1,85,IF(L42=2,64.61,IF(L42=3,50.76,IF(L42=4,16.25,IF(L42=5,15,IF(L42=6,13.75,IF(L42=7,12.5,IF(L42=8,11.25,0))))))))+IF(L42&lt;=8,0,IF(L42&lt;=16,9,0))-IF(L42&lt;=8,0,IF(L42&lt;=16,(L42-9)*0.425,0)),0)+IF(F42="PŽ",IF(L42=1,85,IF(L42=2,59.5,IF(L42=3,45,IF(L42=4,32.5,IF(L42=5,30,IF(L42=6,27.5,IF(L42=7,25,IF(L42=8,22.5,0))))))))+IF(L42&lt;=8,0,IF(L42&lt;=16,19,IF(L42&lt;=24,13,IF(L42&lt;=32,8,0))))-IF(L42&lt;=8,0,IF(L42&lt;=16,(L42-9)*0.425,IF(L42&lt;=24,(L42-17)*0.425,IF(L42&lt;=32,(L42-25)*0.425,0)))),0)+IF(F42="EČ",IF(L42=1,204,IF(L42=2,156.24,IF(L42=3,123.84,IF(L42=4,72,IF(L42=5,66,IF(L42=6,60,IF(L42=7,54,IF(L42=8,48,0))))))))+IF(L42&lt;=8,0,IF(L42&lt;=16,40,IF(L42&lt;=24,25,0)))-IF(L42&lt;=8,0,IF(L42&lt;=16,(L42-9)*1.02,IF(L42&lt;=24,(L42-17)*1.02,0))),0)+IF(F42="EČneol",IF(L42=1,68,IF(L42=2,51.69,IF(L42=3,40.61,IF(L42=4,13,IF(L42=5,12,IF(L42=6,11,IF(L42=7,10,IF(L42=8,9,0)))))))))+IF(F42="EŽ",IF(L42=1,68,IF(L42=2,47.6,IF(L42=3,36,IF(L42=4,18,IF(L42=5,16.5,IF(L42=6,15,IF(L42=7,13.5,IF(L42=8,12,0))))))))+IF(L42&lt;=8,0,IF(L42&lt;=16,10,IF(L42&lt;=24,6,0)))-IF(L42&lt;=8,0,IF(L42&lt;=16,(L42-9)*0.34,IF(L42&lt;=24,(L42-17)*0.34,0))),0)+IF(F42="PT",IF(L42=1,68,IF(L42=2,52.08,IF(L42=3,41.28,IF(L42=4,24,IF(L42=5,22,IF(L42=6,20,IF(L42=7,18,IF(L42=8,16,0))))))))+IF(L42&lt;=8,0,IF(L42&lt;=16,13,IF(L42&lt;=24,9,IF(L42&lt;=32,4,0))))-IF(L42&lt;=8,0,IF(L42&lt;=16,(L42-9)*0.34,IF(L42&lt;=24,(L42-17)*0.34,IF(L42&lt;=32,(L42-25)*0.34,0)))),0)+IF(F42="JOŽ",IF(L42=1,85,IF(L42=2,59.5,IF(L42=3,45,IF(L42=4,32.5,IF(L42=5,30,IF(L42=6,27.5,IF(L42=7,25,IF(L42=8,22.5,0))))))))+IF(L42&lt;=8,0,IF(L42&lt;=16,19,IF(L42&lt;=24,13,0)))-IF(L42&lt;=8,0,IF(L42&lt;=16,(L42-9)*0.425,IF(L42&lt;=24,(L42-17)*0.425,0))),0)+IF(F42="JPČ",IF(L42=1,68,IF(L42=2,47.6,IF(L42=3,36,IF(L42=4,26,IF(L42=5,24,IF(L42=6,22,IF(L42=7,20,IF(L42=8,18,0))))))))+IF(L42&lt;=8,0,IF(L42&lt;=16,13,IF(L42&lt;=24,9,0)))-IF(L42&lt;=8,0,IF(L42&lt;=16,(L42-9)*0.34,IF(L42&lt;=24,(L42-17)*0.34,0))),0)+IF(F42="JEČ",IF(L42=1,34,IF(L42=2,26.04,IF(L42=3,20.6,IF(L42=4,12,IF(L42=5,11,IF(L42=6,10,IF(L42=7,9,IF(L42=8,8,0))))))))+IF(L42&lt;=8,0,IF(L42&lt;=16,6,0))-IF(L42&lt;=8,0,IF(L42&lt;=16,(L42-9)*0.17,0)),0)+IF(F42="JEOF",IF(L42=1,34,IF(L42=2,26.04,IF(L42=3,20.6,IF(L42=4,12,IF(L42=5,11,IF(L42=6,10,IF(L42=7,9,IF(L42=8,8,0))))))))+IF(L42&lt;=8,0,IF(L42&lt;=16,6,0))-IF(L42&lt;=8,0,IF(L42&lt;=16,(L42-9)*0.17,0)),0)+IF(F42="JnPČ",IF(L42=1,51,IF(L42=2,35.7,IF(L42=3,27,IF(L42=4,19.5,IF(L42=5,18,IF(L42=6,16.5,IF(L42=7,15,IF(L42=8,13.5,0))))))))+IF(L42&lt;=8,0,IF(L42&lt;=16,10,0))-IF(L42&lt;=8,0,IF(L42&lt;=16,(L42-9)*0.255,0)),0)+IF(F42="JnEČ",IF(L42=1,25.5,IF(L42=2,19.53,IF(L42=3,15.48,IF(L42=4,9,IF(L42=5,8.25,IF(L42=6,7.5,IF(L42=7,6.75,IF(L42=8,6,0))))))))+IF(L42&lt;=8,0,IF(L42&lt;=16,5,0))-IF(L42&lt;=8,0,IF(L42&lt;=16,(L42-9)*0.1275,0)),0)+IF(F42="JčPČ",IF(L42=1,21.25,IF(L42=2,14.5,IF(L42=3,11.5,IF(L42=4,7,IF(L42=5,6.5,IF(L42=6,6,IF(L42=7,5.5,IF(L42=8,5,0))))))))+IF(L42&lt;=8,0,IF(L42&lt;=16,4,0))-IF(L42&lt;=8,0,IF(L42&lt;=16,(L42-9)*0.10625,0)),0)+IF(F42="JčEČ",IF(L42=1,17,IF(L42=2,13.02,IF(L42=3,10.32,IF(L42=4,6,IF(L42=5,5.5,IF(L42=6,5,IF(L42=7,4.5,IF(L42=8,4,0))))))))+IF(L42&lt;=8,0,IF(L42&lt;=16,3,0))-IF(L42&lt;=8,0,IF(L42&lt;=16,(L42-9)*0.085,0)),0)+IF(F42="NEAK",IF(L42=1,11.48,IF(L42=2,8.79,IF(L42=3,6.97,IF(L42=4,4.05,IF(L42=5,3.71,IF(L42=6,3.38,IF(L42=7,3.04,IF(L42=8,2.7,0))))))))+IF(L42&lt;=8,0,IF(L42&lt;=16,2,IF(L42&lt;=24,1.3,0)))-IF(L42&lt;=8,0,IF(L42&lt;=16,(L42-9)*0.0574,IF(L42&lt;=24,(L42-17)*0.0574,0))),0))*IF(L42&lt;0,1,IF(OR(F42="PČ",F42="PŽ",F42="PT"),IF(J42&lt;32,J42/32,1),1))* IF(L42&lt;0,1,IF(OR(F42="EČ",F42="EŽ",F42="JOŽ",F42="JPČ",F42="NEAK"),IF(J42&lt;24,J42/24,1),1))*IF(L42&lt;0,1,IF(OR(F42="PČneol",F42="JEČ",F42="JEOF",F42="JnPČ",F42="JnEČ",F42="JčPČ",F42="JčEČ"),IF(J42&lt;16,J42/16,1),1))*IF(L42&lt;0,1,IF(F42="EČneol",IF(J42&lt;8,J42/8,1),1))</f>
        <v>45.570000000000007</v>
      </c>
      <c r="O42" s="9">
        <f t="shared" ref="O42:O51" si="6">IF(F42="OŽ",N42,IF(H42="Ne",IF(J42*0.3&lt;J42-L42,N42,0),IF(J42*0.1&lt;J42-L42,N42,0)))</f>
        <v>45.570000000000007</v>
      </c>
      <c r="P42" s="4">
        <f>IF(O42=0,0,IF(F42="OŽ",IF(L42&gt;35,0,IF(J42&gt;35,(36-L42)*1.836,((36-L42)-(36-J42))*1.836)),0)+IF(F42="PČ",IF(L42&gt;31,0,IF(J42&gt;31,(32-L42)*1.347,((32-L42)-(32-J42))*1.347)),0)+ IF(F42="PČneol",IF(L42&gt;15,0,IF(J42&gt;15,(16-L42)*0.255,((16-L42)-(16-J42))*0.255)),0)+IF(F42="PŽ",IF(L42&gt;31,0,IF(J42&gt;31,(32-L42)*0.255,((32-L42)-(32-J42))*0.255)),0)+IF(F42="EČ",IF(L42&gt;23,0,IF(J42&gt;23,(24-L42)*0.612,((24-L42)-(24-J42))*0.612)),0)+IF(F42="EČneol",IF(L42&gt;7,0,IF(J42&gt;7,(8-L42)*0.204,((8-L42)-(8-J42))*0.204)),0)+IF(F42="EŽ",IF(L42&gt;23,0,IF(J42&gt;23,(24-L42)*0.204,((24-L42)-(24-J42))*0.204)),0)+IF(F42="PT",IF(L42&gt;31,0,IF(J42&gt;31,(32-L42)*0.204,((32-L42)-(32-J42))*0.204)),0)+IF(F42="JOŽ",IF(L42&gt;23,0,IF(J42&gt;23,(24-L42)*0.255,((24-L42)-(24-J42))*0.255)),0)+IF(F42="JPČ",IF(L42&gt;23,0,IF(J42&gt;23,(24-L42)*0.204,((24-L42)-(24-J42))*0.204)),0)+IF(F42="JEČ",IF(L42&gt;15,0,IF(J42&gt;15,(16-L42)*0.102,((16-L42)-(16-J42))*0.102)),0)+IF(F42="JEOF",IF(L42&gt;15,0,IF(J42&gt;15,(16-L42)*0.102,((16-L42)-(16-J42))*0.102)),0)+IF(F42="JnPČ",IF(L42&gt;15,0,IF(J42&gt;15,(16-L42)*0.153,((16-L42)-(16-J42))*0.153)),0)+IF(F42="JnEČ",IF(L42&gt;15,0,IF(J42&gt;15,(16-L42)*0.0765,((16-L42)-(16-J42))*0.0765)),0)+IF(F42="JčPČ",IF(L42&gt;15,0,IF(J42&gt;15,(16-L42)*0.06375,((16-L42)-(16-J42))*0.06375)),0)+IF(F42="JčEČ",IF(L42&gt;15,0,IF(J42&gt;15,(16-L42)*0.051,((16-L42)-(16-J42))*0.051)),0)+IF(F42="NEAK",IF(L42&gt;23,0,IF(J42&gt;23,(24-L42)*0.03444,((24-L42)-(24-J42))*0.03444)),0))</f>
        <v>3.06</v>
      </c>
      <c r="Q42" s="11">
        <f>IF(ISERROR(P42*100/N42),0,(P42*100/N42))</f>
        <v>6.7149440421329816</v>
      </c>
      <c r="R42" s="10">
        <f t="shared" ref="R42:R51" si="7">IF(Q42&lt;=30,O42+P42,O42+O42*0.3)*IF(G42=1,0.4,IF(G42=2,0.75,IF(G42="1 (kas 4 m. 1 k. nerengiamos)",0.52,1)))*IF(D42="olimpinė",1,IF(M42="Ne",0.5,1))*IF(OR(A$5="Lietuvos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federacija"),IF(OR(J42&lt;8,K42&lt;16),0,1),1)*E42*IF(I42&lt;=1,1,1/I42)*IF(OR(A$5="Lietuvos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43" spans="1:18" s="8" customFormat="1">
      <c r="A43" s="62">
        <v>2</v>
      </c>
      <c r="B43" s="62" t="s">
        <v>50</v>
      </c>
      <c r="C43" s="12" t="s">
        <v>48</v>
      </c>
      <c r="D43" s="62" t="s">
        <v>29</v>
      </c>
      <c r="E43" s="62">
        <v>1</v>
      </c>
      <c r="F43" s="62" t="s">
        <v>49</v>
      </c>
      <c r="G43" s="62">
        <v>1</v>
      </c>
      <c r="H43" s="62" t="s">
        <v>31</v>
      </c>
      <c r="I43" s="62">
        <v>1</v>
      </c>
      <c r="J43" s="62">
        <v>7</v>
      </c>
      <c r="K43" s="62">
        <v>3</v>
      </c>
      <c r="L43" s="62">
        <v>3</v>
      </c>
      <c r="M43" s="62" t="s">
        <v>32</v>
      </c>
      <c r="N43" s="3">
        <f t="shared" si="5"/>
        <v>36.120000000000005</v>
      </c>
      <c r="O43" s="9">
        <f t="shared" si="6"/>
        <v>36.120000000000005</v>
      </c>
      <c r="P43" s="4">
        <f t="shared" ref="P43:P51" si="8">IF(O43=0,0,IF(F43="OŽ",IF(L43&gt;35,0,IF(J43&gt;35,(36-L43)*1.836,((36-L43)-(36-J43))*1.836)),0)+IF(F43="PČ",IF(L43&gt;31,0,IF(J43&gt;31,(32-L43)*1.347,((32-L43)-(32-J43))*1.347)),0)+ IF(F43="PČneol",IF(L43&gt;15,0,IF(J43&gt;15,(16-L43)*0.255,((16-L43)-(16-J43))*0.255)),0)+IF(F43="PŽ",IF(L43&gt;31,0,IF(J43&gt;31,(32-L43)*0.255,((32-L43)-(32-J43))*0.255)),0)+IF(F43="EČ",IF(L43&gt;23,0,IF(J43&gt;23,(24-L43)*0.612,((24-L43)-(24-J43))*0.612)),0)+IF(F43="EČneol",IF(L43&gt;7,0,IF(J43&gt;7,(8-L43)*0.204,((8-L43)-(8-J43))*0.204)),0)+IF(F43="EŽ",IF(L43&gt;23,0,IF(J43&gt;23,(24-L43)*0.204,((24-L43)-(24-J43))*0.204)),0)+IF(F43="PT",IF(L43&gt;31,0,IF(J43&gt;31,(32-L43)*0.204,((32-L43)-(32-J43))*0.204)),0)+IF(F43="JOŽ",IF(L43&gt;23,0,IF(J43&gt;23,(24-L43)*0.255,((24-L43)-(24-J43))*0.255)),0)+IF(F43="JPČ",IF(L43&gt;23,0,IF(J43&gt;23,(24-L43)*0.204,((24-L43)-(24-J43))*0.204)),0)+IF(F43="JEČ",IF(L43&gt;15,0,IF(J43&gt;15,(16-L43)*0.102,((16-L43)-(16-J43))*0.102)),0)+IF(F43="JEOF",IF(L43&gt;15,0,IF(J43&gt;15,(16-L43)*0.102,((16-L43)-(16-J43))*0.102)),0)+IF(F43="JnPČ",IF(L43&gt;15,0,IF(J43&gt;15,(16-L43)*0.153,((16-L43)-(16-J43))*0.153)),0)+IF(F43="JnEČ",IF(L43&gt;15,0,IF(J43&gt;15,(16-L43)*0.0765,((16-L43)-(16-J43))*0.0765)),0)+IF(F43="JčPČ",IF(L43&gt;15,0,IF(J43&gt;15,(16-L43)*0.06375,((16-L43)-(16-J43))*0.06375)),0)+IF(F43="JčEČ",IF(L43&gt;15,0,IF(J43&gt;15,(16-L43)*0.051,((16-L43)-(16-J43))*0.051)),0)+IF(F43="NEAK",IF(L43&gt;23,0,IF(J43&gt;23,(24-L43)*0.03444,((24-L43)-(24-J43))*0.03444)),0))</f>
        <v>2.448</v>
      </c>
      <c r="Q43" s="11">
        <f t="shared" ref="Q43:Q51" si="9">IF(ISERROR(P43*100/N43),0,(P43*100/N43))</f>
        <v>6.7774086378737532</v>
      </c>
      <c r="R43" s="10">
        <f t="shared" si="7"/>
        <v>0</v>
      </c>
    </row>
    <row r="44" spans="1:18" s="8" customFormat="1">
      <c r="A44" s="62">
        <v>3</v>
      </c>
      <c r="B44" s="62" t="s">
        <v>51</v>
      </c>
      <c r="C44" s="12" t="s">
        <v>52</v>
      </c>
      <c r="D44" s="62" t="s">
        <v>29</v>
      </c>
      <c r="E44" s="62">
        <v>1</v>
      </c>
      <c r="F44" s="62" t="s">
        <v>49</v>
      </c>
      <c r="G44" s="62">
        <v>1</v>
      </c>
      <c r="H44" s="62" t="s">
        <v>31</v>
      </c>
      <c r="I44" s="62">
        <v>1</v>
      </c>
      <c r="J44" s="62">
        <v>13</v>
      </c>
      <c r="K44" s="62">
        <v>6</v>
      </c>
      <c r="L44" s="62">
        <v>4</v>
      </c>
      <c r="M44" s="62" t="s">
        <v>32</v>
      </c>
      <c r="N44" s="3">
        <f t="shared" si="5"/>
        <v>39</v>
      </c>
      <c r="O44" s="9">
        <f t="shared" si="6"/>
        <v>39</v>
      </c>
      <c r="P44" s="4">
        <f t="shared" si="8"/>
        <v>5.508</v>
      </c>
      <c r="Q44" s="11">
        <f t="shared" si="9"/>
        <v>14.123076923076923</v>
      </c>
      <c r="R44" s="10">
        <f t="shared" si="7"/>
        <v>0</v>
      </c>
    </row>
    <row r="45" spans="1:18" s="8" customFormat="1">
      <c r="A45" s="62">
        <v>4</v>
      </c>
      <c r="B45" s="62" t="s">
        <v>53</v>
      </c>
      <c r="C45" s="12" t="s">
        <v>54</v>
      </c>
      <c r="D45" s="62" t="s">
        <v>29</v>
      </c>
      <c r="E45" s="62">
        <v>1</v>
      </c>
      <c r="F45" s="62" t="s">
        <v>49</v>
      </c>
      <c r="G45" s="62">
        <v>1</v>
      </c>
      <c r="H45" s="62" t="s">
        <v>31</v>
      </c>
      <c r="I45" s="62">
        <v>1</v>
      </c>
      <c r="J45" s="62">
        <v>16</v>
      </c>
      <c r="K45" s="62">
        <v>5</v>
      </c>
      <c r="L45" s="62">
        <v>3</v>
      </c>
      <c r="M45" s="62" t="s">
        <v>31</v>
      </c>
      <c r="N45" s="3">
        <f t="shared" si="5"/>
        <v>82.56</v>
      </c>
      <c r="O45" s="9">
        <f t="shared" si="6"/>
        <v>82.56</v>
      </c>
      <c r="P45" s="4">
        <f t="shared" si="8"/>
        <v>7.9559999999999995</v>
      </c>
      <c r="Q45" s="11">
        <f t="shared" si="9"/>
        <v>9.6366279069767433</v>
      </c>
      <c r="R45" s="10">
        <f t="shared" si="7"/>
        <v>0</v>
      </c>
    </row>
    <row r="46" spans="1:18" s="8" customFormat="1">
      <c r="A46" s="62">
        <v>5</v>
      </c>
      <c r="B46" s="62"/>
      <c r="C46" s="1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3">
        <f t="shared" si="5"/>
        <v>0</v>
      </c>
      <c r="O46" s="9">
        <f t="shared" si="6"/>
        <v>0</v>
      </c>
      <c r="P46" s="4">
        <f t="shared" si="8"/>
        <v>0</v>
      </c>
      <c r="Q46" s="11">
        <f t="shared" si="9"/>
        <v>0</v>
      </c>
      <c r="R46" s="10">
        <f t="shared" si="7"/>
        <v>0</v>
      </c>
    </row>
    <row r="47" spans="1:18" s="8" customFormat="1">
      <c r="A47" s="62">
        <v>6</v>
      </c>
      <c r="B47" s="62"/>
      <c r="C47" s="1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3">
        <f t="shared" si="5"/>
        <v>0</v>
      </c>
      <c r="O47" s="9">
        <f t="shared" si="6"/>
        <v>0</v>
      </c>
      <c r="P47" s="4">
        <f t="shared" si="8"/>
        <v>0</v>
      </c>
      <c r="Q47" s="11">
        <f t="shared" si="9"/>
        <v>0</v>
      </c>
      <c r="R47" s="10">
        <f t="shared" si="7"/>
        <v>0</v>
      </c>
    </row>
    <row r="48" spans="1:18" s="8" customFormat="1">
      <c r="A48" s="62">
        <v>7</v>
      </c>
      <c r="B48" s="62"/>
      <c r="C48" s="1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3">
        <f t="shared" si="5"/>
        <v>0</v>
      </c>
      <c r="O48" s="9">
        <f t="shared" si="6"/>
        <v>0</v>
      </c>
      <c r="P48" s="4">
        <f t="shared" si="8"/>
        <v>0</v>
      </c>
      <c r="Q48" s="11">
        <f t="shared" si="9"/>
        <v>0</v>
      </c>
      <c r="R48" s="10">
        <f t="shared" si="7"/>
        <v>0</v>
      </c>
    </row>
    <row r="49" spans="1:18" s="8" customFormat="1">
      <c r="A49" s="62">
        <v>8</v>
      </c>
      <c r="B49" s="62"/>
      <c r="C49" s="1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3">
        <f t="shared" si="5"/>
        <v>0</v>
      </c>
      <c r="O49" s="9">
        <f t="shared" si="6"/>
        <v>0</v>
      </c>
      <c r="P49" s="4">
        <f t="shared" si="8"/>
        <v>0</v>
      </c>
      <c r="Q49" s="11">
        <f t="shared" si="9"/>
        <v>0</v>
      </c>
      <c r="R49" s="10">
        <f t="shared" si="7"/>
        <v>0</v>
      </c>
    </row>
    <row r="50" spans="1:18" s="8" customFormat="1">
      <c r="A50" s="62">
        <v>9</v>
      </c>
      <c r="B50" s="62"/>
      <c r="C50" s="1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3">
        <f t="shared" si="5"/>
        <v>0</v>
      </c>
      <c r="O50" s="9">
        <f t="shared" si="6"/>
        <v>0</v>
      </c>
      <c r="P50" s="4">
        <f t="shared" si="8"/>
        <v>0</v>
      </c>
      <c r="Q50" s="11">
        <f t="shared" si="9"/>
        <v>0</v>
      </c>
      <c r="R50" s="10">
        <f t="shared" si="7"/>
        <v>0</v>
      </c>
    </row>
    <row r="51" spans="1:18" s="8" customFormat="1">
      <c r="A51" s="62">
        <v>10</v>
      </c>
      <c r="B51" s="62"/>
      <c r="C51" s="1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3">
        <f t="shared" si="5"/>
        <v>0</v>
      </c>
      <c r="O51" s="9">
        <f t="shared" si="6"/>
        <v>0</v>
      </c>
      <c r="P51" s="4">
        <f t="shared" si="8"/>
        <v>0</v>
      </c>
      <c r="Q51" s="11">
        <f t="shared" si="9"/>
        <v>0</v>
      </c>
      <c r="R51" s="10">
        <f t="shared" si="7"/>
        <v>0</v>
      </c>
    </row>
    <row r="52" spans="1:18" s="8" customFormat="1" ht="15.75" customHeight="1">
      <c r="A52" s="78" t="s">
        <v>35</v>
      </c>
      <c r="B52" s="79"/>
      <c r="C52" s="79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80"/>
      <c r="R52" s="10">
        <f>SUM(R42:R51)</f>
        <v>0</v>
      </c>
    </row>
    <row r="53" spans="1:18" s="8" customFormat="1" ht="15.75" customHeight="1">
      <c r="A53" s="14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</row>
    <row r="54" spans="1:18" s="8" customFormat="1" ht="15.75" customHeight="1">
      <c r="A54" s="24" t="s">
        <v>36</v>
      </c>
      <c r="B54" s="2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6"/>
    </row>
    <row r="55" spans="1:18" s="8" customFormat="1" ht="15.75" customHeight="1">
      <c r="A55" s="24"/>
      <c r="B55" s="56" t="s">
        <v>55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6"/>
    </row>
    <row r="56" spans="1:18" s="8" customFormat="1" ht="15.75" customHeight="1">
      <c r="A56" s="24"/>
      <c r="B56" s="56" t="s">
        <v>56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6"/>
    </row>
    <row r="57" spans="1:18" s="8" customFormat="1" ht="15.75" customHeight="1">
      <c r="A57" s="24"/>
      <c r="B57" s="56" t="s">
        <v>57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6"/>
    </row>
    <row r="58" spans="1:18" s="8" customFormat="1" ht="15.75" customHeight="1">
      <c r="A58" s="24"/>
      <c r="B58" s="2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6"/>
    </row>
    <row r="59" spans="1:18" s="8" customFormat="1" ht="15.75" customHeight="1">
      <c r="A59" s="49" t="s">
        <v>58</v>
      </c>
      <c r="B59" s="49"/>
      <c r="C59" s="49"/>
      <c r="D59" s="49"/>
      <c r="E59" s="49"/>
      <c r="F59" s="49"/>
      <c r="G59" s="49"/>
      <c r="H59" s="49"/>
      <c r="I59" s="49"/>
      <c r="J59" s="15"/>
      <c r="K59" s="15"/>
      <c r="L59" s="15"/>
      <c r="M59" s="15"/>
      <c r="N59" s="15"/>
      <c r="O59" s="15"/>
      <c r="P59" s="15"/>
      <c r="Q59" s="15"/>
      <c r="R59" s="16"/>
    </row>
    <row r="60" spans="1:18" s="8" customFormat="1" ht="15.75" customHeight="1">
      <c r="A60" s="49"/>
      <c r="B60" s="49"/>
      <c r="C60" s="49"/>
      <c r="D60" s="49"/>
      <c r="E60" s="49"/>
      <c r="F60" s="49"/>
      <c r="G60" s="49"/>
      <c r="H60" s="49"/>
      <c r="I60" s="49"/>
      <c r="J60" s="15"/>
      <c r="K60" s="15"/>
      <c r="L60" s="15"/>
      <c r="M60" s="15"/>
      <c r="N60" s="15"/>
      <c r="O60" s="15"/>
      <c r="P60" s="15"/>
      <c r="Q60" s="15"/>
      <c r="R60" s="16"/>
    </row>
    <row r="61" spans="1:18" s="8" customFormat="1" ht="5.45" customHeight="1">
      <c r="A61" s="14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6"/>
    </row>
    <row r="62" spans="1:18" s="8" customFormat="1" ht="13.9" customHeight="1">
      <c r="A62" s="68" t="s">
        <v>59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58"/>
    </row>
    <row r="63" spans="1:18" s="8" customFormat="1" ht="13.9" customHeight="1">
      <c r="A63" s="70" t="s">
        <v>26</v>
      </c>
      <c r="B63" s="71"/>
      <c r="C63" s="71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8"/>
    </row>
    <row r="64" spans="1:18" s="8" customFormat="1">
      <c r="A64" s="68" t="s">
        <v>46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58"/>
    </row>
    <row r="65" spans="1:18" s="8" customFormat="1">
      <c r="A65" s="62">
        <v>1</v>
      </c>
      <c r="B65" s="62" t="s">
        <v>60</v>
      </c>
      <c r="C65" s="12" t="s">
        <v>28</v>
      </c>
      <c r="D65" s="62" t="s">
        <v>29</v>
      </c>
      <c r="E65" s="62">
        <v>1</v>
      </c>
      <c r="F65" s="62" t="s">
        <v>30</v>
      </c>
      <c r="G65" s="62">
        <v>1</v>
      </c>
      <c r="H65" s="62" t="s">
        <v>31</v>
      </c>
      <c r="I65" s="62">
        <v>5</v>
      </c>
      <c r="J65" s="62">
        <v>18</v>
      </c>
      <c r="K65" s="62">
        <v>12</v>
      </c>
      <c r="L65" s="62">
        <v>8</v>
      </c>
      <c r="M65" s="62" t="s">
        <v>31</v>
      </c>
      <c r="N65" s="3">
        <f>(IF(F65="OŽ",IF(L65=1,550.8,IF(L65=2,426.38,IF(L65=3,342.14,IF(L65=4,181.44,IF(L65=5,168.48,IF(L65=6,155.52,IF(L65=7,148.5,IF(L65=8,144,0))))))))+IF(L65&lt;=8,0,IF(L65&lt;=16,137.7,IF(L65&lt;=24,108,IF(L65&lt;=32,80.1,IF(L65&lt;=36,52.2,0)))))-IF(L65&lt;=8,0,IF(L65&lt;=16,(L65-9)*2.754,IF(L65&lt;=24,(L65-17)* 2.754,IF(L65&lt;=32,(L65-25)* 2.754,IF(L65&lt;=36,(L65-33)*2.754,0))))),0)+IF(F65="PČ",IF(L65=1,449,IF(L65=2,314.6,IF(L65=3,238,IF(L65=4,172,IF(L65=5,159,IF(L65=6,145,IF(L65=7,132,IF(L65=8,119,0))))))))+IF(L65&lt;=8,0,IF(L65&lt;=16,88,IF(L65&lt;=24,55,IF(L65&lt;=32,22,0))))-IF(L65&lt;=8,0,IF(L65&lt;=16,(L65-9)*2.245,IF(L65&lt;=24,(L65-17)*2.245,IF(L65&lt;=32,(L65-25)*2.245,0)))),0)+IF(F65="PČneol",IF(L65=1,85,IF(L65=2,64.61,IF(L65=3,50.76,IF(L65=4,16.25,IF(L65=5,15,IF(L65=6,13.75,IF(L65=7,12.5,IF(L65=8,11.25,0))))))))+IF(L65&lt;=8,0,IF(L65&lt;=16,9,0))-IF(L65&lt;=8,0,IF(L65&lt;=16,(L65-9)*0.425,0)),0)+IF(F65="PŽ",IF(L65=1,85,IF(L65=2,59.5,IF(L65=3,45,IF(L65=4,32.5,IF(L65=5,30,IF(L65=6,27.5,IF(L65=7,25,IF(L65=8,22.5,0))))))))+IF(L65&lt;=8,0,IF(L65&lt;=16,19,IF(L65&lt;=24,13,IF(L65&lt;=32,8,0))))-IF(L65&lt;=8,0,IF(L65&lt;=16,(L65-9)*0.425,IF(L65&lt;=24,(L65-17)*0.425,IF(L65&lt;=32,(L65-25)*0.425,0)))),0)+IF(F65="EČ",IF(L65=1,204,IF(L65=2,156.24,IF(L65=3,123.84,IF(L65=4,72,IF(L65=5,66,IF(L65=6,60,IF(L65=7,54,IF(L65=8,48,0))))))))+IF(L65&lt;=8,0,IF(L65&lt;=16,40,IF(L65&lt;=24,25,0)))-IF(L65&lt;=8,0,IF(L65&lt;=16,(L65-9)*1.02,IF(L65&lt;=24,(L65-17)*1.02,0))),0)+IF(F65="EČneol",IF(L65=1,68,IF(L65=2,51.69,IF(L65=3,40.61,IF(L65=4,13,IF(L65=5,12,IF(L65=6,11,IF(L65=7,10,IF(L65=8,9,0)))))))))+IF(F65="EŽ",IF(L65=1,68,IF(L65=2,47.6,IF(L65=3,36,IF(L65=4,18,IF(L65=5,16.5,IF(L65=6,15,IF(L65=7,13.5,IF(L65=8,12,0))))))))+IF(L65&lt;=8,0,IF(L65&lt;=16,10,IF(L65&lt;=24,6,0)))-IF(L65&lt;=8,0,IF(L65&lt;=16,(L65-9)*0.34,IF(L65&lt;=24,(L65-17)*0.34,0))),0)+IF(F65="PT",IF(L65=1,68,IF(L65=2,52.08,IF(L65=3,41.28,IF(L65=4,24,IF(L65=5,22,IF(L65=6,20,IF(L65=7,18,IF(L65=8,16,0))))))))+IF(L65&lt;=8,0,IF(L65&lt;=16,13,IF(L65&lt;=24,9,IF(L65&lt;=32,4,0))))-IF(L65&lt;=8,0,IF(L65&lt;=16,(L65-9)*0.34,IF(L65&lt;=24,(L65-17)*0.34,IF(L65&lt;=32,(L65-25)*0.34,0)))),0)+IF(F65="JOŽ",IF(L65=1,85,IF(L65=2,59.5,IF(L65=3,45,IF(L65=4,32.5,IF(L65=5,30,IF(L65=6,27.5,IF(L65=7,25,IF(L65=8,22.5,0))))))))+IF(L65&lt;=8,0,IF(L65&lt;=16,19,IF(L65&lt;=24,13,0)))-IF(L65&lt;=8,0,IF(L65&lt;=16,(L65-9)*0.425,IF(L65&lt;=24,(L65-17)*0.425,0))),0)+IF(F65="JPČ",IF(L65=1,68,IF(L65=2,47.6,IF(L65=3,36,IF(L65=4,26,IF(L65=5,24,IF(L65=6,22,IF(L65=7,20,IF(L65=8,18,0))))))))+IF(L65&lt;=8,0,IF(L65&lt;=16,13,IF(L65&lt;=24,9,0)))-IF(L65&lt;=8,0,IF(L65&lt;=16,(L65-9)*0.34,IF(L65&lt;=24,(L65-17)*0.34,0))),0)+IF(F65="JEČ",IF(L65=1,34,IF(L65=2,26.04,IF(L65=3,20.6,IF(L65=4,12,IF(L65=5,11,IF(L65=6,10,IF(L65=7,9,IF(L65=8,8,0))))))))+IF(L65&lt;=8,0,IF(L65&lt;=16,6,0))-IF(L65&lt;=8,0,IF(L65&lt;=16,(L65-9)*0.17,0)),0)+IF(F65="JEOF",IF(L65=1,34,IF(L65=2,26.04,IF(L65=3,20.6,IF(L65=4,12,IF(L65=5,11,IF(L65=6,10,IF(L65=7,9,IF(L65=8,8,0))))))))+IF(L65&lt;=8,0,IF(L65&lt;=16,6,0))-IF(L65&lt;=8,0,IF(L65&lt;=16,(L65-9)*0.17,0)),0)+IF(F65="JnPČ",IF(L65=1,51,IF(L65=2,35.7,IF(L65=3,27,IF(L65=4,19.5,IF(L65=5,18,IF(L65=6,16.5,IF(L65=7,15,IF(L65=8,13.5,0))))))))+IF(L65&lt;=8,0,IF(L65&lt;=16,10,0))-IF(L65&lt;=8,0,IF(L65&lt;=16,(L65-9)*0.255,0)),0)+IF(F65="JnEČ",IF(L65=1,25.5,IF(L65=2,19.53,IF(L65=3,15.48,IF(L65=4,9,IF(L65=5,8.25,IF(L65=6,7.5,IF(L65=7,6.75,IF(L65=8,6,0))))))))+IF(L65&lt;=8,0,IF(L65&lt;=16,5,0))-IF(L65&lt;=8,0,IF(L65&lt;=16,(L65-9)*0.1275,0)),0)+IF(F65="JčPČ",IF(L65=1,21.25,IF(L65=2,14.5,IF(L65=3,11.5,IF(L65=4,7,IF(L65=5,6.5,IF(L65=6,6,IF(L65=7,5.5,IF(L65=8,5,0))))))))+IF(L65&lt;=8,0,IF(L65&lt;=16,4,0))-IF(L65&lt;=8,0,IF(L65&lt;=16,(L65-9)*0.10625,0)),0)+IF(F65="JčEČ",IF(L65=1,17,IF(L65=2,13.02,IF(L65=3,10.32,IF(L65=4,6,IF(L65=5,5.5,IF(L65=6,5,IF(L65=7,4.5,IF(L65=8,4,0))))))))+IF(L65&lt;=8,0,IF(L65&lt;=16,3,0))-IF(L65&lt;=8,0,IF(L65&lt;=16,(L65-9)*0.085,0)),0)+IF(F65="NEAK",IF(L65=1,11.48,IF(L65=2,8.79,IF(L65=3,6.97,IF(L65=4,4.05,IF(L65=5,3.71,IF(L65=6,3.38,IF(L65=7,3.04,IF(L65=8,2.7,0))))))))+IF(L65&lt;=8,0,IF(L65&lt;=16,2,IF(L65&lt;=24,1.3,0)))-IF(L65&lt;=8,0,IF(L65&lt;=16,(L65-9)*0.0574,IF(L65&lt;=24,(L65-17)*0.0574,0))),0))*IF(L65&lt;0,1,IF(OR(F65="PČ",F65="PŽ",F65="PT"),IF(J65&lt;32,J65/32,1),1))* IF(L65&lt;0,1,IF(OR(F65="EČ",F65="EŽ",F65="JOŽ",F65="JPČ",F65="NEAK"),IF(J65&lt;24,J65/24,1),1))*IF(L65&lt;0,1,IF(OR(F65="PČneol",F65="JEČ",F65="JEOF",F65="JnPČ",F65="JnEČ",F65="JčPČ",F65="JčEČ"),IF(J65&lt;16,J65/16,1),1))*IF(L65&lt;0,1,IF(F65="EČneol",IF(J65&lt;8,J65/8,1),1))</f>
        <v>66.9375</v>
      </c>
      <c r="O65" s="9">
        <f>IF(F65="OŽ",N65,IF(H65="Ne",IF(J65*0.3&lt;J65-L65,N65,0),IF(J65*0.1&lt;J65-L65,N65,0)))</f>
        <v>66.9375</v>
      </c>
      <c r="P65" s="4">
        <f>IF(O65=0,0,IF(F65="OŽ",IF(L65&gt;35,0,IF(J65&gt;35,(36-L65)*1.836,((36-L65)-(36-J65))*1.836)),0)+IF(F65="PČ",IF(L65&gt;31,0,IF(J65&gt;31,(32-L65)*1.347,((32-L65)-(32-J65))*1.347)),0)+ IF(F65="PČneol",IF(L65&gt;15,0,IF(J65&gt;15,(16-L65)*0.255,((16-L65)-(16-J65))*0.255)),0)+IF(F65="PŽ",IF(L65&gt;31,0,IF(J65&gt;31,(32-L65)*0.255,((32-L65)-(32-J65))*0.255)),0)+IF(F65="EČ",IF(L65&gt;23,0,IF(J65&gt;23,(24-L65)*0.612,((24-L65)-(24-J65))*0.612)),0)+IF(F65="EČneol",IF(L65&gt;7,0,IF(J65&gt;7,(8-L65)*0.204,((8-L65)-(8-J65))*0.204)),0)+IF(F65="EŽ",IF(L65&gt;23,0,IF(J65&gt;23,(24-L65)*0.204,((24-L65)-(24-J65))*0.204)),0)+IF(F65="PT",IF(L65&gt;31,0,IF(J65&gt;31,(32-L65)*0.204,((32-L65)-(32-J65))*0.204)),0)+IF(F65="JOŽ",IF(L65&gt;23,0,IF(J65&gt;23,(24-L65)*0.255,((24-L65)-(24-J65))*0.255)),0)+IF(F65="JPČ",IF(L65&gt;23,0,IF(J65&gt;23,(24-L65)*0.204,((24-L65)-(24-J65))*0.204)),0)+IF(F65="JEČ",IF(L65&gt;15,0,IF(J65&gt;15,(16-L65)*0.102,((16-L65)-(16-J65))*0.102)),0)+IF(F65="JEOF",IF(L65&gt;15,0,IF(J65&gt;15,(16-L65)*0.102,((16-L65)-(16-J65))*0.102)),0)+IF(F65="JnPČ",IF(L65&gt;15,0,IF(J65&gt;15,(16-L65)*0.153,((16-L65)-(16-J65))*0.153)),0)+IF(F65="JnEČ",IF(L65&gt;15,0,IF(J65&gt;15,(16-L65)*0.0765,((16-L65)-(16-J65))*0.0765)),0)+IF(F65="JčPČ",IF(L65&gt;15,0,IF(J65&gt;15,(16-L65)*0.06375,((16-L65)-(16-J65))*0.06375)),0)+IF(F65="JčEČ",IF(L65&gt;15,0,IF(J65&gt;15,(16-L65)*0.051,((16-L65)-(16-J65))*0.051)),0)+IF(F65="NEAK",IF(L65&gt;23,0,IF(J65&gt;23,(24-L65)*0.03444,((24-L65)-(24-J65))*0.03444)),0))</f>
        <v>13.469999999999999</v>
      </c>
      <c r="Q65" s="11">
        <f t="shared" ref="Q65" si="10">IF(ISERROR(P65*100/N65),0,(P65*100/N65))</f>
        <v>20.123249299719888</v>
      </c>
      <c r="R65" s="10">
        <f t="shared" ref="R65:R79" si="11">IF(Q65&lt;=30,O65+P65,O65+O65*0.3)*IF(G65=1,0.4,IF(G65=2,0.75,IF(G65="1 (kas 4 m. 1 k. nerengiamos)",0.52,1)))*IF(D65="olimpinė",1,IF(M65="Ne",0.5,1))*IF(OR(A$5="Lietuvos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federacija"),IF(OR(J65&lt;8,K65&lt;16),0,1),1)*E65*IF(I65&lt;=1,1,1/I65)*IF(OR(A$5="Lietuvos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</row>
    <row r="66" spans="1:18" s="8" customFormat="1">
      <c r="A66" s="62">
        <v>2</v>
      </c>
      <c r="B66" s="62" t="s">
        <v>60</v>
      </c>
      <c r="C66" s="12" t="s">
        <v>28</v>
      </c>
      <c r="D66" s="62" t="s">
        <v>29</v>
      </c>
      <c r="E66" s="62">
        <v>1</v>
      </c>
      <c r="F66" s="62" t="s">
        <v>30</v>
      </c>
      <c r="G66" s="62">
        <v>1</v>
      </c>
      <c r="H66" s="62" t="s">
        <v>31</v>
      </c>
      <c r="I66" s="62">
        <v>5</v>
      </c>
      <c r="J66" s="62">
        <v>21</v>
      </c>
      <c r="K66" s="62">
        <v>13</v>
      </c>
      <c r="L66" s="62">
        <v>5</v>
      </c>
      <c r="M66" s="62" t="s">
        <v>31</v>
      </c>
      <c r="N66" s="3">
        <f t="shared" ref="N66:N79" si="12">(IF(F66="OŽ",IF(L66=1,550.8,IF(L66=2,426.38,IF(L66=3,342.14,IF(L66=4,181.44,IF(L66=5,168.48,IF(L66=6,155.52,IF(L66=7,148.5,IF(L66=8,144,0))))))))+IF(L66&lt;=8,0,IF(L66&lt;=16,137.7,IF(L66&lt;=24,108,IF(L66&lt;=32,80.1,IF(L66&lt;=36,52.2,0)))))-IF(L66&lt;=8,0,IF(L66&lt;=16,(L66-9)*2.754,IF(L66&lt;=24,(L66-17)* 2.754,IF(L66&lt;=32,(L66-25)* 2.754,IF(L66&lt;=36,(L66-33)*2.754,0))))),0)+IF(F66="PČ",IF(L66=1,449,IF(L66=2,314.6,IF(L66=3,238,IF(L66=4,172,IF(L66=5,159,IF(L66=6,145,IF(L66=7,132,IF(L66=8,119,0))))))))+IF(L66&lt;=8,0,IF(L66&lt;=16,88,IF(L66&lt;=24,55,IF(L66&lt;=32,22,0))))-IF(L66&lt;=8,0,IF(L66&lt;=16,(L66-9)*2.245,IF(L66&lt;=24,(L66-17)*2.245,IF(L66&lt;=32,(L66-25)*2.245,0)))),0)+IF(F66="PČneol",IF(L66=1,85,IF(L66=2,64.61,IF(L66=3,50.76,IF(L66=4,16.25,IF(L66=5,15,IF(L66=6,13.75,IF(L66=7,12.5,IF(L66=8,11.25,0))))))))+IF(L66&lt;=8,0,IF(L66&lt;=16,9,0))-IF(L66&lt;=8,0,IF(L66&lt;=16,(L66-9)*0.425,0)),0)+IF(F66="PŽ",IF(L66=1,85,IF(L66=2,59.5,IF(L66=3,45,IF(L66=4,32.5,IF(L66=5,30,IF(L66=6,27.5,IF(L66=7,25,IF(L66=8,22.5,0))))))))+IF(L66&lt;=8,0,IF(L66&lt;=16,19,IF(L66&lt;=24,13,IF(L66&lt;=32,8,0))))-IF(L66&lt;=8,0,IF(L66&lt;=16,(L66-9)*0.425,IF(L66&lt;=24,(L66-17)*0.425,IF(L66&lt;=32,(L66-25)*0.425,0)))),0)+IF(F66="EČ",IF(L66=1,204,IF(L66=2,156.24,IF(L66=3,123.84,IF(L66=4,72,IF(L66=5,66,IF(L66=6,60,IF(L66=7,54,IF(L66=8,48,0))))))))+IF(L66&lt;=8,0,IF(L66&lt;=16,40,IF(L66&lt;=24,25,0)))-IF(L66&lt;=8,0,IF(L66&lt;=16,(L66-9)*1.02,IF(L66&lt;=24,(L66-17)*1.02,0))),0)+IF(F66="EČneol",IF(L66=1,68,IF(L66=2,51.69,IF(L66=3,40.61,IF(L66=4,13,IF(L66=5,12,IF(L66=6,11,IF(L66=7,10,IF(L66=8,9,0)))))))))+IF(F66="EŽ",IF(L66=1,68,IF(L66=2,47.6,IF(L66=3,36,IF(L66=4,18,IF(L66=5,16.5,IF(L66=6,15,IF(L66=7,13.5,IF(L66=8,12,0))))))))+IF(L66&lt;=8,0,IF(L66&lt;=16,10,IF(L66&lt;=24,6,0)))-IF(L66&lt;=8,0,IF(L66&lt;=16,(L66-9)*0.34,IF(L66&lt;=24,(L66-17)*0.34,0))),0)+IF(F66="PT",IF(L66=1,68,IF(L66=2,52.08,IF(L66=3,41.28,IF(L66=4,24,IF(L66=5,22,IF(L66=6,20,IF(L66=7,18,IF(L66=8,16,0))))))))+IF(L66&lt;=8,0,IF(L66&lt;=16,13,IF(L66&lt;=24,9,IF(L66&lt;=32,4,0))))-IF(L66&lt;=8,0,IF(L66&lt;=16,(L66-9)*0.34,IF(L66&lt;=24,(L66-17)*0.34,IF(L66&lt;=32,(L66-25)*0.34,0)))),0)+IF(F66="JOŽ",IF(L66=1,85,IF(L66=2,59.5,IF(L66=3,45,IF(L66=4,32.5,IF(L66=5,30,IF(L66=6,27.5,IF(L66=7,25,IF(L66=8,22.5,0))))))))+IF(L66&lt;=8,0,IF(L66&lt;=16,19,IF(L66&lt;=24,13,0)))-IF(L66&lt;=8,0,IF(L66&lt;=16,(L66-9)*0.425,IF(L66&lt;=24,(L66-17)*0.425,0))),0)+IF(F66="JPČ",IF(L66=1,68,IF(L66=2,47.6,IF(L66=3,36,IF(L66=4,26,IF(L66=5,24,IF(L66=6,22,IF(L66=7,20,IF(L66=8,18,0))))))))+IF(L66&lt;=8,0,IF(L66&lt;=16,13,IF(L66&lt;=24,9,0)))-IF(L66&lt;=8,0,IF(L66&lt;=16,(L66-9)*0.34,IF(L66&lt;=24,(L66-17)*0.34,0))),0)+IF(F66="JEČ",IF(L66=1,34,IF(L66=2,26.04,IF(L66=3,20.6,IF(L66=4,12,IF(L66=5,11,IF(L66=6,10,IF(L66=7,9,IF(L66=8,8,0))))))))+IF(L66&lt;=8,0,IF(L66&lt;=16,6,0))-IF(L66&lt;=8,0,IF(L66&lt;=16,(L66-9)*0.17,0)),0)+IF(F66="JEOF",IF(L66=1,34,IF(L66=2,26.04,IF(L66=3,20.6,IF(L66=4,12,IF(L66=5,11,IF(L66=6,10,IF(L66=7,9,IF(L66=8,8,0))))))))+IF(L66&lt;=8,0,IF(L66&lt;=16,6,0))-IF(L66&lt;=8,0,IF(L66&lt;=16,(L66-9)*0.17,0)),0)+IF(F66="JnPČ",IF(L66=1,51,IF(L66=2,35.7,IF(L66=3,27,IF(L66=4,19.5,IF(L66=5,18,IF(L66=6,16.5,IF(L66=7,15,IF(L66=8,13.5,0))))))))+IF(L66&lt;=8,0,IF(L66&lt;=16,10,0))-IF(L66&lt;=8,0,IF(L66&lt;=16,(L66-9)*0.255,0)),0)+IF(F66="JnEČ",IF(L66=1,25.5,IF(L66=2,19.53,IF(L66=3,15.48,IF(L66=4,9,IF(L66=5,8.25,IF(L66=6,7.5,IF(L66=7,6.75,IF(L66=8,6,0))))))))+IF(L66&lt;=8,0,IF(L66&lt;=16,5,0))-IF(L66&lt;=8,0,IF(L66&lt;=16,(L66-9)*0.1275,0)),0)+IF(F66="JčPČ",IF(L66=1,21.25,IF(L66=2,14.5,IF(L66=3,11.5,IF(L66=4,7,IF(L66=5,6.5,IF(L66=6,6,IF(L66=7,5.5,IF(L66=8,5,0))))))))+IF(L66&lt;=8,0,IF(L66&lt;=16,4,0))-IF(L66&lt;=8,0,IF(L66&lt;=16,(L66-9)*0.10625,0)),0)+IF(F66="JčEČ",IF(L66=1,17,IF(L66=2,13.02,IF(L66=3,10.32,IF(L66=4,6,IF(L66=5,5.5,IF(L66=6,5,IF(L66=7,4.5,IF(L66=8,4,0))))))))+IF(L66&lt;=8,0,IF(L66&lt;=16,3,0))-IF(L66&lt;=8,0,IF(L66&lt;=16,(L66-9)*0.085,0)),0)+IF(F66="NEAK",IF(L66=1,11.48,IF(L66=2,8.79,IF(L66=3,6.97,IF(L66=4,4.05,IF(L66=5,3.71,IF(L66=6,3.38,IF(L66=7,3.04,IF(L66=8,2.7,0))))))))+IF(L66&lt;=8,0,IF(L66&lt;=16,2,IF(L66&lt;=24,1.3,0)))-IF(L66&lt;=8,0,IF(L66&lt;=16,(L66-9)*0.0574,IF(L66&lt;=24,(L66-17)*0.0574,0))),0))*IF(L66&lt;0,1,IF(OR(F66="PČ",F66="PŽ",F66="PT"),IF(J66&lt;32,J66/32,1),1))* IF(L66&lt;0,1,IF(OR(F66="EČ",F66="EŽ",F66="JOŽ",F66="JPČ",F66="NEAK"),IF(J66&lt;24,J66/24,1),1))*IF(L66&lt;0,1,IF(OR(F66="PČneol",F66="JEČ",F66="JEOF",F66="JnPČ",F66="JnEČ",F66="JčPČ",F66="JčEČ"),IF(J66&lt;16,J66/16,1),1))*IF(L66&lt;0,1,IF(F66="EČneol",IF(J66&lt;8,J66/8,1),1))</f>
        <v>104.34375</v>
      </c>
      <c r="O66" s="9">
        <f t="shared" ref="O66:O79" si="13">IF(F66="OŽ",N66,IF(H66="Ne",IF(J66*0.3&lt;J66-L66,N66,0),IF(J66*0.1&lt;J66-L66,N66,0)))</f>
        <v>104.34375</v>
      </c>
      <c r="P66" s="4">
        <f t="shared" ref="P66:P79" si="14">IF(O66=0,0,IF(F66="OŽ",IF(L66&gt;35,0,IF(J66&gt;35,(36-L66)*1.836,((36-L66)-(36-J66))*1.836)),0)+IF(F66="PČ",IF(L66&gt;31,0,IF(J66&gt;31,(32-L66)*1.347,((32-L66)-(32-J66))*1.347)),0)+ IF(F66="PČneol",IF(L66&gt;15,0,IF(J66&gt;15,(16-L66)*0.255,((16-L66)-(16-J66))*0.255)),0)+IF(F66="PŽ",IF(L66&gt;31,0,IF(J66&gt;31,(32-L66)*0.255,((32-L66)-(32-J66))*0.255)),0)+IF(F66="EČ",IF(L66&gt;23,0,IF(J66&gt;23,(24-L66)*0.612,((24-L66)-(24-J66))*0.612)),0)+IF(F66="EČneol",IF(L66&gt;7,0,IF(J66&gt;7,(8-L66)*0.204,((8-L66)-(8-J66))*0.204)),0)+IF(F66="EŽ",IF(L66&gt;23,0,IF(J66&gt;23,(24-L66)*0.204,((24-L66)-(24-J66))*0.204)),0)+IF(F66="PT",IF(L66&gt;31,0,IF(J66&gt;31,(32-L66)*0.204,((32-L66)-(32-J66))*0.204)),0)+IF(F66="JOŽ",IF(L66&gt;23,0,IF(J66&gt;23,(24-L66)*0.255,((24-L66)-(24-J66))*0.255)),0)+IF(F66="JPČ",IF(L66&gt;23,0,IF(J66&gt;23,(24-L66)*0.204,((24-L66)-(24-J66))*0.204)),0)+IF(F66="JEČ",IF(L66&gt;15,0,IF(J66&gt;15,(16-L66)*0.102,((16-L66)-(16-J66))*0.102)),0)+IF(F66="JEOF",IF(L66&gt;15,0,IF(J66&gt;15,(16-L66)*0.102,((16-L66)-(16-J66))*0.102)),0)+IF(F66="JnPČ",IF(L66&gt;15,0,IF(J66&gt;15,(16-L66)*0.153,((16-L66)-(16-J66))*0.153)),0)+IF(F66="JnEČ",IF(L66&gt;15,0,IF(J66&gt;15,(16-L66)*0.0765,((16-L66)-(16-J66))*0.0765)),0)+IF(F66="JčPČ",IF(L66&gt;15,0,IF(J66&gt;15,(16-L66)*0.06375,((16-L66)-(16-J66))*0.06375)),0)+IF(F66="JčEČ",IF(L66&gt;15,0,IF(J66&gt;15,(16-L66)*0.051,((16-L66)-(16-J66))*0.051)),0)+IF(F66="NEAK",IF(L66&gt;23,0,IF(J66&gt;23,(24-L66)*0.03444,((24-L66)-(24-J66))*0.03444)),0))</f>
        <v>21.552</v>
      </c>
      <c r="Q66" s="11">
        <f t="shared" ref="Q66:Q79" si="15">IF(ISERROR(P66*100/N66),0,(P66*100/N66))</f>
        <v>20.654806828391731</v>
      </c>
      <c r="R66" s="10">
        <f t="shared" si="11"/>
        <v>0</v>
      </c>
    </row>
    <row r="67" spans="1:18" s="8" customFormat="1">
      <c r="A67" s="62">
        <v>3</v>
      </c>
      <c r="B67" s="62" t="s">
        <v>60</v>
      </c>
      <c r="C67" s="12" t="s">
        <v>28</v>
      </c>
      <c r="D67" s="62" t="s">
        <v>29</v>
      </c>
      <c r="E67" s="62">
        <v>1</v>
      </c>
      <c r="F67" s="62" t="s">
        <v>30</v>
      </c>
      <c r="G67" s="62">
        <v>1</v>
      </c>
      <c r="H67" s="62" t="s">
        <v>31</v>
      </c>
      <c r="I67" s="62">
        <v>5</v>
      </c>
      <c r="J67" s="62">
        <v>30</v>
      </c>
      <c r="K67" s="62">
        <v>17</v>
      </c>
      <c r="L67" s="62">
        <v>11</v>
      </c>
      <c r="M67" s="62" t="s">
        <v>31</v>
      </c>
      <c r="N67" s="3">
        <f t="shared" si="12"/>
        <v>78.290625000000006</v>
      </c>
      <c r="O67" s="9">
        <f t="shared" si="13"/>
        <v>78.290625000000006</v>
      </c>
      <c r="P67" s="4">
        <f t="shared" si="14"/>
        <v>25.593</v>
      </c>
      <c r="Q67" s="11">
        <f t="shared" si="15"/>
        <v>32.689737755957367</v>
      </c>
      <c r="R67" s="10">
        <f t="shared" si="11"/>
        <v>4.4782237500000015</v>
      </c>
    </row>
    <row r="68" spans="1:18" s="8" customFormat="1">
      <c r="A68" s="62">
        <v>4</v>
      </c>
      <c r="B68" s="62" t="s">
        <v>60</v>
      </c>
      <c r="C68" s="12" t="s">
        <v>61</v>
      </c>
      <c r="D68" s="62" t="s">
        <v>29</v>
      </c>
      <c r="E68" s="62">
        <v>3</v>
      </c>
      <c r="F68" s="62" t="s">
        <v>30</v>
      </c>
      <c r="G68" s="62">
        <v>1</v>
      </c>
      <c r="H68" s="62" t="s">
        <v>31</v>
      </c>
      <c r="I68" s="62">
        <v>3</v>
      </c>
      <c r="J68" s="62">
        <v>25</v>
      </c>
      <c r="K68" s="62">
        <v>8</v>
      </c>
      <c r="L68" s="62">
        <v>2</v>
      </c>
      <c r="M68" s="62" t="s">
        <v>31</v>
      </c>
      <c r="N68" s="3">
        <f t="shared" si="12"/>
        <v>245.78125000000003</v>
      </c>
      <c r="O68" s="9">
        <f t="shared" si="13"/>
        <v>245.78125000000003</v>
      </c>
      <c r="P68" s="4">
        <f t="shared" si="14"/>
        <v>30.980999999999998</v>
      </c>
      <c r="Q68" s="11">
        <f t="shared" si="15"/>
        <v>12.605111252383978</v>
      </c>
      <c r="R68" s="10">
        <f t="shared" si="11"/>
        <v>0</v>
      </c>
    </row>
    <row r="69" spans="1:18" s="8" customFormat="1">
      <c r="A69" s="62">
        <v>5</v>
      </c>
      <c r="B69" s="62" t="s">
        <v>60</v>
      </c>
      <c r="C69" s="12" t="s">
        <v>61</v>
      </c>
      <c r="D69" s="62" t="s">
        <v>29</v>
      </c>
      <c r="E69" s="62">
        <v>3</v>
      </c>
      <c r="F69" s="62" t="s">
        <v>30</v>
      </c>
      <c r="G69" s="62">
        <v>1</v>
      </c>
      <c r="H69" s="62" t="s">
        <v>31</v>
      </c>
      <c r="I69" s="62">
        <v>3</v>
      </c>
      <c r="J69" s="62">
        <v>25</v>
      </c>
      <c r="K69" s="62">
        <v>8</v>
      </c>
      <c r="L69" s="62">
        <v>5</v>
      </c>
      <c r="M69" s="62" t="s">
        <v>31</v>
      </c>
      <c r="N69" s="3">
        <f t="shared" si="12"/>
        <v>124.21875</v>
      </c>
      <c r="O69" s="9">
        <f t="shared" si="13"/>
        <v>124.21875</v>
      </c>
      <c r="P69" s="4">
        <f t="shared" si="14"/>
        <v>26.939999999999998</v>
      </c>
      <c r="Q69" s="11">
        <f t="shared" si="15"/>
        <v>21.687547169811321</v>
      </c>
      <c r="R69" s="10">
        <f t="shared" si="11"/>
        <v>0</v>
      </c>
    </row>
    <row r="70" spans="1:18" s="8" customFormat="1">
      <c r="A70" s="62">
        <v>6</v>
      </c>
      <c r="B70" s="62" t="s">
        <v>33</v>
      </c>
      <c r="C70" s="12" t="s">
        <v>62</v>
      </c>
      <c r="D70" s="62" t="s">
        <v>29</v>
      </c>
      <c r="E70" s="62">
        <v>3</v>
      </c>
      <c r="F70" s="62" t="s">
        <v>30</v>
      </c>
      <c r="G70" s="62">
        <v>1</v>
      </c>
      <c r="H70" s="62" t="s">
        <v>31</v>
      </c>
      <c r="I70" s="62">
        <v>3</v>
      </c>
      <c r="J70" s="62">
        <v>20</v>
      </c>
      <c r="K70" s="62">
        <v>4</v>
      </c>
      <c r="L70" s="62">
        <v>5</v>
      </c>
      <c r="M70" s="62" t="s">
        <v>31</v>
      </c>
      <c r="N70" s="3">
        <f>(IF(F70="OŽ",IF(L70=1,550.8,IF(L70=2,426.38,IF(L70=3,342.14,IF(L70=4,181.44,IF(L70=5,168.48,IF(L70=6,155.52,IF(L70=7,148.5,IF(L70=8,144,0))))))))+IF(L70&lt;=8,0,IF(L70&lt;=16,137.7,IF(L70&lt;=24,108,IF(L70&lt;=32,80.1,IF(L70&lt;=36,52.2,0)))))-IF(L70&lt;=8,0,IF(L70&lt;=16,(L70-9)*2.754,IF(L70&lt;=24,(L70-17)* 2.754,IF(L70&lt;=32,(L70-25)* 2.754,IF(L70&lt;=36,(L70-33)*2.754,0))))),0)+IF(F70="PČ",IF(L70=1,449,IF(L70=2,314.6,IF(L70=3,238,IF(L70=4,172,IF(L70=5,159,IF(L70=6,145,IF(L70=7,132,IF(L70=8,119,0))))))))+IF(L70&lt;=8,0,IF(L70&lt;=16,88,IF(L70&lt;=24,55,IF(L70&lt;=32,22,0))))-IF(L70&lt;=8,0,IF(L70&lt;=16,(L70-9)*2.245,IF(L70&lt;=24,(L70-17)*2.245,IF(L70&lt;=32,(L70-25)*2.245,0)))),0)+IF(F70="PČneol",IF(L70=1,85,IF(L70=2,64.61,IF(L70=3,50.76,IF(L70=4,16.25,IF(L70=5,15,IF(L70=6,13.75,IF(L70=7,12.5,IF(L70=8,11.25,0))))))))+IF(L70&lt;=8,0,IF(L70&lt;=16,9,0))-IF(L70&lt;=8,0,IF(L70&lt;=16,(L70-9)*0.425,0)),0)+IF(F70="PŽ",IF(L70=1,85,IF(L70=2,59.5,IF(L70=3,45,IF(L70=4,32.5,IF(L70=5,30,IF(L70=6,27.5,IF(L70=7,25,IF(L70=8,22.5,0))))))))+IF(L70&lt;=8,0,IF(L70&lt;=16,19,IF(L70&lt;=24,13,IF(L70&lt;=32,8,0))))-IF(L70&lt;=8,0,IF(L70&lt;=16,(L70-9)*0.425,IF(L70&lt;=24,(L70-17)*0.425,IF(L70&lt;=32,(L70-25)*0.425,0)))),0)+IF(F70="EČ",IF(L70=1,204,IF(L70=2,156.24,IF(L70=3,123.84,IF(L70=4,72,IF(L70=5,66,IF(L70=6,60,IF(L70=7,54,IF(L70=8,48,0))))))))+IF(L70&lt;=8,0,IF(L70&lt;=16,40,IF(L70&lt;=24,25,0)))-IF(L70&lt;=8,0,IF(L70&lt;=16,(L70-9)*1.02,IF(L70&lt;=24,(L70-17)*1.02,0))),0)+IF(F70="EČneol",IF(L70=1,68,IF(L70=2,51.69,IF(L70=3,40.61,IF(L70=4,13,IF(L70=5,12,IF(L70=6,11,IF(L70=7,10,IF(L70=8,9,0)))))))))+IF(F70="EŽ",IF(L70=1,68,IF(L70=2,47.6,IF(L70=3,36,IF(L70=4,18,IF(L70=5,16.5,IF(L70=6,15,IF(L70=7,13.5,IF(L70=8,12,0))))))))+IF(L70&lt;=8,0,IF(L70&lt;=16,10,IF(L70&lt;=24,6,0)))-IF(L70&lt;=8,0,IF(L70&lt;=16,(L70-9)*0.34,IF(L70&lt;=24,(L70-17)*0.34,0))),0)+IF(F70="PT",IF(L70=1,68,IF(L70=2,52.08,IF(L70=3,41.28,IF(L70=4,24,IF(L70=5,22,IF(L70=6,20,IF(L70=7,18,IF(L70=8,16,0))))))))+IF(L70&lt;=8,0,IF(L70&lt;=16,13,IF(L70&lt;=24,9,IF(L70&lt;=32,4,0))))-IF(L70&lt;=8,0,IF(L70&lt;=16,(L70-9)*0.34,IF(L70&lt;=24,(L70-17)*0.34,IF(L70&lt;=32,(L70-25)*0.34,0)))),0)+IF(F70="JOŽ",IF(L70=1,85,IF(L70=2,59.5,IF(L70=3,45,IF(L70=4,32.5,IF(L70=5,30,IF(L70=6,27.5,IF(L70=7,25,IF(L70=8,22.5,0))))))))+IF(L70&lt;=8,0,IF(L70&lt;=16,19,IF(L70&lt;=24,13,0)))-IF(L70&lt;=8,0,IF(L70&lt;=16,(L70-9)*0.425,IF(L70&lt;=24,(L70-17)*0.425,0))),0)+IF(F70="JPČ",IF(L70=1,68,IF(L70=2,47.6,IF(L70=3,36,IF(L70=4,26,IF(L70=5,24,IF(L70=6,22,IF(L70=7,20,IF(L70=8,18,0))))))))+IF(L70&lt;=8,0,IF(L70&lt;=16,13,IF(L70&lt;=24,9,0)))-IF(L70&lt;=8,0,IF(L70&lt;=16,(L70-9)*0.34,IF(L70&lt;=24,(L70-17)*0.34,0))),0)+IF(F70="JEČ",IF(L70=1,34,IF(L70=2,26.04,IF(L70=3,20.6,IF(L70=4,12,IF(L70=5,11,IF(L70=6,10,IF(L70=7,9,IF(L70=8,8,0))))))))+IF(L70&lt;=8,0,IF(L70&lt;=16,6,0))-IF(L70&lt;=8,0,IF(L70&lt;=16,(L70-9)*0.17,0)),0)+IF(F70="JEOF",IF(L70=1,34,IF(L70=2,26.04,IF(L70=3,20.6,IF(L70=4,12,IF(L70=5,11,IF(L70=6,10,IF(L70=7,9,IF(L70=8,8,0))))))))+IF(L70&lt;=8,0,IF(L70&lt;=16,6,0))-IF(L70&lt;=8,0,IF(L70&lt;=16,(L70-9)*0.17,0)),0)+IF(F70="JnPČ",IF(L70=1,51,IF(L70=2,35.7,IF(L70=3,27,IF(L70=4,19.5,IF(L70=5,18,IF(L70=6,16.5,IF(L70=7,15,IF(L70=8,13.5,0))))))))+IF(L70&lt;=8,0,IF(L70&lt;=16,10,0))-IF(L70&lt;=8,0,IF(L70&lt;=16,(L70-9)*0.255,0)),0)+IF(F70="JnEČ",IF(L70=1,25.5,IF(L70=2,19.53,IF(L70=3,15.48,IF(L70=4,9,IF(L70=5,8.25,IF(L70=6,7.5,IF(L70=7,6.75,IF(L70=8,6,0))))))))+IF(L70&lt;=8,0,IF(L70&lt;=16,5,0))-IF(L70&lt;=8,0,IF(L70&lt;=16,(L70-9)*0.1275,0)),0)+IF(F70="JčPČ",IF(L70=1,21.25,IF(L70=2,14.5,IF(L70=3,11.5,IF(L70=4,7,IF(L70=5,6.5,IF(L70=6,6,IF(L70=7,5.5,IF(L70=8,5,0))))))))+IF(L70&lt;=8,0,IF(L70&lt;=16,4,0))-IF(L70&lt;=8,0,IF(L70&lt;=16,(L70-9)*0.10625,0)),0)+IF(F70="JčEČ",IF(L70=1,17,IF(L70=2,13.02,IF(L70=3,10.32,IF(L70=4,6,IF(L70=5,5.5,IF(L70=6,5,IF(L70=7,4.5,IF(L70=8,4,0))))))))+IF(L70&lt;=8,0,IF(L70&lt;=16,3,0))-IF(L70&lt;=8,0,IF(L70&lt;=16,(L70-9)*0.085,0)),0)+IF(F70="NEAK",IF(L70=1,11.48,IF(L70=2,8.79,IF(L70=3,6.97,IF(L70=4,4.05,IF(L70=5,3.71,IF(L70=6,3.38,IF(L70=7,3.04,IF(L70=8,2.7,0))))))))+IF(L70&lt;=8,0,IF(L70&lt;=16,2,IF(L70&lt;=24,1.3,0)))-IF(L70&lt;=8,0,IF(L70&lt;=16,(L70-9)*0.0574,IF(L70&lt;=24,(L70-17)*0.0574,0))),0))*IF(L70&lt;0,1,IF(OR(F70="PČ",F70="PŽ",F70="PT"),IF(J70&lt;32,J70/32,1),1))* IF(L70&lt;0,1,IF(OR(F70="EČ",F70="EŽ",F70="JOŽ",F70="JPČ",F70="NEAK"),IF(J70&lt;24,J70/24,1),1))*IF(L70&lt;0,1,IF(OR(F70="PČneol",F70="JEČ",F70="JEOF",F70="JnPČ",F70="JnEČ",F70="JčPČ",F70="JčEČ"),IF(J70&lt;16,J70/16,1),1))*IF(L70&lt;0,1,IF(F70="EČneol",IF(J70&lt;8,J70/8,1),1))</f>
        <v>99.375</v>
      </c>
      <c r="O70" s="9">
        <f>IF(F70="OŽ",N70,IF(H70="Ne",IF(J70*0.3&lt;J70-L70,N70,0),IF(J70*0.1&lt;J70-L70,N70,0)))</f>
        <v>99.375</v>
      </c>
      <c r="P70" s="4">
        <f>IF(O70=0,0,IF(F70="OŽ",IF(L70&gt;35,0,IF(J70&gt;35,(36-L70)*1.836,((36-L70)-(36-J70))*1.836)),0)+IF(F70="PČ",IF(L70&gt;31,0,IF(J70&gt;31,(32-L70)*1.347,((32-L70)-(32-J70))*1.347)),0)+ IF(F70="PČneol",IF(L70&gt;15,0,IF(J70&gt;15,(16-L70)*0.255,((16-L70)-(16-J70))*0.255)),0)+IF(F70="PŽ",IF(L70&gt;31,0,IF(J70&gt;31,(32-L70)*0.255,((32-L70)-(32-J70))*0.255)),0)+IF(F70="EČ",IF(L70&gt;23,0,IF(J70&gt;23,(24-L70)*0.612,((24-L70)-(24-J70))*0.612)),0)+IF(F70="EČneol",IF(L70&gt;7,0,IF(J70&gt;7,(8-L70)*0.204,((8-L70)-(8-J70))*0.204)),0)+IF(F70="EŽ",IF(L70&gt;23,0,IF(J70&gt;23,(24-L70)*0.204,((24-L70)-(24-J70))*0.204)),0)+IF(F70="PT",IF(L70&gt;31,0,IF(J70&gt;31,(32-L70)*0.204,((32-L70)-(32-J70))*0.204)),0)+IF(F70="JOŽ",IF(L70&gt;23,0,IF(J70&gt;23,(24-L70)*0.255,((24-L70)-(24-J70))*0.255)),0)+IF(F70="JPČ",IF(L70&gt;23,0,IF(J70&gt;23,(24-L70)*0.204,((24-L70)-(24-J70))*0.204)),0)+IF(F70="JEČ",IF(L70&gt;15,0,IF(J70&gt;15,(16-L70)*0.102,((16-L70)-(16-J70))*0.102)),0)+IF(F70="JEOF",IF(L70&gt;15,0,IF(J70&gt;15,(16-L70)*0.102,((16-L70)-(16-J70))*0.102)),0)+IF(F70="JnPČ",IF(L70&gt;15,0,IF(J70&gt;15,(16-L70)*0.153,((16-L70)-(16-J70))*0.153)),0)+IF(F70="JnEČ",IF(L70&gt;15,0,IF(J70&gt;15,(16-L70)*0.0765,((16-L70)-(16-J70))*0.0765)),0)+IF(F70="JčPČ",IF(L70&gt;15,0,IF(J70&gt;15,(16-L70)*0.06375,((16-L70)-(16-J70))*0.06375)),0)+IF(F70="JčEČ",IF(L70&gt;15,0,IF(J70&gt;15,(16-L70)*0.051,((16-L70)-(16-J70))*0.051)),0)+IF(F70="NEAK",IF(L70&gt;23,0,IF(J70&gt;23,(24-L70)*0.03444,((24-L70)-(24-J70))*0.03444)),0))</f>
        <v>20.204999999999998</v>
      </c>
      <c r="Q70" s="11">
        <f t="shared" si="15"/>
        <v>20.332075471698111</v>
      </c>
      <c r="R70" s="10">
        <f t="shared" si="11"/>
        <v>0</v>
      </c>
    </row>
    <row r="71" spans="1:18" s="8" customFormat="1">
      <c r="A71" s="62">
        <v>7</v>
      </c>
      <c r="B71" s="62" t="s">
        <v>33</v>
      </c>
      <c r="C71" s="12" t="s">
        <v>62</v>
      </c>
      <c r="D71" s="62" t="s">
        <v>29</v>
      </c>
      <c r="E71" s="62">
        <v>3</v>
      </c>
      <c r="F71" s="62" t="s">
        <v>30</v>
      </c>
      <c r="G71" s="62">
        <v>1</v>
      </c>
      <c r="H71" s="62" t="s">
        <v>31</v>
      </c>
      <c r="I71" s="62">
        <v>3</v>
      </c>
      <c r="J71" s="62">
        <v>20</v>
      </c>
      <c r="K71" s="62">
        <v>4</v>
      </c>
      <c r="L71" s="62">
        <v>2</v>
      </c>
      <c r="M71" s="62" t="s">
        <v>31</v>
      </c>
      <c r="N71" s="3">
        <f t="shared" si="12"/>
        <v>196.625</v>
      </c>
      <c r="O71" s="9">
        <f t="shared" si="13"/>
        <v>196.625</v>
      </c>
      <c r="P71" s="4">
        <f t="shared" si="14"/>
        <v>24.245999999999999</v>
      </c>
      <c r="Q71" s="11">
        <f t="shared" si="15"/>
        <v>12.331087094723458</v>
      </c>
      <c r="R71" s="10">
        <f t="shared" si="11"/>
        <v>0</v>
      </c>
    </row>
    <row r="72" spans="1:18" s="8" customFormat="1">
      <c r="A72" s="62">
        <v>8</v>
      </c>
      <c r="B72" s="62" t="s">
        <v>33</v>
      </c>
      <c r="C72" s="12" t="s">
        <v>34</v>
      </c>
      <c r="D72" s="62" t="s">
        <v>29</v>
      </c>
      <c r="E72" s="62">
        <v>1</v>
      </c>
      <c r="F72" s="62" t="s">
        <v>30</v>
      </c>
      <c r="G72" s="62">
        <v>1</v>
      </c>
      <c r="H72" s="62" t="s">
        <v>31</v>
      </c>
      <c r="I72" s="62">
        <v>4</v>
      </c>
      <c r="J72" s="62">
        <v>16</v>
      </c>
      <c r="K72" s="62">
        <v>9</v>
      </c>
      <c r="L72" s="62">
        <v>8</v>
      </c>
      <c r="M72" s="62" t="s">
        <v>31</v>
      </c>
      <c r="N72" s="3">
        <f t="shared" si="12"/>
        <v>59.5</v>
      </c>
      <c r="O72" s="9">
        <f t="shared" si="13"/>
        <v>59.5</v>
      </c>
      <c r="P72" s="4">
        <f t="shared" si="14"/>
        <v>10.776</v>
      </c>
      <c r="Q72" s="11">
        <f t="shared" si="15"/>
        <v>18.110924369747899</v>
      </c>
      <c r="R72" s="10">
        <f t="shared" si="11"/>
        <v>0</v>
      </c>
    </row>
    <row r="73" spans="1:18" s="8" customFormat="1">
      <c r="A73" s="62">
        <v>9</v>
      </c>
      <c r="B73" s="62" t="s">
        <v>33</v>
      </c>
      <c r="C73" s="12" t="s">
        <v>34</v>
      </c>
      <c r="D73" s="62" t="s">
        <v>29</v>
      </c>
      <c r="E73" s="62">
        <v>1</v>
      </c>
      <c r="F73" s="62" t="s">
        <v>30</v>
      </c>
      <c r="G73" s="62">
        <v>1</v>
      </c>
      <c r="H73" s="62" t="s">
        <v>31</v>
      </c>
      <c r="I73" s="62">
        <v>4</v>
      </c>
      <c r="J73" s="62">
        <v>9</v>
      </c>
      <c r="K73" s="62">
        <v>6</v>
      </c>
      <c r="L73" s="62">
        <v>5</v>
      </c>
      <c r="M73" s="62" t="s">
        <v>31</v>
      </c>
      <c r="N73" s="3">
        <f t="shared" si="12"/>
        <v>44.71875</v>
      </c>
      <c r="O73" s="9">
        <f t="shared" si="13"/>
        <v>44.71875</v>
      </c>
      <c r="P73" s="4">
        <f t="shared" si="14"/>
        <v>5.3879999999999999</v>
      </c>
      <c r="Q73" s="11">
        <f t="shared" si="15"/>
        <v>12.048637316561845</v>
      </c>
      <c r="R73" s="10">
        <f t="shared" si="11"/>
        <v>0</v>
      </c>
    </row>
    <row r="74" spans="1:18" s="8" customFormat="1">
      <c r="A74" s="62">
        <v>10</v>
      </c>
      <c r="B74" s="62" t="s">
        <v>53</v>
      </c>
      <c r="C74" s="12" t="s">
        <v>54</v>
      </c>
      <c r="D74" s="62" t="s">
        <v>29</v>
      </c>
      <c r="E74" s="62">
        <v>1</v>
      </c>
      <c r="F74" s="62" t="s">
        <v>30</v>
      </c>
      <c r="G74" s="62">
        <v>1</v>
      </c>
      <c r="H74" s="62" t="s">
        <v>31</v>
      </c>
      <c r="I74" s="62">
        <v>1</v>
      </c>
      <c r="J74" s="62">
        <v>18</v>
      </c>
      <c r="K74" s="62">
        <v>8</v>
      </c>
      <c r="L74" s="62">
        <v>6</v>
      </c>
      <c r="M74" s="62" t="s">
        <v>32</v>
      </c>
      <c r="N74" s="3">
        <f t="shared" si="12"/>
        <v>81.5625</v>
      </c>
      <c r="O74" s="9">
        <f t="shared" si="13"/>
        <v>81.5625</v>
      </c>
      <c r="P74" s="4">
        <f t="shared" si="14"/>
        <v>16.164000000000001</v>
      </c>
      <c r="Q74" s="11">
        <f t="shared" si="15"/>
        <v>19.817931034482761</v>
      </c>
      <c r="R74" s="10">
        <f t="shared" si="11"/>
        <v>0</v>
      </c>
    </row>
    <row r="75" spans="1:18" s="8" customFormat="1">
      <c r="A75" s="62">
        <v>11</v>
      </c>
      <c r="B75" s="62" t="s">
        <v>47</v>
      </c>
      <c r="C75" s="12" t="s">
        <v>48</v>
      </c>
      <c r="D75" s="62" t="s">
        <v>29</v>
      </c>
      <c r="E75" s="62">
        <v>1</v>
      </c>
      <c r="F75" s="62" t="s">
        <v>30</v>
      </c>
      <c r="G75" s="62">
        <v>1</v>
      </c>
      <c r="H75" s="62" t="s">
        <v>31</v>
      </c>
      <c r="I75" s="62">
        <v>1</v>
      </c>
      <c r="J75" s="62">
        <v>19</v>
      </c>
      <c r="K75" s="62">
        <v>9</v>
      </c>
      <c r="L75" s="62">
        <v>5</v>
      </c>
      <c r="M75" s="62" t="s">
        <v>32</v>
      </c>
      <c r="N75" s="3">
        <f t="shared" si="12"/>
        <v>94.40625</v>
      </c>
      <c r="O75" s="9">
        <f t="shared" si="13"/>
        <v>94.40625</v>
      </c>
      <c r="P75" s="4">
        <f t="shared" si="14"/>
        <v>18.858000000000001</v>
      </c>
      <c r="Q75" s="11">
        <f t="shared" si="15"/>
        <v>19.97537239324727</v>
      </c>
      <c r="R75" s="10">
        <f t="shared" si="11"/>
        <v>0</v>
      </c>
    </row>
    <row r="76" spans="1:18" s="8" customFormat="1">
      <c r="A76" s="62">
        <v>12</v>
      </c>
      <c r="B76" s="62" t="s">
        <v>63</v>
      </c>
      <c r="C76" s="12" t="s">
        <v>64</v>
      </c>
      <c r="D76" s="62" t="s">
        <v>29</v>
      </c>
      <c r="E76" s="62">
        <v>1</v>
      </c>
      <c r="F76" s="62" t="s">
        <v>30</v>
      </c>
      <c r="G76" s="62">
        <v>1</v>
      </c>
      <c r="H76" s="62" t="s">
        <v>31</v>
      </c>
      <c r="I76" s="62">
        <v>1</v>
      </c>
      <c r="J76" s="62">
        <v>17</v>
      </c>
      <c r="K76" s="62">
        <v>10</v>
      </c>
      <c r="L76" s="62">
        <v>15</v>
      </c>
      <c r="M76" s="62" t="s">
        <v>31</v>
      </c>
      <c r="N76" s="3">
        <f>(IF(F76="OŽ",IF(L76=1,550.8,IF(L76=2,426.38,IF(L76=3,342.14,IF(L76=4,181.44,IF(L76=5,168.48,IF(L76=6,155.52,IF(L76=7,148.5,IF(L76=8,144,0))))))))+IF(L76&lt;=8,0,IF(L76&lt;=16,137.7,IF(L76&lt;=24,108,IF(L76&lt;=32,80.1,IF(L76&lt;=36,52.2,0)))))-IF(L76&lt;=8,0,IF(L76&lt;=16,(L76-9)*2.754,IF(L76&lt;=24,(L76-17)* 2.754,IF(L76&lt;=32,(L76-25)* 2.754,IF(L76&lt;=36,(L76-33)*2.754,0))))),0)+IF(F76="PČ",IF(L76=1,449,IF(L76=2,314.6,IF(L76=3,238,IF(L76=4,172,IF(L76=5,159,IF(L76=6,145,IF(L76=7,132,IF(L76=8,119,0))))))))+IF(L76&lt;=8,0,IF(L76&lt;=16,88,IF(L76&lt;=24,55,IF(L76&lt;=32,22,0))))-IF(L76&lt;=8,0,IF(L76&lt;=16,(L76-9)*2.245,IF(L76&lt;=24,(L76-17)*2.245,IF(L76&lt;=32,(L76-25)*2.245,0)))),0)+IF(F76="PČneol",IF(L76=1,85,IF(L76=2,64.61,IF(L76=3,50.76,IF(L76=4,16.25,IF(L76=5,15,IF(L76=6,13.75,IF(L76=7,12.5,IF(L76=8,11.25,0))))))))+IF(L76&lt;=8,0,IF(L76&lt;=16,9,0))-IF(L76&lt;=8,0,IF(L76&lt;=16,(L76-9)*0.425,0)),0)+IF(F76="PŽ",IF(L76=1,85,IF(L76=2,59.5,IF(L76=3,45,IF(L76=4,32.5,IF(L76=5,30,IF(L76=6,27.5,IF(L76=7,25,IF(L76=8,22.5,0))))))))+IF(L76&lt;=8,0,IF(L76&lt;=16,19,IF(L76&lt;=24,13,IF(L76&lt;=32,8,0))))-IF(L76&lt;=8,0,IF(L76&lt;=16,(L76-9)*0.425,IF(L76&lt;=24,(L76-17)*0.425,IF(L76&lt;=32,(L76-25)*0.425,0)))),0)+IF(F76="EČ",IF(L76=1,204,IF(L76=2,156.24,IF(L76=3,123.84,IF(L76=4,72,IF(L76=5,66,IF(L76=6,60,IF(L76=7,54,IF(L76=8,48,0))))))))+IF(L76&lt;=8,0,IF(L76&lt;=16,40,IF(L76&lt;=24,25,0)))-IF(L76&lt;=8,0,IF(L76&lt;=16,(L76-9)*1.02,IF(L76&lt;=24,(L76-17)*1.02,0))),0)+IF(F76="EČneol",IF(L76=1,68,IF(L76=2,51.69,IF(L76=3,40.61,IF(L76=4,13,IF(L76=5,12,IF(L76=6,11,IF(L76=7,10,IF(L76=8,9,0)))))))))+IF(F76="EŽ",IF(L76=1,68,IF(L76=2,47.6,IF(L76=3,36,IF(L76=4,18,IF(L76=5,16.5,IF(L76=6,15,IF(L76=7,13.5,IF(L76=8,12,0))))))))+IF(L76&lt;=8,0,IF(L76&lt;=16,10,IF(L76&lt;=24,6,0)))-IF(L76&lt;=8,0,IF(L76&lt;=16,(L76-9)*0.34,IF(L76&lt;=24,(L76-17)*0.34,0))),0)+IF(F76="PT",IF(L76=1,68,IF(L76=2,52.08,IF(L76=3,41.28,IF(L76=4,24,IF(L76=5,22,IF(L76=6,20,IF(L76=7,18,IF(L76=8,16,0))))))))+IF(L76&lt;=8,0,IF(L76&lt;=16,13,IF(L76&lt;=24,9,IF(L76&lt;=32,4,0))))-IF(L76&lt;=8,0,IF(L76&lt;=16,(L76-9)*0.34,IF(L76&lt;=24,(L76-17)*0.34,IF(L76&lt;=32,(L76-25)*0.34,0)))),0)+IF(F76="JOŽ",IF(L76=1,85,IF(L76=2,59.5,IF(L76=3,45,IF(L76=4,32.5,IF(L76=5,30,IF(L76=6,27.5,IF(L76=7,25,IF(L76=8,22.5,0))))))))+IF(L76&lt;=8,0,IF(L76&lt;=16,19,IF(L76&lt;=24,13,0)))-IF(L76&lt;=8,0,IF(L76&lt;=16,(L76-9)*0.425,IF(L76&lt;=24,(L76-17)*0.425,0))),0)+IF(F76="JPČ",IF(L76=1,68,IF(L76=2,47.6,IF(L76=3,36,IF(L76=4,26,IF(L76=5,24,IF(L76=6,22,IF(L76=7,20,IF(L76=8,18,0))))))))+IF(L76&lt;=8,0,IF(L76&lt;=16,13,IF(L76&lt;=24,9,0)))-IF(L76&lt;=8,0,IF(L76&lt;=16,(L76-9)*0.34,IF(L76&lt;=24,(L76-17)*0.34,0))),0)+IF(F76="JEČ",IF(L76=1,34,IF(L76=2,26.04,IF(L76=3,20.6,IF(L76=4,12,IF(L76=5,11,IF(L76=6,10,IF(L76=7,9,IF(L76=8,8,0))))))))+IF(L76&lt;=8,0,IF(L76&lt;=16,6,0))-IF(L76&lt;=8,0,IF(L76&lt;=16,(L76-9)*0.17,0)),0)+IF(F76="JEOF",IF(L76=1,34,IF(L76=2,26.04,IF(L76=3,20.6,IF(L76=4,12,IF(L76=5,11,IF(L76=6,10,IF(L76=7,9,IF(L76=8,8,0))))))))+IF(L76&lt;=8,0,IF(L76&lt;=16,6,0))-IF(L76&lt;=8,0,IF(L76&lt;=16,(L76-9)*0.17,0)),0)+IF(F76="JnPČ",IF(L76=1,51,IF(L76=2,35.7,IF(L76=3,27,IF(L76=4,19.5,IF(L76=5,18,IF(L76=6,16.5,IF(L76=7,15,IF(L76=8,13.5,0))))))))+IF(L76&lt;=8,0,IF(L76&lt;=16,10,0))-IF(L76&lt;=8,0,IF(L76&lt;=16,(L76-9)*0.255,0)),0)+IF(F76="JnEČ",IF(L76=1,25.5,IF(L76=2,19.53,IF(L76=3,15.48,IF(L76=4,9,IF(L76=5,8.25,IF(L76=6,7.5,IF(L76=7,6.75,IF(L76=8,6,0))))))))+IF(L76&lt;=8,0,IF(L76&lt;=16,5,0))-IF(L76&lt;=8,0,IF(L76&lt;=16,(L76-9)*0.1275,0)),0)+IF(F76="JčPČ",IF(L76=1,21.25,IF(L76=2,14.5,IF(L76=3,11.5,IF(L76=4,7,IF(L76=5,6.5,IF(L76=6,6,IF(L76=7,5.5,IF(L76=8,5,0))))))))+IF(L76&lt;=8,0,IF(L76&lt;=16,4,0))-IF(L76&lt;=8,0,IF(L76&lt;=16,(L76-9)*0.10625,0)),0)+IF(F76="JčEČ",IF(L76=1,17,IF(L76=2,13.02,IF(L76=3,10.32,IF(L76=4,6,IF(L76=5,5.5,IF(L76=6,5,IF(L76=7,4.5,IF(L76=8,4,0))))))))+IF(L76&lt;=8,0,IF(L76&lt;=16,3,0))-IF(L76&lt;=8,0,IF(L76&lt;=16,(L76-9)*0.085,0)),0)+IF(F76="NEAK",IF(L76=1,11.48,IF(L76=2,8.79,IF(L76=3,6.97,IF(L76=4,4.05,IF(L76=5,3.71,IF(L76=6,3.38,IF(L76=7,3.04,IF(L76=8,2.7,0))))))))+IF(L76&lt;=8,0,IF(L76&lt;=16,2,IF(L76&lt;=24,1.3,0)))-IF(L76&lt;=8,0,IF(L76&lt;=16,(L76-9)*0.0574,IF(L76&lt;=24,(L76-17)*0.0574,0))),0))*IF(L76&lt;0,1,IF(OR(F76="PČ",F76="PŽ",F76="PT"),IF(J76&lt;32,J76/32,1),1))* IF(L76&lt;0,1,IF(OR(F76="EČ",F76="EŽ",F76="JOŽ",F76="JPČ",F76="NEAK"),IF(J76&lt;24,J76/24,1),1))*IF(L76&lt;0,1,IF(OR(F76="PČneol",F76="JEČ",F76="JEOF",F76="JnPČ",F76="JnEČ",F76="JčPČ",F76="JčEČ"),IF(J76&lt;16,J76/16,1),1))*IF(L76&lt;0,1,IF(F76="EČneol",IF(J76&lt;8,J76/8,1),1))</f>
        <v>39.5940625</v>
      </c>
      <c r="O76" s="9">
        <f>IF(F76="OŽ",N76,IF(H76="Ne",IF(J76*0.3&lt;J76-L76,N76,0),IF(J76*0.1&lt;J76-L76,N76,0)))</f>
        <v>0</v>
      </c>
      <c r="P76" s="4">
        <f>IF(O76=0,0,IF(F76="OŽ",IF(L76&gt;35,0,IF(J76&gt;35,(36-L76)*1.836,((36-L76)-(36-J76))*1.836)),0)+IF(F76="PČ",IF(L76&gt;31,0,IF(J76&gt;31,(32-L76)*1.347,((32-L76)-(32-J76))*1.347)),0)+ IF(F76="PČneol",IF(L76&gt;15,0,IF(J76&gt;15,(16-L76)*0.255,((16-L76)-(16-J76))*0.255)),0)+IF(F76="PŽ",IF(L76&gt;31,0,IF(J76&gt;31,(32-L76)*0.255,((32-L76)-(32-J76))*0.255)),0)+IF(F76="EČ",IF(L76&gt;23,0,IF(J76&gt;23,(24-L76)*0.612,((24-L76)-(24-J76))*0.612)),0)+IF(F76="EČneol",IF(L76&gt;7,0,IF(J76&gt;7,(8-L76)*0.204,((8-L76)-(8-J76))*0.204)),0)+IF(F76="EŽ",IF(L76&gt;23,0,IF(J76&gt;23,(24-L76)*0.204,((24-L76)-(24-J76))*0.204)),0)+IF(F76="PT",IF(L76&gt;31,0,IF(J76&gt;31,(32-L76)*0.204,((32-L76)-(32-J76))*0.204)),0)+IF(F76="JOŽ",IF(L76&gt;23,0,IF(J76&gt;23,(24-L76)*0.255,((24-L76)-(24-J76))*0.255)),0)+IF(F76="JPČ",IF(L76&gt;23,0,IF(J76&gt;23,(24-L76)*0.204,((24-L76)-(24-J76))*0.204)),0)+IF(F76="JEČ",IF(L76&gt;15,0,IF(J76&gt;15,(16-L76)*0.102,((16-L76)-(16-J76))*0.102)),0)+IF(F76="JEOF",IF(L76&gt;15,0,IF(J76&gt;15,(16-L76)*0.102,((16-L76)-(16-J76))*0.102)),0)+IF(F76="JnPČ",IF(L76&gt;15,0,IF(J76&gt;15,(16-L76)*0.153,((16-L76)-(16-J76))*0.153)),0)+IF(F76="JnEČ",IF(L76&gt;15,0,IF(J76&gt;15,(16-L76)*0.0765,((16-L76)-(16-J76))*0.0765)),0)+IF(F76="JčPČ",IF(L76&gt;15,0,IF(J76&gt;15,(16-L76)*0.06375,((16-L76)-(16-J76))*0.06375)),0)+IF(F76="JčEČ",IF(L76&gt;15,0,IF(J76&gt;15,(16-L76)*0.051,((16-L76)-(16-J76))*0.051)),0)+IF(F76="NEAK",IF(L76&gt;23,0,IF(J76&gt;23,(24-L76)*0.03444,((24-L76)-(24-J76))*0.03444)),0))</f>
        <v>0</v>
      </c>
      <c r="Q76" s="11">
        <f t="shared" si="15"/>
        <v>0</v>
      </c>
      <c r="R76" s="10">
        <f t="shared" si="11"/>
        <v>0</v>
      </c>
    </row>
    <row r="77" spans="1:18" s="8" customFormat="1">
      <c r="A77" s="62">
        <v>13</v>
      </c>
      <c r="B77" s="62" t="s">
        <v>65</v>
      </c>
      <c r="C77" s="12" t="s">
        <v>66</v>
      </c>
      <c r="D77" s="62" t="s">
        <v>29</v>
      </c>
      <c r="E77" s="62">
        <v>1</v>
      </c>
      <c r="F77" s="62" t="s">
        <v>30</v>
      </c>
      <c r="G77" s="62">
        <v>1</v>
      </c>
      <c r="H77" s="62" t="s">
        <v>31</v>
      </c>
      <c r="I77" s="62">
        <v>1</v>
      </c>
      <c r="J77" s="62">
        <v>14</v>
      </c>
      <c r="K77" s="62">
        <v>9</v>
      </c>
      <c r="L77" s="62">
        <v>13</v>
      </c>
      <c r="M77" s="62" t="s">
        <v>32</v>
      </c>
      <c r="N77" s="3">
        <f t="shared" si="12"/>
        <v>34.571249999999999</v>
      </c>
      <c r="O77" s="9">
        <f t="shared" si="13"/>
        <v>0</v>
      </c>
      <c r="P77" s="4">
        <f t="shared" si="14"/>
        <v>0</v>
      </c>
      <c r="Q77" s="11">
        <f t="shared" si="15"/>
        <v>0</v>
      </c>
      <c r="R77" s="10">
        <f t="shared" si="11"/>
        <v>0</v>
      </c>
    </row>
    <row r="78" spans="1:18" s="8" customFormat="1">
      <c r="A78" s="62">
        <v>14</v>
      </c>
      <c r="B78" s="62" t="s">
        <v>67</v>
      </c>
      <c r="C78" s="12" t="s">
        <v>68</v>
      </c>
      <c r="D78" s="62" t="s">
        <v>29</v>
      </c>
      <c r="E78" s="62">
        <v>1</v>
      </c>
      <c r="F78" s="62" t="s">
        <v>30</v>
      </c>
      <c r="G78" s="62">
        <v>1</v>
      </c>
      <c r="H78" s="62" t="s">
        <v>31</v>
      </c>
      <c r="I78" s="62">
        <v>1</v>
      </c>
      <c r="J78" s="62">
        <v>16</v>
      </c>
      <c r="K78" s="62">
        <v>9</v>
      </c>
      <c r="L78" s="62">
        <v>3</v>
      </c>
      <c r="M78" s="62" t="s">
        <v>32</v>
      </c>
      <c r="N78" s="3">
        <f t="shared" si="12"/>
        <v>119</v>
      </c>
      <c r="O78" s="9">
        <f t="shared" si="13"/>
        <v>119</v>
      </c>
      <c r="P78" s="4">
        <f t="shared" si="14"/>
        <v>17.510999999999999</v>
      </c>
      <c r="Q78" s="11">
        <f t="shared" si="15"/>
        <v>14.715126050420167</v>
      </c>
      <c r="R78" s="10">
        <f t="shared" si="11"/>
        <v>0</v>
      </c>
    </row>
    <row r="79" spans="1:18" s="8" customFormat="1">
      <c r="A79" s="62">
        <v>15</v>
      </c>
      <c r="B79" s="62" t="s">
        <v>69</v>
      </c>
      <c r="C79" s="12" t="s">
        <v>70</v>
      </c>
      <c r="D79" s="62" t="s">
        <v>29</v>
      </c>
      <c r="E79" s="62">
        <v>1</v>
      </c>
      <c r="F79" s="62" t="s">
        <v>30</v>
      </c>
      <c r="G79" s="62">
        <v>1</v>
      </c>
      <c r="H79" s="62" t="s">
        <v>31</v>
      </c>
      <c r="I79" s="62">
        <v>1</v>
      </c>
      <c r="J79" s="62">
        <v>6</v>
      </c>
      <c r="K79" s="62">
        <v>5</v>
      </c>
      <c r="L79" s="62">
        <v>6</v>
      </c>
      <c r="M79" s="62" t="s">
        <v>32</v>
      </c>
      <c r="N79" s="3">
        <f t="shared" si="12"/>
        <v>27.1875</v>
      </c>
      <c r="O79" s="9">
        <f t="shared" si="13"/>
        <v>0</v>
      </c>
      <c r="P79" s="4">
        <f t="shared" si="14"/>
        <v>0</v>
      </c>
      <c r="Q79" s="11">
        <f t="shared" si="15"/>
        <v>0</v>
      </c>
      <c r="R79" s="10">
        <f t="shared" si="11"/>
        <v>0</v>
      </c>
    </row>
    <row r="80" spans="1:18" s="8" customFormat="1" ht="15.75" customHeight="1">
      <c r="A80" s="65" t="s">
        <v>35</v>
      </c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7"/>
      <c r="R80" s="10">
        <f>SUM(R65:R79)</f>
        <v>4.4782237500000015</v>
      </c>
    </row>
    <row r="81" spans="1:18" s="8" customFormat="1" ht="15.75" customHeight="1">
      <c r="A81" s="24" t="s">
        <v>36</v>
      </c>
      <c r="B81" s="2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6"/>
    </row>
    <row r="82" spans="1:18" s="8" customFormat="1" ht="15.75" customHeight="1">
      <c r="A82" s="24"/>
      <c r="B82" s="2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6"/>
    </row>
    <row r="83" spans="1:18" s="8" customFormat="1" ht="15.75" customHeight="1">
      <c r="A83" s="24"/>
      <c r="B83" s="56" t="s">
        <v>71</v>
      </c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6"/>
    </row>
    <row r="84" spans="1:18" s="8" customFormat="1" ht="15.75" customHeight="1">
      <c r="A84" s="24"/>
      <c r="B84" s="56" t="s">
        <v>72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6"/>
    </row>
    <row r="85" spans="1:18" s="8" customFormat="1" ht="15.75" customHeight="1">
      <c r="A85" s="24"/>
      <c r="B85" s="56" t="s">
        <v>73</v>
      </c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6"/>
    </row>
    <row r="86" spans="1:18" s="8" customFormat="1" ht="15.75" customHeight="1">
      <c r="A86" s="24"/>
      <c r="B86" s="56" t="s">
        <v>74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6"/>
    </row>
    <row r="87" spans="1:18" s="8" customFormat="1" ht="15.75" customHeight="1">
      <c r="A87" s="24"/>
      <c r="B87" s="56" t="s">
        <v>73</v>
      </c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6"/>
    </row>
    <row r="88" spans="1:18" s="8" customFormat="1" ht="15.75" customHeight="1">
      <c r="A88" s="24"/>
      <c r="B88" s="56" t="s">
        <v>74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6"/>
    </row>
    <row r="89" spans="1:18" s="8" customFormat="1" ht="15.75" customHeight="1">
      <c r="A89" s="24"/>
      <c r="B89" s="56" t="s">
        <v>75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6"/>
    </row>
    <row r="90" spans="1:18" s="8" customFormat="1" ht="15.75" customHeight="1">
      <c r="A90" s="24"/>
      <c r="B90" s="56" t="s">
        <v>76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6"/>
    </row>
    <row r="91" spans="1:18" s="8" customFormat="1" ht="15.75" customHeight="1">
      <c r="A91" s="24"/>
      <c r="B91" s="56" t="s">
        <v>77</v>
      </c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6"/>
    </row>
    <row r="92" spans="1:18" s="8" customFormat="1" ht="15.75" customHeight="1">
      <c r="A92" s="24"/>
      <c r="B92" s="56" t="s">
        <v>78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6"/>
    </row>
    <row r="93" spans="1:18" s="8" customFormat="1" ht="15.75" customHeight="1">
      <c r="A93" s="24"/>
      <c r="B93" s="56" t="s">
        <v>79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6"/>
    </row>
    <row r="94" spans="1:18" s="8" customFormat="1" ht="15.75" customHeight="1">
      <c r="A94" s="49" t="s">
        <v>58</v>
      </c>
      <c r="B94" s="56" t="s">
        <v>41</v>
      </c>
      <c r="C94" s="49"/>
      <c r="D94" s="49"/>
      <c r="E94" s="49" t="s">
        <v>80</v>
      </c>
      <c r="F94" s="49"/>
      <c r="G94" s="49"/>
      <c r="H94" s="49"/>
      <c r="I94" s="49"/>
      <c r="J94" s="15"/>
      <c r="K94" s="15"/>
      <c r="L94" s="15"/>
      <c r="M94" s="15"/>
      <c r="N94" s="15"/>
      <c r="O94" s="15"/>
      <c r="P94" s="15"/>
      <c r="Q94" s="15"/>
      <c r="R94" s="16"/>
    </row>
    <row r="95" spans="1:18" s="8" customFormat="1" ht="15.75" customHeight="1">
      <c r="A95" s="49"/>
      <c r="B95" s="49"/>
      <c r="C95" s="49"/>
      <c r="D95" s="49"/>
      <c r="E95" s="49"/>
      <c r="F95" s="49"/>
      <c r="G95" s="49"/>
      <c r="H95" s="49"/>
      <c r="I95" s="49"/>
      <c r="J95" s="15"/>
      <c r="K95" s="15"/>
      <c r="L95" s="15"/>
      <c r="M95" s="15"/>
      <c r="N95" s="15"/>
      <c r="O95" s="15"/>
      <c r="P95" s="15"/>
      <c r="Q95" s="15"/>
      <c r="R95" s="16"/>
    </row>
    <row r="96" spans="1:18" s="8" customFormat="1" ht="15.75" customHeight="1">
      <c r="A96" s="68" t="s">
        <v>81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58"/>
    </row>
    <row r="97" spans="1:20" ht="15.75" customHeight="1">
      <c r="A97" s="70" t="s">
        <v>26</v>
      </c>
      <c r="B97" s="71"/>
      <c r="C97" s="71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8"/>
      <c r="R97" s="8"/>
      <c r="S97" s="8"/>
      <c r="T97" s="8"/>
    </row>
    <row r="98" spans="1:20" ht="15.75" customHeight="1">
      <c r="A98" s="68" t="s">
        <v>46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58"/>
      <c r="R98" s="8"/>
      <c r="S98" s="8"/>
      <c r="T98" s="8"/>
    </row>
    <row r="99" spans="1:20" s="7" customFormat="1">
      <c r="A99" s="62">
        <v>1</v>
      </c>
      <c r="B99" s="62" t="s">
        <v>27</v>
      </c>
      <c r="C99" s="12" t="s">
        <v>28</v>
      </c>
      <c r="D99" s="62" t="s">
        <v>29</v>
      </c>
      <c r="E99" s="62">
        <v>1</v>
      </c>
      <c r="F99" s="62" t="s">
        <v>49</v>
      </c>
      <c r="G99" s="62">
        <v>1</v>
      </c>
      <c r="H99" s="62" t="s">
        <v>31</v>
      </c>
      <c r="I99" s="62">
        <v>1</v>
      </c>
      <c r="J99" s="62">
        <v>13</v>
      </c>
      <c r="K99" s="62">
        <v>11</v>
      </c>
      <c r="L99" s="62">
        <v>1</v>
      </c>
      <c r="M99" s="62" t="s">
        <v>32</v>
      </c>
      <c r="N99" s="3">
        <f t="shared" ref="N99:N108" si="16">(IF(F99="OŽ",IF(L99=1,550.8,IF(L99=2,426.38,IF(L99=3,342.14,IF(L99=4,181.44,IF(L99=5,168.48,IF(L99=6,155.52,IF(L99=7,148.5,IF(L99=8,144,0))))))))+IF(L99&lt;=8,0,IF(L99&lt;=16,137.7,IF(L99&lt;=24,108,IF(L99&lt;=32,80.1,IF(L99&lt;=36,52.2,0)))))-IF(L99&lt;=8,0,IF(L99&lt;=16,(L99-9)*2.754,IF(L99&lt;=24,(L99-17)* 2.754,IF(L99&lt;=32,(L99-25)* 2.754,IF(L99&lt;=36,(L99-33)*2.754,0))))),0)+IF(F99="PČ",IF(L99=1,449,IF(L99=2,314.6,IF(L99=3,238,IF(L99=4,172,IF(L99=5,159,IF(L99=6,145,IF(L99=7,132,IF(L99=8,119,0))))))))+IF(L99&lt;=8,0,IF(L99&lt;=16,88,IF(L99&lt;=24,55,IF(L99&lt;=32,22,0))))-IF(L99&lt;=8,0,IF(L99&lt;=16,(L99-9)*2.245,IF(L99&lt;=24,(L99-17)*2.245,IF(L99&lt;=32,(L99-25)*2.245,0)))),0)+IF(F99="PČneol",IF(L99=1,85,IF(L99=2,64.61,IF(L99=3,50.76,IF(L99=4,16.25,IF(L99=5,15,IF(L99=6,13.75,IF(L99=7,12.5,IF(L99=8,11.25,0))))))))+IF(L99&lt;=8,0,IF(L99&lt;=16,9,0))-IF(L99&lt;=8,0,IF(L99&lt;=16,(L99-9)*0.425,0)),0)+IF(F99="PŽ",IF(L99=1,85,IF(L99=2,59.5,IF(L99=3,45,IF(L99=4,32.5,IF(L99=5,30,IF(L99=6,27.5,IF(L99=7,25,IF(L99=8,22.5,0))))))))+IF(L99&lt;=8,0,IF(L99&lt;=16,19,IF(L99&lt;=24,13,IF(L99&lt;=32,8,0))))-IF(L99&lt;=8,0,IF(L99&lt;=16,(L99-9)*0.425,IF(L99&lt;=24,(L99-17)*0.425,IF(L99&lt;=32,(L99-25)*0.425,0)))),0)+IF(F99="EČ",IF(L99=1,204,IF(L99=2,156.24,IF(L99=3,123.84,IF(L99=4,72,IF(L99=5,66,IF(L99=6,60,IF(L99=7,54,IF(L99=8,48,0))))))))+IF(L99&lt;=8,0,IF(L99&lt;=16,40,IF(L99&lt;=24,25,0)))-IF(L99&lt;=8,0,IF(L99&lt;=16,(L99-9)*1.02,IF(L99&lt;=24,(L99-17)*1.02,0))),0)+IF(F99="EČneol",IF(L99=1,68,IF(L99=2,51.69,IF(L99=3,40.61,IF(L99=4,13,IF(L99=5,12,IF(L99=6,11,IF(L99=7,10,IF(L99=8,9,0)))))))))+IF(F99="EŽ",IF(L99=1,68,IF(L99=2,47.6,IF(L99=3,36,IF(L99=4,18,IF(L99=5,16.5,IF(L99=6,15,IF(L99=7,13.5,IF(L99=8,12,0))))))))+IF(L99&lt;=8,0,IF(L99&lt;=16,10,IF(L99&lt;=24,6,0)))-IF(L99&lt;=8,0,IF(L99&lt;=16,(L99-9)*0.34,IF(L99&lt;=24,(L99-17)*0.34,0))),0)+IF(F99="PT",IF(L99=1,68,IF(L99=2,52.08,IF(L99=3,41.28,IF(L99=4,24,IF(L99=5,22,IF(L99=6,20,IF(L99=7,18,IF(L99=8,16,0))))))))+IF(L99&lt;=8,0,IF(L99&lt;=16,13,IF(L99&lt;=24,9,IF(L99&lt;=32,4,0))))-IF(L99&lt;=8,0,IF(L99&lt;=16,(L99-9)*0.34,IF(L99&lt;=24,(L99-17)*0.34,IF(L99&lt;=32,(L99-25)*0.34,0)))),0)+IF(F99="JOŽ",IF(L99=1,85,IF(L99=2,59.5,IF(L99=3,45,IF(L99=4,32.5,IF(L99=5,30,IF(L99=6,27.5,IF(L99=7,25,IF(L99=8,22.5,0))))))))+IF(L99&lt;=8,0,IF(L99&lt;=16,19,IF(L99&lt;=24,13,0)))-IF(L99&lt;=8,0,IF(L99&lt;=16,(L99-9)*0.425,IF(L99&lt;=24,(L99-17)*0.425,0))),0)+IF(F99="JPČ",IF(L99=1,68,IF(L99=2,47.6,IF(L99=3,36,IF(L99=4,26,IF(L99=5,24,IF(L99=6,22,IF(L99=7,20,IF(L99=8,18,0))))))))+IF(L99&lt;=8,0,IF(L99&lt;=16,13,IF(L99&lt;=24,9,0)))-IF(L99&lt;=8,0,IF(L99&lt;=16,(L99-9)*0.34,IF(L99&lt;=24,(L99-17)*0.34,0))),0)+IF(F99="JEČ",IF(L99=1,34,IF(L99=2,26.04,IF(L99=3,20.6,IF(L99=4,12,IF(L99=5,11,IF(L99=6,10,IF(L99=7,9,IF(L99=8,8,0))))))))+IF(L99&lt;=8,0,IF(L99&lt;=16,6,0))-IF(L99&lt;=8,0,IF(L99&lt;=16,(L99-9)*0.17,0)),0)+IF(F99="JEOF",IF(L99=1,34,IF(L99=2,26.04,IF(L99=3,20.6,IF(L99=4,12,IF(L99=5,11,IF(L99=6,10,IF(L99=7,9,IF(L99=8,8,0))))))))+IF(L99&lt;=8,0,IF(L99&lt;=16,6,0))-IF(L99&lt;=8,0,IF(L99&lt;=16,(L99-9)*0.17,0)),0)+IF(F99="JnPČ",IF(L99=1,51,IF(L99=2,35.7,IF(L99=3,27,IF(L99=4,19.5,IF(L99=5,18,IF(L99=6,16.5,IF(L99=7,15,IF(L99=8,13.5,0))))))))+IF(L99&lt;=8,0,IF(L99&lt;=16,10,0))-IF(L99&lt;=8,0,IF(L99&lt;=16,(L99-9)*0.255,0)),0)+IF(F99="JnEČ",IF(L99=1,25.5,IF(L99=2,19.53,IF(L99=3,15.48,IF(L99=4,9,IF(L99=5,8.25,IF(L99=6,7.5,IF(L99=7,6.75,IF(L99=8,6,0))))))))+IF(L99&lt;=8,0,IF(L99&lt;=16,5,0))-IF(L99&lt;=8,0,IF(L99&lt;=16,(L99-9)*0.1275,0)),0)+IF(F99="JčPČ",IF(L99=1,21.25,IF(L99=2,14.5,IF(L99=3,11.5,IF(L99=4,7,IF(L99=5,6.5,IF(L99=6,6,IF(L99=7,5.5,IF(L99=8,5,0))))))))+IF(L99&lt;=8,0,IF(L99&lt;=16,4,0))-IF(L99&lt;=8,0,IF(L99&lt;=16,(L99-9)*0.10625,0)),0)+IF(F99="JčEČ",IF(L99=1,17,IF(L99=2,13.02,IF(L99=3,10.32,IF(L99=4,6,IF(L99=5,5.5,IF(L99=6,5,IF(L99=7,4.5,IF(L99=8,4,0))))))))+IF(L99&lt;=8,0,IF(L99&lt;=16,3,0))-IF(L99&lt;=8,0,IF(L99&lt;=16,(L99-9)*0.085,0)),0)+IF(F99="NEAK",IF(L99=1,11.48,IF(L99=2,8.79,IF(L99=3,6.97,IF(L99=4,4.05,IF(L99=5,3.71,IF(L99=6,3.38,IF(L99=7,3.04,IF(L99=8,2.7,0))))))))+IF(L99&lt;=8,0,IF(L99&lt;=16,2,IF(L99&lt;=24,1.3,0)))-IF(L99&lt;=8,0,IF(L99&lt;=16,(L99-9)*0.0574,IF(L99&lt;=24,(L99-17)*0.0574,0))),0))*IF(L99&lt;0,1,IF(OR(F99="PČ",F99="PŽ",F99="PT"),IF(J99&lt;32,J99/32,1),1))* IF(L99&lt;0,1,IF(OR(F99="EČ",F99="EŽ",F99="JOŽ",F99="JPČ",F99="NEAK"),IF(J99&lt;24,J99/24,1),1))*IF(L99&lt;0,1,IF(OR(F99="PČneol",F99="JEČ",F99="JEOF",F99="JnPČ",F99="JnEČ",F99="JčPČ",F99="JčEČ"),IF(J99&lt;16,J99/16,1),1))*IF(L99&lt;0,1,IF(F99="EČneol",IF(J99&lt;8,J99/8,1),1))</f>
        <v>110.49999999999999</v>
      </c>
      <c r="O99" s="9">
        <f t="shared" ref="O99:O108" si="17">IF(F99="OŽ",N99,IF(H99="Ne",IF(J99*0.3&lt;J99-L99,N99,0),IF(J99*0.1&lt;J99-L99,N99,0)))</f>
        <v>110.49999999999999</v>
      </c>
      <c r="P99" s="4">
        <f t="shared" ref="P99" si="18">IF(O99=0,0,IF(F99="OŽ",IF(L99&gt;35,0,IF(J99&gt;35,(36-L99)*1.836,((36-L99)-(36-J99))*1.836)),0)+IF(F99="PČ",IF(L99&gt;31,0,IF(J99&gt;31,(32-L99)*1.347,((32-L99)-(32-J99))*1.347)),0)+ IF(F99="PČneol",IF(L99&gt;15,0,IF(J99&gt;15,(16-L99)*0.255,((16-L99)-(16-J99))*0.255)),0)+IF(F99="PŽ",IF(L99&gt;31,0,IF(J99&gt;31,(32-L99)*0.255,((32-L99)-(32-J99))*0.255)),0)+IF(F99="EČ",IF(L99&gt;23,0,IF(J99&gt;23,(24-L99)*0.612,((24-L99)-(24-J99))*0.612)),0)+IF(F99="EČneol",IF(L99&gt;7,0,IF(J99&gt;7,(8-L99)*0.204,((8-L99)-(8-J99))*0.204)),0)+IF(F99="EŽ",IF(L99&gt;23,0,IF(J99&gt;23,(24-L99)*0.204,((24-L99)-(24-J99))*0.204)),0)+IF(F99="PT",IF(L99&gt;31,0,IF(J99&gt;31,(32-L99)*0.204,((32-L99)-(32-J99))*0.204)),0)+IF(F99="JOŽ",IF(L99&gt;23,0,IF(J99&gt;23,(24-L99)*0.255,((24-L99)-(24-J99))*0.255)),0)+IF(F99="JPČ",IF(L99&gt;23,0,IF(J99&gt;23,(24-L99)*0.204,((24-L99)-(24-J99))*0.204)),0)+IF(F99="JEČ",IF(L99&gt;15,0,IF(J99&gt;15,(16-L99)*0.102,((16-L99)-(16-J99))*0.102)),0)+IF(F99="JEOF",IF(L99&gt;15,0,IF(J99&gt;15,(16-L99)*0.102,((16-L99)-(16-J99))*0.102)),0)+IF(F99="JnPČ",IF(L99&gt;15,0,IF(J99&gt;15,(16-L99)*0.153,((16-L99)-(16-J99))*0.153)),0)+IF(F99="JnEČ",IF(L99&gt;15,0,IF(J99&gt;15,(16-L99)*0.0765,((16-L99)-(16-J99))*0.0765)),0)+IF(F99="JčPČ",IF(L99&gt;15,0,IF(J99&gt;15,(16-L99)*0.06375,((16-L99)-(16-J99))*0.06375)),0)+IF(F99="JčEČ",IF(L99&gt;15,0,IF(J99&gt;15,(16-L99)*0.051,((16-L99)-(16-J99))*0.051)),0)+IF(F99="NEAK",IF(L99&gt;23,0,IF(J99&gt;23,(24-L99)*0.03444,((24-L99)-(24-J99))*0.03444)),0))</f>
        <v>7.3439999999999994</v>
      </c>
      <c r="Q99" s="11">
        <f t="shared" ref="Q99" si="19">IF(ISERROR(P99*100/N99),0,(P99*100/N99))</f>
        <v>6.6461538461538465</v>
      </c>
      <c r="R99" s="10">
        <f t="shared" ref="R99:R108" si="20">IF(Q99&lt;=30,O99+P99,O99+O99*0.3)*IF(G99=1,0.4,IF(G99=2,0.75,IF(G99="1 (kas 4 m. 1 k. nerengiamos)",0.52,1)))*IF(D99="olimpinė",1,IF(M99="Ne",0.5,1))*IF(OR(A$5="Lietuvos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federacija"),IF(OR(J99&lt;8,K99&lt;16),0,1),1)*E99*IF(I99&lt;=1,1,1/I99)*IF(OR(A$5="Lietuvos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99" s="8"/>
    </row>
    <row r="100" spans="1:20">
      <c r="A100" s="62">
        <v>2</v>
      </c>
      <c r="B100" s="62" t="s">
        <v>53</v>
      </c>
      <c r="C100" s="12" t="s">
        <v>54</v>
      </c>
      <c r="D100" s="62" t="s">
        <v>29</v>
      </c>
      <c r="E100" s="62">
        <v>1</v>
      </c>
      <c r="F100" s="62" t="s">
        <v>49</v>
      </c>
      <c r="G100" s="62">
        <v>1</v>
      </c>
      <c r="H100" s="62" t="s">
        <v>31</v>
      </c>
      <c r="I100" s="62">
        <v>1</v>
      </c>
      <c r="J100" s="62">
        <v>15</v>
      </c>
      <c r="K100" s="62">
        <v>7</v>
      </c>
      <c r="L100" s="62">
        <v>6</v>
      </c>
      <c r="M100" s="62" t="s">
        <v>31</v>
      </c>
      <c r="N100" s="3">
        <f t="shared" si="16"/>
        <v>37.5</v>
      </c>
      <c r="O100" s="9">
        <f t="shared" si="17"/>
        <v>37.5</v>
      </c>
      <c r="P100" s="4">
        <f t="shared" ref="P100:P108" si="21">IF(O100=0,0,IF(F100="OŽ",IF(L100&gt;35,0,IF(J100&gt;35,(36-L100)*1.836,((36-L100)-(36-J100))*1.836)),0)+IF(F100="PČ",IF(L100&gt;31,0,IF(J100&gt;31,(32-L100)*1.347,((32-L100)-(32-J100))*1.347)),0)+ IF(F100="PČneol",IF(L100&gt;15,0,IF(J100&gt;15,(16-L100)*0.255,((16-L100)-(16-J100))*0.255)),0)+IF(F100="PŽ",IF(L100&gt;31,0,IF(J100&gt;31,(32-L100)*0.255,((32-L100)-(32-J100))*0.255)),0)+IF(F100="EČ",IF(L100&gt;23,0,IF(J100&gt;23,(24-L100)*0.612,((24-L100)-(24-J100))*0.612)),0)+IF(F100="EČneol",IF(L100&gt;7,0,IF(J100&gt;7,(8-L100)*0.204,((8-L100)-(8-J100))*0.204)),0)+IF(F100="EŽ",IF(L100&gt;23,0,IF(J100&gt;23,(24-L100)*0.204,((24-L100)-(24-J100))*0.204)),0)+IF(F100="PT",IF(L100&gt;31,0,IF(J100&gt;31,(32-L100)*0.204,((32-L100)-(32-J100))*0.204)),0)+IF(F100="JOŽ",IF(L100&gt;23,0,IF(J100&gt;23,(24-L100)*0.255,((24-L100)-(24-J100))*0.255)),0)+IF(F100="JPČ",IF(L100&gt;23,0,IF(J100&gt;23,(24-L100)*0.204,((24-L100)-(24-J100))*0.204)),0)+IF(F100="JEČ",IF(L100&gt;15,0,IF(J100&gt;15,(16-L100)*0.102,((16-L100)-(16-J100))*0.102)),0)+IF(F100="JEOF",IF(L100&gt;15,0,IF(J100&gt;15,(16-L100)*0.102,((16-L100)-(16-J100))*0.102)),0)+IF(F100="JnPČ",IF(L100&gt;15,0,IF(J100&gt;15,(16-L100)*0.153,((16-L100)-(16-J100))*0.153)),0)+IF(F100="JnEČ",IF(L100&gt;15,0,IF(J100&gt;15,(16-L100)*0.0765,((16-L100)-(16-J100))*0.0765)),0)+IF(F100="JčPČ",IF(L100&gt;15,0,IF(J100&gt;15,(16-L100)*0.06375,((16-L100)-(16-J100))*0.06375)),0)+IF(F100="JčEČ",IF(L100&gt;15,0,IF(J100&gt;15,(16-L100)*0.051,((16-L100)-(16-J100))*0.051)),0)+IF(F100="NEAK",IF(L100&gt;23,0,IF(J100&gt;23,(24-L100)*0.03444,((24-L100)-(24-J100))*0.03444)),0))</f>
        <v>5.508</v>
      </c>
      <c r="Q100" s="11">
        <f t="shared" ref="Q100:Q108" si="22">IF(ISERROR(P100*100/N100),0,(P100*100/N100))</f>
        <v>14.687999999999999</v>
      </c>
      <c r="R100" s="10">
        <f t="shared" si="20"/>
        <v>0</v>
      </c>
      <c r="S100" s="8"/>
      <c r="T100" s="8"/>
    </row>
    <row r="101" spans="1:20" s="8" customFormat="1">
      <c r="A101" s="62">
        <v>3</v>
      </c>
      <c r="B101" s="62" t="s">
        <v>82</v>
      </c>
      <c r="C101" s="12" t="s">
        <v>83</v>
      </c>
      <c r="D101" s="62" t="s">
        <v>29</v>
      </c>
      <c r="E101" s="62">
        <v>1</v>
      </c>
      <c r="F101" s="62" t="s">
        <v>49</v>
      </c>
      <c r="G101" s="62">
        <v>1</v>
      </c>
      <c r="H101" s="62" t="s">
        <v>31</v>
      </c>
      <c r="I101" s="62">
        <v>4</v>
      </c>
      <c r="J101" s="62">
        <v>10</v>
      </c>
      <c r="K101" s="62">
        <v>5</v>
      </c>
      <c r="L101" s="62">
        <v>2</v>
      </c>
      <c r="M101" s="62" t="s">
        <v>32</v>
      </c>
      <c r="N101" s="3">
        <f t="shared" si="16"/>
        <v>65.100000000000009</v>
      </c>
      <c r="O101" s="9">
        <f t="shared" si="17"/>
        <v>65.100000000000009</v>
      </c>
      <c r="P101" s="4">
        <f t="shared" si="21"/>
        <v>4.8959999999999999</v>
      </c>
      <c r="Q101" s="11">
        <f t="shared" si="22"/>
        <v>7.5207373271889386</v>
      </c>
      <c r="R101" s="10">
        <f t="shared" si="20"/>
        <v>0</v>
      </c>
    </row>
    <row r="102" spans="1:20" s="8" customFormat="1">
      <c r="A102" s="62">
        <v>4</v>
      </c>
      <c r="B102" s="62" t="s">
        <v>82</v>
      </c>
      <c r="C102" s="12" t="s">
        <v>83</v>
      </c>
      <c r="D102" s="62" t="s">
        <v>29</v>
      </c>
      <c r="E102" s="62">
        <v>1</v>
      </c>
      <c r="F102" s="62" t="s">
        <v>49</v>
      </c>
      <c r="G102" s="62">
        <v>1</v>
      </c>
      <c r="H102" s="62" t="s">
        <v>31</v>
      </c>
      <c r="I102" s="62">
        <v>4</v>
      </c>
      <c r="J102" s="62">
        <v>12</v>
      </c>
      <c r="K102" s="62">
        <v>5</v>
      </c>
      <c r="L102" s="62">
        <v>5</v>
      </c>
      <c r="M102" s="62" t="s">
        <v>31</v>
      </c>
      <c r="N102" s="3">
        <f t="shared" si="16"/>
        <v>33</v>
      </c>
      <c r="O102" s="9">
        <f t="shared" si="17"/>
        <v>33</v>
      </c>
      <c r="P102" s="4">
        <f t="shared" si="21"/>
        <v>4.2839999999999998</v>
      </c>
      <c r="Q102" s="11">
        <f t="shared" si="22"/>
        <v>12.981818181818181</v>
      </c>
      <c r="R102" s="10">
        <f t="shared" si="20"/>
        <v>0</v>
      </c>
    </row>
    <row r="103" spans="1:20" s="8" customFormat="1">
      <c r="A103" s="62">
        <v>5</v>
      </c>
      <c r="B103" s="62" t="s">
        <v>47</v>
      </c>
      <c r="C103" s="12" t="s">
        <v>48</v>
      </c>
      <c r="D103" s="62" t="s">
        <v>29</v>
      </c>
      <c r="E103" s="62">
        <v>1</v>
      </c>
      <c r="F103" s="62" t="s">
        <v>49</v>
      </c>
      <c r="G103" s="62">
        <v>1</v>
      </c>
      <c r="H103" s="62" t="s">
        <v>31</v>
      </c>
      <c r="I103" s="62">
        <v>1</v>
      </c>
      <c r="J103" s="62">
        <v>12</v>
      </c>
      <c r="K103" s="62">
        <v>7</v>
      </c>
      <c r="L103" s="62">
        <v>6</v>
      </c>
      <c r="M103" s="62" t="s">
        <v>31</v>
      </c>
      <c r="N103" s="3">
        <f t="shared" si="16"/>
        <v>30</v>
      </c>
      <c r="O103" s="9">
        <f t="shared" si="17"/>
        <v>30</v>
      </c>
      <c r="P103" s="4">
        <f t="shared" si="21"/>
        <v>3.6719999999999997</v>
      </c>
      <c r="Q103" s="11">
        <f t="shared" si="22"/>
        <v>12.24</v>
      </c>
      <c r="R103" s="10">
        <f t="shared" si="20"/>
        <v>0</v>
      </c>
    </row>
    <row r="104" spans="1:20">
      <c r="A104" s="62">
        <v>6</v>
      </c>
      <c r="B104" s="62" t="s">
        <v>63</v>
      </c>
      <c r="C104" s="12" t="s">
        <v>64</v>
      </c>
      <c r="D104" s="62" t="s">
        <v>29</v>
      </c>
      <c r="E104" s="62">
        <v>1</v>
      </c>
      <c r="F104" s="62" t="s">
        <v>49</v>
      </c>
      <c r="G104" s="62">
        <v>1</v>
      </c>
      <c r="H104" s="62" t="s">
        <v>31</v>
      </c>
      <c r="I104" s="62">
        <v>1</v>
      </c>
      <c r="J104" s="62">
        <v>17</v>
      </c>
      <c r="K104" s="62">
        <v>10</v>
      </c>
      <c r="L104" s="62">
        <v>15</v>
      </c>
      <c r="M104" s="62" t="s">
        <v>31</v>
      </c>
      <c r="N104" s="3">
        <f t="shared" si="16"/>
        <v>23.998333333333335</v>
      </c>
      <c r="O104" s="9">
        <f t="shared" si="17"/>
        <v>0</v>
      </c>
      <c r="P104" s="4">
        <f t="shared" si="21"/>
        <v>0</v>
      </c>
      <c r="Q104" s="11">
        <f t="shared" si="22"/>
        <v>0</v>
      </c>
      <c r="R104" s="10">
        <f t="shared" si="20"/>
        <v>0</v>
      </c>
      <c r="S104" s="8"/>
      <c r="T104" s="8"/>
    </row>
    <row r="105" spans="1:20">
      <c r="A105" s="62">
        <v>7</v>
      </c>
      <c r="B105" s="62" t="s">
        <v>65</v>
      </c>
      <c r="C105" s="12" t="s">
        <v>66</v>
      </c>
      <c r="D105" s="62" t="s">
        <v>29</v>
      </c>
      <c r="E105" s="62">
        <v>1</v>
      </c>
      <c r="F105" s="62" t="s">
        <v>49</v>
      </c>
      <c r="G105" s="62">
        <v>1</v>
      </c>
      <c r="H105" s="62" t="s">
        <v>31</v>
      </c>
      <c r="I105" s="62">
        <v>1</v>
      </c>
      <c r="J105" s="62">
        <v>14</v>
      </c>
      <c r="K105" s="62">
        <v>9</v>
      </c>
      <c r="L105" s="62">
        <v>11</v>
      </c>
      <c r="M105" s="62" t="s">
        <v>32</v>
      </c>
      <c r="N105" s="3">
        <f t="shared" si="16"/>
        <v>22.143333333333334</v>
      </c>
      <c r="O105" s="9">
        <f t="shared" si="17"/>
        <v>0</v>
      </c>
      <c r="P105" s="4">
        <f t="shared" si="21"/>
        <v>0</v>
      </c>
      <c r="Q105" s="11">
        <f t="shared" si="22"/>
        <v>0</v>
      </c>
      <c r="R105" s="10">
        <f t="shared" si="20"/>
        <v>0</v>
      </c>
      <c r="S105" s="8"/>
      <c r="T105" s="8"/>
    </row>
    <row r="106" spans="1:20">
      <c r="A106" s="62">
        <v>8</v>
      </c>
      <c r="B106" s="62" t="s">
        <v>67</v>
      </c>
      <c r="C106" s="12" t="s">
        <v>68</v>
      </c>
      <c r="D106" s="62" t="s">
        <v>29</v>
      </c>
      <c r="E106" s="62">
        <v>1</v>
      </c>
      <c r="F106" s="62" t="s">
        <v>49</v>
      </c>
      <c r="G106" s="62">
        <v>1</v>
      </c>
      <c r="H106" s="62" t="s">
        <v>31</v>
      </c>
      <c r="I106" s="62">
        <v>1</v>
      </c>
      <c r="J106" s="62">
        <v>16</v>
      </c>
      <c r="K106" s="62">
        <v>9</v>
      </c>
      <c r="L106" s="62">
        <v>4</v>
      </c>
      <c r="M106" s="62" t="s">
        <v>32</v>
      </c>
      <c r="N106" s="3">
        <f t="shared" si="16"/>
        <v>48</v>
      </c>
      <c r="O106" s="9">
        <f t="shared" si="17"/>
        <v>48</v>
      </c>
      <c r="P106" s="4">
        <f t="shared" si="21"/>
        <v>7.3439999999999994</v>
      </c>
      <c r="Q106" s="11">
        <f t="shared" si="22"/>
        <v>15.299999999999999</v>
      </c>
      <c r="R106" s="10">
        <f t="shared" si="20"/>
        <v>0</v>
      </c>
      <c r="S106" s="8"/>
      <c r="T106" s="8"/>
    </row>
    <row r="107" spans="1:20">
      <c r="A107" s="62">
        <v>9</v>
      </c>
      <c r="B107" s="62" t="s">
        <v>69</v>
      </c>
      <c r="C107" s="12" t="s">
        <v>70</v>
      </c>
      <c r="D107" s="62" t="s">
        <v>29</v>
      </c>
      <c r="E107" s="62">
        <v>1</v>
      </c>
      <c r="F107" s="62" t="s">
        <v>49</v>
      </c>
      <c r="G107" s="62">
        <v>1</v>
      </c>
      <c r="H107" s="62" t="s">
        <v>31</v>
      </c>
      <c r="I107" s="62">
        <v>1</v>
      </c>
      <c r="J107" s="62">
        <v>15</v>
      </c>
      <c r="K107" s="62">
        <v>8</v>
      </c>
      <c r="L107" s="62">
        <v>2</v>
      </c>
      <c r="M107" s="62" t="s">
        <v>32</v>
      </c>
      <c r="N107" s="3">
        <f t="shared" si="16"/>
        <v>97.65</v>
      </c>
      <c r="O107" s="9">
        <f t="shared" si="17"/>
        <v>97.65</v>
      </c>
      <c r="P107" s="4">
        <f t="shared" si="21"/>
        <v>7.9559999999999995</v>
      </c>
      <c r="Q107" s="11">
        <f t="shared" si="22"/>
        <v>8.1474654377880178</v>
      </c>
      <c r="R107" s="10">
        <f t="shared" si="20"/>
        <v>0</v>
      </c>
      <c r="S107" s="8"/>
      <c r="T107" s="8"/>
    </row>
    <row r="108" spans="1:20">
      <c r="A108" s="62">
        <v>10</v>
      </c>
      <c r="B108" s="62" t="s">
        <v>50</v>
      </c>
      <c r="C108" s="12" t="s">
        <v>48</v>
      </c>
      <c r="D108" s="62" t="s">
        <v>29</v>
      </c>
      <c r="E108" s="62">
        <v>1</v>
      </c>
      <c r="F108" s="62" t="s">
        <v>49</v>
      </c>
      <c r="G108" s="62">
        <v>1</v>
      </c>
      <c r="H108" s="62" t="s">
        <v>31</v>
      </c>
      <c r="I108" s="62">
        <v>1</v>
      </c>
      <c r="J108" s="62">
        <v>12</v>
      </c>
      <c r="K108" s="62">
        <v>7</v>
      </c>
      <c r="L108" s="62">
        <v>7</v>
      </c>
      <c r="M108" s="62" t="s">
        <v>31</v>
      </c>
      <c r="N108" s="3">
        <f t="shared" si="16"/>
        <v>27</v>
      </c>
      <c r="O108" s="9">
        <f t="shared" si="17"/>
        <v>27</v>
      </c>
      <c r="P108" s="4">
        <f t="shared" si="21"/>
        <v>3.06</v>
      </c>
      <c r="Q108" s="11">
        <f t="shared" si="22"/>
        <v>11.333333333333334</v>
      </c>
      <c r="R108" s="10">
        <f t="shared" si="20"/>
        <v>0</v>
      </c>
      <c r="S108" s="8"/>
      <c r="T108" s="8"/>
    </row>
    <row r="109" spans="1:20">
      <c r="A109" s="78" t="s">
        <v>35</v>
      </c>
      <c r="B109" s="79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80"/>
      <c r="R109" s="10">
        <f>SUM(R99:R108)</f>
        <v>0</v>
      </c>
      <c r="S109" s="8"/>
      <c r="T109" s="8"/>
    </row>
    <row r="110" spans="1:20">
      <c r="A110" s="14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6"/>
      <c r="S110" s="8"/>
      <c r="T110" s="8"/>
    </row>
    <row r="111" spans="1:20" ht="15.75">
      <c r="A111" s="24" t="s">
        <v>36</v>
      </c>
      <c r="B111" s="2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6"/>
      <c r="S111" s="8"/>
      <c r="T111" s="8"/>
    </row>
    <row r="112" spans="1:20" s="8" customFormat="1" ht="15.75">
      <c r="A112" s="24"/>
      <c r="B112" s="56" t="s">
        <v>84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6"/>
    </row>
    <row r="113" spans="1:20" s="8" customFormat="1" ht="15.75">
      <c r="A113" s="24"/>
      <c r="B113" s="56" t="s">
        <v>85</v>
      </c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6"/>
    </row>
    <row r="114" spans="1:20" s="8" customFormat="1" ht="15.75">
      <c r="A114" s="24"/>
      <c r="B114" s="56" t="s">
        <v>86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6"/>
    </row>
    <row r="115" spans="1:20" s="8" customFormat="1" ht="15.75">
      <c r="A115" s="24"/>
      <c r="B115" s="56" t="s">
        <v>87</v>
      </c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6"/>
    </row>
    <row r="116" spans="1:20" s="8" customFormat="1" ht="15.75">
      <c r="A116" s="24"/>
      <c r="B116" s="56" t="s">
        <v>88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6"/>
    </row>
    <row r="117" spans="1:20" s="8" customFormat="1" ht="15.75">
      <c r="A117" s="24"/>
      <c r="B117" s="56" t="s">
        <v>89</v>
      </c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6"/>
    </row>
    <row r="118" spans="1:20" s="8" customFormat="1" ht="15.75">
      <c r="A118" s="24"/>
      <c r="B118" s="2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6"/>
    </row>
    <row r="119" spans="1:20" s="8" customFormat="1" ht="15.75">
      <c r="A119" s="24"/>
      <c r="B119" s="2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6"/>
    </row>
    <row r="120" spans="1:20">
      <c r="A120" s="49" t="s">
        <v>58</v>
      </c>
      <c r="B120" s="49"/>
      <c r="C120" s="49"/>
      <c r="D120" s="49"/>
      <c r="E120" s="49"/>
      <c r="F120" s="49"/>
      <c r="G120" s="49"/>
      <c r="H120" s="49"/>
      <c r="I120" s="49"/>
      <c r="J120" s="15"/>
      <c r="K120" s="15"/>
      <c r="L120" s="15"/>
      <c r="M120" s="15"/>
      <c r="N120" s="15"/>
      <c r="O120" s="15"/>
      <c r="P120" s="15"/>
      <c r="Q120" s="15"/>
      <c r="R120" s="16"/>
      <c r="S120" s="8"/>
      <c r="T120" s="8"/>
    </row>
    <row r="121" spans="1:20" s="8" customFormat="1">
      <c r="A121" s="49"/>
      <c r="B121" s="49"/>
      <c r="C121" s="49"/>
      <c r="D121" s="49"/>
      <c r="E121" s="49"/>
      <c r="F121" s="49"/>
      <c r="G121" s="49"/>
      <c r="H121" s="49"/>
      <c r="I121" s="49"/>
      <c r="J121" s="15"/>
      <c r="K121" s="15"/>
      <c r="L121" s="15"/>
      <c r="M121" s="15"/>
      <c r="N121" s="15"/>
      <c r="O121" s="15"/>
      <c r="P121" s="15"/>
      <c r="Q121" s="15"/>
      <c r="R121" s="16"/>
    </row>
    <row r="122" spans="1:20">
      <c r="A122" s="68" t="s">
        <v>90</v>
      </c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69"/>
      <c r="O122" s="69"/>
      <c r="P122" s="69"/>
      <c r="Q122" s="58"/>
      <c r="R122" s="8"/>
      <c r="S122" s="8"/>
      <c r="T122" s="8"/>
    </row>
    <row r="123" spans="1:20" ht="18">
      <c r="A123" s="70" t="s">
        <v>26</v>
      </c>
      <c r="B123" s="71"/>
      <c r="C123" s="71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8"/>
      <c r="R123" s="8"/>
      <c r="S123" s="8"/>
      <c r="T123" s="8"/>
    </row>
    <row r="124" spans="1:20">
      <c r="A124" s="62">
        <v>1</v>
      </c>
      <c r="B124" s="62" t="s">
        <v>27</v>
      </c>
      <c r="C124" s="12" t="s">
        <v>28</v>
      </c>
      <c r="D124" s="62" t="s">
        <v>29</v>
      </c>
      <c r="E124" s="62">
        <v>1</v>
      </c>
      <c r="F124" s="62" t="s">
        <v>30</v>
      </c>
      <c r="G124" s="62">
        <v>1</v>
      </c>
      <c r="H124" s="62" t="s">
        <v>31</v>
      </c>
      <c r="I124" s="62">
        <v>3</v>
      </c>
      <c r="J124" s="62">
        <v>20</v>
      </c>
      <c r="K124" s="62">
        <v>12</v>
      </c>
      <c r="L124" s="62">
        <v>2</v>
      </c>
      <c r="M124" s="62" t="s">
        <v>32</v>
      </c>
      <c r="N124" s="3">
        <f t="shared" ref="N124:N148" si="23">(IF(F124="OŽ",IF(L124=1,550.8,IF(L124=2,426.38,IF(L124=3,342.14,IF(L124=4,181.44,IF(L124=5,168.48,IF(L124=6,155.52,IF(L124=7,148.5,IF(L124=8,144,0))))))))+IF(L124&lt;=8,0,IF(L124&lt;=16,137.7,IF(L124&lt;=24,108,IF(L124&lt;=32,80.1,IF(L124&lt;=36,52.2,0)))))-IF(L124&lt;=8,0,IF(L124&lt;=16,(L124-9)*2.754,IF(L124&lt;=24,(L124-17)* 2.754,IF(L124&lt;=32,(L124-25)* 2.754,IF(L124&lt;=36,(L124-33)*2.754,0))))),0)+IF(F124="PČ",IF(L124=1,449,IF(L124=2,314.6,IF(L124=3,238,IF(L124=4,172,IF(L124=5,159,IF(L124=6,145,IF(L124=7,132,IF(L124=8,119,0))))))))+IF(L124&lt;=8,0,IF(L124&lt;=16,88,IF(L124&lt;=24,55,IF(L124&lt;=32,22,0))))-IF(L124&lt;=8,0,IF(L124&lt;=16,(L124-9)*2.245,IF(L124&lt;=24,(L124-17)*2.245,IF(L124&lt;=32,(L124-25)*2.245,0)))),0)+IF(F124="PČneol",IF(L124=1,85,IF(L124=2,64.61,IF(L124=3,50.76,IF(L124=4,16.25,IF(L124=5,15,IF(L124=6,13.75,IF(L124=7,12.5,IF(L124=8,11.25,0))))))))+IF(L124&lt;=8,0,IF(L124&lt;=16,9,0))-IF(L124&lt;=8,0,IF(L124&lt;=16,(L124-9)*0.425,0)),0)+IF(F124="PŽ",IF(L124=1,85,IF(L124=2,59.5,IF(L124=3,45,IF(L124=4,32.5,IF(L124=5,30,IF(L124=6,27.5,IF(L124=7,25,IF(L124=8,22.5,0))))))))+IF(L124&lt;=8,0,IF(L124&lt;=16,19,IF(L124&lt;=24,13,IF(L124&lt;=32,8,0))))-IF(L124&lt;=8,0,IF(L124&lt;=16,(L124-9)*0.425,IF(L124&lt;=24,(L124-17)*0.425,IF(L124&lt;=32,(L124-25)*0.425,0)))),0)+IF(F124="EČ",IF(L124=1,204,IF(L124=2,156.24,IF(L124=3,123.84,IF(L124=4,72,IF(L124=5,66,IF(L124=6,60,IF(L124=7,54,IF(L124=8,48,0))))))))+IF(L124&lt;=8,0,IF(L124&lt;=16,40,IF(L124&lt;=24,25,0)))-IF(L124&lt;=8,0,IF(L124&lt;=16,(L124-9)*1.02,IF(L124&lt;=24,(L124-17)*1.02,0))),0)+IF(F124="EČneol",IF(L124=1,68,IF(L124=2,51.69,IF(L124=3,40.61,IF(L124=4,13,IF(L124=5,12,IF(L124=6,11,IF(L124=7,10,IF(L124=8,9,0)))))))))+IF(F124="EŽ",IF(L124=1,68,IF(L124=2,47.6,IF(L124=3,36,IF(L124=4,18,IF(L124=5,16.5,IF(L124=6,15,IF(L124=7,13.5,IF(L124=8,12,0))))))))+IF(L124&lt;=8,0,IF(L124&lt;=16,10,IF(L124&lt;=24,6,0)))-IF(L124&lt;=8,0,IF(L124&lt;=16,(L124-9)*0.34,IF(L124&lt;=24,(L124-17)*0.34,0))),0)+IF(F124="PT",IF(L124=1,68,IF(L124=2,52.08,IF(L124=3,41.28,IF(L124=4,24,IF(L124=5,22,IF(L124=6,20,IF(L124=7,18,IF(L124=8,16,0))))))))+IF(L124&lt;=8,0,IF(L124&lt;=16,13,IF(L124&lt;=24,9,IF(L124&lt;=32,4,0))))-IF(L124&lt;=8,0,IF(L124&lt;=16,(L124-9)*0.34,IF(L124&lt;=24,(L124-17)*0.34,IF(L124&lt;=32,(L124-25)*0.34,0)))),0)+IF(F124="JOŽ",IF(L124=1,85,IF(L124=2,59.5,IF(L124=3,45,IF(L124=4,32.5,IF(L124=5,30,IF(L124=6,27.5,IF(L124=7,25,IF(L124=8,22.5,0))))))))+IF(L124&lt;=8,0,IF(L124&lt;=16,19,IF(L124&lt;=24,13,0)))-IF(L124&lt;=8,0,IF(L124&lt;=16,(L124-9)*0.425,IF(L124&lt;=24,(L124-17)*0.425,0))),0)+IF(F124="JPČ",IF(L124=1,68,IF(L124=2,47.6,IF(L124=3,36,IF(L124=4,26,IF(L124=5,24,IF(L124=6,22,IF(L124=7,20,IF(L124=8,18,0))))))))+IF(L124&lt;=8,0,IF(L124&lt;=16,13,IF(L124&lt;=24,9,0)))-IF(L124&lt;=8,0,IF(L124&lt;=16,(L124-9)*0.34,IF(L124&lt;=24,(L124-17)*0.34,0))),0)+IF(F124="JEČ",IF(L124=1,34,IF(L124=2,26.04,IF(L124=3,20.6,IF(L124=4,12,IF(L124=5,11,IF(L124=6,10,IF(L124=7,9,IF(L124=8,8,0))))))))+IF(L124&lt;=8,0,IF(L124&lt;=16,6,0))-IF(L124&lt;=8,0,IF(L124&lt;=16,(L124-9)*0.17,0)),0)+IF(F124="JEOF",IF(L124=1,34,IF(L124=2,26.04,IF(L124=3,20.6,IF(L124=4,12,IF(L124=5,11,IF(L124=6,10,IF(L124=7,9,IF(L124=8,8,0))))))))+IF(L124&lt;=8,0,IF(L124&lt;=16,6,0))-IF(L124&lt;=8,0,IF(L124&lt;=16,(L124-9)*0.17,0)),0)+IF(F124="JnPČ",IF(L124=1,51,IF(L124=2,35.7,IF(L124=3,27,IF(L124=4,19.5,IF(L124=5,18,IF(L124=6,16.5,IF(L124=7,15,IF(L124=8,13.5,0))))))))+IF(L124&lt;=8,0,IF(L124&lt;=16,10,0))-IF(L124&lt;=8,0,IF(L124&lt;=16,(L124-9)*0.255,0)),0)+IF(F124="JnEČ",IF(L124=1,25.5,IF(L124=2,19.53,IF(L124=3,15.48,IF(L124=4,9,IF(L124=5,8.25,IF(L124=6,7.5,IF(L124=7,6.75,IF(L124=8,6,0))))))))+IF(L124&lt;=8,0,IF(L124&lt;=16,5,0))-IF(L124&lt;=8,0,IF(L124&lt;=16,(L124-9)*0.1275,0)),0)+IF(F124="JčPČ",IF(L124=1,21.25,IF(L124=2,14.5,IF(L124=3,11.5,IF(L124=4,7,IF(L124=5,6.5,IF(L124=6,6,IF(L124=7,5.5,IF(L124=8,5,0))))))))+IF(L124&lt;=8,0,IF(L124&lt;=16,4,0))-IF(L124&lt;=8,0,IF(L124&lt;=16,(L124-9)*0.10625,0)),0)+IF(F124="JčEČ",IF(L124=1,17,IF(L124=2,13.02,IF(L124=3,10.32,IF(L124=4,6,IF(L124=5,5.5,IF(L124=6,5,IF(L124=7,4.5,IF(L124=8,4,0))))))))+IF(L124&lt;=8,0,IF(L124&lt;=16,3,0))-IF(L124&lt;=8,0,IF(L124&lt;=16,(L124-9)*0.085,0)),0)+IF(F124="NEAK",IF(L124=1,11.48,IF(L124=2,8.79,IF(L124=3,6.97,IF(L124=4,4.05,IF(L124=5,3.71,IF(L124=6,3.38,IF(L124=7,3.04,IF(L124=8,2.7,0))))))))+IF(L124&lt;=8,0,IF(L124&lt;=16,2,IF(L124&lt;=24,1.3,0)))-IF(L124&lt;=8,0,IF(L124&lt;=16,(L124-9)*0.0574,IF(L124&lt;=24,(L124-17)*0.0574,0))),0))*IF(L124&lt;0,1,IF(OR(F124="PČ",F124="PŽ",F124="PT"),IF(J124&lt;32,J124/32,1),1))* IF(L124&lt;0,1,IF(OR(F124="EČ",F124="EŽ",F124="JOŽ",F124="JPČ",F124="NEAK"),IF(J124&lt;24,J124/24,1),1))*IF(L124&lt;0,1,IF(OR(F124="PČneol",F124="JEČ",F124="JEOF",F124="JnPČ",F124="JnEČ",F124="JčPČ",F124="JčEČ"),IF(J124&lt;16,J124/16,1),1))*IF(L124&lt;0,1,IF(F124="EČneol",IF(J124&lt;8,J124/8,1),1))</f>
        <v>196.625</v>
      </c>
      <c r="O124" s="9">
        <f t="shared" ref="O124:O148" si="24">IF(F124="OŽ",N124,IF(H124="Ne",IF(J124*0.3&lt;J124-L124,N124,0),IF(J124*0.1&lt;J124-L124,N124,0)))</f>
        <v>196.625</v>
      </c>
      <c r="P124" s="4">
        <f t="shared" ref="P124:P148" si="25">IF(O124=0,0,IF(F124="OŽ",IF(L124&gt;35,0,IF(J124&gt;35,(36-L124)*1.836,((36-L124)-(36-J124))*1.836)),0)+IF(F124="PČ",IF(L124&gt;31,0,IF(J124&gt;31,(32-L124)*1.347,((32-L124)-(32-J124))*1.347)),0)+ IF(F124="PČneol",IF(L124&gt;15,0,IF(J124&gt;15,(16-L124)*0.255,((16-L124)-(16-J124))*0.255)),0)+IF(F124="PŽ",IF(L124&gt;31,0,IF(J124&gt;31,(32-L124)*0.255,((32-L124)-(32-J124))*0.255)),0)+IF(F124="EČ",IF(L124&gt;23,0,IF(J124&gt;23,(24-L124)*0.612,((24-L124)-(24-J124))*0.612)),0)+IF(F124="EČneol",IF(L124&gt;7,0,IF(J124&gt;7,(8-L124)*0.204,((8-L124)-(8-J124))*0.204)),0)+IF(F124="EŽ",IF(L124&gt;23,0,IF(J124&gt;23,(24-L124)*0.204,((24-L124)-(24-J124))*0.204)),0)+IF(F124="PT",IF(L124&gt;31,0,IF(J124&gt;31,(32-L124)*0.204,((32-L124)-(32-J124))*0.204)),0)+IF(F124="JOŽ",IF(L124&gt;23,0,IF(J124&gt;23,(24-L124)*0.255,((24-L124)-(24-J124))*0.255)),0)+IF(F124="JPČ",IF(L124&gt;23,0,IF(J124&gt;23,(24-L124)*0.204,((24-L124)-(24-J124))*0.204)),0)+IF(F124="JEČ",IF(L124&gt;15,0,IF(J124&gt;15,(16-L124)*0.102,((16-L124)-(16-J124))*0.102)),0)+IF(F124="JEOF",IF(L124&gt;15,0,IF(J124&gt;15,(16-L124)*0.102,((16-L124)-(16-J124))*0.102)),0)+IF(F124="JnPČ",IF(L124&gt;15,0,IF(J124&gt;15,(16-L124)*0.153,((16-L124)-(16-J124))*0.153)),0)+IF(F124="JnEČ",IF(L124&gt;15,0,IF(J124&gt;15,(16-L124)*0.0765,((16-L124)-(16-J124))*0.0765)),0)+IF(F124="JčPČ",IF(L124&gt;15,0,IF(J124&gt;15,(16-L124)*0.06375,((16-L124)-(16-J124))*0.06375)),0)+IF(F124="JčEČ",IF(L124&gt;15,0,IF(J124&gt;15,(16-L124)*0.051,((16-L124)-(16-J124))*0.051)),0)+IF(F124="NEAK",IF(L124&gt;23,0,IF(J124&gt;23,(24-L124)*0.03444,((24-L124)-(24-J124))*0.03444)),0))</f>
        <v>24.245999999999999</v>
      </c>
      <c r="Q124" s="11">
        <f t="shared" ref="Q124:Q148" si="26">IF(ISERROR(P124*100/N124),0,(P124*100/N124))</f>
        <v>12.331087094723458</v>
      </c>
      <c r="R124" s="10">
        <f t="shared" ref="R124:R148" si="27">IF(Q124&lt;=30,O124+P124,O124+O124*0.3)*IF(G124=1,0.4,IF(G124=2,0.75,IF(G124="1 (kas 4 m. 1 k. nerengiamos)",0.52,1)))*IF(D124="olimpinė",1,IF(M124="Ne",0.5,1))*IF(OR(A$5="Lietuvos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federacija"),IF(OR(J124&lt;8,K124&lt;16),0,1),1)*E124*IF(I124&lt;=1,1,1/I124)*IF(OR(A$5="Lietuvos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24" s="8"/>
      <c r="T124" s="8"/>
    </row>
    <row r="125" spans="1:20" s="8" customFormat="1">
      <c r="A125" s="62">
        <v>2</v>
      </c>
      <c r="B125" s="62" t="s">
        <v>27</v>
      </c>
      <c r="C125" s="12" t="s">
        <v>28</v>
      </c>
      <c r="D125" s="62" t="s">
        <v>29</v>
      </c>
      <c r="E125" s="62">
        <v>1</v>
      </c>
      <c r="F125" s="62" t="s">
        <v>30</v>
      </c>
      <c r="G125" s="62">
        <v>1</v>
      </c>
      <c r="H125" s="62" t="s">
        <v>31</v>
      </c>
      <c r="I125" s="62">
        <v>3</v>
      </c>
      <c r="J125" s="62">
        <v>23</v>
      </c>
      <c r="K125" s="62">
        <v>14</v>
      </c>
      <c r="L125" s="62">
        <v>11</v>
      </c>
      <c r="M125" s="62" t="s">
        <v>31</v>
      </c>
      <c r="N125" s="3">
        <f t="shared" si="23"/>
        <v>60.022812500000001</v>
      </c>
      <c r="O125" s="9">
        <f t="shared" si="24"/>
        <v>60.022812500000001</v>
      </c>
      <c r="P125" s="4">
        <f t="shared" si="25"/>
        <v>16.164000000000001</v>
      </c>
      <c r="Q125" s="11">
        <f t="shared" si="26"/>
        <v>26.929761080422548</v>
      </c>
      <c r="R125" s="10">
        <f t="shared" si="27"/>
        <v>0</v>
      </c>
    </row>
    <row r="126" spans="1:20" s="8" customFormat="1">
      <c r="A126" s="62">
        <v>3</v>
      </c>
      <c r="B126" s="62" t="s">
        <v>27</v>
      </c>
      <c r="C126" s="12" t="s">
        <v>28</v>
      </c>
      <c r="D126" s="62" t="s">
        <v>29</v>
      </c>
      <c r="E126" s="62">
        <v>1</v>
      </c>
      <c r="F126" s="62" t="s">
        <v>30</v>
      </c>
      <c r="G126" s="62">
        <v>1</v>
      </c>
      <c r="H126" s="62" t="s">
        <v>31</v>
      </c>
      <c r="I126" s="62">
        <v>3</v>
      </c>
      <c r="J126" s="62">
        <v>20</v>
      </c>
      <c r="K126" s="62">
        <v>14</v>
      </c>
      <c r="L126" s="62">
        <v>3</v>
      </c>
      <c r="M126" s="62" t="s">
        <v>31</v>
      </c>
      <c r="N126" s="3">
        <f t="shared" si="23"/>
        <v>148.75</v>
      </c>
      <c r="O126" s="9">
        <f t="shared" si="24"/>
        <v>148.75</v>
      </c>
      <c r="P126" s="4">
        <f t="shared" si="25"/>
        <v>22.899000000000001</v>
      </c>
      <c r="Q126" s="11">
        <f t="shared" si="26"/>
        <v>15.394285714285715</v>
      </c>
      <c r="R126" s="10">
        <f t="shared" si="27"/>
        <v>0</v>
      </c>
    </row>
    <row r="127" spans="1:20" s="8" customFormat="1">
      <c r="A127" s="62">
        <v>4</v>
      </c>
      <c r="B127" s="62" t="s">
        <v>27</v>
      </c>
      <c r="C127" s="12" t="s">
        <v>28</v>
      </c>
      <c r="D127" s="62" t="s">
        <v>29</v>
      </c>
      <c r="E127" s="62">
        <v>1</v>
      </c>
      <c r="F127" s="62" t="s">
        <v>30</v>
      </c>
      <c r="G127" s="62">
        <v>1</v>
      </c>
      <c r="H127" s="62" t="s">
        <v>31</v>
      </c>
      <c r="I127" s="62">
        <v>3</v>
      </c>
      <c r="J127" s="62">
        <v>31</v>
      </c>
      <c r="K127" s="62">
        <v>17</v>
      </c>
      <c r="L127" s="62">
        <v>3</v>
      </c>
      <c r="M127" s="62" t="s">
        <v>31</v>
      </c>
      <c r="N127" s="3">
        <f t="shared" si="23"/>
        <v>230.5625</v>
      </c>
      <c r="O127" s="9">
        <f t="shared" si="24"/>
        <v>230.5625</v>
      </c>
      <c r="P127" s="4">
        <f t="shared" si="25"/>
        <v>37.716000000000001</v>
      </c>
      <c r="Q127" s="11">
        <f t="shared" si="26"/>
        <v>16.358254269449716</v>
      </c>
      <c r="R127" s="10">
        <f t="shared" si="27"/>
        <v>19.673756666666666</v>
      </c>
    </row>
    <row r="128" spans="1:20" s="8" customFormat="1">
      <c r="A128" s="62">
        <v>5</v>
      </c>
      <c r="B128" s="62" t="s">
        <v>27</v>
      </c>
      <c r="C128" s="12" t="s">
        <v>61</v>
      </c>
      <c r="D128" s="62" t="s">
        <v>29</v>
      </c>
      <c r="E128" s="62">
        <v>4</v>
      </c>
      <c r="F128" s="62" t="s">
        <v>30</v>
      </c>
      <c r="G128" s="62">
        <v>1</v>
      </c>
      <c r="H128" s="62" t="s">
        <v>31</v>
      </c>
      <c r="I128" s="62">
        <v>3</v>
      </c>
      <c r="J128" s="62">
        <v>9</v>
      </c>
      <c r="K128" s="62">
        <v>7</v>
      </c>
      <c r="L128" s="62">
        <v>4</v>
      </c>
      <c r="M128" s="62" t="s">
        <v>31</v>
      </c>
      <c r="N128" s="3">
        <f t="shared" si="23"/>
        <v>48.375</v>
      </c>
      <c r="O128" s="9">
        <f t="shared" si="24"/>
        <v>48.375</v>
      </c>
      <c r="P128" s="4">
        <f t="shared" si="25"/>
        <v>6.7349999999999994</v>
      </c>
      <c r="Q128" s="11">
        <f t="shared" si="26"/>
        <v>13.922480620155039</v>
      </c>
      <c r="R128" s="10">
        <f t="shared" si="27"/>
        <v>0</v>
      </c>
    </row>
    <row r="129" spans="1:20" s="8" customFormat="1">
      <c r="A129" s="62">
        <v>6</v>
      </c>
      <c r="B129" s="62" t="s">
        <v>27</v>
      </c>
      <c r="C129" s="12" t="s">
        <v>61</v>
      </c>
      <c r="D129" s="62" t="s">
        <v>29</v>
      </c>
      <c r="E129" s="62">
        <v>4</v>
      </c>
      <c r="F129" s="62" t="s">
        <v>30</v>
      </c>
      <c r="G129" s="62">
        <v>1</v>
      </c>
      <c r="H129" s="62" t="s">
        <v>31</v>
      </c>
      <c r="I129" s="62">
        <v>3</v>
      </c>
      <c r="J129" s="62">
        <v>9</v>
      </c>
      <c r="K129" s="62">
        <v>7</v>
      </c>
      <c r="L129" s="62">
        <v>1</v>
      </c>
      <c r="M129" s="62" t="s">
        <v>32</v>
      </c>
      <c r="N129" s="3">
        <f t="shared" si="23"/>
        <v>126.28125</v>
      </c>
      <c r="O129" s="9">
        <f t="shared" si="24"/>
        <v>126.28125</v>
      </c>
      <c r="P129" s="4">
        <f t="shared" si="25"/>
        <v>10.776</v>
      </c>
      <c r="Q129" s="11">
        <f t="shared" si="26"/>
        <v>8.5333333333333332</v>
      </c>
      <c r="R129" s="10">
        <f t="shared" si="27"/>
        <v>0</v>
      </c>
    </row>
    <row r="130" spans="1:20" s="8" customFormat="1">
      <c r="A130" s="62">
        <v>7</v>
      </c>
      <c r="B130" s="62" t="s">
        <v>33</v>
      </c>
      <c r="C130" s="12" t="s">
        <v>62</v>
      </c>
      <c r="D130" s="62" t="s">
        <v>29</v>
      </c>
      <c r="E130" s="62">
        <v>4</v>
      </c>
      <c r="F130" s="62" t="s">
        <v>30</v>
      </c>
      <c r="G130" s="62">
        <v>1</v>
      </c>
      <c r="H130" s="62" t="s">
        <v>31</v>
      </c>
      <c r="I130" s="62">
        <v>3</v>
      </c>
      <c r="J130" s="62">
        <v>11</v>
      </c>
      <c r="K130" s="62">
        <v>3</v>
      </c>
      <c r="L130" s="62">
        <v>1</v>
      </c>
      <c r="M130" s="62" t="s">
        <v>32</v>
      </c>
      <c r="N130" s="3">
        <f t="shared" si="23"/>
        <v>154.34375</v>
      </c>
      <c r="O130" s="9">
        <f t="shared" si="24"/>
        <v>154.34375</v>
      </c>
      <c r="P130" s="4">
        <f t="shared" si="25"/>
        <v>13.469999999999999</v>
      </c>
      <c r="Q130" s="11">
        <f t="shared" si="26"/>
        <v>8.7272727272727266</v>
      </c>
      <c r="R130" s="10">
        <f t="shared" si="27"/>
        <v>0</v>
      </c>
    </row>
    <row r="131" spans="1:20" s="8" customFormat="1">
      <c r="A131" s="62">
        <v>8</v>
      </c>
      <c r="B131" s="62" t="s">
        <v>33</v>
      </c>
      <c r="C131" s="12" t="s">
        <v>62</v>
      </c>
      <c r="D131" s="62" t="s">
        <v>29</v>
      </c>
      <c r="E131" s="62">
        <v>4</v>
      </c>
      <c r="F131" s="62" t="s">
        <v>30</v>
      </c>
      <c r="G131" s="62">
        <v>1</v>
      </c>
      <c r="H131" s="62" t="s">
        <v>31</v>
      </c>
      <c r="I131" s="62">
        <v>3</v>
      </c>
      <c r="J131" s="62">
        <v>11</v>
      </c>
      <c r="K131" s="62">
        <v>3</v>
      </c>
      <c r="L131" s="62">
        <v>4</v>
      </c>
      <c r="M131" s="62" t="s">
        <v>31</v>
      </c>
      <c r="N131" s="3">
        <f t="shared" si="23"/>
        <v>59.125</v>
      </c>
      <c r="O131" s="9">
        <f t="shared" si="24"/>
        <v>59.125</v>
      </c>
      <c r="P131" s="4">
        <f t="shared" si="25"/>
        <v>9.4290000000000003</v>
      </c>
      <c r="Q131" s="11">
        <f t="shared" si="26"/>
        <v>15.947568710359407</v>
      </c>
      <c r="R131" s="10">
        <f t="shared" si="27"/>
        <v>0</v>
      </c>
    </row>
    <row r="132" spans="1:20" s="8" customFormat="1">
      <c r="A132" s="62">
        <v>9</v>
      </c>
      <c r="B132" s="62" t="s">
        <v>33</v>
      </c>
      <c r="C132" s="12" t="s">
        <v>34</v>
      </c>
      <c r="D132" s="62" t="s">
        <v>29</v>
      </c>
      <c r="E132" s="62">
        <v>1</v>
      </c>
      <c r="F132" s="62" t="s">
        <v>30</v>
      </c>
      <c r="G132" s="62">
        <v>1</v>
      </c>
      <c r="H132" s="62" t="s">
        <v>31</v>
      </c>
      <c r="I132" s="62">
        <v>6</v>
      </c>
      <c r="J132" s="62">
        <v>10</v>
      </c>
      <c r="K132" s="62">
        <v>8</v>
      </c>
      <c r="L132" s="62">
        <v>7</v>
      </c>
      <c r="M132" s="62" t="s">
        <v>31</v>
      </c>
      <c r="N132" s="3">
        <f t="shared" si="23"/>
        <v>41.25</v>
      </c>
      <c r="O132" s="9">
        <f t="shared" si="24"/>
        <v>0</v>
      </c>
      <c r="P132" s="4">
        <f t="shared" si="25"/>
        <v>0</v>
      </c>
      <c r="Q132" s="11">
        <f t="shared" si="26"/>
        <v>0</v>
      </c>
      <c r="R132" s="10">
        <f t="shared" si="27"/>
        <v>0</v>
      </c>
    </row>
    <row r="133" spans="1:20" s="8" customFormat="1">
      <c r="A133" s="62">
        <v>10</v>
      </c>
      <c r="B133" s="62" t="s">
        <v>33</v>
      </c>
      <c r="C133" s="12" t="s">
        <v>34</v>
      </c>
      <c r="D133" s="62" t="s">
        <v>29</v>
      </c>
      <c r="E133" s="62">
        <v>1</v>
      </c>
      <c r="F133" s="62" t="s">
        <v>30</v>
      </c>
      <c r="G133" s="62">
        <v>1</v>
      </c>
      <c r="H133" s="62" t="s">
        <v>31</v>
      </c>
      <c r="I133" s="62">
        <v>6</v>
      </c>
      <c r="J133" s="62">
        <v>10</v>
      </c>
      <c r="K133" s="62">
        <v>8</v>
      </c>
      <c r="L133" s="62">
        <v>8</v>
      </c>
      <c r="M133" s="62" t="s">
        <v>31</v>
      </c>
      <c r="N133" s="3">
        <f t="shared" si="23"/>
        <v>37.1875</v>
      </c>
      <c r="O133" s="9">
        <f t="shared" si="24"/>
        <v>0</v>
      </c>
      <c r="P133" s="4">
        <f t="shared" si="25"/>
        <v>0</v>
      </c>
      <c r="Q133" s="11">
        <f t="shared" si="26"/>
        <v>0</v>
      </c>
      <c r="R133" s="10">
        <f t="shared" si="27"/>
        <v>0</v>
      </c>
    </row>
    <row r="134" spans="1:20" s="8" customFormat="1">
      <c r="A134" s="62">
        <v>11</v>
      </c>
      <c r="B134" s="62" t="s">
        <v>33</v>
      </c>
      <c r="C134" s="12" t="s">
        <v>34</v>
      </c>
      <c r="D134" s="62" t="s">
        <v>29</v>
      </c>
      <c r="E134" s="62">
        <v>1</v>
      </c>
      <c r="F134" s="62" t="s">
        <v>30</v>
      </c>
      <c r="G134" s="62">
        <v>1</v>
      </c>
      <c r="H134" s="62" t="s">
        <v>31</v>
      </c>
      <c r="I134" s="62">
        <v>6</v>
      </c>
      <c r="J134" s="62">
        <v>12</v>
      </c>
      <c r="K134" s="62">
        <v>9</v>
      </c>
      <c r="L134" s="62">
        <v>7</v>
      </c>
      <c r="M134" s="62" t="s">
        <v>31</v>
      </c>
      <c r="N134" s="3">
        <f t="shared" si="23"/>
        <v>49.5</v>
      </c>
      <c r="O134" s="9">
        <f t="shared" si="24"/>
        <v>49.5</v>
      </c>
      <c r="P134" s="4">
        <f t="shared" si="25"/>
        <v>6.7349999999999994</v>
      </c>
      <c r="Q134" s="11">
        <f t="shared" si="26"/>
        <v>13.606060606060606</v>
      </c>
      <c r="R134" s="10">
        <f t="shared" si="27"/>
        <v>0</v>
      </c>
    </row>
    <row r="135" spans="1:20" s="8" customFormat="1">
      <c r="A135" s="62">
        <v>12</v>
      </c>
      <c r="B135" s="62" t="s">
        <v>33</v>
      </c>
      <c r="C135" s="12" t="s">
        <v>34</v>
      </c>
      <c r="D135" s="62" t="s">
        <v>29</v>
      </c>
      <c r="E135" s="62">
        <v>1</v>
      </c>
      <c r="F135" s="62" t="s">
        <v>30</v>
      </c>
      <c r="G135" s="62">
        <v>1</v>
      </c>
      <c r="H135" s="62" t="s">
        <v>31</v>
      </c>
      <c r="I135" s="62">
        <v>6</v>
      </c>
      <c r="J135" s="62">
        <v>12</v>
      </c>
      <c r="K135" s="62">
        <v>8</v>
      </c>
      <c r="L135" s="62">
        <v>5</v>
      </c>
      <c r="M135" s="62" t="s">
        <v>31</v>
      </c>
      <c r="N135" s="3">
        <f t="shared" si="23"/>
        <v>59.625</v>
      </c>
      <c r="O135" s="9">
        <f t="shared" si="24"/>
        <v>59.625</v>
      </c>
      <c r="P135" s="4">
        <f t="shared" si="25"/>
        <v>9.4290000000000003</v>
      </c>
      <c r="Q135" s="11">
        <f t="shared" si="26"/>
        <v>15.813836477987421</v>
      </c>
      <c r="R135" s="10">
        <f t="shared" si="27"/>
        <v>0</v>
      </c>
    </row>
    <row r="136" spans="1:20" s="8" customFormat="1">
      <c r="A136" s="62">
        <v>13</v>
      </c>
      <c r="B136" s="62" t="s">
        <v>33</v>
      </c>
      <c r="C136" s="12" t="s">
        <v>34</v>
      </c>
      <c r="D136" s="62" t="s">
        <v>29</v>
      </c>
      <c r="E136" s="62">
        <v>1</v>
      </c>
      <c r="F136" s="62" t="s">
        <v>30</v>
      </c>
      <c r="G136" s="62">
        <v>1</v>
      </c>
      <c r="H136" s="62" t="s">
        <v>31</v>
      </c>
      <c r="I136" s="62">
        <v>6</v>
      </c>
      <c r="J136" s="62">
        <v>10</v>
      </c>
      <c r="K136" s="62">
        <v>7</v>
      </c>
      <c r="L136" s="62">
        <v>3</v>
      </c>
      <c r="M136" s="62" t="s">
        <v>32</v>
      </c>
      <c r="N136" s="3">
        <f t="shared" si="23"/>
        <v>74.375</v>
      </c>
      <c r="O136" s="9">
        <f t="shared" si="24"/>
        <v>74.375</v>
      </c>
      <c r="P136" s="4">
        <f t="shared" si="25"/>
        <v>9.4290000000000003</v>
      </c>
      <c r="Q136" s="11">
        <f t="shared" si="26"/>
        <v>12.677647058823529</v>
      </c>
      <c r="R136" s="10">
        <f t="shared" si="27"/>
        <v>0</v>
      </c>
    </row>
    <row r="137" spans="1:20" s="8" customFormat="1">
      <c r="A137" s="62">
        <v>14</v>
      </c>
      <c r="B137" s="62" t="s">
        <v>33</v>
      </c>
      <c r="C137" s="12" t="s">
        <v>34</v>
      </c>
      <c r="D137" s="62" t="s">
        <v>29</v>
      </c>
      <c r="E137" s="62">
        <v>1</v>
      </c>
      <c r="F137" s="62" t="s">
        <v>30</v>
      </c>
      <c r="G137" s="62">
        <v>1</v>
      </c>
      <c r="H137" s="62" t="s">
        <v>31</v>
      </c>
      <c r="I137" s="62">
        <v>6</v>
      </c>
      <c r="J137" s="62">
        <v>11</v>
      </c>
      <c r="K137" s="62">
        <v>7</v>
      </c>
      <c r="L137" s="62">
        <v>10</v>
      </c>
      <c r="M137" s="62" t="s">
        <v>31</v>
      </c>
      <c r="N137" s="3">
        <f t="shared" si="23"/>
        <v>29.478281249999998</v>
      </c>
      <c r="O137" s="9">
        <f t="shared" si="24"/>
        <v>0</v>
      </c>
      <c r="P137" s="4">
        <f t="shared" si="25"/>
        <v>0</v>
      </c>
      <c r="Q137" s="11">
        <f t="shared" si="26"/>
        <v>0</v>
      </c>
      <c r="R137" s="10">
        <f t="shared" si="27"/>
        <v>0</v>
      </c>
    </row>
    <row r="138" spans="1:20" s="8" customFormat="1">
      <c r="A138" s="62">
        <v>15</v>
      </c>
      <c r="B138" s="62" t="s">
        <v>33</v>
      </c>
      <c r="C138" s="12" t="s">
        <v>34</v>
      </c>
      <c r="D138" s="62" t="s">
        <v>29</v>
      </c>
      <c r="E138" s="62">
        <v>1</v>
      </c>
      <c r="F138" s="62" t="s">
        <v>30</v>
      </c>
      <c r="G138" s="62">
        <v>1</v>
      </c>
      <c r="H138" s="62" t="s">
        <v>31</v>
      </c>
      <c r="I138" s="62">
        <v>6</v>
      </c>
      <c r="J138" s="62">
        <v>18</v>
      </c>
      <c r="K138" s="62">
        <v>11</v>
      </c>
      <c r="L138" s="62">
        <v>6</v>
      </c>
      <c r="M138" s="62" t="s">
        <v>31</v>
      </c>
      <c r="N138" s="3">
        <f t="shared" si="23"/>
        <v>81.5625</v>
      </c>
      <c r="O138" s="9">
        <f t="shared" si="24"/>
        <v>81.5625</v>
      </c>
      <c r="P138" s="4">
        <f t="shared" si="25"/>
        <v>16.164000000000001</v>
      </c>
      <c r="Q138" s="11">
        <f t="shared" si="26"/>
        <v>19.817931034482761</v>
      </c>
      <c r="R138" s="10">
        <f t="shared" si="27"/>
        <v>0</v>
      </c>
    </row>
    <row r="139" spans="1:20" s="8" customFormat="1">
      <c r="A139" s="62">
        <v>16</v>
      </c>
      <c r="B139" s="62" t="s">
        <v>47</v>
      </c>
      <c r="C139" s="12" t="s">
        <v>91</v>
      </c>
      <c r="D139" s="62" t="s">
        <v>29</v>
      </c>
      <c r="E139" s="62">
        <v>1</v>
      </c>
      <c r="F139" s="62" t="s">
        <v>30</v>
      </c>
      <c r="G139" s="62">
        <v>1</v>
      </c>
      <c r="H139" s="62" t="s">
        <v>31</v>
      </c>
      <c r="I139" s="62">
        <v>1</v>
      </c>
      <c r="J139" s="62">
        <v>17</v>
      </c>
      <c r="K139" s="62">
        <v>8</v>
      </c>
      <c r="L139" s="62">
        <v>6</v>
      </c>
      <c r="M139" s="62" t="s">
        <v>32</v>
      </c>
      <c r="N139" s="3">
        <f t="shared" si="23"/>
        <v>77.03125</v>
      </c>
      <c r="O139" s="9">
        <f t="shared" si="24"/>
        <v>77.03125</v>
      </c>
      <c r="P139" s="4">
        <f t="shared" si="25"/>
        <v>14.817</v>
      </c>
      <c r="Q139" s="11">
        <f t="shared" si="26"/>
        <v>19.235050709939149</v>
      </c>
      <c r="R139" s="10">
        <f t="shared" si="27"/>
        <v>0</v>
      </c>
    </row>
    <row r="140" spans="1:20" s="8" customFormat="1">
      <c r="A140" s="62">
        <v>17</v>
      </c>
      <c r="B140" s="62" t="s">
        <v>50</v>
      </c>
      <c r="C140" s="12" t="s">
        <v>91</v>
      </c>
      <c r="D140" s="62" t="s">
        <v>29</v>
      </c>
      <c r="E140" s="62">
        <v>1</v>
      </c>
      <c r="F140" s="62" t="s">
        <v>30</v>
      </c>
      <c r="G140" s="62">
        <v>1</v>
      </c>
      <c r="H140" s="62" t="s">
        <v>31</v>
      </c>
      <c r="I140" s="62">
        <v>1</v>
      </c>
      <c r="J140" s="62">
        <v>17</v>
      </c>
      <c r="K140" s="62">
        <v>8</v>
      </c>
      <c r="L140" s="62">
        <v>10</v>
      </c>
      <c r="M140" s="62" t="s">
        <v>32</v>
      </c>
      <c r="N140" s="3">
        <f t="shared" si="23"/>
        <v>45.557343750000001</v>
      </c>
      <c r="O140" s="9">
        <f t="shared" si="24"/>
        <v>45.557343750000001</v>
      </c>
      <c r="P140" s="4">
        <f t="shared" si="25"/>
        <v>9.4290000000000003</v>
      </c>
      <c r="Q140" s="11">
        <f t="shared" si="26"/>
        <v>20.696992457994217</v>
      </c>
      <c r="R140" s="10">
        <f t="shared" si="27"/>
        <v>0</v>
      </c>
    </row>
    <row r="141" spans="1:20">
      <c r="A141" s="62">
        <v>18</v>
      </c>
      <c r="B141" s="62" t="s">
        <v>53</v>
      </c>
      <c r="C141" s="12" t="s">
        <v>92</v>
      </c>
      <c r="D141" s="62" t="s">
        <v>29</v>
      </c>
      <c r="E141" s="62">
        <v>1</v>
      </c>
      <c r="F141" s="62" t="s">
        <v>30</v>
      </c>
      <c r="G141" s="62">
        <v>1</v>
      </c>
      <c r="H141" s="62" t="s">
        <v>31</v>
      </c>
      <c r="I141" s="62">
        <v>1</v>
      </c>
      <c r="J141" s="62">
        <v>20</v>
      </c>
      <c r="K141" s="62">
        <v>7</v>
      </c>
      <c r="L141" s="62">
        <v>10</v>
      </c>
      <c r="M141" s="62" t="s">
        <v>32</v>
      </c>
      <c r="N141" s="3">
        <f t="shared" si="23"/>
        <v>53.596874999999997</v>
      </c>
      <c r="O141" s="9">
        <f t="shared" si="24"/>
        <v>53.596874999999997</v>
      </c>
      <c r="P141" s="4">
        <f t="shared" si="25"/>
        <v>13.469999999999999</v>
      </c>
      <c r="Q141" s="11">
        <f t="shared" si="26"/>
        <v>25.132062270421549</v>
      </c>
      <c r="R141" s="10">
        <f t="shared" si="27"/>
        <v>0</v>
      </c>
      <c r="S141" s="7"/>
      <c r="T141" s="8"/>
    </row>
    <row r="142" spans="1:20">
      <c r="A142" s="62">
        <v>19</v>
      </c>
      <c r="B142" s="62" t="s">
        <v>93</v>
      </c>
      <c r="C142" s="12" t="s">
        <v>94</v>
      </c>
      <c r="D142" s="62" t="s">
        <v>29</v>
      </c>
      <c r="E142" s="62">
        <v>1</v>
      </c>
      <c r="F142" s="62" t="s">
        <v>30</v>
      </c>
      <c r="G142" s="62">
        <v>1</v>
      </c>
      <c r="H142" s="62" t="s">
        <v>31</v>
      </c>
      <c r="I142" s="62">
        <v>1</v>
      </c>
      <c r="J142" s="62">
        <v>20</v>
      </c>
      <c r="K142" s="62">
        <v>11</v>
      </c>
      <c r="L142" s="62">
        <v>3</v>
      </c>
      <c r="M142" s="62" t="s">
        <v>32</v>
      </c>
      <c r="N142" s="3">
        <f t="shared" si="23"/>
        <v>148.75</v>
      </c>
      <c r="O142" s="9">
        <f t="shared" si="24"/>
        <v>148.75</v>
      </c>
      <c r="P142" s="4">
        <f t="shared" si="25"/>
        <v>22.899000000000001</v>
      </c>
      <c r="Q142" s="11">
        <f t="shared" si="26"/>
        <v>15.394285714285715</v>
      </c>
      <c r="R142" s="10">
        <f t="shared" si="27"/>
        <v>0</v>
      </c>
      <c r="S142" s="8"/>
      <c r="T142" s="8"/>
    </row>
    <row r="143" spans="1:20">
      <c r="A143" s="62">
        <v>20</v>
      </c>
      <c r="B143" s="62" t="s">
        <v>95</v>
      </c>
      <c r="C143" s="12" t="s">
        <v>96</v>
      </c>
      <c r="D143" s="62" t="s">
        <v>29</v>
      </c>
      <c r="E143" s="62">
        <v>1</v>
      </c>
      <c r="F143" s="62" t="s">
        <v>30</v>
      </c>
      <c r="G143" s="62">
        <v>1</v>
      </c>
      <c r="H143" s="62" t="s">
        <v>31</v>
      </c>
      <c r="I143" s="62">
        <v>1</v>
      </c>
      <c r="J143" s="62">
        <v>14</v>
      </c>
      <c r="K143" s="62">
        <v>9</v>
      </c>
      <c r="L143" s="62">
        <v>9</v>
      </c>
      <c r="M143" s="62" t="s">
        <v>32</v>
      </c>
      <c r="N143" s="3">
        <f t="shared" si="23"/>
        <v>38.5</v>
      </c>
      <c r="O143" s="9">
        <f t="shared" si="24"/>
        <v>38.5</v>
      </c>
      <c r="P143" s="4">
        <f t="shared" si="25"/>
        <v>6.7349999999999994</v>
      </c>
      <c r="Q143" s="11">
        <f t="shared" si="26"/>
        <v>17.493506493506494</v>
      </c>
      <c r="R143" s="10">
        <f t="shared" si="27"/>
        <v>0</v>
      </c>
      <c r="S143" s="8"/>
      <c r="T143" s="8"/>
    </row>
    <row r="144" spans="1:20">
      <c r="A144" s="62">
        <v>21</v>
      </c>
      <c r="B144" s="62" t="s">
        <v>95</v>
      </c>
      <c r="C144" s="12" t="s">
        <v>97</v>
      </c>
      <c r="D144" s="62" t="s">
        <v>29</v>
      </c>
      <c r="E144" s="62">
        <v>1</v>
      </c>
      <c r="F144" s="62" t="s">
        <v>30</v>
      </c>
      <c r="G144" s="62">
        <v>1</v>
      </c>
      <c r="H144" s="62" t="s">
        <v>31</v>
      </c>
      <c r="I144" s="62">
        <v>1</v>
      </c>
      <c r="J144" s="62">
        <v>14</v>
      </c>
      <c r="K144" s="62">
        <v>9</v>
      </c>
      <c r="L144" s="62">
        <v>9</v>
      </c>
      <c r="M144" s="62" t="s">
        <v>32</v>
      </c>
      <c r="N144" s="3">
        <f t="shared" si="23"/>
        <v>38.5</v>
      </c>
      <c r="O144" s="9">
        <f t="shared" si="24"/>
        <v>38.5</v>
      </c>
      <c r="P144" s="4">
        <f t="shared" si="25"/>
        <v>6.7349999999999994</v>
      </c>
      <c r="Q144" s="11">
        <f t="shared" si="26"/>
        <v>17.493506493506494</v>
      </c>
      <c r="R144" s="10">
        <f t="shared" si="27"/>
        <v>0</v>
      </c>
      <c r="S144" s="8"/>
      <c r="T144" s="8"/>
    </row>
    <row r="145" spans="1:20">
      <c r="A145" s="62">
        <v>22</v>
      </c>
      <c r="B145" s="62" t="s">
        <v>98</v>
      </c>
      <c r="C145" s="12" t="s">
        <v>99</v>
      </c>
      <c r="D145" s="62" t="s">
        <v>29</v>
      </c>
      <c r="E145" s="62">
        <v>1</v>
      </c>
      <c r="F145" s="62" t="s">
        <v>30</v>
      </c>
      <c r="G145" s="62">
        <v>1</v>
      </c>
      <c r="H145" s="62" t="s">
        <v>31</v>
      </c>
      <c r="I145" s="62">
        <v>1</v>
      </c>
      <c r="J145" s="62">
        <v>18</v>
      </c>
      <c r="K145" s="62">
        <v>11</v>
      </c>
      <c r="L145" s="62">
        <v>3</v>
      </c>
      <c r="M145" s="62" t="s">
        <v>32</v>
      </c>
      <c r="N145" s="3">
        <f t="shared" si="23"/>
        <v>133.875</v>
      </c>
      <c r="O145" s="9">
        <f t="shared" si="24"/>
        <v>133.875</v>
      </c>
      <c r="P145" s="4">
        <f t="shared" si="25"/>
        <v>20.204999999999998</v>
      </c>
      <c r="Q145" s="11">
        <f t="shared" si="26"/>
        <v>15.092436974789914</v>
      </c>
      <c r="R145" s="10">
        <f t="shared" si="27"/>
        <v>0</v>
      </c>
      <c r="S145" s="8"/>
      <c r="T145" s="8"/>
    </row>
    <row r="146" spans="1:20">
      <c r="A146" s="62">
        <v>23</v>
      </c>
      <c r="B146" s="62" t="s">
        <v>100</v>
      </c>
      <c r="C146" s="12" t="s">
        <v>99</v>
      </c>
      <c r="D146" s="62" t="s">
        <v>29</v>
      </c>
      <c r="E146" s="62">
        <v>1</v>
      </c>
      <c r="F146" s="62" t="s">
        <v>30</v>
      </c>
      <c r="G146" s="62">
        <v>1</v>
      </c>
      <c r="H146" s="62" t="s">
        <v>31</v>
      </c>
      <c r="I146" s="62">
        <v>1</v>
      </c>
      <c r="J146" s="62">
        <v>18</v>
      </c>
      <c r="K146" s="62">
        <v>11</v>
      </c>
      <c r="L146" s="62">
        <v>12</v>
      </c>
      <c r="M146" s="62" t="s">
        <v>32</v>
      </c>
      <c r="N146" s="3">
        <f t="shared" si="23"/>
        <v>45.711562499999999</v>
      </c>
      <c r="O146" s="9">
        <f t="shared" si="24"/>
        <v>45.711562499999999</v>
      </c>
      <c r="P146" s="4">
        <f t="shared" si="25"/>
        <v>8.0820000000000007</v>
      </c>
      <c r="Q146" s="11">
        <f t="shared" si="26"/>
        <v>17.680428228634714</v>
      </c>
      <c r="R146" s="10">
        <f t="shared" si="27"/>
        <v>0</v>
      </c>
      <c r="S146" s="8"/>
      <c r="T146" s="8"/>
    </row>
    <row r="147" spans="1:20">
      <c r="A147" s="62">
        <v>24</v>
      </c>
      <c r="B147" s="62" t="s">
        <v>98</v>
      </c>
      <c r="C147" s="12" t="s">
        <v>101</v>
      </c>
      <c r="D147" s="62" t="s">
        <v>29</v>
      </c>
      <c r="E147" s="62">
        <v>1</v>
      </c>
      <c r="F147" s="62" t="s">
        <v>30</v>
      </c>
      <c r="G147" s="62">
        <v>1</v>
      </c>
      <c r="H147" s="62" t="s">
        <v>31</v>
      </c>
      <c r="I147" s="62">
        <v>1</v>
      </c>
      <c r="J147" s="62">
        <v>18</v>
      </c>
      <c r="K147" s="62">
        <v>8</v>
      </c>
      <c r="L147" s="62">
        <v>2</v>
      </c>
      <c r="M147" s="62" t="s">
        <v>32</v>
      </c>
      <c r="N147" s="3">
        <f t="shared" si="23"/>
        <v>176.96250000000001</v>
      </c>
      <c r="O147" s="9">
        <f t="shared" si="24"/>
        <v>176.96250000000001</v>
      </c>
      <c r="P147" s="4">
        <f t="shared" si="25"/>
        <v>21.552</v>
      </c>
      <c r="Q147" s="11">
        <f t="shared" si="26"/>
        <v>12.178851451578723</v>
      </c>
      <c r="R147" s="10">
        <f t="shared" si="27"/>
        <v>0</v>
      </c>
      <c r="S147" s="8"/>
      <c r="T147" s="8"/>
    </row>
    <row r="148" spans="1:20">
      <c r="A148" s="62">
        <v>25</v>
      </c>
      <c r="B148" s="62" t="s">
        <v>102</v>
      </c>
      <c r="C148" s="12" t="s">
        <v>103</v>
      </c>
      <c r="D148" s="62" t="s">
        <v>29</v>
      </c>
      <c r="E148" s="62">
        <v>5</v>
      </c>
      <c r="F148" s="62" t="s">
        <v>30</v>
      </c>
      <c r="G148" s="62">
        <v>1</v>
      </c>
      <c r="H148" s="62" t="s">
        <v>31</v>
      </c>
      <c r="I148" s="62">
        <v>1</v>
      </c>
      <c r="J148" s="62">
        <v>69</v>
      </c>
      <c r="K148" s="62">
        <v>11</v>
      </c>
      <c r="L148" s="62">
        <v>10</v>
      </c>
      <c r="M148" s="62" t="s">
        <v>32</v>
      </c>
      <c r="N148" s="3">
        <f t="shared" si="23"/>
        <v>85.754999999999995</v>
      </c>
      <c r="O148" s="9">
        <f t="shared" si="24"/>
        <v>85.754999999999995</v>
      </c>
      <c r="P148" s="4">
        <f t="shared" si="25"/>
        <v>29.634</v>
      </c>
      <c r="Q148" s="11">
        <f t="shared" si="26"/>
        <v>34.556585621829633</v>
      </c>
      <c r="R148" s="10">
        <f t="shared" si="27"/>
        <v>0</v>
      </c>
      <c r="S148" s="8"/>
      <c r="T148" s="8"/>
    </row>
    <row r="149" spans="1:20">
      <c r="A149" s="78" t="s">
        <v>35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80"/>
      <c r="R149" s="10">
        <f>SUM(R124:R148)</f>
        <v>19.673756666666666</v>
      </c>
      <c r="S149" s="8"/>
      <c r="T149" s="8"/>
    </row>
    <row r="150" spans="1:20">
      <c r="A150" s="14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6"/>
      <c r="S150" s="8"/>
      <c r="T150" s="8"/>
    </row>
    <row r="151" spans="1:20" ht="15.75">
      <c r="A151" s="24" t="s">
        <v>36</v>
      </c>
      <c r="B151" s="2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6"/>
      <c r="S151" s="8"/>
      <c r="T151" s="8"/>
    </row>
    <row r="152" spans="1:20" s="8" customFormat="1" ht="15.75">
      <c r="A152" s="24"/>
      <c r="B152" s="56" t="s">
        <v>104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6"/>
    </row>
    <row r="153" spans="1:20" s="8" customFormat="1" ht="15.75">
      <c r="A153" s="24"/>
      <c r="B153" s="56" t="s">
        <v>105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6"/>
    </row>
    <row r="154" spans="1:20" s="8" customFormat="1" ht="15.75">
      <c r="A154" s="24"/>
      <c r="B154" s="56" t="s">
        <v>106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6"/>
    </row>
    <row r="155" spans="1:20" s="8" customFormat="1" ht="15.75">
      <c r="A155" s="24"/>
      <c r="B155" s="56" t="s">
        <v>107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6"/>
    </row>
    <row r="156" spans="1:20" s="8" customFormat="1" ht="15.75">
      <c r="A156" s="24"/>
      <c r="B156" s="56" t="s">
        <v>108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6"/>
    </row>
    <row r="157" spans="1:20" s="8" customFormat="1" ht="15.75">
      <c r="A157" s="24"/>
      <c r="B157" s="56" t="s">
        <v>108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6"/>
    </row>
    <row r="158" spans="1:20" s="8" customFormat="1" ht="15.75">
      <c r="A158" s="24"/>
      <c r="B158" s="56" t="s">
        <v>107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6"/>
    </row>
    <row r="159" spans="1:20" s="8" customFormat="1" ht="15.75">
      <c r="A159" s="24"/>
      <c r="B159" s="56" t="s">
        <v>109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6"/>
    </row>
    <row r="160" spans="1:20" s="8" customFormat="1" ht="15.75">
      <c r="A160" s="24"/>
      <c r="B160" s="56" t="s">
        <v>110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6"/>
    </row>
    <row r="161" spans="1:20" s="8" customFormat="1" ht="15.75">
      <c r="A161" s="24"/>
      <c r="B161" s="56" t="s">
        <v>111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6"/>
    </row>
    <row r="162" spans="1:20" s="8" customFormat="1" ht="15.75">
      <c r="A162" s="24"/>
      <c r="B162" s="56" t="s">
        <v>112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6"/>
    </row>
    <row r="163" spans="1:20" s="8" customFormat="1" ht="15.75">
      <c r="A163" s="24"/>
      <c r="B163" s="56" t="s">
        <v>113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6"/>
    </row>
    <row r="164" spans="1:20" s="8" customFormat="1" ht="15.75">
      <c r="A164" s="24"/>
      <c r="B164" s="56" t="s">
        <v>114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6"/>
    </row>
    <row r="165" spans="1:20" s="8" customFormat="1" ht="15.75">
      <c r="A165" s="24"/>
      <c r="B165" s="56" t="s">
        <v>115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6"/>
    </row>
    <row r="166" spans="1:20" s="8" customFormat="1" ht="15.75">
      <c r="A166" s="24"/>
      <c r="B166" s="56" t="s">
        <v>116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6"/>
    </row>
    <row r="167" spans="1:20" s="8" customFormat="1" ht="15.75">
      <c r="A167" s="24"/>
      <c r="B167" s="56" t="s">
        <v>117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6"/>
    </row>
    <row r="168" spans="1:20">
      <c r="A168" s="49" t="s">
        <v>58</v>
      </c>
      <c r="B168" s="49"/>
      <c r="C168" s="49"/>
      <c r="D168" s="49"/>
      <c r="E168" s="49"/>
      <c r="F168" s="49"/>
      <c r="G168" s="49"/>
      <c r="H168" s="49"/>
      <c r="I168" s="49"/>
      <c r="J168" s="15"/>
      <c r="K168" s="15"/>
      <c r="L168" s="15"/>
      <c r="M168" s="15"/>
      <c r="N168" s="15"/>
      <c r="O168" s="15"/>
      <c r="P168" s="15"/>
      <c r="Q168" s="15"/>
      <c r="R168" s="16"/>
      <c r="S168" s="8"/>
      <c r="T168" s="8"/>
    </row>
    <row r="169" spans="1:20">
      <c r="A169" s="68" t="s">
        <v>118</v>
      </c>
      <c r="B169" s="69"/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69"/>
      <c r="Q169" s="58"/>
      <c r="R169" s="8"/>
      <c r="S169" s="8"/>
      <c r="T169" s="8"/>
    </row>
    <row r="170" spans="1:20" ht="18">
      <c r="A170" s="70" t="s">
        <v>26</v>
      </c>
      <c r="B170" s="71"/>
      <c r="C170" s="71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8"/>
      <c r="R170" s="8"/>
      <c r="S170" s="8"/>
      <c r="T170" s="8"/>
    </row>
    <row r="171" spans="1:20">
      <c r="A171" s="68" t="s">
        <v>46</v>
      </c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69"/>
      <c r="O171" s="69"/>
      <c r="P171" s="69"/>
      <c r="Q171" s="58"/>
      <c r="R171" s="8"/>
      <c r="S171" s="8"/>
      <c r="T171" s="8"/>
    </row>
    <row r="172" spans="1:20">
      <c r="A172" s="62">
        <v>1</v>
      </c>
      <c r="B172" s="62" t="s">
        <v>119</v>
      </c>
      <c r="C172" s="12" t="s">
        <v>92</v>
      </c>
      <c r="D172" s="62" t="s">
        <v>29</v>
      </c>
      <c r="E172" s="62">
        <v>1</v>
      </c>
      <c r="F172" s="62" t="s">
        <v>49</v>
      </c>
      <c r="G172" s="62">
        <v>1</v>
      </c>
      <c r="H172" s="62" t="s">
        <v>31</v>
      </c>
      <c r="I172" s="62">
        <v>1</v>
      </c>
      <c r="J172" s="62">
        <v>16</v>
      </c>
      <c r="K172" s="62">
        <v>10</v>
      </c>
      <c r="L172" s="62">
        <v>6</v>
      </c>
      <c r="M172" s="62" t="s">
        <v>32</v>
      </c>
      <c r="N172" s="3">
        <f t="shared" ref="N172:N181" si="28">(IF(F172="OŽ",IF(L172=1,550.8,IF(L172=2,426.38,IF(L172=3,342.14,IF(L172=4,181.44,IF(L172=5,168.48,IF(L172=6,155.52,IF(L172=7,148.5,IF(L172=8,144,0))))))))+IF(L172&lt;=8,0,IF(L172&lt;=16,137.7,IF(L172&lt;=24,108,IF(L172&lt;=32,80.1,IF(L172&lt;=36,52.2,0)))))-IF(L172&lt;=8,0,IF(L172&lt;=16,(L172-9)*2.754,IF(L172&lt;=24,(L172-17)* 2.754,IF(L172&lt;=32,(L172-25)* 2.754,IF(L172&lt;=36,(L172-33)*2.754,0))))),0)+IF(F172="PČ",IF(L172=1,449,IF(L172=2,314.6,IF(L172=3,238,IF(L172=4,172,IF(L172=5,159,IF(L172=6,145,IF(L172=7,132,IF(L172=8,119,0))))))))+IF(L172&lt;=8,0,IF(L172&lt;=16,88,IF(L172&lt;=24,55,IF(L172&lt;=32,22,0))))-IF(L172&lt;=8,0,IF(L172&lt;=16,(L172-9)*2.245,IF(L172&lt;=24,(L172-17)*2.245,IF(L172&lt;=32,(L172-25)*2.245,0)))),0)+IF(F172="PČneol",IF(L172=1,85,IF(L172=2,64.61,IF(L172=3,50.76,IF(L172=4,16.25,IF(L172=5,15,IF(L172=6,13.75,IF(L172=7,12.5,IF(L172=8,11.25,0))))))))+IF(L172&lt;=8,0,IF(L172&lt;=16,9,0))-IF(L172&lt;=8,0,IF(L172&lt;=16,(L172-9)*0.425,0)),0)+IF(F172="PŽ",IF(L172=1,85,IF(L172=2,59.5,IF(L172=3,45,IF(L172=4,32.5,IF(L172=5,30,IF(L172=6,27.5,IF(L172=7,25,IF(L172=8,22.5,0))))))))+IF(L172&lt;=8,0,IF(L172&lt;=16,19,IF(L172&lt;=24,13,IF(L172&lt;=32,8,0))))-IF(L172&lt;=8,0,IF(L172&lt;=16,(L172-9)*0.425,IF(L172&lt;=24,(L172-17)*0.425,IF(L172&lt;=32,(L172-25)*0.425,0)))),0)+IF(F172="EČ",IF(L172=1,204,IF(L172=2,156.24,IF(L172=3,123.84,IF(L172=4,72,IF(L172=5,66,IF(L172=6,60,IF(L172=7,54,IF(L172=8,48,0))))))))+IF(L172&lt;=8,0,IF(L172&lt;=16,40,IF(L172&lt;=24,25,0)))-IF(L172&lt;=8,0,IF(L172&lt;=16,(L172-9)*1.02,IF(L172&lt;=24,(L172-17)*1.02,0))),0)+IF(F172="EČneol",IF(L172=1,68,IF(L172=2,51.69,IF(L172=3,40.61,IF(L172=4,13,IF(L172=5,12,IF(L172=6,11,IF(L172=7,10,IF(L172=8,9,0)))))))))+IF(F172="EŽ",IF(L172=1,68,IF(L172=2,47.6,IF(L172=3,36,IF(L172=4,18,IF(L172=5,16.5,IF(L172=6,15,IF(L172=7,13.5,IF(L172=8,12,0))))))))+IF(L172&lt;=8,0,IF(L172&lt;=16,10,IF(L172&lt;=24,6,0)))-IF(L172&lt;=8,0,IF(L172&lt;=16,(L172-9)*0.34,IF(L172&lt;=24,(L172-17)*0.34,0))),0)+IF(F172="PT",IF(L172=1,68,IF(L172=2,52.08,IF(L172=3,41.28,IF(L172=4,24,IF(L172=5,22,IF(L172=6,20,IF(L172=7,18,IF(L172=8,16,0))))))))+IF(L172&lt;=8,0,IF(L172&lt;=16,13,IF(L172&lt;=24,9,IF(L172&lt;=32,4,0))))-IF(L172&lt;=8,0,IF(L172&lt;=16,(L172-9)*0.34,IF(L172&lt;=24,(L172-17)*0.34,IF(L172&lt;=32,(L172-25)*0.34,0)))),0)+IF(F172="JOŽ",IF(L172=1,85,IF(L172=2,59.5,IF(L172=3,45,IF(L172=4,32.5,IF(L172=5,30,IF(L172=6,27.5,IF(L172=7,25,IF(L172=8,22.5,0))))))))+IF(L172&lt;=8,0,IF(L172&lt;=16,19,IF(L172&lt;=24,13,0)))-IF(L172&lt;=8,0,IF(L172&lt;=16,(L172-9)*0.425,IF(L172&lt;=24,(L172-17)*0.425,0))),0)+IF(F172="JPČ",IF(L172=1,68,IF(L172=2,47.6,IF(L172=3,36,IF(L172=4,26,IF(L172=5,24,IF(L172=6,22,IF(L172=7,20,IF(L172=8,18,0))))))))+IF(L172&lt;=8,0,IF(L172&lt;=16,13,IF(L172&lt;=24,9,0)))-IF(L172&lt;=8,0,IF(L172&lt;=16,(L172-9)*0.34,IF(L172&lt;=24,(L172-17)*0.34,0))),0)+IF(F172="JEČ",IF(L172=1,34,IF(L172=2,26.04,IF(L172=3,20.6,IF(L172=4,12,IF(L172=5,11,IF(L172=6,10,IF(L172=7,9,IF(L172=8,8,0))))))))+IF(L172&lt;=8,0,IF(L172&lt;=16,6,0))-IF(L172&lt;=8,0,IF(L172&lt;=16,(L172-9)*0.17,0)),0)+IF(F172="JEOF",IF(L172=1,34,IF(L172=2,26.04,IF(L172=3,20.6,IF(L172=4,12,IF(L172=5,11,IF(L172=6,10,IF(L172=7,9,IF(L172=8,8,0))))))))+IF(L172&lt;=8,0,IF(L172&lt;=16,6,0))-IF(L172&lt;=8,0,IF(L172&lt;=16,(L172-9)*0.17,0)),0)+IF(F172="JnPČ",IF(L172=1,51,IF(L172=2,35.7,IF(L172=3,27,IF(L172=4,19.5,IF(L172=5,18,IF(L172=6,16.5,IF(L172=7,15,IF(L172=8,13.5,0))))))))+IF(L172&lt;=8,0,IF(L172&lt;=16,10,0))-IF(L172&lt;=8,0,IF(L172&lt;=16,(L172-9)*0.255,0)),0)+IF(F172="JnEČ",IF(L172=1,25.5,IF(L172=2,19.53,IF(L172=3,15.48,IF(L172=4,9,IF(L172=5,8.25,IF(L172=6,7.5,IF(L172=7,6.75,IF(L172=8,6,0))))))))+IF(L172&lt;=8,0,IF(L172&lt;=16,5,0))-IF(L172&lt;=8,0,IF(L172&lt;=16,(L172-9)*0.1275,0)),0)+IF(F172="JčPČ",IF(L172=1,21.25,IF(L172=2,14.5,IF(L172=3,11.5,IF(L172=4,7,IF(L172=5,6.5,IF(L172=6,6,IF(L172=7,5.5,IF(L172=8,5,0))))))))+IF(L172&lt;=8,0,IF(L172&lt;=16,4,0))-IF(L172&lt;=8,0,IF(L172&lt;=16,(L172-9)*0.10625,0)),0)+IF(F172="JčEČ",IF(L172=1,17,IF(L172=2,13.02,IF(L172=3,10.32,IF(L172=4,6,IF(L172=5,5.5,IF(L172=6,5,IF(L172=7,4.5,IF(L172=8,4,0))))))))+IF(L172&lt;=8,0,IF(L172&lt;=16,3,0))-IF(L172&lt;=8,0,IF(L172&lt;=16,(L172-9)*0.085,0)),0)+IF(F172="NEAK",IF(L172=1,11.48,IF(L172=2,8.79,IF(L172=3,6.97,IF(L172=4,4.05,IF(L172=5,3.71,IF(L172=6,3.38,IF(L172=7,3.04,IF(L172=8,2.7,0))))))))+IF(L172&lt;=8,0,IF(L172&lt;=16,2,IF(L172&lt;=24,1.3,0)))-IF(L172&lt;=8,0,IF(L172&lt;=16,(L172-9)*0.0574,IF(L172&lt;=24,(L172-17)*0.0574,0))),0))*IF(L172&lt;0,1,IF(OR(F172="PČ",F172="PŽ",F172="PT"),IF(J172&lt;32,J172/32,1),1))* IF(L172&lt;0,1,IF(OR(F172="EČ",F172="EŽ",F172="JOŽ",F172="JPČ",F172="NEAK"),IF(J172&lt;24,J172/24,1),1))*IF(L172&lt;0,1,IF(OR(F172="PČneol",F172="JEČ",F172="JEOF",F172="JnPČ",F172="JnEČ",F172="JčPČ",F172="JčEČ"),IF(J172&lt;16,J172/16,1),1))*IF(L172&lt;0,1,IF(F172="EČneol",IF(J172&lt;8,J172/8,1),1))</f>
        <v>40</v>
      </c>
      <c r="O172" s="9">
        <f t="shared" ref="O172:O181" si="29">IF(F172="OŽ",N172,IF(H172="Ne",IF(J172*0.3&lt;J172-L172,N172,0),IF(J172*0.1&lt;J172-L172,N172,0)))</f>
        <v>40</v>
      </c>
      <c r="P172" s="4">
        <f t="shared" ref="P172" si="30">IF(O172=0,0,IF(F172="OŽ",IF(L172&gt;35,0,IF(J172&gt;35,(36-L172)*1.836,((36-L172)-(36-J172))*1.836)),0)+IF(F172="PČ",IF(L172&gt;31,0,IF(J172&gt;31,(32-L172)*1.347,((32-L172)-(32-J172))*1.347)),0)+ IF(F172="PČneol",IF(L172&gt;15,0,IF(J172&gt;15,(16-L172)*0.255,((16-L172)-(16-J172))*0.255)),0)+IF(F172="PŽ",IF(L172&gt;31,0,IF(J172&gt;31,(32-L172)*0.255,((32-L172)-(32-J172))*0.255)),0)+IF(F172="EČ",IF(L172&gt;23,0,IF(J172&gt;23,(24-L172)*0.612,((24-L172)-(24-J172))*0.612)),0)+IF(F172="EČneol",IF(L172&gt;7,0,IF(J172&gt;7,(8-L172)*0.204,((8-L172)-(8-J172))*0.204)),0)+IF(F172="EŽ",IF(L172&gt;23,0,IF(J172&gt;23,(24-L172)*0.204,((24-L172)-(24-J172))*0.204)),0)+IF(F172="PT",IF(L172&gt;31,0,IF(J172&gt;31,(32-L172)*0.204,((32-L172)-(32-J172))*0.204)),0)+IF(F172="JOŽ",IF(L172&gt;23,0,IF(J172&gt;23,(24-L172)*0.255,((24-L172)-(24-J172))*0.255)),0)+IF(F172="JPČ",IF(L172&gt;23,0,IF(J172&gt;23,(24-L172)*0.204,((24-L172)-(24-J172))*0.204)),0)+IF(F172="JEČ",IF(L172&gt;15,0,IF(J172&gt;15,(16-L172)*0.102,((16-L172)-(16-J172))*0.102)),0)+IF(F172="JEOF",IF(L172&gt;15,0,IF(J172&gt;15,(16-L172)*0.102,((16-L172)-(16-J172))*0.102)),0)+IF(F172="JnPČ",IF(L172&gt;15,0,IF(J172&gt;15,(16-L172)*0.153,((16-L172)-(16-J172))*0.153)),0)+IF(F172="JnEČ",IF(L172&gt;15,0,IF(J172&gt;15,(16-L172)*0.0765,((16-L172)-(16-J172))*0.0765)),0)+IF(F172="JčPČ",IF(L172&gt;15,0,IF(J172&gt;15,(16-L172)*0.06375,((16-L172)-(16-J172))*0.06375)),0)+IF(F172="JčEČ",IF(L172&gt;15,0,IF(J172&gt;15,(16-L172)*0.051,((16-L172)-(16-J172))*0.051)),0)+IF(F172="NEAK",IF(L172&gt;23,0,IF(J172&gt;23,(24-L172)*0.03444,((24-L172)-(24-J172))*0.03444)),0))</f>
        <v>6.12</v>
      </c>
      <c r="Q172" s="11">
        <f t="shared" ref="Q172" si="31">IF(ISERROR(P172*100/N172),0,(P172*100/N172))</f>
        <v>15.3</v>
      </c>
      <c r="R172" s="10">
        <f t="shared" ref="R172:R181" si="32">IF(Q172&lt;=30,O172+P172,O172+O172*0.3)*IF(G172=1,0.4,IF(G172=2,0.75,IF(G172="1 (kas 4 m. 1 k. nerengiamos)",0.52,1)))*IF(D172="olimpinė",1,IF(M172="Ne",0.5,1))*IF(OR(A$5="Lietuvos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federacija"),IF(OR(J172&lt;8,K172&lt;16),0,1),1)*E172*IF(I172&lt;=1,1,1/I172)*IF(OR(A$5="Lietuvos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72" s="8"/>
      <c r="T172" s="8"/>
    </row>
    <row r="173" spans="1:20">
      <c r="A173" s="62">
        <v>2</v>
      </c>
      <c r="B173" s="62" t="s">
        <v>27</v>
      </c>
      <c r="C173" s="12" t="s">
        <v>28</v>
      </c>
      <c r="D173" s="62" t="s">
        <v>29</v>
      </c>
      <c r="E173" s="62">
        <v>1</v>
      </c>
      <c r="F173" s="62" t="s">
        <v>49</v>
      </c>
      <c r="G173" s="62">
        <v>1</v>
      </c>
      <c r="H173" s="62" t="s">
        <v>31</v>
      </c>
      <c r="I173" s="62">
        <v>1</v>
      </c>
      <c r="J173" s="62">
        <v>14</v>
      </c>
      <c r="K173" s="62">
        <v>10</v>
      </c>
      <c r="L173" s="62">
        <v>1</v>
      </c>
      <c r="M173" s="62" t="s">
        <v>32</v>
      </c>
      <c r="N173" s="3">
        <f t="shared" si="28"/>
        <v>119.00000000000001</v>
      </c>
      <c r="O173" s="9">
        <f t="shared" si="29"/>
        <v>119.00000000000001</v>
      </c>
      <c r="P173" s="4">
        <f t="shared" ref="P173:P181" si="33">IF(O173=0,0,IF(F173="OŽ",IF(L173&gt;35,0,IF(J173&gt;35,(36-L173)*1.836,((36-L173)-(36-J173))*1.836)),0)+IF(F173="PČ",IF(L173&gt;31,0,IF(J173&gt;31,(32-L173)*1.347,((32-L173)-(32-J173))*1.347)),0)+ IF(F173="PČneol",IF(L173&gt;15,0,IF(J173&gt;15,(16-L173)*0.255,((16-L173)-(16-J173))*0.255)),0)+IF(F173="PŽ",IF(L173&gt;31,0,IF(J173&gt;31,(32-L173)*0.255,((32-L173)-(32-J173))*0.255)),0)+IF(F173="EČ",IF(L173&gt;23,0,IF(J173&gt;23,(24-L173)*0.612,((24-L173)-(24-J173))*0.612)),0)+IF(F173="EČneol",IF(L173&gt;7,0,IF(J173&gt;7,(8-L173)*0.204,((8-L173)-(8-J173))*0.204)),0)+IF(F173="EŽ",IF(L173&gt;23,0,IF(J173&gt;23,(24-L173)*0.204,((24-L173)-(24-J173))*0.204)),0)+IF(F173="PT",IF(L173&gt;31,0,IF(J173&gt;31,(32-L173)*0.204,((32-L173)-(32-J173))*0.204)),0)+IF(F173="JOŽ",IF(L173&gt;23,0,IF(J173&gt;23,(24-L173)*0.255,((24-L173)-(24-J173))*0.255)),0)+IF(F173="JPČ",IF(L173&gt;23,0,IF(J173&gt;23,(24-L173)*0.204,((24-L173)-(24-J173))*0.204)),0)+IF(F173="JEČ",IF(L173&gt;15,0,IF(J173&gt;15,(16-L173)*0.102,((16-L173)-(16-J173))*0.102)),0)+IF(F173="JEOF",IF(L173&gt;15,0,IF(J173&gt;15,(16-L173)*0.102,((16-L173)-(16-J173))*0.102)),0)+IF(F173="JnPČ",IF(L173&gt;15,0,IF(J173&gt;15,(16-L173)*0.153,((16-L173)-(16-J173))*0.153)),0)+IF(F173="JnEČ",IF(L173&gt;15,0,IF(J173&gt;15,(16-L173)*0.0765,((16-L173)-(16-J173))*0.0765)),0)+IF(F173="JčPČ",IF(L173&gt;15,0,IF(J173&gt;15,(16-L173)*0.06375,((16-L173)-(16-J173))*0.06375)),0)+IF(F173="JčEČ",IF(L173&gt;15,0,IF(J173&gt;15,(16-L173)*0.051,((16-L173)-(16-J173))*0.051)),0)+IF(F173="NEAK",IF(L173&gt;23,0,IF(J173&gt;23,(24-L173)*0.03444,((24-L173)-(24-J173))*0.03444)),0))</f>
        <v>7.9559999999999995</v>
      </c>
      <c r="Q173" s="11">
        <f t="shared" ref="Q173:Q181" si="34">IF(ISERROR(P173*100/N173),0,(P173*100/N173))</f>
        <v>6.6857142857142842</v>
      </c>
      <c r="R173" s="10">
        <f t="shared" si="32"/>
        <v>0</v>
      </c>
      <c r="S173" s="8"/>
      <c r="T173" s="8"/>
    </row>
    <row r="174" spans="1:20">
      <c r="A174" s="62">
        <v>3</v>
      </c>
      <c r="B174" s="62" t="s">
        <v>33</v>
      </c>
      <c r="C174" s="12" t="s">
        <v>34</v>
      </c>
      <c r="D174" s="62" t="s">
        <v>29</v>
      </c>
      <c r="E174" s="62">
        <v>1</v>
      </c>
      <c r="F174" s="62" t="s">
        <v>49</v>
      </c>
      <c r="G174" s="62">
        <v>1</v>
      </c>
      <c r="H174" s="62" t="s">
        <v>31</v>
      </c>
      <c r="I174" s="62">
        <v>1</v>
      </c>
      <c r="J174" s="62">
        <v>14</v>
      </c>
      <c r="K174" s="62">
        <v>11</v>
      </c>
      <c r="L174" s="62">
        <v>4</v>
      </c>
      <c r="M174" s="62" t="s">
        <v>32</v>
      </c>
      <c r="N174" s="3">
        <f t="shared" si="28"/>
        <v>42</v>
      </c>
      <c r="O174" s="9">
        <f t="shared" si="29"/>
        <v>42</v>
      </c>
      <c r="P174" s="4">
        <f t="shared" si="33"/>
        <v>6.12</v>
      </c>
      <c r="Q174" s="11">
        <f t="shared" si="34"/>
        <v>14.571428571428571</v>
      </c>
      <c r="R174" s="10">
        <f t="shared" si="32"/>
        <v>0</v>
      </c>
      <c r="S174" s="8"/>
      <c r="T174" s="8"/>
    </row>
    <row r="175" spans="1:20">
      <c r="A175" s="62">
        <v>4</v>
      </c>
      <c r="B175" s="62" t="s">
        <v>120</v>
      </c>
      <c r="C175" s="12" t="s">
        <v>34</v>
      </c>
      <c r="D175" s="62" t="s">
        <v>29</v>
      </c>
      <c r="E175" s="62">
        <v>1</v>
      </c>
      <c r="F175" s="62" t="s">
        <v>49</v>
      </c>
      <c r="G175" s="62">
        <v>1</v>
      </c>
      <c r="H175" s="62" t="s">
        <v>31</v>
      </c>
      <c r="I175" s="62">
        <v>1</v>
      </c>
      <c r="J175" s="62">
        <v>14</v>
      </c>
      <c r="K175" s="62">
        <v>11</v>
      </c>
      <c r="L175" s="62">
        <v>10</v>
      </c>
      <c r="M175" s="62" t="s">
        <v>32</v>
      </c>
      <c r="N175" s="3">
        <f t="shared" si="28"/>
        <v>22.738333333333333</v>
      </c>
      <c r="O175" s="9">
        <f t="shared" si="29"/>
        <v>0</v>
      </c>
      <c r="P175" s="4">
        <f t="shared" si="33"/>
        <v>0</v>
      </c>
      <c r="Q175" s="11">
        <f t="shared" si="34"/>
        <v>0</v>
      </c>
      <c r="R175" s="10">
        <f t="shared" si="32"/>
        <v>0</v>
      </c>
      <c r="S175" s="8"/>
      <c r="T175" s="8"/>
    </row>
    <row r="176" spans="1:20">
      <c r="A176" s="62">
        <v>5</v>
      </c>
      <c r="B176" s="62" t="s">
        <v>82</v>
      </c>
      <c r="C176" s="12" t="s">
        <v>121</v>
      </c>
      <c r="D176" s="62" t="s">
        <v>29</v>
      </c>
      <c r="E176" s="62">
        <v>1</v>
      </c>
      <c r="F176" s="62" t="s">
        <v>49</v>
      </c>
      <c r="G176" s="62">
        <v>1</v>
      </c>
      <c r="H176" s="62" t="s">
        <v>31</v>
      </c>
      <c r="I176" s="62">
        <v>3</v>
      </c>
      <c r="J176" s="62">
        <v>12</v>
      </c>
      <c r="K176" s="62">
        <v>5</v>
      </c>
      <c r="L176" s="62">
        <v>8</v>
      </c>
      <c r="M176" s="62" t="s">
        <v>31</v>
      </c>
      <c r="N176" s="3">
        <f t="shared" si="28"/>
        <v>24</v>
      </c>
      <c r="O176" s="9">
        <f t="shared" si="29"/>
        <v>24</v>
      </c>
      <c r="P176" s="4">
        <f t="shared" si="33"/>
        <v>2.448</v>
      </c>
      <c r="Q176" s="11">
        <f t="shared" si="34"/>
        <v>10.199999999999999</v>
      </c>
      <c r="R176" s="10">
        <f t="shared" si="32"/>
        <v>0</v>
      </c>
      <c r="S176" s="8"/>
      <c r="T176" s="8"/>
    </row>
    <row r="177" spans="1:20">
      <c r="A177" s="62">
        <v>6</v>
      </c>
      <c r="B177" s="62" t="s">
        <v>82</v>
      </c>
      <c r="C177" s="12" t="s">
        <v>121</v>
      </c>
      <c r="D177" s="62" t="s">
        <v>29</v>
      </c>
      <c r="E177" s="62">
        <v>1</v>
      </c>
      <c r="F177" s="62" t="s">
        <v>49</v>
      </c>
      <c r="G177" s="62">
        <v>1</v>
      </c>
      <c r="H177" s="62" t="s">
        <v>31</v>
      </c>
      <c r="I177" s="62">
        <v>3</v>
      </c>
      <c r="J177" s="62">
        <v>11</v>
      </c>
      <c r="K177" s="62">
        <v>4</v>
      </c>
      <c r="L177" s="62">
        <v>4</v>
      </c>
      <c r="M177" s="62" t="s">
        <v>32</v>
      </c>
      <c r="N177" s="3">
        <f t="shared" si="28"/>
        <v>33</v>
      </c>
      <c r="O177" s="9">
        <f t="shared" si="29"/>
        <v>33</v>
      </c>
      <c r="P177" s="4">
        <f t="shared" si="33"/>
        <v>4.2839999999999998</v>
      </c>
      <c r="Q177" s="11">
        <f t="shared" si="34"/>
        <v>12.981818181818181</v>
      </c>
      <c r="R177" s="10">
        <f t="shared" si="32"/>
        <v>0</v>
      </c>
      <c r="S177" s="8"/>
      <c r="T177" s="8"/>
    </row>
    <row r="178" spans="1:20">
      <c r="A178" s="62">
        <v>7</v>
      </c>
      <c r="B178" s="62" t="s">
        <v>82</v>
      </c>
      <c r="C178" s="12" t="s">
        <v>121</v>
      </c>
      <c r="D178" s="62" t="s">
        <v>29</v>
      </c>
      <c r="E178" s="62">
        <v>1</v>
      </c>
      <c r="F178" s="62" t="s">
        <v>49</v>
      </c>
      <c r="G178" s="62">
        <v>1</v>
      </c>
      <c r="H178" s="62" t="s">
        <v>31</v>
      </c>
      <c r="I178" s="62">
        <v>3</v>
      </c>
      <c r="J178" s="62">
        <v>13</v>
      </c>
      <c r="K178" s="62">
        <v>4</v>
      </c>
      <c r="L178" s="62">
        <v>4</v>
      </c>
      <c r="M178" s="62" t="s">
        <v>31</v>
      </c>
      <c r="N178" s="3">
        <f t="shared" si="28"/>
        <v>39</v>
      </c>
      <c r="O178" s="9">
        <f t="shared" si="29"/>
        <v>39</v>
      </c>
      <c r="P178" s="4">
        <f t="shared" si="33"/>
        <v>5.508</v>
      </c>
      <c r="Q178" s="11">
        <f t="shared" si="34"/>
        <v>14.123076923076923</v>
      </c>
      <c r="R178" s="10">
        <f t="shared" si="32"/>
        <v>0</v>
      </c>
      <c r="S178" s="8"/>
      <c r="T178" s="8"/>
    </row>
    <row r="179" spans="1:20">
      <c r="A179" s="62">
        <v>8</v>
      </c>
      <c r="B179" s="62" t="s">
        <v>82</v>
      </c>
      <c r="C179" s="12" t="s">
        <v>121</v>
      </c>
      <c r="D179" s="62" t="s">
        <v>29</v>
      </c>
      <c r="E179" s="62">
        <v>1</v>
      </c>
      <c r="F179" s="62" t="s">
        <v>49</v>
      </c>
      <c r="G179" s="62">
        <v>1</v>
      </c>
      <c r="H179" s="62" t="s">
        <v>31</v>
      </c>
      <c r="I179" s="62">
        <v>3</v>
      </c>
      <c r="J179" s="62">
        <v>19</v>
      </c>
      <c r="K179" s="62">
        <v>5</v>
      </c>
      <c r="L179" s="62">
        <v>7</v>
      </c>
      <c r="M179" s="62" t="s">
        <v>31</v>
      </c>
      <c r="N179" s="3">
        <f t="shared" si="28"/>
        <v>42.75</v>
      </c>
      <c r="O179" s="9">
        <f t="shared" si="29"/>
        <v>42.75</v>
      </c>
      <c r="P179" s="4">
        <f t="shared" si="33"/>
        <v>7.3439999999999994</v>
      </c>
      <c r="Q179" s="11">
        <f t="shared" si="34"/>
        <v>17.178947368421053</v>
      </c>
      <c r="R179" s="10">
        <f t="shared" si="32"/>
        <v>0</v>
      </c>
      <c r="S179" s="8"/>
      <c r="T179" s="8"/>
    </row>
    <row r="180" spans="1:20">
      <c r="A180" s="62">
        <v>9</v>
      </c>
      <c r="B180" s="62" t="s">
        <v>47</v>
      </c>
      <c r="C180" s="12" t="s">
        <v>122</v>
      </c>
      <c r="D180" s="62" t="s">
        <v>29</v>
      </c>
      <c r="E180" s="62">
        <v>1</v>
      </c>
      <c r="F180" s="62" t="s">
        <v>49</v>
      </c>
      <c r="G180" s="62">
        <v>1</v>
      </c>
      <c r="H180" s="62" t="s">
        <v>31</v>
      </c>
      <c r="I180" s="62">
        <v>1</v>
      </c>
      <c r="J180" s="62">
        <v>11</v>
      </c>
      <c r="K180" s="62">
        <v>6</v>
      </c>
      <c r="L180" s="62">
        <v>4</v>
      </c>
      <c r="M180" s="62" t="s">
        <v>32</v>
      </c>
      <c r="N180" s="3">
        <f t="shared" si="28"/>
        <v>33</v>
      </c>
      <c r="O180" s="9">
        <f t="shared" si="29"/>
        <v>33</v>
      </c>
      <c r="P180" s="4">
        <f t="shared" si="33"/>
        <v>4.2839999999999998</v>
      </c>
      <c r="Q180" s="11">
        <f t="shared" si="34"/>
        <v>12.981818181818181</v>
      </c>
      <c r="R180" s="10">
        <f t="shared" si="32"/>
        <v>0</v>
      </c>
      <c r="S180" s="8"/>
      <c r="T180" s="8"/>
    </row>
    <row r="181" spans="1:20">
      <c r="A181" s="62">
        <v>10</v>
      </c>
      <c r="B181" s="62"/>
      <c r="C181" s="1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3">
        <f t="shared" si="28"/>
        <v>0</v>
      </c>
      <c r="O181" s="9">
        <f t="shared" si="29"/>
        <v>0</v>
      </c>
      <c r="P181" s="4">
        <f t="shared" si="33"/>
        <v>0</v>
      </c>
      <c r="Q181" s="11">
        <f t="shared" si="34"/>
        <v>0</v>
      </c>
      <c r="R181" s="10">
        <f t="shared" si="32"/>
        <v>0</v>
      </c>
      <c r="S181" s="8"/>
      <c r="T181" s="8"/>
    </row>
    <row r="182" spans="1:20" ht="15" customHeight="1">
      <c r="A182" s="65" t="s">
        <v>35</v>
      </c>
      <c r="B182" s="66"/>
      <c r="C182" s="66"/>
      <c r="D182" s="66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7"/>
      <c r="R182" s="10">
        <f>SUM(R172:R181)</f>
        <v>0</v>
      </c>
      <c r="S182" s="8"/>
      <c r="T182" s="8"/>
    </row>
    <row r="183" spans="1:20" ht="15.75">
      <c r="A183" s="24" t="s">
        <v>36</v>
      </c>
      <c r="B183" s="2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6"/>
      <c r="S183" s="8"/>
      <c r="T183" s="8"/>
    </row>
    <row r="184" spans="1:20" s="8" customFormat="1" ht="15.75">
      <c r="A184" s="24"/>
      <c r="B184" s="56" t="s">
        <v>123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6"/>
    </row>
    <row r="185" spans="1:20" s="8" customFormat="1" ht="15.75">
      <c r="A185" s="24"/>
      <c r="B185" s="56" t="s">
        <v>124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6"/>
    </row>
    <row r="186" spans="1:20" s="8" customFormat="1" ht="15.75">
      <c r="A186" s="24"/>
      <c r="B186" s="56" t="s">
        <v>125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6"/>
    </row>
    <row r="187" spans="1:20" s="8" customFormat="1" ht="15.75">
      <c r="A187" s="24"/>
      <c r="B187" s="56" t="s">
        <v>126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6"/>
    </row>
    <row r="188" spans="1:20" s="8" customFormat="1" ht="15.75">
      <c r="A188" s="24"/>
      <c r="B188" s="56" t="s">
        <v>127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6"/>
    </row>
    <row r="189" spans="1:20" s="8" customFormat="1" ht="15.75">
      <c r="A189" s="24"/>
      <c r="B189" s="56" t="s">
        <v>128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6"/>
    </row>
    <row r="190" spans="1:20" s="8" customFormat="1" ht="15.75">
      <c r="A190" s="24"/>
      <c r="B190" s="56" t="s">
        <v>129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6"/>
    </row>
    <row r="191" spans="1:20" s="8" customFormat="1" ht="15.75">
      <c r="A191" s="24"/>
      <c r="B191" s="56" t="s">
        <v>130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6"/>
    </row>
    <row r="192" spans="1:20">
      <c r="A192" s="49" t="s">
        <v>58</v>
      </c>
      <c r="B192" s="49"/>
      <c r="C192" s="49"/>
      <c r="D192" s="49"/>
      <c r="E192" s="49"/>
      <c r="F192" s="49"/>
      <c r="G192" s="49"/>
      <c r="H192" s="49"/>
      <c r="I192" s="49"/>
      <c r="J192" s="15"/>
      <c r="K192" s="15"/>
      <c r="L192" s="15"/>
      <c r="M192" s="15"/>
      <c r="N192" s="15"/>
      <c r="O192" s="15"/>
      <c r="P192" s="15"/>
      <c r="Q192" s="15"/>
      <c r="R192" s="16"/>
      <c r="S192" s="8"/>
      <c r="T192" s="8"/>
    </row>
    <row r="193" spans="1:20" s="8" customFormat="1">
      <c r="A193" s="49"/>
      <c r="B193" s="49"/>
      <c r="C193" s="49"/>
      <c r="D193" s="49"/>
      <c r="E193" s="49"/>
      <c r="F193" s="49"/>
      <c r="G193" s="49"/>
      <c r="H193" s="49"/>
      <c r="I193" s="49"/>
      <c r="J193" s="15"/>
      <c r="K193" s="15"/>
      <c r="L193" s="15"/>
      <c r="M193" s="15"/>
      <c r="N193" s="15"/>
      <c r="O193" s="15"/>
      <c r="P193" s="15"/>
      <c r="Q193" s="15"/>
      <c r="R193" s="16"/>
    </row>
    <row r="194" spans="1:20">
      <c r="A194" s="68" t="s">
        <v>131</v>
      </c>
      <c r="B194" s="69"/>
      <c r="C194" s="69"/>
      <c r="D194" s="69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58"/>
      <c r="R194" s="8"/>
      <c r="S194" s="8"/>
      <c r="T194" s="8"/>
    </row>
    <row r="195" spans="1:20" ht="18">
      <c r="A195" s="70" t="s">
        <v>26</v>
      </c>
      <c r="B195" s="71"/>
      <c r="C195" s="71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8"/>
      <c r="R195" s="8"/>
      <c r="S195" s="8"/>
      <c r="T195" s="8"/>
    </row>
    <row r="196" spans="1:20">
      <c r="A196" s="68" t="s">
        <v>46</v>
      </c>
      <c r="B196" s="69"/>
      <c r="C196" s="69"/>
      <c r="D196" s="69"/>
      <c r="E196" s="69"/>
      <c r="F196" s="69"/>
      <c r="G196" s="69"/>
      <c r="H196" s="69"/>
      <c r="I196" s="69"/>
      <c r="J196" s="69"/>
      <c r="K196" s="69"/>
      <c r="L196" s="69"/>
      <c r="M196" s="69"/>
      <c r="N196" s="69"/>
      <c r="O196" s="69"/>
      <c r="P196" s="69"/>
      <c r="Q196" s="58"/>
      <c r="R196" s="8"/>
      <c r="S196" s="8"/>
      <c r="T196" s="8"/>
    </row>
    <row r="197" spans="1:20">
      <c r="A197" s="62">
        <v>1</v>
      </c>
      <c r="B197" s="62" t="s">
        <v>27</v>
      </c>
      <c r="C197" s="12" t="s">
        <v>28</v>
      </c>
      <c r="D197" s="62" t="s">
        <v>29</v>
      </c>
      <c r="E197" s="62">
        <v>1</v>
      </c>
      <c r="F197" s="62" t="s">
        <v>30</v>
      </c>
      <c r="G197" s="62">
        <v>1</v>
      </c>
      <c r="H197" s="62" t="s">
        <v>31</v>
      </c>
      <c r="I197" s="62">
        <v>5</v>
      </c>
      <c r="J197" s="62">
        <v>26</v>
      </c>
      <c r="K197" s="62">
        <v>15</v>
      </c>
      <c r="L197" s="62">
        <v>6</v>
      </c>
      <c r="M197" s="62" t="s">
        <v>32</v>
      </c>
      <c r="N197" s="3">
        <f t="shared" ref="N197:N209" si="35">(IF(F197="OŽ",IF(L197=1,550.8,IF(L197=2,426.38,IF(L197=3,342.14,IF(L197=4,181.44,IF(L197=5,168.48,IF(L197=6,155.52,IF(L197=7,148.5,IF(L197=8,144,0))))))))+IF(L197&lt;=8,0,IF(L197&lt;=16,137.7,IF(L197&lt;=24,108,IF(L197&lt;=32,80.1,IF(L197&lt;=36,52.2,0)))))-IF(L197&lt;=8,0,IF(L197&lt;=16,(L197-9)*2.754,IF(L197&lt;=24,(L197-17)* 2.754,IF(L197&lt;=32,(L197-25)* 2.754,IF(L197&lt;=36,(L197-33)*2.754,0))))),0)+IF(F197="PČ",IF(L197=1,449,IF(L197=2,314.6,IF(L197=3,238,IF(L197=4,172,IF(L197=5,159,IF(L197=6,145,IF(L197=7,132,IF(L197=8,119,0))))))))+IF(L197&lt;=8,0,IF(L197&lt;=16,88,IF(L197&lt;=24,55,IF(L197&lt;=32,22,0))))-IF(L197&lt;=8,0,IF(L197&lt;=16,(L197-9)*2.245,IF(L197&lt;=24,(L197-17)*2.245,IF(L197&lt;=32,(L197-25)*2.245,0)))),0)+IF(F197="PČneol",IF(L197=1,85,IF(L197=2,64.61,IF(L197=3,50.76,IF(L197=4,16.25,IF(L197=5,15,IF(L197=6,13.75,IF(L197=7,12.5,IF(L197=8,11.25,0))))))))+IF(L197&lt;=8,0,IF(L197&lt;=16,9,0))-IF(L197&lt;=8,0,IF(L197&lt;=16,(L197-9)*0.425,0)),0)+IF(F197="PŽ",IF(L197=1,85,IF(L197=2,59.5,IF(L197=3,45,IF(L197=4,32.5,IF(L197=5,30,IF(L197=6,27.5,IF(L197=7,25,IF(L197=8,22.5,0))))))))+IF(L197&lt;=8,0,IF(L197&lt;=16,19,IF(L197&lt;=24,13,IF(L197&lt;=32,8,0))))-IF(L197&lt;=8,0,IF(L197&lt;=16,(L197-9)*0.425,IF(L197&lt;=24,(L197-17)*0.425,IF(L197&lt;=32,(L197-25)*0.425,0)))),0)+IF(F197="EČ",IF(L197=1,204,IF(L197=2,156.24,IF(L197=3,123.84,IF(L197=4,72,IF(L197=5,66,IF(L197=6,60,IF(L197=7,54,IF(L197=8,48,0))))))))+IF(L197&lt;=8,0,IF(L197&lt;=16,40,IF(L197&lt;=24,25,0)))-IF(L197&lt;=8,0,IF(L197&lt;=16,(L197-9)*1.02,IF(L197&lt;=24,(L197-17)*1.02,0))),0)+IF(F197="EČneol",IF(L197=1,68,IF(L197=2,51.69,IF(L197=3,40.61,IF(L197=4,13,IF(L197=5,12,IF(L197=6,11,IF(L197=7,10,IF(L197=8,9,0)))))))))+IF(F197="EŽ",IF(L197=1,68,IF(L197=2,47.6,IF(L197=3,36,IF(L197=4,18,IF(L197=5,16.5,IF(L197=6,15,IF(L197=7,13.5,IF(L197=8,12,0))))))))+IF(L197&lt;=8,0,IF(L197&lt;=16,10,IF(L197&lt;=24,6,0)))-IF(L197&lt;=8,0,IF(L197&lt;=16,(L197-9)*0.34,IF(L197&lt;=24,(L197-17)*0.34,0))),0)+IF(F197="PT",IF(L197=1,68,IF(L197=2,52.08,IF(L197=3,41.28,IF(L197=4,24,IF(L197=5,22,IF(L197=6,20,IF(L197=7,18,IF(L197=8,16,0))))))))+IF(L197&lt;=8,0,IF(L197&lt;=16,13,IF(L197&lt;=24,9,IF(L197&lt;=32,4,0))))-IF(L197&lt;=8,0,IF(L197&lt;=16,(L197-9)*0.34,IF(L197&lt;=24,(L197-17)*0.34,IF(L197&lt;=32,(L197-25)*0.34,0)))),0)+IF(F197="JOŽ",IF(L197=1,85,IF(L197=2,59.5,IF(L197=3,45,IF(L197=4,32.5,IF(L197=5,30,IF(L197=6,27.5,IF(L197=7,25,IF(L197=8,22.5,0))))))))+IF(L197&lt;=8,0,IF(L197&lt;=16,19,IF(L197&lt;=24,13,0)))-IF(L197&lt;=8,0,IF(L197&lt;=16,(L197-9)*0.425,IF(L197&lt;=24,(L197-17)*0.425,0))),0)+IF(F197="JPČ",IF(L197=1,68,IF(L197=2,47.6,IF(L197=3,36,IF(L197=4,26,IF(L197=5,24,IF(L197=6,22,IF(L197=7,20,IF(L197=8,18,0))))))))+IF(L197&lt;=8,0,IF(L197&lt;=16,13,IF(L197&lt;=24,9,0)))-IF(L197&lt;=8,0,IF(L197&lt;=16,(L197-9)*0.34,IF(L197&lt;=24,(L197-17)*0.34,0))),0)+IF(F197="JEČ",IF(L197=1,34,IF(L197=2,26.04,IF(L197=3,20.6,IF(L197=4,12,IF(L197=5,11,IF(L197=6,10,IF(L197=7,9,IF(L197=8,8,0))))))))+IF(L197&lt;=8,0,IF(L197&lt;=16,6,0))-IF(L197&lt;=8,0,IF(L197&lt;=16,(L197-9)*0.17,0)),0)+IF(F197="JEOF",IF(L197=1,34,IF(L197=2,26.04,IF(L197=3,20.6,IF(L197=4,12,IF(L197=5,11,IF(L197=6,10,IF(L197=7,9,IF(L197=8,8,0))))))))+IF(L197&lt;=8,0,IF(L197&lt;=16,6,0))-IF(L197&lt;=8,0,IF(L197&lt;=16,(L197-9)*0.17,0)),0)+IF(F197="JnPČ",IF(L197=1,51,IF(L197=2,35.7,IF(L197=3,27,IF(L197=4,19.5,IF(L197=5,18,IF(L197=6,16.5,IF(L197=7,15,IF(L197=8,13.5,0))))))))+IF(L197&lt;=8,0,IF(L197&lt;=16,10,0))-IF(L197&lt;=8,0,IF(L197&lt;=16,(L197-9)*0.255,0)),0)+IF(F197="JnEČ",IF(L197=1,25.5,IF(L197=2,19.53,IF(L197=3,15.48,IF(L197=4,9,IF(L197=5,8.25,IF(L197=6,7.5,IF(L197=7,6.75,IF(L197=8,6,0))))))))+IF(L197&lt;=8,0,IF(L197&lt;=16,5,0))-IF(L197&lt;=8,0,IF(L197&lt;=16,(L197-9)*0.1275,0)),0)+IF(F197="JčPČ",IF(L197=1,21.25,IF(L197=2,14.5,IF(L197=3,11.5,IF(L197=4,7,IF(L197=5,6.5,IF(L197=6,6,IF(L197=7,5.5,IF(L197=8,5,0))))))))+IF(L197&lt;=8,0,IF(L197&lt;=16,4,0))-IF(L197&lt;=8,0,IF(L197&lt;=16,(L197-9)*0.10625,0)),0)+IF(F197="JčEČ",IF(L197=1,17,IF(L197=2,13.02,IF(L197=3,10.32,IF(L197=4,6,IF(L197=5,5.5,IF(L197=6,5,IF(L197=7,4.5,IF(L197=8,4,0))))))))+IF(L197&lt;=8,0,IF(L197&lt;=16,3,0))-IF(L197&lt;=8,0,IF(L197&lt;=16,(L197-9)*0.085,0)),0)+IF(F197="NEAK",IF(L197=1,11.48,IF(L197=2,8.79,IF(L197=3,6.97,IF(L197=4,4.05,IF(L197=5,3.71,IF(L197=6,3.38,IF(L197=7,3.04,IF(L197=8,2.7,0))))))))+IF(L197&lt;=8,0,IF(L197&lt;=16,2,IF(L197&lt;=24,1.3,0)))-IF(L197&lt;=8,0,IF(L197&lt;=16,(L197-9)*0.0574,IF(L197&lt;=24,(L197-17)*0.0574,0))),0))*IF(L197&lt;0,1,IF(OR(F197="PČ",F197="PŽ",F197="PT"),IF(J197&lt;32,J197/32,1),1))* IF(L197&lt;0,1,IF(OR(F197="EČ",F197="EŽ",F197="JOŽ",F197="JPČ",F197="NEAK"),IF(J197&lt;24,J197/24,1),1))*IF(L197&lt;0,1,IF(OR(F197="PČneol",F197="JEČ",F197="JEOF",F197="JnPČ",F197="JnEČ",F197="JčPČ",F197="JčEČ"),IF(J197&lt;16,J197/16,1),1))*IF(L197&lt;0,1,IF(F197="EČneol",IF(J197&lt;8,J197/8,1),1))</f>
        <v>117.8125</v>
      </c>
      <c r="O197" s="9">
        <f t="shared" ref="O197:O209" si="36">IF(F197="OŽ",N197,IF(H197="Ne",IF(J197*0.3&lt;J197-L197,N197,0),IF(J197*0.1&lt;J197-L197,N197,0)))</f>
        <v>117.8125</v>
      </c>
      <c r="P197" s="4">
        <f t="shared" ref="P197" si="37">IF(O197=0,0,IF(F197="OŽ",IF(L197&gt;35,0,IF(J197&gt;35,(36-L197)*1.836,((36-L197)-(36-J197))*1.836)),0)+IF(F197="PČ",IF(L197&gt;31,0,IF(J197&gt;31,(32-L197)*1.347,((32-L197)-(32-J197))*1.347)),0)+ IF(F197="PČneol",IF(L197&gt;15,0,IF(J197&gt;15,(16-L197)*0.255,((16-L197)-(16-J197))*0.255)),0)+IF(F197="PŽ",IF(L197&gt;31,0,IF(J197&gt;31,(32-L197)*0.255,((32-L197)-(32-J197))*0.255)),0)+IF(F197="EČ",IF(L197&gt;23,0,IF(J197&gt;23,(24-L197)*0.612,((24-L197)-(24-J197))*0.612)),0)+IF(F197="EČneol",IF(L197&gt;7,0,IF(J197&gt;7,(8-L197)*0.204,((8-L197)-(8-J197))*0.204)),0)+IF(F197="EŽ",IF(L197&gt;23,0,IF(J197&gt;23,(24-L197)*0.204,((24-L197)-(24-J197))*0.204)),0)+IF(F197="PT",IF(L197&gt;31,0,IF(J197&gt;31,(32-L197)*0.204,((32-L197)-(32-J197))*0.204)),0)+IF(F197="JOŽ",IF(L197&gt;23,0,IF(J197&gt;23,(24-L197)*0.255,((24-L197)-(24-J197))*0.255)),0)+IF(F197="JPČ",IF(L197&gt;23,0,IF(J197&gt;23,(24-L197)*0.204,((24-L197)-(24-J197))*0.204)),0)+IF(F197="JEČ",IF(L197&gt;15,0,IF(J197&gt;15,(16-L197)*0.102,((16-L197)-(16-J197))*0.102)),0)+IF(F197="JEOF",IF(L197&gt;15,0,IF(J197&gt;15,(16-L197)*0.102,((16-L197)-(16-J197))*0.102)),0)+IF(F197="JnPČ",IF(L197&gt;15,0,IF(J197&gt;15,(16-L197)*0.153,((16-L197)-(16-J197))*0.153)),0)+IF(F197="JnEČ",IF(L197&gt;15,0,IF(J197&gt;15,(16-L197)*0.0765,((16-L197)-(16-J197))*0.0765)),0)+IF(F197="JčPČ",IF(L197&gt;15,0,IF(J197&gt;15,(16-L197)*0.06375,((16-L197)-(16-J197))*0.06375)),0)+IF(F197="JčEČ",IF(L197&gt;15,0,IF(J197&gt;15,(16-L197)*0.051,((16-L197)-(16-J197))*0.051)),0)+IF(F197="NEAK",IF(L197&gt;23,0,IF(J197&gt;23,(24-L197)*0.03444,((24-L197)-(24-J197))*0.03444)),0))</f>
        <v>26.939999999999998</v>
      </c>
      <c r="Q197" s="11">
        <f t="shared" ref="Q197" si="38">IF(ISERROR(P197*100/N197),0,(P197*100/N197))</f>
        <v>22.866843501326262</v>
      </c>
      <c r="R197" s="10">
        <f t="shared" ref="R197:R209" si="39">IF(Q197&lt;=30,O197+P197,O197+O197*0.3)*IF(G197=1,0.4,IF(G197=2,0.75,IF(G197="1 (kas 4 m. 1 k. nerengiamos)",0.52,1)))*IF(D197="olimpinė",1,IF(M197="Ne",0.5,1))*IF(OR(A$5="Lietuvos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federacija"),IF(OR(J197&lt;8,K197&lt;16),0,1),1)*E197*IF(I197&lt;=1,1,1/I197)*IF(OR(A$5="Lietuvos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197" s="8"/>
      <c r="T197" s="8"/>
    </row>
    <row r="198" spans="1:20">
      <c r="A198" s="62">
        <v>2</v>
      </c>
      <c r="B198" s="62" t="s">
        <v>27</v>
      </c>
      <c r="C198" s="12" t="s">
        <v>61</v>
      </c>
      <c r="D198" s="62" t="s">
        <v>29</v>
      </c>
      <c r="E198" s="62">
        <v>1</v>
      </c>
      <c r="F198" s="62" t="s">
        <v>30</v>
      </c>
      <c r="G198" s="62">
        <v>1</v>
      </c>
      <c r="H198" s="62" t="s">
        <v>31</v>
      </c>
      <c r="I198" s="62">
        <v>3</v>
      </c>
      <c r="J198" s="62">
        <v>43</v>
      </c>
      <c r="K198" s="62">
        <v>6</v>
      </c>
      <c r="L198" s="62">
        <v>3</v>
      </c>
      <c r="M198" s="62" t="s">
        <v>32</v>
      </c>
      <c r="N198" s="3">
        <f t="shared" si="35"/>
        <v>238</v>
      </c>
      <c r="O198" s="9">
        <f t="shared" si="36"/>
        <v>238</v>
      </c>
      <c r="P198" s="4">
        <f t="shared" ref="P198:P209" si="40">IF(O198=0,0,IF(F198="OŽ",IF(L198&gt;35,0,IF(J198&gt;35,(36-L198)*1.836,((36-L198)-(36-J198))*1.836)),0)+IF(F198="PČ",IF(L198&gt;31,0,IF(J198&gt;31,(32-L198)*1.347,((32-L198)-(32-J198))*1.347)),0)+ IF(F198="PČneol",IF(L198&gt;15,0,IF(J198&gt;15,(16-L198)*0.255,((16-L198)-(16-J198))*0.255)),0)+IF(F198="PŽ",IF(L198&gt;31,0,IF(J198&gt;31,(32-L198)*0.255,((32-L198)-(32-J198))*0.255)),0)+IF(F198="EČ",IF(L198&gt;23,0,IF(J198&gt;23,(24-L198)*0.612,((24-L198)-(24-J198))*0.612)),0)+IF(F198="EČneol",IF(L198&gt;7,0,IF(J198&gt;7,(8-L198)*0.204,((8-L198)-(8-J198))*0.204)),0)+IF(F198="EŽ",IF(L198&gt;23,0,IF(J198&gt;23,(24-L198)*0.204,((24-L198)-(24-J198))*0.204)),0)+IF(F198="PT",IF(L198&gt;31,0,IF(J198&gt;31,(32-L198)*0.204,((32-L198)-(32-J198))*0.204)),0)+IF(F198="JOŽ",IF(L198&gt;23,0,IF(J198&gt;23,(24-L198)*0.255,((24-L198)-(24-J198))*0.255)),0)+IF(F198="JPČ",IF(L198&gt;23,0,IF(J198&gt;23,(24-L198)*0.204,((24-L198)-(24-J198))*0.204)),0)+IF(F198="JEČ",IF(L198&gt;15,0,IF(J198&gt;15,(16-L198)*0.102,((16-L198)-(16-J198))*0.102)),0)+IF(F198="JEOF",IF(L198&gt;15,0,IF(J198&gt;15,(16-L198)*0.102,((16-L198)-(16-J198))*0.102)),0)+IF(F198="JnPČ",IF(L198&gt;15,0,IF(J198&gt;15,(16-L198)*0.153,((16-L198)-(16-J198))*0.153)),0)+IF(F198="JnEČ",IF(L198&gt;15,0,IF(J198&gt;15,(16-L198)*0.0765,((16-L198)-(16-J198))*0.0765)),0)+IF(F198="JčPČ",IF(L198&gt;15,0,IF(J198&gt;15,(16-L198)*0.06375,((16-L198)-(16-J198))*0.06375)),0)+IF(F198="JčEČ",IF(L198&gt;15,0,IF(J198&gt;15,(16-L198)*0.051,((16-L198)-(16-J198))*0.051)),0)+IF(F198="NEAK",IF(L198&gt;23,0,IF(J198&gt;23,(24-L198)*0.03444,((24-L198)-(24-J198))*0.03444)),0))</f>
        <v>39.063000000000002</v>
      </c>
      <c r="Q198" s="11">
        <f t="shared" ref="Q198:Q209" si="41">IF(ISERROR(P198*100/N198),0,(P198*100/N198))</f>
        <v>16.413025210084033</v>
      </c>
      <c r="R198" s="10">
        <f t="shared" si="39"/>
        <v>0</v>
      </c>
      <c r="S198" s="8"/>
      <c r="T198" s="8"/>
    </row>
    <row r="199" spans="1:20">
      <c r="A199" s="62">
        <v>3</v>
      </c>
      <c r="B199" s="62" t="s">
        <v>132</v>
      </c>
      <c r="C199" s="12" t="s">
        <v>133</v>
      </c>
      <c r="D199" s="62" t="s">
        <v>29</v>
      </c>
      <c r="E199" s="62">
        <v>1</v>
      </c>
      <c r="F199" s="62" t="s">
        <v>30</v>
      </c>
      <c r="G199" s="62">
        <v>1</v>
      </c>
      <c r="H199" s="62" t="s">
        <v>31</v>
      </c>
      <c r="I199" s="62">
        <v>3</v>
      </c>
      <c r="J199" s="62">
        <v>16</v>
      </c>
      <c r="K199" s="62">
        <v>10</v>
      </c>
      <c r="L199" s="62">
        <v>12</v>
      </c>
      <c r="M199" s="62" t="s">
        <v>32</v>
      </c>
      <c r="N199" s="3">
        <f t="shared" si="35"/>
        <v>40.6325</v>
      </c>
      <c r="O199" s="9">
        <f t="shared" si="36"/>
        <v>0</v>
      </c>
      <c r="P199" s="4">
        <f t="shared" si="40"/>
        <v>0</v>
      </c>
      <c r="Q199" s="11">
        <f t="shared" si="41"/>
        <v>0</v>
      </c>
      <c r="R199" s="10">
        <f t="shared" si="39"/>
        <v>0</v>
      </c>
      <c r="S199" s="8"/>
      <c r="T199" s="8"/>
    </row>
    <row r="200" spans="1:20">
      <c r="A200" s="62">
        <v>4</v>
      </c>
      <c r="B200" s="62" t="s">
        <v>33</v>
      </c>
      <c r="C200" s="12" t="s">
        <v>34</v>
      </c>
      <c r="D200" s="62" t="s">
        <v>29</v>
      </c>
      <c r="E200" s="62">
        <v>1</v>
      </c>
      <c r="F200" s="62" t="s">
        <v>30</v>
      </c>
      <c r="G200" s="62">
        <v>1</v>
      </c>
      <c r="H200" s="62" t="s">
        <v>31</v>
      </c>
      <c r="I200" s="62">
        <v>6</v>
      </c>
      <c r="J200" s="62">
        <v>25</v>
      </c>
      <c r="K200" s="62">
        <v>10</v>
      </c>
      <c r="L200" s="62">
        <v>7</v>
      </c>
      <c r="M200" s="62" t="s">
        <v>32</v>
      </c>
      <c r="N200" s="3">
        <f t="shared" si="35"/>
        <v>103.125</v>
      </c>
      <c r="O200" s="9">
        <f t="shared" si="36"/>
        <v>103.125</v>
      </c>
      <c r="P200" s="4">
        <f t="shared" si="40"/>
        <v>24.245999999999999</v>
      </c>
      <c r="Q200" s="11">
        <f t="shared" si="41"/>
        <v>23.511272727272726</v>
      </c>
      <c r="R200" s="10">
        <f t="shared" si="39"/>
        <v>0</v>
      </c>
      <c r="S200" s="8"/>
      <c r="T200" s="8"/>
    </row>
    <row r="201" spans="1:20">
      <c r="A201" s="62">
        <v>5</v>
      </c>
      <c r="B201" s="62" t="s">
        <v>33</v>
      </c>
      <c r="C201" s="12" t="s">
        <v>62</v>
      </c>
      <c r="D201" s="62" t="s">
        <v>29</v>
      </c>
      <c r="E201" s="62">
        <v>1</v>
      </c>
      <c r="F201" s="62" t="s">
        <v>30</v>
      </c>
      <c r="G201" s="62">
        <v>1</v>
      </c>
      <c r="H201" s="62" t="s">
        <v>31</v>
      </c>
      <c r="I201" s="62">
        <v>3</v>
      </c>
      <c r="J201" s="62">
        <v>55</v>
      </c>
      <c r="K201" s="62">
        <v>4</v>
      </c>
      <c r="L201" s="62">
        <v>7</v>
      </c>
      <c r="M201" s="62" t="s">
        <v>32</v>
      </c>
      <c r="N201" s="3">
        <f t="shared" si="35"/>
        <v>132</v>
      </c>
      <c r="O201" s="9">
        <f t="shared" si="36"/>
        <v>132</v>
      </c>
      <c r="P201" s="4">
        <f t="shared" si="40"/>
        <v>33.674999999999997</v>
      </c>
      <c r="Q201" s="11">
        <f t="shared" si="41"/>
        <v>25.511363636363633</v>
      </c>
      <c r="R201" s="10">
        <f t="shared" si="39"/>
        <v>0</v>
      </c>
      <c r="S201" s="8"/>
      <c r="T201" s="8"/>
    </row>
    <row r="202" spans="1:20">
      <c r="A202" s="62">
        <v>6</v>
      </c>
      <c r="B202" s="62" t="s">
        <v>120</v>
      </c>
      <c r="C202" s="12" t="s">
        <v>34</v>
      </c>
      <c r="D202" s="62" t="s">
        <v>29</v>
      </c>
      <c r="E202" s="62">
        <v>1</v>
      </c>
      <c r="F202" s="62" t="s">
        <v>30</v>
      </c>
      <c r="G202" s="62">
        <v>1</v>
      </c>
      <c r="H202" s="62" t="s">
        <v>31</v>
      </c>
      <c r="I202" s="62">
        <v>6</v>
      </c>
      <c r="J202" s="62">
        <v>25</v>
      </c>
      <c r="K202" s="62">
        <v>10</v>
      </c>
      <c r="L202" s="62">
        <v>14</v>
      </c>
      <c r="M202" s="62" t="s">
        <v>32</v>
      </c>
      <c r="N202" s="3">
        <f t="shared" si="35"/>
        <v>59.980468750000007</v>
      </c>
      <c r="O202" s="9">
        <f t="shared" si="36"/>
        <v>59.980468750000007</v>
      </c>
      <c r="P202" s="4">
        <f t="shared" si="40"/>
        <v>14.817</v>
      </c>
      <c r="Q202" s="11">
        <f t="shared" si="41"/>
        <v>24.703041354607617</v>
      </c>
      <c r="R202" s="10">
        <f t="shared" si="39"/>
        <v>0</v>
      </c>
      <c r="S202" s="8"/>
      <c r="T202" s="8"/>
    </row>
    <row r="203" spans="1:20">
      <c r="A203" s="62">
        <v>7</v>
      </c>
      <c r="B203" s="62" t="s">
        <v>134</v>
      </c>
      <c r="C203" s="12" t="s">
        <v>133</v>
      </c>
      <c r="D203" s="62" t="s">
        <v>29</v>
      </c>
      <c r="E203" s="62">
        <v>1</v>
      </c>
      <c r="F203" s="62" t="s">
        <v>30</v>
      </c>
      <c r="G203" s="62">
        <v>1</v>
      </c>
      <c r="H203" s="62" t="s">
        <v>31</v>
      </c>
      <c r="I203" s="62">
        <v>3</v>
      </c>
      <c r="J203" s="62">
        <v>16</v>
      </c>
      <c r="K203" s="62">
        <v>10</v>
      </c>
      <c r="L203" s="62">
        <v>14</v>
      </c>
      <c r="M203" s="62" t="s">
        <v>32</v>
      </c>
      <c r="N203" s="3">
        <f t="shared" si="35"/>
        <v>38.387500000000003</v>
      </c>
      <c r="O203" s="9">
        <f t="shared" si="36"/>
        <v>0</v>
      </c>
      <c r="P203" s="4">
        <f t="shared" si="40"/>
        <v>0</v>
      </c>
      <c r="Q203" s="11">
        <f t="shared" si="41"/>
        <v>0</v>
      </c>
      <c r="R203" s="10">
        <f t="shared" si="39"/>
        <v>0</v>
      </c>
      <c r="S203" s="8"/>
      <c r="T203" s="8"/>
    </row>
    <row r="204" spans="1:20">
      <c r="A204" s="62">
        <v>8</v>
      </c>
      <c r="B204" s="62" t="s">
        <v>135</v>
      </c>
      <c r="C204" s="12" t="s">
        <v>136</v>
      </c>
      <c r="D204" s="62" t="s">
        <v>29</v>
      </c>
      <c r="E204" s="62">
        <v>1</v>
      </c>
      <c r="F204" s="62" t="s">
        <v>30</v>
      </c>
      <c r="G204" s="62">
        <v>1</v>
      </c>
      <c r="H204" s="62" t="s">
        <v>31</v>
      </c>
      <c r="I204" s="62">
        <v>1</v>
      </c>
      <c r="J204" s="62">
        <v>15</v>
      </c>
      <c r="K204" s="62">
        <v>10</v>
      </c>
      <c r="L204" s="62">
        <v>1</v>
      </c>
      <c r="M204" s="62" t="s">
        <v>32</v>
      </c>
      <c r="N204" s="3">
        <f t="shared" si="35"/>
        <v>210.46875</v>
      </c>
      <c r="O204" s="9">
        <f t="shared" si="36"/>
        <v>210.46875</v>
      </c>
      <c r="P204" s="4">
        <f t="shared" si="40"/>
        <v>18.858000000000001</v>
      </c>
      <c r="Q204" s="11">
        <f t="shared" si="41"/>
        <v>8.9599999999999991</v>
      </c>
      <c r="R204" s="10">
        <f t="shared" si="39"/>
        <v>0</v>
      </c>
      <c r="S204" s="8"/>
      <c r="T204" s="8"/>
    </row>
    <row r="205" spans="1:20">
      <c r="A205" s="62">
        <v>9</v>
      </c>
      <c r="B205" s="62" t="s">
        <v>137</v>
      </c>
      <c r="C205" s="12" t="s">
        <v>138</v>
      </c>
      <c r="D205" s="62" t="s">
        <v>29</v>
      </c>
      <c r="E205" s="62">
        <v>1</v>
      </c>
      <c r="F205" s="62" t="s">
        <v>30</v>
      </c>
      <c r="G205" s="62">
        <v>1</v>
      </c>
      <c r="H205" s="62" t="s">
        <v>31</v>
      </c>
      <c r="I205" s="62">
        <v>1</v>
      </c>
      <c r="J205" s="62">
        <v>18</v>
      </c>
      <c r="K205" s="62">
        <v>12</v>
      </c>
      <c r="L205" s="62">
        <v>9</v>
      </c>
      <c r="M205" s="62" t="s">
        <v>32</v>
      </c>
      <c r="N205" s="3">
        <f t="shared" si="35"/>
        <v>49.5</v>
      </c>
      <c r="O205" s="9">
        <f t="shared" si="36"/>
        <v>49.5</v>
      </c>
      <c r="P205" s="4">
        <f t="shared" si="40"/>
        <v>12.122999999999999</v>
      </c>
      <c r="Q205" s="11">
        <f t="shared" si="41"/>
        <v>24.490909090909089</v>
      </c>
      <c r="R205" s="10">
        <f t="shared" si="39"/>
        <v>0</v>
      </c>
      <c r="S205" s="8"/>
      <c r="T205" s="8"/>
    </row>
    <row r="206" spans="1:20" s="8" customFormat="1">
      <c r="A206" s="62">
        <v>10</v>
      </c>
      <c r="B206" s="62" t="s">
        <v>139</v>
      </c>
      <c r="C206" s="12" t="s">
        <v>136</v>
      </c>
      <c r="D206" s="62" t="s">
        <v>29</v>
      </c>
      <c r="E206" s="62">
        <v>1</v>
      </c>
      <c r="F206" s="62" t="s">
        <v>30</v>
      </c>
      <c r="G206" s="62">
        <v>1</v>
      </c>
      <c r="H206" s="62" t="s">
        <v>31</v>
      </c>
      <c r="I206" s="62">
        <v>1</v>
      </c>
      <c r="J206" s="62">
        <v>15</v>
      </c>
      <c r="K206" s="62">
        <v>10</v>
      </c>
      <c r="L206" s="62">
        <v>6</v>
      </c>
      <c r="M206" s="62" t="s">
        <v>32</v>
      </c>
      <c r="N206" s="3">
        <f t="shared" si="35"/>
        <v>67.96875</v>
      </c>
      <c r="O206" s="9">
        <f t="shared" si="36"/>
        <v>67.96875</v>
      </c>
      <c r="P206" s="4">
        <f t="shared" si="40"/>
        <v>12.122999999999999</v>
      </c>
      <c r="Q206" s="11">
        <f t="shared" si="41"/>
        <v>17.836137931034482</v>
      </c>
      <c r="R206" s="10">
        <f t="shared" si="39"/>
        <v>0</v>
      </c>
    </row>
    <row r="207" spans="1:20" s="8" customFormat="1">
      <c r="A207" s="62">
        <v>11</v>
      </c>
      <c r="B207" s="62" t="s">
        <v>140</v>
      </c>
      <c r="C207" s="12" t="s">
        <v>99</v>
      </c>
      <c r="D207" s="62" t="s">
        <v>29</v>
      </c>
      <c r="E207" s="62">
        <v>1</v>
      </c>
      <c r="F207" s="62" t="s">
        <v>30</v>
      </c>
      <c r="G207" s="62">
        <v>1</v>
      </c>
      <c r="H207" s="62" t="s">
        <v>31</v>
      </c>
      <c r="I207" s="62">
        <v>1</v>
      </c>
      <c r="J207" s="62">
        <v>13</v>
      </c>
      <c r="K207" s="62">
        <v>9</v>
      </c>
      <c r="L207" s="62">
        <v>5</v>
      </c>
      <c r="M207" s="62" t="s">
        <v>32</v>
      </c>
      <c r="N207" s="3">
        <f t="shared" si="35"/>
        <v>64.59375</v>
      </c>
      <c r="O207" s="9">
        <f t="shared" si="36"/>
        <v>64.59375</v>
      </c>
      <c r="P207" s="4">
        <f t="shared" si="40"/>
        <v>10.776</v>
      </c>
      <c r="Q207" s="11">
        <f t="shared" si="41"/>
        <v>16.682728592162555</v>
      </c>
      <c r="R207" s="10">
        <f t="shared" si="39"/>
        <v>0</v>
      </c>
    </row>
    <row r="208" spans="1:20" s="8" customFormat="1">
      <c r="A208" s="62">
        <v>12</v>
      </c>
      <c r="B208" s="62" t="s">
        <v>98</v>
      </c>
      <c r="C208" s="12" t="s">
        <v>99</v>
      </c>
      <c r="D208" s="62" t="s">
        <v>29</v>
      </c>
      <c r="E208" s="62">
        <v>5</v>
      </c>
      <c r="F208" s="62" t="s">
        <v>30</v>
      </c>
      <c r="G208" s="62">
        <v>1</v>
      </c>
      <c r="H208" s="62" t="s">
        <v>31</v>
      </c>
      <c r="I208" s="62">
        <v>1</v>
      </c>
      <c r="J208" s="62">
        <v>13</v>
      </c>
      <c r="K208" s="62">
        <v>9</v>
      </c>
      <c r="L208" s="62">
        <v>3</v>
      </c>
      <c r="M208" s="62" t="s">
        <v>32</v>
      </c>
      <c r="N208" s="3">
        <f t="shared" si="35"/>
        <v>96.6875</v>
      </c>
      <c r="O208" s="9">
        <f t="shared" si="36"/>
        <v>96.6875</v>
      </c>
      <c r="P208" s="4">
        <f t="shared" si="40"/>
        <v>13.469999999999999</v>
      </c>
      <c r="Q208" s="11">
        <f t="shared" si="41"/>
        <v>13.931480284421461</v>
      </c>
      <c r="R208" s="10">
        <f t="shared" si="39"/>
        <v>0</v>
      </c>
    </row>
    <row r="209" spans="1:20">
      <c r="A209" s="62">
        <v>13</v>
      </c>
      <c r="B209" s="62" t="s">
        <v>141</v>
      </c>
      <c r="C209" s="12" t="s">
        <v>103</v>
      </c>
      <c r="D209" s="62" t="s">
        <v>29</v>
      </c>
      <c r="E209" s="62">
        <v>1</v>
      </c>
      <c r="F209" s="62" t="s">
        <v>30</v>
      </c>
      <c r="G209" s="62">
        <v>1</v>
      </c>
      <c r="H209" s="62" t="s">
        <v>31</v>
      </c>
      <c r="I209" s="62">
        <v>1</v>
      </c>
      <c r="J209" s="62">
        <v>48</v>
      </c>
      <c r="K209" s="62">
        <v>10</v>
      </c>
      <c r="L209" s="62">
        <v>2</v>
      </c>
      <c r="M209" s="62" t="s">
        <v>32</v>
      </c>
      <c r="N209" s="3">
        <f t="shared" si="35"/>
        <v>314.60000000000002</v>
      </c>
      <c r="O209" s="9">
        <f t="shared" si="36"/>
        <v>314.60000000000002</v>
      </c>
      <c r="P209" s="4">
        <f t="shared" si="40"/>
        <v>40.409999999999997</v>
      </c>
      <c r="Q209" s="11">
        <f t="shared" si="41"/>
        <v>12.844882390336933</v>
      </c>
      <c r="R209" s="10">
        <f t="shared" si="39"/>
        <v>0</v>
      </c>
      <c r="S209" s="8"/>
      <c r="T209" s="8"/>
    </row>
    <row r="210" spans="1:20">
      <c r="A210" s="65" t="s">
        <v>35</v>
      </c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7"/>
      <c r="R210" s="10">
        <f>SUM(R197:R209)</f>
        <v>0</v>
      </c>
      <c r="S210" s="8"/>
      <c r="T210" s="8"/>
    </row>
    <row r="211" spans="1:20" ht="15.75">
      <c r="A211" s="24" t="s">
        <v>36</v>
      </c>
      <c r="B211" s="24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6"/>
      <c r="S211" s="8"/>
      <c r="T211" s="8"/>
    </row>
    <row r="212" spans="1:20" s="8" customFormat="1" ht="15.75">
      <c r="A212" s="24"/>
      <c r="B212" s="56" t="s">
        <v>41</v>
      </c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6"/>
    </row>
    <row r="213" spans="1:20" s="8" customFormat="1" ht="15.75">
      <c r="A213" s="24"/>
      <c r="B213" s="56" t="s">
        <v>142</v>
      </c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6"/>
    </row>
    <row r="214" spans="1:20" s="8" customFormat="1" ht="15.75">
      <c r="A214" s="24"/>
      <c r="B214" s="56" t="s">
        <v>143</v>
      </c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6"/>
    </row>
    <row r="215" spans="1:20" s="8" customFormat="1" ht="15.75">
      <c r="A215" s="24"/>
      <c r="B215" s="56" t="s">
        <v>41</v>
      </c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6"/>
    </row>
    <row r="216" spans="1:20" s="8" customFormat="1" ht="15.75">
      <c r="A216" s="24"/>
      <c r="B216" s="56" t="s">
        <v>41</v>
      </c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6"/>
    </row>
    <row r="217" spans="1:20" s="8" customFormat="1" ht="15.75">
      <c r="A217" s="24"/>
      <c r="B217" s="56" t="s">
        <v>41</v>
      </c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6"/>
    </row>
    <row r="218" spans="1:20" s="8" customFormat="1" ht="15.75">
      <c r="A218" s="24"/>
      <c r="B218" s="56" t="s">
        <v>144</v>
      </c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6"/>
    </row>
    <row r="219" spans="1:20">
      <c r="A219" s="49" t="s">
        <v>58</v>
      </c>
      <c r="B219" s="49"/>
      <c r="C219" s="49"/>
      <c r="D219" s="49"/>
      <c r="E219" s="49"/>
      <c r="F219" s="49"/>
      <c r="G219" s="49"/>
      <c r="H219" s="49"/>
      <c r="I219" s="49"/>
      <c r="J219" s="15"/>
      <c r="K219" s="15"/>
      <c r="L219" s="15"/>
      <c r="M219" s="15"/>
      <c r="N219" s="15"/>
      <c r="O219" s="15"/>
      <c r="P219" s="15"/>
      <c r="Q219" s="15"/>
      <c r="R219" s="16"/>
      <c r="S219" s="8"/>
      <c r="T219" s="8"/>
    </row>
    <row r="220" spans="1:20" s="8" customFormat="1">
      <c r="A220" s="49"/>
      <c r="B220" s="49"/>
      <c r="C220" s="49"/>
      <c r="D220" s="49"/>
      <c r="E220" s="49"/>
      <c r="F220" s="49"/>
      <c r="G220" s="49"/>
      <c r="H220" s="49"/>
      <c r="I220" s="49"/>
      <c r="J220" s="15"/>
      <c r="K220" s="15"/>
      <c r="L220" s="15"/>
      <c r="M220" s="15"/>
      <c r="N220" s="15"/>
      <c r="O220" s="15"/>
      <c r="P220" s="15"/>
      <c r="Q220" s="15"/>
      <c r="R220" s="16"/>
    </row>
    <row r="221" spans="1:20">
      <c r="A221" s="68" t="s">
        <v>145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58"/>
      <c r="R221" s="8"/>
      <c r="S221" s="8"/>
      <c r="T221" s="8"/>
    </row>
    <row r="222" spans="1:20" ht="18">
      <c r="A222" s="70" t="s">
        <v>26</v>
      </c>
      <c r="B222" s="71"/>
      <c r="C222" s="71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8"/>
      <c r="R222" s="8"/>
      <c r="S222" s="8"/>
      <c r="T222" s="8"/>
    </row>
    <row r="223" spans="1:20">
      <c r="A223" s="68" t="s">
        <v>46</v>
      </c>
      <c r="B223" s="69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58"/>
      <c r="R223" s="8"/>
      <c r="S223" s="8"/>
      <c r="T223" s="8"/>
    </row>
    <row r="224" spans="1:20">
      <c r="A224" s="62">
        <v>1</v>
      </c>
      <c r="B224" s="62" t="s">
        <v>146</v>
      </c>
      <c r="C224" s="12" t="s">
        <v>147</v>
      </c>
      <c r="D224" s="62" t="s">
        <v>29</v>
      </c>
      <c r="E224" s="62">
        <v>1</v>
      </c>
      <c r="F224" s="62" t="s">
        <v>49</v>
      </c>
      <c r="G224" s="62">
        <v>1</v>
      </c>
      <c r="H224" s="62" t="s">
        <v>31</v>
      </c>
      <c r="I224" s="62">
        <v>1</v>
      </c>
      <c r="J224" s="62">
        <v>5</v>
      </c>
      <c r="K224" s="62">
        <v>3</v>
      </c>
      <c r="L224" s="62">
        <v>1</v>
      </c>
      <c r="M224" s="62" t="s">
        <v>32</v>
      </c>
      <c r="N224" s="3">
        <f t="shared" ref="N224:N236" si="42">(IF(F224="OŽ",IF(L224=1,550.8,IF(L224=2,426.38,IF(L224=3,342.14,IF(L224=4,181.44,IF(L224=5,168.48,IF(L224=6,155.52,IF(L224=7,148.5,IF(L224=8,144,0))))))))+IF(L224&lt;=8,0,IF(L224&lt;=16,137.7,IF(L224&lt;=24,108,IF(L224&lt;=32,80.1,IF(L224&lt;=36,52.2,0)))))-IF(L224&lt;=8,0,IF(L224&lt;=16,(L224-9)*2.754,IF(L224&lt;=24,(L224-17)* 2.754,IF(L224&lt;=32,(L224-25)* 2.754,IF(L224&lt;=36,(L224-33)*2.754,0))))),0)+IF(F224="PČ",IF(L224=1,449,IF(L224=2,314.6,IF(L224=3,238,IF(L224=4,172,IF(L224=5,159,IF(L224=6,145,IF(L224=7,132,IF(L224=8,119,0))))))))+IF(L224&lt;=8,0,IF(L224&lt;=16,88,IF(L224&lt;=24,55,IF(L224&lt;=32,22,0))))-IF(L224&lt;=8,0,IF(L224&lt;=16,(L224-9)*2.245,IF(L224&lt;=24,(L224-17)*2.245,IF(L224&lt;=32,(L224-25)*2.245,0)))),0)+IF(F224="PČneol",IF(L224=1,85,IF(L224=2,64.61,IF(L224=3,50.76,IF(L224=4,16.25,IF(L224=5,15,IF(L224=6,13.75,IF(L224=7,12.5,IF(L224=8,11.25,0))))))))+IF(L224&lt;=8,0,IF(L224&lt;=16,9,0))-IF(L224&lt;=8,0,IF(L224&lt;=16,(L224-9)*0.425,0)),0)+IF(F224="PŽ",IF(L224=1,85,IF(L224=2,59.5,IF(L224=3,45,IF(L224=4,32.5,IF(L224=5,30,IF(L224=6,27.5,IF(L224=7,25,IF(L224=8,22.5,0))))))))+IF(L224&lt;=8,0,IF(L224&lt;=16,19,IF(L224&lt;=24,13,IF(L224&lt;=32,8,0))))-IF(L224&lt;=8,0,IF(L224&lt;=16,(L224-9)*0.425,IF(L224&lt;=24,(L224-17)*0.425,IF(L224&lt;=32,(L224-25)*0.425,0)))),0)+IF(F224="EČ",IF(L224=1,204,IF(L224=2,156.24,IF(L224=3,123.84,IF(L224=4,72,IF(L224=5,66,IF(L224=6,60,IF(L224=7,54,IF(L224=8,48,0))))))))+IF(L224&lt;=8,0,IF(L224&lt;=16,40,IF(L224&lt;=24,25,0)))-IF(L224&lt;=8,0,IF(L224&lt;=16,(L224-9)*1.02,IF(L224&lt;=24,(L224-17)*1.02,0))),0)+IF(F224="EČneol",IF(L224=1,68,IF(L224=2,51.69,IF(L224=3,40.61,IF(L224=4,13,IF(L224=5,12,IF(L224=6,11,IF(L224=7,10,IF(L224=8,9,0)))))))))+IF(F224="EŽ",IF(L224=1,68,IF(L224=2,47.6,IF(L224=3,36,IF(L224=4,18,IF(L224=5,16.5,IF(L224=6,15,IF(L224=7,13.5,IF(L224=8,12,0))))))))+IF(L224&lt;=8,0,IF(L224&lt;=16,10,IF(L224&lt;=24,6,0)))-IF(L224&lt;=8,0,IF(L224&lt;=16,(L224-9)*0.34,IF(L224&lt;=24,(L224-17)*0.34,0))),0)+IF(F224="PT",IF(L224=1,68,IF(L224=2,52.08,IF(L224=3,41.28,IF(L224=4,24,IF(L224=5,22,IF(L224=6,20,IF(L224=7,18,IF(L224=8,16,0))))))))+IF(L224&lt;=8,0,IF(L224&lt;=16,13,IF(L224&lt;=24,9,IF(L224&lt;=32,4,0))))-IF(L224&lt;=8,0,IF(L224&lt;=16,(L224-9)*0.34,IF(L224&lt;=24,(L224-17)*0.34,IF(L224&lt;=32,(L224-25)*0.34,0)))),0)+IF(F224="JOŽ",IF(L224=1,85,IF(L224=2,59.5,IF(L224=3,45,IF(L224=4,32.5,IF(L224=5,30,IF(L224=6,27.5,IF(L224=7,25,IF(L224=8,22.5,0))))))))+IF(L224&lt;=8,0,IF(L224&lt;=16,19,IF(L224&lt;=24,13,0)))-IF(L224&lt;=8,0,IF(L224&lt;=16,(L224-9)*0.425,IF(L224&lt;=24,(L224-17)*0.425,0))),0)+IF(F224="JPČ",IF(L224=1,68,IF(L224=2,47.6,IF(L224=3,36,IF(L224=4,26,IF(L224=5,24,IF(L224=6,22,IF(L224=7,20,IF(L224=8,18,0))))))))+IF(L224&lt;=8,0,IF(L224&lt;=16,13,IF(L224&lt;=24,9,0)))-IF(L224&lt;=8,0,IF(L224&lt;=16,(L224-9)*0.34,IF(L224&lt;=24,(L224-17)*0.34,0))),0)+IF(F224="JEČ",IF(L224=1,34,IF(L224=2,26.04,IF(L224=3,20.6,IF(L224=4,12,IF(L224=5,11,IF(L224=6,10,IF(L224=7,9,IF(L224=8,8,0))))))))+IF(L224&lt;=8,0,IF(L224&lt;=16,6,0))-IF(L224&lt;=8,0,IF(L224&lt;=16,(L224-9)*0.17,0)),0)+IF(F224="JEOF",IF(L224=1,34,IF(L224=2,26.04,IF(L224=3,20.6,IF(L224=4,12,IF(L224=5,11,IF(L224=6,10,IF(L224=7,9,IF(L224=8,8,0))))))))+IF(L224&lt;=8,0,IF(L224&lt;=16,6,0))-IF(L224&lt;=8,0,IF(L224&lt;=16,(L224-9)*0.17,0)),0)+IF(F224="JnPČ",IF(L224=1,51,IF(L224=2,35.7,IF(L224=3,27,IF(L224=4,19.5,IF(L224=5,18,IF(L224=6,16.5,IF(L224=7,15,IF(L224=8,13.5,0))))))))+IF(L224&lt;=8,0,IF(L224&lt;=16,10,0))-IF(L224&lt;=8,0,IF(L224&lt;=16,(L224-9)*0.255,0)),0)+IF(F224="JnEČ",IF(L224=1,25.5,IF(L224=2,19.53,IF(L224=3,15.48,IF(L224=4,9,IF(L224=5,8.25,IF(L224=6,7.5,IF(L224=7,6.75,IF(L224=8,6,0))))))))+IF(L224&lt;=8,0,IF(L224&lt;=16,5,0))-IF(L224&lt;=8,0,IF(L224&lt;=16,(L224-9)*0.1275,0)),0)+IF(F224="JčPČ",IF(L224=1,21.25,IF(L224=2,14.5,IF(L224=3,11.5,IF(L224=4,7,IF(L224=5,6.5,IF(L224=6,6,IF(L224=7,5.5,IF(L224=8,5,0))))))))+IF(L224&lt;=8,0,IF(L224&lt;=16,4,0))-IF(L224&lt;=8,0,IF(L224&lt;=16,(L224-9)*0.10625,0)),0)+IF(F224="JčEČ",IF(L224=1,17,IF(L224=2,13.02,IF(L224=3,10.32,IF(L224=4,6,IF(L224=5,5.5,IF(L224=6,5,IF(L224=7,4.5,IF(L224=8,4,0))))))))+IF(L224&lt;=8,0,IF(L224&lt;=16,3,0))-IF(L224&lt;=8,0,IF(L224&lt;=16,(L224-9)*0.085,0)),0)+IF(F224="NEAK",IF(L224=1,11.48,IF(L224=2,8.79,IF(L224=3,6.97,IF(L224=4,4.05,IF(L224=5,3.71,IF(L224=6,3.38,IF(L224=7,3.04,IF(L224=8,2.7,0))))))))+IF(L224&lt;=8,0,IF(L224&lt;=16,2,IF(L224&lt;=24,1.3,0)))-IF(L224&lt;=8,0,IF(L224&lt;=16,(L224-9)*0.0574,IF(L224&lt;=24,(L224-17)*0.0574,0))),0))*IF(L224&lt;0,1,IF(OR(F224="PČ",F224="PŽ",F224="PT"),IF(J224&lt;32,J224/32,1),1))* IF(L224&lt;0,1,IF(OR(F224="EČ",F224="EŽ",F224="JOŽ",F224="JPČ",F224="NEAK"),IF(J224&lt;24,J224/24,1),1))*IF(L224&lt;0,1,IF(OR(F224="PČneol",F224="JEČ",F224="JEOF",F224="JnPČ",F224="JnEČ",F224="JčPČ",F224="JčEČ"),IF(J224&lt;16,J224/16,1),1))*IF(L224&lt;0,1,IF(F224="EČneol",IF(J224&lt;8,J224/8,1),1))</f>
        <v>42.5</v>
      </c>
      <c r="O224" s="9">
        <f t="shared" ref="O224:O236" si="43">IF(F224="OŽ",N224,IF(H224="Ne",IF(J224*0.3&lt;J224-L224,N224,0),IF(J224*0.1&lt;J224-L224,N224,0)))</f>
        <v>42.5</v>
      </c>
      <c r="P224" s="4">
        <f t="shared" ref="P224" si="44">IF(O224=0,0,IF(F224="OŽ",IF(L224&gt;35,0,IF(J224&gt;35,(36-L224)*1.836,((36-L224)-(36-J224))*1.836)),0)+IF(F224="PČ",IF(L224&gt;31,0,IF(J224&gt;31,(32-L224)*1.347,((32-L224)-(32-J224))*1.347)),0)+ IF(F224="PČneol",IF(L224&gt;15,0,IF(J224&gt;15,(16-L224)*0.255,((16-L224)-(16-J224))*0.255)),0)+IF(F224="PŽ",IF(L224&gt;31,0,IF(J224&gt;31,(32-L224)*0.255,((32-L224)-(32-J224))*0.255)),0)+IF(F224="EČ",IF(L224&gt;23,0,IF(J224&gt;23,(24-L224)*0.612,((24-L224)-(24-J224))*0.612)),0)+IF(F224="EČneol",IF(L224&gt;7,0,IF(J224&gt;7,(8-L224)*0.204,((8-L224)-(8-J224))*0.204)),0)+IF(F224="EŽ",IF(L224&gt;23,0,IF(J224&gt;23,(24-L224)*0.204,((24-L224)-(24-J224))*0.204)),0)+IF(F224="PT",IF(L224&gt;31,0,IF(J224&gt;31,(32-L224)*0.204,((32-L224)-(32-J224))*0.204)),0)+IF(F224="JOŽ",IF(L224&gt;23,0,IF(J224&gt;23,(24-L224)*0.255,((24-L224)-(24-J224))*0.255)),0)+IF(F224="JPČ",IF(L224&gt;23,0,IF(J224&gt;23,(24-L224)*0.204,((24-L224)-(24-J224))*0.204)),0)+IF(F224="JEČ",IF(L224&gt;15,0,IF(J224&gt;15,(16-L224)*0.102,((16-L224)-(16-J224))*0.102)),0)+IF(F224="JEOF",IF(L224&gt;15,0,IF(J224&gt;15,(16-L224)*0.102,((16-L224)-(16-J224))*0.102)),0)+IF(F224="JnPČ",IF(L224&gt;15,0,IF(J224&gt;15,(16-L224)*0.153,((16-L224)-(16-J224))*0.153)),0)+IF(F224="JnEČ",IF(L224&gt;15,0,IF(J224&gt;15,(16-L224)*0.0765,((16-L224)-(16-J224))*0.0765)),0)+IF(F224="JčPČ",IF(L224&gt;15,0,IF(J224&gt;15,(16-L224)*0.06375,((16-L224)-(16-J224))*0.06375)),0)+IF(F224="JčEČ",IF(L224&gt;15,0,IF(J224&gt;15,(16-L224)*0.051,((16-L224)-(16-J224))*0.051)),0)+IF(F224="NEAK",IF(L224&gt;23,0,IF(J224&gt;23,(24-L224)*0.03444,((24-L224)-(24-J224))*0.03444)),0))</f>
        <v>2.448</v>
      </c>
      <c r="Q224" s="11">
        <f t="shared" ref="Q224" si="45">IF(ISERROR(P224*100/N224),0,(P224*100/N224))</f>
        <v>5.76</v>
      </c>
      <c r="R224" s="10">
        <f t="shared" ref="R224:R236" si="46">IF(Q224&lt;=30,O224+P224,O224+O224*0.3)*IF(G224=1,0.4,IF(G224=2,0.75,IF(G224="1 (kas 4 m. 1 k. nerengiamos)",0.52,1)))*IF(D224="olimpinė",1,IF(M224="Ne",0.5,1))*IF(OR(A$5="Lietuvos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federacija"),IF(OR(J224&lt;8,K224&lt;16),0,1),1)*E224*IF(I224&lt;=1,1,1/I224)*IF(OR(A$5="Lietuvos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24" s="8"/>
      <c r="T224" s="8"/>
    </row>
    <row r="225" spans="1:20">
      <c r="A225" s="62">
        <v>2</v>
      </c>
      <c r="B225" s="62" t="s">
        <v>148</v>
      </c>
      <c r="C225" s="12" t="s">
        <v>149</v>
      </c>
      <c r="D225" s="62" t="s">
        <v>29</v>
      </c>
      <c r="E225" s="62">
        <v>1</v>
      </c>
      <c r="F225" s="62" t="s">
        <v>49</v>
      </c>
      <c r="G225" s="62">
        <v>1</v>
      </c>
      <c r="H225" s="62" t="s">
        <v>31</v>
      </c>
      <c r="I225" s="62">
        <v>1</v>
      </c>
      <c r="J225" s="62">
        <v>8</v>
      </c>
      <c r="K225" s="62">
        <v>6</v>
      </c>
      <c r="L225" s="62">
        <v>5</v>
      </c>
      <c r="M225" s="62" t="s">
        <v>32</v>
      </c>
      <c r="N225" s="3">
        <f t="shared" si="42"/>
        <v>22</v>
      </c>
      <c r="O225" s="9">
        <f t="shared" si="43"/>
        <v>22</v>
      </c>
      <c r="P225" s="4">
        <f t="shared" ref="P225:P236" si="47">IF(O225=0,0,IF(F225="OŽ",IF(L225&gt;35,0,IF(J225&gt;35,(36-L225)*1.836,((36-L225)-(36-J225))*1.836)),0)+IF(F225="PČ",IF(L225&gt;31,0,IF(J225&gt;31,(32-L225)*1.347,((32-L225)-(32-J225))*1.347)),0)+ IF(F225="PČneol",IF(L225&gt;15,0,IF(J225&gt;15,(16-L225)*0.255,((16-L225)-(16-J225))*0.255)),0)+IF(F225="PŽ",IF(L225&gt;31,0,IF(J225&gt;31,(32-L225)*0.255,((32-L225)-(32-J225))*0.255)),0)+IF(F225="EČ",IF(L225&gt;23,0,IF(J225&gt;23,(24-L225)*0.612,((24-L225)-(24-J225))*0.612)),0)+IF(F225="EČneol",IF(L225&gt;7,0,IF(J225&gt;7,(8-L225)*0.204,((8-L225)-(8-J225))*0.204)),0)+IF(F225="EŽ",IF(L225&gt;23,0,IF(J225&gt;23,(24-L225)*0.204,((24-L225)-(24-J225))*0.204)),0)+IF(F225="PT",IF(L225&gt;31,0,IF(J225&gt;31,(32-L225)*0.204,((32-L225)-(32-J225))*0.204)),0)+IF(F225="JOŽ",IF(L225&gt;23,0,IF(J225&gt;23,(24-L225)*0.255,((24-L225)-(24-J225))*0.255)),0)+IF(F225="JPČ",IF(L225&gt;23,0,IF(J225&gt;23,(24-L225)*0.204,((24-L225)-(24-J225))*0.204)),0)+IF(F225="JEČ",IF(L225&gt;15,0,IF(J225&gt;15,(16-L225)*0.102,((16-L225)-(16-J225))*0.102)),0)+IF(F225="JEOF",IF(L225&gt;15,0,IF(J225&gt;15,(16-L225)*0.102,((16-L225)-(16-J225))*0.102)),0)+IF(F225="JnPČ",IF(L225&gt;15,0,IF(J225&gt;15,(16-L225)*0.153,((16-L225)-(16-J225))*0.153)),0)+IF(F225="JnEČ",IF(L225&gt;15,0,IF(J225&gt;15,(16-L225)*0.0765,((16-L225)-(16-J225))*0.0765)),0)+IF(F225="JčPČ",IF(L225&gt;15,0,IF(J225&gt;15,(16-L225)*0.06375,((16-L225)-(16-J225))*0.06375)),0)+IF(F225="JčEČ",IF(L225&gt;15,0,IF(J225&gt;15,(16-L225)*0.051,((16-L225)-(16-J225))*0.051)),0)+IF(F225="NEAK",IF(L225&gt;23,0,IF(J225&gt;23,(24-L225)*0.03444,((24-L225)-(24-J225))*0.03444)),0))</f>
        <v>1.8359999999999999</v>
      </c>
      <c r="Q225" s="11">
        <f t="shared" ref="Q225:Q236" si="48">IF(ISERROR(P225*100/N225),0,(P225*100/N225))</f>
        <v>8.3454545454545457</v>
      </c>
      <c r="R225" s="10">
        <f t="shared" si="46"/>
        <v>0</v>
      </c>
      <c r="S225" s="8"/>
      <c r="T225" s="8"/>
    </row>
    <row r="226" spans="1:20">
      <c r="A226" s="62">
        <v>3</v>
      </c>
      <c r="B226" s="62" t="s">
        <v>132</v>
      </c>
      <c r="C226" s="12" t="s">
        <v>150</v>
      </c>
      <c r="D226" s="62" t="s">
        <v>29</v>
      </c>
      <c r="E226" s="62">
        <v>1</v>
      </c>
      <c r="F226" s="62" t="s">
        <v>49</v>
      </c>
      <c r="G226" s="62">
        <v>1</v>
      </c>
      <c r="H226" s="62" t="s">
        <v>31</v>
      </c>
      <c r="I226" s="62">
        <v>1</v>
      </c>
      <c r="J226" s="62">
        <v>11</v>
      </c>
      <c r="K226" s="62">
        <v>7</v>
      </c>
      <c r="L226" s="62">
        <v>5</v>
      </c>
      <c r="M226" s="62" t="s">
        <v>32</v>
      </c>
      <c r="N226" s="3">
        <f t="shared" si="42"/>
        <v>30.25</v>
      </c>
      <c r="O226" s="9">
        <f t="shared" si="43"/>
        <v>30.25</v>
      </c>
      <c r="P226" s="4">
        <f t="shared" si="47"/>
        <v>3.6719999999999997</v>
      </c>
      <c r="Q226" s="11">
        <f t="shared" si="48"/>
        <v>12.138842975206611</v>
      </c>
      <c r="R226" s="10">
        <f t="shared" si="46"/>
        <v>0</v>
      </c>
      <c r="S226" s="8"/>
      <c r="T226" s="8"/>
    </row>
    <row r="227" spans="1:20">
      <c r="A227" s="62">
        <v>4</v>
      </c>
      <c r="B227" s="62" t="s">
        <v>50</v>
      </c>
      <c r="C227" s="12" t="s">
        <v>122</v>
      </c>
      <c r="D227" s="62" t="s">
        <v>29</v>
      </c>
      <c r="E227" s="62">
        <v>1</v>
      </c>
      <c r="F227" s="62" t="s">
        <v>49</v>
      </c>
      <c r="G227" s="62">
        <v>1</v>
      </c>
      <c r="H227" s="62" t="s">
        <v>31</v>
      </c>
      <c r="I227" s="62">
        <v>1</v>
      </c>
      <c r="J227" s="62">
        <v>14</v>
      </c>
      <c r="K227" s="62">
        <v>6</v>
      </c>
      <c r="L227" s="62">
        <v>4</v>
      </c>
      <c r="M227" s="62" t="s">
        <v>32</v>
      </c>
      <c r="N227" s="3">
        <f t="shared" si="42"/>
        <v>42</v>
      </c>
      <c r="O227" s="9">
        <f t="shared" si="43"/>
        <v>42</v>
      </c>
      <c r="P227" s="4">
        <f t="shared" si="47"/>
        <v>6.12</v>
      </c>
      <c r="Q227" s="11">
        <f t="shared" si="48"/>
        <v>14.571428571428571</v>
      </c>
      <c r="R227" s="10">
        <f t="shared" si="46"/>
        <v>0</v>
      </c>
      <c r="S227" s="8"/>
      <c r="T227" s="8"/>
    </row>
    <row r="228" spans="1:20">
      <c r="A228" s="62">
        <v>5</v>
      </c>
      <c r="B228" s="62" t="s">
        <v>47</v>
      </c>
      <c r="C228" s="12" t="s">
        <v>122</v>
      </c>
      <c r="D228" s="62" t="s">
        <v>29</v>
      </c>
      <c r="E228" s="62">
        <v>1</v>
      </c>
      <c r="F228" s="62" t="s">
        <v>49</v>
      </c>
      <c r="G228" s="62">
        <v>1</v>
      </c>
      <c r="H228" s="62" t="s">
        <v>31</v>
      </c>
      <c r="I228" s="62">
        <v>1</v>
      </c>
      <c r="J228" s="62">
        <v>14</v>
      </c>
      <c r="K228" s="62">
        <v>6</v>
      </c>
      <c r="L228" s="62">
        <v>5</v>
      </c>
      <c r="M228" s="62" t="s">
        <v>32</v>
      </c>
      <c r="N228" s="3">
        <f t="shared" si="42"/>
        <v>38.5</v>
      </c>
      <c r="O228" s="9">
        <f t="shared" si="43"/>
        <v>38.5</v>
      </c>
      <c r="P228" s="4">
        <f t="shared" si="47"/>
        <v>5.508</v>
      </c>
      <c r="Q228" s="11">
        <f t="shared" si="48"/>
        <v>14.306493506493505</v>
      </c>
      <c r="R228" s="10">
        <f t="shared" si="46"/>
        <v>0</v>
      </c>
      <c r="S228" s="8"/>
      <c r="T228" s="8"/>
    </row>
    <row r="229" spans="1:20">
      <c r="A229" s="62">
        <v>6</v>
      </c>
      <c r="B229" s="62" t="s">
        <v>135</v>
      </c>
      <c r="C229" s="12" t="s">
        <v>136</v>
      </c>
      <c r="D229" s="62" t="s">
        <v>29</v>
      </c>
      <c r="E229" s="62">
        <v>1</v>
      </c>
      <c r="F229" s="62" t="s">
        <v>49</v>
      </c>
      <c r="G229" s="62">
        <v>1</v>
      </c>
      <c r="H229" s="62" t="s">
        <v>31</v>
      </c>
      <c r="I229" s="62">
        <v>1</v>
      </c>
      <c r="J229" s="62">
        <v>15</v>
      </c>
      <c r="K229" s="62">
        <v>9</v>
      </c>
      <c r="L229" s="62">
        <v>1</v>
      </c>
      <c r="M229" s="62" t="s">
        <v>32</v>
      </c>
      <c r="N229" s="3">
        <f t="shared" si="42"/>
        <v>127.5</v>
      </c>
      <c r="O229" s="9">
        <f t="shared" si="43"/>
        <v>127.5</v>
      </c>
      <c r="P229" s="4">
        <f t="shared" si="47"/>
        <v>8.5679999999999996</v>
      </c>
      <c r="Q229" s="11">
        <f t="shared" si="48"/>
        <v>6.72</v>
      </c>
      <c r="R229" s="10">
        <f t="shared" si="46"/>
        <v>0</v>
      </c>
      <c r="S229" s="8"/>
      <c r="T229" s="8"/>
    </row>
    <row r="230" spans="1:20">
      <c r="A230" s="62">
        <v>7</v>
      </c>
      <c r="B230" s="62" t="s">
        <v>98</v>
      </c>
      <c r="C230" s="12" t="s">
        <v>99</v>
      </c>
      <c r="D230" s="62" t="s">
        <v>29</v>
      </c>
      <c r="E230" s="62">
        <v>1</v>
      </c>
      <c r="F230" s="62" t="s">
        <v>49</v>
      </c>
      <c r="G230" s="62">
        <v>1</v>
      </c>
      <c r="H230" s="62" t="s">
        <v>31</v>
      </c>
      <c r="I230" s="62">
        <v>1</v>
      </c>
      <c r="J230" s="62">
        <v>13</v>
      </c>
      <c r="K230" s="62">
        <v>9</v>
      </c>
      <c r="L230" s="62">
        <v>2</v>
      </c>
      <c r="M230" s="62" t="s">
        <v>32</v>
      </c>
      <c r="N230" s="3">
        <f t="shared" si="42"/>
        <v>84.63</v>
      </c>
      <c r="O230" s="9">
        <f t="shared" si="43"/>
        <v>84.63</v>
      </c>
      <c r="P230" s="4">
        <f t="shared" si="47"/>
        <v>6.7320000000000002</v>
      </c>
      <c r="Q230" s="11">
        <f t="shared" si="48"/>
        <v>7.9546260191421494</v>
      </c>
      <c r="R230" s="10">
        <f t="shared" si="46"/>
        <v>0</v>
      </c>
      <c r="S230" s="8"/>
      <c r="T230" s="8"/>
    </row>
    <row r="231" spans="1:20" s="8" customFormat="1">
      <c r="A231" s="62">
        <v>8</v>
      </c>
      <c r="B231" s="62" t="s">
        <v>137</v>
      </c>
      <c r="C231" s="12" t="s">
        <v>138</v>
      </c>
      <c r="D231" s="62" t="s">
        <v>29</v>
      </c>
      <c r="E231" s="62">
        <v>1</v>
      </c>
      <c r="F231" s="62" t="s">
        <v>49</v>
      </c>
      <c r="G231" s="62">
        <v>1</v>
      </c>
      <c r="H231" s="62" t="s">
        <v>31</v>
      </c>
      <c r="I231" s="62">
        <v>1</v>
      </c>
      <c r="J231" s="62">
        <v>18</v>
      </c>
      <c r="K231" s="62">
        <v>9</v>
      </c>
      <c r="L231" s="62">
        <v>6</v>
      </c>
      <c r="M231" s="62" t="s">
        <v>32</v>
      </c>
      <c r="N231" s="3">
        <f t="shared" si="42"/>
        <v>45</v>
      </c>
      <c r="O231" s="9">
        <f t="shared" si="43"/>
        <v>45</v>
      </c>
      <c r="P231" s="4">
        <f t="shared" si="47"/>
        <v>7.3439999999999994</v>
      </c>
      <c r="Q231" s="11">
        <f t="shared" si="48"/>
        <v>16.32</v>
      </c>
      <c r="R231" s="10">
        <f t="shared" si="46"/>
        <v>0</v>
      </c>
    </row>
    <row r="232" spans="1:20" s="8" customFormat="1">
      <c r="A232" s="62">
        <v>9</v>
      </c>
      <c r="B232" s="62" t="s">
        <v>139</v>
      </c>
      <c r="C232" s="12" t="s">
        <v>136</v>
      </c>
      <c r="D232" s="62" t="s">
        <v>29</v>
      </c>
      <c r="E232" s="62">
        <v>1</v>
      </c>
      <c r="F232" s="62" t="s">
        <v>49</v>
      </c>
      <c r="G232" s="62">
        <v>1</v>
      </c>
      <c r="H232" s="62" t="s">
        <v>31</v>
      </c>
      <c r="I232" s="62">
        <v>1</v>
      </c>
      <c r="J232" s="62">
        <v>15</v>
      </c>
      <c r="K232" s="62">
        <v>9</v>
      </c>
      <c r="L232" s="62">
        <v>6</v>
      </c>
      <c r="M232" s="62" t="s">
        <v>32</v>
      </c>
      <c r="N232" s="3">
        <f t="shared" si="42"/>
        <v>37.5</v>
      </c>
      <c r="O232" s="9">
        <f t="shared" si="43"/>
        <v>37.5</v>
      </c>
      <c r="P232" s="4">
        <f t="shared" si="47"/>
        <v>5.508</v>
      </c>
      <c r="Q232" s="11">
        <f t="shared" si="48"/>
        <v>14.687999999999999</v>
      </c>
      <c r="R232" s="10">
        <f t="shared" si="46"/>
        <v>0</v>
      </c>
    </row>
    <row r="233" spans="1:20" s="8" customFormat="1">
      <c r="A233" s="62">
        <v>10</v>
      </c>
      <c r="B233" s="62" t="s">
        <v>140</v>
      </c>
      <c r="C233" s="12" t="s">
        <v>99</v>
      </c>
      <c r="D233" s="62" t="s">
        <v>29</v>
      </c>
      <c r="E233" s="62">
        <v>1</v>
      </c>
      <c r="F233" s="62" t="s">
        <v>49</v>
      </c>
      <c r="G233" s="62">
        <v>1</v>
      </c>
      <c r="H233" s="62" t="s">
        <v>31</v>
      </c>
      <c r="I233" s="62">
        <v>1</v>
      </c>
      <c r="J233" s="62">
        <v>13</v>
      </c>
      <c r="K233" s="62">
        <v>9</v>
      </c>
      <c r="L233" s="62">
        <v>9</v>
      </c>
      <c r="M233" s="62" t="s">
        <v>32</v>
      </c>
      <c r="N233" s="3">
        <f t="shared" si="42"/>
        <v>21.666666666666664</v>
      </c>
      <c r="O233" s="9">
        <f t="shared" si="43"/>
        <v>21.666666666666664</v>
      </c>
      <c r="P233" s="4">
        <f t="shared" si="47"/>
        <v>2.448</v>
      </c>
      <c r="Q233" s="11">
        <f t="shared" si="48"/>
        <v>11.298461538461538</v>
      </c>
      <c r="R233" s="10">
        <f t="shared" si="46"/>
        <v>0</v>
      </c>
    </row>
    <row r="234" spans="1:20">
      <c r="A234" s="62">
        <v>11</v>
      </c>
      <c r="B234" s="62" t="s">
        <v>53</v>
      </c>
      <c r="C234" s="12" t="s">
        <v>151</v>
      </c>
      <c r="D234" s="62" t="s">
        <v>29</v>
      </c>
      <c r="E234" s="62">
        <v>1</v>
      </c>
      <c r="F234" s="62" t="s">
        <v>49</v>
      </c>
      <c r="G234" s="62">
        <v>1</v>
      </c>
      <c r="H234" s="62" t="s">
        <v>31</v>
      </c>
      <c r="I234" s="62">
        <v>1</v>
      </c>
      <c r="J234" s="62">
        <v>6</v>
      </c>
      <c r="K234" s="62">
        <v>4</v>
      </c>
      <c r="L234" s="62">
        <v>1</v>
      </c>
      <c r="M234" s="62" t="s">
        <v>32</v>
      </c>
      <c r="N234" s="3">
        <f t="shared" si="42"/>
        <v>51</v>
      </c>
      <c r="O234" s="9">
        <f t="shared" si="43"/>
        <v>51</v>
      </c>
      <c r="P234" s="4">
        <f t="shared" si="47"/>
        <v>3.06</v>
      </c>
      <c r="Q234" s="11">
        <f t="shared" si="48"/>
        <v>6</v>
      </c>
      <c r="R234" s="10">
        <f t="shared" si="46"/>
        <v>0</v>
      </c>
      <c r="S234" s="8"/>
      <c r="T234" s="8"/>
    </row>
    <row r="235" spans="1:20">
      <c r="A235" s="62">
        <v>12</v>
      </c>
      <c r="B235" s="62" t="s">
        <v>27</v>
      </c>
      <c r="C235" s="12" t="s">
        <v>28</v>
      </c>
      <c r="D235" s="62" t="s">
        <v>29</v>
      </c>
      <c r="E235" s="62">
        <v>1</v>
      </c>
      <c r="F235" s="62" t="s">
        <v>49</v>
      </c>
      <c r="G235" s="62">
        <v>1</v>
      </c>
      <c r="H235" s="62" t="s">
        <v>31</v>
      </c>
      <c r="I235" s="62">
        <v>1</v>
      </c>
      <c r="J235" s="62">
        <v>15</v>
      </c>
      <c r="K235" s="62">
        <v>12</v>
      </c>
      <c r="L235" s="62">
        <v>2</v>
      </c>
      <c r="M235" s="62" t="s">
        <v>32</v>
      </c>
      <c r="N235" s="3">
        <f t="shared" si="42"/>
        <v>97.65</v>
      </c>
      <c r="O235" s="9">
        <f t="shared" si="43"/>
        <v>97.65</v>
      </c>
      <c r="P235" s="4">
        <f t="shared" si="47"/>
        <v>7.9559999999999995</v>
      </c>
      <c r="Q235" s="11">
        <f t="shared" si="48"/>
        <v>8.1474654377880178</v>
      </c>
      <c r="R235" s="10">
        <f t="shared" si="46"/>
        <v>0</v>
      </c>
      <c r="S235" s="8"/>
      <c r="T235" s="8"/>
    </row>
    <row r="236" spans="1:20">
      <c r="A236" s="62">
        <v>13</v>
      </c>
      <c r="B236" s="62" t="s">
        <v>141</v>
      </c>
      <c r="C236" s="12" t="s">
        <v>103</v>
      </c>
      <c r="D236" s="62" t="s">
        <v>29</v>
      </c>
      <c r="E236" s="62">
        <v>5</v>
      </c>
      <c r="F236" s="62" t="s">
        <v>49</v>
      </c>
      <c r="G236" s="62">
        <v>1</v>
      </c>
      <c r="H236" s="62" t="s">
        <v>31</v>
      </c>
      <c r="I236" s="62">
        <v>1</v>
      </c>
      <c r="J236" s="62">
        <v>73</v>
      </c>
      <c r="K236" s="62">
        <v>10</v>
      </c>
      <c r="L236" s="62">
        <v>3</v>
      </c>
      <c r="M236" s="62" t="s">
        <v>32</v>
      </c>
      <c r="N236" s="3">
        <f t="shared" si="42"/>
        <v>123.84</v>
      </c>
      <c r="O236" s="9">
        <f t="shared" si="43"/>
        <v>123.84</v>
      </c>
      <c r="P236" s="4">
        <f t="shared" si="47"/>
        <v>12.852</v>
      </c>
      <c r="Q236" s="11">
        <f t="shared" si="48"/>
        <v>10.377906976744185</v>
      </c>
      <c r="R236" s="10">
        <f t="shared" si="46"/>
        <v>0</v>
      </c>
      <c r="S236" s="8"/>
      <c r="T236" s="8"/>
    </row>
    <row r="237" spans="1:20">
      <c r="A237" s="65" t="s">
        <v>35</v>
      </c>
      <c r="B237" s="66"/>
      <c r="C237" s="66"/>
      <c r="D237" s="66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7"/>
      <c r="R237" s="10">
        <f>SUM(R224:R236)</f>
        <v>0</v>
      </c>
      <c r="S237" s="8"/>
      <c r="T237" s="8"/>
    </row>
    <row r="238" spans="1:20" ht="15.75">
      <c r="A238" s="24" t="s">
        <v>36</v>
      </c>
      <c r="B238" s="2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6"/>
      <c r="S238" s="8"/>
      <c r="T238" s="8"/>
    </row>
    <row r="239" spans="1:20" s="8" customFormat="1" ht="15.75">
      <c r="A239" s="24"/>
      <c r="B239" s="56" t="s">
        <v>152</v>
      </c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6"/>
    </row>
    <row r="240" spans="1:20" s="8" customFormat="1" ht="15.75">
      <c r="A240" s="24"/>
      <c r="B240" s="56" t="s">
        <v>153</v>
      </c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6"/>
    </row>
    <row r="241" spans="1:20" s="8" customFormat="1" ht="15.75">
      <c r="A241" s="24"/>
      <c r="B241" s="56" t="s">
        <v>154</v>
      </c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6"/>
    </row>
    <row r="242" spans="1:20" s="8" customFormat="1" ht="15.75">
      <c r="A242" s="24"/>
      <c r="B242" s="56" t="s">
        <v>155</v>
      </c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6"/>
    </row>
    <row r="243" spans="1:20" s="8" customFormat="1" ht="15.75">
      <c r="A243" s="24"/>
      <c r="B243" s="56" t="s">
        <v>156</v>
      </c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6"/>
    </row>
    <row r="244" spans="1:20" s="8" customFormat="1" ht="15.75">
      <c r="A244" s="24"/>
      <c r="B244" s="56" t="s">
        <v>157</v>
      </c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6"/>
    </row>
    <row r="245" spans="1:20">
      <c r="A245" s="49" t="s">
        <v>58</v>
      </c>
      <c r="B245" s="49"/>
      <c r="C245" s="49"/>
      <c r="D245" s="49"/>
      <c r="E245" s="49"/>
      <c r="F245" s="49"/>
      <c r="G245" s="49"/>
      <c r="H245" s="49"/>
      <c r="I245" s="49"/>
      <c r="J245" s="15"/>
      <c r="K245" s="15"/>
      <c r="L245" s="15"/>
      <c r="M245" s="15"/>
      <c r="N245" s="15"/>
      <c r="O245" s="15"/>
      <c r="P245" s="15"/>
      <c r="Q245" s="15"/>
      <c r="R245" s="16"/>
      <c r="S245" s="8"/>
      <c r="T245" s="8"/>
    </row>
    <row r="246" spans="1:20" s="8" customFormat="1">
      <c r="A246" s="49"/>
      <c r="B246" s="49"/>
      <c r="C246" s="49"/>
      <c r="D246" s="49"/>
      <c r="E246" s="49"/>
      <c r="F246" s="49"/>
      <c r="G246" s="49"/>
      <c r="H246" s="49"/>
      <c r="I246" s="49"/>
      <c r="J246" s="15"/>
      <c r="K246" s="15"/>
      <c r="L246" s="15"/>
      <c r="M246" s="15"/>
      <c r="N246" s="15"/>
      <c r="O246" s="15"/>
      <c r="P246" s="15"/>
      <c r="Q246" s="15"/>
      <c r="R246" s="16"/>
    </row>
    <row r="247" spans="1:20">
      <c r="A247" s="68" t="s">
        <v>158</v>
      </c>
      <c r="B247" s="69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58"/>
      <c r="R247" s="8"/>
      <c r="S247" s="8"/>
      <c r="T247" s="8"/>
    </row>
    <row r="248" spans="1:20" ht="18">
      <c r="A248" s="70" t="s">
        <v>26</v>
      </c>
      <c r="B248" s="71"/>
      <c r="C248" s="71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8"/>
      <c r="R248" s="8"/>
      <c r="S248" s="8"/>
      <c r="T248" s="8"/>
    </row>
    <row r="249" spans="1:20">
      <c r="A249" s="68" t="s">
        <v>46</v>
      </c>
      <c r="B249" s="69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58"/>
      <c r="R249" s="8"/>
      <c r="S249" s="8"/>
      <c r="T249" s="8"/>
    </row>
    <row r="250" spans="1:20">
      <c r="A250" s="62">
        <v>1</v>
      </c>
      <c r="B250" s="62"/>
      <c r="C250" s="12"/>
      <c r="D250" s="62"/>
      <c r="E250" s="62"/>
      <c r="F250" s="62"/>
      <c r="G250" s="62"/>
      <c r="H250" s="62"/>
      <c r="I250" s="62"/>
      <c r="J250" s="62"/>
      <c r="K250" s="62"/>
      <c r="L250" s="62"/>
      <c r="M250" s="62"/>
      <c r="N250" s="3">
        <f t="shared" ref="N250:N259" si="49">(IF(F250="OŽ",IF(L250=1,550.8,IF(L250=2,426.38,IF(L250=3,342.14,IF(L250=4,181.44,IF(L250=5,168.48,IF(L250=6,155.52,IF(L250=7,148.5,IF(L250=8,144,0))))))))+IF(L250&lt;=8,0,IF(L250&lt;=16,137.7,IF(L250&lt;=24,108,IF(L250&lt;=32,80.1,IF(L250&lt;=36,52.2,0)))))-IF(L250&lt;=8,0,IF(L250&lt;=16,(L250-9)*2.754,IF(L250&lt;=24,(L250-17)* 2.754,IF(L250&lt;=32,(L250-25)* 2.754,IF(L250&lt;=36,(L250-33)*2.754,0))))),0)+IF(F250="PČ",IF(L250=1,449,IF(L250=2,314.6,IF(L250=3,238,IF(L250=4,172,IF(L250=5,159,IF(L250=6,145,IF(L250=7,132,IF(L250=8,119,0))))))))+IF(L250&lt;=8,0,IF(L250&lt;=16,88,IF(L250&lt;=24,55,IF(L250&lt;=32,22,0))))-IF(L250&lt;=8,0,IF(L250&lt;=16,(L250-9)*2.245,IF(L250&lt;=24,(L250-17)*2.245,IF(L250&lt;=32,(L250-25)*2.245,0)))),0)+IF(F250="PČneol",IF(L250=1,85,IF(L250=2,64.61,IF(L250=3,50.76,IF(L250=4,16.25,IF(L250=5,15,IF(L250=6,13.75,IF(L250=7,12.5,IF(L250=8,11.25,0))))))))+IF(L250&lt;=8,0,IF(L250&lt;=16,9,0))-IF(L250&lt;=8,0,IF(L250&lt;=16,(L250-9)*0.425,0)),0)+IF(F250="PŽ",IF(L250=1,85,IF(L250=2,59.5,IF(L250=3,45,IF(L250=4,32.5,IF(L250=5,30,IF(L250=6,27.5,IF(L250=7,25,IF(L250=8,22.5,0))))))))+IF(L250&lt;=8,0,IF(L250&lt;=16,19,IF(L250&lt;=24,13,IF(L250&lt;=32,8,0))))-IF(L250&lt;=8,0,IF(L250&lt;=16,(L250-9)*0.425,IF(L250&lt;=24,(L250-17)*0.425,IF(L250&lt;=32,(L250-25)*0.425,0)))),0)+IF(F250="EČ",IF(L250=1,204,IF(L250=2,156.24,IF(L250=3,123.84,IF(L250=4,72,IF(L250=5,66,IF(L250=6,60,IF(L250=7,54,IF(L250=8,48,0))))))))+IF(L250&lt;=8,0,IF(L250&lt;=16,40,IF(L250&lt;=24,25,0)))-IF(L250&lt;=8,0,IF(L250&lt;=16,(L250-9)*1.02,IF(L250&lt;=24,(L250-17)*1.02,0))),0)+IF(F250="EČneol",IF(L250=1,68,IF(L250=2,51.69,IF(L250=3,40.61,IF(L250=4,13,IF(L250=5,12,IF(L250=6,11,IF(L250=7,10,IF(L250=8,9,0)))))))))+IF(F250="EŽ",IF(L250=1,68,IF(L250=2,47.6,IF(L250=3,36,IF(L250=4,18,IF(L250=5,16.5,IF(L250=6,15,IF(L250=7,13.5,IF(L250=8,12,0))))))))+IF(L250&lt;=8,0,IF(L250&lt;=16,10,IF(L250&lt;=24,6,0)))-IF(L250&lt;=8,0,IF(L250&lt;=16,(L250-9)*0.34,IF(L250&lt;=24,(L250-17)*0.34,0))),0)+IF(F250="PT",IF(L250=1,68,IF(L250=2,52.08,IF(L250=3,41.28,IF(L250=4,24,IF(L250=5,22,IF(L250=6,20,IF(L250=7,18,IF(L250=8,16,0))))))))+IF(L250&lt;=8,0,IF(L250&lt;=16,13,IF(L250&lt;=24,9,IF(L250&lt;=32,4,0))))-IF(L250&lt;=8,0,IF(L250&lt;=16,(L250-9)*0.34,IF(L250&lt;=24,(L250-17)*0.34,IF(L250&lt;=32,(L250-25)*0.34,0)))),0)+IF(F250="JOŽ",IF(L250=1,85,IF(L250=2,59.5,IF(L250=3,45,IF(L250=4,32.5,IF(L250=5,30,IF(L250=6,27.5,IF(L250=7,25,IF(L250=8,22.5,0))))))))+IF(L250&lt;=8,0,IF(L250&lt;=16,19,IF(L250&lt;=24,13,0)))-IF(L250&lt;=8,0,IF(L250&lt;=16,(L250-9)*0.425,IF(L250&lt;=24,(L250-17)*0.425,0))),0)+IF(F250="JPČ",IF(L250=1,68,IF(L250=2,47.6,IF(L250=3,36,IF(L250=4,26,IF(L250=5,24,IF(L250=6,22,IF(L250=7,20,IF(L250=8,18,0))))))))+IF(L250&lt;=8,0,IF(L250&lt;=16,13,IF(L250&lt;=24,9,0)))-IF(L250&lt;=8,0,IF(L250&lt;=16,(L250-9)*0.34,IF(L250&lt;=24,(L250-17)*0.34,0))),0)+IF(F250="JEČ",IF(L250=1,34,IF(L250=2,26.04,IF(L250=3,20.6,IF(L250=4,12,IF(L250=5,11,IF(L250=6,10,IF(L250=7,9,IF(L250=8,8,0))))))))+IF(L250&lt;=8,0,IF(L250&lt;=16,6,0))-IF(L250&lt;=8,0,IF(L250&lt;=16,(L250-9)*0.17,0)),0)+IF(F250="JEOF",IF(L250=1,34,IF(L250=2,26.04,IF(L250=3,20.6,IF(L250=4,12,IF(L250=5,11,IF(L250=6,10,IF(L250=7,9,IF(L250=8,8,0))))))))+IF(L250&lt;=8,0,IF(L250&lt;=16,6,0))-IF(L250&lt;=8,0,IF(L250&lt;=16,(L250-9)*0.17,0)),0)+IF(F250="JnPČ",IF(L250=1,51,IF(L250=2,35.7,IF(L250=3,27,IF(L250=4,19.5,IF(L250=5,18,IF(L250=6,16.5,IF(L250=7,15,IF(L250=8,13.5,0))))))))+IF(L250&lt;=8,0,IF(L250&lt;=16,10,0))-IF(L250&lt;=8,0,IF(L250&lt;=16,(L250-9)*0.255,0)),0)+IF(F250="JnEČ",IF(L250=1,25.5,IF(L250=2,19.53,IF(L250=3,15.48,IF(L250=4,9,IF(L250=5,8.25,IF(L250=6,7.5,IF(L250=7,6.75,IF(L250=8,6,0))))))))+IF(L250&lt;=8,0,IF(L250&lt;=16,5,0))-IF(L250&lt;=8,0,IF(L250&lt;=16,(L250-9)*0.1275,0)),0)+IF(F250="JčPČ",IF(L250=1,21.25,IF(L250=2,14.5,IF(L250=3,11.5,IF(L250=4,7,IF(L250=5,6.5,IF(L250=6,6,IF(L250=7,5.5,IF(L250=8,5,0))))))))+IF(L250&lt;=8,0,IF(L250&lt;=16,4,0))-IF(L250&lt;=8,0,IF(L250&lt;=16,(L250-9)*0.10625,0)),0)+IF(F250="JčEČ",IF(L250=1,17,IF(L250=2,13.02,IF(L250=3,10.32,IF(L250=4,6,IF(L250=5,5.5,IF(L250=6,5,IF(L250=7,4.5,IF(L250=8,4,0))))))))+IF(L250&lt;=8,0,IF(L250&lt;=16,3,0))-IF(L250&lt;=8,0,IF(L250&lt;=16,(L250-9)*0.085,0)),0)+IF(F250="NEAK",IF(L250=1,11.48,IF(L250=2,8.79,IF(L250=3,6.97,IF(L250=4,4.05,IF(L250=5,3.71,IF(L250=6,3.38,IF(L250=7,3.04,IF(L250=8,2.7,0))))))))+IF(L250&lt;=8,0,IF(L250&lt;=16,2,IF(L250&lt;=24,1.3,0)))-IF(L250&lt;=8,0,IF(L250&lt;=16,(L250-9)*0.0574,IF(L250&lt;=24,(L250-17)*0.0574,0))),0))*IF(L250&lt;0,1,IF(OR(F250="PČ",F250="PŽ",F250="PT"),IF(J250&lt;32,J250/32,1),1))* IF(L250&lt;0,1,IF(OR(F250="EČ",F250="EŽ",F250="JOŽ",F250="JPČ",F250="NEAK"),IF(J250&lt;24,J250/24,1),1))*IF(L250&lt;0,1,IF(OR(F250="PČneol",F250="JEČ",F250="JEOF",F250="JnPČ",F250="JnEČ",F250="JčPČ",F250="JčEČ"),IF(J250&lt;16,J250/16,1),1))*IF(L250&lt;0,1,IF(F250="EČneol",IF(J250&lt;8,J250/8,1),1))</f>
        <v>0</v>
      </c>
      <c r="O250" s="9">
        <f t="shared" ref="O250:O259" si="50">IF(F250="OŽ",N250,IF(H250="Ne",IF(J250*0.3&lt;J250-L250,N250,0),IF(J250*0.1&lt;J250-L250,N250,0)))</f>
        <v>0</v>
      </c>
      <c r="P250" s="4">
        <f t="shared" ref="P250" si="51">IF(O250=0,0,IF(F250="OŽ",IF(L250&gt;35,0,IF(J250&gt;35,(36-L250)*1.836,((36-L250)-(36-J250))*1.836)),0)+IF(F250="PČ",IF(L250&gt;31,0,IF(J250&gt;31,(32-L250)*1.347,((32-L250)-(32-J250))*1.347)),0)+ IF(F250="PČneol",IF(L250&gt;15,0,IF(J250&gt;15,(16-L250)*0.255,((16-L250)-(16-J250))*0.255)),0)+IF(F250="PŽ",IF(L250&gt;31,0,IF(J250&gt;31,(32-L250)*0.255,((32-L250)-(32-J250))*0.255)),0)+IF(F250="EČ",IF(L250&gt;23,0,IF(J250&gt;23,(24-L250)*0.612,((24-L250)-(24-J250))*0.612)),0)+IF(F250="EČneol",IF(L250&gt;7,0,IF(J250&gt;7,(8-L250)*0.204,((8-L250)-(8-J250))*0.204)),0)+IF(F250="EŽ",IF(L250&gt;23,0,IF(J250&gt;23,(24-L250)*0.204,((24-L250)-(24-J250))*0.204)),0)+IF(F250="PT",IF(L250&gt;31,0,IF(J250&gt;31,(32-L250)*0.204,((32-L250)-(32-J250))*0.204)),0)+IF(F250="JOŽ",IF(L250&gt;23,0,IF(J250&gt;23,(24-L250)*0.255,((24-L250)-(24-J250))*0.255)),0)+IF(F250="JPČ",IF(L250&gt;23,0,IF(J250&gt;23,(24-L250)*0.204,((24-L250)-(24-J250))*0.204)),0)+IF(F250="JEČ",IF(L250&gt;15,0,IF(J250&gt;15,(16-L250)*0.102,((16-L250)-(16-J250))*0.102)),0)+IF(F250="JEOF",IF(L250&gt;15,0,IF(J250&gt;15,(16-L250)*0.102,((16-L250)-(16-J250))*0.102)),0)+IF(F250="JnPČ",IF(L250&gt;15,0,IF(J250&gt;15,(16-L250)*0.153,((16-L250)-(16-J250))*0.153)),0)+IF(F250="JnEČ",IF(L250&gt;15,0,IF(J250&gt;15,(16-L250)*0.0765,((16-L250)-(16-J250))*0.0765)),0)+IF(F250="JčPČ",IF(L250&gt;15,0,IF(J250&gt;15,(16-L250)*0.06375,((16-L250)-(16-J250))*0.06375)),0)+IF(F250="JčEČ",IF(L250&gt;15,0,IF(J250&gt;15,(16-L250)*0.051,((16-L250)-(16-J250))*0.051)),0)+IF(F250="NEAK",IF(L250&gt;23,0,IF(J250&gt;23,(24-L250)*0.03444,((24-L250)-(24-J250))*0.03444)),0))</f>
        <v>0</v>
      </c>
      <c r="Q250" s="11">
        <f t="shared" ref="Q250" si="52">IF(ISERROR(P250*100/N250),0,(P250*100/N250))</f>
        <v>0</v>
      </c>
      <c r="R250" s="10">
        <f t="shared" ref="R250:R259" si="53">IF(Q250&lt;=30,O250+P250,O250+O250*0.3)*IF(G250=1,0.4,IF(G250=2,0.75,IF(G250="1 (kas 4 m. 1 k. nerengiamos)",0.52,1)))*IF(D250="olimpinė",1,IF(M250="Ne",0.5,1))*IF(OR(A$5="Lietuvos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federacija"),IF(OR(J250&lt;8,K250&lt;16),0,1),1)*E250*IF(I250&lt;=1,1,1/I250)*IF(OR(A$5="Lietuvos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50" s="8"/>
      <c r="T250" s="8"/>
    </row>
    <row r="251" spans="1:20">
      <c r="A251" s="62">
        <v>2</v>
      </c>
      <c r="B251" s="62"/>
      <c r="C251" s="12"/>
      <c r="D251" s="62"/>
      <c r="E251" s="62"/>
      <c r="F251" s="62"/>
      <c r="G251" s="62"/>
      <c r="H251" s="62"/>
      <c r="I251" s="62"/>
      <c r="J251" s="62"/>
      <c r="K251" s="62"/>
      <c r="L251" s="62"/>
      <c r="M251" s="62"/>
      <c r="N251" s="3">
        <f t="shared" si="49"/>
        <v>0</v>
      </c>
      <c r="O251" s="9">
        <f t="shared" si="50"/>
        <v>0</v>
      </c>
      <c r="P251" s="4">
        <f t="shared" ref="P251:P259" si="54">IF(O251=0,0,IF(F251="OŽ",IF(L251&gt;35,0,IF(J251&gt;35,(36-L251)*1.836,((36-L251)-(36-J251))*1.836)),0)+IF(F251="PČ",IF(L251&gt;31,0,IF(J251&gt;31,(32-L251)*1.347,((32-L251)-(32-J251))*1.347)),0)+ IF(F251="PČneol",IF(L251&gt;15,0,IF(J251&gt;15,(16-L251)*0.255,((16-L251)-(16-J251))*0.255)),0)+IF(F251="PŽ",IF(L251&gt;31,0,IF(J251&gt;31,(32-L251)*0.255,((32-L251)-(32-J251))*0.255)),0)+IF(F251="EČ",IF(L251&gt;23,0,IF(J251&gt;23,(24-L251)*0.612,((24-L251)-(24-J251))*0.612)),0)+IF(F251="EČneol",IF(L251&gt;7,0,IF(J251&gt;7,(8-L251)*0.204,((8-L251)-(8-J251))*0.204)),0)+IF(F251="EŽ",IF(L251&gt;23,0,IF(J251&gt;23,(24-L251)*0.204,((24-L251)-(24-J251))*0.204)),0)+IF(F251="PT",IF(L251&gt;31,0,IF(J251&gt;31,(32-L251)*0.204,((32-L251)-(32-J251))*0.204)),0)+IF(F251="JOŽ",IF(L251&gt;23,0,IF(J251&gt;23,(24-L251)*0.255,((24-L251)-(24-J251))*0.255)),0)+IF(F251="JPČ",IF(L251&gt;23,0,IF(J251&gt;23,(24-L251)*0.204,((24-L251)-(24-J251))*0.204)),0)+IF(F251="JEČ",IF(L251&gt;15,0,IF(J251&gt;15,(16-L251)*0.102,((16-L251)-(16-J251))*0.102)),0)+IF(F251="JEOF",IF(L251&gt;15,0,IF(J251&gt;15,(16-L251)*0.102,((16-L251)-(16-J251))*0.102)),0)+IF(F251="JnPČ",IF(L251&gt;15,0,IF(J251&gt;15,(16-L251)*0.153,((16-L251)-(16-J251))*0.153)),0)+IF(F251="JnEČ",IF(L251&gt;15,0,IF(J251&gt;15,(16-L251)*0.0765,((16-L251)-(16-J251))*0.0765)),0)+IF(F251="JčPČ",IF(L251&gt;15,0,IF(J251&gt;15,(16-L251)*0.06375,((16-L251)-(16-J251))*0.06375)),0)+IF(F251="JčEČ",IF(L251&gt;15,0,IF(J251&gt;15,(16-L251)*0.051,((16-L251)-(16-J251))*0.051)),0)+IF(F251="NEAK",IF(L251&gt;23,0,IF(J251&gt;23,(24-L251)*0.03444,((24-L251)-(24-J251))*0.03444)),0))</f>
        <v>0</v>
      </c>
      <c r="Q251" s="11">
        <f t="shared" ref="Q251:Q259" si="55">IF(ISERROR(P251*100/N251),0,(P251*100/N251))</f>
        <v>0</v>
      </c>
      <c r="R251" s="10">
        <f t="shared" si="53"/>
        <v>0</v>
      </c>
      <c r="S251" s="8"/>
      <c r="T251" s="8"/>
    </row>
    <row r="252" spans="1:20">
      <c r="A252" s="62">
        <v>3</v>
      </c>
      <c r="B252" s="62"/>
      <c r="C252" s="12"/>
      <c r="D252" s="62"/>
      <c r="E252" s="62"/>
      <c r="F252" s="62"/>
      <c r="G252" s="62"/>
      <c r="H252" s="62"/>
      <c r="I252" s="62"/>
      <c r="J252" s="62"/>
      <c r="K252" s="62"/>
      <c r="L252" s="62"/>
      <c r="M252" s="62"/>
      <c r="N252" s="3">
        <f t="shared" si="49"/>
        <v>0</v>
      </c>
      <c r="O252" s="9">
        <f t="shared" si="50"/>
        <v>0</v>
      </c>
      <c r="P252" s="4">
        <f t="shared" si="54"/>
        <v>0</v>
      </c>
      <c r="Q252" s="11">
        <f t="shared" si="55"/>
        <v>0</v>
      </c>
      <c r="R252" s="10">
        <f t="shared" si="53"/>
        <v>0</v>
      </c>
      <c r="S252" s="8"/>
      <c r="T252" s="8"/>
    </row>
    <row r="253" spans="1:20">
      <c r="A253" s="62">
        <v>4</v>
      </c>
      <c r="B253" s="62"/>
      <c r="C253" s="12"/>
      <c r="D253" s="62"/>
      <c r="E253" s="62"/>
      <c r="F253" s="62"/>
      <c r="G253" s="62"/>
      <c r="H253" s="62"/>
      <c r="I253" s="62"/>
      <c r="J253" s="62"/>
      <c r="K253" s="62"/>
      <c r="L253" s="62"/>
      <c r="M253" s="62"/>
      <c r="N253" s="3">
        <f t="shared" si="49"/>
        <v>0</v>
      </c>
      <c r="O253" s="9">
        <f t="shared" si="50"/>
        <v>0</v>
      </c>
      <c r="P253" s="4">
        <f t="shared" si="54"/>
        <v>0</v>
      </c>
      <c r="Q253" s="11">
        <f t="shared" si="55"/>
        <v>0</v>
      </c>
      <c r="R253" s="10">
        <f t="shared" si="53"/>
        <v>0</v>
      </c>
      <c r="S253" s="8"/>
      <c r="T253" s="8"/>
    </row>
    <row r="254" spans="1:20">
      <c r="A254" s="62">
        <v>5</v>
      </c>
      <c r="B254" s="62"/>
      <c r="C254" s="12"/>
      <c r="D254" s="62"/>
      <c r="E254" s="62"/>
      <c r="F254" s="62"/>
      <c r="G254" s="62"/>
      <c r="H254" s="62"/>
      <c r="I254" s="62"/>
      <c r="J254" s="62"/>
      <c r="K254" s="62"/>
      <c r="L254" s="62"/>
      <c r="M254" s="62"/>
      <c r="N254" s="3">
        <f t="shared" si="49"/>
        <v>0</v>
      </c>
      <c r="O254" s="9">
        <f t="shared" si="50"/>
        <v>0</v>
      </c>
      <c r="P254" s="4">
        <f t="shared" si="54"/>
        <v>0</v>
      </c>
      <c r="Q254" s="11">
        <f t="shared" si="55"/>
        <v>0</v>
      </c>
      <c r="R254" s="10">
        <f t="shared" si="53"/>
        <v>0</v>
      </c>
      <c r="S254" s="8"/>
      <c r="T254" s="8"/>
    </row>
    <row r="255" spans="1:20">
      <c r="A255" s="62">
        <v>6</v>
      </c>
      <c r="B255" s="62"/>
      <c r="C255" s="12"/>
      <c r="D255" s="62"/>
      <c r="E255" s="62"/>
      <c r="F255" s="62"/>
      <c r="G255" s="62"/>
      <c r="H255" s="62"/>
      <c r="I255" s="62"/>
      <c r="J255" s="62"/>
      <c r="K255" s="62"/>
      <c r="L255" s="62"/>
      <c r="M255" s="62"/>
      <c r="N255" s="3">
        <f t="shared" si="49"/>
        <v>0</v>
      </c>
      <c r="O255" s="9">
        <f t="shared" si="50"/>
        <v>0</v>
      </c>
      <c r="P255" s="4">
        <f t="shared" si="54"/>
        <v>0</v>
      </c>
      <c r="Q255" s="11">
        <f t="shared" si="55"/>
        <v>0</v>
      </c>
      <c r="R255" s="10">
        <f t="shared" si="53"/>
        <v>0</v>
      </c>
      <c r="S255" s="8"/>
      <c r="T255" s="8"/>
    </row>
    <row r="256" spans="1:20">
      <c r="A256" s="62">
        <v>7</v>
      </c>
      <c r="B256" s="62"/>
      <c r="C256" s="12"/>
      <c r="D256" s="62"/>
      <c r="E256" s="62"/>
      <c r="F256" s="62"/>
      <c r="G256" s="62"/>
      <c r="H256" s="62"/>
      <c r="I256" s="62"/>
      <c r="J256" s="62"/>
      <c r="K256" s="62"/>
      <c r="L256" s="62"/>
      <c r="M256" s="62"/>
      <c r="N256" s="3">
        <f t="shared" si="49"/>
        <v>0</v>
      </c>
      <c r="O256" s="9">
        <f t="shared" si="50"/>
        <v>0</v>
      </c>
      <c r="P256" s="4">
        <f t="shared" si="54"/>
        <v>0</v>
      </c>
      <c r="Q256" s="11">
        <f t="shared" si="55"/>
        <v>0</v>
      </c>
      <c r="R256" s="10">
        <f t="shared" si="53"/>
        <v>0</v>
      </c>
      <c r="S256" s="8"/>
      <c r="T256" s="8"/>
    </row>
    <row r="257" spans="1:20">
      <c r="A257" s="62">
        <v>8</v>
      </c>
      <c r="B257" s="62"/>
      <c r="C257" s="12"/>
      <c r="D257" s="62"/>
      <c r="E257" s="62"/>
      <c r="F257" s="62"/>
      <c r="G257" s="62"/>
      <c r="H257" s="62"/>
      <c r="I257" s="62"/>
      <c r="J257" s="62"/>
      <c r="K257" s="62"/>
      <c r="L257" s="62"/>
      <c r="M257" s="62"/>
      <c r="N257" s="3">
        <f t="shared" si="49"/>
        <v>0</v>
      </c>
      <c r="O257" s="9">
        <f t="shared" si="50"/>
        <v>0</v>
      </c>
      <c r="P257" s="4">
        <f t="shared" si="54"/>
        <v>0</v>
      </c>
      <c r="Q257" s="11">
        <f t="shared" si="55"/>
        <v>0</v>
      </c>
      <c r="R257" s="10">
        <f t="shared" si="53"/>
        <v>0</v>
      </c>
      <c r="S257" s="8"/>
      <c r="T257" s="8"/>
    </row>
    <row r="258" spans="1:20">
      <c r="A258" s="62">
        <v>9</v>
      </c>
      <c r="B258" s="62"/>
      <c r="C258" s="12"/>
      <c r="D258" s="62"/>
      <c r="E258" s="62"/>
      <c r="F258" s="62"/>
      <c r="G258" s="62"/>
      <c r="H258" s="62"/>
      <c r="I258" s="62"/>
      <c r="J258" s="62"/>
      <c r="K258" s="62"/>
      <c r="L258" s="62"/>
      <c r="M258" s="62"/>
      <c r="N258" s="3">
        <f t="shared" si="49"/>
        <v>0</v>
      </c>
      <c r="O258" s="9">
        <f t="shared" si="50"/>
        <v>0</v>
      </c>
      <c r="P258" s="4">
        <f t="shared" si="54"/>
        <v>0</v>
      </c>
      <c r="Q258" s="11">
        <f t="shared" si="55"/>
        <v>0</v>
      </c>
      <c r="R258" s="10">
        <f t="shared" si="53"/>
        <v>0</v>
      </c>
      <c r="S258" s="8"/>
      <c r="T258" s="8"/>
    </row>
    <row r="259" spans="1:20">
      <c r="A259" s="62">
        <v>10</v>
      </c>
      <c r="B259" s="62"/>
      <c r="C259" s="12"/>
      <c r="D259" s="62"/>
      <c r="E259" s="62"/>
      <c r="F259" s="62"/>
      <c r="G259" s="62"/>
      <c r="H259" s="62"/>
      <c r="I259" s="62"/>
      <c r="J259" s="62"/>
      <c r="K259" s="62"/>
      <c r="L259" s="62"/>
      <c r="M259" s="62"/>
      <c r="N259" s="3">
        <f t="shared" si="49"/>
        <v>0</v>
      </c>
      <c r="O259" s="9">
        <f t="shared" si="50"/>
        <v>0</v>
      </c>
      <c r="P259" s="4">
        <f t="shared" si="54"/>
        <v>0</v>
      </c>
      <c r="Q259" s="11">
        <f t="shared" si="55"/>
        <v>0</v>
      </c>
      <c r="R259" s="10">
        <f t="shared" si="53"/>
        <v>0</v>
      </c>
      <c r="S259" s="8"/>
      <c r="T259" s="8"/>
    </row>
    <row r="260" spans="1:20">
      <c r="A260" s="65" t="s">
        <v>35</v>
      </c>
      <c r="B260" s="66"/>
      <c r="C260" s="66"/>
      <c r="D260" s="66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7"/>
      <c r="R260" s="10">
        <f>SUM(R250:R259)</f>
        <v>0</v>
      </c>
      <c r="S260" s="8"/>
      <c r="T260" s="8"/>
    </row>
    <row r="261" spans="1:20" ht="15.75">
      <c r="A261" s="24" t="s">
        <v>36</v>
      </c>
      <c r="B261" s="24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6"/>
      <c r="S261" s="8"/>
      <c r="T261" s="8"/>
    </row>
    <row r="262" spans="1:20">
      <c r="A262" s="49" t="s">
        <v>58</v>
      </c>
      <c r="B262" s="49"/>
      <c r="C262" s="49"/>
      <c r="D262" s="49"/>
      <c r="E262" s="49"/>
      <c r="F262" s="49"/>
      <c r="G262" s="49"/>
      <c r="H262" s="49"/>
      <c r="I262" s="49"/>
      <c r="J262" s="15"/>
      <c r="K262" s="15"/>
      <c r="L262" s="15"/>
      <c r="M262" s="15"/>
      <c r="N262" s="15"/>
      <c r="O262" s="15"/>
      <c r="P262" s="15"/>
      <c r="Q262" s="15"/>
      <c r="R262" s="16"/>
      <c r="S262" s="8"/>
      <c r="T262" s="8"/>
    </row>
    <row r="263" spans="1:20" s="8" customFormat="1">
      <c r="A263" s="49"/>
      <c r="B263" s="49"/>
      <c r="C263" s="49"/>
      <c r="D263" s="49"/>
      <c r="E263" s="49"/>
      <c r="F263" s="49"/>
      <c r="G263" s="49"/>
      <c r="H263" s="49"/>
      <c r="I263" s="49"/>
      <c r="J263" s="15"/>
      <c r="K263" s="15"/>
      <c r="L263" s="15"/>
      <c r="M263" s="15"/>
      <c r="N263" s="15"/>
      <c r="O263" s="15"/>
      <c r="P263" s="15"/>
      <c r="Q263" s="15"/>
      <c r="R263" s="16"/>
    </row>
    <row r="264" spans="1:20">
      <c r="A264" s="68" t="s">
        <v>159</v>
      </c>
      <c r="B264" s="69"/>
      <c r="C264" s="69"/>
      <c r="D264" s="69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58"/>
      <c r="R264" s="8"/>
      <c r="S264" s="8"/>
      <c r="T264" s="8"/>
    </row>
    <row r="265" spans="1:20" ht="18">
      <c r="A265" s="70" t="s">
        <v>26</v>
      </c>
      <c r="B265" s="71"/>
      <c r="C265" s="71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8"/>
      <c r="R265" s="8"/>
      <c r="S265" s="8"/>
      <c r="T265" s="8"/>
    </row>
    <row r="266" spans="1:20">
      <c r="A266" s="68" t="s">
        <v>46</v>
      </c>
      <c r="B266" s="69"/>
      <c r="C266" s="69"/>
      <c r="D266" s="69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58"/>
      <c r="R266" s="8"/>
      <c r="S266" s="8"/>
      <c r="T266" s="8"/>
    </row>
    <row r="267" spans="1:20">
      <c r="A267" s="62">
        <v>1</v>
      </c>
      <c r="B267" s="62"/>
      <c r="C267" s="12"/>
      <c r="D267" s="62"/>
      <c r="E267" s="62"/>
      <c r="F267" s="62"/>
      <c r="G267" s="62"/>
      <c r="H267" s="62"/>
      <c r="I267" s="62"/>
      <c r="J267" s="62"/>
      <c r="K267" s="62"/>
      <c r="L267" s="62"/>
      <c r="M267" s="62"/>
      <c r="N267" s="3">
        <f t="shared" ref="N267:N276" si="56">(IF(F267="OŽ",IF(L267=1,550.8,IF(L267=2,426.38,IF(L267=3,342.14,IF(L267=4,181.44,IF(L267=5,168.48,IF(L267=6,155.52,IF(L267=7,148.5,IF(L267=8,144,0))))))))+IF(L267&lt;=8,0,IF(L267&lt;=16,137.7,IF(L267&lt;=24,108,IF(L267&lt;=32,80.1,IF(L267&lt;=36,52.2,0)))))-IF(L267&lt;=8,0,IF(L267&lt;=16,(L267-9)*2.754,IF(L267&lt;=24,(L267-17)* 2.754,IF(L267&lt;=32,(L267-25)* 2.754,IF(L267&lt;=36,(L267-33)*2.754,0))))),0)+IF(F267="PČ",IF(L267=1,449,IF(L267=2,314.6,IF(L267=3,238,IF(L267=4,172,IF(L267=5,159,IF(L267=6,145,IF(L267=7,132,IF(L267=8,119,0))))))))+IF(L267&lt;=8,0,IF(L267&lt;=16,88,IF(L267&lt;=24,55,IF(L267&lt;=32,22,0))))-IF(L267&lt;=8,0,IF(L267&lt;=16,(L267-9)*2.245,IF(L267&lt;=24,(L267-17)*2.245,IF(L267&lt;=32,(L267-25)*2.245,0)))),0)+IF(F267="PČneol",IF(L267=1,85,IF(L267=2,64.61,IF(L267=3,50.76,IF(L267=4,16.25,IF(L267=5,15,IF(L267=6,13.75,IF(L267=7,12.5,IF(L267=8,11.25,0))))))))+IF(L267&lt;=8,0,IF(L267&lt;=16,9,0))-IF(L267&lt;=8,0,IF(L267&lt;=16,(L267-9)*0.425,0)),0)+IF(F267="PŽ",IF(L267=1,85,IF(L267=2,59.5,IF(L267=3,45,IF(L267=4,32.5,IF(L267=5,30,IF(L267=6,27.5,IF(L267=7,25,IF(L267=8,22.5,0))))))))+IF(L267&lt;=8,0,IF(L267&lt;=16,19,IF(L267&lt;=24,13,IF(L267&lt;=32,8,0))))-IF(L267&lt;=8,0,IF(L267&lt;=16,(L267-9)*0.425,IF(L267&lt;=24,(L267-17)*0.425,IF(L267&lt;=32,(L267-25)*0.425,0)))),0)+IF(F267="EČ",IF(L267=1,204,IF(L267=2,156.24,IF(L267=3,123.84,IF(L267=4,72,IF(L267=5,66,IF(L267=6,60,IF(L267=7,54,IF(L267=8,48,0))))))))+IF(L267&lt;=8,0,IF(L267&lt;=16,40,IF(L267&lt;=24,25,0)))-IF(L267&lt;=8,0,IF(L267&lt;=16,(L267-9)*1.02,IF(L267&lt;=24,(L267-17)*1.02,0))),0)+IF(F267="EČneol",IF(L267=1,68,IF(L267=2,51.69,IF(L267=3,40.61,IF(L267=4,13,IF(L267=5,12,IF(L267=6,11,IF(L267=7,10,IF(L267=8,9,0)))))))))+IF(F267="EŽ",IF(L267=1,68,IF(L267=2,47.6,IF(L267=3,36,IF(L267=4,18,IF(L267=5,16.5,IF(L267=6,15,IF(L267=7,13.5,IF(L267=8,12,0))))))))+IF(L267&lt;=8,0,IF(L267&lt;=16,10,IF(L267&lt;=24,6,0)))-IF(L267&lt;=8,0,IF(L267&lt;=16,(L267-9)*0.34,IF(L267&lt;=24,(L267-17)*0.34,0))),0)+IF(F267="PT",IF(L267=1,68,IF(L267=2,52.08,IF(L267=3,41.28,IF(L267=4,24,IF(L267=5,22,IF(L267=6,20,IF(L267=7,18,IF(L267=8,16,0))))))))+IF(L267&lt;=8,0,IF(L267&lt;=16,13,IF(L267&lt;=24,9,IF(L267&lt;=32,4,0))))-IF(L267&lt;=8,0,IF(L267&lt;=16,(L267-9)*0.34,IF(L267&lt;=24,(L267-17)*0.34,IF(L267&lt;=32,(L267-25)*0.34,0)))),0)+IF(F267="JOŽ",IF(L267=1,85,IF(L267=2,59.5,IF(L267=3,45,IF(L267=4,32.5,IF(L267=5,30,IF(L267=6,27.5,IF(L267=7,25,IF(L267=8,22.5,0))))))))+IF(L267&lt;=8,0,IF(L267&lt;=16,19,IF(L267&lt;=24,13,0)))-IF(L267&lt;=8,0,IF(L267&lt;=16,(L267-9)*0.425,IF(L267&lt;=24,(L267-17)*0.425,0))),0)+IF(F267="JPČ",IF(L267=1,68,IF(L267=2,47.6,IF(L267=3,36,IF(L267=4,26,IF(L267=5,24,IF(L267=6,22,IF(L267=7,20,IF(L267=8,18,0))))))))+IF(L267&lt;=8,0,IF(L267&lt;=16,13,IF(L267&lt;=24,9,0)))-IF(L267&lt;=8,0,IF(L267&lt;=16,(L267-9)*0.34,IF(L267&lt;=24,(L267-17)*0.34,0))),0)+IF(F267="JEČ",IF(L267=1,34,IF(L267=2,26.04,IF(L267=3,20.6,IF(L267=4,12,IF(L267=5,11,IF(L267=6,10,IF(L267=7,9,IF(L267=8,8,0))))))))+IF(L267&lt;=8,0,IF(L267&lt;=16,6,0))-IF(L267&lt;=8,0,IF(L267&lt;=16,(L267-9)*0.17,0)),0)+IF(F267="JEOF",IF(L267=1,34,IF(L267=2,26.04,IF(L267=3,20.6,IF(L267=4,12,IF(L267=5,11,IF(L267=6,10,IF(L267=7,9,IF(L267=8,8,0))))))))+IF(L267&lt;=8,0,IF(L267&lt;=16,6,0))-IF(L267&lt;=8,0,IF(L267&lt;=16,(L267-9)*0.17,0)),0)+IF(F267="JnPČ",IF(L267=1,51,IF(L267=2,35.7,IF(L267=3,27,IF(L267=4,19.5,IF(L267=5,18,IF(L267=6,16.5,IF(L267=7,15,IF(L267=8,13.5,0))))))))+IF(L267&lt;=8,0,IF(L267&lt;=16,10,0))-IF(L267&lt;=8,0,IF(L267&lt;=16,(L267-9)*0.255,0)),0)+IF(F267="JnEČ",IF(L267=1,25.5,IF(L267=2,19.53,IF(L267=3,15.48,IF(L267=4,9,IF(L267=5,8.25,IF(L267=6,7.5,IF(L267=7,6.75,IF(L267=8,6,0))))))))+IF(L267&lt;=8,0,IF(L267&lt;=16,5,0))-IF(L267&lt;=8,0,IF(L267&lt;=16,(L267-9)*0.1275,0)),0)+IF(F267="JčPČ",IF(L267=1,21.25,IF(L267=2,14.5,IF(L267=3,11.5,IF(L267=4,7,IF(L267=5,6.5,IF(L267=6,6,IF(L267=7,5.5,IF(L267=8,5,0))))))))+IF(L267&lt;=8,0,IF(L267&lt;=16,4,0))-IF(L267&lt;=8,0,IF(L267&lt;=16,(L267-9)*0.10625,0)),0)+IF(F267="JčEČ",IF(L267=1,17,IF(L267=2,13.02,IF(L267=3,10.32,IF(L267=4,6,IF(L267=5,5.5,IF(L267=6,5,IF(L267=7,4.5,IF(L267=8,4,0))))))))+IF(L267&lt;=8,0,IF(L267&lt;=16,3,0))-IF(L267&lt;=8,0,IF(L267&lt;=16,(L267-9)*0.085,0)),0)+IF(F267="NEAK",IF(L267=1,11.48,IF(L267=2,8.79,IF(L267=3,6.97,IF(L267=4,4.05,IF(L267=5,3.71,IF(L267=6,3.38,IF(L267=7,3.04,IF(L267=8,2.7,0))))))))+IF(L267&lt;=8,0,IF(L267&lt;=16,2,IF(L267&lt;=24,1.3,0)))-IF(L267&lt;=8,0,IF(L267&lt;=16,(L267-9)*0.0574,IF(L267&lt;=24,(L267-17)*0.0574,0))),0))*IF(L267&lt;0,1,IF(OR(F267="PČ",F267="PŽ",F267="PT"),IF(J267&lt;32,J267/32,1),1))* IF(L267&lt;0,1,IF(OR(F267="EČ",F267="EŽ",F267="JOŽ",F267="JPČ",F267="NEAK"),IF(J267&lt;24,J267/24,1),1))*IF(L267&lt;0,1,IF(OR(F267="PČneol",F267="JEČ",F267="JEOF",F267="JnPČ",F267="JnEČ",F267="JčPČ",F267="JčEČ"),IF(J267&lt;16,J267/16,1),1))*IF(L267&lt;0,1,IF(F267="EČneol",IF(J267&lt;8,J267/8,1),1))</f>
        <v>0</v>
      </c>
      <c r="O267" s="9">
        <f t="shared" ref="O267:O276" si="57">IF(F267="OŽ",N267,IF(H267="Ne",IF(J267*0.3&lt;J267-L267,N267,0),IF(J267*0.1&lt;J267-L267,N267,0)))</f>
        <v>0</v>
      </c>
      <c r="P267" s="4">
        <f t="shared" ref="P267" si="58">IF(O267=0,0,IF(F267="OŽ",IF(L267&gt;35,0,IF(J267&gt;35,(36-L267)*1.836,((36-L267)-(36-J267))*1.836)),0)+IF(F267="PČ",IF(L267&gt;31,0,IF(J267&gt;31,(32-L267)*1.347,((32-L267)-(32-J267))*1.347)),0)+ IF(F267="PČneol",IF(L267&gt;15,0,IF(J267&gt;15,(16-L267)*0.255,((16-L267)-(16-J267))*0.255)),0)+IF(F267="PŽ",IF(L267&gt;31,0,IF(J267&gt;31,(32-L267)*0.255,((32-L267)-(32-J267))*0.255)),0)+IF(F267="EČ",IF(L267&gt;23,0,IF(J267&gt;23,(24-L267)*0.612,((24-L267)-(24-J267))*0.612)),0)+IF(F267="EČneol",IF(L267&gt;7,0,IF(J267&gt;7,(8-L267)*0.204,((8-L267)-(8-J267))*0.204)),0)+IF(F267="EŽ",IF(L267&gt;23,0,IF(J267&gt;23,(24-L267)*0.204,((24-L267)-(24-J267))*0.204)),0)+IF(F267="PT",IF(L267&gt;31,0,IF(J267&gt;31,(32-L267)*0.204,((32-L267)-(32-J267))*0.204)),0)+IF(F267="JOŽ",IF(L267&gt;23,0,IF(J267&gt;23,(24-L267)*0.255,((24-L267)-(24-J267))*0.255)),0)+IF(F267="JPČ",IF(L267&gt;23,0,IF(J267&gt;23,(24-L267)*0.204,((24-L267)-(24-J267))*0.204)),0)+IF(F267="JEČ",IF(L267&gt;15,0,IF(J267&gt;15,(16-L267)*0.102,((16-L267)-(16-J267))*0.102)),0)+IF(F267="JEOF",IF(L267&gt;15,0,IF(J267&gt;15,(16-L267)*0.102,((16-L267)-(16-J267))*0.102)),0)+IF(F267="JnPČ",IF(L267&gt;15,0,IF(J267&gt;15,(16-L267)*0.153,((16-L267)-(16-J267))*0.153)),0)+IF(F267="JnEČ",IF(L267&gt;15,0,IF(J267&gt;15,(16-L267)*0.0765,((16-L267)-(16-J267))*0.0765)),0)+IF(F267="JčPČ",IF(L267&gt;15,0,IF(J267&gt;15,(16-L267)*0.06375,((16-L267)-(16-J267))*0.06375)),0)+IF(F267="JčEČ",IF(L267&gt;15,0,IF(J267&gt;15,(16-L267)*0.051,((16-L267)-(16-J267))*0.051)),0)+IF(F267="NEAK",IF(L267&gt;23,0,IF(J267&gt;23,(24-L267)*0.03444,((24-L267)-(24-J267))*0.03444)),0))</f>
        <v>0</v>
      </c>
      <c r="Q267" s="11">
        <f t="shared" ref="Q267" si="59">IF(ISERROR(P267*100/N267),0,(P267*100/N267))</f>
        <v>0</v>
      </c>
      <c r="R267" s="10">
        <f t="shared" ref="R267:R276" si="60">IF(Q267&lt;=30,O267+P267,O267+O267*0.3)*IF(G267=1,0.4,IF(G267=2,0.75,IF(G267="1 (kas 4 m. 1 k. nerengiamos)",0.52,1)))*IF(D267="olimpinė",1,IF(M267="Ne",0.5,1))*IF(OR(A$5="Lietuvos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federacija"),IF(OR(J267&lt;8,K267&lt;16),0,1),1)*E267*IF(I267&lt;=1,1,1/I267)*IF(OR(A$5="Lietuvos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67" s="8"/>
      <c r="T267" s="8"/>
    </row>
    <row r="268" spans="1:20">
      <c r="A268" s="62">
        <v>2</v>
      </c>
      <c r="B268" s="62"/>
      <c r="C268" s="12"/>
      <c r="D268" s="62"/>
      <c r="E268" s="62"/>
      <c r="F268" s="62"/>
      <c r="G268" s="62"/>
      <c r="H268" s="62"/>
      <c r="I268" s="62"/>
      <c r="J268" s="62"/>
      <c r="K268" s="62"/>
      <c r="L268" s="62"/>
      <c r="M268" s="62"/>
      <c r="N268" s="3">
        <f t="shared" si="56"/>
        <v>0</v>
      </c>
      <c r="O268" s="9">
        <f t="shared" si="57"/>
        <v>0</v>
      </c>
      <c r="P268" s="4">
        <f t="shared" ref="P268:P276" si="61">IF(O268=0,0,IF(F268="OŽ",IF(L268&gt;35,0,IF(J268&gt;35,(36-L268)*1.836,((36-L268)-(36-J268))*1.836)),0)+IF(F268="PČ",IF(L268&gt;31,0,IF(J268&gt;31,(32-L268)*1.347,((32-L268)-(32-J268))*1.347)),0)+ IF(F268="PČneol",IF(L268&gt;15,0,IF(J268&gt;15,(16-L268)*0.255,((16-L268)-(16-J268))*0.255)),0)+IF(F268="PŽ",IF(L268&gt;31,0,IF(J268&gt;31,(32-L268)*0.255,((32-L268)-(32-J268))*0.255)),0)+IF(F268="EČ",IF(L268&gt;23,0,IF(J268&gt;23,(24-L268)*0.612,((24-L268)-(24-J268))*0.612)),0)+IF(F268="EČneol",IF(L268&gt;7,0,IF(J268&gt;7,(8-L268)*0.204,((8-L268)-(8-J268))*0.204)),0)+IF(F268="EŽ",IF(L268&gt;23,0,IF(J268&gt;23,(24-L268)*0.204,((24-L268)-(24-J268))*0.204)),0)+IF(F268="PT",IF(L268&gt;31,0,IF(J268&gt;31,(32-L268)*0.204,((32-L268)-(32-J268))*0.204)),0)+IF(F268="JOŽ",IF(L268&gt;23,0,IF(J268&gt;23,(24-L268)*0.255,((24-L268)-(24-J268))*0.255)),0)+IF(F268="JPČ",IF(L268&gt;23,0,IF(J268&gt;23,(24-L268)*0.204,((24-L268)-(24-J268))*0.204)),0)+IF(F268="JEČ",IF(L268&gt;15,0,IF(J268&gt;15,(16-L268)*0.102,((16-L268)-(16-J268))*0.102)),0)+IF(F268="JEOF",IF(L268&gt;15,0,IF(J268&gt;15,(16-L268)*0.102,((16-L268)-(16-J268))*0.102)),0)+IF(F268="JnPČ",IF(L268&gt;15,0,IF(J268&gt;15,(16-L268)*0.153,((16-L268)-(16-J268))*0.153)),0)+IF(F268="JnEČ",IF(L268&gt;15,0,IF(J268&gt;15,(16-L268)*0.0765,((16-L268)-(16-J268))*0.0765)),0)+IF(F268="JčPČ",IF(L268&gt;15,0,IF(J268&gt;15,(16-L268)*0.06375,((16-L268)-(16-J268))*0.06375)),0)+IF(F268="JčEČ",IF(L268&gt;15,0,IF(J268&gt;15,(16-L268)*0.051,((16-L268)-(16-J268))*0.051)),0)+IF(F268="NEAK",IF(L268&gt;23,0,IF(J268&gt;23,(24-L268)*0.03444,((24-L268)-(24-J268))*0.03444)),0))</f>
        <v>0</v>
      </c>
      <c r="Q268" s="11">
        <f t="shared" ref="Q268:Q276" si="62">IF(ISERROR(P268*100/N268),0,(P268*100/N268))</f>
        <v>0</v>
      </c>
      <c r="R268" s="10">
        <f t="shared" si="60"/>
        <v>0</v>
      </c>
      <c r="S268" s="8"/>
      <c r="T268" s="8"/>
    </row>
    <row r="269" spans="1:20">
      <c r="A269" s="62">
        <v>3</v>
      </c>
      <c r="B269" s="62"/>
      <c r="C269" s="12"/>
      <c r="D269" s="62"/>
      <c r="E269" s="62"/>
      <c r="F269" s="62"/>
      <c r="G269" s="62"/>
      <c r="H269" s="62"/>
      <c r="I269" s="62"/>
      <c r="J269" s="62"/>
      <c r="K269" s="62"/>
      <c r="L269" s="62"/>
      <c r="M269" s="62"/>
      <c r="N269" s="3">
        <f t="shared" si="56"/>
        <v>0</v>
      </c>
      <c r="O269" s="9">
        <f t="shared" si="57"/>
        <v>0</v>
      </c>
      <c r="P269" s="4">
        <f t="shared" si="61"/>
        <v>0</v>
      </c>
      <c r="Q269" s="11">
        <f t="shared" si="62"/>
        <v>0</v>
      </c>
      <c r="R269" s="10">
        <f t="shared" si="60"/>
        <v>0</v>
      </c>
      <c r="S269" s="8"/>
      <c r="T269" s="8"/>
    </row>
    <row r="270" spans="1:20">
      <c r="A270" s="62">
        <v>4</v>
      </c>
      <c r="B270" s="62"/>
      <c r="C270" s="12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3">
        <f t="shared" si="56"/>
        <v>0</v>
      </c>
      <c r="O270" s="9">
        <f t="shared" si="57"/>
        <v>0</v>
      </c>
      <c r="P270" s="4">
        <f t="shared" si="61"/>
        <v>0</v>
      </c>
      <c r="Q270" s="11">
        <f t="shared" si="62"/>
        <v>0</v>
      </c>
      <c r="R270" s="10">
        <f t="shared" si="60"/>
        <v>0</v>
      </c>
      <c r="S270" s="8"/>
      <c r="T270" s="8"/>
    </row>
    <row r="271" spans="1:20">
      <c r="A271" s="62">
        <v>5</v>
      </c>
      <c r="B271" s="62"/>
      <c r="C271" s="12"/>
      <c r="D271" s="62"/>
      <c r="E271" s="62"/>
      <c r="F271" s="62"/>
      <c r="G271" s="62"/>
      <c r="H271" s="62"/>
      <c r="I271" s="62"/>
      <c r="J271" s="62"/>
      <c r="K271" s="62"/>
      <c r="L271" s="62"/>
      <c r="M271" s="62"/>
      <c r="N271" s="3">
        <f t="shared" si="56"/>
        <v>0</v>
      </c>
      <c r="O271" s="9">
        <f t="shared" si="57"/>
        <v>0</v>
      </c>
      <c r="P271" s="4">
        <f t="shared" si="61"/>
        <v>0</v>
      </c>
      <c r="Q271" s="11">
        <f t="shared" si="62"/>
        <v>0</v>
      </c>
      <c r="R271" s="10">
        <f t="shared" si="60"/>
        <v>0</v>
      </c>
      <c r="S271" s="8"/>
      <c r="T271" s="8"/>
    </row>
    <row r="272" spans="1:20">
      <c r="A272" s="62">
        <v>6</v>
      </c>
      <c r="B272" s="62"/>
      <c r="C272" s="12"/>
      <c r="D272" s="62"/>
      <c r="E272" s="62"/>
      <c r="F272" s="62"/>
      <c r="G272" s="62"/>
      <c r="H272" s="62"/>
      <c r="I272" s="62"/>
      <c r="J272" s="62"/>
      <c r="K272" s="62"/>
      <c r="L272" s="62"/>
      <c r="M272" s="62"/>
      <c r="N272" s="3">
        <f t="shared" si="56"/>
        <v>0</v>
      </c>
      <c r="O272" s="9">
        <f t="shared" si="57"/>
        <v>0</v>
      </c>
      <c r="P272" s="4">
        <f t="shared" si="61"/>
        <v>0</v>
      </c>
      <c r="Q272" s="11">
        <f t="shared" si="62"/>
        <v>0</v>
      </c>
      <c r="R272" s="10">
        <f t="shared" si="60"/>
        <v>0</v>
      </c>
      <c r="S272" s="8"/>
      <c r="T272" s="8"/>
    </row>
    <row r="273" spans="1:20">
      <c r="A273" s="62">
        <v>7</v>
      </c>
      <c r="B273" s="62"/>
      <c r="C273" s="12"/>
      <c r="D273" s="62"/>
      <c r="E273" s="62"/>
      <c r="F273" s="62"/>
      <c r="G273" s="62"/>
      <c r="H273" s="62"/>
      <c r="I273" s="62"/>
      <c r="J273" s="62"/>
      <c r="K273" s="62"/>
      <c r="L273" s="62"/>
      <c r="M273" s="62"/>
      <c r="N273" s="3">
        <f t="shared" si="56"/>
        <v>0</v>
      </c>
      <c r="O273" s="9">
        <f t="shared" si="57"/>
        <v>0</v>
      </c>
      <c r="P273" s="4">
        <f t="shared" si="61"/>
        <v>0</v>
      </c>
      <c r="Q273" s="11">
        <f t="shared" si="62"/>
        <v>0</v>
      </c>
      <c r="R273" s="10">
        <f t="shared" si="60"/>
        <v>0</v>
      </c>
      <c r="S273" s="8"/>
      <c r="T273" s="8"/>
    </row>
    <row r="274" spans="1:20">
      <c r="A274" s="62">
        <v>8</v>
      </c>
      <c r="B274" s="62"/>
      <c r="C274" s="12"/>
      <c r="D274" s="62"/>
      <c r="E274" s="62"/>
      <c r="F274" s="62"/>
      <c r="G274" s="62"/>
      <c r="H274" s="62"/>
      <c r="I274" s="62"/>
      <c r="J274" s="62"/>
      <c r="K274" s="62"/>
      <c r="L274" s="62"/>
      <c r="M274" s="62"/>
      <c r="N274" s="3">
        <f t="shared" si="56"/>
        <v>0</v>
      </c>
      <c r="O274" s="9">
        <f t="shared" si="57"/>
        <v>0</v>
      </c>
      <c r="P274" s="4">
        <f t="shared" si="61"/>
        <v>0</v>
      </c>
      <c r="Q274" s="11">
        <f t="shared" si="62"/>
        <v>0</v>
      </c>
      <c r="R274" s="10">
        <f t="shared" si="60"/>
        <v>0</v>
      </c>
      <c r="S274" s="8"/>
      <c r="T274" s="8"/>
    </row>
    <row r="275" spans="1:20">
      <c r="A275" s="62">
        <v>9</v>
      </c>
      <c r="B275" s="62"/>
      <c r="C275" s="12"/>
      <c r="D275" s="62"/>
      <c r="E275" s="62"/>
      <c r="F275" s="62"/>
      <c r="G275" s="62"/>
      <c r="H275" s="62"/>
      <c r="I275" s="62"/>
      <c r="J275" s="62"/>
      <c r="K275" s="62"/>
      <c r="L275" s="62"/>
      <c r="M275" s="62"/>
      <c r="N275" s="3">
        <f t="shared" si="56"/>
        <v>0</v>
      </c>
      <c r="O275" s="9">
        <f t="shared" si="57"/>
        <v>0</v>
      </c>
      <c r="P275" s="4">
        <f t="shared" si="61"/>
        <v>0</v>
      </c>
      <c r="Q275" s="11">
        <f t="shared" si="62"/>
        <v>0</v>
      </c>
      <c r="R275" s="10">
        <f t="shared" si="60"/>
        <v>0</v>
      </c>
      <c r="S275" s="8"/>
      <c r="T275" s="8"/>
    </row>
    <row r="276" spans="1:20">
      <c r="A276" s="62">
        <v>10</v>
      </c>
      <c r="B276" s="62"/>
      <c r="C276" s="12"/>
      <c r="D276" s="62"/>
      <c r="E276" s="62"/>
      <c r="F276" s="62"/>
      <c r="G276" s="62"/>
      <c r="H276" s="62"/>
      <c r="I276" s="62"/>
      <c r="J276" s="62"/>
      <c r="K276" s="62"/>
      <c r="L276" s="62"/>
      <c r="M276" s="62"/>
      <c r="N276" s="3">
        <f t="shared" si="56"/>
        <v>0</v>
      </c>
      <c r="O276" s="9">
        <f t="shared" si="57"/>
        <v>0</v>
      </c>
      <c r="P276" s="4">
        <f t="shared" si="61"/>
        <v>0</v>
      </c>
      <c r="Q276" s="11">
        <f t="shared" si="62"/>
        <v>0</v>
      </c>
      <c r="R276" s="10">
        <f t="shared" si="60"/>
        <v>0</v>
      </c>
      <c r="S276" s="8"/>
      <c r="T276" s="8"/>
    </row>
    <row r="277" spans="1:20">
      <c r="A277" s="65" t="s">
        <v>35</v>
      </c>
      <c r="B277" s="66"/>
      <c r="C277" s="66"/>
      <c r="D277" s="66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7"/>
      <c r="R277" s="10">
        <f>SUM(R267:R276)</f>
        <v>0</v>
      </c>
      <c r="S277" s="8"/>
      <c r="T277" s="8"/>
    </row>
    <row r="278" spans="1:20" ht="15.75">
      <c r="A278" s="24" t="s">
        <v>36</v>
      </c>
      <c r="B278" s="24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6"/>
      <c r="S278" s="8"/>
      <c r="T278" s="8"/>
    </row>
    <row r="279" spans="1:20">
      <c r="A279" s="49" t="s">
        <v>58</v>
      </c>
      <c r="B279" s="49"/>
      <c r="C279" s="49"/>
      <c r="D279" s="49"/>
      <c r="E279" s="49"/>
      <c r="F279" s="49"/>
      <c r="G279" s="49"/>
      <c r="H279" s="49"/>
      <c r="I279" s="49"/>
      <c r="J279" s="15"/>
      <c r="K279" s="15"/>
      <c r="L279" s="15"/>
      <c r="M279" s="15"/>
      <c r="N279" s="15"/>
      <c r="O279" s="15"/>
      <c r="P279" s="15"/>
      <c r="Q279" s="15"/>
      <c r="R279" s="16"/>
      <c r="S279" s="8"/>
      <c r="T279" s="8"/>
    </row>
    <row r="280" spans="1:20" s="8" customFormat="1">
      <c r="A280" s="49"/>
      <c r="B280" s="49"/>
      <c r="C280" s="49"/>
      <c r="D280" s="49"/>
      <c r="E280" s="49"/>
      <c r="F280" s="49"/>
      <c r="G280" s="49"/>
      <c r="H280" s="49"/>
      <c r="I280" s="49"/>
      <c r="J280" s="15"/>
      <c r="K280" s="15"/>
      <c r="L280" s="15"/>
      <c r="M280" s="15"/>
      <c r="N280" s="15"/>
      <c r="O280" s="15"/>
      <c r="P280" s="15"/>
      <c r="Q280" s="15"/>
      <c r="R280" s="16"/>
    </row>
    <row r="281" spans="1:20">
      <c r="A281" s="68" t="s">
        <v>159</v>
      </c>
      <c r="B281" s="69"/>
      <c r="C281" s="69"/>
      <c r="D281" s="69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58"/>
      <c r="R281" s="8"/>
      <c r="S281" s="8"/>
      <c r="T281" s="8"/>
    </row>
    <row r="282" spans="1:20" ht="18">
      <c r="A282" s="70" t="s">
        <v>26</v>
      </c>
      <c r="B282" s="71"/>
      <c r="C282" s="71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8"/>
      <c r="R282" s="8"/>
      <c r="S282" s="8"/>
      <c r="T282" s="8"/>
    </row>
    <row r="283" spans="1:20">
      <c r="A283" s="68" t="s">
        <v>46</v>
      </c>
      <c r="B283" s="69"/>
      <c r="C283" s="69"/>
      <c r="D283" s="69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58"/>
      <c r="R283" s="8"/>
      <c r="S283" s="8"/>
      <c r="T283" s="8"/>
    </row>
    <row r="284" spans="1:20">
      <c r="A284" s="62">
        <v>1</v>
      </c>
      <c r="B284" s="62"/>
      <c r="C284" s="12"/>
      <c r="D284" s="62"/>
      <c r="E284" s="62"/>
      <c r="F284" s="62"/>
      <c r="G284" s="62"/>
      <c r="H284" s="62"/>
      <c r="I284" s="62"/>
      <c r="J284" s="62"/>
      <c r="K284" s="62"/>
      <c r="L284" s="62"/>
      <c r="M284" s="62"/>
      <c r="N284" s="3">
        <f t="shared" ref="N284:N293" si="63">(IF(F284="OŽ",IF(L284=1,550.8,IF(L284=2,426.38,IF(L284=3,342.14,IF(L284=4,181.44,IF(L284=5,168.48,IF(L284=6,155.52,IF(L284=7,148.5,IF(L284=8,144,0))))))))+IF(L284&lt;=8,0,IF(L284&lt;=16,137.7,IF(L284&lt;=24,108,IF(L284&lt;=32,80.1,IF(L284&lt;=36,52.2,0)))))-IF(L284&lt;=8,0,IF(L284&lt;=16,(L284-9)*2.754,IF(L284&lt;=24,(L284-17)* 2.754,IF(L284&lt;=32,(L284-25)* 2.754,IF(L284&lt;=36,(L284-33)*2.754,0))))),0)+IF(F284="PČ",IF(L284=1,449,IF(L284=2,314.6,IF(L284=3,238,IF(L284=4,172,IF(L284=5,159,IF(L284=6,145,IF(L284=7,132,IF(L284=8,119,0))))))))+IF(L284&lt;=8,0,IF(L284&lt;=16,88,IF(L284&lt;=24,55,IF(L284&lt;=32,22,0))))-IF(L284&lt;=8,0,IF(L284&lt;=16,(L284-9)*2.245,IF(L284&lt;=24,(L284-17)*2.245,IF(L284&lt;=32,(L284-25)*2.245,0)))),0)+IF(F284="PČneol",IF(L284=1,85,IF(L284=2,64.61,IF(L284=3,50.76,IF(L284=4,16.25,IF(L284=5,15,IF(L284=6,13.75,IF(L284=7,12.5,IF(L284=8,11.25,0))))))))+IF(L284&lt;=8,0,IF(L284&lt;=16,9,0))-IF(L284&lt;=8,0,IF(L284&lt;=16,(L284-9)*0.425,0)),0)+IF(F284="PŽ",IF(L284=1,85,IF(L284=2,59.5,IF(L284=3,45,IF(L284=4,32.5,IF(L284=5,30,IF(L284=6,27.5,IF(L284=7,25,IF(L284=8,22.5,0))))))))+IF(L284&lt;=8,0,IF(L284&lt;=16,19,IF(L284&lt;=24,13,IF(L284&lt;=32,8,0))))-IF(L284&lt;=8,0,IF(L284&lt;=16,(L284-9)*0.425,IF(L284&lt;=24,(L284-17)*0.425,IF(L284&lt;=32,(L284-25)*0.425,0)))),0)+IF(F284="EČ",IF(L284=1,204,IF(L284=2,156.24,IF(L284=3,123.84,IF(L284=4,72,IF(L284=5,66,IF(L284=6,60,IF(L284=7,54,IF(L284=8,48,0))))))))+IF(L284&lt;=8,0,IF(L284&lt;=16,40,IF(L284&lt;=24,25,0)))-IF(L284&lt;=8,0,IF(L284&lt;=16,(L284-9)*1.02,IF(L284&lt;=24,(L284-17)*1.02,0))),0)+IF(F284="EČneol",IF(L284=1,68,IF(L284=2,51.69,IF(L284=3,40.61,IF(L284=4,13,IF(L284=5,12,IF(L284=6,11,IF(L284=7,10,IF(L284=8,9,0)))))))))+IF(F284="EŽ",IF(L284=1,68,IF(L284=2,47.6,IF(L284=3,36,IF(L284=4,18,IF(L284=5,16.5,IF(L284=6,15,IF(L284=7,13.5,IF(L284=8,12,0))))))))+IF(L284&lt;=8,0,IF(L284&lt;=16,10,IF(L284&lt;=24,6,0)))-IF(L284&lt;=8,0,IF(L284&lt;=16,(L284-9)*0.34,IF(L284&lt;=24,(L284-17)*0.34,0))),0)+IF(F284="PT",IF(L284=1,68,IF(L284=2,52.08,IF(L284=3,41.28,IF(L284=4,24,IF(L284=5,22,IF(L284=6,20,IF(L284=7,18,IF(L284=8,16,0))))))))+IF(L284&lt;=8,0,IF(L284&lt;=16,13,IF(L284&lt;=24,9,IF(L284&lt;=32,4,0))))-IF(L284&lt;=8,0,IF(L284&lt;=16,(L284-9)*0.34,IF(L284&lt;=24,(L284-17)*0.34,IF(L284&lt;=32,(L284-25)*0.34,0)))),0)+IF(F284="JOŽ",IF(L284=1,85,IF(L284=2,59.5,IF(L284=3,45,IF(L284=4,32.5,IF(L284=5,30,IF(L284=6,27.5,IF(L284=7,25,IF(L284=8,22.5,0))))))))+IF(L284&lt;=8,0,IF(L284&lt;=16,19,IF(L284&lt;=24,13,0)))-IF(L284&lt;=8,0,IF(L284&lt;=16,(L284-9)*0.425,IF(L284&lt;=24,(L284-17)*0.425,0))),0)+IF(F284="JPČ",IF(L284=1,68,IF(L284=2,47.6,IF(L284=3,36,IF(L284=4,26,IF(L284=5,24,IF(L284=6,22,IF(L284=7,20,IF(L284=8,18,0))))))))+IF(L284&lt;=8,0,IF(L284&lt;=16,13,IF(L284&lt;=24,9,0)))-IF(L284&lt;=8,0,IF(L284&lt;=16,(L284-9)*0.34,IF(L284&lt;=24,(L284-17)*0.34,0))),0)+IF(F284="JEČ",IF(L284=1,34,IF(L284=2,26.04,IF(L284=3,20.6,IF(L284=4,12,IF(L284=5,11,IF(L284=6,10,IF(L284=7,9,IF(L284=8,8,0))))))))+IF(L284&lt;=8,0,IF(L284&lt;=16,6,0))-IF(L284&lt;=8,0,IF(L284&lt;=16,(L284-9)*0.17,0)),0)+IF(F284="JEOF",IF(L284=1,34,IF(L284=2,26.04,IF(L284=3,20.6,IF(L284=4,12,IF(L284=5,11,IF(L284=6,10,IF(L284=7,9,IF(L284=8,8,0))))))))+IF(L284&lt;=8,0,IF(L284&lt;=16,6,0))-IF(L284&lt;=8,0,IF(L284&lt;=16,(L284-9)*0.17,0)),0)+IF(F284="JnPČ",IF(L284=1,51,IF(L284=2,35.7,IF(L284=3,27,IF(L284=4,19.5,IF(L284=5,18,IF(L284=6,16.5,IF(L284=7,15,IF(L284=8,13.5,0))))))))+IF(L284&lt;=8,0,IF(L284&lt;=16,10,0))-IF(L284&lt;=8,0,IF(L284&lt;=16,(L284-9)*0.255,0)),0)+IF(F284="JnEČ",IF(L284=1,25.5,IF(L284=2,19.53,IF(L284=3,15.48,IF(L284=4,9,IF(L284=5,8.25,IF(L284=6,7.5,IF(L284=7,6.75,IF(L284=8,6,0))))))))+IF(L284&lt;=8,0,IF(L284&lt;=16,5,0))-IF(L284&lt;=8,0,IF(L284&lt;=16,(L284-9)*0.1275,0)),0)+IF(F284="JčPČ",IF(L284=1,21.25,IF(L284=2,14.5,IF(L284=3,11.5,IF(L284=4,7,IF(L284=5,6.5,IF(L284=6,6,IF(L284=7,5.5,IF(L284=8,5,0))))))))+IF(L284&lt;=8,0,IF(L284&lt;=16,4,0))-IF(L284&lt;=8,0,IF(L284&lt;=16,(L284-9)*0.10625,0)),0)+IF(F284="JčEČ",IF(L284=1,17,IF(L284=2,13.02,IF(L284=3,10.32,IF(L284=4,6,IF(L284=5,5.5,IF(L284=6,5,IF(L284=7,4.5,IF(L284=8,4,0))))))))+IF(L284&lt;=8,0,IF(L284&lt;=16,3,0))-IF(L284&lt;=8,0,IF(L284&lt;=16,(L284-9)*0.085,0)),0)+IF(F284="NEAK",IF(L284=1,11.48,IF(L284=2,8.79,IF(L284=3,6.97,IF(L284=4,4.05,IF(L284=5,3.71,IF(L284=6,3.38,IF(L284=7,3.04,IF(L284=8,2.7,0))))))))+IF(L284&lt;=8,0,IF(L284&lt;=16,2,IF(L284&lt;=24,1.3,0)))-IF(L284&lt;=8,0,IF(L284&lt;=16,(L284-9)*0.0574,IF(L284&lt;=24,(L284-17)*0.0574,0))),0))*IF(L284&lt;0,1,IF(OR(F284="PČ",F284="PŽ",F284="PT"),IF(J284&lt;32,J284/32,1),1))* IF(L284&lt;0,1,IF(OR(F284="EČ",F284="EŽ",F284="JOŽ",F284="JPČ",F284="NEAK"),IF(J284&lt;24,J284/24,1),1))*IF(L284&lt;0,1,IF(OR(F284="PČneol",F284="JEČ",F284="JEOF",F284="JnPČ",F284="JnEČ",F284="JčPČ",F284="JčEČ"),IF(J284&lt;16,J284/16,1),1))*IF(L284&lt;0,1,IF(F284="EČneol",IF(J284&lt;8,J284/8,1),1))</f>
        <v>0</v>
      </c>
      <c r="O284" s="9">
        <f t="shared" ref="O284:O293" si="64">IF(F284="OŽ",N284,IF(H284="Ne",IF(J284*0.3&lt;J284-L284,N284,0),IF(J284*0.1&lt;J284-L284,N284,0)))</f>
        <v>0</v>
      </c>
      <c r="P284" s="4">
        <f t="shared" ref="P284" si="65">IF(O284=0,0,IF(F284="OŽ",IF(L284&gt;35,0,IF(J284&gt;35,(36-L284)*1.836,((36-L284)-(36-J284))*1.836)),0)+IF(F284="PČ",IF(L284&gt;31,0,IF(J284&gt;31,(32-L284)*1.347,((32-L284)-(32-J284))*1.347)),0)+ IF(F284="PČneol",IF(L284&gt;15,0,IF(J284&gt;15,(16-L284)*0.255,((16-L284)-(16-J284))*0.255)),0)+IF(F284="PŽ",IF(L284&gt;31,0,IF(J284&gt;31,(32-L284)*0.255,((32-L284)-(32-J284))*0.255)),0)+IF(F284="EČ",IF(L284&gt;23,0,IF(J284&gt;23,(24-L284)*0.612,((24-L284)-(24-J284))*0.612)),0)+IF(F284="EČneol",IF(L284&gt;7,0,IF(J284&gt;7,(8-L284)*0.204,((8-L284)-(8-J284))*0.204)),0)+IF(F284="EŽ",IF(L284&gt;23,0,IF(J284&gt;23,(24-L284)*0.204,((24-L284)-(24-J284))*0.204)),0)+IF(F284="PT",IF(L284&gt;31,0,IF(J284&gt;31,(32-L284)*0.204,((32-L284)-(32-J284))*0.204)),0)+IF(F284="JOŽ",IF(L284&gt;23,0,IF(J284&gt;23,(24-L284)*0.255,((24-L284)-(24-J284))*0.255)),0)+IF(F284="JPČ",IF(L284&gt;23,0,IF(J284&gt;23,(24-L284)*0.204,((24-L284)-(24-J284))*0.204)),0)+IF(F284="JEČ",IF(L284&gt;15,0,IF(J284&gt;15,(16-L284)*0.102,((16-L284)-(16-J284))*0.102)),0)+IF(F284="JEOF",IF(L284&gt;15,0,IF(J284&gt;15,(16-L284)*0.102,((16-L284)-(16-J284))*0.102)),0)+IF(F284="JnPČ",IF(L284&gt;15,0,IF(J284&gt;15,(16-L284)*0.153,((16-L284)-(16-J284))*0.153)),0)+IF(F284="JnEČ",IF(L284&gt;15,0,IF(J284&gt;15,(16-L284)*0.0765,((16-L284)-(16-J284))*0.0765)),0)+IF(F284="JčPČ",IF(L284&gt;15,0,IF(J284&gt;15,(16-L284)*0.06375,((16-L284)-(16-J284))*0.06375)),0)+IF(F284="JčEČ",IF(L284&gt;15,0,IF(J284&gt;15,(16-L284)*0.051,((16-L284)-(16-J284))*0.051)),0)+IF(F284="NEAK",IF(L284&gt;23,0,IF(J284&gt;23,(24-L284)*0.03444,((24-L284)-(24-J284))*0.03444)),0))</f>
        <v>0</v>
      </c>
      <c r="Q284" s="11">
        <f t="shared" ref="Q284" si="66">IF(ISERROR(P284*100/N284),0,(P284*100/N284))</f>
        <v>0</v>
      </c>
      <c r="R284" s="10">
        <f t="shared" ref="R284:R293" si="67">IF(Q284&lt;=30,O284+P284,O284+O284*0.3)*IF(G284=1,0.4,IF(G284=2,0.75,IF(G284="1 (kas 4 m. 1 k. nerengiamos)",0.52,1)))*IF(D284="olimpinė",1,IF(M284="Ne",0.5,1))*IF(OR(A$5="Lietuvos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federacija"),IF(OR(J284&lt;8,K284&lt;16),0,1),1)*E284*IF(I284&lt;=1,1,1/I284)*IF(OR(A$5="Lietuvos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284" s="8"/>
      <c r="T284" s="8"/>
    </row>
    <row r="285" spans="1:20">
      <c r="A285" s="62">
        <v>2</v>
      </c>
      <c r="B285" s="62"/>
      <c r="C285" s="12"/>
      <c r="D285" s="62"/>
      <c r="E285" s="62"/>
      <c r="F285" s="62"/>
      <c r="G285" s="62"/>
      <c r="H285" s="62"/>
      <c r="I285" s="62"/>
      <c r="J285" s="62"/>
      <c r="K285" s="62"/>
      <c r="L285" s="62"/>
      <c r="M285" s="62"/>
      <c r="N285" s="3">
        <f t="shared" si="63"/>
        <v>0</v>
      </c>
      <c r="O285" s="9">
        <f t="shared" si="64"/>
        <v>0</v>
      </c>
      <c r="P285" s="4">
        <f t="shared" ref="P285:P293" si="68">IF(O285=0,0,IF(F285="OŽ",IF(L285&gt;35,0,IF(J285&gt;35,(36-L285)*1.836,((36-L285)-(36-J285))*1.836)),0)+IF(F285="PČ",IF(L285&gt;31,0,IF(J285&gt;31,(32-L285)*1.347,((32-L285)-(32-J285))*1.347)),0)+ IF(F285="PČneol",IF(L285&gt;15,0,IF(J285&gt;15,(16-L285)*0.255,((16-L285)-(16-J285))*0.255)),0)+IF(F285="PŽ",IF(L285&gt;31,0,IF(J285&gt;31,(32-L285)*0.255,((32-L285)-(32-J285))*0.255)),0)+IF(F285="EČ",IF(L285&gt;23,0,IF(J285&gt;23,(24-L285)*0.612,((24-L285)-(24-J285))*0.612)),0)+IF(F285="EČneol",IF(L285&gt;7,0,IF(J285&gt;7,(8-L285)*0.204,((8-L285)-(8-J285))*0.204)),0)+IF(F285="EŽ",IF(L285&gt;23,0,IF(J285&gt;23,(24-L285)*0.204,((24-L285)-(24-J285))*0.204)),0)+IF(F285="PT",IF(L285&gt;31,0,IF(J285&gt;31,(32-L285)*0.204,((32-L285)-(32-J285))*0.204)),0)+IF(F285="JOŽ",IF(L285&gt;23,0,IF(J285&gt;23,(24-L285)*0.255,((24-L285)-(24-J285))*0.255)),0)+IF(F285="JPČ",IF(L285&gt;23,0,IF(J285&gt;23,(24-L285)*0.204,((24-L285)-(24-J285))*0.204)),0)+IF(F285="JEČ",IF(L285&gt;15,0,IF(J285&gt;15,(16-L285)*0.102,((16-L285)-(16-J285))*0.102)),0)+IF(F285="JEOF",IF(L285&gt;15,0,IF(J285&gt;15,(16-L285)*0.102,((16-L285)-(16-J285))*0.102)),0)+IF(F285="JnPČ",IF(L285&gt;15,0,IF(J285&gt;15,(16-L285)*0.153,((16-L285)-(16-J285))*0.153)),0)+IF(F285="JnEČ",IF(L285&gt;15,0,IF(J285&gt;15,(16-L285)*0.0765,((16-L285)-(16-J285))*0.0765)),0)+IF(F285="JčPČ",IF(L285&gt;15,0,IF(J285&gt;15,(16-L285)*0.06375,((16-L285)-(16-J285))*0.06375)),0)+IF(F285="JčEČ",IF(L285&gt;15,0,IF(J285&gt;15,(16-L285)*0.051,((16-L285)-(16-J285))*0.051)),0)+IF(F285="NEAK",IF(L285&gt;23,0,IF(J285&gt;23,(24-L285)*0.03444,((24-L285)-(24-J285))*0.03444)),0))</f>
        <v>0</v>
      </c>
      <c r="Q285" s="11">
        <f t="shared" ref="Q285:Q293" si="69">IF(ISERROR(P285*100/N285),0,(P285*100/N285))</f>
        <v>0</v>
      </c>
      <c r="R285" s="10">
        <f t="shared" si="67"/>
        <v>0</v>
      </c>
      <c r="S285" s="8"/>
      <c r="T285" s="8"/>
    </row>
    <row r="286" spans="1:20">
      <c r="A286" s="62">
        <v>3</v>
      </c>
      <c r="B286" s="62"/>
      <c r="C286" s="12"/>
      <c r="D286" s="62"/>
      <c r="E286" s="62"/>
      <c r="F286" s="62"/>
      <c r="G286" s="62"/>
      <c r="H286" s="62"/>
      <c r="I286" s="62"/>
      <c r="J286" s="62"/>
      <c r="K286" s="62"/>
      <c r="L286" s="62"/>
      <c r="M286" s="62"/>
      <c r="N286" s="3">
        <f t="shared" si="63"/>
        <v>0</v>
      </c>
      <c r="O286" s="9">
        <f t="shared" si="64"/>
        <v>0</v>
      </c>
      <c r="P286" s="4">
        <f t="shared" si="68"/>
        <v>0</v>
      </c>
      <c r="Q286" s="11">
        <f t="shared" si="69"/>
        <v>0</v>
      </c>
      <c r="R286" s="10">
        <f t="shared" si="67"/>
        <v>0</v>
      </c>
      <c r="S286" s="8"/>
      <c r="T286" s="8"/>
    </row>
    <row r="287" spans="1:20">
      <c r="A287" s="62">
        <v>4</v>
      </c>
      <c r="B287" s="62"/>
      <c r="C287" s="12"/>
      <c r="D287" s="62"/>
      <c r="E287" s="62"/>
      <c r="F287" s="62"/>
      <c r="G287" s="62"/>
      <c r="H287" s="62"/>
      <c r="I287" s="62"/>
      <c r="J287" s="62"/>
      <c r="K287" s="62"/>
      <c r="L287" s="62"/>
      <c r="M287" s="62"/>
      <c r="N287" s="3">
        <f t="shared" si="63"/>
        <v>0</v>
      </c>
      <c r="O287" s="9">
        <f t="shared" si="64"/>
        <v>0</v>
      </c>
      <c r="P287" s="4">
        <f t="shared" si="68"/>
        <v>0</v>
      </c>
      <c r="Q287" s="11">
        <f t="shared" si="69"/>
        <v>0</v>
      </c>
      <c r="R287" s="10">
        <f t="shared" si="67"/>
        <v>0</v>
      </c>
      <c r="S287" s="8"/>
      <c r="T287" s="8"/>
    </row>
    <row r="288" spans="1:20">
      <c r="A288" s="62">
        <v>5</v>
      </c>
      <c r="B288" s="62"/>
      <c r="C288" s="12"/>
      <c r="D288" s="62"/>
      <c r="E288" s="62"/>
      <c r="F288" s="62"/>
      <c r="G288" s="62"/>
      <c r="H288" s="62"/>
      <c r="I288" s="62"/>
      <c r="J288" s="62"/>
      <c r="K288" s="62"/>
      <c r="L288" s="62"/>
      <c r="M288" s="62"/>
      <c r="N288" s="3">
        <f t="shared" si="63"/>
        <v>0</v>
      </c>
      <c r="O288" s="9">
        <f t="shared" si="64"/>
        <v>0</v>
      </c>
      <c r="P288" s="4">
        <f t="shared" si="68"/>
        <v>0</v>
      </c>
      <c r="Q288" s="11">
        <f t="shared" si="69"/>
        <v>0</v>
      </c>
      <c r="R288" s="10">
        <f t="shared" si="67"/>
        <v>0</v>
      </c>
      <c r="S288" s="8"/>
      <c r="T288" s="8"/>
    </row>
    <row r="289" spans="1:20">
      <c r="A289" s="62">
        <v>6</v>
      </c>
      <c r="B289" s="62"/>
      <c r="C289" s="12"/>
      <c r="D289" s="62"/>
      <c r="E289" s="62"/>
      <c r="F289" s="62"/>
      <c r="G289" s="62"/>
      <c r="H289" s="62"/>
      <c r="I289" s="62"/>
      <c r="J289" s="62"/>
      <c r="K289" s="62"/>
      <c r="L289" s="62"/>
      <c r="M289" s="62"/>
      <c r="N289" s="3">
        <f t="shared" si="63"/>
        <v>0</v>
      </c>
      <c r="O289" s="9">
        <f t="shared" si="64"/>
        <v>0</v>
      </c>
      <c r="P289" s="4">
        <f t="shared" si="68"/>
        <v>0</v>
      </c>
      <c r="Q289" s="11">
        <f t="shared" si="69"/>
        <v>0</v>
      </c>
      <c r="R289" s="10">
        <f t="shared" si="67"/>
        <v>0</v>
      </c>
      <c r="S289" s="8"/>
      <c r="T289" s="8"/>
    </row>
    <row r="290" spans="1:20">
      <c r="A290" s="62">
        <v>7</v>
      </c>
      <c r="B290" s="62"/>
      <c r="C290" s="12"/>
      <c r="D290" s="62"/>
      <c r="E290" s="62"/>
      <c r="F290" s="62"/>
      <c r="G290" s="62"/>
      <c r="H290" s="62"/>
      <c r="I290" s="62"/>
      <c r="J290" s="62"/>
      <c r="K290" s="62"/>
      <c r="L290" s="62"/>
      <c r="M290" s="62"/>
      <c r="N290" s="3">
        <f t="shared" si="63"/>
        <v>0</v>
      </c>
      <c r="O290" s="9">
        <f t="shared" si="64"/>
        <v>0</v>
      </c>
      <c r="P290" s="4">
        <f t="shared" si="68"/>
        <v>0</v>
      </c>
      <c r="Q290" s="11">
        <f t="shared" si="69"/>
        <v>0</v>
      </c>
      <c r="R290" s="10">
        <f t="shared" si="67"/>
        <v>0</v>
      </c>
      <c r="S290" s="8"/>
      <c r="T290" s="8"/>
    </row>
    <row r="291" spans="1:20">
      <c r="A291" s="62">
        <v>8</v>
      </c>
      <c r="B291" s="62"/>
      <c r="C291" s="12"/>
      <c r="D291" s="62"/>
      <c r="E291" s="62"/>
      <c r="F291" s="62"/>
      <c r="G291" s="62"/>
      <c r="H291" s="62"/>
      <c r="I291" s="62"/>
      <c r="J291" s="62"/>
      <c r="K291" s="62"/>
      <c r="L291" s="62"/>
      <c r="M291" s="62"/>
      <c r="N291" s="3">
        <f t="shared" si="63"/>
        <v>0</v>
      </c>
      <c r="O291" s="9">
        <f t="shared" si="64"/>
        <v>0</v>
      </c>
      <c r="P291" s="4">
        <f t="shared" si="68"/>
        <v>0</v>
      </c>
      <c r="Q291" s="11">
        <f t="shared" si="69"/>
        <v>0</v>
      </c>
      <c r="R291" s="10">
        <f t="shared" si="67"/>
        <v>0</v>
      </c>
      <c r="S291" s="8"/>
      <c r="T291" s="8"/>
    </row>
    <row r="292" spans="1:20">
      <c r="A292" s="62">
        <v>9</v>
      </c>
      <c r="B292" s="62"/>
      <c r="C292" s="12"/>
      <c r="D292" s="62"/>
      <c r="E292" s="62"/>
      <c r="F292" s="62"/>
      <c r="G292" s="62"/>
      <c r="H292" s="62"/>
      <c r="I292" s="62"/>
      <c r="J292" s="62"/>
      <c r="K292" s="62"/>
      <c r="L292" s="62"/>
      <c r="M292" s="62"/>
      <c r="N292" s="3">
        <f t="shared" si="63"/>
        <v>0</v>
      </c>
      <c r="O292" s="9">
        <f t="shared" si="64"/>
        <v>0</v>
      </c>
      <c r="P292" s="4">
        <f t="shared" si="68"/>
        <v>0</v>
      </c>
      <c r="Q292" s="11">
        <f t="shared" si="69"/>
        <v>0</v>
      </c>
      <c r="R292" s="10">
        <f t="shared" si="67"/>
        <v>0</v>
      </c>
      <c r="S292" s="8"/>
      <c r="T292" s="8"/>
    </row>
    <row r="293" spans="1:20">
      <c r="A293" s="62">
        <v>10</v>
      </c>
      <c r="B293" s="62"/>
      <c r="C293" s="12"/>
      <c r="D293" s="62"/>
      <c r="E293" s="62"/>
      <c r="F293" s="62"/>
      <c r="G293" s="62"/>
      <c r="H293" s="62"/>
      <c r="I293" s="62"/>
      <c r="J293" s="62"/>
      <c r="K293" s="62"/>
      <c r="L293" s="62"/>
      <c r="M293" s="62"/>
      <c r="N293" s="3">
        <f t="shared" si="63"/>
        <v>0</v>
      </c>
      <c r="O293" s="9">
        <f t="shared" si="64"/>
        <v>0</v>
      </c>
      <c r="P293" s="4">
        <f t="shared" si="68"/>
        <v>0</v>
      </c>
      <c r="Q293" s="11">
        <f t="shared" si="69"/>
        <v>0</v>
      </c>
      <c r="R293" s="10">
        <f t="shared" si="67"/>
        <v>0</v>
      </c>
      <c r="S293" s="8"/>
      <c r="T293" s="8"/>
    </row>
    <row r="294" spans="1:20">
      <c r="A294" s="65" t="s">
        <v>35</v>
      </c>
      <c r="B294" s="66"/>
      <c r="C294" s="66"/>
      <c r="D294" s="66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7"/>
      <c r="R294" s="10">
        <f>SUM(R284:R293)</f>
        <v>0</v>
      </c>
      <c r="S294" s="8"/>
      <c r="T294" s="8"/>
    </row>
    <row r="295" spans="1:20" ht="15.75">
      <c r="A295" s="24" t="s">
        <v>36</v>
      </c>
      <c r="B295" s="24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6"/>
      <c r="S295" s="8"/>
      <c r="T295" s="8"/>
    </row>
    <row r="296" spans="1:20">
      <c r="A296" s="49" t="s">
        <v>58</v>
      </c>
      <c r="B296" s="49"/>
      <c r="C296" s="49"/>
      <c r="D296" s="49"/>
      <c r="E296" s="49"/>
      <c r="F296" s="49"/>
      <c r="G296" s="49"/>
      <c r="H296" s="49"/>
      <c r="I296" s="49"/>
      <c r="J296" s="15"/>
      <c r="K296" s="15"/>
      <c r="L296" s="15"/>
      <c r="M296" s="15"/>
      <c r="N296" s="15"/>
      <c r="O296" s="15"/>
      <c r="P296" s="15"/>
      <c r="Q296" s="15"/>
      <c r="R296" s="16"/>
      <c r="S296" s="8"/>
      <c r="T296" s="8"/>
    </row>
    <row r="297" spans="1:20" s="8" customFormat="1">
      <c r="A297" s="49"/>
      <c r="B297" s="49"/>
      <c r="C297" s="49"/>
      <c r="D297" s="49"/>
      <c r="E297" s="49"/>
      <c r="F297" s="49"/>
      <c r="G297" s="49"/>
      <c r="H297" s="49"/>
      <c r="I297" s="49"/>
      <c r="J297" s="15"/>
      <c r="K297" s="15"/>
      <c r="L297" s="15"/>
      <c r="M297" s="15"/>
      <c r="N297" s="15"/>
      <c r="O297" s="15"/>
      <c r="P297" s="15"/>
      <c r="Q297" s="15"/>
      <c r="R297" s="16"/>
    </row>
    <row r="298" spans="1:20" ht="13.9" customHeight="1">
      <c r="A298" s="68" t="s">
        <v>159</v>
      </c>
      <c r="B298" s="69"/>
      <c r="C298" s="69"/>
      <c r="D298" s="69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58"/>
      <c r="R298" s="8"/>
      <c r="S298" s="8"/>
      <c r="T298" s="8"/>
    </row>
    <row r="299" spans="1:20" ht="15.6" customHeight="1">
      <c r="A299" s="70" t="s">
        <v>26</v>
      </c>
      <c r="B299" s="71"/>
      <c r="C299" s="71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8"/>
      <c r="R299" s="8"/>
      <c r="S299" s="8"/>
      <c r="T299" s="8"/>
    </row>
    <row r="300" spans="1:20" ht="13.9" customHeight="1">
      <c r="A300" s="68" t="s">
        <v>46</v>
      </c>
      <c r="B300" s="69"/>
      <c r="C300" s="69"/>
      <c r="D300" s="69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58"/>
      <c r="R300" s="8"/>
      <c r="S300" s="8"/>
      <c r="T300" s="8"/>
    </row>
    <row r="301" spans="1:20">
      <c r="A301" s="62">
        <v>1</v>
      </c>
      <c r="B301" s="62"/>
      <c r="C301" s="12"/>
      <c r="D301" s="62"/>
      <c r="E301" s="62"/>
      <c r="F301" s="62"/>
      <c r="G301" s="62"/>
      <c r="H301" s="62"/>
      <c r="I301" s="62"/>
      <c r="J301" s="62"/>
      <c r="K301" s="62"/>
      <c r="L301" s="62"/>
      <c r="M301" s="62"/>
      <c r="N301" s="3">
        <f t="shared" ref="N301:N309" si="70">(IF(F301="OŽ",IF(L301=1,550.8,IF(L301=2,426.38,IF(L301=3,342.14,IF(L301=4,181.44,IF(L301=5,168.48,IF(L301=6,155.52,IF(L301=7,148.5,IF(L301=8,144,0))))))))+IF(L301&lt;=8,0,IF(L301&lt;=16,137.7,IF(L301&lt;=24,108,IF(L301&lt;=32,80.1,IF(L301&lt;=36,52.2,0)))))-IF(L301&lt;=8,0,IF(L301&lt;=16,(L301-9)*2.754,IF(L301&lt;=24,(L301-17)* 2.754,IF(L301&lt;=32,(L301-25)* 2.754,IF(L301&lt;=36,(L301-33)*2.754,0))))),0)+IF(F301="PČ",IF(L301=1,449,IF(L301=2,314.6,IF(L301=3,238,IF(L301=4,172,IF(L301=5,159,IF(L301=6,145,IF(L301=7,132,IF(L301=8,119,0))))))))+IF(L301&lt;=8,0,IF(L301&lt;=16,88,IF(L301&lt;=24,55,IF(L301&lt;=32,22,0))))-IF(L301&lt;=8,0,IF(L301&lt;=16,(L301-9)*2.245,IF(L301&lt;=24,(L301-17)*2.245,IF(L301&lt;=32,(L301-25)*2.245,0)))),0)+IF(F301="PČneol",IF(L301=1,85,IF(L301=2,64.61,IF(L301=3,50.76,IF(L301=4,16.25,IF(L301=5,15,IF(L301=6,13.75,IF(L301=7,12.5,IF(L301=8,11.25,0))))))))+IF(L301&lt;=8,0,IF(L301&lt;=16,9,0))-IF(L301&lt;=8,0,IF(L301&lt;=16,(L301-9)*0.425,0)),0)+IF(F301="PŽ",IF(L301=1,85,IF(L301=2,59.5,IF(L301=3,45,IF(L301=4,32.5,IF(L301=5,30,IF(L301=6,27.5,IF(L301=7,25,IF(L301=8,22.5,0))))))))+IF(L301&lt;=8,0,IF(L301&lt;=16,19,IF(L301&lt;=24,13,IF(L301&lt;=32,8,0))))-IF(L301&lt;=8,0,IF(L301&lt;=16,(L301-9)*0.425,IF(L301&lt;=24,(L301-17)*0.425,IF(L301&lt;=32,(L301-25)*0.425,0)))),0)+IF(F301="EČ",IF(L301=1,204,IF(L301=2,156.24,IF(L301=3,123.84,IF(L301=4,72,IF(L301=5,66,IF(L301=6,60,IF(L301=7,54,IF(L301=8,48,0))))))))+IF(L301&lt;=8,0,IF(L301&lt;=16,40,IF(L301&lt;=24,25,0)))-IF(L301&lt;=8,0,IF(L301&lt;=16,(L301-9)*1.02,IF(L301&lt;=24,(L301-17)*1.02,0))),0)+IF(F301="EČneol",IF(L301=1,68,IF(L301=2,51.69,IF(L301=3,40.61,IF(L301=4,13,IF(L301=5,12,IF(L301=6,11,IF(L301=7,10,IF(L301=8,9,0)))))))))+IF(F301="EŽ",IF(L301=1,68,IF(L301=2,47.6,IF(L301=3,36,IF(L301=4,18,IF(L301=5,16.5,IF(L301=6,15,IF(L301=7,13.5,IF(L301=8,12,0))))))))+IF(L301&lt;=8,0,IF(L301&lt;=16,10,IF(L301&lt;=24,6,0)))-IF(L301&lt;=8,0,IF(L301&lt;=16,(L301-9)*0.34,IF(L301&lt;=24,(L301-17)*0.34,0))),0)+IF(F301="PT",IF(L301=1,68,IF(L301=2,52.08,IF(L301=3,41.28,IF(L301=4,24,IF(L301=5,22,IF(L301=6,20,IF(L301=7,18,IF(L301=8,16,0))))))))+IF(L301&lt;=8,0,IF(L301&lt;=16,13,IF(L301&lt;=24,9,IF(L301&lt;=32,4,0))))-IF(L301&lt;=8,0,IF(L301&lt;=16,(L301-9)*0.34,IF(L301&lt;=24,(L301-17)*0.34,IF(L301&lt;=32,(L301-25)*0.34,0)))),0)+IF(F301="JOŽ",IF(L301=1,85,IF(L301=2,59.5,IF(L301=3,45,IF(L301=4,32.5,IF(L301=5,30,IF(L301=6,27.5,IF(L301=7,25,IF(L301=8,22.5,0))))))))+IF(L301&lt;=8,0,IF(L301&lt;=16,19,IF(L301&lt;=24,13,0)))-IF(L301&lt;=8,0,IF(L301&lt;=16,(L301-9)*0.425,IF(L301&lt;=24,(L301-17)*0.425,0))),0)+IF(F301="JPČ",IF(L301=1,68,IF(L301=2,47.6,IF(L301=3,36,IF(L301=4,26,IF(L301=5,24,IF(L301=6,22,IF(L301=7,20,IF(L301=8,18,0))))))))+IF(L301&lt;=8,0,IF(L301&lt;=16,13,IF(L301&lt;=24,9,0)))-IF(L301&lt;=8,0,IF(L301&lt;=16,(L301-9)*0.34,IF(L301&lt;=24,(L301-17)*0.34,0))),0)+IF(F301="JEČ",IF(L301=1,34,IF(L301=2,26.04,IF(L301=3,20.6,IF(L301=4,12,IF(L301=5,11,IF(L301=6,10,IF(L301=7,9,IF(L301=8,8,0))))))))+IF(L301&lt;=8,0,IF(L301&lt;=16,6,0))-IF(L301&lt;=8,0,IF(L301&lt;=16,(L301-9)*0.17,0)),0)+IF(F301="JEOF",IF(L301=1,34,IF(L301=2,26.04,IF(L301=3,20.6,IF(L301=4,12,IF(L301=5,11,IF(L301=6,10,IF(L301=7,9,IF(L301=8,8,0))))))))+IF(L301&lt;=8,0,IF(L301&lt;=16,6,0))-IF(L301&lt;=8,0,IF(L301&lt;=16,(L301-9)*0.17,0)),0)+IF(F301="JnPČ",IF(L301=1,51,IF(L301=2,35.7,IF(L301=3,27,IF(L301=4,19.5,IF(L301=5,18,IF(L301=6,16.5,IF(L301=7,15,IF(L301=8,13.5,0))))))))+IF(L301&lt;=8,0,IF(L301&lt;=16,10,0))-IF(L301&lt;=8,0,IF(L301&lt;=16,(L301-9)*0.255,0)),0)+IF(F301="JnEČ",IF(L301=1,25.5,IF(L301=2,19.53,IF(L301=3,15.48,IF(L301=4,9,IF(L301=5,8.25,IF(L301=6,7.5,IF(L301=7,6.75,IF(L301=8,6,0))))))))+IF(L301&lt;=8,0,IF(L301&lt;=16,5,0))-IF(L301&lt;=8,0,IF(L301&lt;=16,(L301-9)*0.1275,0)),0)+IF(F301="JčPČ",IF(L301=1,21.25,IF(L301=2,14.5,IF(L301=3,11.5,IF(L301=4,7,IF(L301=5,6.5,IF(L301=6,6,IF(L301=7,5.5,IF(L301=8,5,0))))))))+IF(L301&lt;=8,0,IF(L301&lt;=16,4,0))-IF(L301&lt;=8,0,IF(L301&lt;=16,(L301-9)*0.10625,0)),0)+IF(F301="JčEČ",IF(L301=1,17,IF(L301=2,13.02,IF(L301=3,10.32,IF(L301=4,6,IF(L301=5,5.5,IF(L301=6,5,IF(L301=7,4.5,IF(L301=8,4,0))))))))+IF(L301&lt;=8,0,IF(L301&lt;=16,3,0))-IF(L301&lt;=8,0,IF(L301&lt;=16,(L301-9)*0.085,0)),0)+IF(F301="NEAK",IF(L301=1,11.48,IF(L301=2,8.79,IF(L301=3,6.97,IF(L301=4,4.05,IF(L301=5,3.71,IF(L301=6,3.38,IF(L301=7,3.04,IF(L301=8,2.7,0))))))))+IF(L301&lt;=8,0,IF(L301&lt;=16,2,IF(L301&lt;=24,1.3,0)))-IF(L301&lt;=8,0,IF(L301&lt;=16,(L301-9)*0.0574,IF(L301&lt;=24,(L301-17)*0.0574,0))),0))*IF(L301&lt;0,1,IF(OR(F301="PČ",F301="PŽ",F301="PT"),IF(J301&lt;32,J301/32,1),1))* IF(L301&lt;0,1,IF(OR(F301="EČ",F301="EŽ",F301="JOŽ",F301="JPČ",F301="NEAK"),IF(J301&lt;24,J301/24,1),1))*IF(L301&lt;0,1,IF(OR(F301="PČneol",F301="JEČ",F301="JEOF",F301="JnPČ",F301="JnEČ",F301="JčPČ",F301="JčEČ"),IF(J301&lt;16,J301/16,1),1))*IF(L301&lt;0,1,IF(F301="EČneol",IF(J301&lt;8,J301/8,1),1))</f>
        <v>0</v>
      </c>
      <c r="O301" s="9">
        <f t="shared" ref="O301:O310" si="71">IF(F301="OŽ",N301,IF(H301="Ne",IF(J301*0.3&lt;J301-L301,N301,0),IF(J301*0.1&lt;J301-L301,N301,0)))</f>
        <v>0</v>
      </c>
      <c r="P301" s="4">
        <f t="shared" ref="P301" si="72">IF(O301=0,0,IF(F301="OŽ",IF(L301&gt;35,0,IF(J301&gt;35,(36-L301)*1.836,((36-L301)-(36-J301))*1.836)),0)+IF(F301="PČ",IF(L301&gt;31,0,IF(J301&gt;31,(32-L301)*1.347,((32-L301)-(32-J301))*1.347)),0)+ IF(F301="PČneol",IF(L301&gt;15,0,IF(J301&gt;15,(16-L301)*0.255,((16-L301)-(16-J301))*0.255)),0)+IF(F301="PŽ",IF(L301&gt;31,0,IF(J301&gt;31,(32-L301)*0.255,((32-L301)-(32-J301))*0.255)),0)+IF(F301="EČ",IF(L301&gt;23,0,IF(J301&gt;23,(24-L301)*0.612,((24-L301)-(24-J301))*0.612)),0)+IF(F301="EČneol",IF(L301&gt;7,0,IF(J301&gt;7,(8-L301)*0.204,((8-L301)-(8-J301))*0.204)),0)+IF(F301="EŽ",IF(L301&gt;23,0,IF(J301&gt;23,(24-L301)*0.204,((24-L301)-(24-J301))*0.204)),0)+IF(F301="PT",IF(L301&gt;31,0,IF(J301&gt;31,(32-L301)*0.204,((32-L301)-(32-J301))*0.204)),0)+IF(F301="JOŽ",IF(L301&gt;23,0,IF(J301&gt;23,(24-L301)*0.255,((24-L301)-(24-J301))*0.255)),0)+IF(F301="JPČ",IF(L301&gt;23,0,IF(J301&gt;23,(24-L301)*0.204,((24-L301)-(24-J301))*0.204)),0)+IF(F301="JEČ",IF(L301&gt;15,0,IF(J301&gt;15,(16-L301)*0.102,((16-L301)-(16-J301))*0.102)),0)+IF(F301="JEOF",IF(L301&gt;15,0,IF(J301&gt;15,(16-L301)*0.102,((16-L301)-(16-J301))*0.102)),0)+IF(F301="JnPČ",IF(L301&gt;15,0,IF(J301&gt;15,(16-L301)*0.153,((16-L301)-(16-J301))*0.153)),0)+IF(F301="JnEČ",IF(L301&gt;15,0,IF(J301&gt;15,(16-L301)*0.0765,((16-L301)-(16-J301))*0.0765)),0)+IF(F301="JčPČ",IF(L301&gt;15,0,IF(J301&gt;15,(16-L301)*0.06375,((16-L301)-(16-J301))*0.06375)),0)+IF(F301="JčEČ",IF(L301&gt;15,0,IF(J301&gt;15,(16-L301)*0.051,((16-L301)-(16-J301))*0.051)),0)+IF(F301="NEAK",IF(L301&gt;23,0,IF(J301&gt;23,(24-L301)*0.03444,((24-L301)-(24-J301))*0.03444)),0))</f>
        <v>0</v>
      </c>
      <c r="Q301" s="11">
        <f t="shared" ref="Q301" si="73">IF(ISERROR(P301*100/N301),0,(P301*100/N301))</f>
        <v>0</v>
      </c>
      <c r="R301" s="10">
        <f t="shared" ref="R301:R310" si="74">IF(Q301&lt;=30,O301+P301,O301+O301*0.3)*IF(G301=1,0.4,IF(G301=2,0.75,IF(G301="1 (kas 4 m. 1 k. nerengiamos)",0.52,1)))*IF(D301="olimpinė",1,IF(M301="Ne",0.5,1))*IF(OR(A$5="Lietuvos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federacija"),IF(OR(J301&lt;8,K301&lt;16),0,1),1)*E301*IF(I301&lt;=1,1,1/I301)*IF(OR(A$5="Lietuvos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01" s="8"/>
      <c r="T301" s="8"/>
    </row>
    <row r="302" spans="1:20">
      <c r="A302" s="62">
        <v>2</v>
      </c>
      <c r="B302" s="62"/>
      <c r="C302" s="12"/>
      <c r="D302" s="62"/>
      <c r="E302" s="62"/>
      <c r="F302" s="62"/>
      <c r="G302" s="62"/>
      <c r="H302" s="62"/>
      <c r="I302" s="62"/>
      <c r="J302" s="62"/>
      <c r="K302" s="62"/>
      <c r="L302" s="62"/>
      <c r="M302" s="62"/>
      <c r="N302" s="3">
        <f t="shared" si="70"/>
        <v>0</v>
      </c>
      <c r="O302" s="9">
        <f t="shared" si="71"/>
        <v>0</v>
      </c>
      <c r="P302" s="4">
        <f t="shared" ref="P302:P310" si="75">IF(O302=0,0,IF(F302="OŽ",IF(L302&gt;35,0,IF(J302&gt;35,(36-L302)*1.836,((36-L302)-(36-J302))*1.836)),0)+IF(F302="PČ",IF(L302&gt;31,0,IF(J302&gt;31,(32-L302)*1.347,((32-L302)-(32-J302))*1.347)),0)+ IF(F302="PČneol",IF(L302&gt;15,0,IF(J302&gt;15,(16-L302)*0.255,((16-L302)-(16-J302))*0.255)),0)+IF(F302="PŽ",IF(L302&gt;31,0,IF(J302&gt;31,(32-L302)*0.255,((32-L302)-(32-J302))*0.255)),0)+IF(F302="EČ",IF(L302&gt;23,0,IF(J302&gt;23,(24-L302)*0.612,((24-L302)-(24-J302))*0.612)),0)+IF(F302="EČneol",IF(L302&gt;7,0,IF(J302&gt;7,(8-L302)*0.204,((8-L302)-(8-J302))*0.204)),0)+IF(F302="EŽ",IF(L302&gt;23,0,IF(J302&gt;23,(24-L302)*0.204,((24-L302)-(24-J302))*0.204)),0)+IF(F302="PT",IF(L302&gt;31,0,IF(J302&gt;31,(32-L302)*0.204,((32-L302)-(32-J302))*0.204)),0)+IF(F302="JOŽ",IF(L302&gt;23,0,IF(J302&gt;23,(24-L302)*0.255,((24-L302)-(24-J302))*0.255)),0)+IF(F302="JPČ",IF(L302&gt;23,0,IF(J302&gt;23,(24-L302)*0.204,((24-L302)-(24-J302))*0.204)),0)+IF(F302="JEČ",IF(L302&gt;15,0,IF(J302&gt;15,(16-L302)*0.102,((16-L302)-(16-J302))*0.102)),0)+IF(F302="JEOF",IF(L302&gt;15,0,IF(J302&gt;15,(16-L302)*0.102,((16-L302)-(16-J302))*0.102)),0)+IF(F302="JnPČ",IF(L302&gt;15,0,IF(J302&gt;15,(16-L302)*0.153,((16-L302)-(16-J302))*0.153)),0)+IF(F302="JnEČ",IF(L302&gt;15,0,IF(J302&gt;15,(16-L302)*0.0765,((16-L302)-(16-J302))*0.0765)),0)+IF(F302="JčPČ",IF(L302&gt;15,0,IF(J302&gt;15,(16-L302)*0.06375,((16-L302)-(16-J302))*0.06375)),0)+IF(F302="JčEČ",IF(L302&gt;15,0,IF(J302&gt;15,(16-L302)*0.051,((16-L302)-(16-J302))*0.051)),0)+IF(F302="NEAK",IF(L302&gt;23,0,IF(J302&gt;23,(24-L302)*0.03444,((24-L302)-(24-J302))*0.03444)),0))</f>
        <v>0</v>
      </c>
      <c r="Q302" s="11">
        <f t="shared" ref="Q302:Q310" si="76">IF(ISERROR(P302*100/N302),0,(P302*100/N302))</f>
        <v>0</v>
      </c>
      <c r="R302" s="10">
        <f t="shared" si="74"/>
        <v>0</v>
      </c>
      <c r="S302" s="8"/>
      <c r="T302" s="8"/>
    </row>
    <row r="303" spans="1:20">
      <c r="A303" s="62">
        <v>3</v>
      </c>
      <c r="B303" s="62"/>
      <c r="C303" s="12"/>
      <c r="D303" s="62"/>
      <c r="E303" s="62"/>
      <c r="F303" s="62"/>
      <c r="G303" s="62"/>
      <c r="H303" s="62"/>
      <c r="I303" s="62"/>
      <c r="J303" s="62"/>
      <c r="K303" s="62"/>
      <c r="L303" s="62"/>
      <c r="M303" s="62"/>
      <c r="N303" s="3">
        <f t="shared" si="70"/>
        <v>0</v>
      </c>
      <c r="O303" s="9">
        <f t="shared" si="71"/>
        <v>0</v>
      </c>
      <c r="P303" s="4">
        <f t="shared" si="75"/>
        <v>0</v>
      </c>
      <c r="Q303" s="11">
        <f t="shared" si="76"/>
        <v>0</v>
      </c>
      <c r="R303" s="10">
        <f t="shared" si="74"/>
        <v>0</v>
      </c>
      <c r="S303" s="8"/>
      <c r="T303" s="8"/>
    </row>
    <row r="304" spans="1:20">
      <c r="A304" s="62">
        <v>4</v>
      </c>
      <c r="B304" s="62"/>
      <c r="C304" s="12"/>
      <c r="D304" s="62"/>
      <c r="E304" s="62"/>
      <c r="F304" s="62"/>
      <c r="G304" s="62"/>
      <c r="H304" s="62"/>
      <c r="I304" s="62"/>
      <c r="J304" s="62"/>
      <c r="K304" s="62"/>
      <c r="L304" s="62"/>
      <c r="M304" s="62"/>
      <c r="N304" s="3">
        <f t="shared" si="70"/>
        <v>0</v>
      </c>
      <c r="O304" s="9">
        <f t="shared" si="71"/>
        <v>0</v>
      </c>
      <c r="P304" s="4">
        <f t="shared" si="75"/>
        <v>0</v>
      </c>
      <c r="Q304" s="11">
        <f t="shared" si="76"/>
        <v>0</v>
      </c>
      <c r="R304" s="10">
        <f t="shared" si="74"/>
        <v>0</v>
      </c>
      <c r="S304" s="8"/>
      <c r="T304" s="8"/>
    </row>
    <row r="305" spans="1:20">
      <c r="A305" s="62">
        <v>5</v>
      </c>
      <c r="B305" s="62"/>
      <c r="C305" s="12"/>
      <c r="D305" s="62"/>
      <c r="E305" s="62"/>
      <c r="F305" s="62"/>
      <c r="G305" s="62"/>
      <c r="H305" s="62"/>
      <c r="I305" s="62"/>
      <c r="J305" s="62"/>
      <c r="K305" s="62"/>
      <c r="L305" s="62"/>
      <c r="M305" s="62"/>
      <c r="N305" s="3">
        <f t="shared" si="70"/>
        <v>0</v>
      </c>
      <c r="O305" s="9">
        <f t="shared" si="71"/>
        <v>0</v>
      </c>
      <c r="P305" s="4">
        <f t="shared" si="75"/>
        <v>0</v>
      </c>
      <c r="Q305" s="11">
        <f t="shared" si="76"/>
        <v>0</v>
      </c>
      <c r="R305" s="10">
        <f t="shared" si="74"/>
        <v>0</v>
      </c>
      <c r="S305" s="8"/>
      <c r="T305" s="8"/>
    </row>
    <row r="306" spans="1:20">
      <c r="A306" s="62">
        <v>6</v>
      </c>
      <c r="B306" s="62"/>
      <c r="C306" s="12"/>
      <c r="D306" s="62"/>
      <c r="E306" s="62"/>
      <c r="F306" s="62"/>
      <c r="G306" s="62"/>
      <c r="H306" s="62"/>
      <c r="I306" s="62"/>
      <c r="J306" s="62"/>
      <c r="K306" s="62"/>
      <c r="L306" s="62"/>
      <c r="M306" s="62"/>
      <c r="N306" s="3">
        <f t="shared" si="70"/>
        <v>0</v>
      </c>
      <c r="O306" s="9">
        <f t="shared" si="71"/>
        <v>0</v>
      </c>
      <c r="P306" s="4">
        <f t="shared" si="75"/>
        <v>0</v>
      </c>
      <c r="Q306" s="11">
        <f t="shared" si="76"/>
        <v>0</v>
      </c>
      <c r="R306" s="10">
        <f t="shared" si="74"/>
        <v>0</v>
      </c>
      <c r="S306" s="8"/>
      <c r="T306" s="8"/>
    </row>
    <row r="307" spans="1:20">
      <c r="A307" s="62">
        <v>7</v>
      </c>
      <c r="B307" s="62"/>
      <c r="C307" s="12"/>
      <c r="D307" s="62"/>
      <c r="E307" s="62"/>
      <c r="F307" s="62"/>
      <c r="G307" s="62"/>
      <c r="H307" s="62"/>
      <c r="I307" s="62"/>
      <c r="J307" s="62"/>
      <c r="K307" s="62"/>
      <c r="L307" s="62"/>
      <c r="M307" s="62"/>
      <c r="N307" s="3">
        <f t="shared" si="70"/>
        <v>0</v>
      </c>
      <c r="O307" s="9">
        <f t="shared" si="71"/>
        <v>0</v>
      </c>
      <c r="P307" s="4">
        <f t="shared" si="75"/>
        <v>0</v>
      </c>
      <c r="Q307" s="11">
        <f t="shared" si="76"/>
        <v>0</v>
      </c>
      <c r="R307" s="10">
        <f t="shared" si="74"/>
        <v>0</v>
      </c>
      <c r="S307" s="8"/>
      <c r="T307" s="8"/>
    </row>
    <row r="308" spans="1:20">
      <c r="A308" s="62">
        <v>8</v>
      </c>
      <c r="B308" s="62"/>
      <c r="C308" s="12"/>
      <c r="D308" s="62"/>
      <c r="E308" s="62"/>
      <c r="F308" s="62"/>
      <c r="G308" s="62"/>
      <c r="H308" s="62"/>
      <c r="I308" s="62"/>
      <c r="J308" s="62"/>
      <c r="K308" s="62"/>
      <c r="L308" s="62"/>
      <c r="M308" s="62"/>
      <c r="N308" s="3">
        <f t="shared" si="70"/>
        <v>0</v>
      </c>
      <c r="O308" s="9">
        <f t="shared" si="71"/>
        <v>0</v>
      </c>
      <c r="P308" s="4">
        <f t="shared" si="75"/>
        <v>0</v>
      </c>
      <c r="Q308" s="11">
        <f t="shared" si="76"/>
        <v>0</v>
      </c>
      <c r="R308" s="10">
        <f t="shared" si="74"/>
        <v>0</v>
      </c>
      <c r="S308" s="8"/>
      <c r="T308" s="8"/>
    </row>
    <row r="309" spans="1:20">
      <c r="A309" s="62">
        <v>9</v>
      </c>
      <c r="B309" s="62"/>
      <c r="C309" s="12"/>
      <c r="D309" s="62"/>
      <c r="E309" s="62"/>
      <c r="F309" s="62"/>
      <c r="G309" s="62"/>
      <c r="H309" s="62"/>
      <c r="I309" s="62"/>
      <c r="J309" s="62"/>
      <c r="K309" s="62"/>
      <c r="L309" s="62"/>
      <c r="M309" s="62"/>
      <c r="N309" s="3">
        <f t="shared" si="70"/>
        <v>0</v>
      </c>
      <c r="O309" s="9">
        <f t="shared" si="71"/>
        <v>0</v>
      </c>
      <c r="P309" s="4">
        <f t="shared" si="75"/>
        <v>0</v>
      </c>
      <c r="Q309" s="11">
        <f t="shared" si="76"/>
        <v>0</v>
      </c>
      <c r="R309" s="10">
        <f t="shared" si="74"/>
        <v>0</v>
      </c>
      <c r="S309" s="8"/>
      <c r="T309" s="8"/>
    </row>
    <row r="310" spans="1:20">
      <c r="A310" s="62">
        <v>10</v>
      </c>
      <c r="B310" s="62"/>
      <c r="C310" s="12"/>
      <c r="D310" s="62"/>
      <c r="E310" s="62"/>
      <c r="F310" s="62"/>
      <c r="G310" s="62"/>
      <c r="H310" s="62"/>
      <c r="I310" s="62"/>
      <c r="J310" s="62"/>
      <c r="K310" s="62"/>
      <c r="L310" s="62"/>
      <c r="M310" s="62"/>
      <c r="N310" s="3">
        <f>(IF(F310="OŽ",IF(L310=1,550.8,IF(L310=2,426.38,IF(L310=3,342.14,IF(L310=4,181.44,IF(L310=5,168.48,IF(L310=6,155.52,IF(L310=7,148.5,IF(L310=8,144,0))))))))+IF(L310&lt;=8,0,IF(L310&lt;=16,137.7,IF(L310&lt;=24,108,IF(L310&lt;=32,80.1,IF(L310&lt;=36,52.2,0)))))-IF(L310&lt;=8,0,IF(L310&lt;=16,(L310-9)*2.754,IF(L310&lt;=24,(L310-17)* 2.754,IF(L310&lt;=32,(L310-25)* 2.754,IF(L310&lt;=36,(L310-33)*2.754,0))))),0)+IF(F310="PČ",IF(L310=1,449,IF(L310=2,314.6,IF(L310=3,238,IF(L310=4,172,IF(L310=5,159,IF(L310=6,145,IF(L310=7,132,IF(L310=8,119,0))))))))+IF(L310&lt;=8,0,IF(L310&lt;=16,88,IF(L310&lt;=24,55,IF(L310&lt;=32,22,0))))-IF(L310&lt;=8,0,IF(L310&lt;=16,(L310-9)*2.245,IF(L310&lt;=24,(L310-17)*2.245,IF(L310&lt;=32,(L310-25)*2.245,0)))),0)+IF(F310="PČneol",IF(L310=1,85,IF(L310=2,64.61,IF(L310=3,50.76,IF(L310=4,16.25,IF(L310=5,15,IF(L310=6,13.75,IF(L310=7,12.5,IF(L310=8,11.25,0))))))))+IF(L310&lt;=8,0,IF(L310&lt;=16,9,0))-IF(L310&lt;=8,0,IF(L310&lt;=16,(L310-9)*0.425,0)),0)+IF(F310="PŽ",IF(L310=1,85,IF(L310=2,59.5,IF(L310=3,45,IF(L310=4,32.5,IF(L310=5,30,IF(L310=6,27.5,IF(L310=7,25,IF(L310=8,22.5,0))))))))+IF(L310&lt;=8,0,IF(L310&lt;=16,19,IF(L310&lt;=24,13,IF(L310&lt;=32,8,0))))-IF(L310&lt;=8,0,IF(L310&lt;=16,(L310-9)*0.425,IF(L310&lt;=24,(L310-17)*0.425,IF(L310&lt;=32,(L310-25)*0.425,0)))),0)+IF(F310="EČ",IF(L310=1,204,IF(L310=2,156.24,IF(L310=3,123.84,IF(L310=4,72,IF(L310=5,66,IF(L310=6,60,IF(L310=7,54,IF(L310=8,48,0))))))))+IF(L310&lt;=8,0,IF(L310&lt;=16,40,IF(L310&lt;=24,25,0)))-IF(L310&lt;=8,0,IF(L310&lt;=16,(L310-9)*1.02,IF(L310&lt;=24,(L310-17)*1.02,0))),0)+IF(F310="EČneol",IF(L310=1,68,IF(L310=2,51.69,IF(L310=3,40.61,IF(L310=4,13,IF(L310=5,12,IF(L310=6,11,IF(L310=7,10,IF(L310=8,9,0)))))))))+IF(F310="EŽ",IF(L310=1,68,IF(L310=2,47.6,IF(L310=3,36,IF(L310=4,18,IF(L310=5,16.5,IF(L310=6,15,IF(L310=7,13.5,IF(L310=8,12,0))))))))+IF(L310&lt;=8,0,IF(L310&lt;=16,10,IF(L310&lt;=24,6,0)))-IF(L310&lt;=8,0,IF(L310&lt;=16,(L310-9)*0.34,IF(L310&lt;=24,(L310-17)*0.34,0))),0)+IF(F310="PT",IF(L310=1,68,IF(L310=2,52.08,IF(L310=3,41.28,IF(L310=4,24,IF(L310=5,22,IF(L310=6,20,IF(L310=7,18,IF(L310=8,16,0))))))))+IF(L310&lt;=8,0,IF(L310&lt;=16,13,IF(L310&lt;=24,9,IF(L310&lt;=32,4,0))))-IF(L310&lt;=8,0,IF(L310&lt;=16,(L310-9)*0.34,IF(L310&lt;=24,(L310-17)*0.34,IF(L310&lt;=32,(L310-25)*0.34,0)))),0)+IF(F310="JOŽ",IF(L310=1,85,IF(L310=2,59.5,IF(L310=3,45,IF(L310=4,32.5,IF(L310=5,30,IF(L310=6,27.5,IF(L310=7,25,IF(L310=8,22.5,0))))))))+IF(L310&lt;=8,0,IF(L310&lt;=16,19,IF(L310&lt;=24,13,0)))-IF(L310&lt;=8,0,IF(L310&lt;=16,(L310-9)*0.425,IF(L310&lt;=24,(L310-17)*0.425,0))),0)+IF(F310="JPČ",IF(L310=1,68,IF(L310=2,47.6,IF(L310=3,36,IF(L310=4,26,IF(L310=5,24,IF(L310=6,22,IF(L310=7,20,IF(L310=8,18,0))))))))+IF(L310&lt;=8,0,IF(L310&lt;=16,13,IF(L310&lt;=24,9,0)))-IF(L310&lt;=8,0,IF(L310&lt;=16,(L310-9)*0.34,IF(L310&lt;=24,(L310-17)*0.34,0))),0)+IF(F310="JEČ",IF(L310=1,34,IF(L310=2,26.04,IF(L310=3,20.6,IF(L310=4,12,IF(L310=5,11,IF(L310=6,10,IF(L310=7,9,IF(L310=8,8,0))))))))+IF(L310&lt;=8,0,IF(L310&lt;=16,6,0))-IF(L310&lt;=8,0,IF(L310&lt;=16,(L310-9)*0.17,0)),0)+IF(F310="JEOF",IF(L310=1,34,IF(L310=2,26.04,IF(L310=3,20.6,IF(L310=4,12,IF(L310=5,11,IF(L310=6,10,IF(L310=7,9,IF(L310=8,8,0))))))))+IF(L310&lt;=8,0,IF(L310&lt;=16,6,0))-IF(L310&lt;=8,0,IF(L310&lt;=16,(L310-9)*0.17,0)),0)+IF(F310="JnPČ",IF(L310=1,51,IF(L310=2,35.7,IF(L310=3,27,IF(L310=4,19.5,IF(L310=5,18,IF(L310=6,16.5,IF(L310=7,15,IF(L310=8,13.5,0))))))))+IF(L310&lt;=8,0,IF(L310&lt;=16,10,0))-IF(L310&lt;=8,0,IF(L310&lt;=16,(L310-9)*0.255,0)),0)+IF(F310="JnEČ",IF(L310=1,25.5,IF(L310=2,19.53,IF(L310=3,15.48,IF(L310=4,9,IF(L310=5,8.25,IF(L310=6,7.5,IF(L310=7,6.75,IF(L310=8,6,0))))))))+IF(L310&lt;=8,0,IF(L310&lt;=16,5,0))-IF(L310&lt;=8,0,IF(L310&lt;=16,(L310-9)*0.1275,0)),0)+IF(F310="JčPČ",IF(L310=1,21.25,IF(L310=2,14.5,IF(L310=3,11.5,IF(L310=4,7,IF(L310=5,6.5,IF(L310=6,6,IF(L310=7,5.5,IF(L310=8,5,0))))))))+IF(L310&lt;=8,0,IF(L310&lt;=16,4,0))-IF(L310&lt;=8,0,IF(L310&lt;=16,(L310-9)*0.10625,0)),0)+IF(F310="JčEČ",IF(L310=1,17,IF(L310=2,13.02,IF(L310=3,10.32,IF(L310=4,6,IF(L310=5,5.5,IF(L310=6,5,IF(L310=7,4.5,IF(L310=8,4,0))))))))+IF(L310&lt;=8,0,IF(L310&lt;=16,3,0))-IF(L310&lt;=8,0,IF(L310&lt;=16,(L310-9)*0.085,0)),0)+IF(F310="NEAK",IF(L310=1,11.48,IF(L310=2,8.79,IF(L310=3,6.97,IF(L310=4,4.05,IF(L310=5,3.71,IF(L310=6,3.38,IF(L310=7,3.04,IF(L310=8,2.7,0))))))))+IF(L310&lt;=8,0,IF(L310&lt;=16,2,IF(L310&lt;=24,1.3,0)))-IF(L310&lt;=8,0,IF(L310&lt;=16,(L310-9)*0.0574,IF(L310&lt;=24,(L310-17)*0.0574,0))),0))*IF(L310&lt;0,1,IF(OR(F310="PČ",F310="PŽ",F310="PT"),IF(J310&lt;32,J310/32,1),1))* IF(L310&lt;0,1,IF(OR(F310="EČ",F310="EŽ",F310="JOŽ",F310="JPČ",F310="NEAK"),IF(J310&lt;24,J310/24,1),1))*IF(L310&lt;0,1,IF(OR(F310="PČneol",F310="JEČ",F310="JEOF",F310="JnPČ",F310="JnEČ",F310="JčPČ",F310="JčEČ"),IF(J310&lt;16,J310/16,1),1))*IF(L310&lt;0,1,IF(F310="EČneol",IF(J310&lt;8,J310/8,1),1))</f>
        <v>0</v>
      </c>
      <c r="O310" s="9">
        <f t="shared" si="71"/>
        <v>0</v>
      </c>
      <c r="P310" s="4">
        <f t="shared" si="75"/>
        <v>0</v>
      </c>
      <c r="Q310" s="11">
        <f t="shared" si="76"/>
        <v>0</v>
      </c>
      <c r="R310" s="10">
        <f t="shared" si="74"/>
        <v>0</v>
      </c>
      <c r="S310" s="8"/>
      <c r="T310" s="8"/>
    </row>
    <row r="311" spans="1:20" ht="13.9" customHeight="1">
      <c r="A311" s="65" t="s">
        <v>35</v>
      </c>
      <c r="B311" s="66"/>
      <c r="C311" s="66"/>
      <c r="D311" s="66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7"/>
      <c r="R311" s="10">
        <f>SUM(R301:R310)</f>
        <v>0</v>
      </c>
      <c r="S311" s="8"/>
      <c r="T311" s="8"/>
    </row>
    <row r="312" spans="1:20" ht="15.75">
      <c r="A312" s="24" t="s">
        <v>36</v>
      </c>
      <c r="B312" s="2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6"/>
      <c r="S312" s="8"/>
      <c r="T312" s="8"/>
    </row>
    <row r="313" spans="1:20">
      <c r="A313" s="49" t="s">
        <v>58</v>
      </c>
      <c r="B313" s="49"/>
      <c r="C313" s="49"/>
      <c r="D313" s="49"/>
      <c r="E313" s="49"/>
      <c r="F313" s="49"/>
      <c r="G313" s="49"/>
      <c r="H313" s="49"/>
      <c r="I313" s="49"/>
      <c r="J313" s="15"/>
      <c r="K313" s="15"/>
      <c r="L313" s="15"/>
      <c r="M313" s="15"/>
      <c r="N313" s="15"/>
      <c r="O313" s="15"/>
      <c r="P313" s="15"/>
      <c r="Q313" s="15"/>
      <c r="R313" s="16"/>
      <c r="S313" s="8"/>
      <c r="T313" s="8"/>
    </row>
    <row r="314" spans="1:20" s="8" customFormat="1">
      <c r="A314" s="49"/>
      <c r="B314" s="49"/>
      <c r="C314" s="49"/>
      <c r="D314" s="49"/>
      <c r="E314" s="49"/>
      <c r="F314" s="49"/>
      <c r="G314" s="49"/>
      <c r="H314" s="49"/>
      <c r="I314" s="49"/>
      <c r="J314" s="15"/>
      <c r="K314" s="15"/>
      <c r="L314" s="15"/>
      <c r="M314" s="15"/>
      <c r="N314" s="15"/>
      <c r="O314" s="15"/>
      <c r="P314" s="15"/>
      <c r="Q314" s="15"/>
      <c r="R314" s="16"/>
    </row>
    <row r="315" spans="1:20">
      <c r="A315" s="68" t="s">
        <v>159</v>
      </c>
      <c r="B315" s="69"/>
      <c r="C315" s="69"/>
      <c r="D315" s="69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58"/>
      <c r="R315" s="8"/>
      <c r="S315" s="8"/>
      <c r="T315" s="8"/>
    </row>
    <row r="316" spans="1:20" ht="18">
      <c r="A316" s="70" t="s">
        <v>26</v>
      </c>
      <c r="B316" s="71"/>
      <c r="C316" s="71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8"/>
      <c r="R316" s="8"/>
      <c r="S316" s="8"/>
      <c r="T316" s="8"/>
    </row>
    <row r="317" spans="1:20">
      <c r="A317" s="68" t="s">
        <v>46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58"/>
      <c r="R317" s="8"/>
      <c r="S317" s="8"/>
      <c r="T317" s="8"/>
    </row>
    <row r="318" spans="1:20">
      <c r="A318" s="62">
        <v>1</v>
      </c>
      <c r="B318" s="62"/>
      <c r="C318" s="12"/>
      <c r="D318" s="62"/>
      <c r="E318" s="62"/>
      <c r="F318" s="62"/>
      <c r="G318" s="62"/>
      <c r="H318" s="62"/>
      <c r="I318" s="62"/>
      <c r="J318" s="62"/>
      <c r="K318" s="62"/>
      <c r="L318" s="62"/>
      <c r="M318" s="62"/>
      <c r="N318" s="3">
        <f>(IF(F318="OŽ",IF(L318=1,550.8,IF(L318=2,426.38,IF(L318=3,342.14,IF(L318=4,181.44,IF(L318=5,168.48,IF(L318=6,155.52,IF(L318=7,148.5,IF(L318=8,144,0))))))))+IF(L318&lt;=8,0,IF(L318&lt;=16,137.7,IF(L318&lt;=24,108,IF(L318&lt;=32,80.1,IF(L318&lt;=36,52.2,0)))))-IF(L318&lt;=8,0,IF(L318&lt;=16,(L318-9)*2.754,IF(L318&lt;=24,(L318-17)* 2.754,IF(L318&lt;=32,(L318-25)* 2.754,IF(L318&lt;=36,(L318-33)*2.754,0))))),0)+IF(F318="PČ",IF(L318=1,449,IF(L318=2,314.6,IF(L318=3,238,IF(L318=4,172,IF(L318=5,159,IF(L318=6,145,IF(L318=7,132,IF(L318=8,119,0))))))))+IF(L318&lt;=8,0,IF(L318&lt;=16,88,IF(L318&lt;=24,55,IF(L318&lt;=32,22,0))))-IF(L318&lt;=8,0,IF(L318&lt;=16,(L318-9)*2.245,IF(L318&lt;=24,(L318-17)*2.245,IF(L318&lt;=32,(L318-25)*2.245,0)))),0)+IF(F318="PČneol",IF(L318=1,85,IF(L318=2,64.61,IF(L318=3,50.76,IF(L318=4,16.25,IF(L318=5,15,IF(L318=6,13.75,IF(L318=7,12.5,IF(L318=8,11.25,0))))))))+IF(L318&lt;=8,0,IF(L318&lt;=16,9,0))-IF(L318&lt;=8,0,IF(L318&lt;=16,(L318-9)*0.425,0)),0)+IF(F318="PŽ",IF(L318=1,85,IF(L318=2,59.5,IF(L318=3,45,IF(L318=4,32.5,IF(L318=5,30,IF(L318=6,27.5,IF(L318=7,25,IF(L318=8,22.5,0))))))))+IF(L318&lt;=8,0,IF(L318&lt;=16,19,IF(L318&lt;=24,13,IF(L318&lt;=32,8,0))))-IF(L318&lt;=8,0,IF(L318&lt;=16,(L318-9)*0.425,IF(L318&lt;=24,(L318-17)*0.425,IF(L318&lt;=32,(L318-25)*0.425,0)))),0)+IF(F318="EČ",IF(L318=1,204,IF(L318=2,156.24,IF(L318=3,123.84,IF(L318=4,72,IF(L318=5,66,IF(L318=6,60,IF(L318=7,54,IF(L318=8,48,0))))))))+IF(L318&lt;=8,0,IF(L318&lt;=16,40,IF(L318&lt;=24,25,0)))-IF(L318&lt;=8,0,IF(L318&lt;=16,(L318-9)*1.02,IF(L318&lt;=24,(L318-17)*1.02,0))),0)+IF(F318="EČneol",IF(L318=1,68,IF(L318=2,51.69,IF(L318=3,40.61,IF(L318=4,13,IF(L318=5,12,IF(L318=6,11,IF(L318=7,10,IF(L318=8,9,0)))))))))+IF(F318="EŽ",IF(L318=1,68,IF(L318=2,47.6,IF(L318=3,36,IF(L318=4,18,IF(L318=5,16.5,IF(L318=6,15,IF(L318=7,13.5,IF(L318=8,12,0))))))))+IF(L318&lt;=8,0,IF(L318&lt;=16,10,IF(L318&lt;=24,6,0)))-IF(L318&lt;=8,0,IF(L318&lt;=16,(L318-9)*0.34,IF(L318&lt;=24,(L318-17)*0.34,0))),0)+IF(F318="PT",IF(L318=1,68,IF(L318=2,52.08,IF(L318=3,41.28,IF(L318=4,24,IF(L318=5,22,IF(L318=6,20,IF(L318=7,18,IF(L318=8,16,0))))))))+IF(L318&lt;=8,0,IF(L318&lt;=16,13,IF(L318&lt;=24,9,IF(L318&lt;=32,4,0))))-IF(L318&lt;=8,0,IF(L318&lt;=16,(L318-9)*0.34,IF(L318&lt;=24,(L318-17)*0.34,IF(L318&lt;=32,(L318-25)*0.34,0)))),0)+IF(F318="JOŽ",IF(L318=1,85,IF(L318=2,59.5,IF(L318=3,45,IF(L318=4,32.5,IF(L318=5,30,IF(L318=6,27.5,IF(L318=7,25,IF(L318=8,22.5,0))))))))+IF(L318&lt;=8,0,IF(L318&lt;=16,19,IF(L318&lt;=24,13,0)))-IF(L318&lt;=8,0,IF(L318&lt;=16,(L318-9)*0.425,IF(L318&lt;=24,(L318-17)*0.425,0))),0)+IF(F318="JPČ",IF(L318=1,68,IF(L318=2,47.6,IF(L318=3,36,IF(L318=4,26,IF(L318=5,24,IF(L318=6,22,IF(L318=7,20,IF(L318=8,18,0))))))))+IF(L318&lt;=8,0,IF(L318&lt;=16,13,IF(L318&lt;=24,9,0)))-IF(L318&lt;=8,0,IF(L318&lt;=16,(L318-9)*0.34,IF(L318&lt;=24,(L318-17)*0.34,0))),0)+IF(F318="JEČ",IF(L318=1,34,IF(L318=2,26.04,IF(L318=3,20.6,IF(L318=4,12,IF(L318=5,11,IF(L318=6,10,IF(L318=7,9,IF(L318=8,8,0))))))))+IF(L318&lt;=8,0,IF(L318&lt;=16,6,0))-IF(L318&lt;=8,0,IF(L318&lt;=16,(L318-9)*0.17,0)),0)+IF(F318="JEOF",IF(L318=1,34,IF(L318=2,26.04,IF(L318=3,20.6,IF(L318=4,12,IF(L318=5,11,IF(L318=6,10,IF(L318=7,9,IF(L318=8,8,0))))))))+IF(L318&lt;=8,0,IF(L318&lt;=16,6,0))-IF(L318&lt;=8,0,IF(L318&lt;=16,(L318-9)*0.17,0)),0)+IF(F318="JnPČ",IF(L318=1,51,IF(L318=2,35.7,IF(L318=3,27,IF(L318=4,19.5,IF(L318=5,18,IF(L318=6,16.5,IF(L318=7,15,IF(L318=8,13.5,0))))))))+IF(L318&lt;=8,0,IF(L318&lt;=16,10,0))-IF(L318&lt;=8,0,IF(L318&lt;=16,(L318-9)*0.255,0)),0)+IF(F318="JnEČ",IF(L318=1,25.5,IF(L318=2,19.53,IF(L318=3,15.48,IF(L318=4,9,IF(L318=5,8.25,IF(L318=6,7.5,IF(L318=7,6.75,IF(L318=8,6,0))))))))+IF(L318&lt;=8,0,IF(L318&lt;=16,5,0))-IF(L318&lt;=8,0,IF(L318&lt;=16,(L318-9)*0.1275,0)),0)+IF(F318="JčPČ",IF(L318=1,21.25,IF(L318=2,14.5,IF(L318=3,11.5,IF(L318=4,7,IF(L318=5,6.5,IF(L318=6,6,IF(L318=7,5.5,IF(L318=8,5,0))))))))+IF(L318&lt;=8,0,IF(L318&lt;=16,4,0))-IF(L318&lt;=8,0,IF(L318&lt;=16,(L318-9)*0.10625,0)),0)+IF(F318="JčEČ",IF(L318=1,17,IF(L318=2,13.02,IF(L318=3,10.32,IF(L318=4,6,IF(L318=5,5.5,IF(L318=6,5,IF(L318=7,4.5,IF(L318=8,4,0))))))))+IF(L318&lt;=8,0,IF(L318&lt;=16,3,0))-IF(L318&lt;=8,0,IF(L318&lt;=16,(L318-9)*0.085,0)),0)+IF(F318="NEAK",IF(L318=1,11.48,IF(L318=2,8.79,IF(L318=3,6.97,IF(L318=4,4.05,IF(L318=5,3.71,IF(L318=6,3.38,IF(L318=7,3.04,IF(L318=8,2.7,0))))))))+IF(L318&lt;=8,0,IF(L318&lt;=16,2,IF(L318&lt;=24,1.3,0)))-IF(L318&lt;=8,0,IF(L318&lt;=16,(L318-9)*0.0574,IF(L318&lt;=24,(L318-17)*0.0574,0))),0))*IF(L318&lt;0,1,IF(OR(F318="PČ",F318="PŽ",F318="PT"),IF(J318&lt;32,J318/32,1),1))* IF(L318&lt;0,1,IF(OR(F318="EČ",F318="EŽ",F318="JOŽ",F318="JPČ",F318="NEAK"),IF(J318&lt;24,J318/24,1),1))*IF(L318&lt;0,1,IF(OR(F318="PČneol",F318="JEČ",F318="JEOF",F318="JnPČ",F318="JnEČ",F318="JčPČ",F318="JčEČ"),IF(J318&lt;16,J318/16,1),1))*IF(L318&lt;0,1,IF(F318="EČneol",IF(J318&lt;8,J318/8,1),1))</f>
        <v>0</v>
      </c>
      <c r="O318" s="9">
        <f t="shared" ref="O318:O327" si="77">IF(F318="OŽ",N318,IF(H318="Ne",IF(J318*0.3&lt;J318-L318,N318,0),IF(J318*0.1&lt;J318-L318,N318,0)))</f>
        <v>0</v>
      </c>
      <c r="P318" s="4">
        <f t="shared" ref="P318" si="78">IF(O318=0,0,IF(F318="OŽ",IF(L318&gt;35,0,IF(J318&gt;35,(36-L318)*1.836,((36-L318)-(36-J318))*1.836)),0)+IF(F318="PČ",IF(L318&gt;31,0,IF(J318&gt;31,(32-L318)*1.347,((32-L318)-(32-J318))*1.347)),0)+ IF(F318="PČneol",IF(L318&gt;15,0,IF(J318&gt;15,(16-L318)*0.255,((16-L318)-(16-J318))*0.255)),0)+IF(F318="PŽ",IF(L318&gt;31,0,IF(J318&gt;31,(32-L318)*0.255,((32-L318)-(32-J318))*0.255)),0)+IF(F318="EČ",IF(L318&gt;23,0,IF(J318&gt;23,(24-L318)*0.612,((24-L318)-(24-J318))*0.612)),0)+IF(F318="EČneol",IF(L318&gt;7,0,IF(J318&gt;7,(8-L318)*0.204,((8-L318)-(8-J318))*0.204)),0)+IF(F318="EŽ",IF(L318&gt;23,0,IF(J318&gt;23,(24-L318)*0.204,((24-L318)-(24-J318))*0.204)),0)+IF(F318="PT",IF(L318&gt;31,0,IF(J318&gt;31,(32-L318)*0.204,((32-L318)-(32-J318))*0.204)),0)+IF(F318="JOŽ",IF(L318&gt;23,0,IF(J318&gt;23,(24-L318)*0.255,((24-L318)-(24-J318))*0.255)),0)+IF(F318="JPČ",IF(L318&gt;23,0,IF(J318&gt;23,(24-L318)*0.204,((24-L318)-(24-J318))*0.204)),0)+IF(F318="JEČ",IF(L318&gt;15,0,IF(J318&gt;15,(16-L318)*0.102,((16-L318)-(16-J318))*0.102)),0)+IF(F318="JEOF",IF(L318&gt;15,0,IF(J318&gt;15,(16-L318)*0.102,((16-L318)-(16-J318))*0.102)),0)+IF(F318="JnPČ",IF(L318&gt;15,0,IF(J318&gt;15,(16-L318)*0.153,((16-L318)-(16-J318))*0.153)),0)+IF(F318="JnEČ",IF(L318&gt;15,0,IF(J318&gt;15,(16-L318)*0.0765,((16-L318)-(16-J318))*0.0765)),0)+IF(F318="JčPČ",IF(L318&gt;15,0,IF(J318&gt;15,(16-L318)*0.06375,((16-L318)-(16-J318))*0.06375)),0)+IF(F318="JčEČ",IF(L318&gt;15,0,IF(J318&gt;15,(16-L318)*0.051,((16-L318)-(16-J318))*0.051)),0)+IF(F318="NEAK",IF(L318&gt;23,0,IF(J318&gt;23,(24-L318)*0.03444,((24-L318)-(24-J318))*0.03444)),0))</f>
        <v>0</v>
      </c>
      <c r="Q318" s="11">
        <f t="shared" ref="Q318" si="79">IF(ISERROR(P318*100/N318),0,(P318*100/N318))</f>
        <v>0</v>
      </c>
      <c r="R318" s="10">
        <f t="shared" ref="R318:R327" si="80">IF(Q318&lt;=30,O318+P318,O318+O318*0.3)*IF(G318=1,0.4,IF(G318=2,0.75,IF(G318="1 (kas 4 m. 1 k. nerengiamos)",0.52,1)))*IF(D318="olimpinė",1,IF(M318="Ne",0.5,1))*IF(OR(A$5="Lietuvos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federacija"),IF(OR(J318&lt;8,K318&lt;16),0,1),1)*E318*IF(I318&lt;=1,1,1/I318)*IF(OR(A$5="Lietuvos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18" s="8"/>
      <c r="T318" s="8"/>
    </row>
    <row r="319" spans="1:20">
      <c r="A319" s="62">
        <v>2</v>
      </c>
      <c r="B319" s="62"/>
      <c r="C319" s="12"/>
      <c r="D319" s="62"/>
      <c r="E319" s="62"/>
      <c r="F319" s="62"/>
      <c r="G319" s="62"/>
      <c r="H319" s="62"/>
      <c r="I319" s="62"/>
      <c r="J319" s="62"/>
      <c r="K319" s="62"/>
      <c r="L319" s="62"/>
      <c r="M319" s="62"/>
      <c r="N319" s="3">
        <f t="shared" ref="N319:N327" si="81">(IF(F319="OŽ",IF(L319=1,550.8,IF(L319=2,426.38,IF(L319=3,342.14,IF(L319=4,181.44,IF(L319=5,168.48,IF(L319=6,155.52,IF(L319=7,148.5,IF(L319=8,144,0))))))))+IF(L319&lt;=8,0,IF(L319&lt;=16,137.7,IF(L319&lt;=24,108,IF(L319&lt;=32,80.1,IF(L319&lt;=36,52.2,0)))))-IF(L319&lt;=8,0,IF(L319&lt;=16,(L319-9)*2.754,IF(L319&lt;=24,(L319-17)* 2.754,IF(L319&lt;=32,(L319-25)* 2.754,IF(L319&lt;=36,(L319-33)*2.754,0))))),0)+IF(F319="PČ",IF(L319=1,449,IF(L319=2,314.6,IF(L319=3,238,IF(L319=4,172,IF(L319=5,159,IF(L319=6,145,IF(L319=7,132,IF(L319=8,119,0))))))))+IF(L319&lt;=8,0,IF(L319&lt;=16,88,IF(L319&lt;=24,55,IF(L319&lt;=32,22,0))))-IF(L319&lt;=8,0,IF(L319&lt;=16,(L319-9)*2.245,IF(L319&lt;=24,(L319-17)*2.245,IF(L319&lt;=32,(L319-25)*2.245,0)))),0)+IF(F319="PČneol",IF(L319=1,85,IF(L319=2,64.61,IF(L319=3,50.76,IF(L319=4,16.25,IF(L319=5,15,IF(L319=6,13.75,IF(L319=7,12.5,IF(L319=8,11.25,0))))))))+IF(L319&lt;=8,0,IF(L319&lt;=16,9,0))-IF(L319&lt;=8,0,IF(L319&lt;=16,(L319-9)*0.425,0)),0)+IF(F319="PŽ",IF(L319=1,85,IF(L319=2,59.5,IF(L319=3,45,IF(L319=4,32.5,IF(L319=5,30,IF(L319=6,27.5,IF(L319=7,25,IF(L319=8,22.5,0))))))))+IF(L319&lt;=8,0,IF(L319&lt;=16,19,IF(L319&lt;=24,13,IF(L319&lt;=32,8,0))))-IF(L319&lt;=8,0,IF(L319&lt;=16,(L319-9)*0.425,IF(L319&lt;=24,(L319-17)*0.425,IF(L319&lt;=32,(L319-25)*0.425,0)))),0)+IF(F319="EČ",IF(L319=1,204,IF(L319=2,156.24,IF(L319=3,123.84,IF(L319=4,72,IF(L319=5,66,IF(L319=6,60,IF(L319=7,54,IF(L319=8,48,0))))))))+IF(L319&lt;=8,0,IF(L319&lt;=16,40,IF(L319&lt;=24,25,0)))-IF(L319&lt;=8,0,IF(L319&lt;=16,(L319-9)*1.02,IF(L319&lt;=24,(L319-17)*1.02,0))),0)+IF(F319="EČneol",IF(L319=1,68,IF(L319=2,51.69,IF(L319=3,40.61,IF(L319=4,13,IF(L319=5,12,IF(L319=6,11,IF(L319=7,10,IF(L319=8,9,0)))))))))+IF(F319="EŽ",IF(L319=1,68,IF(L319=2,47.6,IF(L319=3,36,IF(L319=4,18,IF(L319=5,16.5,IF(L319=6,15,IF(L319=7,13.5,IF(L319=8,12,0))))))))+IF(L319&lt;=8,0,IF(L319&lt;=16,10,IF(L319&lt;=24,6,0)))-IF(L319&lt;=8,0,IF(L319&lt;=16,(L319-9)*0.34,IF(L319&lt;=24,(L319-17)*0.34,0))),0)+IF(F319="PT",IF(L319=1,68,IF(L319=2,52.08,IF(L319=3,41.28,IF(L319=4,24,IF(L319=5,22,IF(L319=6,20,IF(L319=7,18,IF(L319=8,16,0))))))))+IF(L319&lt;=8,0,IF(L319&lt;=16,13,IF(L319&lt;=24,9,IF(L319&lt;=32,4,0))))-IF(L319&lt;=8,0,IF(L319&lt;=16,(L319-9)*0.34,IF(L319&lt;=24,(L319-17)*0.34,IF(L319&lt;=32,(L319-25)*0.34,0)))),0)+IF(F319="JOŽ",IF(L319=1,85,IF(L319=2,59.5,IF(L319=3,45,IF(L319=4,32.5,IF(L319=5,30,IF(L319=6,27.5,IF(L319=7,25,IF(L319=8,22.5,0))))))))+IF(L319&lt;=8,0,IF(L319&lt;=16,19,IF(L319&lt;=24,13,0)))-IF(L319&lt;=8,0,IF(L319&lt;=16,(L319-9)*0.425,IF(L319&lt;=24,(L319-17)*0.425,0))),0)+IF(F319="JPČ",IF(L319=1,68,IF(L319=2,47.6,IF(L319=3,36,IF(L319=4,26,IF(L319=5,24,IF(L319=6,22,IF(L319=7,20,IF(L319=8,18,0))))))))+IF(L319&lt;=8,0,IF(L319&lt;=16,13,IF(L319&lt;=24,9,0)))-IF(L319&lt;=8,0,IF(L319&lt;=16,(L319-9)*0.34,IF(L319&lt;=24,(L319-17)*0.34,0))),0)+IF(F319="JEČ",IF(L319=1,34,IF(L319=2,26.04,IF(L319=3,20.6,IF(L319=4,12,IF(L319=5,11,IF(L319=6,10,IF(L319=7,9,IF(L319=8,8,0))))))))+IF(L319&lt;=8,0,IF(L319&lt;=16,6,0))-IF(L319&lt;=8,0,IF(L319&lt;=16,(L319-9)*0.17,0)),0)+IF(F319="JEOF",IF(L319=1,34,IF(L319=2,26.04,IF(L319=3,20.6,IF(L319=4,12,IF(L319=5,11,IF(L319=6,10,IF(L319=7,9,IF(L319=8,8,0))))))))+IF(L319&lt;=8,0,IF(L319&lt;=16,6,0))-IF(L319&lt;=8,0,IF(L319&lt;=16,(L319-9)*0.17,0)),0)+IF(F319="JnPČ",IF(L319=1,51,IF(L319=2,35.7,IF(L319=3,27,IF(L319=4,19.5,IF(L319=5,18,IF(L319=6,16.5,IF(L319=7,15,IF(L319=8,13.5,0))))))))+IF(L319&lt;=8,0,IF(L319&lt;=16,10,0))-IF(L319&lt;=8,0,IF(L319&lt;=16,(L319-9)*0.255,0)),0)+IF(F319="JnEČ",IF(L319=1,25.5,IF(L319=2,19.53,IF(L319=3,15.48,IF(L319=4,9,IF(L319=5,8.25,IF(L319=6,7.5,IF(L319=7,6.75,IF(L319=8,6,0))))))))+IF(L319&lt;=8,0,IF(L319&lt;=16,5,0))-IF(L319&lt;=8,0,IF(L319&lt;=16,(L319-9)*0.1275,0)),0)+IF(F319="JčPČ",IF(L319=1,21.25,IF(L319=2,14.5,IF(L319=3,11.5,IF(L319=4,7,IF(L319=5,6.5,IF(L319=6,6,IF(L319=7,5.5,IF(L319=8,5,0))))))))+IF(L319&lt;=8,0,IF(L319&lt;=16,4,0))-IF(L319&lt;=8,0,IF(L319&lt;=16,(L319-9)*0.10625,0)),0)+IF(F319="JčEČ",IF(L319=1,17,IF(L319=2,13.02,IF(L319=3,10.32,IF(L319=4,6,IF(L319=5,5.5,IF(L319=6,5,IF(L319=7,4.5,IF(L319=8,4,0))))))))+IF(L319&lt;=8,0,IF(L319&lt;=16,3,0))-IF(L319&lt;=8,0,IF(L319&lt;=16,(L319-9)*0.085,0)),0)+IF(F319="NEAK",IF(L319=1,11.48,IF(L319=2,8.79,IF(L319=3,6.97,IF(L319=4,4.05,IF(L319=5,3.71,IF(L319=6,3.38,IF(L319=7,3.04,IF(L319=8,2.7,0))))))))+IF(L319&lt;=8,0,IF(L319&lt;=16,2,IF(L319&lt;=24,1.3,0)))-IF(L319&lt;=8,0,IF(L319&lt;=16,(L319-9)*0.0574,IF(L319&lt;=24,(L319-17)*0.0574,0))),0))*IF(L319&lt;0,1,IF(OR(F319="PČ",F319="PŽ",F319="PT"),IF(J319&lt;32,J319/32,1),1))* IF(L319&lt;0,1,IF(OR(F319="EČ",F319="EŽ",F319="JOŽ",F319="JPČ",F319="NEAK"),IF(J319&lt;24,J319/24,1),1))*IF(L319&lt;0,1,IF(OR(F319="PČneol",F319="JEČ",F319="JEOF",F319="JnPČ",F319="JnEČ",F319="JčPČ",F319="JčEČ"),IF(J319&lt;16,J319/16,1),1))*IF(L319&lt;0,1,IF(F319="EČneol",IF(J319&lt;8,J319/8,1),1))</f>
        <v>0</v>
      </c>
      <c r="O319" s="9">
        <f t="shared" si="77"/>
        <v>0</v>
      </c>
      <c r="P319" s="4">
        <f t="shared" ref="P319:P327" si="82">IF(O319=0,0,IF(F319="OŽ",IF(L319&gt;35,0,IF(J319&gt;35,(36-L319)*1.836,((36-L319)-(36-J319))*1.836)),0)+IF(F319="PČ",IF(L319&gt;31,0,IF(J319&gt;31,(32-L319)*1.347,((32-L319)-(32-J319))*1.347)),0)+ IF(F319="PČneol",IF(L319&gt;15,0,IF(J319&gt;15,(16-L319)*0.255,((16-L319)-(16-J319))*0.255)),0)+IF(F319="PŽ",IF(L319&gt;31,0,IF(J319&gt;31,(32-L319)*0.255,((32-L319)-(32-J319))*0.255)),0)+IF(F319="EČ",IF(L319&gt;23,0,IF(J319&gt;23,(24-L319)*0.612,((24-L319)-(24-J319))*0.612)),0)+IF(F319="EČneol",IF(L319&gt;7,0,IF(J319&gt;7,(8-L319)*0.204,((8-L319)-(8-J319))*0.204)),0)+IF(F319="EŽ",IF(L319&gt;23,0,IF(J319&gt;23,(24-L319)*0.204,((24-L319)-(24-J319))*0.204)),0)+IF(F319="PT",IF(L319&gt;31,0,IF(J319&gt;31,(32-L319)*0.204,((32-L319)-(32-J319))*0.204)),0)+IF(F319="JOŽ",IF(L319&gt;23,0,IF(J319&gt;23,(24-L319)*0.255,((24-L319)-(24-J319))*0.255)),0)+IF(F319="JPČ",IF(L319&gt;23,0,IF(J319&gt;23,(24-L319)*0.204,((24-L319)-(24-J319))*0.204)),0)+IF(F319="JEČ",IF(L319&gt;15,0,IF(J319&gt;15,(16-L319)*0.102,((16-L319)-(16-J319))*0.102)),0)+IF(F319="JEOF",IF(L319&gt;15,0,IF(J319&gt;15,(16-L319)*0.102,((16-L319)-(16-J319))*0.102)),0)+IF(F319="JnPČ",IF(L319&gt;15,0,IF(J319&gt;15,(16-L319)*0.153,((16-L319)-(16-J319))*0.153)),0)+IF(F319="JnEČ",IF(L319&gt;15,0,IF(J319&gt;15,(16-L319)*0.0765,((16-L319)-(16-J319))*0.0765)),0)+IF(F319="JčPČ",IF(L319&gt;15,0,IF(J319&gt;15,(16-L319)*0.06375,((16-L319)-(16-J319))*0.06375)),0)+IF(F319="JčEČ",IF(L319&gt;15,0,IF(J319&gt;15,(16-L319)*0.051,((16-L319)-(16-J319))*0.051)),0)+IF(F319="NEAK",IF(L319&gt;23,0,IF(J319&gt;23,(24-L319)*0.03444,((24-L319)-(24-J319))*0.03444)),0))</f>
        <v>0</v>
      </c>
      <c r="Q319" s="11">
        <f t="shared" ref="Q319:Q327" si="83">IF(ISERROR(P319*100/N319),0,(P319*100/N319))</f>
        <v>0</v>
      </c>
      <c r="R319" s="10">
        <f t="shared" si="80"/>
        <v>0</v>
      </c>
      <c r="S319" s="8"/>
      <c r="T319" s="8"/>
    </row>
    <row r="320" spans="1:20">
      <c r="A320" s="62">
        <v>3</v>
      </c>
      <c r="B320" s="62"/>
      <c r="C320" s="12"/>
      <c r="D320" s="62"/>
      <c r="E320" s="62"/>
      <c r="F320" s="62"/>
      <c r="G320" s="62"/>
      <c r="H320" s="62"/>
      <c r="I320" s="62"/>
      <c r="J320" s="62"/>
      <c r="K320" s="62"/>
      <c r="L320" s="62"/>
      <c r="M320" s="62"/>
      <c r="N320" s="3">
        <f t="shared" si="81"/>
        <v>0</v>
      </c>
      <c r="O320" s="9">
        <f t="shared" si="77"/>
        <v>0</v>
      </c>
      <c r="P320" s="4">
        <f t="shared" si="82"/>
        <v>0</v>
      </c>
      <c r="Q320" s="11">
        <f t="shared" si="83"/>
        <v>0</v>
      </c>
      <c r="R320" s="10">
        <f t="shared" si="80"/>
        <v>0</v>
      </c>
      <c r="S320" s="8"/>
      <c r="T320" s="8"/>
    </row>
    <row r="321" spans="1:20">
      <c r="A321" s="62">
        <v>4</v>
      </c>
      <c r="B321" s="62"/>
      <c r="C321" s="12"/>
      <c r="D321" s="62"/>
      <c r="E321" s="62"/>
      <c r="F321" s="62"/>
      <c r="G321" s="62"/>
      <c r="H321" s="62"/>
      <c r="I321" s="62"/>
      <c r="J321" s="62"/>
      <c r="K321" s="62"/>
      <c r="L321" s="62"/>
      <c r="M321" s="62"/>
      <c r="N321" s="3">
        <f t="shared" si="81"/>
        <v>0</v>
      </c>
      <c r="O321" s="9">
        <f t="shared" si="77"/>
        <v>0</v>
      </c>
      <c r="P321" s="4">
        <f t="shared" si="82"/>
        <v>0</v>
      </c>
      <c r="Q321" s="11">
        <f t="shared" si="83"/>
        <v>0</v>
      </c>
      <c r="R321" s="10">
        <f t="shared" si="80"/>
        <v>0</v>
      </c>
      <c r="S321" s="8"/>
      <c r="T321" s="8"/>
    </row>
    <row r="322" spans="1:20">
      <c r="A322" s="62">
        <v>5</v>
      </c>
      <c r="B322" s="62"/>
      <c r="C322" s="12"/>
      <c r="D322" s="62"/>
      <c r="E322" s="62"/>
      <c r="F322" s="62"/>
      <c r="G322" s="62"/>
      <c r="H322" s="62"/>
      <c r="I322" s="62"/>
      <c r="J322" s="62"/>
      <c r="K322" s="62"/>
      <c r="L322" s="62"/>
      <c r="M322" s="62"/>
      <c r="N322" s="3">
        <f t="shared" si="81"/>
        <v>0</v>
      </c>
      <c r="O322" s="9">
        <f t="shared" si="77"/>
        <v>0</v>
      </c>
      <c r="P322" s="4">
        <f t="shared" si="82"/>
        <v>0</v>
      </c>
      <c r="Q322" s="11">
        <f t="shared" si="83"/>
        <v>0</v>
      </c>
      <c r="R322" s="10">
        <f t="shared" si="80"/>
        <v>0</v>
      </c>
      <c r="S322" s="8"/>
      <c r="T322" s="8"/>
    </row>
    <row r="323" spans="1:20">
      <c r="A323" s="62">
        <v>6</v>
      </c>
      <c r="B323" s="62"/>
      <c r="C323" s="12"/>
      <c r="D323" s="62"/>
      <c r="E323" s="62"/>
      <c r="F323" s="62"/>
      <c r="G323" s="62"/>
      <c r="H323" s="62"/>
      <c r="I323" s="62"/>
      <c r="J323" s="62"/>
      <c r="K323" s="62"/>
      <c r="L323" s="62"/>
      <c r="M323" s="62"/>
      <c r="N323" s="3">
        <f t="shared" si="81"/>
        <v>0</v>
      </c>
      <c r="O323" s="9">
        <f t="shared" si="77"/>
        <v>0</v>
      </c>
      <c r="P323" s="4">
        <f t="shared" si="82"/>
        <v>0</v>
      </c>
      <c r="Q323" s="11">
        <f t="shared" si="83"/>
        <v>0</v>
      </c>
      <c r="R323" s="10">
        <f t="shared" si="80"/>
        <v>0</v>
      </c>
      <c r="S323" s="8"/>
      <c r="T323" s="8"/>
    </row>
    <row r="324" spans="1:20">
      <c r="A324" s="62">
        <v>7</v>
      </c>
      <c r="B324" s="62"/>
      <c r="C324" s="12"/>
      <c r="D324" s="62"/>
      <c r="E324" s="62"/>
      <c r="F324" s="62"/>
      <c r="G324" s="62"/>
      <c r="H324" s="62"/>
      <c r="I324" s="62"/>
      <c r="J324" s="62"/>
      <c r="K324" s="62"/>
      <c r="L324" s="62"/>
      <c r="M324" s="62"/>
      <c r="N324" s="3">
        <f t="shared" si="81"/>
        <v>0</v>
      </c>
      <c r="O324" s="9">
        <f t="shared" si="77"/>
        <v>0</v>
      </c>
      <c r="P324" s="4">
        <f t="shared" si="82"/>
        <v>0</v>
      </c>
      <c r="Q324" s="11">
        <f t="shared" si="83"/>
        <v>0</v>
      </c>
      <c r="R324" s="10">
        <f t="shared" si="80"/>
        <v>0</v>
      </c>
      <c r="S324" s="8"/>
      <c r="T324" s="8"/>
    </row>
    <row r="325" spans="1:20">
      <c r="A325" s="62">
        <v>8</v>
      </c>
      <c r="B325" s="62"/>
      <c r="C325" s="12"/>
      <c r="D325" s="62"/>
      <c r="E325" s="62"/>
      <c r="F325" s="62"/>
      <c r="G325" s="62"/>
      <c r="H325" s="62"/>
      <c r="I325" s="62"/>
      <c r="J325" s="62"/>
      <c r="K325" s="62"/>
      <c r="L325" s="62"/>
      <c r="M325" s="62"/>
      <c r="N325" s="3">
        <f t="shared" si="81"/>
        <v>0</v>
      </c>
      <c r="O325" s="9">
        <f t="shared" si="77"/>
        <v>0</v>
      </c>
      <c r="P325" s="4">
        <f t="shared" si="82"/>
        <v>0</v>
      </c>
      <c r="Q325" s="11">
        <f t="shared" si="83"/>
        <v>0</v>
      </c>
      <c r="R325" s="10">
        <f t="shared" si="80"/>
        <v>0</v>
      </c>
      <c r="S325" s="8"/>
      <c r="T325" s="8"/>
    </row>
    <row r="326" spans="1:20">
      <c r="A326" s="62">
        <v>9</v>
      </c>
      <c r="B326" s="62"/>
      <c r="C326" s="12"/>
      <c r="D326" s="62"/>
      <c r="E326" s="62"/>
      <c r="F326" s="62"/>
      <c r="G326" s="62"/>
      <c r="H326" s="62"/>
      <c r="I326" s="62"/>
      <c r="J326" s="62"/>
      <c r="K326" s="62"/>
      <c r="L326" s="62"/>
      <c r="M326" s="62"/>
      <c r="N326" s="3">
        <f t="shared" si="81"/>
        <v>0</v>
      </c>
      <c r="O326" s="9">
        <f t="shared" si="77"/>
        <v>0</v>
      </c>
      <c r="P326" s="4">
        <f t="shared" si="82"/>
        <v>0</v>
      </c>
      <c r="Q326" s="11">
        <f t="shared" si="83"/>
        <v>0</v>
      </c>
      <c r="R326" s="10">
        <f t="shared" si="80"/>
        <v>0</v>
      </c>
      <c r="S326" s="8"/>
      <c r="T326" s="8"/>
    </row>
    <row r="327" spans="1:20">
      <c r="A327" s="62">
        <v>10</v>
      </c>
      <c r="B327" s="62"/>
      <c r="C327" s="12"/>
      <c r="D327" s="62"/>
      <c r="E327" s="62"/>
      <c r="F327" s="62"/>
      <c r="G327" s="62"/>
      <c r="H327" s="62"/>
      <c r="I327" s="62"/>
      <c r="J327" s="62"/>
      <c r="K327" s="62"/>
      <c r="L327" s="62"/>
      <c r="M327" s="62"/>
      <c r="N327" s="3">
        <f t="shared" si="81"/>
        <v>0</v>
      </c>
      <c r="O327" s="9">
        <f t="shared" si="77"/>
        <v>0</v>
      </c>
      <c r="P327" s="4">
        <f t="shared" si="82"/>
        <v>0</v>
      </c>
      <c r="Q327" s="11">
        <f t="shared" si="83"/>
        <v>0</v>
      </c>
      <c r="R327" s="10">
        <f t="shared" si="80"/>
        <v>0</v>
      </c>
      <c r="S327" s="8"/>
      <c r="T327" s="8"/>
    </row>
    <row r="328" spans="1:20">
      <c r="A328" s="65" t="s">
        <v>35</v>
      </c>
      <c r="B328" s="66"/>
      <c r="C328" s="66"/>
      <c r="D328" s="66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7"/>
      <c r="R328" s="10">
        <f>SUM(R318:R327)</f>
        <v>0</v>
      </c>
      <c r="S328" s="8"/>
      <c r="T328" s="8"/>
    </row>
    <row r="329" spans="1:20" ht="15.75">
      <c r="A329" s="24" t="s">
        <v>36</v>
      </c>
      <c r="B329" s="2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6"/>
      <c r="S329" s="8"/>
      <c r="T329" s="8"/>
    </row>
    <row r="330" spans="1:20">
      <c r="A330" s="49" t="s">
        <v>58</v>
      </c>
      <c r="B330" s="49"/>
      <c r="C330" s="49"/>
      <c r="D330" s="49"/>
      <c r="E330" s="49"/>
      <c r="F330" s="49"/>
      <c r="G330" s="49"/>
      <c r="H330" s="49"/>
      <c r="I330" s="49"/>
      <c r="J330" s="15"/>
      <c r="K330" s="15"/>
      <c r="L330" s="15"/>
      <c r="M330" s="15"/>
      <c r="N330" s="15"/>
      <c r="O330" s="15"/>
      <c r="P330" s="15"/>
      <c r="Q330" s="15"/>
      <c r="R330" s="16"/>
      <c r="S330" s="8"/>
      <c r="T330" s="8"/>
    </row>
    <row r="331" spans="1:20" s="8" customFormat="1">
      <c r="A331" s="49"/>
      <c r="B331" s="49"/>
      <c r="C331" s="49"/>
      <c r="D331" s="49"/>
      <c r="E331" s="49"/>
      <c r="F331" s="49"/>
      <c r="G331" s="49"/>
      <c r="H331" s="49"/>
      <c r="I331" s="49"/>
      <c r="J331" s="15"/>
      <c r="K331" s="15"/>
      <c r="L331" s="15"/>
      <c r="M331" s="15"/>
      <c r="N331" s="15"/>
      <c r="O331" s="15"/>
      <c r="P331" s="15"/>
      <c r="Q331" s="15"/>
      <c r="R331" s="16"/>
    </row>
    <row r="332" spans="1:20">
      <c r="A332" s="68" t="s">
        <v>159</v>
      </c>
      <c r="B332" s="69"/>
      <c r="C332" s="69"/>
      <c r="D332" s="69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58"/>
      <c r="R332" s="8"/>
      <c r="S332" s="8"/>
      <c r="T332" s="8"/>
    </row>
    <row r="333" spans="1:20" ht="18">
      <c r="A333" s="70" t="s">
        <v>26</v>
      </c>
      <c r="B333" s="71"/>
      <c r="C333" s="71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8"/>
      <c r="R333" s="8"/>
      <c r="S333" s="8"/>
      <c r="T333" s="8"/>
    </row>
    <row r="334" spans="1:20">
      <c r="A334" s="68" t="s">
        <v>46</v>
      </c>
      <c r="B334" s="69"/>
      <c r="C334" s="69"/>
      <c r="D334" s="69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58"/>
      <c r="R334" s="8"/>
      <c r="S334" s="8"/>
      <c r="T334" s="8"/>
    </row>
    <row r="335" spans="1:20">
      <c r="A335" s="62">
        <v>1</v>
      </c>
      <c r="B335" s="62"/>
      <c r="C335" s="1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3">
        <f t="shared" ref="N335:N344" si="84">(IF(F335="OŽ",IF(L335=1,550.8,IF(L335=2,426.38,IF(L335=3,342.14,IF(L335=4,181.44,IF(L335=5,168.48,IF(L335=6,155.52,IF(L335=7,148.5,IF(L335=8,144,0))))))))+IF(L335&lt;=8,0,IF(L335&lt;=16,137.7,IF(L335&lt;=24,108,IF(L335&lt;=32,80.1,IF(L335&lt;=36,52.2,0)))))-IF(L335&lt;=8,0,IF(L335&lt;=16,(L335-9)*2.754,IF(L335&lt;=24,(L335-17)* 2.754,IF(L335&lt;=32,(L335-25)* 2.754,IF(L335&lt;=36,(L335-33)*2.754,0))))),0)+IF(F335="PČ",IF(L335=1,449,IF(L335=2,314.6,IF(L335=3,238,IF(L335=4,172,IF(L335=5,159,IF(L335=6,145,IF(L335=7,132,IF(L335=8,119,0))))))))+IF(L335&lt;=8,0,IF(L335&lt;=16,88,IF(L335&lt;=24,55,IF(L335&lt;=32,22,0))))-IF(L335&lt;=8,0,IF(L335&lt;=16,(L335-9)*2.245,IF(L335&lt;=24,(L335-17)*2.245,IF(L335&lt;=32,(L335-25)*2.245,0)))),0)+IF(F335="PČneol",IF(L335=1,85,IF(L335=2,64.61,IF(L335=3,50.76,IF(L335=4,16.25,IF(L335=5,15,IF(L335=6,13.75,IF(L335=7,12.5,IF(L335=8,11.25,0))))))))+IF(L335&lt;=8,0,IF(L335&lt;=16,9,0))-IF(L335&lt;=8,0,IF(L335&lt;=16,(L335-9)*0.425,0)),0)+IF(F335="PŽ",IF(L335=1,85,IF(L335=2,59.5,IF(L335=3,45,IF(L335=4,32.5,IF(L335=5,30,IF(L335=6,27.5,IF(L335=7,25,IF(L335=8,22.5,0))))))))+IF(L335&lt;=8,0,IF(L335&lt;=16,19,IF(L335&lt;=24,13,IF(L335&lt;=32,8,0))))-IF(L335&lt;=8,0,IF(L335&lt;=16,(L335-9)*0.425,IF(L335&lt;=24,(L335-17)*0.425,IF(L335&lt;=32,(L335-25)*0.425,0)))),0)+IF(F335="EČ",IF(L335=1,204,IF(L335=2,156.24,IF(L335=3,123.84,IF(L335=4,72,IF(L335=5,66,IF(L335=6,60,IF(L335=7,54,IF(L335=8,48,0))))))))+IF(L335&lt;=8,0,IF(L335&lt;=16,40,IF(L335&lt;=24,25,0)))-IF(L335&lt;=8,0,IF(L335&lt;=16,(L335-9)*1.02,IF(L335&lt;=24,(L335-17)*1.02,0))),0)+IF(F335="EČneol",IF(L335=1,68,IF(L335=2,51.69,IF(L335=3,40.61,IF(L335=4,13,IF(L335=5,12,IF(L335=6,11,IF(L335=7,10,IF(L335=8,9,0)))))))))+IF(F335="EŽ",IF(L335=1,68,IF(L335=2,47.6,IF(L335=3,36,IF(L335=4,18,IF(L335=5,16.5,IF(L335=6,15,IF(L335=7,13.5,IF(L335=8,12,0))))))))+IF(L335&lt;=8,0,IF(L335&lt;=16,10,IF(L335&lt;=24,6,0)))-IF(L335&lt;=8,0,IF(L335&lt;=16,(L335-9)*0.34,IF(L335&lt;=24,(L335-17)*0.34,0))),0)+IF(F335="PT",IF(L335=1,68,IF(L335=2,52.08,IF(L335=3,41.28,IF(L335=4,24,IF(L335=5,22,IF(L335=6,20,IF(L335=7,18,IF(L335=8,16,0))))))))+IF(L335&lt;=8,0,IF(L335&lt;=16,13,IF(L335&lt;=24,9,IF(L335&lt;=32,4,0))))-IF(L335&lt;=8,0,IF(L335&lt;=16,(L335-9)*0.34,IF(L335&lt;=24,(L335-17)*0.34,IF(L335&lt;=32,(L335-25)*0.34,0)))),0)+IF(F335="JOŽ",IF(L335=1,85,IF(L335=2,59.5,IF(L335=3,45,IF(L335=4,32.5,IF(L335=5,30,IF(L335=6,27.5,IF(L335=7,25,IF(L335=8,22.5,0))))))))+IF(L335&lt;=8,0,IF(L335&lt;=16,19,IF(L335&lt;=24,13,0)))-IF(L335&lt;=8,0,IF(L335&lt;=16,(L335-9)*0.425,IF(L335&lt;=24,(L335-17)*0.425,0))),0)+IF(F335="JPČ",IF(L335=1,68,IF(L335=2,47.6,IF(L335=3,36,IF(L335=4,26,IF(L335=5,24,IF(L335=6,22,IF(L335=7,20,IF(L335=8,18,0))))))))+IF(L335&lt;=8,0,IF(L335&lt;=16,13,IF(L335&lt;=24,9,0)))-IF(L335&lt;=8,0,IF(L335&lt;=16,(L335-9)*0.34,IF(L335&lt;=24,(L335-17)*0.34,0))),0)+IF(F335="JEČ",IF(L335=1,34,IF(L335=2,26.04,IF(L335=3,20.6,IF(L335=4,12,IF(L335=5,11,IF(L335=6,10,IF(L335=7,9,IF(L335=8,8,0))))))))+IF(L335&lt;=8,0,IF(L335&lt;=16,6,0))-IF(L335&lt;=8,0,IF(L335&lt;=16,(L335-9)*0.17,0)),0)+IF(F335="JEOF",IF(L335=1,34,IF(L335=2,26.04,IF(L335=3,20.6,IF(L335=4,12,IF(L335=5,11,IF(L335=6,10,IF(L335=7,9,IF(L335=8,8,0))))))))+IF(L335&lt;=8,0,IF(L335&lt;=16,6,0))-IF(L335&lt;=8,0,IF(L335&lt;=16,(L335-9)*0.17,0)),0)+IF(F335="JnPČ",IF(L335=1,51,IF(L335=2,35.7,IF(L335=3,27,IF(L335=4,19.5,IF(L335=5,18,IF(L335=6,16.5,IF(L335=7,15,IF(L335=8,13.5,0))))))))+IF(L335&lt;=8,0,IF(L335&lt;=16,10,0))-IF(L335&lt;=8,0,IF(L335&lt;=16,(L335-9)*0.255,0)),0)+IF(F335="JnEČ",IF(L335=1,25.5,IF(L335=2,19.53,IF(L335=3,15.48,IF(L335=4,9,IF(L335=5,8.25,IF(L335=6,7.5,IF(L335=7,6.75,IF(L335=8,6,0))))))))+IF(L335&lt;=8,0,IF(L335&lt;=16,5,0))-IF(L335&lt;=8,0,IF(L335&lt;=16,(L335-9)*0.1275,0)),0)+IF(F335="JčPČ",IF(L335=1,21.25,IF(L335=2,14.5,IF(L335=3,11.5,IF(L335=4,7,IF(L335=5,6.5,IF(L335=6,6,IF(L335=7,5.5,IF(L335=8,5,0))))))))+IF(L335&lt;=8,0,IF(L335&lt;=16,4,0))-IF(L335&lt;=8,0,IF(L335&lt;=16,(L335-9)*0.10625,0)),0)+IF(F335="JčEČ",IF(L335=1,17,IF(L335=2,13.02,IF(L335=3,10.32,IF(L335=4,6,IF(L335=5,5.5,IF(L335=6,5,IF(L335=7,4.5,IF(L335=8,4,0))))))))+IF(L335&lt;=8,0,IF(L335&lt;=16,3,0))-IF(L335&lt;=8,0,IF(L335&lt;=16,(L335-9)*0.085,0)),0)+IF(F335="NEAK",IF(L335=1,11.48,IF(L335=2,8.79,IF(L335=3,6.97,IF(L335=4,4.05,IF(L335=5,3.71,IF(L335=6,3.38,IF(L335=7,3.04,IF(L335=8,2.7,0))))))))+IF(L335&lt;=8,0,IF(L335&lt;=16,2,IF(L335&lt;=24,1.3,0)))-IF(L335&lt;=8,0,IF(L335&lt;=16,(L335-9)*0.0574,IF(L335&lt;=24,(L335-17)*0.0574,0))),0))*IF(L335&lt;0,1,IF(OR(F335="PČ",F335="PŽ",F335="PT"),IF(J335&lt;32,J335/32,1),1))* IF(L335&lt;0,1,IF(OR(F335="EČ",F335="EŽ",F335="JOŽ",F335="JPČ",F335="NEAK"),IF(J335&lt;24,J335/24,1),1))*IF(L335&lt;0,1,IF(OR(F335="PČneol",F335="JEČ",F335="JEOF",F335="JnPČ",F335="JnEČ",F335="JčPČ",F335="JčEČ"),IF(J335&lt;16,J335/16,1),1))*IF(L335&lt;0,1,IF(F335="EČneol",IF(J335&lt;8,J335/8,1),1))</f>
        <v>0</v>
      </c>
      <c r="O335" s="9">
        <f t="shared" ref="O335:O344" si="85">IF(F335="OŽ",N335,IF(H335="Ne",IF(J335*0.3&lt;J335-L335,N335,0),IF(J335*0.1&lt;J335-L335,N335,0)))</f>
        <v>0</v>
      </c>
      <c r="P335" s="4">
        <f t="shared" ref="P335" si="86">IF(O335=0,0,IF(F335="OŽ",IF(L335&gt;35,0,IF(J335&gt;35,(36-L335)*1.836,((36-L335)-(36-J335))*1.836)),0)+IF(F335="PČ",IF(L335&gt;31,0,IF(J335&gt;31,(32-L335)*1.347,((32-L335)-(32-J335))*1.347)),0)+ IF(F335="PČneol",IF(L335&gt;15,0,IF(J335&gt;15,(16-L335)*0.255,((16-L335)-(16-J335))*0.255)),0)+IF(F335="PŽ",IF(L335&gt;31,0,IF(J335&gt;31,(32-L335)*0.255,((32-L335)-(32-J335))*0.255)),0)+IF(F335="EČ",IF(L335&gt;23,0,IF(J335&gt;23,(24-L335)*0.612,((24-L335)-(24-J335))*0.612)),0)+IF(F335="EČneol",IF(L335&gt;7,0,IF(J335&gt;7,(8-L335)*0.204,((8-L335)-(8-J335))*0.204)),0)+IF(F335="EŽ",IF(L335&gt;23,0,IF(J335&gt;23,(24-L335)*0.204,((24-L335)-(24-J335))*0.204)),0)+IF(F335="PT",IF(L335&gt;31,0,IF(J335&gt;31,(32-L335)*0.204,((32-L335)-(32-J335))*0.204)),0)+IF(F335="JOŽ",IF(L335&gt;23,0,IF(J335&gt;23,(24-L335)*0.255,((24-L335)-(24-J335))*0.255)),0)+IF(F335="JPČ",IF(L335&gt;23,0,IF(J335&gt;23,(24-L335)*0.204,((24-L335)-(24-J335))*0.204)),0)+IF(F335="JEČ",IF(L335&gt;15,0,IF(J335&gt;15,(16-L335)*0.102,((16-L335)-(16-J335))*0.102)),0)+IF(F335="JEOF",IF(L335&gt;15,0,IF(J335&gt;15,(16-L335)*0.102,((16-L335)-(16-J335))*0.102)),0)+IF(F335="JnPČ",IF(L335&gt;15,0,IF(J335&gt;15,(16-L335)*0.153,((16-L335)-(16-J335))*0.153)),0)+IF(F335="JnEČ",IF(L335&gt;15,0,IF(J335&gt;15,(16-L335)*0.0765,((16-L335)-(16-J335))*0.0765)),0)+IF(F335="JčPČ",IF(L335&gt;15,0,IF(J335&gt;15,(16-L335)*0.06375,((16-L335)-(16-J335))*0.06375)),0)+IF(F335="JčEČ",IF(L335&gt;15,0,IF(J335&gt;15,(16-L335)*0.051,((16-L335)-(16-J335))*0.051)),0)+IF(F335="NEAK",IF(L335&gt;23,0,IF(J335&gt;23,(24-L335)*0.03444,((24-L335)-(24-J335))*0.03444)),0))</f>
        <v>0</v>
      </c>
      <c r="Q335" s="11">
        <f t="shared" ref="Q335" si="87">IF(ISERROR(P335*100/N335),0,(P335*100/N335))</f>
        <v>0</v>
      </c>
      <c r="R335" s="10">
        <f t="shared" ref="R335:R344" si="88">IF(Q335&lt;=30,O335+P335,O335+O335*0.3)*IF(G335=1,0.4,IF(G335=2,0.75,IF(G335="1 (kas 4 m. 1 k. nerengiamos)",0.52,1)))*IF(D335="olimpinė",1,IF(M335="Ne",0.5,1))*IF(OR(A$5="Lietuvos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federacija"),IF(OR(J335&lt;8,K335&lt;16),0,1),1)*E335*IF(I335&lt;=1,1,1/I335)*IF(OR(A$5="Lietuvos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35" s="8"/>
      <c r="T335" s="8"/>
    </row>
    <row r="336" spans="1:20">
      <c r="A336" s="62">
        <v>2</v>
      </c>
      <c r="B336" s="62"/>
      <c r="C336" s="1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3">
        <f t="shared" si="84"/>
        <v>0</v>
      </c>
      <c r="O336" s="9">
        <f t="shared" si="85"/>
        <v>0</v>
      </c>
      <c r="P336" s="4">
        <f t="shared" ref="P336:P344" si="89">IF(O336=0,0,IF(F336="OŽ",IF(L336&gt;35,0,IF(J336&gt;35,(36-L336)*1.836,((36-L336)-(36-J336))*1.836)),0)+IF(F336="PČ",IF(L336&gt;31,0,IF(J336&gt;31,(32-L336)*1.347,((32-L336)-(32-J336))*1.347)),0)+ IF(F336="PČneol",IF(L336&gt;15,0,IF(J336&gt;15,(16-L336)*0.255,((16-L336)-(16-J336))*0.255)),0)+IF(F336="PŽ",IF(L336&gt;31,0,IF(J336&gt;31,(32-L336)*0.255,((32-L336)-(32-J336))*0.255)),0)+IF(F336="EČ",IF(L336&gt;23,0,IF(J336&gt;23,(24-L336)*0.612,((24-L336)-(24-J336))*0.612)),0)+IF(F336="EČneol",IF(L336&gt;7,0,IF(J336&gt;7,(8-L336)*0.204,((8-L336)-(8-J336))*0.204)),0)+IF(F336="EŽ",IF(L336&gt;23,0,IF(J336&gt;23,(24-L336)*0.204,((24-L336)-(24-J336))*0.204)),0)+IF(F336="PT",IF(L336&gt;31,0,IF(J336&gt;31,(32-L336)*0.204,((32-L336)-(32-J336))*0.204)),0)+IF(F336="JOŽ",IF(L336&gt;23,0,IF(J336&gt;23,(24-L336)*0.255,((24-L336)-(24-J336))*0.255)),0)+IF(F336="JPČ",IF(L336&gt;23,0,IF(J336&gt;23,(24-L336)*0.204,((24-L336)-(24-J336))*0.204)),0)+IF(F336="JEČ",IF(L336&gt;15,0,IF(J336&gt;15,(16-L336)*0.102,((16-L336)-(16-J336))*0.102)),0)+IF(F336="JEOF",IF(L336&gt;15,0,IF(J336&gt;15,(16-L336)*0.102,((16-L336)-(16-J336))*0.102)),0)+IF(F336="JnPČ",IF(L336&gt;15,0,IF(J336&gt;15,(16-L336)*0.153,((16-L336)-(16-J336))*0.153)),0)+IF(F336="JnEČ",IF(L336&gt;15,0,IF(J336&gt;15,(16-L336)*0.0765,((16-L336)-(16-J336))*0.0765)),0)+IF(F336="JčPČ",IF(L336&gt;15,0,IF(J336&gt;15,(16-L336)*0.06375,((16-L336)-(16-J336))*0.06375)),0)+IF(F336="JčEČ",IF(L336&gt;15,0,IF(J336&gt;15,(16-L336)*0.051,((16-L336)-(16-J336))*0.051)),0)+IF(F336="NEAK",IF(L336&gt;23,0,IF(J336&gt;23,(24-L336)*0.03444,((24-L336)-(24-J336))*0.03444)),0))</f>
        <v>0</v>
      </c>
      <c r="Q336" s="11">
        <f t="shared" ref="Q336:Q344" si="90">IF(ISERROR(P336*100/N336),0,(P336*100/N336))</f>
        <v>0</v>
      </c>
      <c r="R336" s="10">
        <f t="shared" si="88"/>
        <v>0</v>
      </c>
      <c r="S336" s="8"/>
      <c r="T336" s="8"/>
    </row>
    <row r="337" spans="1:20">
      <c r="A337" s="62">
        <v>3</v>
      </c>
      <c r="B337" s="62"/>
      <c r="C337" s="1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3">
        <f t="shared" si="84"/>
        <v>0</v>
      </c>
      <c r="O337" s="9">
        <f t="shared" si="85"/>
        <v>0</v>
      </c>
      <c r="P337" s="4">
        <f t="shared" si="89"/>
        <v>0</v>
      </c>
      <c r="Q337" s="11">
        <f t="shared" si="90"/>
        <v>0</v>
      </c>
      <c r="R337" s="10">
        <f t="shared" si="88"/>
        <v>0</v>
      </c>
      <c r="S337" s="8"/>
      <c r="T337" s="8"/>
    </row>
    <row r="338" spans="1:20">
      <c r="A338" s="62">
        <v>4</v>
      </c>
      <c r="B338" s="62"/>
      <c r="C338" s="1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3">
        <f t="shared" si="84"/>
        <v>0</v>
      </c>
      <c r="O338" s="9">
        <f t="shared" si="85"/>
        <v>0</v>
      </c>
      <c r="P338" s="4">
        <f t="shared" si="89"/>
        <v>0</v>
      </c>
      <c r="Q338" s="11">
        <f t="shared" si="90"/>
        <v>0</v>
      </c>
      <c r="R338" s="10">
        <f t="shared" si="88"/>
        <v>0</v>
      </c>
      <c r="S338" s="8"/>
      <c r="T338" s="8"/>
    </row>
    <row r="339" spans="1:20">
      <c r="A339" s="62">
        <v>5</v>
      </c>
      <c r="B339" s="62"/>
      <c r="C339" s="12"/>
      <c r="D339" s="62"/>
      <c r="E339" s="62"/>
      <c r="F339" s="62"/>
      <c r="G339" s="62"/>
      <c r="H339" s="62"/>
      <c r="I339" s="62"/>
      <c r="J339" s="62"/>
      <c r="K339" s="62"/>
      <c r="L339" s="62"/>
      <c r="M339" s="62"/>
      <c r="N339" s="3">
        <f t="shared" si="84"/>
        <v>0</v>
      </c>
      <c r="O339" s="9">
        <f t="shared" si="85"/>
        <v>0</v>
      </c>
      <c r="P339" s="4">
        <f t="shared" si="89"/>
        <v>0</v>
      </c>
      <c r="Q339" s="11">
        <f t="shared" si="90"/>
        <v>0</v>
      </c>
      <c r="R339" s="10">
        <f t="shared" si="88"/>
        <v>0</v>
      </c>
      <c r="S339" s="8"/>
      <c r="T339" s="8"/>
    </row>
    <row r="340" spans="1:20">
      <c r="A340" s="62">
        <v>6</v>
      </c>
      <c r="B340" s="62"/>
      <c r="C340" s="12"/>
      <c r="D340" s="62"/>
      <c r="E340" s="62"/>
      <c r="F340" s="62"/>
      <c r="G340" s="62"/>
      <c r="H340" s="62"/>
      <c r="I340" s="62"/>
      <c r="J340" s="62"/>
      <c r="K340" s="62"/>
      <c r="L340" s="62"/>
      <c r="M340" s="62"/>
      <c r="N340" s="3">
        <f t="shared" si="84"/>
        <v>0</v>
      </c>
      <c r="O340" s="9">
        <f t="shared" si="85"/>
        <v>0</v>
      </c>
      <c r="P340" s="4">
        <f t="shared" si="89"/>
        <v>0</v>
      </c>
      <c r="Q340" s="11">
        <f t="shared" si="90"/>
        <v>0</v>
      </c>
      <c r="R340" s="10">
        <f t="shared" si="88"/>
        <v>0</v>
      </c>
      <c r="S340" s="8"/>
      <c r="T340" s="8"/>
    </row>
    <row r="341" spans="1:20">
      <c r="A341" s="62">
        <v>7</v>
      </c>
      <c r="B341" s="62"/>
      <c r="C341" s="12"/>
      <c r="D341" s="62"/>
      <c r="E341" s="62"/>
      <c r="F341" s="62"/>
      <c r="G341" s="62"/>
      <c r="H341" s="62"/>
      <c r="I341" s="62"/>
      <c r="J341" s="62"/>
      <c r="K341" s="62"/>
      <c r="L341" s="62"/>
      <c r="M341" s="62"/>
      <c r="N341" s="3">
        <f t="shared" si="84"/>
        <v>0</v>
      </c>
      <c r="O341" s="9">
        <f t="shared" si="85"/>
        <v>0</v>
      </c>
      <c r="P341" s="4">
        <f t="shared" si="89"/>
        <v>0</v>
      </c>
      <c r="Q341" s="11">
        <f t="shared" si="90"/>
        <v>0</v>
      </c>
      <c r="R341" s="10">
        <f t="shared" si="88"/>
        <v>0</v>
      </c>
      <c r="S341" s="8"/>
      <c r="T341" s="8"/>
    </row>
    <row r="342" spans="1:20">
      <c r="A342" s="62">
        <v>8</v>
      </c>
      <c r="B342" s="62"/>
      <c r="C342" s="12"/>
      <c r="D342" s="62"/>
      <c r="E342" s="62"/>
      <c r="F342" s="62"/>
      <c r="G342" s="62"/>
      <c r="H342" s="62"/>
      <c r="I342" s="62"/>
      <c r="J342" s="62"/>
      <c r="K342" s="62"/>
      <c r="L342" s="62"/>
      <c r="M342" s="62"/>
      <c r="N342" s="3">
        <f t="shared" si="84"/>
        <v>0</v>
      </c>
      <c r="O342" s="9">
        <f t="shared" si="85"/>
        <v>0</v>
      </c>
      <c r="P342" s="4">
        <f t="shared" si="89"/>
        <v>0</v>
      </c>
      <c r="Q342" s="11">
        <f t="shared" si="90"/>
        <v>0</v>
      </c>
      <c r="R342" s="10">
        <f t="shared" si="88"/>
        <v>0</v>
      </c>
      <c r="S342" s="8"/>
      <c r="T342" s="8"/>
    </row>
    <row r="343" spans="1:20">
      <c r="A343" s="62">
        <v>9</v>
      </c>
      <c r="B343" s="62"/>
      <c r="C343" s="12"/>
      <c r="D343" s="62"/>
      <c r="E343" s="62"/>
      <c r="F343" s="62"/>
      <c r="G343" s="62"/>
      <c r="H343" s="62"/>
      <c r="I343" s="62"/>
      <c r="J343" s="62"/>
      <c r="K343" s="62"/>
      <c r="L343" s="62"/>
      <c r="M343" s="62"/>
      <c r="N343" s="3">
        <f t="shared" si="84"/>
        <v>0</v>
      </c>
      <c r="O343" s="9">
        <f t="shared" si="85"/>
        <v>0</v>
      </c>
      <c r="P343" s="4">
        <f t="shared" si="89"/>
        <v>0</v>
      </c>
      <c r="Q343" s="11">
        <f t="shared" si="90"/>
        <v>0</v>
      </c>
      <c r="R343" s="10">
        <f t="shared" si="88"/>
        <v>0</v>
      </c>
      <c r="S343" s="8"/>
      <c r="T343" s="8"/>
    </row>
    <row r="344" spans="1:20">
      <c r="A344" s="62">
        <v>10</v>
      </c>
      <c r="B344" s="62"/>
      <c r="C344" s="12"/>
      <c r="D344" s="62"/>
      <c r="E344" s="62"/>
      <c r="F344" s="62"/>
      <c r="G344" s="62"/>
      <c r="H344" s="62"/>
      <c r="I344" s="62"/>
      <c r="J344" s="62"/>
      <c r="K344" s="62"/>
      <c r="L344" s="62"/>
      <c r="M344" s="62"/>
      <c r="N344" s="3">
        <f t="shared" si="84"/>
        <v>0</v>
      </c>
      <c r="O344" s="9">
        <f t="shared" si="85"/>
        <v>0</v>
      </c>
      <c r="P344" s="4">
        <f t="shared" si="89"/>
        <v>0</v>
      </c>
      <c r="Q344" s="11">
        <f t="shared" si="90"/>
        <v>0</v>
      </c>
      <c r="R344" s="10">
        <f t="shared" si="88"/>
        <v>0</v>
      </c>
      <c r="S344" s="8"/>
      <c r="T344" s="8"/>
    </row>
    <row r="345" spans="1:20">
      <c r="A345" s="65" t="s">
        <v>35</v>
      </c>
      <c r="B345" s="66"/>
      <c r="C345" s="66"/>
      <c r="D345" s="66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7"/>
      <c r="R345" s="10">
        <f>SUM(R335:R344)</f>
        <v>0</v>
      </c>
      <c r="S345" s="8"/>
      <c r="T345" s="8"/>
    </row>
    <row r="346" spans="1:20" ht="15.75">
      <c r="A346" s="24" t="s">
        <v>36</v>
      </c>
      <c r="B346" s="24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6"/>
      <c r="S346" s="8"/>
      <c r="T346" s="8"/>
    </row>
    <row r="347" spans="1:20">
      <c r="A347" s="49" t="s">
        <v>58</v>
      </c>
      <c r="B347" s="49"/>
      <c r="C347" s="49"/>
      <c r="D347" s="49"/>
      <c r="E347" s="49"/>
      <c r="F347" s="49"/>
      <c r="G347" s="49"/>
      <c r="H347" s="49"/>
      <c r="I347" s="49"/>
      <c r="J347" s="15"/>
      <c r="K347" s="15"/>
      <c r="L347" s="15"/>
      <c r="M347" s="15"/>
      <c r="N347" s="15"/>
      <c r="O347" s="15"/>
      <c r="P347" s="15"/>
      <c r="Q347" s="15"/>
      <c r="R347" s="16"/>
      <c r="S347" s="8"/>
      <c r="T347" s="8"/>
    </row>
    <row r="348" spans="1:20">
      <c r="A348" s="49"/>
      <c r="B348" s="49"/>
      <c r="C348" s="49"/>
      <c r="D348" s="49"/>
      <c r="E348" s="49"/>
      <c r="F348" s="49"/>
      <c r="G348" s="49"/>
      <c r="H348" s="49"/>
      <c r="I348" s="49"/>
      <c r="J348" s="15"/>
      <c r="K348" s="15"/>
      <c r="L348" s="15"/>
      <c r="M348" s="15"/>
      <c r="N348" s="15"/>
      <c r="O348" s="15"/>
      <c r="P348" s="15"/>
      <c r="Q348" s="15"/>
      <c r="R348" s="16"/>
      <c r="S348" s="8"/>
      <c r="T348" s="8"/>
    </row>
    <row r="349" spans="1:20">
      <c r="A349" s="68" t="s">
        <v>159</v>
      </c>
      <c r="B349" s="69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58"/>
      <c r="R349" s="8"/>
      <c r="S349" s="8"/>
      <c r="T349" s="8"/>
    </row>
    <row r="350" spans="1:20" ht="18">
      <c r="A350" s="70" t="s">
        <v>26</v>
      </c>
      <c r="B350" s="71"/>
      <c r="C350" s="71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8"/>
      <c r="R350" s="8"/>
      <c r="S350" s="8"/>
      <c r="T350" s="8"/>
    </row>
    <row r="351" spans="1:20">
      <c r="A351" s="68" t="s">
        <v>46</v>
      </c>
      <c r="B351" s="69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58"/>
      <c r="R351" s="8"/>
      <c r="S351" s="8"/>
      <c r="T351" s="8"/>
    </row>
    <row r="352" spans="1:20">
      <c r="A352" s="62">
        <v>1</v>
      </c>
      <c r="B352" s="62"/>
      <c r="C352" s="12"/>
      <c r="D352" s="62"/>
      <c r="E352" s="62"/>
      <c r="F352" s="62"/>
      <c r="G352" s="62"/>
      <c r="H352" s="62"/>
      <c r="I352" s="62"/>
      <c r="J352" s="62"/>
      <c r="K352" s="62"/>
      <c r="L352" s="62"/>
      <c r="M352" s="62"/>
      <c r="N352" s="3">
        <f t="shared" ref="N352:N361" si="91">(IF(F352="OŽ",IF(L352=1,550.8,IF(L352=2,426.38,IF(L352=3,342.14,IF(L352=4,181.44,IF(L352=5,168.48,IF(L352=6,155.52,IF(L352=7,148.5,IF(L352=8,144,0))))))))+IF(L352&lt;=8,0,IF(L352&lt;=16,137.7,IF(L352&lt;=24,108,IF(L352&lt;=32,80.1,IF(L352&lt;=36,52.2,0)))))-IF(L352&lt;=8,0,IF(L352&lt;=16,(L352-9)*2.754,IF(L352&lt;=24,(L352-17)* 2.754,IF(L352&lt;=32,(L352-25)* 2.754,IF(L352&lt;=36,(L352-33)*2.754,0))))),0)+IF(F352="PČ",IF(L352=1,449,IF(L352=2,314.6,IF(L352=3,238,IF(L352=4,172,IF(L352=5,159,IF(L352=6,145,IF(L352=7,132,IF(L352=8,119,0))))))))+IF(L352&lt;=8,0,IF(L352&lt;=16,88,IF(L352&lt;=24,55,IF(L352&lt;=32,22,0))))-IF(L352&lt;=8,0,IF(L352&lt;=16,(L352-9)*2.245,IF(L352&lt;=24,(L352-17)*2.245,IF(L352&lt;=32,(L352-25)*2.245,0)))),0)+IF(F352="PČneol",IF(L352=1,85,IF(L352=2,64.61,IF(L352=3,50.76,IF(L352=4,16.25,IF(L352=5,15,IF(L352=6,13.75,IF(L352=7,12.5,IF(L352=8,11.25,0))))))))+IF(L352&lt;=8,0,IF(L352&lt;=16,9,0))-IF(L352&lt;=8,0,IF(L352&lt;=16,(L352-9)*0.425,0)),0)+IF(F352="PŽ",IF(L352=1,85,IF(L352=2,59.5,IF(L352=3,45,IF(L352=4,32.5,IF(L352=5,30,IF(L352=6,27.5,IF(L352=7,25,IF(L352=8,22.5,0))))))))+IF(L352&lt;=8,0,IF(L352&lt;=16,19,IF(L352&lt;=24,13,IF(L352&lt;=32,8,0))))-IF(L352&lt;=8,0,IF(L352&lt;=16,(L352-9)*0.425,IF(L352&lt;=24,(L352-17)*0.425,IF(L352&lt;=32,(L352-25)*0.425,0)))),0)+IF(F352="EČ",IF(L352=1,204,IF(L352=2,156.24,IF(L352=3,123.84,IF(L352=4,72,IF(L352=5,66,IF(L352=6,60,IF(L352=7,54,IF(L352=8,48,0))))))))+IF(L352&lt;=8,0,IF(L352&lt;=16,40,IF(L352&lt;=24,25,0)))-IF(L352&lt;=8,0,IF(L352&lt;=16,(L352-9)*1.02,IF(L352&lt;=24,(L352-17)*1.02,0))),0)+IF(F352="EČneol",IF(L352=1,68,IF(L352=2,51.69,IF(L352=3,40.61,IF(L352=4,13,IF(L352=5,12,IF(L352=6,11,IF(L352=7,10,IF(L352=8,9,0)))))))))+IF(F352="EŽ",IF(L352=1,68,IF(L352=2,47.6,IF(L352=3,36,IF(L352=4,18,IF(L352=5,16.5,IF(L352=6,15,IF(L352=7,13.5,IF(L352=8,12,0))))))))+IF(L352&lt;=8,0,IF(L352&lt;=16,10,IF(L352&lt;=24,6,0)))-IF(L352&lt;=8,0,IF(L352&lt;=16,(L352-9)*0.34,IF(L352&lt;=24,(L352-17)*0.34,0))),0)+IF(F352="PT",IF(L352=1,68,IF(L352=2,52.08,IF(L352=3,41.28,IF(L352=4,24,IF(L352=5,22,IF(L352=6,20,IF(L352=7,18,IF(L352=8,16,0))))))))+IF(L352&lt;=8,0,IF(L352&lt;=16,13,IF(L352&lt;=24,9,IF(L352&lt;=32,4,0))))-IF(L352&lt;=8,0,IF(L352&lt;=16,(L352-9)*0.34,IF(L352&lt;=24,(L352-17)*0.34,IF(L352&lt;=32,(L352-25)*0.34,0)))),0)+IF(F352="JOŽ",IF(L352=1,85,IF(L352=2,59.5,IF(L352=3,45,IF(L352=4,32.5,IF(L352=5,30,IF(L352=6,27.5,IF(L352=7,25,IF(L352=8,22.5,0))))))))+IF(L352&lt;=8,0,IF(L352&lt;=16,19,IF(L352&lt;=24,13,0)))-IF(L352&lt;=8,0,IF(L352&lt;=16,(L352-9)*0.425,IF(L352&lt;=24,(L352-17)*0.425,0))),0)+IF(F352="JPČ",IF(L352=1,68,IF(L352=2,47.6,IF(L352=3,36,IF(L352=4,26,IF(L352=5,24,IF(L352=6,22,IF(L352=7,20,IF(L352=8,18,0))))))))+IF(L352&lt;=8,0,IF(L352&lt;=16,13,IF(L352&lt;=24,9,0)))-IF(L352&lt;=8,0,IF(L352&lt;=16,(L352-9)*0.34,IF(L352&lt;=24,(L352-17)*0.34,0))),0)+IF(F352="JEČ",IF(L352=1,34,IF(L352=2,26.04,IF(L352=3,20.6,IF(L352=4,12,IF(L352=5,11,IF(L352=6,10,IF(L352=7,9,IF(L352=8,8,0))))))))+IF(L352&lt;=8,0,IF(L352&lt;=16,6,0))-IF(L352&lt;=8,0,IF(L352&lt;=16,(L352-9)*0.17,0)),0)+IF(F352="JEOF",IF(L352=1,34,IF(L352=2,26.04,IF(L352=3,20.6,IF(L352=4,12,IF(L352=5,11,IF(L352=6,10,IF(L352=7,9,IF(L352=8,8,0))))))))+IF(L352&lt;=8,0,IF(L352&lt;=16,6,0))-IF(L352&lt;=8,0,IF(L352&lt;=16,(L352-9)*0.17,0)),0)+IF(F352="JnPČ",IF(L352=1,51,IF(L352=2,35.7,IF(L352=3,27,IF(L352=4,19.5,IF(L352=5,18,IF(L352=6,16.5,IF(L352=7,15,IF(L352=8,13.5,0))))))))+IF(L352&lt;=8,0,IF(L352&lt;=16,10,0))-IF(L352&lt;=8,0,IF(L352&lt;=16,(L352-9)*0.255,0)),0)+IF(F352="JnEČ",IF(L352=1,25.5,IF(L352=2,19.53,IF(L352=3,15.48,IF(L352=4,9,IF(L352=5,8.25,IF(L352=6,7.5,IF(L352=7,6.75,IF(L352=8,6,0))))))))+IF(L352&lt;=8,0,IF(L352&lt;=16,5,0))-IF(L352&lt;=8,0,IF(L352&lt;=16,(L352-9)*0.1275,0)),0)+IF(F352="JčPČ",IF(L352=1,21.25,IF(L352=2,14.5,IF(L352=3,11.5,IF(L352=4,7,IF(L352=5,6.5,IF(L352=6,6,IF(L352=7,5.5,IF(L352=8,5,0))))))))+IF(L352&lt;=8,0,IF(L352&lt;=16,4,0))-IF(L352&lt;=8,0,IF(L352&lt;=16,(L352-9)*0.10625,0)),0)+IF(F352="JčEČ",IF(L352=1,17,IF(L352=2,13.02,IF(L352=3,10.32,IF(L352=4,6,IF(L352=5,5.5,IF(L352=6,5,IF(L352=7,4.5,IF(L352=8,4,0))))))))+IF(L352&lt;=8,0,IF(L352&lt;=16,3,0))-IF(L352&lt;=8,0,IF(L352&lt;=16,(L352-9)*0.085,0)),0)+IF(F352="NEAK",IF(L352=1,11.48,IF(L352=2,8.79,IF(L352=3,6.97,IF(L352=4,4.05,IF(L352=5,3.71,IF(L352=6,3.38,IF(L352=7,3.04,IF(L352=8,2.7,0))))))))+IF(L352&lt;=8,0,IF(L352&lt;=16,2,IF(L352&lt;=24,1.3,0)))-IF(L352&lt;=8,0,IF(L352&lt;=16,(L352-9)*0.0574,IF(L352&lt;=24,(L352-17)*0.0574,0))),0))*IF(L352&lt;0,1,IF(OR(F352="PČ",F352="PŽ",F352="PT"),IF(J352&lt;32,J352/32,1),1))* IF(L352&lt;0,1,IF(OR(F352="EČ",F352="EŽ",F352="JOŽ",F352="JPČ",F352="NEAK"),IF(J352&lt;24,J352/24,1),1))*IF(L352&lt;0,1,IF(OR(F352="PČneol",F352="JEČ",F352="JEOF",F352="JnPČ",F352="JnEČ",F352="JčPČ",F352="JčEČ"),IF(J352&lt;16,J352/16,1),1))*IF(L352&lt;0,1,IF(F352="EČneol",IF(J352&lt;8,J352/8,1),1))</f>
        <v>0</v>
      </c>
      <c r="O352" s="9">
        <f t="shared" ref="O352:O361" si="92">IF(F352="OŽ",N352,IF(H352="Ne",IF(J352*0.3&lt;J352-L352,N352,0),IF(J352*0.1&lt;J352-L352,N352,0)))</f>
        <v>0</v>
      </c>
      <c r="P352" s="4">
        <f t="shared" ref="P352" si="93">IF(O352=0,0,IF(F352="OŽ",IF(L352&gt;35,0,IF(J352&gt;35,(36-L352)*1.836,((36-L352)-(36-J352))*1.836)),0)+IF(F352="PČ",IF(L352&gt;31,0,IF(J352&gt;31,(32-L352)*1.347,((32-L352)-(32-J352))*1.347)),0)+ IF(F352="PČneol",IF(L352&gt;15,0,IF(J352&gt;15,(16-L352)*0.255,((16-L352)-(16-J352))*0.255)),0)+IF(F352="PŽ",IF(L352&gt;31,0,IF(J352&gt;31,(32-L352)*0.255,((32-L352)-(32-J352))*0.255)),0)+IF(F352="EČ",IF(L352&gt;23,0,IF(J352&gt;23,(24-L352)*0.612,((24-L352)-(24-J352))*0.612)),0)+IF(F352="EČneol",IF(L352&gt;7,0,IF(J352&gt;7,(8-L352)*0.204,((8-L352)-(8-J352))*0.204)),0)+IF(F352="EŽ",IF(L352&gt;23,0,IF(J352&gt;23,(24-L352)*0.204,((24-L352)-(24-J352))*0.204)),0)+IF(F352="PT",IF(L352&gt;31,0,IF(J352&gt;31,(32-L352)*0.204,((32-L352)-(32-J352))*0.204)),0)+IF(F352="JOŽ",IF(L352&gt;23,0,IF(J352&gt;23,(24-L352)*0.255,((24-L352)-(24-J352))*0.255)),0)+IF(F352="JPČ",IF(L352&gt;23,0,IF(J352&gt;23,(24-L352)*0.204,((24-L352)-(24-J352))*0.204)),0)+IF(F352="JEČ",IF(L352&gt;15,0,IF(J352&gt;15,(16-L352)*0.102,((16-L352)-(16-J352))*0.102)),0)+IF(F352="JEOF",IF(L352&gt;15,0,IF(J352&gt;15,(16-L352)*0.102,((16-L352)-(16-J352))*0.102)),0)+IF(F352="JnPČ",IF(L352&gt;15,0,IF(J352&gt;15,(16-L352)*0.153,((16-L352)-(16-J352))*0.153)),0)+IF(F352="JnEČ",IF(L352&gt;15,0,IF(J352&gt;15,(16-L352)*0.0765,((16-L352)-(16-J352))*0.0765)),0)+IF(F352="JčPČ",IF(L352&gt;15,0,IF(J352&gt;15,(16-L352)*0.06375,((16-L352)-(16-J352))*0.06375)),0)+IF(F352="JčEČ",IF(L352&gt;15,0,IF(J352&gt;15,(16-L352)*0.051,((16-L352)-(16-J352))*0.051)),0)+IF(F352="NEAK",IF(L352&gt;23,0,IF(J352&gt;23,(24-L352)*0.03444,((24-L352)-(24-J352))*0.03444)),0))</f>
        <v>0</v>
      </c>
      <c r="Q352" s="11">
        <f t="shared" ref="Q352" si="94">IF(ISERROR(P352*100/N352),0,(P352*100/N352))</f>
        <v>0</v>
      </c>
      <c r="R352" s="10">
        <f t="shared" ref="R352:R361" si="95">IF(Q352&lt;=30,O352+P352,O352+O352*0.3)*IF(G352=1,0.4,IF(G352=2,0.75,IF(G352="1 (kas 4 m. 1 k. nerengiamos)",0.52,1)))*IF(D352="olimpinė",1,IF(M352="Ne",0.5,1))*IF(OR(A$5="Lietuvos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federacija"),IF(OR(J352&lt;8,K352&lt;16),0,1),1)*E352*IF(I352&lt;=1,1,1/I352)*IF(OR(A$5="Lietuvos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52" s="8"/>
      <c r="T352" s="8"/>
    </row>
    <row r="353" spans="1:20">
      <c r="A353" s="62">
        <v>2</v>
      </c>
      <c r="B353" s="62"/>
      <c r="C353" s="12"/>
      <c r="D353" s="62"/>
      <c r="E353" s="62"/>
      <c r="F353" s="62"/>
      <c r="G353" s="62"/>
      <c r="H353" s="62"/>
      <c r="I353" s="62"/>
      <c r="J353" s="62"/>
      <c r="K353" s="62"/>
      <c r="L353" s="62"/>
      <c r="M353" s="62"/>
      <c r="N353" s="3">
        <f t="shared" si="91"/>
        <v>0</v>
      </c>
      <c r="O353" s="9">
        <f t="shared" si="92"/>
        <v>0</v>
      </c>
      <c r="P353" s="4">
        <f t="shared" ref="P353:P361" si="96">IF(O353=0,0,IF(F353="OŽ",IF(L353&gt;35,0,IF(J353&gt;35,(36-L353)*1.836,((36-L353)-(36-J353))*1.836)),0)+IF(F353="PČ",IF(L353&gt;31,0,IF(J353&gt;31,(32-L353)*1.347,((32-L353)-(32-J353))*1.347)),0)+ IF(F353="PČneol",IF(L353&gt;15,0,IF(J353&gt;15,(16-L353)*0.255,((16-L353)-(16-J353))*0.255)),0)+IF(F353="PŽ",IF(L353&gt;31,0,IF(J353&gt;31,(32-L353)*0.255,((32-L353)-(32-J353))*0.255)),0)+IF(F353="EČ",IF(L353&gt;23,0,IF(J353&gt;23,(24-L353)*0.612,((24-L353)-(24-J353))*0.612)),0)+IF(F353="EČneol",IF(L353&gt;7,0,IF(J353&gt;7,(8-L353)*0.204,((8-L353)-(8-J353))*0.204)),0)+IF(F353="EŽ",IF(L353&gt;23,0,IF(J353&gt;23,(24-L353)*0.204,((24-L353)-(24-J353))*0.204)),0)+IF(F353="PT",IF(L353&gt;31,0,IF(J353&gt;31,(32-L353)*0.204,((32-L353)-(32-J353))*0.204)),0)+IF(F353="JOŽ",IF(L353&gt;23,0,IF(J353&gt;23,(24-L353)*0.255,((24-L353)-(24-J353))*0.255)),0)+IF(F353="JPČ",IF(L353&gt;23,0,IF(J353&gt;23,(24-L353)*0.204,((24-L353)-(24-J353))*0.204)),0)+IF(F353="JEČ",IF(L353&gt;15,0,IF(J353&gt;15,(16-L353)*0.102,((16-L353)-(16-J353))*0.102)),0)+IF(F353="JEOF",IF(L353&gt;15,0,IF(J353&gt;15,(16-L353)*0.102,((16-L353)-(16-J353))*0.102)),0)+IF(F353="JnPČ",IF(L353&gt;15,0,IF(J353&gt;15,(16-L353)*0.153,((16-L353)-(16-J353))*0.153)),0)+IF(F353="JnEČ",IF(L353&gt;15,0,IF(J353&gt;15,(16-L353)*0.0765,((16-L353)-(16-J353))*0.0765)),0)+IF(F353="JčPČ",IF(L353&gt;15,0,IF(J353&gt;15,(16-L353)*0.06375,((16-L353)-(16-J353))*0.06375)),0)+IF(F353="JčEČ",IF(L353&gt;15,0,IF(J353&gt;15,(16-L353)*0.051,((16-L353)-(16-J353))*0.051)),0)+IF(F353="NEAK",IF(L353&gt;23,0,IF(J353&gt;23,(24-L353)*0.03444,((24-L353)-(24-J353))*0.03444)),0))</f>
        <v>0</v>
      </c>
      <c r="Q353" s="11">
        <f t="shared" ref="Q353:Q361" si="97">IF(ISERROR(P353*100/N353),0,(P353*100/N353))</f>
        <v>0</v>
      </c>
      <c r="R353" s="10">
        <f t="shared" si="95"/>
        <v>0</v>
      </c>
      <c r="S353" s="8"/>
      <c r="T353" s="8"/>
    </row>
    <row r="354" spans="1:20">
      <c r="A354" s="62">
        <v>3</v>
      </c>
      <c r="B354" s="62"/>
      <c r="C354" s="12"/>
      <c r="D354" s="62"/>
      <c r="E354" s="62"/>
      <c r="F354" s="62"/>
      <c r="G354" s="62"/>
      <c r="H354" s="62"/>
      <c r="I354" s="62"/>
      <c r="J354" s="62"/>
      <c r="K354" s="62"/>
      <c r="L354" s="62"/>
      <c r="M354" s="62"/>
      <c r="N354" s="3">
        <f t="shared" si="91"/>
        <v>0</v>
      </c>
      <c r="O354" s="9">
        <f t="shared" si="92"/>
        <v>0</v>
      </c>
      <c r="P354" s="4">
        <f t="shared" si="96"/>
        <v>0</v>
      </c>
      <c r="Q354" s="11">
        <f t="shared" si="97"/>
        <v>0</v>
      </c>
      <c r="R354" s="10">
        <f t="shared" si="95"/>
        <v>0</v>
      </c>
      <c r="S354" s="8"/>
      <c r="T354" s="8"/>
    </row>
    <row r="355" spans="1:20">
      <c r="A355" s="62">
        <v>4</v>
      </c>
      <c r="B355" s="62"/>
      <c r="C355" s="12"/>
      <c r="D355" s="62"/>
      <c r="E355" s="62"/>
      <c r="F355" s="62"/>
      <c r="G355" s="62"/>
      <c r="H355" s="62"/>
      <c r="I355" s="62"/>
      <c r="J355" s="62"/>
      <c r="K355" s="62"/>
      <c r="L355" s="62"/>
      <c r="M355" s="62"/>
      <c r="N355" s="3">
        <f t="shared" si="91"/>
        <v>0</v>
      </c>
      <c r="O355" s="9">
        <f t="shared" si="92"/>
        <v>0</v>
      </c>
      <c r="P355" s="4">
        <f t="shared" si="96"/>
        <v>0</v>
      </c>
      <c r="Q355" s="11">
        <f t="shared" si="97"/>
        <v>0</v>
      </c>
      <c r="R355" s="10">
        <f t="shared" si="95"/>
        <v>0</v>
      </c>
      <c r="S355" s="8"/>
      <c r="T355" s="8"/>
    </row>
    <row r="356" spans="1:20">
      <c r="A356" s="62">
        <v>5</v>
      </c>
      <c r="B356" s="62"/>
      <c r="C356" s="12"/>
      <c r="D356" s="62"/>
      <c r="E356" s="62"/>
      <c r="F356" s="62"/>
      <c r="G356" s="62"/>
      <c r="H356" s="62"/>
      <c r="I356" s="62"/>
      <c r="J356" s="62"/>
      <c r="K356" s="62"/>
      <c r="L356" s="62"/>
      <c r="M356" s="62"/>
      <c r="N356" s="3">
        <f t="shared" si="91"/>
        <v>0</v>
      </c>
      <c r="O356" s="9">
        <f t="shared" si="92"/>
        <v>0</v>
      </c>
      <c r="P356" s="4">
        <f t="shared" si="96"/>
        <v>0</v>
      </c>
      <c r="Q356" s="11">
        <f t="shared" si="97"/>
        <v>0</v>
      </c>
      <c r="R356" s="10">
        <f t="shared" si="95"/>
        <v>0</v>
      </c>
      <c r="S356" s="8"/>
      <c r="T356" s="8"/>
    </row>
    <row r="357" spans="1:20">
      <c r="A357" s="62">
        <v>6</v>
      </c>
      <c r="B357" s="62"/>
      <c r="C357" s="12"/>
      <c r="D357" s="62"/>
      <c r="E357" s="62"/>
      <c r="F357" s="62"/>
      <c r="G357" s="62"/>
      <c r="H357" s="62"/>
      <c r="I357" s="62"/>
      <c r="J357" s="62"/>
      <c r="K357" s="62"/>
      <c r="L357" s="62"/>
      <c r="M357" s="62"/>
      <c r="N357" s="3">
        <f t="shared" si="91"/>
        <v>0</v>
      </c>
      <c r="O357" s="9">
        <f t="shared" si="92"/>
        <v>0</v>
      </c>
      <c r="P357" s="4">
        <f t="shared" si="96"/>
        <v>0</v>
      </c>
      <c r="Q357" s="11">
        <f t="shared" si="97"/>
        <v>0</v>
      </c>
      <c r="R357" s="10">
        <f t="shared" si="95"/>
        <v>0</v>
      </c>
      <c r="S357" s="8"/>
      <c r="T357" s="8"/>
    </row>
    <row r="358" spans="1:20">
      <c r="A358" s="62">
        <v>7</v>
      </c>
      <c r="B358" s="62"/>
      <c r="C358" s="12"/>
      <c r="D358" s="62"/>
      <c r="E358" s="62"/>
      <c r="F358" s="62"/>
      <c r="G358" s="62"/>
      <c r="H358" s="62"/>
      <c r="I358" s="62"/>
      <c r="J358" s="62"/>
      <c r="K358" s="62"/>
      <c r="L358" s="62"/>
      <c r="M358" s="62"/>
      <c r="N358" s="3">
        <f t="shared" si="91"/>
        <v>0</v>
      </c>
      <c r="O358" s="9">
        <f t="shared" si="92"/>
        <v>0</v>
      </c>
      <c r="P358" s="4">
        <f t="shared" si="96"/>
        <v>0</v>
      </c>
      <c r="Q358" s="11">
        <f t="shared" si="97"/>
        <v>0</v>
      </c>
      <c r="R358" s="10">
        <f t="shared" si="95"/>
        <v>0</v>
      </c>
      <c r="S358" s="8"/>
      <c r="T358" s="8"/>
    </row>
    <row r="359" spans="1:20">
      <c r="A359" s="62">
        <v>8</v>
      </c>
      <c r="B359" s="62"/>
      <c r="C359" s="12"/>
      <c r="D359" s="62"/>
      <c r="E359" s="62"/>
      <c r="F359" s="62"/>
      <c r="G359" s="62"/>
      <c r="H359" s="62"/>
      <c r="I359" s="62"/>
      <c r="J359" s="62"/>
      <c r="K359" s="62"/>
      <c r="L359" s="62"/>
      <c r="M359" s="62"/>
      <c r="N359" s="3">
        <f t="shared" si="91"/>
        <v>0</v>
      </c>
      <c r="O359" s="9">
        <f t="shared" si="92"/>
        <v>0</v>
      </c>
      <c r="P359" s="4">
        <f t="shared" si="96"/>
        <v>0</v>
      </c>
      <c r="Q359" s="11">
        <f t="shared" si="97"/>
        <v>0</v>
      </c>
      <c r="R359" s="10">
        <f t="shared" si="95"/>
        <v>0</v>
      </c>
      <c r="S359" s="8"/>
      <c r="T359" s="8"/>
    </row>
    <row r="360" spans="1:20">
      <c r="A360" s="62">
        <v>9</v>
      </c>
      <c r="B360" s="62"/>
      <c r="C360" s="12"/>
      <c r="D360" s="62"/>
      <c r="E360" s="62"/>
      <c r="F360" s="62"/>
      <c r="G360" s="62"/>
      <c r="H360" s="62"/>
      <c r="I360" s="62"/>
      <c r="J360" s="62"/>
      <c r="K360" s="62"/>
      <c r="L360" s="62"/>
      <c r="M360" s="62"/>
      <c r="N360" s="3">
        <f t="shared" si="91"/>
        <v>0</v>
      </c>
      <c r="O360" s="9">
        <f t="shared" si="92"/>
        <v>0</v>
      </c>
      <c r="P360" s="4">
        <f t="shared" si="96"/>
        <v>0</v>
      </c>
      <c r="Q360" s="11">
        <f t="shared" si="97"/>
        <v>0</v>
      </c>
      <c r="R360" s="10">
        <f t="shared" si="95"/>
        <v>0</v>
      </c>
      <c r="S360" s="8"/>
      <c r="T360" s="8"/>
    </row>
    <row r="361" spans="1:20">
      <c r="A361" s="62">
        <v>10</v>
      </c>
      <c r="B361" s="62"/>
      <c r="C361" s="12"/>
      <c r="D361" s="62"/>
      <c r="E361" s="62"/>
      <c r="F361" s="62"/>
      <c r="G361" s="62"/>
      <c r="H361" s="62"/>
      <c r="I361" s="62"/>
      <c r="J361" s="62"/>
      <c r="K361" s="62"/>
      <c r="L361" s="62"/>
      <c r="M361" s="62"/>
      <c r="N361" s="3">
        <f t="shared" si="91"/>
        <v>0</v>
      </c>
      <c r="O361" s="9">
        <f t="shared" si="92"/>
        <v>0</v>
      </c>
      <c r="P361" s="4">
        <f t="shared" si="96"/>
        <v>0</v>
      </c>
      <c r="Q361" s="11">
        <f t="shared" si="97"/>
        <v>0</v>
      </c>
      <c r="R361" s="10">
        <f t="shared" si="95"/>
        <v>0</v>
      </c>
      <c r="S361" s="8"/>
      <c r="T361" s="8"/>
    </row>
    <row r="362" spans="1:20">
      <c r="A362" s="65" t="s">
        <v>35</v>
      </c>
      <c r="B362" s="66"/>
      <c r="C362" s="66"/>
      <c r="D362" s="66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7"/>
      <c r="R362" s="10">
        <f>SUM(R352:R361)</f>
        <v>0</v>
      </c>
      <c r="S362" s="8"/>
      <c r="T362" s="8"/>
    </row>
    <row r="363" spans="1:20" ht="15.75">
      <c r="A363" s="24" t="s">
        <v>36</v>
      </c>
      <c r="B363" s="2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6"/>
      <c r="S363" s="8"/>
      <c r="T363" s="8"/>
    </row>
    <row r="364" spans="1:20">
      <c r="A364" s="49" t="s">
        <v>58</v>
      </c>
      <c r="B364" s="49"/>
      <c r="C364" s="49"/>
      <c r="D364" s="49"/>
      <c r="E364" s="49"/>
      <c r="F364" s="49"/>
      <c r="G364" s="49"/>
      <c r="H364" s="49"/>
      <c r="I364" s="49"/>
      <c r="J364" s="15"/>
      <c r="K364" s="15"/>
      <c r="L364" s="15"/>
      <c r="M364" s="15"/>
      <c r="N364" s="15"/>
      <c r="O364" s="15"/>
      <c r="P364" s="15"/>
      <c r="Q364" s="15"/>
      <c r="R364" s="16"/>
      <c r="S364" s="8"/>
      <c r="T364" s="8"/>
    </row>
    <row r="365" spans="1:20">
      <c r="A365" s="68" t="s">
        <v>159</v>
      </c>
      <c r="B365" s="69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58"/>
      <c r="R365" s="8"/>
      <c r="S365" s="8"/>
      <c r="T365" s="8"/>
    </row>
    <row r="366" spans="1:20" ht="18">
      <c r="A366" s="70" t="s">
        <v>26</v>
      </c>
      <c r="B366" s="71"/>
      <c r="C366" s="71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8"/>
      <c r="R366" s="8"/>
      <c r="S366" s="8"/>
      <c r="T366" s="8"/>
    </row>
    <row r="367" spans="1:20">
      <c r="A367" s="68" t="s">
        <v>46</v>
      </c>
      <c r="B367" s="69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58"/>
      <c r="R367" s="8"/>
      <c r="S367" s="8"/>
      <c r="T367" s="8"/>
    </row>
    <row r="368" spans="1:20">
      <c r="A368" s="62">
        <v>1</v>
      </c>
      <c r="B368" s="62"/>
      <c r="C368" s="1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3">
        <f t="shared" ref="N368:N377" si="98">(IF(F368="OŽ",IF(L368=1,550.8,IF(L368=2,426.38,IF(L368=3,342.14,IF(L368=4,181.44,IF(L368=5,168.48,IF(L368=6,155.52,IF(L368=7,148.5,IF(L368=8,144,0))))))))+IF(L368&lt;=8,0,IF(L368&lt;=16,137.7,IF(L368&lt;=24,108,IF(L368&lt;=32,80.1,IF(L368&lt;=36,52.2,0)))))-IF(L368&lt;=8,0,IF(L368&lt;=16,(L368-9)*2.754,IF(L368&lt;=24,(L368-17)* 2.754,IF(L368&lt;=32,(L368-25)* 2.754,IF(L368&lt;=36,(L368-33)*2.754,0))))),0)+IF(F368="PČ",IF(L368=1,449,IF(L368=2,314.6,IF(L368=3,238,IF(L368=4,172,IF(L368=5,159,IF(L368=6,145,IF(L368=7,132,IF(L368=8,119,0))))))))+IF(L368&lt;=8,0,IF(L368&lt;=16,88,IF(L368&lt;=24,55,IF(L368&lt;=32,22,0))))-IF(L368&lt;=8,0,IF(L368&lt;=16,(L368-9)*2.245,IF(L368&lt;=24,(L368-17)*2.245,IF(L368&lt;=32,(L368-25)*2.245,0)))),0)+IF(F368="PČneol",IF(L368=1,85,IF(L368=2,64.61,IF(L368=3,50.76,IF(L368=4,16.25,IF(L368=5,15,IF(L368=6,13.75,IF(L368=7,12.5,IF(L368=8,11.25,0))))))))+IF(L368&lt;=8,0,IF(L368&lt;=16,9,0))-IF(L368&lt;=8,0,IF(L368&lt;=16,(L368-9)*0.425,0)),0)+IF(F368="PŽ",IF(L368=1,85,IF(L368=2,59.5,IF(L368=3,45,IF(L368=4,32.5,IF(L368=5,30,IF(L368=6,27.5,IF(L368=7,25,IF(L368=8,22.5,0))))))))+IF(L368&lt;=8,0,IF(L368&lt;=16,19,IF(L368&lt;=24,13,IF(L368&lt;=32,8,0))))-IF(L368&lt;=8,0,IF(L368&lt;=16,(L368-9)*0.425,IF(L368&lt;=24,(L368-17)*0.425,IF(L368&lt;=32,(L368-25)*0.425,0)))),0)+IF(F368="EČ",IF(L368=1,204,IF(L368=2,156.24,IF(L368=3,123.84,IF(L368=4,72,IF(L368=5,66,IF(L368=6,60,IF(L368=7,54,IF(L368=8,48,0))))))))+IF(L368&lt;=8,0,IF(L368&lt;=16,40,IF(L368&lt;=24,25,0)))-IF(L368&lt;=8,0,IF(L368&lt;=16,(L368-9)*1.02,IF(L368&lt;=24,(L368-17)*1.02,0))),0)+IF(F368="EČneol",IF(L368=1,68,IF(L368=2,51.69,IF(L368=3,40.61,IF(L368=4,13,IF(L368=5,12,IF(L368=6,11,IF(L368=7,10,IF(L368=8,9,0)))))))))+IF(F368="EŽ",IF(L368=1,68,IF(L368=2,47.6,IF(L368=3,36,IF(L368=4,18,IF(L368=5,16.5,IF(L368=6,15,IF(L368=7,13.5,IF(L368=8,12,0))))))))+IF(L368&lt;=8,0,IF(L368&lt;=16,10,IF(L368&lt;=24,6,0)))-IF(L368&lt;=8,0,IF(L368&lt;=16,(L368-9)*0.34,IF(L368&lt;=24,(L368-17)*0.34,0))),0)+IF(F368="PT",IF(L368=1,68,IF(L368=2,52.08,IF(L368=3,41.28,IF(L368=4,24,IF(L368=5,22,IF(L368=6,20,IF(L368=7,18,IF(L368=8,16,0))))))))+IF(L368&lt;=8,0,IF(L368&lt;=16,13,IF(L368&lt;=24,9,IF(L368&lt;=32,4,0))))-IF(L368&lt;=8,0,IF(L368&lt;=16,(L368-9)*0.34,IF(L368&lt;=24,(L368-17)*0.34,IF(L368&lt;=32,(L368-25)*0.34,0)))),0)+IF(F368="JOŽ",IF(L368=1,85,IF(L368=2,59.5,IF(L368=3,45,IF(L368=4,32.5,IF(L368=5,30,IF(L368=6,27.5,IF(L368=7,25,IF(L368=8,22.5,0))))))))+IF(L368&lt;=8,0,IF(L368&lt;=16,19,IF(L368&lt;=24,13,0)))-IF(L368&lt;=8,0,IF(L368&lt;=16,(L368-9)*0.425,IF(L368&lt;=24,(L368-17)*0.425,0))),0)+IF(F368="JPČ",IF(L368=1,68,IF(L368=2,47.6,IF(L368=3,36,IF(L368=4,26,IF(L368=5,24,IF(L368=6,22,IF(L368=7,20,IF(L368=8,18,0))))))))+IF(L368&lt;=8,0,IF(L368&lt;=16,13,IF(L368&lt;=24,9,0)))-IF(L368&lt;=8,0,IF(L368&lt;=16,(L368-9)*0.34,IF(L368&lt;=24,(L368-17)*0.34,0))),0)+IF(F368="JEČ",IF(L368=1,34,IF(L368=2,26.04,IF(L368=3,20.6,IF(L368=4,12,IF(L368=5,11,IF(L368=6,10,IF(L368=7,9,IF(L368=8,8,0))))))))+IF(L368&lt;=8,0,IF(L368&lt;=16,6,0))-IF(L368&lt;=8,0,IF(L368&lt;=16,(L368-9)*0.17,0)),0)+IF(F368="JEOF",IF(L368=1,34,IF(L368=2,26.04,IF(L368=3,20.6,IF(L368=4,12,IF(L368=5,11,IF(L368=6,10,IF(L368=7,9,IF(L368=8,8,0))))))))+IF(L368&lt;=8,0,IF(L368&lt;=16,6,0))-IF(L368&lt;=8,0,IF(L368&lt;=16,(L368-9)*0.17,0)),0)+IF(F368="JnPČ",IF(L368=1,51,IF(L368=2,35.7,IF(L368=3,27,IF(L368=4,19.5,IF(L368=5,18,IF(L368=6,16.5,IF(L368=7,15,IF(L368=8,13.5,0))))))))+IF(L368&lt;=8,0,IF(L368&lt;=16,10,0))-IF(L368&lt;=8,0,IF(L368&lt;=16,(L368-9)*0.255,0)),0)+IF(F368="JnEČ",IF(L368=1,25.5,IF(L368=2,19.53,IF(L368=3,15.48,IF(L368=4,9,IF(L368=5,8.25,IF(L368=6,7.5,IF(L368=7,6.75,IF(L368=8,6,0))))))))+IF(L368&lt;=8,0,IF(L368&lt;=16,5,0))-IF(L368&lt;=8,0,IF(L368&lt;=16,(L368-9)*0.1275,0)),0)+IF(F368="JčPČ",IF(L368=1,21.25,IF(L368=2,14.5,IF(L368=3,11.5,IF(L368=4,7,IF(L368=5,6.5,IF(L368=6,6,IF(L368=7,5.5,IF(L368=8,5,0))))))))+IF(L368&lt;=8,0,IF(L368&lt;=16,4,0))-IF(L368&lt;=8,0,IF(L368&lt;=16,(L368-9)*0.10625,0)),0)+IF(F368="JčEČ",IF(L368=1,17,IF(L368=2,13.02,IF(L368=3,10.32,IF(L368=4,6,IF(L368=5,5.5,IF(L368=6,5,IF(L368=7,4.5,IF(L368=8,4,0))))))))+IF(L368&lt;=8,0,IF(L368&lt;=16,3,0))-IF(L368&lt;=8,0,IF(L368&lt;=16,(L368-9)*0.085,0)),0)+IF(F368="NEAK",IF(L368=1,11.48,IF(L368=2,8.79,IF(L368=3,6.97,IF(L368=4,4.05,IF(L368=5,3.71,IF(L368=6,3.38,IF(L368=7,3.04,IF(L368=8,2.7,0))))))))+IF(L368&lt;=8,0,IF(L368&lt;=16,2,IF(L368&lt;=24,1.3,0)))-IF(L368&lt;=8,0,IF(L368&lt;=16,(L368-9)*0.0574,IF(L368&lt;=24,(L368-17)*0.0574,0))),0))*IF(L368&lt;0,1,IF(OR(F368="PČ",F368="PŽ",F368="PT"),IF(J368&lt;32,J368/32,1),1))* IF(L368&lt;0,1,IF(OR(F368="EČ",F368="EŽ",F368="JOŽ",F368="JPČ",F368="NEAK"),IF(J368&lt;24,J368/24,1),1))*IF(L368&lt;0,1,IF(OR(F368="PČneol",F368="JEČ",F368="JEOF",F368="JnPČ",F368="JnEČ",F368="JčPČ",F368="JčEČ"),IF(J368&lt;16,J368/16,1),1))*IF(L368&lt;0,1,IF(F368="EČneol",IF(J368&lt;8,J368/8,1),1))</f>
        <v>0</v>
      </c>
      <c r="O368" s="9">
        <f t="shared" ref="O368:O377" si="99">IF(F368="OŽ",N368,IF(H368="Ne",IF(J368*0.3&lt;J368-L368,N368,0),IF(J368*0.1&lt;J368-L368,N368,0)))</f>
        <v>0</v>
      </c>
      <c r="P368" s="4">
        <f t="shared" ref="P368" si="100">IF(O368=0,0,IF(F368="OŽ",IF(L368&gt;35,0,IF(J368&gt;35,(36-L368)*1.836,((36-L368)-(36-J368))*1.836)),0)+IF(F368="PČ",IF(L368&gt;31,0,IF(J368&gt;31,(32-L368)*1.347,((32-L368)-(32-J368))*1.347)),0)+ IF(F368="PČneol",IF(L368&gt;15,0,IF(J368&gt;15,(16-L368)*0.255,((16-L368)-(16-J368))*0.255)),0)+IF(F368="PŽ",IF(L368&gt;31,0,IF(J368&gt;31,(32-L368)*0.255,((32-L368)-(32-J368))*0.255)),0)+IF(F368="EČ",IF(L368&gt;23,0,IF(J368&gt;23,(24-L368)*0.612,((24-L368)-(24-J368))*0.612)),0)+IF(F368="EČneol",IF(L368&gt;7,0,IF(J368&gt;7,(8-L368)*0.204,((8-L368)-(8-J368))*0.204)),0)+IF(F368="EŽ",IF(L368&gt;23,0,IF(J368&gt;23,(24-L368)*0.204,((24-L368)-(24-J368))*0.204)),0)+IF(F368="PT",IF(L368&gt;31,0,IF(J368&gt;31,(32-L368)*0.204,((32-L368)-(32-J368))*0.204)),0)+IF(F368="JOŽ",IF(L368&gt;23,0,IF(J368&gt;23,(24-L368)*0.255,((24-L368)-(24-J368))*0.255)),0)+IF(F368="JPČ",IF(L368&gt;23,0,IF(J368&gt;23,(24-L368)*0.204,((24-L368)-(24-J368))*0.204)),0)+IF(F368="JEČ",IF(L368&gt;15,0,IF(J368&gt;15,(16-L368)*0.102,((16-L368)-(16-J368))*0.102)),0)+IF(F368="JEOF",IF(L368&gt;15,0,IF(J368&gt;15,(16-L368)*0.102,((16-L368)-(16-J368))*0.102)),0)+IF(F368="JnPČ",IF(L368&gt;15,0,IF(J368&gt;15,(16-L368)*0.153,((16-L368)-(16-J368))*0.153)),0)+IF(F368="JnEČ",IF(L368&gt;15,0,IF(J368&gt;15,(16-L368)*0.0765,((16-L368)-(16-J368))*0.0765)),0)+IF(F368="JčPČ",IF(L368&gt;15,0,IF(J368&gt;15,(16-L368)*0.06375,((16-L368)-(16-J368))*0.06375)),0)+IF(F368="JčEČ",IF(L368&gt;15,0,IF(J368&gt;15,(16-L368)*0.051,((16-L368)-(16-J368))*0.051)),0)+IF(F368="NEAK",IF(L368&gt;23,0,IF(J368&gt;23,(24-L368)*0.03444,((24-L368)-(24-J368))*0.03444)),0))</f>
        <v>0</v>
      </c>
      <c r="Q368" s="11">
        <f t="shared" ref="Q368" si="101">IF(ISERROR(P368*100/N368),0,(P368*100/N368))</f>
        <v>0</v>
      </c>
      <c r="R368" s="10">
        <f t="shared" ref="R368:R377" si="102">IF(Q368&lt;=30,O368+P368,O368+O368*0.3)*IF(G368=1,0.4,IF(G368=2,0.75,IF(G368="1 (kas 4 m. 1 k. nerengiamos)",0.52,1)))*IF(D368="olimpinė",1,IF(M368="Ne",0.5,1))*IF(OR(A$5="Lietuvos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federacija"),IF(OR(J368&lt;8,K368&lt;16),0,1),1)*E368*IF(I368&lt;=1,1,1/I368)*IF(OR(A$5="Lietuvos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68" s="8"/>
      <c r="T368" s="8"/>
    </row>
    <row r="369" spans="1:20">
      <c r="A369" s="62">
        <v>2</v>
      </c>
      <c r="B369" s="62"/>
      <c r="C369" s="1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3">
        <f t="shared" si="98"/>
        <v>0</v>
      </c>
      <c r="O369" s="9">
        <f t="shared" si="99"/>
        <v>0</v>
      </c>
      <c r="P369" s="4">
        <f t="shared" ref="P369:P377" si="103">IF(O369=0,0,IF(F369="OŽ",IF(L369&gt;35,0,IF(J369&gt;35,(36-L369)*1.836,((36-L369)-(36-J369))*1.836)),0)+IF(F369="PČ",IF(L369&gt;31,0,IF(J369&gt;31,(32-L369)*1.347,((32-L369)-(32-J369))*1.347)),0)+ IF(F369="PČneol",IF(L369&gt;15,0,IF(J369&gt;15,(16-L369)*0.255,((16-L369)-(16-J369))*0.255)),0)+IF(F369="PŽ",IF(L369&gt;31,0,IF(J369&gt;31,(32-L369)*0.255,((32-L369)-(32-J369))*0.255)),0)+IF(F369="EČ",IF(L369&gt;23,0,IF(J369&gt;23,(24-L369)*0.612,((24-L369)-(24-J369))*0.612)),0)+IF(F369="EČneol",IF(L369&gt;7,0,IF(J369&gt;7,(8-L369)*0.204,((8-L369)-(8-J369))*0.204)),0)+IF(F369="EŽ",IF(L369&gt;23,0,IF(J369&gt;23,(24-L369)*0.204,((24-L369)-(24-J369))*0.204)),0)+IF(F369="PT",IF(L369&gt;31,0,IF(J369&gt;31,(32-L369)*0.204,((32-L369)-(32-J369))*0.204)),0)+IF(F369="JOŽ",IF(L369&gt;23,0,IF(J369&gt;23,(24-L369)*0.255,((24-L369)-(24-J369))*0.255)),0)+IF(F369="JPČ",IF(L369&gt;23,0,IF(J369&gt;23,(24-L369)*0.204,((24-L369)-(24-J369))*0.204)),0)+IF(F369="JEČ",IF(L369&gt;15,0,IF(J369&gt;15,(16-L369)*0.102,((16-L369)-(16-J369))*0.102)),0)+IF(F369="JEOF",IF(L369&gt;15,0,IF(J369&gt;15,(16-L369)*0.102,((16-L369)-(16-J369))*0.102)),0)+IF(F369="JnPČ",IF(L369&gt;15,0,IF(J369&gt;15,(16-L369)*0.153,((16-L369)-(16-J369))*0.153)),0)+IF(F369="JnEČ",IF(L369&gt;15,0,IF(J369&gt;15,(16-L369)*0.0765,((16-L369)-(16-J369))*0.0765)),0)+IF(F369="JčPČ",IF(L369&gt;15,0,IF(J369&gt;15,(16-L369)*0.06375,((16-L369)-(16-J369))*0.06375)),0)+IF(F369="JčEČ",IF(L369&gt;15,0,IF(J369&gt;15,(16-L369)*0.051,((16-L369)-(16-J369))*0.051)),0)+IF(F369="NEAK",IF(L369&gt;23,0,IF(J369&gt;23,(24-L369)*0.03444,((24-L369)-(24-J369))*0.03444)),0))</f>
        <v>0</v>
      </c>
      <c r="Q369" s="11">
        <f t="shared" ref="Q369:Q377" si="104">IF(ISERROR(P369*100/N369),0,(P369*100/N369))</f>
        <v>0</v>
      </c>
      <c r="R369" s="10">
        <f t="shared" si="102"/>
        <v>0</v>
      </c>
      <c r="S369" s="8"/>
      <c r="T369" s="8"/>
    </row>
    <row r="370" spans="1:20">
      <c r="A370" s="62">
        <v>3</v>
      </c>
      <c r="B370" s="62"/>
      <c r="C370" s="1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3">
        <f t="shared" si="98"/>
        <v>0</v>
      </c>
      <c r="O370" s="9">
        <f t="shared" si="99"/>
        <v>0</v>
      </c>
      <c r="P370" s="4">
        <f t="shared" si="103"/>
        <v>0</v>
      </c>
      <c r="Q370" s="11">
        <f t="shared" si="104"/>
        <v>0</v>
      </c>
      <c r="R370" s="10">
        <f t="shared" si="102"/>
        <v>0</v>
      </c>
      <c r="S370" s="8"/>
      <c r="T370" s="8"/>
    </row>
    <row r="371" spans="1:20">
      <c r="A371" s="62">
        <v>4</v>
      </c>
      <c r="B371" s="62"/>
      <c r="C371" s="1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3">
        <f t="shared" si="98"/>
        <v>0</v>
      </c>
      <c r="O371" s="9">
        <f t="shared" si="99"/>
        <v>0</v>
      </c>
      <c r="P371" s="4">
        <f t="shared" si="103"/>
        <v>0</v>
      </c>
      <c r="Q371" s="11">
        <f t="shared" si="104"/>
        <v>0</v>
      </c>
      <c r="R371" s="10">
        <f t="shared" si="102"/>
        <v>0</v>
      </c>
      <c r="S371" s="8"/>
      <c r="T371" s="8"/>
    </row>
    <row r="372" spans="1:20">
      <c r="A372" s="62">
        <v>5</v>
      </c>
      <c r="B372" s="62"/>
      <c r="C372" s="1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3">
        <f t="shared" si="98"/>
        <v>0</v>
      </c>
      <c r="O372" s="9">
        <f t="shared" si="99"/>
        <v>0</v>
      </c>
      <c r="P372" s="4">
        <f t="shared" si="103"/>
        <v>0</v>
      </c>
      <c r="Q372" s="11">
        <f t="shared" si="104"/>
        <v>0</v>
      </c>
      <c r="R372" s="10">
        <f t="shared" si="102"/>
        <v>0</v>
      </c>
      <c r="S372" s="8"/>
      <c r="T372" s="8"/>
    </row>
    <row r="373" spans="1:20">
      <c r="A373" s="62">
        <v>6</v>
      </c>
      <c r="B373" s="62"/>
      <c r="C373" s="1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3">
        <f t="shared" si="98"/>
        <v>0</v>
      </c>
      <c r="O373" s="9">
        <f t="shared" si="99"/>
        <v>0</v>
      </c>
      <c r="P373" s="4">
        <f t="shared" si="103"/>
        <v>0</v>
      </c>
      <c r="Q373" s="11">
        <f t="shared" si="104"/>
        <v>0</v>
      </c>
      <c r="R373" s="10">
        <f t="shared" si="102"/>
        <v>0</v>
      </c>
      <c r="S373" s="8"/>
      <c r="T373" s="8"/>
    </row>
    <row r="374" spans="1:20">
      <c r="A374" s="62">
        <v>7</v>
      </c>
      <c r="B374" s="62"/>
      <c r="C374" s="1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3">
        <f t="shared" si="98"/>
        <v>0</v>
      </c>
      <c r="O374" s="9">
        <f t="shared" si="99"/>
        <v>0</v>
      </c>
      <c r="P374" s="4">
        <f t="shared" si="103"/>
        <v>0</v>
      </c>
      <c r="Q374" s="11">
        <f t="shared" si="104"/>
        <v>0</v>
      </c>
      <c r="R374" s="10">
        <f t="shared" si="102"/>
        <v>0</v>
      </c>
      <c r="S374" s="8"/>
      <c r="T374" s="8"/>
    </row>
    <row r="375" spans="1:20">
      <c r="A375" s="62">
        <v>8</v>
      </c>
      <c r="B375" s="62"/>
      <c r="C375" s="12"/>
      <c r="D375" s="62"/>
      <c r="E375" s="62"/>
      <c r="F375" s="62"/>
      <c r="G375" s="62"/>
      <c r="H375" s="62"/>
      <c r="I375" s="62"/>
      <c r="J375" s="62"/>
      <c r="K375" s="62"/>
      <c r="L375" s="62"/>
      <c r="M375" s="62"/>
      <c r="N375" s="3">
        <f t="shared" si="98"/>
        <v>0</v>
      </c>
      <c r="O375" s="9">
        <f t="shared" si="99"/>
        <v>0</v>
      </c>
      <c r="P375" s="4">
        <f t="shared" si="103"/>
        <v>0</v>
      </c>
      <c r="Q375" s="11">
        <f t="shared" si="104"/>
        <v>0</v>
      </c>
      <c r="R375" s="10">
        <f t="shared" si="102"/>
        <v>0</v>
      </c>
      <c r="S375" s="8"/>
      <c r="T375" s="8"/>
    </row>
    <row r="376" spans="1:20">
      <c r="A376" s="62">
        <v>9</v>
      </c>
      <c r="B376" s="62"/>
      <c r="C376" s="12"/>
      <c r="D376" s="62"/>
      <c r="E376" s="62"/>
      <c r="F376" s="62"/>
      <c r="G376" s="62"/>
      <c r="H376" s="62"/>
      <c r="I376" s="62"/>
      <c r="J376" s="62"/>
      <c r="K376" s="62"/>
      <c r="L376" s="62"/>
      <c r="M376" s="62"/>
      <c r="N376" s="3">
        <f t="shared" si="98"/>
        <v>0</v>
      </c>
      <c r="O376" s="9">
        <f t="shared" si="99"/>
        <v>0</v>
      </c>
      <c r="P376" s="4">
        <f t="shared" si="103"/>
        <v>0</v>
      </c>
      <c r="Q376" s="11">
        <f t="shared" si="104"/>
        <v>0</v>
      </c>
      <c r="R376" s="10">
        <f t="shared" si="102"/>
        <v>0</v>
      </c>
      <c r="S376" s="8"/>
      <c r="T376" s="8"/>
    </row>
    <row r="377" spans="1:20">
      <c r="A377" s="62">
        <v>10</v>
      </c>
      <c r="B377" s="62"/>
      <c r="C377" s="12"/>
      <c r="D377" s="62"/>
      <c r="E377" s="62"/>
      <c r="F377" s="62"/>
      <c r="G377" s="62"/>
      <c r="H377" s="62"/>
      <c r="I377" s="62"/>
      <c r="J377" s="62"/>
      <c r="K377" s="62"/>
      <c r="L377" s="62"/>
      <c r="M377" s="62"/>
      <c r="N377" s="3">
        <f t="shared" si="98"/>
        <v>0</v>
      </c>
      <c r="O377" s="9">
        <f t="shared" si="99"/>
        <v>0</v>
      </c>
      <c r="P377" s="4">
        <f t="shared" si="103"/>
        <v>0</v>
      </c>
      <c r="Q377" s="11">
        <f t="shared" si="104"/>
        <v>0</v>
      </c>
      <c r="R377" s="10">
        <f t="shared" si="102"/>
        <v>0</v>
      </c>
      <c r="S377" s="8"/>
      <c r="T377" s="8"/>
    </row>
    <row r="378" spans="1:20">
      <c r="A378" s="65" t="s">
        <v>35</v>
      </c>
      <c r="B378" s="66"/>
      <c r="C378" s="66"/>
      <c r="D378" s="66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7"/>
      <c r="R378" s="10">
        <f>SUM(R368:R377)</f>
        <v>0</v>
      </c>
      <c r="S378" s="8"/>
      <c r="T378" s="8"/>
    </row>
    <row r="379" spans="1:20" ht="15.75">
      <c r="A379" s="24" t="s">
        <v>36</v>
      </c>
      <c r="B379" s="2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6"/>
      <c r="S379" s="8"/>
      <c r="T379" s="8"/>
    </row>
    <row r="380" spans="1:20">
      <c r="A380" s="49" t="s">
        <v>58</v>
      </c>
      <c r="B380" s="49"/>
      <c r="C380" s="49"/>
      <c r="D380" s="49"/>
      <c r="E380" s="49"/>
      <c r="F380" s="49"/>
      <c r="G380" s="49"/>
      <c r="H380" s="49"/>
      <c r="I380" s="49"/>
      <c r="J380" s="15"/>
      <c r="K380" s="15"/>
      <c r="L380" s="15"/>
      <c r="M380" s="15"/>
      <c r="N380" s="15"/>
      <c r="O380" s="15"/>
      <c r="P380" s="15"/>
      <c r="Q380" s="15"/>
      <c r="R380" s="16"/>
      <c r="S380" s="8"/>
      <c r="T380" s="8"/>
    </row>
    <row r="381" spans="1:20" s="8" customFormat="1">
      <c r="A381" s="49"/>
      <c r="B381" s="49"/>
      <c r="C381" s="49"/>
      <c r="D381" s="49"/>
      <c r="E381" s="49"/>
      <c r="F381" s="49"/>
      <c r="G381" s="49"/>
      <c r="H381" s="49"/>
      <c r="I381" s="49"/>
      <c r="J381" s="15"/>
      <c r="K381" s="15"/>
      <c r="L381" s="15"/>
      <c r="M381" s="15"/>
      <c r="N381" s="15"/>
      <c r="O381" s="15"/>
      <c r="P381" s="15"/>
      <c r="Q381" s="15"/>
      <c r="R381" s="16"/>
    </row>
    <row r="382" spans="1:20">
      <c r="A382" s="68" t="s">
        <v>159</v>
      </c>
      <c r="B382" s="69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58"/>
      <c r="R382" s="8"/>
      <c r="S382" s="8"/>
      <c r="T382" s="8"/>
    </row>
    <row r="383" spans="1:20" ht="15.6" customHeight="1">
      <c r="A383" s="70" t="s">
        <v>26</v>
      </c>
      <c r="B383" s="71"/>
      <c r="C383" s="71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8"/>
      <c r="R383" s="8"/>
      <c r="S383" s="8"/>
      <c r="T383" s="8"/>
    </row>
    <row r="384" spans="1:20" ht="17.45" customHeight="1">
      <c r="A384" s="68" t="s">
        <v>46</v>
      </c>
      <c r="B384" s="69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58"/>
      <c r="R384" s="8"/>
      <c r="S384" s="8"/>
      <c r="T384" s="8"/>
    </row>
    <row r="385" spans="1:20">
      <c r="A385" s="62">
        <v>1</v>
      </c>
      <c r="B385" s="62"/>
      <c r="C385" s="12"/>
      <c r="D385" s="62"/>
      <c r="E385" s="62"/>
      <c r="F385" s="62"/>
      <c r="G385" s="62"/>
      <c r="H385" s="62"/>
      <c r="I385" s="62"/>
      <c r="J385" s="62"/>
      <c r="K385" s="62"/>
      <c r="L385" s="62"/>
      <c r="M385" s="62"/>
      <c r="N385" s="3">
        <f t="shared" ref="N385:N394" si="105">(IF(F385="OŽ",IF(L385=1,550.8,IF(L385=2,426.38,IF(L385=3,342.14,IF(L385=4,181.44,IF(L385=5,168.48,IF(L385=6,155.52,IF(L385=7,148.5,IF(L385=8,144,0))))))))+IF(L385&lt;=8,0,IF(L385&lt;=16,137.7,IF(L385&lt;=24,108,IF(L385&lt;=32,80.1,IF(L385&lt;=36,52.2,0)))))-IF(L385&lt;=8,0,IF(L385&lt;=16,(L385-9)*2.754,IF(L385&lt;=24,(L385-17)* 2.754,IF(L385&lt;=32,(L385-25)* 2.754,IF(L385&lt;=36,(L385-33)*2.754,0))))),0)+IF(F385="PČ",IF(L385=1,449,IF(L385=2,314.6,IF(L385=3,238,IF(L385=4,172,IF(L385=5,159,IF(L385=6,145,IF(L385=7,132,IF(L385=8,119,0))))))))+IF(L385&lt;=8,0,IF(L385&lt;=16,88,IF(L385&lt;=24,55,IF(L385&lt;=32,22,0))))-IF(L385&lt;=8,0,IF(L385&lt;=16,(L385-9)*2.245,IF(L385&lt;=24,(L385-17)*2.245,IF(L385&lt;=32,(L385-25)*2.245,0)))),0)+IF(F385="PČneol",IF(L385=1,85,IF(L385=2,64.61,IF(L385=3,50.76,IF(L385=4,16.25,IF(L385=5,15,IF(L385=6,13.75,IF(L385=7,12.5,IF(L385=8,11.25,0))))))))+IF(L385&lt;=8,0,IF(L385&lt;=16,9,0))-IF(L385&lt;=8,0,IF(L385&lt;=16,(L385-9)*0.425,0)),0)+IF(F385="PŽ",IF(L385=1,85,IF(L385=2,59.5,IF(L385=3,45,IF(L385=4,32.5,IF(L385=5,30,IF(L385=6,27.5,IF(L385=7,25,IF(L385=8,22.5,0))))))))+IF(L385&lt;=8,0,IF(L385&lt;=16,19,IF(L385&lt;=24,13,IF(L385&lt;=32,8,0))))-IF(L385&lt;=8,0,IF(L385&lt;=16,(L385-9)*0.425,IF(L385&lt;=24,(L385-17)*0.425,IF(L385&lt;=32,(L385-25)*0.425,0)))),0)+IF(F385="EČ",IF(L385=1,204,IF(L385=2,156.24,IF(L385=3,123.84,IF(L385=4,72,IF(L385=5,66,IF(L385=6,60,IF(L385=7,54,IF(L385=8,48,0))))))))+IF(L385&lt;=8,0,IF(L385&lt;=16,40,IF(L385&lt;=24,25,0)))-IF(L385&lt;=8,0,IF(L385&lt;=16,(L385-9)*1.02,IF(L385&lt;=24,(L385-17)*1.02,0))),0)+IF(F385="EČneol",IF(L385=1,68,IF(L385=2,51.69,IF(L385=3,40.61,IF(L385=4,13,IF(L385=5,12,IF(L385=6,11,IF(L385=7,10,IF(L385=8,9,0)))))))))+IF(F385="EŽ",IF(L385=1,68,IF(L385=2,47.6,IF(L385=3,36,IF(L385=4,18,IF(L385=5,16.5,IF(L385=6,15,IF(L385=7,13.5,IF(L385=8,12,0))))))))+IF(L385&lt;=8,0,IF(L385&lt;=16,10,IF(L385&lt;=24,6,0)))-IF(L385&lt;=8,0,IF(L385&lt;=16,(L385-9)*0.34,IF(L385&lt;=24,(L385-17)*0.34,0))),0)+IF(F385="PT",IF(L385=1,68,IF(L385=2,52.08,IF(L385=3,41.28,IF(L385=4,24,IF(L385=5,22,IF(L385=6,20,IF(L385=7,18,IF(L385=8,16,0))))))))+IF(L385&lt;=8,0,IF(L385&lt;=16,13,IF(L385&lt;=24,9,IF(L385&lt;=32,4,0))))-IF(L385&lt;=8,0,IF(L385&lt;=16,(L385-9)*0.34,IF(L385&lt;=24,(L385-17)*0.34,IF(L385&lt;=32,(L385-25)*0.34,0)))),0)+IF(F385="JOŽ",IF(L385=1,85,IF(L385=2,59.5,IF(L385=3,45,IF(L385=4,32.5,IF(L385=5,30,IF(L385=6,27.5,IF(L385=7,25,IF(L385=8,22.5,0))))))))+IF(L385&lt;=8,0,IF(L385&lt;=16,19,IF(L385&lt;=24,13,0)))-IF(L385&lt;=8,0,IF(L385&lt;=16,(L385-9)*0.425,IF(L385&lt;=24,(L385-17)*0.425,0))),0)+IF(F385="JPČ",IF(L385=1,68,IF(L385=2,47.6,IF(L385=3,36,IF(L385=4,26,IF(L385=5,24,IF(L385=6,22,IF(L385=7,20,IF(L385=8,18,0))))))))+IF(L385&lt;=8,0,IF(L385&lt;=16,13,IF(L385&lt;=24,9,0)))-IF(L385&lt;=8,0,IF(L385&lt;=16,(L385-9)*0.34,IF(L385&lt;=24,(L385-17)*0.34,0))),0)+IF(F385="JEČ",IF(L385=1,34,IF(L385=2,26.04,IF(L385=3,20.6,IF(L385=4,12,IF(L385=5,11,IF(L385=6,10,IF(L385=7,9,IF(L385=8,8,0))))))))+IF(L385&lt;=8,0,IF(L385&lt;=16,6,0))-IF(L385&lt;=8,0,IF(L385&lt;=16,(L385-9)*0.17,0)),0)+IF(F385="JEOF",IF(L385=1,34,IF(L385=2,26.04,IF(L385=3,20.6,IF(L385=4,12,IF(L385=5,11,IF(L385=6,10,IF(L385=7,9,IF(L385=8,8,0))))))))+IF(L385&lt;=8,0,IF(L385&lt;=16,6,0))-IF(L385&lt;=8,0,IF(L385&lt;=16,(L385-9)*0.17,0)),0)+IF(F385="JnPČ",IF(L385=1,51,IF(L385=2,35.7,IF(L385=3,27,IF(L385=4,19.5,IF(L385=5,18,IF(L385=6,16.5,IF(L385=7,15,IF(L385=8,13.5,0))))))))+IF(L385&lt;=8,0,IF(L385&lt;=16,10,0))-IF(L385&lt;=8,0,IF(L385&lt;=16,(L385-9)*0.255,0)),0)+IF(F385="JnEČ",IF(L385=1,25.5,IF(L385=2,19.53,IF(L385=3,15.48,IF(L385=4,9,IF(L385=5,8.25,IF(L385=6,7.5,IF(L385=7,6.75,IF(L385=8,6,0))))))))+IF(L385&lt;=8,0,IF(L385&lt;=16,5,0))-IF(L385&lt;=8,0,IF(L385&lt;=16,(L385-9)*0.1275,0)),0)+IF(F385="JčPČ",IF(L385=1,21.25,IF(L385=2,14.5,IF(L385=3,11.5,IF(L385=4,7,IF(L385=5,6.5,IF(L385=6,6,IF(L385=7,5.5,IF(L385=8,5,0))))))))+IF(L385&lt;=8,0,IF(L385&lt;=16,4,0))-IF(L385&lt;=8,0,IF(L385&lt;=16,(L385-9)*0.10625,0)),0)+IF(F385="JčEČ",IF(L385=1,17,IF(L385=2,13.02,IF(L385=3,10.32,IF(L385=4,6,IF(L385=5,5.5,IF(L385=6,5,IF(L385=7,4.5,IF(L385=8,4,0))))))))+IF(L385&lt;=8,0,IF(L385&lt;=16,3,0))-IF(L385&lt;=8,0,IF(L385&lt;=16,(L385-9)*0.085,0)),0)+IF(F385="NEAK",IF(L385=1,11.48,IF(L385=2,8.79,IF(L385=3,6.97,IF(L385=4,4.05,IF(L385=5,3.71,IF(L385=6,3.38,IF(L385=7,3.04,IF(L385=8,2.7,0))))))))+IF(L385&lt;=8,0,IF(L385&lt;=16,2,IF(L385&lt;=24,1.3,0)))-IF(L385&lt;=8,0,IF(L385&lt;=16,(L385-9)*0.0574,IF(L385&lt;=24,(L385-17)*0.0574,0))),0))*IF(L385&lt;0,1,IF(OR(F385="PČ",F385="PŽ",F385="PT"),IF(J385&lt;32,J385/32,1),1))* IF(L385&lt;0,1,IF(OR(F385="EČ",F385="EŽ",F385="JOŽ",F385="JPČ",F385="NEAK"),IF(J385&lt;24,J385/24,1),1))*IF(L385&lt;0,1,IF(OR(F385="PČneol",F385="JEČ",F385="JEOF",F385="JnPČ",F385="JnEČ",F385="JčPČ",F385="JčEČ"),IF(J385&lt;16,J385/16,1),1))*IF(L385&lt;0,1,IF(F385="EČneol",IF(J385&lt;8,J385/8,1),1))</f>
        <v>0</v>
      </c>
      <c r="O385" s="9">
        <f t="shared" ref="O385:O394" si="106">IF(F385="OŽ",N385,IF(H385="Ne",IF(J385*0.3&lt;J385-L385,N385,0),IF(J385*0.1&lt;J385-L385,N385,0)))</f>
        <v>0</v>
      </c>
      <c r="P385" s="4">
        <f t="shared" ref="P385" si="107">IF(O385=0,0,IF(F385="OŽ",IF(L385&gt;35,0,IF(J385&gt;35,(36-L385)*1.836,((36-L385)-(36-J385))*1.836)),0)+IF(F385="PČ",IF(L385&gt;31,0,IF(J385&gt;31,(32-L385)*1.347,((32-L385)-(32-J385))*1.347)),0)+ IF(F385="PČneol",IF(L385&gt;15,0,IF(J385&gt;15,(16-L385)*0.255,((16-L385)-(16-J385))*0.255)),0)+IF(F385="PŽ",IF(L385&gt;31,0,IF(J385&gt;31,(32-L385)*0.255,((32-L385)-(32-J385))*0.255)),0)+IF(F385="EČ",IF(L385&gt;23,0,IF(J385&gt;23,(24-L385)*0.612,((24-L385)-(24-J385))*0.612)),0)+IF(F385="EČneol",IF(L385&gt;7,0,IF(J385&gt;7,(8-L385)*0.204,((8-L385)-(8-J385))*0.204)),0)+IF(F385="EŽ",IF(L385&gt;23,0,IF(J385&gt;23,(24-L385)*0.204,((24-L385)-(24-J385))*0.204)),0)+IF(F385="PT",IF(L385&gt;31,0,IF(J385&gt;31,(32-L385)*0.204,((32-L385)-(32-J385))*0.204)),0)+IF(F385="JOŽ",IF(L385&gt;23,0,IF(J385&gt;23,(24-L385)*0.255,((24-L385)-(24-J385))*0.255)),0)+IF(F385="JPČ",IF(L385&gt;23,0,IF(J385&gt;23,(24-L385)*0.204,((24-L385)-(24-J385))*0.204)),0)+IF(F385="JEČ",IF(L385&gt;15,0,IF(J385&gt;15,(16-L385)*0.102,((16-L385)-(16-J385))*0.102)),0)+IF(F385="JEOF",IF(L385&gt;15,0,IF(J385&gt;15,(16-L385)*0.102,((16-L385)-(16-J385))*0.102)),0)+IF(F385="JnPČ",IF(L385&gt;15,0,IF(J385&gt;15,(16-L385)*0.153,((16-L385)-(16-J385))*0.153)),0)+IF(F385="JnEČ",IF(L385&gt;15,0,IF(J385&gt;15,(16-L385)*0.0765,((16-L385)-(16-J385))*0.0765)),0)+IF(F385="JčPČ",IF(L385&gt;15,0,IF(J385&gt;15,(16-L385)*0.06375,((16-L385)-(16-J385))*0.06375)),0)+IF(F385="JčEČ",IF(L385&gt;15,0,IF(J385&gt;15,(16-L385)*0.051,((16-L385)-(16-J385))*0.051)),0)+IF(F385="NEAK",IF(L385&gt;23,0,IF(J385&gt;23,(24-L385)*0.03444,((24-L385)-(24-J385))*0.03444)),0))</f>
        <v>0</v>
      </c>
      <c r="Q385" s="11">
        <f t="shared" ref="Q385" si="108">IF(ISERROR(P385*100/N385),0,(P385*100/N385))</f>
        <v>0</v>
      </c>
      <c r="R385" s="10">
        <f t="shared" ref="R385:R394" si="109">IF(Q385&lt;=30,O385+P385,O385+O385*0.3)*IF(G385=1,0.4,IF(G385=2,0.75,IF(G385="1 (kas 4 m. 1 k. nerengiamos)",0.52,1)))*IF(D385="olimpinė",1,IF(M385="Ne",0.5,1))*IF(OR(A$5="Lietuvos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federacija"),IF(OR(J385&lt;8,K385&lt;16),0,1),1)*E385*IF(I385&lt;=1,1,1/I385)*IF(OR(A$5="Lietuvos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385" s="8"/>
      <c r="T385" s="8"/>
    </row>
    <row r="386" spans="1:20">
      <c r="A386" s="62">
        <v>2</v>
      </c>
      <c r="B386" s="62"/>
      <c r="C386" s="12"/>
      <c r="D386" s="62"/>
      <c r="E386" s="62"/>
      <c r="F386" s="62"/>
      <c r="G386" s="62"/>
      <c r="H386" s="62"/>
      <c r="I386" s="62"/>
      <c r="J386" s="62"/>
      <c r="K386" s="62"/>
      <c r="L386" s="62"/>
      <c r="M386" s="62"/>
      <c r="N386" s="3">
        <f t="shared" si="105"/>
        <v>0</v>
      </c>
      <c r="O386" s="9">
        <f t="shared" si="106"/>
        <v>0</v>
      </c>
      <c r="P386" s="4">
        <f t="shared" ref="P386:P394" si="110">IF(O386=0,0,IF(F386="OŽ",IF(L386&gt;35,0,IF(J386&gt;35,(36-L386)*1.836,((36-L386)-(36-J386))*1.836)),0)+IF(F386="PČ",IF(L386&gt;31,0,IF(J386&gt;31,(32-L386)*1.347,((32-L386)-(32-J386))*1.347)),0)+ IF(F386="PČneol",IF(L386&gt;15,0,IF(J386&gt;15,(16-L386)*0.255,((16-L386)-(16-J386))*0.255)),0)+IF(F386="PŽ",IF(L386&gt;31,0,IF(J386&gt;31,(32-L386)*0.255,((32-L386)-(32-J386))*0.255)),0)+IF(F386="EČ",IF(L386&gt;23,0,IF(J386&gt;23,(24-L386)*0.612,((24-L386)-(24-J386))*0.612)),0)+IF(F386="EČneol",IF(L386&gt;7,0,IF(J386&gt;7,(8-L386)*0.204,((8-L386)-(8-J386))*0.204)),0)+IF(F386="EŽ",IF(L386&gt;23,0,IF(J386&gt;23,(24-L386)*0.204,((24-L386)-(24-J386))*0.204)),0)+IF(F386="PT",IF(L386&gt;31,0,IF(J386&gt;31,(32-L386)*0.204,((32-L386)-(32-J386))*0.204)),0)+IF(F386="JOŽ",IF(L386&gt;23,0,IF(J386&gt;23,(24-L386)*0.255,((24-L386)-(24-J386))*0.255)),0)+IF(F386="JPČ",IF(L386&gt;23,0,IF(J386&gt;23,(24-L386)*0.204,((24-L386)-(24-J386))*0.204)),0)+IF(F386="JEČ",IF(L386&gt;15,0,IF(J386&gt;15,(16-L386)*0.102,((16-L386)-(16-J386))*0.102)),0)+IF(F386="JEOF",IF(L386&gt;15,0,IF(J386&gt;15,(16-L386)*0.102,((16-L386)-(16-J386))*0.102)),0)+IF(F386="JnPČ",IF(L386&gt;15,0,IF(J386&gt;15,(16-L386)*0.153,((16-L386)-(16-J386))*0.153)),0)+IF(F386="JnEČ",IF(L386&gt;15,0,IF(J386&gt;15,(16-L386)*0.0765,((16-L386)-(16-J386))*0.0765)),0)+IF(F386="JčPČ",IF(L386&gt;15,0,IF(J386&gt;15,(16-L386)*0.06375,((16-L386)-(16-J386))*0.06375)),0)+IF(F386="JčEČ",IF(L386&gt;15,0,IF(J386&gt;15,(16-L386)*0.051,((16-L386)-(16-J386))*0.051)),0)+IF(F386="NEAK",IF(L386&gt;23,0,IF(J386&gt;23,(24-L386)*0.03444,((24-L386)-(24-J386))*0.03444)),0))</f>
        <v>0</v>
      </c>
      <c r="Q386" s="11">
        <f t="shared" ref="Q386:Q394" si="111">IF(ISERROR(P386*100/N386),0,(P386*100/N386))</f>
        <v>0</v>
      </c>
      <c r="R386" s="10">
        <f t="shared" si="109"/>
        <v>0</v>
      </c>
      <c r="S386" s="8"/>
      <c r="T386" s="8"/>
    </row>
    <row r="387" spans="1:20">
      <c r="A387" s="62">
        <v>3</v>
      </c>
      <c r="B387" s="62"/>
      <c r="C387" s="12"/>
      <c r="D387" s="62"/>
      <c r="E387" s="62"/>
      <c r="F387" s="62"/>
      <c r="G387" s="62"/>
      <c r="H387" s="62"/>
      <c r="I387" s="62"/>
      <c r="J387" s="62"/>
      <c r="K387" s="62"/>
      <c r="L387" s="62"/>
      <c r="M387" s="62"/>
      <c r="N387" s="3">
        <f t="shared" si="105"/>
        <v>0</v>
      </c>
      <c r="O387" s="9">
        <f t="shared" si="106"/>
        <v>0</v>
      </c>
      <c r="P387" s="4">
        <f t="shared" si="110"/>
        <v>0</v>
      </c>
      <c r="Q387" s="11">
        <f t="shared" si="111"/>
        <v>0</v>
      </c>
      <c r="R387" s="10">
        <f t="shared" si="109"/>
        <v>0</v>
      </c>
      <c r="S387" s="8"/>
      <c r="T387" s="8"/>
    </row>
    <row r="388" spans="1:20">
      <c r="A388" s="62">
        <v>4</v>
      </c>
      <c r="B388" s="62"/>
      <c r="C388" s="12"/>
      <c r="D388" s="62"/>
      <c r="E388" s="62"/>
      <c r="F388" s="62"/>
      <c r="G388" s="62"/>
      <c r="H388" s="62"/>
      <c r="I388" s="62"/>
      <c r="J388" s="62"/>
      <c r="K388" s="62"/>
      <c r="L388" s="62"/>
      <c r="M388" s="62"/>
      <c r="N388" s="3">
        <f t="shared" si="105"/>
        <v>0</v>
      </c>
      <c r="O388" s="9">
        <f t="shared" si="106"/>
        <v>0</v>
      </c>
      <c r="P388" s="4">
        <f t="shared" si="110"/>
        <v>0</v>
      </c>
      <c r="Q388" s="11">
        <f t="shared" si="111"/>
        <v>0</v>
      </c>
      <c r="R388" s="10">
        <f t="shared" si="109"/>
        <v>0</v>
      </c>
      <c r="S388" s="8"/>
      <c r="T388" s="8"/>
    </row>
    <row r="389" spans="1:20">
      <c r="A389" s="62">
        <v>5</v>
      </c>
      <c r="B389" s="62"/>
      <c r="C389" s="12"/>
      <c r="D389" s="62"/>
      <c r="E389" s="62"/>
      <c r="F389" s="62"/>
      <c r="G389" s="62"/>
      <c r="H389" s="62"/>
      <c r="I389" s="62"/>
      <c r="J389" s="62"/>
      <c r="K389" s="62"/>
      <c r="L389" s="62"/>
      <c r="M389" s="62"/>
      <c r="N389" s="3">
        <f t="shared" si="105"/>
        <v>0</v>
      </c>
      <c r="O389" s="9">
        <f t="shared" si="106"/>
        <v>0</v>
      </c>
      <c r="P389" s="4">
        <f t="shared" si="110"/>
        <v>0</v>
      </c>
      <c r="Q389" s="11">
        <f t="shared" si="111"/>
        <v>0</v>
      </c>
      <c r="R389" s="10">
        <f t="shared" si="109"/>
        <v>0</v>
      </c>
      <c r="S389" s="8"/>
      <c r="T389" s="8"/>
    </row>
    <row r="390" spans="1:20">
      <c r="A390" s="62">
        <v>6</v>
      </c>
      <c r="B390" s="62"/>
      <c r="C390" s="12"/>
      <c r="D390" s="62"/>
      <c r="E390" s="62"/>
      <c r="F390" s="62"/>
      <c r="G390" s="62"/>
      <c r="H390" s="62"/>
      <c r="I390" s="62"/>
      <c r="J390" s="62"/>
      <c r="K390" s="62"/>
      <c r="L390" s="62"/>
      <c r="M390" s="62"/>
      <c r="N390" s="3">
        <f t="shared" si="105"/>
        <v>0</v>
      </c>
      <c r="O390" s="9">
        <f t="shared" si="106"/>
        <v>0</v>
      </c>
      <c r="P390" s="4">
        <f t="shared" si="110"/>
        <v>0</v>
      </c>
      <c r="Q390" s="11">
        <f t="shared" si="111"/>
        <v>0</v>
      </c>
      <c r="R390" s="10">
        <f t="shared" si="109"/>
        <v>0</v>
      </c>
      <c r="S390" s="8"/>
      <c r="T390" s="8"/>
    </row>
    <row r="391" spans="1:20">
      <c r="A391" s="62">
        <v>7</v>
      </c>
      <c r="B391" s="62"/>
      <c r="C391" s="12"/>
      <c r="D391" s="62"/>
      <c r="E391" s="62"/>
      <c r="F391" s="62"/>
      <c r="G391" s="62"/>
      <c r="H391" s="62"/>
      <c r="I391" s="62"/>
      <c r="J391" s="62"/>
      <c r="K391" s="62"/>
      <c r="L391" s="62"/>
      <c r="M391" s="62"/>
      <c r="N391" s="3">
        <f t="shared" si="105"/>
        <v>0</v>
      </c>
      <c r="O391" s="9">
        <f t="shared" si="106"/>
        <v>0</v>
      </c>
      <c r="P391" s="4">
        <f t="shared" si="110"/>
        <v>0</v>
      </c>
      <c r="Q391" s="11">
        <f t="shared" si="111"/>
        <v>0</v>
      </c>
      <c r="R391" s="10">
        <f t="shared" si="109"/>
        <v>0</v>
      </c>
      <c r="S391" s="8"/>
      <c r="T391" s="8"/>
    </row>
    <row r="392" spans="1:20">
      <c r="A392" s="62">
        <v>8</v>
      </c>
      <c r="B392" s="62"/>
      <c r="C392" s="12"/>
      <c r="D392" s="62"/>
      <c r="E392" s="62"/>
      <c r="F392" s="62"/>
      <c r="G392" s="62"/>
      <c r="H392" s="62"/>
      <c r="I392" s="62"/>
      <c r="J392" s="62"/>
      <c r="K392" s="62"/>
      <c r="L392" s="62"/>
      <c r="M392" s="62"/>
      <c r="N392" s="3">
        <f t="shared" si="105"/>
        <v>0</v>
      </c>
      <c r="O392" s="9">
        <f t="shared" si="106"/>
        <v>0</v>
      </c>
      <c r="P392" s="4">
        <f t="shared" si="110"/>
        <v>0</v>
      </c>
      <c r="Q392" s="11">
        <f t="shared" si="111"/>
        <v>0</v>
      </c>
      <c r="R392" s="10">
        <f t="shared" si="109"/>
        <v>0</v>
      </c>
      <c r="S392" s="8"/>
      <c r="T392" s="8"/>
    </row>
    <row r="393" spans="1:20">
      <c r="A393" s="62">
        <v>9</v>
      </c>
      <c r="B393" s="62"/>
      <c r="C393" s="12"/>
      <c r="D393" s="62"/>
      <c r="E393" s="62"/>
      <c r="F393" s="62"/>
      <c r="G393" s="62"/>
      <c r="H393" s="62"/>
      <c r="I393" s="62"/>
      <c r="J393" s="62"/>
      <c r="K393" s="62"/>
      <c r="L393" s="62"/>
      <c r="M393" s="62"/>
      <c r="N393" s="3">
        <f t="shared" si="105"/>
        <v>0</v>
      </c>
      <c r="O393" s="9">
        <f t="shared" si="106"/>
        <v>0</v>
      </c>
      <c r="P393" s="4">
        <f t="shared" si="110"/>
        <v>0</v>
      </c>
      <c r="Q393" s="11">
        <f t="shared" si="111"/>
        <v>0</v>
      </c>
      <c r="R393" s="10">
        <f t="shared" si="109"/>
        <v>0</v>
      </c>
      <c r="S393" s="8"/>
      <c r="T393" s="8"/>
    </row>
    <row r="394" spans="1:20">
      <c r="A394" s="62">
        <v>10</v>
      </c>
      <c r="B394" s="62"/>
      <c r="C394" s="12"/>
      <c r="D394" s="62"/>
      <c r="E394" s="62"/>
      <c r="F394" s="62"/>
      <c r="G394" s="62"/>
      <c r="H394" s="62"/>
      <c r="I394" s="62"/>
      <c r="J394" s="62"/>
      <c r="K394" s="62"/>
      <c r="L394" s="62"/>
      <c r="M394" s="62"/>
      <c r="N394" s="3">
        <f t="shared" si="105"/>
        <v>0</v>
      </c>
      <c r="O394" s="9">
        <f t="shared" si="106"/>
        <v>0</v>
      </c>
      <c r="P394" s="4">
        <f t="shared" si="110"/>
        <v>0</v>
      </c>
      <c r="Q394" s="11">
        <f t="shared" si="111"/>
        <v>0</v>
      </c>
      <c r="R394" s="10">
        <f t="shared" si="109"/>
        <v>0</v>
      </c>
      <c r="S394" s="8"/>
      <c r="T394" s="8"/>
    </row>
    <row r="395" spans="1:20">
      <c r="A395" s="65" t="s">
        <v>35</v>
      </c>
      <c r="B395" s="66"/>
      <c r="C395" s="66"/>
      <c r="D395" s="66"/>
      <c r="E395" s="66"/>
      <c r="F395" s="66"/>
      <c r="G395" s="66"/>
      <c r="H395" s="66"/>
      <c r="I395" s="66"/>
      <c r="J395" s="66"/>
      <c r="K395" s="66"/>
      <c r="L395" s="66"/>
      <c r="M395" s="66"/>
      <c r="N395" s="66"/>
      <c r="O395" s="66"/>
      <c r="P395" s="66"/>
      <c r="Q395" s="67"/>
      <c r="R395" s="10">
        <f>SUM(R385:R394)</f>
        <v>0</v>
      </c>
      <c r="S395" s="8"/>
      <c r="T395" s="8"/>
    </row>
    <row r="396" spans="1:20" ht="15.75">
      <c r="A396" s="24" t="s">
        <v>36</v>
      </c>
      <c r="B396" s="2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6"/>
      <c r="S396" s="8"/>
      <c r="T396" s="8"/>
    </row>
    <row r="397" spans="1:20">
      <c r="A397" s="49" t="s">
        <v>58</v>
      </c>
      <c r="B397" s="49"/>
      <c r="C397" s="49"/>
      <c r="D397" s="49"/>
      <c r="E397" s="49"/>
      <c r="F397" s="49"/>
      <c r="G397" s="49"/>
      <c r="H397" s="49"/>
      <c r="I397" s="49"/>
      <c r="J397" s="15"/>
      <c r="K397" s="15"/>
      <c r="L397" s="15"/>
      <c r="M397" s="15"/>
      <c r="N397" s="15"/>
      <c r="O397" s="15"/>
      <c r="P397" s="15"/>
      <c r="Q397" s="15"/>
      <c r="R397" s="16"/>
      <c r="S397" s="8"/>
      <c r="T397" s="8"/>
    </row>
    <row r="398" spans="1:20" s="8" customFormat="1">
      <c r="A398" s="49"/>
      <c r="B398" s="49"/>
      <c r="C398" s="49"/>
      <c r="D398" s="49"/>
      <c r="E398" s="49"/>
      <c r="F398" s="49"/>
      <c r="G398" s="49"/>
      <c r="H398" s="49"/>
      <c r="I398" s="49"/>
      <c r="J398" s="15"/>
      <c r="K398" s="15"/>
      <c r="L398" s="15"/>
      <c r="M398" s="15"/>
      <c r="N398" s="15"/>
      <c r="O398" s="15"/>
      <c r="P398" s="15"/>
      <c r="Q398" s="15"/>
      <c r="R398" s="16"/>
    </row>
    <row r="399" spans="1:20">
      <c r="A399" s="68" t="s">
        <v>159</v>
      </c>
      <c r="B399" s="69"/>
      <c r="C399" s="69"/>
      <c r="D399" s="69"/>
      <c r="E399" s="69"/>
      <c r="F399" s="69"/>
      <c r="G399" s="69"/>
      <c r="H399" s="69"/>
      <c r="I399" s="69"/>
      <c r="J399" s="69"/>
      <c r="K399" s="69"/>
      <c r="L399" s="69"/>
      <c r="M399" s="69"/>
      <c r="N399" s="69"/>
      <c r="O399" s="69"/>
      <c r="P399" s="69"/>
      <c r="Q399" s="58"/>
      <c r="R399" s="8"/>
      <c r="S399" s="8"/>
      <c r="T399" s="8"/>
    </row>
    <row r="400" spans="1:20" ht="18">
      <c r="A400" s="70" t="s">
        <v>26</v>
      </c>
      <c r="B400" s="71"/>
      <c r="C400" s="71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8"/>
      <c r="R400" s="8"/>
      <c r="S400" s="8"/>
      <c r="T400" s="8"/>
    </row>
    <row r="401" spans="1:20">
      <c r="A401" s="68" t="s">
        <v>46</v>
      </c>
      <c r="B401" s="69"/>
      <c r="C401" s="69"/>
      <c r="D401" s="69"/>
      <c r="E401" s="69"/>
      <c r="F401" s="69"/>
      <c r="G401" s="69"/>
      <c r="H401" s="69"/>
      <c r="I401" s="69"/>
      <c r="J401" s="69"/>
      <c r="K401" s="69"/>
      <c r="L401" s="69"/>
      <c r="M401" s="69"/>
      <c r="N401" s="69"/>
      <c r="O401" s="69"/>
      <c r="P401" s="69"/>
      <c r="Q401" s="58"/>
      <c r="R401" s="8"/>
      <c r="S401" s="8"/>
      <c r="T401" s="8"/>
    </row>
    <row r="402" spans="1:20">
      <c r="A402" s="62">
        <v>1</v>
      </c>
      <c r="B402" s="62"/>
      <c r="C402" s="12"/>
      <c r="D402" s="62"/>
      <c r="E402" s="62"/>
      <c r="F402" s="62"/>
      <c r="G402" s="62"/>
      <c r="H402" s="62"/>
      <c r="I402" s="62"/>
      <c r="J402" s="62"/>
      <c r="K402" s="62"/>
      <c r="L402" s="62"/>
      <c r="M402" s="62"/>
      <c r="N402" s="3">
        <f t="shared" ref="N402:N411" si="112">(IF(F402="OŽ",IF(L402=1,550.8,IF(L402=2,426.38,IF(L402=3,342.14,IF(L402=4,181.44,IF(L402=5,168.48,IF(L402=6,155.52,IF(L402=7,148.5,IF(L402=8,144,0))))))))+IF(L402&lt;=8,0,IF(L402&lt;=16,137.7,IF(L402&lt;=24,108,IF(L402&lt;=32,80.1,IF(L402&lt;=36,52.2,0)))))-IF(L402&lt;=8,0,IF(L402&lt;=16,(L402-9)*2.754,IF(L402&lt;=24,(L402-17)* 2.754,IF(L402&lt;=32,(L402-25)* 2.754,IF(L402&lt;=36,(L402-33)*2.754,0))))),0)+IF(F402="PČ",IF(L402=1,449,IF(L402=2,314.6,IF(L402=3,238,IF(L402=4,172,IF(L402=5,159,IF(L402=6,145,IF(L402=7,132,IF(L402=8,119,0))))))))+IF(L402&lt;=8,0,IF(L402&lt;=16,88,IF(L402&lt;=24,55,IF(L402&lt;=32,22,0))))-IF(L402&lt;=8,0,IF(L402&lt;=16,(L402-9)*2.245,IF(L402&lt;=24,(L402-17)*2.245,IF(L402&lt;=32,(L402-25)*2.245,0)))),0)+IF(F402="PČneol",IF(L402=1,85,IF(L402=2,64.61,IF(L402=3,50.76,IF(L402=4,16.25,IF(L402=5,15,IF(L402=6,13.75,IF(L402=7,12.5,IF(L402=8,11.25,0))))))))+IF(L402&lt;=8,0,IF(L402&lt;=16,9,0))-IF(L402&lt;=8,0,IF(L402&lt;=16,(L402-9)*0.425,0)),0)+IF(F402="PŽ",IF(L402=1,85,IF(L402=2,59.5,IF(L402=3,45,IF(L402=4,32.5,IF(L402=5,30,IF(L402=6,27.5,IF(L402=7,25,IF(L402=8,22.5,0))))))))+IF(L402&lt;=8,0,IF(L402&lt;=16,19,IF(L402&lt;=24,13,IF(L402&lt;=32,8,0))))-IF(L402&lt;=8,0,IF(L402&lt;=16,(L402-9)*0.425,IF(L402&lt;=24,(L402-17)*0.425,IF(L402&lt;=32,(L402-25)*0.425,0)))),0)+IF(F402="EČ",IF(L402=1,204,IF(L402=2,156.24,IF(L402=3,123.84,IF(L402=4,72,IF(L402=5,66,IF(L402=6,60,IF(L402=7,54,IF(L402=8,48,0))))))))+IF(L402&lt;=8,0,IF(L402&lt;=16,40,IF(L402&lt;=24,25,0)))-IF(L402&lt;=8,0,IF(L402&lt;=16,(L402-9)*1.02,IF(L402&lt;=24,(L402-17)*1.02,0))),0)+IF(F402="EČneol",IF(L402=1,68,IF(L402=2,51.69,IF(L402=3,40.61,IF(L402=4,13,IF(L402=5,12,IF(L402=6,11,IF(L402=7,10,IF(L402=8,9,0)))))))))+IF(F402="EŽ",IF(L402=1,68,IF(L402=2,47.6,IF(L402=3,36,IF(L402=4,18,IF(L402=5,16.5,IF(L402=6,15,IF(L402=7,13.5,IF(L402=8,12,0))))))))+IF(L402&lt;=8,0,IF(L402&lt;=16,10,IF(L402&lt;=24,6,0)))-IF(L402&lt;=8,0,IF(L402&lt;=16,(L402-9)*0.34,IF(L402&lt;=24,(L402-17)*0.34,0))),0)+IF(F402="PT",IF(L402=1,68,IF(L402=2,52.08,IF(L402=3,41.28,IF(L402=4,24,IF(L402=5,22,IF(L402=6,20,IF(L402=7,18,IF(L402=8,16,0))))))))+IF(L402&lt;=8,0,IF(L402&lt;=16,13,IF(L402&lt;=24,9,IF(L402&lt;=32,4,0))))-IF(L402&lt;=8,0,IF(L402&lt;=16,(L402-9)*0.34,IF(L402&lt;=24,(L402-17)*0.34,IF(L402&lt;=32,(L402-25)*0.34,0)))),0)+IF(F402="JOŽ",IF(L402=1,85,IF(L402=2,59.5,IF(L402=3,45,IF(L402=4,32.5,IF(L402=5,30,IF(L402=6,27.5,IF(L402=7,25,IF(L402=8,22.5,0))))))))+IF(L402&lt;=8,0,IF(L402&lt;=16,19,IF(L402&lt;=24,13,0)))-IF(L402&lt;=8,0,IF(L402&lt;=16,(L402-9)*0.425,IF(L402&lt;=24,(L402-17)*0.425,0))),0)+IF(F402="JPČ",IF(L402=1,68,IF(L402=2,47.6,IF(L402=3,36,IF(L402=4,26,IF(L402=5,24,IF(L402=6,22,IF(L402=7,20,IF(L402=8,18,0))))))))+IF(L402&lt;=8,0,IF(L402&lt;=16,13,IF(L402&lt;=24,9,0)))-IF(L402&lt;=8,0,IF(L402&lt;=16,(L402-9)*0.34,IF(L402&lt;=24,(L402-17)*0.34,0))),0)+IF(F402="JEČ",IF(L402=1,34,IF(L402=2,26.04,IF(L402=3,20.6,IF(L402=4,12,IF(L402=5,11,IF(L402=6,10,IF(L402=7,9,IF(L402=8,8,0))))))))+IF(L402&lt;=8,0,IF(L402&lt;=16,6,0))-IF(L402&lt;=8,0,IF(L402&lt;=16,(L402-9)*0.17,0)),0)+IF(F402="JEOF",IF(L402=1,34,IF(L402=2,26.04,IF(L402=3,20.6,IF(L402=4,12,IF(L402=5,11,IF(L402=6,10,IF(L402=7,9,IF(L402=8,8,0))))))))+IF(L402&lt;=8,0,IF(L402&lt;=16,6,0))-IF(L402&lt;=8,0,IF(L402&lt;=16,(L402-9)*0.17,0)),0)+IF(F402="JnPČ",IF(L402=1,51,IF(L402=2,35.7,IF(L402=3,27,IF(L402=4,19.5,IF(L402=5,18,IF(L402=6,16.5,IF(L402=7,15,IF(L402=8,13.5,0))))))))+IF(L402&lt;=8,0,IF(L402&lt;=16,10,0))-IF(L402&lt;=8,0,IF(L402&lt;=16,(L402-9)*0.255,0)),0)+IF(F402="JnEČ",IF(L402=1,25.5,IF(L402=2,19.53,IF(L402=3,15.48,IF(L402=4,9,IF(L402=5,8.25,IF(L402=6,7.5,IF(L402=7,6.75,IF(L402=8,6,0))))))))+IF(L402&lt;=8,0,IF(L402&lt;=16,5,0))-IF(L402&lt;=8,0,IF(L402&lt;=16,(L402-9)*0.1275,0)),0)+IF(F402="JčPČ",IF(L402=1,21.25,IF(L402=2,14.5,IF(L402=3,11.5,IF(L402=4,7,IF(L402=5,6.5,IF(L402=6,6,IF(L402=7,5.5,IF(L402=8,5,0))))))))+IF(L402&lt;=8,0,IF(L402&lt;=16,4,0))-IF(L402&lt;=8,0,IF(L402&lt;=16,(L402-9)*0.10625,0)),0)+IF(F402="JčEČ",IF(L402=1,17,IF(L402=2,13.02,IF(L402=3,10.32,IF(L402=4,6,IF(L402=5,5.5,IF(L402=6,5,IF(L402=7,4.5,IF(L402=8,4,0))))))))+IF(L402&lt;=8,0,IF(L402&lt;=16,3,0))-IF(L402&lt;=8,0,IF(L402&lt;=16,(L402-9)*0.085,0)),0)+IF(F402="NEAK",IF(L402=1,11.48,IF(L402=2,8.79,IF(L402=3,6.97,IF(L402=4,4.05,IF(L402=5,3.71,IF(L402=6,3.38,IF(L402=7,3.04,IF(L402=8,2.7,0))))))))+IF(L402&lt;=8,0,IF(L402&lt;=16,2,IF(L402&lt;=24,1.3,0)))-IF(L402&lt;=8,0,IF(L402&lt;=16,(L402-9)*0.0574,IF(L402&lt;=24,(L402-17)*0.0574,0))),0))*IF(L402&lt;0,1,IF(OR(F402="PČ",F402="PŽ",F402="PT"),IF(J402&lt;32,J402/32,1),1))* IF(L402&lt;0,1,IF(OR(F402="EČ",F402="EŽ",F402="JOŽ",F402="JPČ",F402="NEAK"),IF(J402&lt;24,J402/24,1),1))*IF(L402&lt;0,1,IF(OR(F402="PČneol",F402="JEČ",F402="JEOF",F402="JnPČ",F402="JnEČ",F402="JčPČ",F402="JčEČ"),IF(J402&lt;16,J402/16,1),1))*IF(L402&lt;0,1,IF(F402="EČneol",IF(J402&lt;8,J402/8,1),1))</f>
        <v>0</v>
      </c>
      <c r="O402" s="9">
        <f t="shared" ref="O402:O411" si="113">IF(F402="OŽ",N402,IF(H402="Ne",IF(J402*0.3&lt;J402-L402,N402,0),IF(J402*0.1&lt;J402-L402,N402,0)))</f>
        <v>0</v>
      </c>
      <c r="P402" s="4">
        <f t="shared" ref="P402" si="114">IF(O402=0,0,IF(F402="OŽ",IF(L402&gt;35,0,IF(J402&gt;35,(36-L402)*1.836,((36-L402)-(36-J402))*1.836)),0)+IF(F402="PČ",IF(L402&gt;31,0,IF(J402&gt;31,(32-L402)*1.347,((32-L402)-(32-J402))*1.347)),0)+ IF(F402="PČneol",IF(L402&gt;15,0,IF(J402&gt;15,(16-L402)*0.255,((16-L402)-(16-J402))*0.255)),0)+IF(F402="PŽ",IF(L402&gt;31,0,IF(J402&gt;31,(32-L402)*0.255,((32-L402)-(32-J402))*0.255)),0)+IF(F402="EČ",IF(L402&gt;23,0,IF(J402&gt;23,(24-L402)*0.612,((24-L402)-(24-J402))*0.612)),0)+IF(F402="EČneol",IF(L402&gt;7,0,IF(J402&gt;7,(8-L402)*0.204,((8-L402)-(8-J402))*0.204)),0)+IF(F402="EŽ",IF(L402&gt;23,0,IF(J402&gt;23,(24-L402)*0.204,((24-L402)-(24-J402))*0.204)),0)+IF(F402="PT",IF(L402&gt;31,0,IF(J402&gt;31,(32-L402)*0.204,((32-L402)-(32-J402))*0.204)),0)+IF(F402="JOŽ",IF(L402&gt;23,0,IF(J402&gt;23,(24-L402)*0.255,((24-L402)-(24-J402))*0.255)),0)+IF(F402="JPČ",IF(L402&gt;23,0,IF(J402&gt;23,(24-L402)*0.204,((24-L402)-(24-J402))*0.204)),0)+IF(F402="JEČ",IF(L402&gt;15,0,IF(J402&gt;15,(16-L402)*0.102,((16-L402)-(16-J402))*0.102)),0)+IF(F402="JEOF",IF(L402&gt;15,0,IF(J402&gt;15,(16-L402)*0.102,((16-L402)-(16-J402))*0.102)),0)+IF(F402="JnPČ",IF(L402&gt;15,0,IF(J402&gt;15,(16-L402)*0.153,((16-L402)-(16-J402))*0.153)),0)+IF(F402="JnEČ",IF(L402&gt;15,0,IF(J402&gt;15,(16-L402)*0.0765,((16-L402)-(16-J402))*0.0765)),0)+IF(F402="JčPČ",IF(L402&gt;15,0,IF(J402&gt;15,(16-L402)*0.06375,((16-L402)-(16-J402))*0.06375)),0)+IF(F402="JčEČ",IF(L402&gt;15,0,IF(J402&gt;15,(16-L402)*0.051,((16-L402)-(16-J402))*0.051)),0)+IF(F402="NEAK",IF(L402&gt;23,0,IF(J402&gt;23,(24-L402)*0.03444,((24-L402)-(24-J402))*0.03444)),0))</f>
        <v>0</v>
      </c>
      <c r="Q402" s="11">
        <f t="shared" ref="Q402" si="115">IF(ISERROR(P402*100/N402),0,(P402*100/N402))</f>
        <v>0</v>
      </c>
      <c r="R402" s="10">
        <f t="shared" ref="R402:R411" si="116">IF(Q402&lt;=30,O402+P402,O402+O402*0.3)*IF(G402=1,0.4,IF(G402=2,0.75,IF(G402="1 (kas 4 m. 1 k. nerengiamos)",0.52,1)))*IF(D402="olimpinė",1,IF(M402="Ne",0.5,1))*IF(OR(A$5="Lietuvos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federacija"),IF(OR(J402&lt;8,K402&lt;16),0,1),1)*E402*IF(I402&lt;=1,1,1/I402)*IF(OR(A$5="Lietuvos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02" s="8"/>
      <c r="T402" s="8"/>
    </row>
    <row r="403" spans="1:20">
      <c r="A403" s="62">
        <v>2</v>
      </c>
      <c r="B403" s="62"/>
      <c r="C403" s="12"/>
      <c r="D403" s="62"/>
      <c r="E403" s="62"/>
      <c r="F403" s="62"/>
      <c r="G403" s="62"/>
      <c r="H403" s="62"/>
      <c r="I403" s="62"/>
      <c r="J403" s="62"/>
      <c r="K403" s="62"/>
      <c r="L403" s="62"/>
      <c r="M403" s="62"/>
      <c r="N403" s="3">
        <f t="shared" si="112"/>
        <v>0</v>
      </c>
      <c r="O403" s="9">
        <f t="shared" si="113"/>
        <v>0</v>
      </c>
      <c r="P403" s="4">
        <f t="shared" ref="P403:P411" si="117">IF(O403=0,0,IF(F403="OŽ",IF(L403&gt;35,0,IF(J403&gt;35,(36-L403)*1.836,((36-L403)-(36-J403))*1.836)),0)+IF(F403="PČ",IF(L403&gt;31,0,IF(J403&gt;31,(32-L403)*1.347,((32-L403)-(32-J403))*1.347)),0)+ IF(F403="PČneol",IF(L403&gt;15,0,IF(J403&gt;15,(16-L403)*0.255,((16-L403)-(16-J403))*0.255)),0)+IF(F403="PŽ",IF(L403&gt;31,0,IF(J403&gt;31,(32-L403)*0.255,((32-L403)-(32-J403))*0.255)),0)+IF(F403="EČ",IF(L403&gt;23,0,IF(J403&gt;23,(24-L403)*0.612,((24-L403)-(24-J403))*0.612)),0)+IF(F403="EČneol",IF(L403&gt;7,0,IF(J403&gt;7,(8-L403)*0.204,((8-L403)-(8-J403))*0.204)),0)+IF(F403="EŽ",IF(L403&gt;23,0,IF(J403&gt;23,(24-L403)*0.204,((24-L403)-(24-J403))*0.204)),0)+IF(F403="PT",IF(L403&gt;31,0,IF(J403&gt;31,(32-L403)*0.204,((32-L403)-(32-J403))*0.204)),0)+IF(F403="JOŽ",IF(L403&gt;23,0,IF(J403&gt;23,(24-L403)*0.255,((24-L403)-(24-J403))*0.255)),0)+IF(F403="JPČ",IF(L403&gt;23,0,IF(J403&gt;23,(24-L403)*0.204,((24-L403)-(24-J403))*0.204)),0)+IF(F403="JEČ",IF(L403&gt;15,0,IF(J403&gt;15,(16-L403)*0.102,((16-L403)-(16-J403))*0.102)),0)+IF(F403="JEOF",IF(L403&gt;15,0,IF(J403&gt;15,(16-L403)*0.102,((16-L403)-(16-J403))*0.102)),0)+IF(F403="JnPČ",IF(L403&gt;15,0,IF(J403&gt;15,(16-L403)*0.153,((16-L403)-(16-J403))*0.153)),0)+IF(F403="JnEČ",IF(L403&gt;15,0,IF(J403&gt;15,(16-L403)*0.0765,((16-L403)-(16-J403))*0.0765)),0)+IF(F403="JčPČ",IF(L403&gt;15,0,IF(J403&gt;15,(16-L403)*0.06375,((16-L403)-(16-J403))*0.06375)),0)+IF(F403="JčEČ",IF(L403&gt;15,0,IF(J403&gt;15,(16-L403)*0.051,((16-L403)-(16-J403))*0.051)),0)+IF(F403="NEAK",IF(L403&gt;23,0,IF(J403&gt;23,(24-L403)*0.03444,((24-L403)-(24-J403))*0.03444)),0))</f>
        <v>0</v>
      </c>
      <c r="Q403" s="11">
        <f t="shared" ref="Q403:Q411" si="118">IF(ISERROR(P403*100/N403),0,(P403*100/N403))</f>
        <v>0</v>
      </c>
      <c r="R403" s="10">
        <f t="shared" si="116"/>
        <v>0</v>
      </c>
      <c r="S403" s="8"/>
      <c r="T403" s="8"/>
    </row>
    <row r="404" spans="1:20">
      <c r="A404" s="62">
        <v>3</v>
      </c>
      <c r="B404" s="62"/>
      <c r="C404" s="12"/>
      <c r="D404" s="62"/>
      <c r="E404" s="62"/>
      <c r="F404" s="62"/>
      <c r="G404" s="62"/>
      <c r="H404" s="62"/>
      <c r="I404" s="62"/>
      <c r="J404" s="62"/>
      <c r="K404" s="62"/>
      <c r="L404" s="62"/>
      <c r="M404" s="62"/>
      <c r="N404" s="3">
        <f t="shared" si="112"/>
        <v>0</v>
      </c>
      <c r="O404" s="9">
        <f t="shared" si="113"/>
        <v>0</v>
      </c>
      <c r="P404" s="4">
        <f t="shared" si="117"/>
        <v>0</v>
      </c>
      <c r="Q404" s="11">
        <f t="shared" si="118"/>
        <v>0</v>
      </c>
      <c r="R404" s="10">
        <f t="shared" si="116"/>
        <v>0</v>
      </c>
      <c r="S404" s="8"/>
      <c r="T404" s="8"/>
    </row>
    <row r="405" spans="1:20">
      <c r="A405" s="62">
        <v>4</v>
      </c>
      <c r="B405" s="62"/>
      <c r="C405" s="12"/>
      <c r="D405" s="62"/>
      <c r="E405" s="62"/>
      <c r="F405" s="62"/>
      <c r="G405" s="62"/>
      <c r="H405" s="62"/>
      <c r="I405" s="62"/>
      <c r="J405" s="62"/>
      <c r="K405" s="62"/>
      <c r="L405" s="62"/>
      <c r="M405" s="62"/>
      <c r="N405" s="3">
        <f t="shared" si="112"/>
        <v>0</v>
      </c>
      <c r="O405" s="9">
        <f t="shared" si="113"/>
        <v>0</v>
      </c>
      <c r="P405" s="4">
        <f t="shared" si="117"/>
        <v>0</v>
      </c>
      <c r="Q405" s="11">
        <f t="shared" si="118"/>
        <v>0</v>
      </c>
      <c r="R405" s="10">
        <f t="shared" si="116"/>
        <v>0</v>
      </c>
      <c r="S405" s="8"/>
      <c r="T405" s="8"/>
    </row>
    <row r="406" spans="1:20">
      <c r="A406" s="62">
        <v>5</v>
      </c>
      <c r="B406" s="62"/>
      <c r="C406" s="12"/>
      <c r="D406" s="62"/>
      <c r="E406" s="62"/>
      <c r="F406" s="62"/>
      <c r="G406" s="62"/>
      <c r="H406" s="62"/>
      <c r="I406" s="62"/>
      <c r="J406" s="62"/>
      <c r="K406" s="62"/>
      <c r="L406" s="62"/>
      <c r="M406" s="62"/>
      <c r="N406" s="3">
        <f t="shared" si="112"/>
        <v>0</v>
      </c>
      <c r="O406" s="9">
        <f t="shared" si="113"/>
        <v>0</v>
      </c>
      <c r="P406" s="4">
        <f t="shared" si="117"/>
        <v>0</v>
      </c>
      <c r="Q406" s="11">
        <f t="shared" si="118"/>
        <v>0</v>
      </c>
      <c r="R406" s="10">
        <f t="shared" si="116"/>
        <v>0</v>
      </c>
      <c r="S406" s="8"/>
      <c r="T406" s="8"/>
    </row>
    <row r="407" spans="1:20">
      <c r="A407" s="62">
        <v>6</v>
      </c>
      <c r="B407" s="62"/>
      <c r="C407" s="12"/>
      <c r="D407" s="62"/>
      <c r="E407" s="62"/>
      <c r="F407" s="62"/>
      <c r="G407" s="62"/>
      <c r="H407" s="62"/>
      <c r="I407" s="62"/>
      <c r="J407" s="62"/>
      <c r="K407" s="62"/>
      <c r="L407" s="62"/>
      <c r="M407" s="62"/>
      <c r="N407" s="3">
        <f t="shared" si="112"/>
        <v>0</v>
      </c>
      <c r="O407" s="9">
        <f t="shared" si="113"/>
        <v>0</v>
      </c>
      <c r="P407" s="4">
        <f t="shared" si="117"/>
        <v>0</v>
      </c>
      <c r="Q407" s="11">
        <f t="shared" si="118"/>
        <v>0</v>
      </c>
      <c r="R407" s="10">
        <f t="shared" si="116"/>
        <v>0</v>
      </c>
      <c r="S407" s="8"/>
      <c r="T407" s="8"/>
    </row>
    <row r="408" spans="1:20">
      <c r="A408" s="62">
        <v>7</v>
      </c>
      <c r="B408" s="62"/>
      <c r="C408" s="12"/>
      <c r="D408" s="62"/>
      <c r="E408" s="62"/>
      <c r="F408" s="62"/>
      <c r="G408" s="62"/>
      <c r="H408" s="62"/>
      <c r="I408" s="62"/>
      <c r="J408" s="62"/>
      <c r="K408" s="62"/>
      <c r="L408" s="62"/>
      <c r="M408" s="62"/>
      <c r="N408" s="3">
        <f t="shared" si="112"/>
        <v>0</v>
      </c>
      <c r="O408" s="9">
        <f t="shared" si="113"/>
        <v>0</v>
      </c>
      <c r="P408" s="4">
        <f t="shared" si="117"/>
        <v>0</v>
      </c>
      <c r="Q408" s="11">
        <f t="shared" si="118"/>
        <v>0</v>
      </c>
      <c r="R408" s="10">
        <f t="shared" si="116"/>
        <v>0</v>
      </c>
      <c r="S408" s="8"/>
      <c r="T408" s="8"/>
    </row>
    <row r="409" spans="1:20">
      <c r="A409" s="62">
        <v>8</v>
      </c>
      <c r="B409" s="62"/>
      <c r="C409" s="12"/>
      <c r="D409" s="62"/>
      <c r="E409" s="62"/>
      <c r="F409" s="62"/>
      <c r="G409" s="62"/>
      <c r="H409" s="62"/>
      <c r="I409" s="62"/>
      <c r="J409" s="62"/>
      <c r="K409" s="62"/>
      <c r="L409" s="62"/>
      <c r="M409" s="62"/>
      <c r="N409" s="3">
        <f t="shared" si="112"/>
        <v>0</v>
      </c>
      <c r="O409" s="9">
        <f t="shared" si="113"/>
        <v>0</v>
      </c>
      <c r="P409" s="4">
        <f t="shared" si="117"/>
        <v>0</v>
      </c>
      <c r="Q409" s="11">
        <f t="shared" si="118"/>
        <v>0</v>
      </c>
      <c r="R409" s="10">
        <f t="shared" si="116"/>
        <v>0</v>
      </c>
      <c r="S409" s="8"/>
      <c r="T409" s="8"/>
    </row>
    <row r="410" spans="1:20">
      <c r="A410" s="62">
        <v>9</v>
      </c>
      <c r="B410" s="62"/>
      <c r="C410" s="12"/>
      <c r="D410" s="62"/>
      <c r="E410" s="62"/>
      <c r="F410" s="62"/>
      <c r="G410" s="62"/>
      <c r="H410" s="62"/>
      <c r="I410" s="62"/>
      <c r="J410" s="62"/>
      <c r="K410" s="62"/>
      <c r="L410" s="62"/>
      <c r="M410" s="62"/>
      <c r="N410" s="3">
        <f t="shared" si="112"/>
        <v>0</v>
      </c>
      <c r="O410" s="9">
        <f t="shared" si="113"/>
        <v>0</v>
      </c>
      <c r="P410" s="4">
        <f t="shared" si="117"/>
        <v>0</v>
      </c>
      <c r="Q410" s="11">
        <f t="shared" si="118"/>
        <v>0</v>
      </c>
      <c r="R410" s="10">
        <f t="shared" si="116"/>
        <v>0</v>
      </c>
      <c r="S410" s="8"/>
      <c r="T410" s="8"/>
    </row>
    <row r="411" spans="1:20">
      <c r="A411" s="62">
        <v>10</v>
      </c>
      <c r="B411" s="62"/>
      <c r="C411" s="12"/>
      <c r="D411" s="62"/>
      <c r="E411" s="62"/>
      <c r="F411" s="62"/>
      <c r="G411" s="62"/>
      <c r="H411" s="62"/>
      <c r="I411" s="62"/>
      <c r="J411" s="62"/>
      <c r="K411" s="62"/>
      <c r="L411" s="62"/>
      <c r="M411" s="62"/>
      <c r="N411" s="3">
        <f t="shared" si="112"/>
        <v>0</v>
      </c>
      <c r="O411" s="9">
        <f t="shared" si="113"/>
        <v>0</v>
      </c>
      <c r="P411" s="4">
        <f t="shared" si="117"/>
        <v>0</v>
      </c>
      <c r="Q411" s="11">
        <f t="shared" si="118"/>
        <v>0</v>
      </c>
      <c r="R411" s="10">
        <f t="shared" si="116"/>
        <v>0</v>
      </c>
      <c r="S411" s="8"/>
      <c r="T411" s="8"/>
    </row>
    <row r="412" spans="1:20">
      <c r="A412" s="65" t="s">
        <v>35</v>
      </c>
      <c r="B412" s="66"/>
      <c r="C412" s="66"/>
      <c r="D412" s="66"/>
      <c r="E412" s="66"/>
      <c r="F412" s="66"/>
      <c r="G412" s="66"/>
      <c r="H412" s="66"/>
      <c r="I412" s="66"/>
      <c r="J412" s="66"/>
      <c r="K412" s="66"/>
      <c r="L412" s="66"/>
      <c r="M412" s="66"/>
      <c r="N412" s="66"/>
      <c r="O412" s="66"/>
      <c r="P412" s="66"/>
      <c r="Q412" s="67"/>
      <c r="R412" s="10">
        <f>SUM(R402:R411)</f>
        <v>0</v>
      </c>
      <c r="S412" s="8"/>
      <c r="T412" s="8"/>
    </row>
    <row r="413" spans="1:20" ht="15.75">
      <c r="A413" s="24" t="s">
        <v>36</v>
      </c>
      <c r="B413" s="2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6"/>
      <c r="S413" s="8"/>
      <c r="T413" s="8"/>
    </row>
    <row r="414" spans="1:20">
      <c r="A414" s="49" t="s">
        <v>58</v>
      </c>
      <c r="B414" s="49"/>
      <c r="C414" s="49"/>
      <c r="D414" s="49"/>
      <c r="E414" s="49"/>
      <c r="F414" s="49"/>
      <c r="G414" s="49"/>
      <c r="H414" s="49"/>
      <c r="I414" s="49"/>
      <c r="J414" s="15"/>
      <c r="K414" s="15"/>
      <c r="L414" s="15"/>
      <c r="M414" s="15"/>
      <c r="N414" s="15"/>
      <c r="O414" s="15"/>
      <c r="P414" s="15"/>
      <c r="Q414" s="15"/>
      <c r="R414" s="16"/>
      <c r="S414" s="8"/>
      <c r="T414" s="8"/>
    </row>
    <row r="415" spans="1:20" s="8" customFormat="1">
      <c r="A415" s="49"/>
      <c r="B415" s="49"/>
      <c r="C415" s="49"/>
      <c r="D415" s="49"/>
      <c r="E415" s="49"/>
      <c r="F415" s="49"/>
      <c r="G415" s="49"/>
      <c r="H415" s="49"/>
      <c r="I415" s="49"/>
      <c r="J415" s="15"/>
      <c r="K415" s="15"/>
      <c r="L415" s="15"/>
      <c r="M415" s="15"/>
      <c r="N415" s="15"/>
      <c r="O415" s="15"/>
      <c r="P415" s="15"/>
      <c r="Q415" s="15"/>
      <c r="R415" s="16"/>
    </row>
    <row r="416" spans="1:20">
      <c r="A416" s="68" t="s">
        <v>159</v>
      </c>
      <c r="B416" s="69"/>
      <c r="C416" s="69"/>
      <c r="D416" s="69"/>
      <c r="E416" s="69"/>
      <c r="F416" s="69"/>
      <c r="G416" s="69"/>
      <c r="H416" s="69"/>
      <c r="I416" s="69"/>
      <c r="J416" s="69"/>
      <c r="K416" s="69"/>
      <c r="L416" s="69"/>
      <c r="M416" s="69"/>
      <c r="N416" s="69"/>
      <c r="O416" s="69"/>
      <c r="P416" s="69"/>
      <c r="Q416" s="58"/>
      <c r="R416" s="8"/>
      <c r="S416" s="8"/>
      <c r="T416" s="8"/>
    </row>
    <row r="417" spans="1:20" ht="18">
      <c r="A417" s="70" t="s">
        <v>26</v>
      </c>
      <c r="B417" s="71"/>
      <c r="C417" s="71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8"/>
      <c r="R417" s="8"/>
      <c r="S417" s="8"/>
      <c r="T417" s="8"/>
    </row>
    <row r="418" spans="1:20">
      <c r="A418" s="68" t="s">
        <v>46</v>
      </c>
      <c r="B418" s="69"/>
      <c r="C418" s="69"/>
      <c r="D418" s="69"/>
      <c r="E418" s="69"/>
      <c r="F418" s="69"/>
      <c r="G418" s="69"/>
      <c r="H418" s="69"/>
      <c r="I418" s="69"/>
      <c r="J418" s="69"/>
      <c r="K418" s="69"/>
      <c r="L418" s="69"/>
      <c r="M418" s="69"/>
      <c r="N418" s="69"/>
      <c r="O418" s="69"/>
      <c r="P418" s="69"/>
      <c r="Q418" s="58"/>
      <c r="R418" s="8"/>
      <c r="S418" s="8"/>
      <c r="T418" s="8"/>
    </row>
    <row r="419" spans="1:20">
      <c r="A419" s="62">
        <v>1</v>
      </c>
      <c r="B419" s="62"/>
      <c r="C419" s="12"/>
      <c r="D419" s="62"/>
      <c r="E419" s="62"/>
      <c r="F419" s="62"/>
      <c r="G419" s="62"/>
      <c r="H419" s="62"/>
      <c r="I419" s="62"/>
      <c r="J419" s="62"/>
      <c r="K419" s="62"/>
      <c r="L419" s="62"/>
      <c r="M419" s="62"/>
      <c r="N419" s="3">
        <f t="shared" ref="N419:N428" si="119">(IF(F419="OŽ",IF(L419=1,550.8,IF(L419=2,426.38,IF(L419=3,342.14,IF(L419=4,181.44,IF(L419=5,168.48,IF(L419=6,155.52,IF(L419=7,148.5,IF(L419=8,144,0))))))))+IF(L419&lt;=8,0,IF(L419&lt;=16,137.7,IF(L419&lt;=24,108,IF(L419&lt;=32,80.1,IF(L419&lt;=36,52.2,0)))))-IF(L419&lt;=8,0,IF(L419&lt;=16,(L419-9)*2.754,IF(L419&lt;=24,(L419-17)* 2.754,IF(L419&lt;=32,(L419-25)* 2.754,IF(L419&lt;=36,(L419-33)*2.754,0))))),0)+IF(F419="PČ",IF(L419=1,449,IF(L419=2,314.6,IF(L419=3,238,IF(L419=4,172,IF(L419=5,159,IF(L419=6,145,IF(L419=7,132,IF(L419=8,119,0))))))))+IF(L419&lt;=8,0,IF(L419&lt;=16,88,IF(L419&lt;=24,55,IF(L419&lt;=32,22,0))))-IF(L419&lt;=8,0,IF(L419&lt;=16,(L419-9)*2.245,IF(L419&lt;=24,(L419-17)*2.245,IF(L419&lt;=32,(L419-25)*2.245,0)))),0)+IF(F419="PČneol",IF(L419=1,85,IF(L419=2,64.61,IF(L419=3,50.76,IF(L419=4,16.25,IF(L419=5,15,IF(L419=6,13.75,IF(L419=7,12.5,IF(L419=8,11.25,0))))))))+IF(L419&lt;=8,0,IF(L419&lt;=16,9,0))-IF(L419&lt;=8,0,IF(L419&lt;=16,(L419-9)*0.425,0)),0)+IF(F419="PŽ",IF(L419=1,85,IF(L419=2,59.5,IF(L419=3,45,IF(L419=4,32.5,IF(L419=5,30,IF(L419=6,27.5,IF(L419=7,25,IF(L419=8,22.5,0))))))))+IF(L419&lt;=8,0,IF(L419&lt;=16,19,IF(L419&lt;=24,13,IF(L419&lt;=32,8,0))))-IF(L419&lt;=8,0,IF(L419&lt;=16,(L419-9)*0.425,IF(L419&lt;=24,(L419-17)*0.425,IF(L419&lt;=32,(L419-25)*0.425,0)))),0)+IF(F419="EČ",IF(L419=1,204,IF(L419=2,156.24,IF(L419=3,123.84,IF(L419=4,72,IF(L419=5,66,IF(L419=6,60,IF(L419=7,54,IF(L419=8,48,0))))))))+IF(L419&lt;=8,0,IF(L419&lt;=16,40,IF(L419&lt;=24,25,0)))-IF(L419&lt;=8,0,IF(L419&lt;=16,(L419-9)*1.02,IF(L419&lt;=24,(L419-17)*1.02,0))),0)+IF(F419="EČneol",IF(L419=1,68,IF(L419=2,51.69,IF(L419=3,40.61,IF(L419=4,13,IF(L419=5,12,IF(L419=6,11,IF(L419=7,10,IF(L419=8,9,0)))))))))+IF(F419="EŽ",IF(L419=1,68,IF(L419=2,47.6,IF(L419=3,36,IF(L419=4,18,IF(L419=5,16.5,IF(L419=6,15,IF(L419=7,13.5,IF(L419=8,12,0))))))))+IF(L419&lt;=8,0,IF(L419&lt;=16,10,IF(L419&lt;=24,6,0)))-IF(L419&lt;=8,0,IF(L419&lt;=16,(L419-9)*0.34,IF(L419&lt;=24,(L419-17)*0.34,0))),0)+IF(F419="PT",IF(L419=1,68,IF(L419=2,52.08,IF(L419=3,41.28,IF(L419=4,24,IF(L419=5,22,IF(L419=6,20,IF(L419=7,18,IF(L419=8,16,0))))))))+IF(L419&lt;=8,0,IF(L419&lt;=16,13,IF(L419&lt;=24,9,IF(L419&lt;=32,4,0))))-IF(L419&lt;=8,0,IF(L419&lt;=16,(L419-9)*0.34,IF(L419&lt;=24,(L419-17)*0.34,IF(L419&lt;=32,(L419-25)*0.34,0)))),0)+IF(F419="JOŽ",IF(L419=1,85,IF(L419=2,59.5,IF(L419=3,45,IF(L419=4,32.5,IF(L419=5,30,IF(L419=6,27.5,IF(L419=7,25,IF(L419=8,22.5,0))))))))+IF(L419&lt;=8,0,IF(L419&lt;=16,19,IF(L419&lt;=24,13,0)))-IF(L419&lt;=8,0,IF(L419&lt;=16,(L419-9)*0.425,IF(L419&lt;=24,(L419-17)*0.425,0))),0)+IF(F419="JPČ",IF(L419=1,68,IF(L419=2,47.6,IF(L419=3,36,IF(L419=4,26,IF(L419=5,24,IF(L419=6,22,IF(L419=7,20,IF(L419=8,18,0))))))))+IF(L419&lt;=8,0,IF(L419&lt;=16,13,IF(L419&lt;=24,9,0)))-IF(L419&lt;=8,0,IF(L419&lt;=16,(L419-9)*0.34,IF(L419&lt;=24,(L419-17)*0.34,0))),0)+IF(F419="JEČ",IF(L419=1,34,IF(L419=2,26.04,IF(L419=3,20.6,IF(L419=4,12,IF(L419=5,11,IF(L419=6,10,IF(L419=7,9,IF(L419=8,8,0))))))))+IF(L419&lt;=8,0,IF(L419&lt;=16,6,0))-IF(L419&lt;=8,0,IF(L419&lt;=16,(L419-9)*0.17,0)),0)+IF(F419="JEOF",IF(L419=1,34,IF(L419=2,26.04,IF(L419=3,20.6,IF(L419=4,12,IF(L419=5,11,IF(L419=6,10,IF(L419=7,9,IF(L419=8,8,0))))))))+IF(L419&lt;=8,0,IF(L419&lt;=16,6,0))-IF(L419&lt;=8,0,IF(L419&lt;=16,(L419-9)*0.17,0)),0)+IF(F419="JnPČ",IF(L419=1,51,IF(L419=2,35.7,IF(L419=3,27,IF(L419=4,19.5,IF(L419=5,18,IF(L419=6,16.5,IF(L419=7,15,IF(L419=8,13.5,0))))))))+IF(L419&lt;=8,0,IF(L419&lt;=16,10,0))-IF(L419&lt;=8,0,IF(L419&lt;=16,(L419-9)*0.255,0)),0)+IF(F419="JnEČ",IF(L419=1,25.5,IF(L419=2,19.53,IF(L419=3,15.48,IF(L419=4,9,IF(L419=5,8.25,IF(L419=6,7.5,IF(L419=7,6.75,IF(L419=8,6,0))))))))+IF(L419&lt;=8,0,IF(L419&lt;=16,5,0))-IF(L419&lt;=8,0,IF(L419&lt;=16,(L419-9)*0.1275,0)),0)+IF(F419="JčPČ",IF(L419=1,21.25,IF(L419=2,14.5,IF(L419=3,11.5,IF(L419=4,7,IF(L419=5,6.5,IF(L419=6,6,IF(L419=7,5.5,IF(L419=8,5,0))))))))+IF(L419&lt;=8,0,IF(L419&lt;=16,4,0))-IF(L419&lt;=8,0,IF(L419&lt;=16,(L419-9)*0.10625,0)),0)+IF(F419="JčEČ",IF(L419=1,17,IF(L419=2,13.02,IF(L419=3,10.32,IF(L419=4,6,IF(L419=5,5.5,IF(L419=6,5,IF(L419=7,4.5,IF(L419=8,4,0))))))))+IF(L419&lt;=8,0,IF(L419&lt;=16,3,0))-IF(L419&lt;=8,0,IF(L419&lt;=16,(L419-9)*0.085,0)),0)+IF(F419="NEAK",IF(L419=1,11.48,IF(L419=2,8.79,IF(L419=3,6.97,IF(L419=4,4.05,IF(L419=5,3.71,IF(L419=6,3.38,IF(L419=7,3.04,IF(L419=8,2.7,0))))))))+IF(L419&lt;=8,0,IF(L419&lt;=16,2,IF(L419&lt;=24,1.3,0)))-IF(L419&lt;=8,0,IF(L419&lt;=16,(L419-9)*0.0574,IF(L419&lt;=24,(L419-17)*0.0574,0))),0))*IF(L419&lt;0,1,IF(OR(F419="PČ",F419="PŽ",F419="PT"),IF(J419&lt;32,J419/32,1),1))* IF(L419&lt;0,1,IF(OR(F419="EČ",F419="EŽ",F419="JOŽ",F419="JPČ",F419="NEAK"),IF(J419&lt;24,J419/24,1),1))*IF(L419&lt;0,1,IF(OR(F419="PČneol",F419="JEČ",F419="JEOF",F419="JnPČ",F419="JnEČ",F419="JčPČ",F419="JčEČ"),IF(J419&lt;16,J419/16,1),1))*IF(L419&lt;0,1,IF(F419="EČneol",IF(J419&lt;8,J419/8,1),1))</f>
        <v>0</v>
      </c>
      <c r="O419" s="9">
        <f t="shared" ref="O419:O428" si="120">IF(F419="OŽ",N419,IF(H419="Ne",IF(J419*0.3&lt;J419-L419,N419,0),IF(J419*0.1&lt;J419-L419,N419,0)))</f>
        <v>0</v>
      </c>
      <c r="P419" s="4">
        <f t="shared" ref="P419" si="121">IF(O419=0,0,IF(F419="OŽ",IF(L419&gt;35,0,IF(J419&gt;35,(36-L419)*1.836,((36-L419)-(36-J419))*1.836)),0)+IF(F419="PČ",IF(L419&gt;31,0,IF(J419&gt;31,(32-L419)*1.347,((32-L419)-(32-J419))*1.347)),0)+ IF(F419="PČneol",IF(L419&gt;15,0,IF(J419&gt;15,(16-L419)*0.255,((16-L419)-(16-J419))*0.255)),0)+IF(F419="PŽ",IF(L419&gt;31,0,IF(J419&gt;31,(32-L419)*0.255,((32-L419)-(32-J419))*0.255)),0)+IF(F419="EČ",IF(L419&gt;23,0,IF(J419&gt;23,(24-L419)*0.612,((24-L419)-(24-J419))*0.612)),0)+IF(F419="EČneol",IF(L419&gt;7,0,IF(J419&gt;7,(8-L419)*0.204,((8-L419)-(8-J419))*0.204)),0)+IF(F419="EŽ",IF(L419&gt;23,0,IF(J419&gt;23,(24-L419)*0.204,((24-L419)-(24-J419))*0.204)),0)+IF(F419="PT",IF(L419&gt;31,0,IF(J419&gt;31,(32-L419)*0.204,((32-L419)-(32-J419))*0.204)),0)+IF(F419="JOŽ",IF(L419&gt;23,0,IF(J419&gt;23,(24-L419)*0.255,((24-L419)-(24-J419))*0.255)),0)+IF(F419="JPČ",IF(L419&gt;23,0,IF(J419&gt;23,(24-L419)*0.204,((24-L419)-(24-J419))*0.204)),0)+IF(F419="JEČ",IF(L419&gt;15,0,IF(J419&gt;15,(16-L419)*0.102,((16-L419)-(16-J419))*0.102)),0)+IF(F419="JEOF",IF(L419&gt;15,0,IF(J419&gt;15,(16-L419)*0.102,((16-L419)-(16-J419))*0.102)),0)+IF(F419="JnPČ",IF(L419&gt;15,0,IF(J419&gt;15,(16-L419)*0.153,((16-L419)-(16-J419))*0.153)),0)+IF(F419="JnEČ",IF(L419&gt;15,0,IF(J419&gt;15,(16-L419)*0.0765,((16-L419)-(16-J419))*0.0765)),0)+IF(F419="JčPČ",IF(L419&gt;15,0,IF(J419&gt;15,(16-L419)*0.06375,((16-L419)-(16-J419))*0.06375)),0)+IF(F419="JčEČ",IF(L419&gt;15,0,IF(J419&gt;15,(16-L419)*0.051,((16-L419)-(16-J419))*0.051)),0)+IF(F419="NEAK",IF(L419&gt;23,0,IF(J419&gt;23,(24-L419)*0.03444,((24-L419)-(24-J419))*0.03444)),0))</f>
        <v>0</v>
      </c>
      <c r="Q419" s="11">
        <f t="shared" ref="Q419" si="122">IF(ISERROR(P419*100/N419),0,(P419*100/N419))</f>
        <v>0</v>
      </c>
      <c r="R419" s="10">
        <f t="shared" ref="R419:R428" si="123">IF(Q419&lt;=30,O419+P419,O419+O419*0.3)*IF(G419=1,0.4,IF(G419=2,0.75,IF(G419="1 (kas 4 m. 1 k. nerengiamos)",0.52,1)))*IF(D419="olimpinė",1,IF(M419="Ne",0.5,1))*IF(OR(A$5="Lietuvos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federacija"),IF(OR(J419&lt;8,K419&lt;16),0,1),1)*E419*IF(I419&lt;=1,1,1/I419)*IF(OR(A$5="Lietuvos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19" s="8"/>
      <c r="T419" s="8"/>
    </row>
    <row r="420" spans="1:20">
      <c r="A420" s="62">
        <v>2</v>
      </c>
      <c r="B420" s="62"/>
      <c r="C420" s="12"/>
      <c r="D420" s="62"/>
      <c r="E420" s="62"/>
      <c r="F420" s="62"/>
      <c r="G420" s="62"/>
      <c r="H420" s="62"/>
      <c r="I420" s="62"/>
      <c r="J420" s="62"/>
      <c r="K420" s="62"/>
      <c r="L420" s="62"/>
      <c r="M420" s="62"/>
      <c r="N420" s="3">
        <f t="shared" si="119"/>
        <v>0</v>
      </c>
      <c r="O420" s="9">
        <f t="shared" si="120"/>
        <v>0</v>
      </c>
      <c r="P420" s="4">
        <f t="shared" ref="P420:P428" si="124">IF(O420=0,0,IF(F420="OŽ",IF(L420&gt;35,0,IF(J420&gt;35,(36-L420)*1.836,((36-L420)-(36-J420))*1.836)),0)+IF(F420="PČ",IF(L420&gt;31,0,IF(J420&gt;31,(32-L420)*1.347,((32-L420)-(32-J420))*1.347)),0)+ IF(F420="PČneol",IF(L420&gt;15,0,IF(J420&gt;15,(16-L420)*0.255,((16-L420)-(16-J420))*0.255)),0)+IF(F420="PŽ",IF(L420&gt;31,0,IF(J420&gt;31,(32-L420)*0.255,((32-L420)-(32-J420))*0.255)),0)+IF(F420="EČ",IF(L420&gt;23,0,IF(J420&gt;23,(24-L420)*0.612,((24-L420)-(24-J420))*0.612)),0)+IF(F420="EČneol",IF(L420&gt;7,0,IF(J420&gt;7,(8-L420)*0.204,((8-L420)-(8-J420))*0.204)),0)+IF(F420="EŽ",IF(L420&gt;23,0,IF(J420&gt;23,(24-L420)*0.204,((24-L420)-(24-J420))*0.204)),0)+IF(F420="PT",IF(L420&gt;31,0,IF(J420&gt;31,(32-L420)*0.204,((32-L420)-(32-J420))*0.204)),0)+IF(F420="JOŽ",IF(L420&gt;23,0,IF(J420&gt;23,(24-L420)*0.255,((24-L420)-(24-J420))*0.255)),0)+IF(F420="JPČ",IF(L420&gt;23,0,IF(J420&gt;23,(24-L420)*0.204,((24-L420)-(24-J420))*0.204)),0)+IF(F420="JEČ",IF(L420&gt;15,0,IF(J420&gt;15,(16-L420)*0.102,((16-L420)-(16-J420))*0.102)),0)+IF(F420="JEOF",IF(L420&gt;15,0,IF(J420&gt;15,(16-L420)*0.102,((16-L420)-(16-J420))*0.102)),0)+IF(F420="JnPČ",IF(L420&gt;15,0,IF(J420&gt;15,(16-L420)*0.153,((16-L420)-(16-J420))*0.153)),0)+IF(F420="JnEČ",IF(L420&gt;15,0,IF(J420&gt;15,(16-L420)*0.0765,((16-L420)-(16-J420))*0.0765)),0)+IF(F420="JčPČ",IF(L420&gt;15,0,IF(J420&gt;15,(16-L420)*0.06375,((16-L420)-(16-J420))*0.06375)),0)+IF(F420="JčEČ",IF(L420&gt;15,0,IF(J420&gt;15,(16-L420)*0.051,((16-L420)-(16-J420))*0.051)),0)+IF(F420="NEAK",IF(L420&gt;23,0,IF(J420&gt;23,(24-L420)*0.03444,((24-L420)-(24-J420))*0.03444)),0))</f>
        <v>0</v>
      </c>
      <c r="Q420" s="11">
        <f t="shared" ref="Q420:Q428" si="125">IF(ISERROR(P420*100/N420),0,(P420*100/N420))</f>
        <v>0</v>
      </c>
      <c r="R420" s="10">
        <f t="shared" si="123"/>
        <v>0</v>
      </c>
      <c r="S420" s="8"/>
      <c r="T420" s="8"/>
    </row>
    <row r="421" spans="1:20">
      <c r="A421" s="62">
        <v>3</v>
      </c>
      <c r="B421" s="62"/>
      <c r="C421" s="12"/>
      <c r="D421" s="62"/>
      <c r="E421" s="62"/>
      <c r="F421" s="62"/>
      <c r="G421" s="62"/>
      <c r="H421" s="62"/>
      <c r="I421" s="62"/>
      <c r="J421" s="62"/>
      <c r="K421" s="62"/>
      <c r="L421" s="62"/>
      <c r="M421" s="62"/>
      <c r="N421" s="3">
        <f t="shared" si="119"/>
        <v>0</v>
      </c>
      <c r="O421" s="9">
        <f t="shared" si="120"/>
        <v>0</v>
      </c>
      <c r="P421" s="4">
        <f t="shared" si="124"/>
        <v>0</v>
      </c>
      <c r="Q421" s="11">
        <f t="shared" si="125"/>
        <v>0</v>
      </c>
      <c r="R421" s="10">
        <f t="shared" si="123"/>
        <v>0</v>
      </c>
      <c r="S421" s="8"/>
      <c r="T421" s="8"/>
    </row>
    <row r="422" spans="1:20">
      <c r="A422" s="62">
        <v>4</v>
      </c>
      <c r="B422" s="62"/>
      <c r="C422" s="12"/>
      <c r="D422" s="62"/>
      <c r="E422" s="62"/>
      <c r="F422" s="62"/>
      <c r="G422" s="62"/>
      <c r="H422" s="62"/>
      <c r="I422" s="62"/>
      <c r="J422" s="62"/>
      <c r="K422" s="62"/>
      <c r="L422" s="62"/>
      <c r="M422" s="62"/>
      <c r="N422" s="3">
        <f t="shared" si="119"/>
        <v>0</v>
      </c>
      <c r="O422" s="9">
        <f t="shared" si="120"/>
        <v>0</v>
      </c>
      <c r="P422" s="4">
        <f t="shared" si="124"/>
        <v>0</v>
      </c>
      <c r="Q422" s="11">
        <f t="shared" si="125"/>
        <v>0</v>
      </c>
      <c r="R422" s="10">
        <f t="shared" si="123"/>
        <v>0</v>
      </c>
      <c r="S422" s="8"/>
      <c r="T422" s="8"/>
    </row>
    <row r="423" spans="1:20">
      <c r="A423" s="62">
        <v>5</v>
      </c>
      <c r="B423" s="62"/>
      <c r="C423" s="1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3">
        <f t="shared" si="119"/>
        <v>0</v>
      </c>
      <c r="O423" s="9">
        <f t="shared" si="120"/>
        <v>0</v>
      </c>
      <c r="P423" s="4">
        <f t="shared" si="124"/>
        <v>0</v>
      </c>
      <c r="Q423" s="11">
        <f t="shared" si="125"/>
        <v>0</v>
      </c>
      <c r="R423" s="10">
        <f t="shared" si="123"/>
        <v>0</v>
      </c>
      <c r="S423" s="8"/>
      <c r="T423" s="8"/>
    </row>
    <row r="424" spans="1:20">
      <c r="A424" s="62">
        <v>6</v>
      </c>
      <c r="B424" s="62"/>
      <c r="C424" s="1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3">
        <f t="shared" si="119"/>
        <v>0</v>
      </c>
      <c r="O424" s="9">
        <f t="shared" si="120"/>
        <v>0</v>
      </c>
      <c r="P424" s="4">
        <f t="shared" si="124"/>
        <v>0</v>
      </c>
      <c r="Q424" s="11">
        <f t="shared" si="125"/>
        <v>0</v>
      </c>
      <c r="R424" s="10">
        <f t="shared" si="123"/>
        <v>0</v>
      </c>
      <c r="S424" s="8"/>
      <c r="T424" s="8"/>
    </row>
    <row r="425" spans="1:20">
      <c r="A425" s="62">
        <v>7</v>
      </c>
      <c r="B425" s="62"/>
      <c r="C425" s="1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3">
        <f t="shared" si="119"/>
        <v>0</v>
      </c>
      <c r="O425" s="9">
        <f t="shared" si="120"/>
        <v>0</v>
      </c>
      <c r="P425" s="4">
        <f t="shared" si="124"/>
        <v>0</v>
      </c>
      <c r="Q425" s="11">
        <f t="shared" si="125"/>
        <v>0</v>
      </c>
      <c r="R425" s="10">
        <f t="shared" si="123"/>
        <v>0</v>
      </c>
      <c r="S425" s="8"/>
      <c r="T425" s="8"/>
    </row>
    <row r="426" spans="1:20">
      <c r="A426" s="62">
        <v>8</v>
      </c>
      <c r="B426" s="62"/>
      <c r="C426" s="1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3">
        <f t="shared" si="119"/>
        <v>0</v>
      </c>
      <c r="O426" s="9">
        <f t="shared" si="120"/>
        <v>0</v>
      </c>
      <c r="P426" s="4">
        <f t="shared" si="124"/>
        <v>0</v>
      </c>
      <c r="Q426" s="11">
        <f t="shared" si="125"/>
        <v>0</v>
      </c>
      <c r="R426" s="10">
        <f t="shared" si="123"/>
        <v>0</v>
      </c>
      <c r="S426" s="8"/>
      <c r="T426" s="8"/>
    </row>
    <row r="427" spans="1:20">
      <c r="A427" s="62">
        <v>9</v>
      </c>
      <c r="B427" s="62"/>
      <c r="C427" s="1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3">
        <f t="shared" si="119"/>
        <v>0</v>
      </c>
      <c r="O427" s="9">
        <f t="shared" si="120"/>
        <v>0</v>
      </c>
      <c r="P427" s="4">
        <f t="shared" si="124"/>
        <v>0</v>
      </c>
      <c r="Q427" s="11">
        <f t="shared" si="125"/>
        <v>0</v>
      </c>
      <c r="R427" s="10">
        <f t="shared" si="123"/>
        <v>0</v>
      </c>
      <c r="S427" s="8"/>
      <c r="T427" s="8"/>
    </row>
    <row r="428" spans="1:20">
      <c r="A428" s="62">
        <v>10</v>
      </c>
      <c r="B428" s="62"/>
      <c r="C428" s="1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3">
        <f t="shared" si="119"/>
        <v>0</v>
      </c>
      <c r="O428" s="9">
        <f t="shared" si="120"/>
        <v>0</v>
      </c>
      <c r="P428" s="4">
        <f t="shared" si="124"/>
        <v>0</v>
      </c>
      <c r="Q428" s="11">
        <f t="shared" si="125"/>
        <v>0</v>
      </c>
      <c r="R428" s="10">
        <f t="shared" si="123"/>
        <v>0</v>
      </c>
      <c r="S428" s="8"/>
      <c r="T428" s="8"/>
    </row>
    <row r="429" spans="1:20">
      <c r="A429" s="65" t="s">
        <v>35</v>
      </c>
      <c r="B429" s="66"/>
      <c r="C429" s="66"/>
      <c r="D429" s="66"/>
      <c r="E429" s="66"/>
      <c r="F429" s="66"/>
      <c r="G429" s="66"/>
      <c r="H429" s="66"/>
      <c r="I429" s="66"/>
      <c r="J429" s="66"/>
      <c r="K429" s="66"/>
      <c r="L429" s="66"/>
      <c r="M429" s="66"/>
      <c r="N429" s="66"/>
      <c r="O429" s="66"/>
      <c r="P429" s="66"/>
      <c r="Q429" s="67"/>
      <c r="R429" s="10">
        <f>SUM(R419:R428)</f>
        <v>0</v>
      </c>
      <c r="S429" s="8"/>
      <c r="T429" s="8"/>
    </row>
    <row r="430" spans="1:20" ht="15.75">
      <c r="A430" s="24" t="s">
        <v>36</v>
      </c>
      <c r="B430" s="2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6"/>
      <c r="S430" s="8"/>
      <c r="T430" s="8"/>
    </row>
    <row r="431" spans="1:20">
      <c r="A431" s="49" t="s">
        <v>58</v>
      </c>
      <c r="B431" s="49"/>
      <c r="C431" s="49"/>
      <c r="D431" s="49"/>
      <c r="E431" s="49"/>
      <c r="F431" s="49"/>
      <c r="G431" s="49"/>
      <c r="H431" s="49"/>
      <c r="I431" s="49"/>
      <c r="J431" s="15"/>
      <c r="K431" s="15"/>
      <c r="L431" s="15"/>
      <c r="M431" s="15"/>
      <c r="N431" s="15"/>
      <c r="O431" s="15"/>
      <c r="P431" s="15"/>
      <c r="Q431" s="15"/>
      <c r="R431" s="16"/>
      <c r="S431" s="8"/>
      <c r="T431" s="8"/>
    </row>
    <row r="432" spans="1:20" s="8" customFormat="1">
      <c r="A432" s="49"/>
      <c r="B432" s="49"/>
      <c r="C432" s="49"/>
      <c r="D432" s="49"/>
      <c r="E432" s="49"/>
      <c r="F432" s="49"/>
      <c r="G432" s="49"/>
      <c r="H432" s="49"/>
      <c r="I432" s="49"/>
      <c r="J432" s="15"/>
      <c r="K432" s="15"/>
      <c r="L432" s="15"/>
      <c r="M432" s="15"/>
      <c r="N432" s="15"/>
      <c r="O432" s="15"/>
      <c r="P432" s="15"/>
      <c r="Q432" s="15"/>
      <c r="R432" s="16"/>
    </row>
    <row r="433" spans="1:20">
      <c r="A433" s="68" t="s">
        <v>159</v>
      </c>
      <c r="B433" s="69"/>
      <c r="C433" s="69"/>
      <c r="D433" s="69"/>
      <c r="E433" s="69"/>
      <c r="F433" s="69"/>
      <c r="G433" s="69"/>
      <c r="H433" s="69"/>
      <c r="I433" s="69"/>
      <c r="J433" s="69"/>
      <c r="K433" s="69"/>
      <c r="L433" s="69"/>
      <c r="M433" s="69"/>
      <c r="N433" s="69"/>
      <c r="O433" s="69"/>
      <c r="P433" s="69"/>
      <c r="Q433" s="58"/>
      <c r="R433" s="8"/>
      <c r="S433" s="8"/>
      <c r="T433" s="8"/>
    </row>
    <row r="434" spans="1:20" ht="18">
      <c r="A434" s="70" t="s">
        <v>26</v>
      </c>
      <c r="B434" s="71"/>
      <c r="C434" s="71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8"/>
      <c r="R434" s="8"/>
      <c r="S434" s="8"/>
      <c r="T434" s="8"/>
    </row>
    <row r="435" spans="1:20">
      <c r="A435" s="68" t="s">
        <v>46</v>
      </c>
      <c r="B435" s="69"/>
      <c r="C435" s="69"/>
      <c r="D435" s="69"/>
      <c r="E435" s="69"/>
      <c r="F435" s="69"/>
      <c r="G435" s="69"/>
      <c r="H435" s="69"/>
      <c r="I435" s="69"/>
      <c r="J435" s="69"/>
      <c r="K435" s="69"/>
      <c r="L435" s="69"/>
      <c r="M435" s="69"/>
      <c r="N435" s="69"/>
      <c r="O435" s="69"/>
      <c r="P435" s="69"/>
      <c r="Q435" s="58"/>
      <c r="R435" s="8"/>
      <c r="S435" s="8"/>
      <c r="T435" s="8"/>
    </row>
    <row r="436" spans="1:20">
      <c r="A436" s="62">
        <v>1</v>
      </c>
      <c r="B436" s="62"/>
      <c r="C436" s="1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3">
        <f t="shared" ref="N436:N445" si="126">(IF(F436="OŽ",IF(L436=1,550.8,IF(L436=2,426.38,IF(L436=3,342.14,IF(L436=4,181.44,IF(L436=5,168.48,IF(L436=6,155.52,IF(L436=7,148.5,IF(L436=8,144,0))))))))+IF(L436&lt;=8,0,IF(L436&lt;=16,137.7,IF(L436&lt;=24,108,IF(L436&lt;=32,80.1,IF(L436&lt;=36,52.2,0)))))-IF(L436&lt;=8,0,IF(L436&lt;=16,(L436-9)*2.754,IF(L436&lt;=24,(L436-17)* 2.754,IF(L436&lt;=32,(L436-25)* 2.754,IF(L436&lt;=36,(L436-33)*2.754,0))))),0)+IF(F436="PČ",IF(L436=1,449,IF(L436=2,314.6,IF(L436=3,238,IF(L436=4,172,IF(L436=5,159,IF(L436=6,145,IF(L436=7,132,IF(L436=8,119,0))))))))+IF(L436&lt;=8,0,IF(L436&lt;=16,88,IF(L436&lt;=24,55,IF(L436&lt;=32,22,0))))-IF(L436&lt;=8,0,IF(L436&lt;=16,(L436-9)*2.245,IF(L436&lt;=24,(L436-17)*2.245,IF(L436&lt;=32,(L436-25)*2.245,0)))),0)+IF(F436="PČneol",IF(L436=1,85,IF(L436=2,64.61,IF(L436=3,50.76,IF(L436=4,16.25,IF(L436=5,15,IF(L436=6,13.75,IF(L436=7,12.5,IF(L436=8,11.25,0))))))))+IF(L436&lt;=8,0,IF(L436&lt;=16,9,0))-IF(L436&lt;=8,0,IF(L436&lt;=16,(L436-9)*0.425,0)),0)+IF(F436="PŽ",IF(L436=1,85,IF(L436=2,59.5,IF(L436=3,45,IF(L436=4,32.5,IF(L436=5,30,IF(L436=6,27.5,IF(L436=7,25,IF(L436=8,22.5,0))))))))+IF(L436&lt;=8,0,IF(L436&lt;=16,19,IF(L436&lt;=24,13,IF(L436&lt;=32,8,0))))-IF(L436&lt;=8,0,IF(L436&lt;=16,(L436-9)*0.425,IF(L436&lt;=24,(L436-17)*0.425,IF(L436&lt;=32,(L436-25)*0.425,0)))),0)+IF(F436="EČ",IF(L436=1,204,IF(L436=2,156.24,IF(L436=3,123.84,IF(L436=4,72,IF(L436=5,66,IF(L436=6,60,IF(L436=7,54,IF(L436=8,48,0))))))))+IF(L436&lt;=8,0,IF(L436&lt;=16,40,IF(L436&lt;=24,25,0)))-IF(L436&lt;=8,0,IF(L436&lt;=16,(L436-9)*1.02,IF(L436&lt;=24,(L436-17)*1.02,0))),0)+IF(F436="EČneol",IF(L436=1,68,IF(L436=2,51.69,IF(L436=3,40.61,IF(L436=4,13,IF(L436=5,12,IF(L436=6,11,IF(L436=7,10,IF(L436=8,9,0)))))))))+IF(F436="EŽ",IF(L436=1,68,IF(L436=2,47.6,IF(L436=3,36,IF(L436=4,18,IF(L436=5,16.5,IF(L436=6,15,IF(L436=7,13.5,IF(L436=8,12,0))))))))+IF(L436&lt;=8,0,IF(L436&lt;=16,10,IF(L436&lt;=24,6,0)))-IF(L436&lt;=8,0,IF(L436&lt;=16,(L436-9)*0.34,IF(L436&lt;=24,(L436-17)*0.34,0))),0)+IF(F436="PT",IF(L436=1,68,IF(L436=2,52.08,IF(L436=3,41.28,IF(L436=4,24,IF(L436=5,22,IF(L436=6,20,IF(L436=7,18,IF(L436=8,16,0))))))))+IF(L436&lt;=8,0,IF(L436&lt;=16,13,IF(L436&lt;=24,9,IF(L436&lt;=32,4,0))))-IF(L436&lt;=8,0,IF(L436&lt;=16,(L436-9)*0.34,IF(L436&lt;=24,(L436-17)*0.34,IF(L436&lt;=32,(L436-25)*0.34,0)))),0)+IF(F436="JOŽ",IF(L436=1,85,IF(L436=2,59.5,IF(L436=3,45,IF(L436=4,32.5,IF(L436=5,30,IF(L436=6,27.5,IF(L436=7,25,IF(L436=8,22.5,0))))))))+IF(L436&lt;=8,0,IF(L436&lt;=16,19,IF(L436&lt;=24,13,0)))-IF(L436&lt;=8,0,IF(L436&lt;=16,(L436-9)*0.425,IF(L436&lt;=24,(L436-17)*0.425,0))),0)+IF(F436="JPČ",IF(L436=1,68,IF(L436=2,47.6,IF(L436=3,36,IF(L436=4,26,IF(L436=5,24,IF(L436=6,22,IF(L436=7,20,IF(L436=8,18,0))))))))+IF(L436&lt;=8,0,IF(L436&lt;=16,13,IF(L436&lt;=24,9,0)))-IF(L436&lt;=8,0,IF(L436&lt;=16,(L436-9)*0.34,IF(L436&lt;=24,(L436-17)*0.34,0))),0)+IF(F436="JEČ",IF(L436=1,34,IF(L436=2,26.04,IF(L436=3,20.6,IF(L436=4,12,IF(L436=5,11,IF(L436=6,10,IF(L436=7,9,IF(L436=8,8,0))))))))+IF(L436&lt;=8,0,IF(L436&lt;=16,6,0))-IF(L436&lt;=8,0,IF(L436&lt;=16,(L436-9)*0.17,0)),0)+IF(F436="JEOF",IF(L436=1,34,IF(L436=2,26.04,IF(L436=3,20.6,IF(L436=4,12,IF(L436=5,11,IF(L436=6,10,IF(L436=7,9,IF(L436=8,8,0))))))))+IF(L436&lt;=8,0,IF(L436&lt;=16,6,0))-IF(L436&lt;=8,0,IF(L436&lt;=16,(L436-9)*0.17,0)),0)+IF(F436="JnPČ",IF(L436=1,51,IF(L436=2,35.7,IF(L436=3,27,IF(L436=4,19.5,IF(L436=5,18,IF(L436=6,16.5,IF(L436=7,15,IF(L436=8,13.5,0))))))))+IF(L436&lt;=8,0,IF(L436&lt;=16,10,0))-IF(L436&lt;=8,0,IF(L436&lt;=16,(L436-9)*0.255,0)),0)+IF(F436="JnEČ",IF(L436=1,25.5,IF(L436=2,19.53,IF(L436=3,15.48,IF(L436=4,9,IF(L436=5,8.25,IF(L436=6,7.5,IF(L436=7,6.75,IF(L436=8,6,0))))))))+IF(L436&lt;=8,0,IF(L436&lt;=16,5,0))-IF(L436&lt;=8,0,IF(L436&lt;=16,(L436-9)*0.1275,0)),0)+IF(F436="JčPČ",IF(L436=1,21.25,IF(L436=2,14.5,IF(L436=3,11.5,IF(L436=4,7,IF(L436=5,6.5,IF(L436=6,6,IF(L436=7,5.5,IF(L436=8,5,0))))))))+IF(L436&lt;=8,0,IF(L436&lt;=16,4,0))-IF(L436&lt;=8,0,IF(L436&lt;=16,(L436-9)*0.10625,0)),0)+IF(F436="JčEČ",IF(L436=1,17,IF(L436=2,13.02,IF(L436=3,10.32,IF(L436=4,6,IF(L436=5,5.5,IF(L436=6,5,IF(L436=7,4.5,IF(L436=8,4,0))))))))+IF(L436&lt;=8,0,IF(L436&lt;=16,3,0))-IF(L436&lt;=8,0,IF(L436&lt;=16,(L436-9)*0.085,0)),0)+IF(F436="NEAK",IF(L436=1,11.48,IF(L436=2,8.79,IF(L436=3,6.97,IF(L436=4,4.05,IF(L436=5,3.71,IF(L436=6,3.38,IF(L436=7,3.04,IF(L436=8,2.7,0))))))))+IF(L436&lt;=8,0,IF(L436&lt;=16,2,IF(L436&lt;=24,1.3,0)))-IF(L436&lt;=8,0,IF(L436&lt;=16,(L436-9)*0.0574,IF(L436&lt;=24,(L436-17)*0.0574,0))),0))*IF(L436&lt;0,1,IF(OR(F436="PČ",F436="PŽ",F436="PT"),IF(J436&lt;32,J436/32,1),1))* IF(L436&lt;0,1,IF(OR(F436="EČ",F436="EŽ",F436="JOŽ",F436="JPČ",F436="NEAK"),IF(J436&lt;24,J436/24,1),1))*IF(L436&lt;0,1,IF(OR(F436="PČneol",F436="JEČ",F436="JEOF",F436="JnPČ",F436="JnEČ",F436="JčPČ",F436="JčEČ"),IF(J436&lt;16,J436/16,1),1))*IF(L436&lt;0,1,IF(F436="EČneol",IF(J436&lt;8,J436/8,1),1))</f>
        <v>0</v>
      </c>
      <c r="O436" s="9">
        <f t="shared" ref="O436:O445" si="127">IF(F436="OŽ",N436,IF(H436="Ne",IF(J436*0.3&lt;J436-L436,N436,0),IF(J436*0.1&lt;J436-L436,N436,0)))</f>
        <v>0</v>
      </c>
      <c r="P436" s="4">
        <f t="shared" ref="P436" si="128">IF(O436=0,0,IF(F436="OŽ",IF(L436&gt;35,0,IF(J436&gt;35,(36-L436)*1.836,((36-L436)-(36-J436))*1.836)),0)+IF(F436="PČ",IF(L436&gt;31,0,IF(J436&gt;31,(32-L436)*1.347,((32-L436)-(32-J436))*1.347)),0)+ IF(F436="PČneol",IF(L436&gt;15,0,IF(J436&gt;15,(16-L436)*0.255,((16-L436)-(16-J436))*0.255)),0)+IF(F436="PŽ",IF(L436&gt;31,0,IF(J436&gt;31,(32-L436)*0.255,((32-L436)-(32-J436))*0.255)),0)+IF(F436="EČ",IF(L436&gt;23,0,IF(J436&gt;23,(24-L436)*0.612,((24-L436)-(24-J436))*0.612)),0)+IF(F436="EČneol",IF(L436&gt;7,0,IF(J436&gt;7,(8-L436)*0.204,((8-L436)-(8-J436))*0.204)),0)+IF(F436="EŽ",IF(L436&gt;23,0,IF(J436&gt;23,(24-L436)*0.204,((24-L436)-(24-J436))*0.204)),0)+IF(F436="PT",IF(L436&gt;31,0,IF(J436&gt;31,(32-L436)*0.204,((32-L436)-(32-J436))*0.204)),0)+IF(F436="JOŽ",IF(L436&gt;23,0,IF(J436&gt;23,(24-L436)*0.255,((24-L436)-(24-J436))*0.255)),0)+IF(F436="JPČ",IF(L436&gt;23,0,IF(J436&gt;23,(24-L436)*0.204,((24-L436)-(24-J436))*0.204)),0)+IF(F436="JEČ",IF(L436&gt;15,0,IF(J436&gt;15,(16-L436)*0.102,((16-L436)-(16-J436))*0.102)),0)+IF(F436="JEOF",IF(L436&gt;15,0,IF(J436&gt;15,(16-L436)*0.102,((16-L436)-(16-J436))*0.102)),0)+IF(F436="JnPČ",IF(L436&gt;15,0,IF(J436&gt;15,(16-L436)*0.153,((16-L436)-(16-J436))*0.153)),0)+IF(F436="JnEČ",IF(L436&gt;15,0,IF(J436&gt;15,(16-L436)*0.0765,((16-L436)-(16-J436))*0.0765)),0)+IF(F436="JčPČ",IF(L436&gt;15,0,IF(J436&gt;15,(16-L436)*0.06375,((16-L436)-(16-J436))*0.06375)),0)+IF(F436="JčEČ",IF(L436&gt;15,0,IF(J436&gt;15,(16-L436)*0.051,((16-L436)-(16-J436))*0.051)),0)+IF(F436="NEAK",IF(L436&gt;23,0,IF(J436&gt;23,(24-L436)*0.03444,((24-L436)-(24-J436))*0.03444)),0))</f>
        <v>0</v>
      </c>
      <c r="Q436" s="11">
        <f t="shared" ref="Q436" si="129">IF(ISERROR(P436*100/N436),0,(P436*100/N436))</f>
        <v>0</v>
      </c>
      <c r="R436" s="10">
        <f t="shared" ref="R436:R445" si="130">IF(Q436&lt;=30,O436+P436,O436+O436*0.3)*IF(G436=1,0.4,IF(G436=2,0.75,IF(G436="1 (kas 4 m. 1 k. nerengiamos)",0.52,1)))*IF(D436="olimpinė",1,IF(M436="Ne",0.5,1))*IF(OR(A$5="Lietuvos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federacija"),IF(OR(J436&lt;8,K436&lt;16),0,1),1)*E436*IF(I436&lt;=1,1,1/I436)*IF(OR(A$5="Lietuvos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36" s="8"/>
      <c r="T436" s="8"/>
    </row>
    <row r="437" spans="1:20">
      <c r="A437" s="62">
        <v>2</v>
      </c>
      <c r="B437" s="62"/>
      <c r="C437" s="1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3">
        <f t="shared" si="126"/>
        <v>0</v>
      </c>
      <c r="O437" s="9">
        <f t="shared" si="127"/>
        <v>0</v>
      </c>
      <c r="P437" s="4">
        <f t="shared" ref="P437:P445" si="131">IF(O437=0,0,IF(F437="OŽ",IF(L437&gt;35,0,IF(J437&gt;35,(36-L437)*1.836,((36-L437)-(36-J437))*1.836)),0)+IF(F437="PČ",IF(L437&gt;31,0,IF(J437&gt;31,(32-L437)*1.347,((32-L437)-(32-J437))*1.347)),0)+ IF(F437="PČneol",IF(L437&gt;15,0,IF(J437&gt;15,(16-L437)*0.255,((16-L437)-(16-J437))*0.255)),0)+IF(F437="PŽ",IF(L437&gt;31,0,IF(J437&gt;31,(32-L437)*0.255,((32-L437)-(32-J437))*0.255)),0)+IF(F437="EČ",IF(L437&gt;23,0,IF(J437&gt;23,(24-L437)*0.612,((24-L437)-(24-J437))*0.612)),0)+IF(F437="EČneol",IF(L437&gt;7,0,IF(J437&gt;7,(8-L437)*0.204,((8-L437)-(8-J437))*0.204)),0)+IF(F437="EŽ",IF(L437&gt;23,0,IF(J437&gt;23,(24-L437)*0.204,((24-L437)-(24-J437))*0.204)),0)+IF(F437="PT",IF(L437&gt;31,0,IF(J437&gt;31,(32-L437)*0.204,((32-L437)-(32-J437))*0.204)),0)+IF(F437="JOŽ",IF(L437&gt;23,0,IF(J437&gt;23,(24-L437)*0.255,((24-L437)-(24-J437))*0.255)),0)+IF(F437="JPČ",IF(L437&gt;23,0,IF(J437&gt;23,(24-L437)*0.204,((24-L437)-(24-J437))*0.204)),0)+IF(F437="JEČ",IF(L437&gt;15,0,IF(J437&gt;15,(16-L437)*0.102,((16-L437)-(16-J437))*0.102)),0)+IF(F437="JEOF",IF(L437&gt;15,0,IF(J437&gt;15,(16-L437)*0.102,((16-L437)-(16-J437))*0.102)),0)+IF(F437="JnPČ",IF(L437&gt;15,0,IF(J437&gt;15,(16-L437)*0.153,((16-L437)-(16-J437))*0.153)),0)+IF(F437="JnEČ",IF(L437&gt;15,0,IF(J437&gt;15,(16-L437)*0.0765,((16-L437)-(16-J437))*0.0765)),0)+IF(F437="JčPČ",IF(L437&gt;15,0,IF(J437&gt;15,(16-L437)*0.06375,((16-L437)-(16-J437))*0.06375)),0)+IF(F437="JčEČ",IF(L437&gt;15,0,IF(J437&gt;15,(16-L437)*0.051,((16-L437)-(16-J437))*0.051)),0)+IF(F437="NEAK",IF(L437&gt;23,0,IF(J437&gt;23,(24-L437)*0.03444,((24-L437)-(24-J437))*0.03444)),0))</f>
        <v>0</v>
      </c>
      <c r="Q437" s="11">
        <f t="shared" ref="Q437:Q445" si="132">IF(ISERROR(P437*100/N437),0,(P437*100/N437))</f>
        <v>0</v>
      </c>
      <c r="R437" s="10">
        <f t="shared" si="130"/>
        <v>0</v>
      </c>
      <c r="S437" s="8"/>
      <c r="T437" s="8"/>
    </row>
    <row r="438" spans="1:20">
      <c r="A438" s="62">
        <v>3</v>
      </c>
      <c r="B438" s="62"/>
      <c r="C438" s="12"/>
      <c r="D438" s="62"/>
      <c r="E438" s="62"/>
      <c r="F438" s="62"/>
      <c r="G438" s="62"/>
      <c r="H438" s="62"/>
      <c r="I438" s="62"/>
      <c r="J438" s="62"/>
      <c r="K438" s="62"/>
      <c r="L438" s="62"/>
      <c r="M438" s="62"/>
      <c r="N438" s="3">
        <f t="shared" si="126"/>
        <v>0</v>
      </c>
      <c r="O438" s="9">
        <f t="shared" si="127"/>
        <v>0</v>
      </c>
      <c r="P438" s="4">
        <f t="shared" si="131"/>
        <v>0</v>
      </c>
      <c r="Q438" s="11">
        <f t="shared" si="132"/>
        <v>0</v>
      </c>
      <c r="R438" s="10">
        <f t="shared" si="130"/>
        <v>0</v>
      </c>
      <c r="S438" s="8"/>
      <c r="T438" s="8"/>
    </row>
    <row r="439" spans="1:20">
      <c r="A439" s="62">
        <v>4</v>
      </c>
      <c r="B439" s="62"/>
      <c r="C439" s="12"/>
      <c r="D439" s="62"/>
      <c r="E439" s="62"/>
      <c r="F439" s="62"/>
      <c r="G439" s="62"/>
      <c r="H439" s="62"/>
      <c r="I439" s="62"/>
      <c r="J439" s="62"/>
      <c r="K439" s="62"/>
      <c r="L439" s="62"/>
      <c r="M439" s="62"/>
      <c r="N439" s="3">
        <f t="shared" si="126"/>
        <v>0</v>
      </c>
      <c r="O439" s="9">
        <f t="shared" si="127"/>
        <v>0</v>
      </c>
      <c r="P439" s="4">
        <f t="shared" si="131"/>
        <v>0</v>
      </c>
      <c r="Q439" s="11">
        <f t="shared" si="132"/>
        <v>0</v>
      </c>
      <c r="R439" s="10">
        <f t="shared" si="130"/>
        <v>0</v>
      </c>
      <c r="S439" s="8"/>
      <c r="T439" s="8"/>
    </row>
    <row r="440" spans="1:20">
      <c r="A440" s="62">
        <v>5</v>
      </c>
      <c r="B440" s="62"/>
      <c r="C440" s="12"/>
      <c r="D440" s="62"/>
      <c r="E440" s="62"/>
      <c r="F440" s="62"/>
      <c r="G440" s="62"/>
      <c r="H440" s="62"/>
      <c r="I440" s="62"/>
      <c r="J440" s="62"/>
      <c r="K440" s="62"/>
      <c r="L440" s="62"/>
      <c r="M440" s="62"/>
      <c r="N440" s="3">
        <f t="shared" si="126"/>
        <v>0</v>
      </c>
      <c r="O440" s="9">
        <f t="shared" si="127"/>
        <v>0</v>
      </c>
      <c r="P440" s="4">
        <f t="shared" si="131"/>
        <v>0</v>
      </c>
      <c r="Q440" s="11">
        <f t="shared" si="132"/>
        <v>0</v>
      </c>
      <c r="R440" s="10">
        <f t="shared" si="130"/>
        <v>0</v>
      </c>
      <c r="S440" s="8"/>
      <c r="T440" s="8"/>
    </row>
    <row r="441" spans="1:20">
      <c r="A441" s="62">
        <v>6</v>
      </c>
      <c r="B441" s="62"/>
      <c r="C441" s="12"/>
      <c r="D441" s="62"/>
      <c r="E441" s="62"/>
      <c r="F441" s="62"/>
      <c r="G441" s="62"/>
      <c r="H441" s="62"/>
      <c r="I441" s="62"/>
      <c r="J441" s="62"/>
      <c r="K441" s="62"/>
      <c r="L441" s="62"/>
      <c r="M441" s="62"/>
      <c r="N441" s="3">
        <f t="shared" si="126"/>
        <v>0</v>
      </c>
      <c r="O441" s="9">
        <f t="shared" si="127"/>
        <v>0</v>
      </c>
      <c r="P441" s="4">
        <f t="shared" si="131"/>
        <v>0</v>
      </c>
      <c r="Q441" s="11">
        <f t="shared" si="132"/>
        <v>0</v>
      </c>
      <c r="R441" s="10">
        <f t="shared" si="130"/>
        <v>0</v>
      </c>
      <c r="S441" s="8"/>
      <c r="T441" s="8"/>
    </row>
    <row r="442" spans="1:20">
      <c r="A442" s="62">
        <v>7</v>
      </c>
      <c r="B442" s="62"/>
      <c r="C442" s="12"/>
      <c r="D442" s="62"/>
      <c r="E442" s="62"/>
      <c r="F442" s="62"/>
      <c r="G442" s="62"/>
      <c r="H442" s="62"/>
      <c r="I442" s="62"/>
      <c r="J442" s="62"/>
      <c r="K442" s="62"/>
      <c r="L442" s="62"/>
      <c r="M442" s="62"/>
      <c r="N442" s="3">
        <f t="shared" si="126"/>
        <v>0</v>
      </c>
      <c r="O442" s="9">
        <f t="shared" si="127"/>
        <v>0</v>
      </c>
      <c r="P442" s="4">
        <f t="shared" si="131"/>
        <v>0</v>
      </c>
      <c r="Q442" s="11">
        <f t="shared" si="132"/>
        <v>0</v>
      </c>
      <c r="R442" s="10">
        <f t="shared" si="130"/>
        <v>0</v>
      </c>
      <c r="S442" s="8"/>
      <c r="T442" s="8"/>
    </row>
    <row r="443" spans="1:20">
      <c r="A443" s="62">
        <v>8</v>
      </c>
      <c r="B443" s="62"/>
      <c r="C443" s="12"/>
      <c r="D443" s="62"/>
      <c r="E443" s="62"/>
      <c r="F443" s="62"/>
      <c r="G443" s="62"/>
      <c r="H443" s="62"/>
      <c r="I443" s="62"/>
      <c r="J443" s="62"/>
      <c r="K443" s="62"/>
      <c r="L443" s="62"/>
      <c r="M443" s="62"/>
      <c r="N443" s="3">
        <f t="shared" si="126"/>
        <v>0</v>
      </c>
      <c r="O443" s="9">
        <f t="shared" si="127"/>
        <v>0</v>
      </c>
      <c r="P443" s="4">
        <f t="shared" si="131"/>
        <v>0</v>
      </c>
      <c r="Q443" s="11">
        <f t="shared" si="132"/>
        <v>0</v>
      </c>
      <c r="R443" s="10">
        <f t="shared" si="130"/>
        <v>0</v>
      </c>
      <c r="S443" s="8"/>
      <c r="T443" s="8"/>
    </row>
    <row r="444" spans="1:20">
      <c r="A444" s="62">
        <v>9</v>
      </c>
      <c r="B444" s="62"/>
      <c r="C444" s="12"/>
      <c r="D444" s="62"/>
      <c r="E444" s="62"/>
      <c r="F444" s="62"/>
      <c r="G444" s="62"/>
      <c r="H444" s="62"/>
      <c r="I444" s="62"/>
      <c r="J444" s="62"/>
      <c r="K444" s="62"/>
      <c r="L444" s="62"/>
      <c r="M444" s="62"/>
      <c r="N444" s="3">
        <f t="shared" si="126"/>
        <v>0</v>
      </c>
      <c r="O444" s="9">
        <f t="shared" si="127"/>
        <v>0</v>
      </c>
      <c r="P444" s="4">
        <f t="shared" si="131"/>
        <v>0</v>
      </c>
      <c r="Q444" s="11">
        <f t="shared" si="132"/>
        <v>0</v>
      </c>
      <c r="R444" s="10">
        <f t="shared" si="130"/>
        <v>0</v>
      </c>
      <c r="S444" s="8"/>
      <c r="T444" s="8"/>
    </row>
    <row r="445" spans="1:20">
      <c r="A445" s="62">
        <v>10</v>
      </c>
      <c r="B445" s="62"/>
      <c r="C445" s="12"/>
      <c r="D445" s="62"/>
      <c r="E445" s="62"/>
      <c r="F445" s="62"/>
      <c r="G445" s="62"/>
      <c r="H445" s="62"/>
      <c r="I445" s="62"/>
      <c r="J445" s="62"/>
      <c r="K445" s="62"/>
      <c r="L445" s="62"/>
      <c r="M445" s="62"/>
      <c r="N445" s="3">
        <f t="shared" si="126"/>
        <v>0</v>
      </c>
      <c r="O445" s="9">
        <f t="shared" si="127"/>
        <v>0</v>
      </c>
      <c r="P445" s="4">
        <f t="shared" si="131"/>
        <v>0</v>
      </c>
      <c r="Q445" s="11">
        <f t="shared" si="132"/>
        <v>0</v>
      </c>
      <c r="R445" s="10">
        <f t="shared" si="130"/>
        <v>0</v>
      </c>
      <c r="S445" s="8"/>
      <c r="T445" s="8"/>
    </row>
    <row r="446" spans="1:20">
      <c r="A446" s="65" t="s">
        <v>35</v>
      </c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7"/>
      <c r="R446" s="10">
        <f>SUM(R436:R445)</f>
        <v>0</v>
      </c>
      <c r="S446" s="8"/>
      <c r="T446" s="8"/>
    </row>
    <row r="447" spans="1:20" ht="15.75">
      <c r="A447" s="24" t="s">
        <v>36</v>
      </c>
      <c r="B447" s="2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6"/>
      <c r="S447" s="8"/>
      <c r="T447" s="8"/>
    </row>
    <row r="448" spans="1:20">
      <c r="A448" s="49" t="s">
        <v>58</v>
      </c>
      <c r="B448" s="49"/>
      <c r="C448" s="49"/>
      <c r="D448" s="49"/>
      <c r="E448" s="49"/>
      <c r="F448" s="49"/>
      <c r="G448" s="49"/>
      <c r="H448" s="49"/>
      <c r="I448" s="49"/>
      <c r="J448" s="15"/>
      <c r="K448" s="15"/>
      <c r="L448" s="15"/>
      <c r="M448" s="15"/>
      <c r="N448" s="15"/>
      <c r="O448" s="15"/>
      <c r="P448" s="15"/>
      <c r="Q448" s="15"/>
      <c r="R448" s="16"/>
      <c r="S448" s="8"/>
      <c r="T448" s="8"/>
    </row>
    <row r="449" spans="1:20" s="8" customFormat="1">
      <c r="A449" s="49"/>
      <c r="B449" s="49"/>
      <c r="C449" s="49"/>
      <c r="D449" s="49"/>
      <c r="E449" s="49"/>
      <c r="F449" s="49"/>
      <c r="G449" s="49"/>
      <c r="H449" s="49"/>
      <c r="I449" s="49"/>
      <c r="J449" s="15"/>
      <c r="K449" s="15"/>
      <c r="L449" s="15"/>
      <c r="M449" s="15"/>
      <c r="N449" s="15"/>
      <c r="O449" s="15"/>
      <c r="P449" s="15"/>
      <c r="Q449" s="15"/>
      <c r="R449" s="16"/>
    </row>
    <row r="450" spans="1:20">
      <c r="A450" s="68" t="s">
        <v>159</v>
      </c>
      <c r="B450" s="69"/>
      <c r="C450" s="69"/>
      <c r="D450" s="69"/>
      <c r="E450" s="69"/>
      <c r="F450" s="69"/>
      <c r="G450" s="69"/>
      <c r="H450" s="69"/>
      <c r="I450" s="69"/>
      <c r="J450" s="69"/>
      <c r="K450" s="69"/>
      <c r="L450" s="69"/>
      <c r="M450" s="69"/>
      <c r="N450" s="69"/>
      <c r="O450" s="69"/>
      <c r="P450" s="69"/>
      <c r="Q450" s="58"/>
      <c r="R450" s="8"/>
      <c r="S450" s="8"/>
      <c r="T450" s="8"/>
    </row>
    <row r="451" spans="1:20" ht="18">
      <c r="A451" s="70" t="s">
        <v>26</v>
      </c>
      <c r="B451" s="71"/>
      <c r="C451" s="71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8"/>
      <c r="R451" s="8"/>
      <c r="S451" s="8"/>
      <c r="T451" s="8"/>
    </row>
    <row r="452" spans="1:20">
      <c r="A452" s="68" t="s">
        <v>46</v>
      </c>
      <c r="B452" s="69"/>
      <c r="C452" s="69"/>
      <c r="D452" s="69"/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69"/>
      <c r="Q452" s="58"/>
      <c r="R452" s="8"/>
      <c r="S452" s="8"/>
      <c r="T452" s="8"/>
    </row>
    <row r="453" spans="1:20">
      <c r="A453" s="62">
        <v>1</v>
      </c>
      <c r="B453" s="62"/>
      <c r="C453" s="12"/>
      <c r="D453" s="62"/>
      <c r="E453" s="62"/>
      <c r="F453" s="62"/>
      <c r="G453" s="62"/>
      <c r="H453" s="62"/>
      <c r="I453" s="62"/>
      <c r="J453" s="62"/>
      <c r="K453" s="62"/>
      <c r="L453" s="62"/>
      <c r="M453" s="62"/>
      <c r="N453" s="3">
        <f t="shared" ref="N453:N462" si="133">(IF(F453="OŽ",IF(L453=1,550.8,IF(L453=2,426.38,IF(L453=3,342.14,IF(L453=4,181.44,IF(L453=5,168.48,IF(L453=6,155.52,IF(L453=7,148.5,IF(L453=8,144,0))))))))+IF(L453&lt;=8,0,IF(L453&lt;=16,137.7,IF(L453&lt;=24,108,IF(L453&lt;=32,80.1,IF(L453&lt;=36,52.2,0)))))-IF(L453&lt;=8,0,IF(L453&lt;=16,(L453-9)*2.754,IF(L453&lt;=24,(L453-17)* 2.754,IF(L453&lt;=32,(L453-25)* 2.754,IF(L453&lt;=36,(L453-33)*2.754,0))))),0)+IF(F453="PČ",IF(L453=1,449,IF(L453=2,314.6,IF(L453=3,238,IF(L453=4,172,IF(L453=5,159,IF(L453=6,145,IF(L453=7,132,IF(L453=8,119,0))))))))+IF(L453&lt;=8,0,IF(L453&lt;=16,88,IF(L453&lt;=24,55,IF(L453&lt;=32,22,0))))-IF(L453&lt;=8,0,IF(L453&lt;=16,(L453-9)*2.245,IF(L453&lt;=24,(L453-17)*2.245,IF(L453&lt;=32,(L453-25)*2.245,0)))),0)+IF(F453="PČneol",IF(L453=1,85,IF(L453=2,64.61,IF(L453=3,50.76,IF(L453=4,16.25,IF(L453=5,15,IF(L453=6,13.75,IF(L453=7,12.5,IF(L453=8,11.25,0))))))))+IF(L453&lt;=8,0,IF(L453&lt;=16,9,0))-IF(L453&lt;=8,0,IF(L453&lt;=16,(L453-9)*0.425,0)),0)+IF(F453="PŽ",IF(L453=1,85,IF(L453=2,59.5,IF(L453=3,45,IF(L453=4,32.5,IF(L453=5,30,IF(L453=6,27.5,IF(L453=7,25,IF(L453=8,22.5,0))))))))+IF(L453&lt;=8,0,IF(L453&lt;=16,19,IF(L453&lt;=24,13,IF(L453&lt;=32,8,0))))-IF(L453&lt;=8,0,IF(L453&lt;=16,(L453-9)*0.425,IF(L453&lt;=24,(L453-17)*0.425,IF(L453&lt;=32,(L453-25)*0.425,0)))),0)+IF(F453="EČ",IF(L453=1,204,IF(L453=2,156.24,IF(L453=3,123.84,IF(L453=4,72,IF(L453=5,66,IF(L453=6,60,IF(L453=7,54,IF(L453=8,48,0))))))))+IF(L453&lt;=8,0,IF(L453&lt;=16,40,IF(L453&lt;=24,25,0)))-IF(L453&lt;=8,0,IF(L453&lt;=16,(L453-9)*1.02,IF(L453&lt;=24,(L453-17)*1.02,0))),0)+IF(F453="EČneol",IF(L453=1,68,IF(L453=2,51.69,IF(L453=3,40.61,IF(L453=4,13,IF(L453=5,12,IF(L453=6,11,IF(L453=7,10,IF(L453=8,9,0)))))))))+IF(F453="EŽ",IF(L453=1,68,IF(L453=2,47.6,IF(L453=3,36,IF(L453=4,18,IF(L453=5,16.5,IF(L453=6,15,IF(L453=7,13.5,IF(L453=8,12,0))))))))+IF(L453&lt;=8,0,IF(L453&lt;=16,10,IF(L453&lt;=24,6,0)))-IF(L453&lt;=8,0,IF(L453&lt;=16,(L453-9)*0.34,IF(L453&lt;=24,(L453-17)*0.34,0))),0)+IF(F453="PT",IF(L453=1,68,IF(L453=2,52.08,IF(L453=3,41.28,IF(L453=4,24,IF(L453=5,22,IF(L453=6,20,IF(L453=7,18,IF(L453=8,16,0))))))))+IF(L453&lt;=8,0,IF(L453&lt;=16,13,IF(L453&lt;=24,9,IF(L453&lt;=32,4,0))))-IF(L453&lt;=8,0,IF(L453&lt;=16,(L453-9)*0.34,IF(L453&lt;=24,(L453-17)*0.34,IF(L453&lt;=32,(L453-25)*0.34,0)))),0)+IF(F453="JOŽ",IF(L453=1,85,IF(L453=2,59.5,IF(L453=3,45,IF(L453=4,32.5,IF(L453=5,30,IF(L453=6,27.5,IF(L453=7,25,IF(L453=8,22.5,0))))))))+IF(L453&lt;=8,0,IF(L453&lt;=16,19,IF(L453&lt;=24,13,0)))-IF(L453&lt;=8,0,IF(L453&lt;=16,(L453-9)*0.425,IF(L453&lt;=24,(L453-17)*0.425,0))),0)+IF(F453="JPČ",IF(L453=1,68,IF(L453=2,47.6,IF(L453=3,36,IF(L453=4,26,IF(L453=5,24,IF(L453=6,22,IF(L453=7,20,IF(L453=8,18,0))))))))+IF(L453&lt;=8,0,IF(L453&lt;=16,13,IF(L453&lt;=24,9,0)))-IF(L453&lt;=8,0,IF(L453&lt;=16,(L453-9)*0.34,IF(L453&lt;=24,(L453-17)*0.34,0))),0)+IF(F453="JEČ",IF(L453=1,34,IF(L453=2,26.04,IF(L453=3,20.6,IF(L453=4,12,IF(L453=5,11,IF(L453=6,10,IF(L453=7,9,IF(L453=8,8,0))))))))+IF(L453&lt;=8,0,IF(L453&lt;=16,6,0))-IF(L453&lt;=8,0,IF(L453&lt;=16,(L453-9)*0.17,0)),0)+IF(F453="JEOF",IF(L453=1,34,IF(L453=2,26.04,IF(L453=3,20.6,IF(L453=4,12,IF(L453=5,11,IF(L453=6,10,IF(L453=7,9,IF(L453=8,8,0))))))))+IF(L453&lt;=8,0,IF(L453&lt;=16,6,0))-IF(L453&lt;=8,0,IF(L453&lt;=16,(L453-9)*0.17,0)),0)+IF(F453="JnPČ",IF(L453=1,51,IF(L453=2,35.7,IF(L453=3,27,IF(L453=4,19.5,IF(L453=5,18,IF(L453=6,16.5,IF(L453=7,15,IF(L453=8,13.5,0))))))))+IF(L453&lt;=8,0,IF(L453&lt;=16,10,0))-IF(L453&lt;=8,0,IF(L453&lt;=16,(L453-9)*0.255,0)),0)+IF(F453="JnEČ",IF(L453=1,25.5,IF(L453=2,19.53,IF(L453=3,15.48,IF(L453=4,9,IF(L453=5,8.25,IF(L453=6,7.5,IF(L453=7,6.75,IF(L453=8,6,0))))))))+IF(L453&lt;=8,0,IF(L453&lt;=16,5,0))-IF(L453&lt;=8,0,IF(L453&lt;=16,(L453-9)*0.1275,0)),0)+IF(F453="JčPČ",IF(L453=1,21.25,IF(L453=2,14.5,IF(L453=3,11.5,IF(L453=4,7,IF(L453=5,6.5,IF(L453=6,6,IF(L453=7,5.5,IF(L453=8,5,0))))))))+IF(L453&lt;=8,0,IF(L453&lt;=16,4,0))-IF(L453&lt;=8,0,IF(L453&lt;=16,(L453-9)*0.10625,0)),0)+IF(F453="JčEČ",IF(L453=1,17,IF(L453=2,13.02,IF(L453=3,10.32,IF(L453=4,6,IF(L453=5,5.5,IF(L453=6,5,IF(L453=7,4.5,IF(L453=8,4,0))))))))+IF(L453&lt;=8,0,IF(L453&lt;=16,3,0))-IF(L453&lt;=8,0,IF(L453&lt;=16,(L453-9)*0.085,0)),0)+IF(F453="NEAK",IF(L453=1,11.48,IF(L453=2,8.79,IF(L453=3,6.97,IF(L453=4,4.05,IF(L453=5,3.71,IF(L453=6,3.38,IF(L453=7,3.04,IF(L453=8,2.7,0))))))))+IF(L453&lt;=8,0,IF(L453&lt;=16,2,IF(L453&lt;=24,1.3,0)))-IF(L453&lt;=8,0,IF(L453&lt;=16,(L453-9)*0.0574,IF(L453&lt;=24,(L453-17)*0.0574,0))),0))*IF(L453&lt;0,1,IF(OR(F453="PČ",F453="PŽ",F453="PT"),IF(J453&lt;32,J453/32,1),1))* IF(L453&lt;0,1,IF(OR(F453="EČ",F453="EŽ",F453="JOŽ",F453="JPČ",F453="NEAK"),IF(J453&lt;24,J453/24,1),1))*IF(L453&lt;0,1,IF(OR(F453="PČneol",F453="JEČ",F453="JEOF",F453="JnPČ",F453="JnEČ",F453="JčPČ",F453="JčEČ"),IF(J453&lt;16,J453/16,1),1))*IF(L453&lt;0,1,IF(F453="EČneol",IF(J453&lt;8,J453/8,1),1))</f>
        <v>0</v>
      </c>
      <c r="O453" s="9">
        <f t="shared" ref="O453:O462" si="134">IF(F453="OŽ",N453,IF(H453="Ne",IF(J453*0.3&lt;J453-L453,N453,0),IF(J453*0.1&lt;J453-L453,N453,0)))</f>
        <v>0</v>
      </c>
      <c r="P453" s="4">
        <f t="shared" ref="P453" si="135">IF(O453=0,0,IF(F453="OŽ",IF(L453&gt;35,0,IF(J453&gt;35,(36-L453)*1.836,((36-L453)-(36-J453))*1.836)),0)+IF(F453="PČ",IF(L453&gt;31,0,IF(J453&gt;31,(32-L453)*1.347,((32-L453)-(32-J453))*1.347)),0)+ IF(F453="PČneol",IF(L453&gt;15,0,IF(J453&gt;15,(16-L453)*0.255,((16-L453)-(16-J453))*0.255)),0)+IF(F453="PŽ",IF(L453&gt;31,0,IF(J453&gt;31,(32-L453)*0.255,((32-L453)-(32-J453))*0.255)),0)+IF(F453="EČ",IF(L453&gt;23,0,IF(J453&gt;23,(24-L453)*0.612,((24-L453)-(24-J453))*0.612)),0)+IF(F453="EČneol",IF(L453&gt;7,0,IF(J453&gt;7,(8-L453)*0.204,((8-L453)-(8-J453))*0.204)),0)+IF(F453="EŽ",IF(L453&gt;23,0,IF(J453&gt;23,(24-L453)*0.204,((24-L453)-(24-J453))*0.204)),0)+IF(F453="PT",IF(L453&gt;31,0,IF(J453&gt;31,(32-L453)*0.204,((32-L453)-(32-J453))*0.204)),0)+IF(F453="JOŽ",IF(L453&gt;23,0,IF(J453&gt;23,(24-L453)*0.255,((24-L453)-(24-J453))*0.255)),0)+IF(F453="JPČ",IF(L453&gt;23,0,IF(J453&gt;23,(24-L453)*0.204,((24-L453)-(24-J453))*0.204)),0)+IF(F453="JEČ",IF(L453&gt;15,0,IF(J453&gt;15,(16-L453)*0.102,((16-L453)-(16-J453))*0.102)),0)+IF(F453="JEOF",IF(L453&gt;15,0,IF(J453&gt;15,(16-L453)*0.102,((16-L453)-(16-J453))*0.102)),0)+IF(F453="JnPČ",IF(L453&gt;15,0,IF(J453&gt;15,(16-L453)*0.153,((16-L453)-(16-J453))*0.153)),0)+IF(F453="JnEČ",IF(L453&gt;15,0,IF(J453&gt;15,(16-L453)*0.0765,((16-L453)-(16-J453))*0.0765)),0)+IF(F453="JčPČ",IF(L453&gt;15,0,IF(J453&gt;15,(16-L453)*0.06375,((16-L453)-(16-J453))*0.06375)),0)+IF(F453="JčEČ",IF(L453&gt;15,0,IF(J453&gt;15,(16-L453)*0.051,((16-L453)-(16-J453))*0.051)),0)+IF(F453="NEAK",IF(L453&gt;23,0,IF(J453&gt;23,(24-L453)*0.03444,((24-L453)-(24-J453))*0.03444)),0))</f>
        <v>0</v>
      </c>
      <c r="Q453" s="11">
        <f t="shared" ref="Q453" si="136">IF(ISERROR(P453*100/N453),0,(P453*100/N453))</f>
        <v>0</v>
      </c>
      <c r="R453" s="10">
        <f t="shared" ref="R453:R462" si="137">IF(Q453&lt;=30,O453+P453,O453+O453*0.3)*IF(G453=1,0.4,IF(G453=2,0.75,IF(G453="1 (kas 4 m. 1 k. nerengiamos)",0.52,1)))*IF(D453="olimpinė",1,IF(M453="Ne",0.5,1))*IF(OR(A$5="Lietuvos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federacija"),IF(OR(J453&lt;8,K453&lt;16),0,1),1)*E453*IF(I453&lt;=1,1,1/I453)*IF(OR(A$5="Lietuvos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53" s="8"/>
      <c r="T453" s="8"/>
    </row>
    <row r="454" spans="1:20">
      <c r="A454" s="62">
        <v>2</v>
      </c>
      <c r="B454" s="62"/>
      <c r="C454" s="12"/>
      <c r="D454" s="62"/>
      <c r="E454" s="62"/>
      <c r="F454" s="62"/>
      <c r="G454" s="62"/>
      <c r="H454" s="62"/>
      <c r="I454" s="62"/>
      <c r="J454" s="62"/>
      <c r="K454" s="62"/>
      <c r="L454" s="62"/>
      <c r="M454" s="62"/>
      <c r="N454" s="3">
        <f t="shared" si="133"/>
        <v>0</v>
      </c>
      <c r="O454" s="9">
        <f t="shared" si="134"/>
        <v>0</v>
      </c>
      <c r="P454" s="4">
        <f t="shared" ref="P454:P462" si="138">IF(O454=0,0,IF(F454="OŽ",IF(L454&gt;35,0,IF(J454&gt;35,(36-L454)*1.836,((36-L454)-(36-J454))*1.836)),0)+IF(F454="PČ",IF(L454&gt;31,0,IF(J454&gt;31,(32-L454)*1.347,((32-L454)-(32-J454))*1.347)),0)+ IF(F454="PČneol",IF(L454&gt;15,0,IF(J454&gt;15,(16-L454)*0.255,((16-L454)-(16-J454))*0.255)),0)+IF(F454="PŽ",IF(L454&gt;31,0,IF(J454&gt;31,(32-L454)*0.255,((32-L454)-(32-J454))*0.255)),0)+IF(F454="EČ",IF(L454&gt;23,0,IF(J454&gt;23,(24-L454)*0.612,((24-L454)-(24-J454))*0.612)),0)+IF(F454="EČneol",IF(L454&gt;7,0,IF(J454&gt;7,(8-L454)*0.204,((8-L454)-(8-J454))*0.204)),0)+IF(F454="EŽ",IF(L454&gt;23,0,IF(J454&gt;23,(24-L454)*0.204,((24-L454)-(24-J454))*0.204)),0)+IF(F454="PT",IF(L454&gt;31,0,IF(J454&gt;31,(32-L454)*0.204,((32-L454)-(32-J454))*0.204)),0)+IF(F454="JOŽ",IF(L454&gt;23,0,IF(J454&gt;23,(24-L454)*0.255,((24-L454)-(24-J454))*0.255)),0)+IF(F454="JPČ",IF(L454&gt;23,0,IF(J454&gt;23,(24-L454)*0.204,((24-L454)-(24-J454))*0.204)),0)+IF(F454="JEČ",IF(L454&gt;15,0,IF(J454&gt;15,(16-L454)*0.102,((16-L454)-(16-J454))*0.102)),0)+IF(F454="JEOF",IF(L454&gt;15,0,IF(J454&gt;15,(16-L454)*0.102,((16-L454)-(16-J454))*0.102)),0)+IF(F454="JnPČ",IF(L454&gt;15,0,IF(J454&gt;15,(16-L454)*0.153,((16-L454)-(16-J454))*0.153)),0)+IF(F454="JnEČ",IF(L454&gt;15,0,IF(J454&gt;15,(16-L454)*0.0765,((16-L454)-(16-J454))*0.0765)),0)+IF(F454="JčPČ",IF(L454&gt;15,0,IF(J454&gt;15,(16-L454)*0.06375,((16-L454)-(16-J454))*0.06375)),0)+IF(F454="JčEČ",IF(L454&gt;15,0,IF(J454&gt;15,(16-L454)*0.051,((16-L454)-(16-J454))*0.051)),0)+IF(F454="NEAK",IF(L454&gt;23,0,IF(J454&gt;23,(24-L454)*0.03444,((24-L454)-(24-J454))*0.03444)),0))</f>
        <v>0</v>
      </c>
      <c r="Q454" s="11">
        <f t="shared" ref="Q454:Q462" si="139">IF(ISERROR(P454*100/N454),0,(P454*100/N454))</f>
        <v>0</v>
      </c>
      <c r="R454" s="10">
        <f t="shared" si="137"/>
        <v>0</v>
      </c>
      <c r="S454" s="8"/>
      <c r="T454" s="8"/>
    </row>
    <row r="455" spans="1:20">
      <c r="A455" s="62">
        <v>3</v>
      </c>
      <c r="B455" s="62"/>
      <c r="C455" s="12"/>
      <c r="D455" s="62"/>
      <c r="E455" s="62"/>
      <c r="F455" s="62"/>
      <c r="G455" s="62"/>
      <c r="H455" s="62"/>
      <c r="I455" s="62"/>
      <c r="J455" s="62"/>
      <c r="K455" s="62"/>
      <c r="L455" s="62"/>
      <c r="M455" s="62"/>
      <c r="N455" s="3">
        <f t="shared" si="133"/>
        <v>0</v>
      </c>
      <c r="O455" s="9">
        <f t="shared" si="134"/>
        <v>0</v>
      </c>
      <c r="P455" s="4">
        <f t="shared" si="138"/>
        <v>0</v>
      </c>
      <c r="Q455" s="11">
        <f t="shared" si="139"/>
        <v>0</v>
      </c>
      <c r="R455" s="10">
        <f t="shared" si="137"/>
        <v>0</v>
      </c>
      <c r="S455" s="8"/>
      <c r="T455" s="8"/>
    </row>
    <row r="456" spans="1:20">
      <c r="A456" s="62">
        <v>4</v>
      </c>
      <c r="B456" s="62"/>
      <c r="C456" s="12"/>
      <c r="D456" s="62"/>
      <c r="E456" s="62"/>
      <c r="F456" s="62"/>
      <c r="G456" s="62"/>
      <c r="H456" s="62"/>
      <c r="I456" s="62"/>
      <c r="J456" s="62"/>
      <c r="K456" s="62"/>
      <c r="L456" s="62"/>
      <c r="M456" s="62"/>
      <c r="N456" s="3">
        <f t="shared" si="133"/>
        <v>0</v>
      </c>
      <c r="O456" s="9">
        <f t="shared" si="134"/>
        <v>0</v>
      </c>
      <c r="P456" s="4">
        <f t="shared" si="138"/>
        <v>0</v>
      </c>
      <c r="Q456" s="11">
        <f t="shared" si="139"/>
        <v>0</v>
      </c>
      <c r="R456" s="10">
        <f t="shared" si="137"/>
        <v>0</v>
      </c>
      <c r="S456" s="8"/>
      <c r="T456" s="8"/>
    </row>
    <row r="457" spans="1:20">
      <c r="A457" s="62">
        <v>5</v>
      </c>
      <c r="B457" s="62"/>
      <c r="C457" s="12"/>
      <c r="D457" s="62"/>
      <c r="E457" s="62"/>
      <c r="F457" s="62"/>
      <c r="G457" s="62"/>
      <c r="H457" s="62"/>
      <c r="I457" s="62"/>
      <c r="J457" s="62"/>
      <c r="K457" s="62"/>
      <c r="L457" s="62"/>
      <c r="M457" s="62"/>
      <c r="N457" s="3">
        <f t="shared" si="133"/>
        <v>0</v>
      </c>
      <c r="O457" s="9">
        <f t="shared" si="134"/>
        <v>0</v>
      </c>
      <c r="P457" s="4">
        <f t="shared" si="138"/>
        <v>0</v>
      </c>
      <c r="Q457" s="11">
        <f t="shared" si="139"/>
        <v>0</v>
      </c>
      <c r="R457" s="10">
        <f t="shared" si="137"/>
        <v>0</v>
      </c>
      <c r="S457" s="8"/>
      <c r="T457" s="8"/>
    </row>
    <row r="458" spans="1:20">
      <c r="A458" s="62">
        <v>6</v>
      </c>
      <c r="B458" s="62"/>
      <c r="C458" s="12"/>
      <c r="D458" s="62"/>
      <c r="E458" s="62"/>
      <c r="F458" s="62"/>
      <c r="G458" s="62"/>
      <c r="H458" s="62"/>
      <c r="I458" s="62"/>
      <c r="J458" s="62"/>
      <c r="K458" s="62"/>
      <c r="L458" s="62"/>
      <c r="M458" s="62"/>
      <c r="N458" s="3">
        <f t="shared" si="133"/>
        <v>0</v>
      </c>
      <c r="O458" s="9">
        <f t="shared" si="134"/>
        <v>0</v>
      </c>
      <c r="P458" s="4">
        <f t="shared" si="138"/>
        <v>0</v>
      </c>
      <c r="Q458" s="11">
        <f t="shared" si="139"/>
        <v>0</v>
      </c>
      <c r="R458" s="10">
        <f t="shared" si="137"/>
        <v>0</v>
      </c>
      <c r="S458" s="8"/>
      <c r="T458" s="8"/>
    </row>
    <row r="459" spans="1:20">
      <c r="A459" s="62">
        <v>7</v>
      </c>
      <c r="B459" s="62"/>
      <c r="C459" s="12"/>
      <c r="D459" s="62"/>
      <c r="E459" s="62"/>
      <c r="F459" s="62"/>
      <c r="G459" s="62"/>
      <c r="H459" s="62"/>
      <c r="I459" s="62"/>
      <c r="J459" s="62"/>
      <c r="K459" s="62"/>
      <c r="L459" s="62"/>
      <c r="M459" s="62"/>
      <c r="N459" s="3">
        <f t="shared" si="133"/>
        <v>0</v>
      </c>
      <c r="O459" s="9">
        <f t="shared" si="134"/>
        <v>0</v>
      </c>
      <c r="P459" s="4">
        <f t="shared" si="138"/>
        <v>0</v>
      </c>
      <c r="Q459" s="11">
        <f t="shared" si="139"/>
        <v>0</v>
      </c>
      <c r="R459" s="10">
        <f t="shared" si="137"/>
        <v>0</v>
      </c>
      <c r="S459" s="8"/>
      <c r="T459" s="8"/>
    </row>
    <row r="460" spans="1:20">
      <c r="A460" s="62">
        <v>8</v>
      </c>
      <c r="B460" s="62"/>
      <c r="C460" s="12"/>
      <c r="D460" s="62"/>
      <c r="E460" s="62"/>
      <c r="F460" s="62"/>
      <c r="G460" s="62"/>
      <c r="H460" s="62"/>
      <c r="I460" s="62"/>
      <c r="J460" s="62"/>
      <c r="K460" s="62"/>
      <c r="L460" s="62"/>
      <c r="M460" s="62"/>
      <c r="N460" s="3">
        <f t="shared" si="133"/>
        <v>0</v>
      </c>
      <c r="O460" s="9">
        <f t="shared" si="134"/>
        <v>0</v>
      </c>
      <c r="P460" s="4">
        <f t="shared" si="138"/>
        <v>0</v>
      </c>
      <c r="Q460" s="11">
        <f t="shared" si="139"/>
        <v>0</v>
      </c>
      <c r="R460" s="10">
        <f t="shared" si="137"/>
        <v>0</v>
      </c>
      <c r="S460" s="8"/>
      <c r="T460" s="8"/>
    </row>
    <row r="461" spans="1:20">
      <c r="A461" s="62">
        <v>9</v>
      </c>
      <c r="B461" s="62"/>
      <c r="C461" s="12"/>
      <c r="D461" s="62"/>
      <c r="E461" s="62"/>
      <c r="F461" s="62"/>
      <c r="G461" s="62"/>
      <c r="H461" s="62"/>
      <c r="I461" s="62"/>
      <c r="J461" s="62"/>
      <c r="K461" s="62"/>
      <c r="L461" s="62"/>
      <c r="M461" s="62"/>
      <c r="N461" s="3">
        <f t="shared" si="133"/>
        <v>0</v>
      </c>
      <c r="O461" s="9">
        <f t="shared" si="134"/>
        <v>0</v>
      </c>
      <c r="P461" s="4">
        <f t="shared" si="138"/>
        <v>0</v>
      </c>
      <c r="Q461" s="11">
        <f t="shared" si="139"/>
        <v>0</v>
      </c>
      <c r="R461" s="10">
        <f t="shared" si="137"/>
        <v>0</v>
      </c>
      <c r="S461" s="8"/>
      <c r="T461" s="8"/>
    </row>
    <row r="462" spans="1:20">
      <c r="A462" s="62">
        <v>10</v>
      </c>
      <c r="B462" s="62"/>
      <c r="C462" s="12"/>
      <c r="D462" s="62"/>
      <c r="E462" s="62"/>
      <c r="F462" s="62"/>
      <c r="G462" s="62"/>
      <c r="H462" s="62"/>
      <c r="I462" s="62"/>
      <c r="J462" s="62"/>
      <c r="K462" s="62"/>
      <c r="L462" s="62"/>
      <c r="M462" s="62"/>
      <c r="N462" s="3">
        <f t="shared" si="133"/>
        <v>0</v>
      </c>
      <c r="O462" s="9">
        <f t="shared" si="134"/>
        <v>0</v>
      </c>
      <c r="P462" s="4">
        <f t="shared" si="138"/>
        <v>0</v>
      </c>
      <c r="Q462" s="11">
        <f t="shared" si="139"/>
        <v>0</v>
      </c>
      <c r="R462" s="10">
        <f t="shared" si="137"/>
        <v>0</v>
      </c>
      <c r="S462" s="8"/>
      <c r="T462" s="8"/>
    </row>
    <row r="463" spans="1:20">
      <c r="A463" s="65" t="s">
        <v>35</v>
      </c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7"/>
      <c r="R463" s="10">
        <f>SUM(R453:R462)</f>
        <v>0</v>
      </c>
      <c r="S463" s="8"/>
      <c r="T463" s="8"/>
    </row>
    <row r="464" spans="1:20" ht="15.75">
      <c r="A464" s="24" t="s">
        <v>36</v>
      </c>
      <c r="B464" s="2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6"/>
      <c r="S464" s="8"/>
      <c r="T464" s="8"/>
    </row>
    <row r="465" spans="1:20">
      <c r="A465" s="49" t="s">
        <v>58</v>
      </c>
      <c r="B465" s="49"/>
      <c r="C465" s="49"/>
      <c r="D465" s="49"/>
      <c r="E465" s="49"/>
      <c r="F465" s="49"/>
      <c r="G465" s="49"/>
      <c r="H465" s="49"/>
      <c r="I465" s="49"/>
      <c r="J465" s="15"/>
      <c r="K465" s="15"/>
      <c r="L465" s="15"/>
      <c r="M465" s="15"/>
      <c r="N465" s="15"/>
      <c r="O465" s="15"/>
      <c r="P465" s="15"/>
      <c r="Q465" s="15"/>
      <c r="R465" s="16"/>
      <c r="S465" s="8"/>
      <c r="T465" s="8"/>
    </row>
    <row r="466" spans="1:20" s="8" customFormat="1">
      <c r="A466" s="49"/>
      <c r="B466" s="49"/>
      <c r="C466" s="49"/>
      <c r="D466" s="49"/>
      <c r="E466" s="49"/>
      <c r="F466" s="49"/>
      <c r="G466" s="49"/>
      <c r="H466" s="49"/>
      <c r="I466" s="49"/>
      <c r="J466" s="15"/>
      <c r="K466" s="15"/>
      <c r="L466" s="15"/>
      <c r="M466" s="15"/>
      <c r="N466" s="15"/>
      <c r="O466" s="15"/>
      <c r="P466" s="15"/>
      <c r="Q466" s="15"/>
      <c r="R466" s="16"/>
    </row>
    <row r="467" spans="1:20" ht="13.9" customHeight="1">
      <c r="A467" s="68" t="s">
        <v>159</v>
      </c>
      <c r="B467" s="69"/>
      <c r="C467" s="69"/>
      <c r="D467" s="69"/>
      <c r="E467" s="69"/>
      <c r="F467" s="69"/>
      <c r="G467" s="69"/>
      <c r="H467" s="69"/>
      <c r="I467" s="69"/>
      <c r="J467" s="69"/>
      <c r="K467" s="69"/>
      <c r="L467" s="69"/>
      <c r="M467" s="69"/>
      <c r="N467" s="69"/>
      <c r="O467" s="69"/>
      <c r="P467" s="69"/>
      <c r="Q467" s="58"/>
      <c r="R467" s="8"/>
      <c r="S467" s="8"/>
      <c r="T467" s="8"/>
    </row>
    <row r="468" spans="1:20" ht="16.899999999999999" customHeight="1">
      <c r="A468" s="70" t="s">
        <v>26</v>
      </c>
      <c r="B468" s="71"/>
      <c r="C468" s="71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8"/>
      <c r="R468" s="8"/>
      <c r="S468" s="8"/>
      <c r="T468" s="8"/>
    </row>
    <row r="469" spans="1:20" ht="15.6" customHeight="1">
      <c r="A469" s="68" t="s">
        <v>46</v>
      </c>
      <c r="B469" s="69"/>
      <c r="C469" s="69"/>
      <c r="D469" s="69"/>
      <c r="E469" s="69"/>
      <c r="F469" s="69"/>
      <c r="G469" s="69"/>
      <c r="H469" s="69"/>
      <c r="I469" s="69"/>
      <c r="J469" s="69"/>
      <c r="K469" s="69"/>
      <c r="L469" s="69"/>
      <c r="M469" s="69"/>
      <c r="N469" s="69"/>
      <c r="O469" s="69"/>
      <c r="P469" s="69"/>
      <c r="Q469" s="58"/>
      <c r="R469" s="8"/>
      <c r="S469" s="8"/>
      <c r="T469" s="8"/>
    </row>
    <row r="470" spans="1:20" ht="13.9" customHeight="1">
      <c r="A470" s="62">
        <v>1</v>
      </c>
      <c r="B470" s="62"/>
      <c r="C470" s="12"/>
      <c r="D470" s="62"/>
      <c r="E470" s="62"/>
      <c r="F470" s="62"/>
      <c r="G470" s="62"/>
      <c r="H470" s="62"/>
      <c r="I470" s="62"/>
      <c r="J470" s="62"/>
      <c r="K470" s="62"/>
      <c r="L470" s="62"/>
      <c r="M470" s="62"/>
      <c r="N470" s="3">
        <f t="shared" ref="N470:N479" si="140">(IF(F470="OŽ",IF(L470=1,550.8,IF(L470=2,426.38,IF(L470=3,342.14,IF(L470=4,181.44,IF(L470=5,168.48,IF(L470=6,155.52,IF(L470=7,148.5,IF(L470=8,144,0))))))))+IF(L470&lt;=8,0,IF(L470&lt;=16,137.7,IF(L470&lt;=24,108,IF(L470&lt;=32,80.1,IF(L470&lt;=36,52.2,0)))))-IF(L470&lt;=8,0,IF(L470&lt;=16,(L470-9)*2.754,IF(L470&lt;=24,(L470-17)* 2.754,IF(L470&lt;=32,(L470-25)* 2.754,IF(L470&lt;=36,(L470-33)*2.754,0))))),0)+IF(F470="PČ",IF(L470=1,449,IF(L470=2,314.6,IF(L470=3,238,IF(L470=4,172,IF(L470=5,159,IF(L470=6,145,IF(L470=7,132,IF(L470=8,119,0))))))))+IF(L470&lt;=8,0,IF(L470&lt;=16,88,IF(L470&lt;=24,55,IF(L470&lt;=32,22,0))))-IF(L470&lt;=8,0,IF(L470&lt;=16,(L470-9)*2.245,IF(L470&lt;=24,(L470-17)*2.245,IF(L470&lt;=32,(L470-25)*2.245,0)))),0)+IF(F470="PČneol",IF(L470=1,85,IF(L470=2,64.61,IF(L470=3,50.76,IF(L470=4,16.25,IF(L470=5,15,IF(L470=6,13.75,IF(L470=7,12.5,IF(L470=8,11.25,0))))))))+IF(L470&lt;=8,0,IF(L470&lt;=16,9,0))-IF(L470&lt;=8,0,IF(L470&lt;=16,(L470-9)*0.425,0)),0)+IF(F470="PŽ",IF(L470=1,85,IF(L470=2,59.5,IF(L470=3,45,IF(L470=4,32.5,IF(L470=5,30,IF(L470=6,27.5,IF(L470=7,25,IF(L470=8,22.5,0))))))))+IF(L470&lt;=8,0,IF(L470&lt;=16,19,IF(L470&lt;=24,13,IF(L470&lt;=32,8,0))))-IF(L470&lt;=8,0,IF(L470&lt;=16,(L470-9)*0.425,IF(L470&lt;=24,(L470-17)*0.425,IF(L470&lt;=32,(L470-25)*0.425,0)))),0)+IF(F470="EČ",IF(L470=1,204,IF(L470=2,156.24,IF(L470=3,123.84,IF(L470=4,72,IF(L470=5,66,IF(L470=6,60,IF(L470=7,54,IF(L470=8,48,0))))))))+IF(L470&lt;=8,0,IF(L470&lt;=16,40,IF(L470&lt;=24,25,0)))-IF(L470&lt;=8,0,IF(L470&lt;=16,(L470-9)*1.02,IF(L470&lt;=24,(L470-17)*1.02,0))),0)+IF(F470="EČneol",IF(L470=1,68,IF(L470=2,51.69,IF(L470=3,40.61,IF(L470=4,13,IF(L470=5,12,IF(L470=6,11,IF(L470=7,10,IF(L470=8,9,0)))))))))+IF(F470="EŽ",IF(L470=1,68,IF(L470=2,47.6,IF(L470=3,36,IF(L470=4,18,IF(L470=5,16.5,IF(L470=6,15,IF(L470=7,13.5,IF(L470=8,12,0))))))))+IF(L470&lt;=8,0,IF(L470&lt;=16,10,IF(L470&lt;=24,6,0)))-IF(L470&lt;=8,0,IF(L470&lt;=16,(L470-9)*0.34,IF(L470&lt;=24,(L470-17)*0.34,0))),0)+IF(F470="PT",IF(L470=1,68,IF(L470=2,52.08,IF(L470=3,41.28,IF(L470=4,24,IF(L470=5,22,IF(L470=6,20,IF(L470=7,18,IF(L470=8,16,0))))))))+IF(L470&lt;=8,0,IF(L470&lt;=16,13,IF(L470&lt;=24,9,IF(L470&lt;=32,4,0))))-IF(L470&lt;=8,0,IF(L470&lt;=16,(L470-9)*0.34,IF(L470&lt;=24,(L470-17)*0.34,IF(L470&lt;=32,(L470-25)*0.34,0)))),0)+IF(F470="JOŽ",IF(L470=1,85,IF(L470=2,59.5,IF(L470=3,45,IF(L470=4,32.5,IF(L470=5,30,IF(L470=6,27.5,IF(L470=7,25,IF(L470=8,22.5,0))))))))+IF(L470&lt;=8,0,IF(L470&lt;=16,19,IF(L470&lt;=24,13,0)))-IF(L470&lt;=8,0,IF(L470&lt;=16,(L470-9)*0.425,IF(L470&lt;=24,(L470-17)*0.425,0))),0)+IF(F470="JPČ",IF(L470=1,68,IF(L470=2,47.6,IF(L470=3,36,IF(L470=4,26,IF(L470=5,24,IF(L470=6,22,IF(L470=7,20,IF(L470=8,18,0))))))))+IF(L470&lt;=8,0,IF(L470&lt;=16,13,IF(L470&lt;=24,9,0)))-IF(L470&lt;=8,0,IF(L470&lt;=16,(L470-9)*0.34,IF(L470&lt;=24,(L470-17)*0.34,0))),0)+IF(F470="JEČ",IF(L470=1,34,IF(L470=2,26.04,IF(L470=3,20.6,IF(L470=4,12,IF(L470=5,11,IF(L470=6,10,IF(L470=7,9,IF(L470=8,8,0))))))))+IF(L470&lt;=8,0,IF(L470&lt;=16,6,0))-IF(L470&lt;=8,0,IF(L470&lt;=16,(L470-9)*0.17,0)),0)+IF(F470="JEOF",IF(L470=1,34,IF(L470=2,26.04,IF(L470=3,20.6,IF(L470=4,12,IF(L470=5,11,IF(L470=6,10,IF(L470=7,9,IF(L470=8,8,0))))))))+IF(L470&lt;=8,0,IF(L470&lt;=16,6,0))-IF(L470&lt;=8,0,IF(L470&lt;=16,(L470-9)*0.17,0)),0)+IF(F470="JnPČ",IF(L470=1,51,IF(L470=2,35.7,IF(L470=3,27,IF(L470=4,19.5,IF(L470=5,18,IF(L470=6,16.5,IF(L470=7,15,IF(L470=8,13.5,0))))))))+IF(L470&lt;=8,0,IF(L470&lt;=16,10,0))-IF(L470&lt;=8,0,IF(L470&lt;=16,(L470-9)*0.255,0)),0)+IF(F470="JnEČ",IF(L470=1,25.5,IF(L470=2,19.53,IF(L470=3,15.48,IF(L470=4,9,IF(L470=5,8.25,IF(L470=6,7.5,IF(L470=7,6.75,IF(L470=8,6,0))))))))+IF(L470&lt;=8,0,IF(L470&lt;=16,5,0))-IF(L470&lt;=8,0,IF(L470&lt;=16,(L470-9)*0.1275,0)),0)+IF(F470="JčPČ",IF(L470=1,21.25,IF(L470=2,14.5,IF(L470=3,11.5,IF(L470=4,7,IF(L470=5,6.5,IF(L470=6,6,IF(L470=7,5.5,IF(L470=8,5,0))))))))+IF(L470&lt;=8,0,IF(L470&lt;=16,4,0))-IF(L470&lt;=8,0,IF(L470&lt;=16,(L470-9)*0.10625,0)),0)+IF(F470="JčEČ",IF(L470=1,17,IF(L470=2,13.02,IF(L470=3,10.32,IF(L470=4,6,IF(L470=5,5.5,IF(L470=6,5,IF(L470=7,4.5,IF(L470=8,4,0))))))))+IF(L470&lt;=8,0,IF(L470&lt;=16,3,0))-IF(L470&lt;=8,0,IF(L470&lt;=16,(L470-9)*0.085,0)),0)+IF(F470="NEAK",IF(L470=1,11.48,IF(L470=2,8.79,IF(L470=3,6.97,IF(L470=4,4.05,IF(L470=5,3.71,IF(L470=6,3.38,IF(L470=7,3.04,IF(L470=8,2.7,0))))))))+IF(L470&lt;=8,0,IF(L470&lt;=16,2,IF(L470&lt;=24,1.3,0)))-IF(L470&lt;=8,0,IF(L470&lt;=16,(L470-9)*0.0574,IF(L470&lt;=24,(L470-17)*0.0574,0))),0))*IF(L470&lt;0,1,IF(OR(F470="PČ",F470="PŽ",F470="PT"),IF(J470&lt;32,J470/32,1),1))* IF(L470&lt;0,1,IF(OR(F470="EČ",F470="EŽ",F470="JOŽ",F470="JPČ",F470="NEAK"),IF(J470&lt;24,J470/24,1),1))*IF(L470&lt;0,1,IF(OR(F470="PČneol",F470="JEČ",F470="JEOF",F470="JnPČ",F470="JnEČ",F470="JčPČ",F470="JčEČ"),IF(J470&lt;16,J470/16,1),1))*IF(L470&lt;0,1,IF(F470="EČneol",IF(J470&lt;8,J470/8,1),1))</f>
        <v>0</v>
      </c>
      <c r="O470" s="9">
        <f t="shared" ref="O470:O479" si="141">IF(F470="OŽ",N470,IF(H470="Ne",IF(J470*0.3&lt;J470-L470,N470,0),IF(J470*0.1&lt;J470-L470,N470,0)))</f>
        <v>0</v>
      </c>
      <c r="P470" s="4">
        <f t="shared" ref="P470" si="142">IF(O470=0,0,IF(F470="OŽ",IF(L470&gt;35,0,IF(J470&gt;35,(36-L470)*1.836,((36-L470)-(36-J470))*1.836)),0)+IF(F470="PČ",IF(L470&gt;31,0,IF(J470&gt;31,(32-L470)*1.347,((32-L470)-(32-J470))*1.347)),0)+ IF(F470="PČneol",IF(L470&gt;15,0,IF(J470&gt;15,(16-L470)*0.255,((16-L470)-(16-J470))*0.255)),0)+IF(F470="PŽ",IF(L470&gt;31,0,IF(J470&gt;31,(32-L470)*0.255,((32-L470)-(32-J470))*0.255)),0)+IF(F470="EČ",IF(L470&gt;23,0,IF(J470&gt;23,(24-L470)*0.612,((24-L470)-(24-J470))*0.612)),0)+IF(F470="EČneol",IF(L470&gt;7,0,IF(J470&gt;7,(8-L470)*0.204,((8-L470)-(8-J470))*0.204)),0)+IF(F470="EŽ",IF(L470&gt;23,0,IF(J470&gt;23,(24-L470)*0.204,((24-L470)-(24-J470))*0.204)),0)+IF(F470="PT",IF(L470&gt;31,0,IF(J470&gt;31,(32-L470)*0.204,((32-L470)-(32-J470))*0.204)),0)+IF(F470="JOŽ",IF(L470&gt;23,0,IF(J470&gt;23,(24-L470)*0.255,((24-L470)-(24-J470))*0.255)),0)+IF(F470="JPČ",IF(L470&gt;23,0,IF(J470&gt;23,(24-L470)*0.204,((24-L470)-(24-J470))*0.204)),0)+IF(F470="JEČ",IF(L470&gt;15,0,IF(J470&gt;15,(16-L470)*0.102,((16-L470)-(16-J470))*0.102)),0)+IF(F470="JEOF",IF(L470&gt;15,0,IF(J470&gt;15,(16-L470)*0.102,((16-L470)-(16-J470))*0.102)),0)+IF(F470="JnPČ",IF(L470&gt;15,0,IF(J470&gt;15,(16-L470)*0.153,((16-L470)-(16-J470))*0.153)),0)+IF(F470="JnEČ",IF(L470&gt;15,0,IF(J470&gt;15,(16-L470)*0.0765,((16-L470)-(16-J470))*0.0765)),0)+IF(F470="JčPČ",IF(L470&gt;15,0,IF(J470&gt;15,(16-L470)*0.06375,((16-L470)-(16-J470))*0.06375)),0)+IF(F470="JčEČ",IF(L470&gt;15,0,IF(J470&gt;15,(16-L470)*0.051,((16-L470)-(16-J470))*0.051)),0)+IF(F470="NEAK",IF(L470&gt;23,0,IF(J470&gt;23,(24-L470)*0.03444,((24-L470)-(24-J470))*0.03444)),0))</f>
        <v>0</v>
      </c>
      <c r="Q470" s="11">
        <f t="shared" ref="Q470" si="143">IF(ISERROR(P470*100/N470),0,(P470*100/N470))</f>
        <v>0</v>
      </c>
      <c r="R470" s="10">
        <f t="shared" ref="R470:R479" si="144">IF(Q470&lt;=30,O470+P470,O470+O470*0.3)*IF(G470=1,0.4,IF(G470=2,0.75,IF(G470="1 (kas 4 m. 1 k. nerengiamos)",0.52,1)))*IF(D470="olimpinė",1,IF(M470="Ne",0.5,1))*IF(OR(A$5="Lietuvos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federacija"),IF(OR(J470&lt;8,K470&lt;16),0,1),1)*E470*IF(I470&lt;=1,1,1/I470)*IF(OR(A$5="Lietuvos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70" s="8"/>
      <c r="T470" s="8"/>
    </row>
    <row r="471" spans="1:20">
      <c r="A471" s="62">
        <v>2</v>
      </c>
      <c r="B471" s="62"/>
      <c r="C471" s="12"/>
      <c r="D471" s="62"/>
      <c r="E471" s="62"/>
      <c r="F471" s="62"/>
      <c r="G471" s="62"/>
      <c r="H471" s="62"/>
      <c r="I471" s="62"/>
      <c r="J471" s="62"/>
      <c r="K471" s="62"/>
      <c r="L471" s="62"/>
      <c r="M471" s="62"/>
      <c r="N471" s="3">
        <f t="shared" si="140"/>
        <v>0</v>
      </c>
      <c r="O471" s="9">
        <f t="shared" si="141"/>
        <v>0</v>
      </c>
      <c r="P471" s="4">
        <f t="shared" ref="P471:P479" si="145">IF(O471=0,0,IF(F471="OŽ",IF(L471&gt;35,0,IF(J471&gt;35,(36-L471)*1.836,((36-L471)-(36-J471))*1.836)),0)+IF(F471="PČ",IF(L471&gt;31,0,IF(J471&gt;31,(32-L471)*1.347,((32-L471)-(32-J471))*1.347)),0)+ IF(F471="PČneol",IF(L471&gt;15,0,IF(J471&gt;15,(16-L471)*0.255,((16-L471)-(16-J471))*0.255)),0)+IF(F471="PŽ",IF(L471&gt;31,0,IF(J471&gt;31,(32-L471)*0.255,((32-L471)-(32-J471))*0.255)),0)+IF(F471="EČ",IF(L471&gt;23,0,IF(J471&gt;23,(24-L471)*0.612,((24-L471)-(24-J471))*0.612)),0)+IF(F471="EČneol",IF(L471&gt;7,0,IF(J471&gt;7,(8-L471)*0.204,((8-L471)-(8-J471))*0.204)),0)+IF(F471="EŽ",IF(L471&gt;23,0,IF(J471&gt;23,(24-L471)*0.204,((24-L471)-(24-J471))*0.204)),0)+IF(F471="PT",IF(L471&gt;31,0,IF(J471&gt;31,(32-L471)*0.204,((32-L471)-(32-J471))*0.204)),0)+IF(F471="JOŽ",IF(L471&gt;23,0,IF(J471&gt;23,(24-L471)*0.255,((24-L471)-(24-J471))*0.255)),0)+IF(F471="JPČ",IF(L471&gt;23,0,IF(J471&gt;23,(24-L471)*0.204,((24-L471)-(24-J471))*0.204)),0)+IF(F471="JEČ",IF(L471&gt;15,0,IF(J471&gt;15,(16-L471)*0.102,((16-L471)-(16-J471))*0.102)),0)+IF(F471="JEOF",IF(L471&gt;15,0,IF(J471&gt;15,(16-L471)*0.102,((16-L471)-(16-J471))*0.102)),0)+IF(F471="JnPČ",IF(L471&gt;15,0,IF(J471&gt;15,(16-L471)*0.153,((16-L471)-(16-J471))*0.153)),0)+IF(F471="JnEČ",IF(L471&gt;15,0,IF(J471&gt;15,(16-L471)*0.0765,((16-L471)-(16-J471))*0.0765)),0)+IF(F471="JčPČ",IF(L471&gt;15,0,IF(J471&gt;15,(16-L471)*0.06375,((16-L471)-(16-J471))*0.06375)),0)+IF(F471="JčEČ",IF(L471&gt;15,0,IF(J471&gt;15,(16-L471)*0.051,((16-L471)-(16-J471))*0.051)),0)+IF(F471="NEAK",IF(L471&gt;23,0,IF(J471&gt;23,(24-L471)*0.03444,((24-L471)-(24-J471))*0.03444)),0))</f>
        <v>0</v>
      </c>
      <c r="Q471" s="11">
        <f t="shared" ref="Q471:Q479" si="146">IF(ISERROR(P471*100/N471),0,(P471*100/N471))</f>
        <v>0</v>
      </c>
      <c r="R471" s="10">
        <f t="shared" si="144"/>
        <v>0</v>
      </c>
      <c r="S471" s="8"/>
      <c r="T471" s="8"/>
    </row>
    <row r="472" spans="1:20">
      <c r="A472" s="62">
        <v>3</v>
      </c>
      <c r="B472" s="62"/>
      <c r="C472" s="12"/>
      <c r="D472" s="62"/>
      <c r="E472" s="62"/>
      <c r="F472" s="62"/>
      <c r="G472" s="62"/>
      <c r="H472" s="62"/>
      <c r="I472" s="62"/>
      <c r="J472" s="62"/>
      <c r="K472" s="62"/>
      <c r="L472" s="62"/>
      <c r="M472" s="62"/>
      <c r="N472" s="3">
        <f t="shared" si="140"/>
        <v>0</v>
      </c>
      <c r="O472" s="9">
        <f t="shared" si="141"/>
        <v>0</v>
      </c>
      <c r="P472" s="4">
        <f t="shared" si="145"/>
        <v>0</v>
      </c>
      <c r="Q472" s="11">
        <f t="shared" si="146"/>
        <v>0</v>
      </c>
      <c r="R472" s="10">
        <f t="shared" si="144"/>
        <v>0</v>
      </c>
      <c r="S472" s="8"/>
      <c r="T472" s="8"/>
    </row>
    <row r="473" spans="1:20">
      <c r="A473" s="62">
        <v>4</v>
      </c>
      <c r="B473" s="62"/>
      <c r="C473" s="12"/>
      <c r="D473" s="62"/>
      <c r="E473" s="62"/>
      <c r="F473" s="62"/>
      <c r="G473" s="62"/>
      <c r="H473" s="62"/>
      <c r="I473" s="62"/>
      <c r="J473" s="62"/>
      <c r="K473" s="62"/>
      <c r="L473" s="62"/>
      <c r="M473" s="62"/>
      <c r="N473" s="3">
        <f t="shared" si="140"/>
        <v>0</v>
      </c>
      <c r="O473" s="9">
        <f t="shared" si="141"/>
        <v>0</v>
      </c>
      <c r="P473" s="4">
        <f t="shared" si="145"/>
        <v>0</v>
      </c>
      <c r="Q473" s="11">
        <f t="shared" si="146"/>
        <v>0</v>
      </c>
      <c r="R473" s="10">
        <f t="shared" si="144"/>
        <v>0</v>
      </c>
      <c r="S473" s="8"/>
      <c r="T473" s="8"/>
    </row>
    <row r="474" spans="1:20">
      <c r="A474" s="62">
        <v>5</v>
      </c>
      <c r="B474" s="62"/>
      <c r="C474" s="12"/>
      <c r="D474" s="62"/>
      <c r="E474" s="62"/>
      <c r="F474" s="62"/>
      <c r="G474" s="62"/>
      <c r="H474" s="62"/>
      <c r="I474" s="62"/>
      <c r="J474" s="62"/>
      <c r="K474" s="62"/>
      <c r="L474" s="62"/>
      <c r="M474" s="62"/>
      <c r="N474" s="3">
        <f t="shared" si="140"/>
        <v>0</v>
      </c>
      <c r="O474" s="9">
        <f t="shared" si="141"/>
        <v>0</v>
      </c>
      <c r="P474" s="4">
        <f t="shared" si="145"/>
        <v>0</v>
      </c>
      <c r="Q474" s="11">
        <f t="shared" si="146"/>
        <v>0</v>
      </c>
      <c r="R474" s="10">
        <f t="shared" si="144"/>
        <v>0</v>
      </c>
      <c r="S474" s="8"/>
      <c r="T474" s="8"/>
    </row>
    <row r="475" spans="1:20">
      <c r="A475" s="62">
        <v>6</v>
      </c>
      <c r="B475" s="62"/>
      <c r="C475" s="12"/>
      <c r="D475" s="62"/>
      <c r="E475" s="62"/>
      <c r="F475" s="62"/>
      <c r="G475" s="62"/>
      <c r="H475" s="62"/>
      <c r="I475" s="62"/>
      <c r="J475" s="62"/>
      <c r="K475" s="62"/>
      <c r="L475" s="62"/>
      <c r="M475" s="62"/>
      <c r="N475" s="3">
        <f t="shared" si="140"/>
        <v>0</v>
      </c>
      <c r="O475" s="9">
        <f t="shared" si="141"/>
        <v>0</v>
      </c>
      <c r="P475" s="4">
        <f t="shared" si="145"/>
        <v>0</v>
      </c>
      <c r="Q475" s="11">
        <f t="shared" si="146"/>
        <v>0</v>
      </c>
      <c r="R475" s="10">
        <f t="shared" si="144"/>
        <v>0</v>
      </c>
      <c r="S475" s="8"/>
      <c r="T475" s="8"/>
    </row>
    <row r="476" spans="1:20">
      <c r="A476" s="62">
        <v>7</v>
      </c>
      <c r="B476" s="62"/>
      <c r="C476" s="12"/>
      <c r="D476" s="62"/>
      <c r="E476" s="62"/>
      <c r="F476" s="62"/>
      <c r="G476" s="62"/>
      <c r="H476" s="62"/>
      <c r="I476" s="62"/>
      <c r="J476" s="62"/>
      <c r="K476" s="62"/>
      <c r="L476" s="62"/>
      <c r="M476" s="62"/>
      <c r="N476" s="3">
        <f t="shared" si="140"/>
        <v>0</v>
      </c>
      <c r="O476" s="9">
        <f t="shared" si="141"/>
        <v>0</v>
      </c>
      <c r="P476" s="4">
        <f t="shared" si="145"/>
        <v>0</v>
      </c>
      <c r="Q476" s="11">
        <f t="shared" si="146"/>
        <v>0</v>
      </c>
      <c r="R476" s="10">
        <f t="shared" si="144"/>
        <v>0</v>
      </c>
      <c r="S476" s="8"/>
      <c r="T476" s="8"/>
    </row>
    <row r="477" spans="1:20">
      <c r="A477" s="62">
        <v>8</v>
      </c>
      <c r="B477" s="62"/>
      <c r="C477" s="12"/>
      <c r="D477" s="62"/>
      <c r="E477" s="62"/>
      <c r="F477" s="62"/>
      <c r="G477" s="62"/>
      <c r="H477" s="62"/>
      <c r="I477" s="62"/>
      <c r="J477" s="62"/>
      <c r="K477" s="62"/>
      <c r="L477" s="62"/>
      <c r="M477" s="62"/>
      <c r="N477" s="3">
        <f t="shared" si="140"/>
        <v>0</v>
      </c>
      <c r="O477" s="9">
        <f t="shared" si="141"/>
        <v>0</v>
      </c>
      <c r="P477" s="4">
        <f t="shared" si="145"/>
        <v>0</v>
      </c>
      <c r="Q477" s="11">
        <f t="shared" si="146"/>
        <v>0</v>
      </c>
      <c r="R477" s="10">
        <f t="shared" si="144"/>
        <v>0</v>
      </c>
      <c r="S477" s="8"/>
      <c r="T477" s="8"/>
    </row>
    <row r="478" spans="1:20">
      <c r="A478" s="62">
        <v>9</v>
      </c>
      <c r="B478" s="62"/>
      <c r="C478" s="12"/>
      <c r="D478" s="62"/>
      <c r="E478" s="62"/>
      <c r="F478" s="62"/>
      <c r="G478" s="62"/>
      <c r="H478" s="62"/>
      <c r="I478" s="62"/>
      <c r="J478" s="62"/>
      <c r="K478" s="62"/>
      <c r="L478" s="62"/>
      <c r="M478" s="62"/>
      <c r="N478" s="3">
        <f t="shared" si="140"/>
        <v>0</v>
      </c>
      <c r="O478" s="9">
        <f t="shared" si="141"/>
        <v>0</v>
      </c>
      <c r="P478" s="4">
        <f t="shared" si="145"/>
        <v>0</v>
      </c>
      <c r="Q478" s="11">
        <f t="shared" si="146"/>
        <v>0</v>
      </c>
      <c r="R478" s="10">
        <f t="shared" si="144"/>
        <v>0</v>
      </c>
      <c r="S478" s="8"/>
      <c r="T478" s="8"/>
    </row>
    <row r="479" spans="1:20">
      <c r="A479" s="62">
        <v>10</v>
      </c>
      <c r="B479" s="62"/>
      <c r="C479" s="12"/>
      <c r="D479" s="62"/>
      <c r="E479" s="62"/>
      <c r="F479" s="62"/>
      <c r="G479" s="62"/>
      <c r="H479" s="62"/>
      <c r="I479" s="62"/>
      <c r="J479" s="62"/>
      <c r="K479" s="62"/>
      <c r="L479" s="62"/>
      <c r="M479" s="62"/>
      <c r="N479" s="3">
        <f t="shared" si="140"/>
        <v>0</v>
      </c>
      <c r="O479" s="9">
        <f t="shared" si="141"/>
        <v>0</v>
      </c>
      <c r="P479" s="4">
        <f t="shared" si="145"/>
        <v>0</v>
      </c>
      <c r="Q479" s="11">
        <f t="shared" si="146"/>
        <v>0</v>
      </c>
      <c r="R479" s="10">
        <f t="shared" si="144"/>
        <v>0</v>
      </c>
      <c r="S479" s="8"/>
      <c r="T479" s="8"/>
    </row>
    <row r="480" spans="1:20" ht="13.9" customHeight="1">
      <c r="A480" s="65" t="s">
        <v>35</v>
      </c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7"/>
      <c r="R480" s="10">
        <f>SUM(R470:R479)</f>
        <v>0</v>
      </c>
      <c r="S480" s="8"/>
      <c r="T480" s="8"/>
    </row>
    <row r="481" spans="1:20" ht="15.75">
      <c r="A481" s="24" t="s">
        <v>36</v>
      </c>
      <c r="B481" s="2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6"/>
      <c r="S481" s="8"/>
      <c r="T481" s="8"/>
    </row>
    <row r="482" spans="1:20">
      <c r="A482" s="49" t="s">
        <v>58</v>
      </c>
      <c r="B482" s="49"/>
      <c r="C482" s="49"/>
      <c r="D482" s="49"/>
      <c r="E482" s="49"/>
      <c r="F482" s="49"/>
      <c r="G482" s="49"/>
      <c r="H482" s="49"/>
      <c r="I482" s="49"/>
      <c r="J482" s="15"/>
      <c r="K482" s="15"/>
      <c r="L482" s="15"/>
      <c r="M482" s="15"/>
      <c r="N482" s="15"/>
      <c r="O482" s="15"/>
      <c r="P482" s="15"/>
      <c r="Q482" s="15"/>
      <c r="R482" s="16"/>
      <c r="S482" s="8"/>
      <c r="T482" s="8"/>
    </row>
    <row r="483" spans="1:20">
      <c r="A483" s="49"/>
      <c r="B483" s="49"/>
      <c r="C483" s="49"/>
      <c r="D483" s="49"/>
      <c r="E483" s="49"/>
      <c r="F483" s="49"/>
      <c r="G483" s="49"/>
      <c r="H483" s="49"/>
      <c r="I483" s="49"/>
      <c r="J483" s="15"/>
      <c r="K483" s="15"/>
      <c r="L483" s="15"/>
      <c r="M483" s="15"/>
      <c r="N483" s="15"/>
      <c r="O483" s="15"/>
      <c r="P483" s="15"/>
      <c r="Q483" s="15"/>
      <c r="R483" s="16"/>
      <c r="S483" s="8"/>
      <c r="T483" s="8"/>
    </row>
    <row r="484" spans="1:20">
      <c r="A484" s="68" t="s">
        <v>159</v>
      </c>
      <c r="B484" s="69"/>
      <c r="C484" s="69"/>
      <c r="D484" s="69"/>
      <c r="E484" s="69"/>
      <c r="F484" s="69"/>
      <c r="G484" s="69"/>
      <c r="H484" s="69"/>
      <c r="I484" s="69"/>
      <c r="J484" s="69"/>
      <c r="K484" s="69"/>
      <c r="L484" s="69"/>
      <c r="M484" s="69"/>
      <c r="N484" s="69"/>
      <c r="O484" s="69"/>
      <c r="P484" s="69"/>
      <c r="Q484" s="58"/>
      <c r="R484" s="8"/>
      <c r="S484" s="8"/>
      <c r="T484" s="8"/>
    </row>
    <row r="485" spans="1:20" ht="18">
      <c r="A485" s="70" t="s">
        <v>26</v>
      </c>
      <c r="B485" s="71"/>
      <c r="C485" s="71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8"/>
      <c r="R485" s="8"/>
      <c r="S485" s="8"/>
      <c r="T485" s="8"/>
    </row>
    <row r="486" spans="1:20">
      <c r="A486" s="68" t="s">
        <v>46</v>
      </c>
      <c r="B486" s="69"/>
      <c r="C486" s="69"/>
      <c r="D486" s="69"/>
      <c r="E486" s="69"/>
      <c r="F486" s="69"/>
      <c r="G486" s="69"/>
      <c r="H486" s="69"/>
      <c r="I486" s="69"/>
      <c r="J486" s="69"/>
      <c r="K486" s="69"/>
      <c r="L486" s="69"/>
      <c r="M486" s="69"/>
      <c r="N486" s="69"/>
      <c r="O486" s="69"/>
      <c r="P486" s="69"/>
      <c r="Q486" s="58"/>
      <c r="R486" s="8"/>
      <c r="S486" s="8"/>
      <c r="T486" s="8"/>
    </row>
    <row r="487" spans="1:20">
      <c r="A487" s="62">
        <v>1</v>
      </c>
      <c r="B487" s="62"/>
      <c r="C487" s="12"/>
      <c r="D487" s="62"/>
      <c r="E487" s="62"/>
      <c r="F487" s="62"/>
      <c r="G487" s="62"/>
      <c r="H487" s="62"/>
      <c r="I487" s="62"/>
      <c r="J487" s="62"/>
      <c r="K487" s="62"/>
      <c r="L487" s="62"/>
      <c r="M487" s="62"/>
      <c r="N487" s="3">
        <f t="shared" ref="N487:N496" si="147">(IF(F487="OŽ",IF(L487=1,550.8,IF(L487=2,426.38,IF(L487=3,342.14,IF(L487=4,181.44,IF(L487=5,168.48,IF(L487=6,155.52,IF(L487=7,148.5,IF(L487=8,144,0))))))))+IF(L487&lt;=8,0,IF(L487&lt;=16,137.7,IF(L487&lt;=24,108,IF(L487&lt;=32,80.1,IF(L487&lt;=36,52.2,0)))))-IF(L487&lt;=8,0,IF(L487&lt;=16,(L487-9)*2.754,IF(L487&lt;=24,(L487-17)* 2.754,IF(L487&lt;=32,(L487-25)* 2.754,IF(L487&lt;=36,(L487-33)*2.754,0))))),0)+IF(F487="PČ",IF(L487=1,449,IF(L487=2,314.6,IF(L487=3,238,IF(L487=4,172,IF(L487=5,159,IF(L487=6,145,IF(L487=7,132,IF(L487=8,119,0))))))))+IF(L487&lt;=8,0,IF(L487&lt;=16,88,IF(L487&lt;=24,55,IF(L487&lt;=32,22,0))))-IF(L487&lt;=8,0,IF(L487&lt;=16,(L487-9)*2.245,IF(L487&lt;=24,(L487-17)*2.245,IF(L487&lt;=32,(L487-25)*2.245,0)))),0)+IF(F487="PČneol",IF(L487=1,85,IF(L487=2,64.61,IF(L487=3,50.76,IF(L487=4,16.25,IF(L487=5,15,IF(L487=6,13.75,IF(L487=7,12.5,IF(L487=8,11.25,0))))))))+IF(L487&lt;=8,0,IF(L487&lt;=16,9,0))-IF(L487&lt;=8,0,IF(L487&lt;=16,(L487-9)*0.425,0)),0)+IF(F487="PŽ",IF(L487=1,85,IF(L487=2,59.5,IF(L487=3,45,IF(L487=4,32.5,IF(L487=5,30,IF(L487=6,27.5,IF(L487=7,25,IF(L487=8,22.5,0))))))))+IF(L487&lt;=8,0,IF(L487&lt;=16,19,IF(L487&lt;=24,13,IF(L487&lt;=32,8,0))))-IF(L487&lt;=8,0,IF(L487&lt;=16,(L487-9)*0.425,IF(L487&lt;=24,(L487-17)*0.425,IF(L487&lt;=32,(L487-25)*0.425,0)))),0)+IF(F487="EČ",IF(L487=1,204,IF(L487=2,156.24,IF(L487=3,123.84,IF(L487=4,72,IF(L487=5,66,IF(L487=6,60,IF(L487=7,54,IF(L487=8,48,0))))))))+IF(L487&lt;=8,0,IF(L487&lt;=16,40,IF(L487&lt;=24,25,0)))-IF(L487&lt;=8,0,IF(L487&lt;=16,(L487-9)*1.02,IF(L487&lt;=24,(L487-17)*1.02,0))),0)+IF(F487="EČneol",IF(L487=1,68,IF(L487=2,51.69,IF(L487=3,40.61,IF(L487=4,13,IF(L487=5,12,IF(L487=6,11,IF(L487=7,10,IF(L487=8,9,0)))))))))+IF(F487="EŽ",IF(L487=1,68,IF(L487=2,47.6,IF(L487=3,36,IF(L487=4,18,IF(L487=5,16.5,IF(L487=6,15,IF(L487=7,13.5,IF(L487=8,12,0))))))))+IF(L487&lt;=8,0,IF(L487&lt;=16,10,IF(L487&lt;=24,6,0)))-IF(L487&lt;=8,0,IF(L487&lt;=16,(L487-9)*0.34,IF(L487&lt;=24,(L487-17)*0.34,0))),0)+IF(F487="PT",IF(L487=1,68,IF(L487=2,52.08,IF(L487=3,41.28,IF(L487=4,24,IF(L487=5,22,IF(L487=6,20,IF(L487=7,18,IF(L487=8,16,0))))))))+IF(L487&lt;=8,0,IF(L487&lt;=16,13,IF(L487&lt;=24,9,IF(L487&lt;=32,4,0))))-IF(L487&lt;=8,0,IF(L487&lt;=16,(L487-9)*0.34,IF(L487&lt;=24,(L487-17)*0.34,IF(L487&lt;=32,(L487-25)*0.34,0)))),0)+IF(F487="JOŽ",IF(L487=1,85,IF(L487=2,59.5,IF(L487=3,45,IF(L487=4,32.5,IF(L487=5,30,IF(L487=6,27.5,IF(L487=7,25,IF(L487=8,22.5,0))))))))+IF(L487&lt;=8,0,IF(L487&lt;=16,19,IF(L487&lt;=24,13,0)))-IF(L487&lt;=8,0,IF(L487&lt;=16,(L487-9)*0.425,IF(L487&lt;=24,(L487-17)*0.425,0))),0)+IF(F487="JPČ",IF(L487=1,68,IF(L487=2,47.6,IF(L487=3,36,IF(L487=4,26,IF(L487=5,24,IF(L487=6,22,IF(L487=7,20,IF(L487=8,18,0))))))))+IF(L487&lt;=8,0,IF(L487&lt;=16,13,IF(L487&lt;=24,9,0)))-IF(L487&lt;=8,0,IF(L487&lt;=16,(L487-9)*0.34,IF(L487&lt;=24,(L487-17)*0.34,0))),0)+IF(F487="JEČ",IF(L487=1,34,IF(L487=2,26.04,IF(L487=3,20.6,IF(L487=4,12,IF(L487=5,11,IF(L487=6,10,IF(L487=7,9,IF(L487=8,8,0))))))))+IF(L487&lt;=8,0,IF(L487&lt;=16,6,0))-IF(L487&lt;=8,0,IF(L487&lt;=16,(L487-9)*0.17,0)),0)+IF(F487="JEOF",IF(L487=1,34,IF(L487=2,26.04,IF(L487=3,20.6,IF(L487=4,12,IF(L487=5,11,IF(L487=6,10,IF(L487=7,9,IF(L487=8,8,0))))))))+IF(L487&lt;=8,0,IF(L487&lt;=16,6,0))-IF(L487&lt;=8,0,IF(L487&lt;=16,(L487-9)*0.17,0)),0)+IF(F487="JnPČ",IF(L487=1,51,IF(L487=2,35.7,IF(L487=3,27,IF(L487=4,19.5,IF(L487=5,18,IF(L487=6,16.5,IF(L487=7,15,IF(L487=8,13.5,0))))))))+IF(L487&lt;=8,0,IF(L487&lt;=16,10,0))-IF(L487&lt;=8,0,IF(L487&lt;=16,(L487-9)*0.255,0)),0)+IF(F487="JnEČ",IF(L487=1,25.5,IF(L487=2,19.53,IF(L487=3,15.48,IF(L487=4,9,IF(L487=5,8.25,IF(L487=6,7.5,IF(L487=7,6.75,IF(L487=8,6,0))))))))+IF(L487&lt;=8,0,IF(L487&lt;=16,5,0))-IF(L487&lt;=8,0,IF(L487&lt;=16,(L487-9)*0.1275,0)),0)+IF(F487="JčPČ",IF(L487=1,21.25,IF(L487=2,14.5,IF(L487=3,11.5,IF(L487=4,7,IF(L487=5,6.5,IF(L487=6,6,IF(L487=7,5.5,IF(L487=8,5,0))))))))+IF(L487&lt;=8,0,IF(L487&lt;=16,4,0))-IF(L487&lt;=8,0,IF(L487&lt;=16,(L487-9)*0.10625,0)),0)+IF(F487="JčEČ",IF(L487=1,17,IF(L487=2,13.02,IF(L487=3,10.32,IF(L487=4,6,IF(L487=5,5.5,IF(L487=6,5,IF(L487=7,4.5,IF(L487=8,4,0))))))))+IF(L487&lt;=8,0,IF(L487&lt;=16,3,0))-IF(L487&lt;=8,0,IF(L487&lt;=16,(L487-9)*0.085,0)),0)+IF(F487="NEAK",IF(L487=1,11.48,IF(L487=2,8.79,IF(L487=3,6.97,IF(L487=4,4.05,IF(L487=5,3.71,IF(L487=6,3.38,IF(L487=7,3.04,IF(L487=8,2.7,0))))))))+IF(L487&lt;=8,0,IF(L487&lt;=16,2,IF(L487&lt;=24,1.3,0)))-IF(L487&lt;=8,0,IF(L487&lt;=16,(L487-9)*0.0574,IF(L487&lt;=24,(L487-17)*0.0574,0))),0))*IF(L487&lt;0,1,IF(OR(F487="PČ",F487="PŽ",F487="PT"),IF(J487&lt;32,J487/32,1),1))* IF(L487&lt;0,1,IF(OR(F487="EČ",F487="EŽ",F487="JOŽ",F487="JPČ",F487="NEAK"),IF(J487&lt;24,J487/24,1),1))*IF(L487&lt;0,1,IF(OR(F487="PČneol",F487="JEČ",F487="JEOF",F487="JnPČ",F487="JnEČ",F487="JčPČ",F487="JčEČ"),IF(J487&lt;16,J487/16,1),1))*IF(L487&lt;0,1,IF(F487="EČneol",IF(J487&lt;8,J487/8,1),1))</f>
        <v>0</v>
      </c>
      <c r="O487" s="9">
        <f t="shared" ref="O487:O496" si="148">IF(F487="OŽ",N487,IF(H487="Ne",IF(J487*0.3&lt;J487-L487,N487,0),IF(J487*0.1&lt;J487-L487,N487,0)))</f>
        <v>0</v>
      </c>
      <c r="P487" s="4">
        <f t="shared" ref="P487" si="149">IF(O487=0,0,IF(F487="OŽ",IF(L487&gt;35,0,IF(J487&gt;35,(36-L487)*1.836,((36-L487)-(36-J487))*1.836)),0)+IF(F487="PČ",IF(L487&gt;31,0,IF(J487&gt;31,(32-L487)*1.347,((32-L487)-(32-J487))*1.347)),0)+ IF(F487="PČneol",IF(L487&gt;15,0,IF(J487&gt;15,(16-L487)*0.255,((16-L487)-(16-J487))*0.255)),0)+IF(F487="PŽ",IF(L487&gt;31,0,IF(J487&gt;31,(32-L487)*0.255,((32-L487)-(32-J487))*0.255)),0)+IF(F487="EČ",IF(L487&gt;23,0,IF(J487&gt;23,(24-L487)*0.612,((24-L487)-(24-J487))*0.612)),0)+IF(F487="EČneol",IF(L487&gt;7,0,IF(J487&gt;7,(8-L487)*0.204,((8-L487)-(8-J487))*0.204)),0)+IF(F487="EŽ",IF(L487&gt;23,0,IF(J487&gt;23,(24-L487)*0.204,((24-L487)-(24-J487))*0.204)),0)+IF(F487="PT",IF(L487&gt;31,0,IF(J487&gt;31,(32-L487)*0.204,((32-L487)-(32-J487))*0.204)),0)+IF(F487="JOŽ",IF(L487&gt;23,0,IF(J487&gt;23,(24-L487)*0.255,((24-L487)-(24-J487))*0.255)),0)+IF(F487="JPČ",IF(L487&gt;23,0,IF(J487&gt;23,(24-L487)*0.204,((24-L487)-(24-J487))*0.204)),0)+IF(F487="JEČ",IF(L487&gt;15,0,IF(J487&gt;15,(16-L487)*0.102,((16-L487)-(16-J487))*0.102)),0)+IF(F487="JEOF",IF(L487&gt;15,0,IF(J487&gt;15,(16-L487)*0.102,((16-L487)-(16-J487))*0.102)),0)+IF(F487="JnPČ",IF(L487&gt;15,0,IF(J487&gt;15,(16-L487)*0.153,((16-L487)-(16-J487))*0.153)),0)+IF(F487="JnEČ",IF(L487&gt;15,0,IF(J487&gt;15,(16-L487)*0.0765,((16-L487)-(16-J487))*0.0765)),0)+IF(F487="JčPČ",IF(L487&gt;15,0,IF(J487&gt;15,(16-L487)*0.06375,((16-L487)-(16-J487))*0.06375)),0)+IF(F487="JčEČ",IF(L487&gt;15,0,IF(J487&gt;15,(16-L487)*0.051,((16-L487)-(16-J487))*0.051)),0)+IF(F487="NEAK",IF(L487&gt;23,0,IF(J487&gt;23,(24-L487)*0.03444,((24-L487)-(24-J487))*0.03444)),0))</f>
        <v>0</v>
      </c>
      <c r="Q487" s="11">
        <f t="shared" ref="Q487" si="150">IF(ISERROR(P487*100/N487),0,(P487*100/N487))</f>
        <v>0</v>
      </c>
      <c r="R487" s="10">
        <f t="shared" ref="R487:R496" si="151">IF(Q487&lt;=30,O487+P487,O487+O487*0.3)*IF(G487=1,0.4,IF(G487=2,0.75,IF(G487="1 (kas 4 m. 1 k. nerengiamos)",0.52,1)))*IF(D487="olimpinė",1,IF(M487="Ne",0.5,1))*IF(OR(A$5="Lietuvos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federacija"),IF(OR(J487&lt;8,K487&lt;16),0,1),1)*E487*IF(I487&lt;=1,1,1/I487)*IF(OR(A$5="Lietuvos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487" s="8"/>
      <c r="T487" s="8"/>
    </row>
    <row r="488" spans="1:20">
      <c r="A488" s="62">
        <v>2</v>
      </c>
      <c r="B488" s="62"/>
      <c r="C488" s="12"/>
      <c r="D488" s="62"/>
      <c r="E488" s="62"/>
      <c r="F488" s="62"/>
      <c r="G488" s="62"/>
      <c r="H488" s="62"/>
      <c r="I488" s="62"/>
      <c r="J488" s="62"/>
      <c r="K488" s="62"/>
      <c r="L488" s="62"/>
      <c r="M488" s="62"/>
      <c r="N488" s="3">
        <f t="shared" si="147"/>
        <v>0</v>
      </c>
      <c r="O488" s="9">
        <f t="shared" si="148"/>
        <v>0</v>
      </c>
      <c r="P488" s="4">
        <f t="shared" ref="P488:P496" si="152">IF(O488=0,0,IF(F488="OŽ",IF(L488&gt;35,0,IF(J488&gt;35,(36-L488)*1.836,((36-L488)-(36-J488))*1.836)),0)+IF(F488="PČ",IF(L488&gt;31,0,IF(J488&gt;31,(32-L488)*1.347,((32-L488)-(32-J488))*1.347)),0)+ IF(F488="PČneol",IF(L488&gt;15,0,IF(J488&gt;15,(16-L488)*0.255,((16-L488)-(16-J488))*0.255)),0)+IF(F488="PŽ",IF(L488&gt;31,0,IF(J488&gt;31,(32-L488)*0.255,((32-L488)-(32-J488))*0.255)),0)+IF(F488="EČ",IF(L488&gt;23,0,IF(J488&gt;23,(24-L488)*0.612,((24-L488)-(24-J488))*0.612)),0)+IF(F488="EČneol",IF(L488&gt;7,0,IF(J488&gt;7,(8-L488)*0.204,((8-L488)-(8-J488))*0.204)),0)+IF(F488="EŽ",IF(L488&gt;23,0,IF(J488&gt;23,(24-L488)*0.204,((24-L488)-(24-J488))*0.204)),0)+IF(F488="PT",IF(L488&gt;31,0,IF(J488&gt;31,(32-L488)*0.204,((32-L488)-(32-J488))*0.204)),0)+IF(F488="JOŽ",IF(L488&gt;23,0,IF(J488&gt;23,(24-L488)*0.255,((24-L488)-(24-J488))*0.255)),0)+IF(F488="JPČ",IF(L488&gt;23,0,IF(J488&gt;23,(24-L488)*0.204,((24-L488)-(24-J488))*0.204)),0)+IF(F488="JEČ",IF(L488&gt;15,0,IF(J488&gt;15,(16-L488)*0.102,((16-L488)-(16-J488))*0.102)),0)+IF(F488="JEOF",IF(L488&gt;15,0,IF(J488&gt;15,(16-L488)*0.102,((16-L488)-(16-J488))*0.102)),0)+IF(F488="JnPČ",IF(L488&gt;15,0,IF(J488&gt;15,(16-L488)*0.153,((16-L488)-(16-J488))*0.153)),0)+IF(F488="JnEČ",IF(L488&gt;15,0,IF(J488&gt;15,(16-L488)*0.0765,((16-L488)-(16-J488))*0.0765)),0)+IF(F488="JčPČ",IF(L488&gt;15,0,IF(J488&gt;15,(16-L488)*0.06375,((16-L488)-(16-J488))*0.06375)),0)+IF(F488="JčEČ",IF(L488&gt;15,0,IF(J488&gt;15,(16-L488)*0.051,((16-L488)-(16-J488))*0.051)),0)+IF(F488="NEAK",IF(L488&gt;23,0,IF(J488&gt;23,(24-L488)*0.03444,((24-L488)-(24-J488))*0.03444)),0))</f>
        <v>0</v>
      </c>
      <c r="Q488" s="11">
        <f t="shared" ref="Q488:Q496" si="153">IF(ISERROR(P488*100/N488),0,(P488*100/N488))</f>
        <v>0</v>
      </c>
      <c r="R488" s="10">
        <f t="shared" si="151"/>
        <v>0</v>
      </c>
      <c r="S488" s="8"/>
      <c r="T488" s="8"/>
    </row>
    <row r="489" spans="1:20">
      <c r="A489" s="62">
        <v>3</v>
      </c>
      <c r="B489" s="62"/>
      <c r="C489" s="12"/>
      <c r="D489" s="62"/>
      <c r="E489" s="62"/>
      <c r="F489" s="62"/>
      <c r="G489" s="62"/>
      <c r="H489" s="62"/>
      <c r="I489" s="62"/>
      <c r="J489" s="62"/>
      <c r="K489" s="62"/>
      <c r="L489" s="62"/>
      <c r="M489" s="62"/>
      <c r="N489" s="3">
        <f t="shared" si="147"/>
        <v>0</v>
      </c>
      <c r="O489" s="9">
        <f t="shared" si="148"/>
        <v>0</v>
      </c>
      <c r="P489" s="4">
        <f t="shared" si="152"/>
        <v>0</v>
      </c>
      <c r="Q489" s="11">
        <f t="shared" si="153"/>
        <v>0</v>
      </c>
      <c r="R489" s="10">
        <f t="shared" si="151"/>
        <v>0</v>
      </c>
      <c r="S489" s="8"/>
      <c r="T489" s="8"/>
    </row>
    <row r="490" spans="1:20">
      <c r="A490" s="62">
        <v>4</v>
      </c>
      <c r="B490" s="62"/>
      <c r="C490" s="12"/>
      <c r="D490" s="62"/>
      <c r="E490" s="62"/>
      <c r="F490" s="62"/>
      <c r="G490" s="62"/>
      <c r="H490" s="62"/>
      <c r="I490" s="62"/>
      <c r="J490" s="62"/>
      <c r="K490" s="62"/>
      <c r="L490" s="62"/>
      <c r="M490" s="62"/>
      <c r="N490" s="3">
        <f t="shared" si="147"/>
        <v>0</v>
      </c>
      <c r="O490" s="9">
        <f t="shared" si="148"/>
        <v>0</v>
      </c>
      <c r="P490" s="4">
        <f t="shared" si="152"/>
        <v>0</v>
      </c>
      <c r="Q490" s="11">
        <f t="shared" si="153"/>
        <v>0</v>
      </c>
      <c r="R490" s="10">
        <f t="shared" si="151"/>
        <v>0</v>
      </c>
      <c r="S490" s="8"/>
      <c r="T490" s="8"/>
    </row>
    <row r="491" spans="1:20">
      <c r="A491" s="62">
        <v>5</v>
      </c>
      <c r="B491" s="62"/>
      <c r="C491" s="12"/>
      <c r="D491" s="62"/>
      <c r="E491" s="62"/>
      <c r="F491" s="62"/>
      <c r="G491" s="62"/>
      <c r="H491" s="62"/>
      <c r="I491" s="62"/>
      <c r="J491" s="62"/>
      <c r="K491" s="62"/>
      <c r="L491" s="62"/>
      <c r="M491" s="62"/>
      <c r="N491" s="3">
        <f t="shared" si="147"/>
        <v>0</v>
      </c>
      <c r="O491" s="9">
        <f t="shared" si="148"/>
        <v>0</v>
      </c>
      <c r="P491" s="4">
        <f t="shared" si="152"/>
        <v>0</v>
      </c>
      <c r="Q491" s="11">
        <f t="shared" si="153"/>
        <v>0</v>
      </c>
      <c r="R491" s="10">
        <f t="shared" si="151"/>
        <v>0</v>
      </c>
      <c r="S491" s="8"/>
      <c r="T491" s="8"/>
    </row>
    <row r="492" spans="1:20">
      <c r="A492" s="62">
        <v>6</v>
      </c>
      <c r="B492" s="62"/>
      <c r="C492" s="12"/>
      <c r="D492" s="62"/>
      <c r="E492" s="62"/>
      <c r="F492" s="62"/>
      <c r="G492" s="62"/>
      <c r="H492" s="62"/>
      <c r="I492" s="62"/>
      <c r="J492" s="62"/>
      <c r="K492" s="62"/>
      <c r="L492" s="62"/>
      <c r="M492" s="62"/>
      <c r="N492" s="3">
        <f t="shared" si="147"/>
        <v>0</v>
      </c>
      <c r="O492" s="9">
        <f t="shared" si="148"/>
        <v>0</v>
      </c>
      <c r="P492" s="4">
        <f t="shared" si="152"/>
        <v>0</v>
      </c>
      <c r="Q492" s="11">
        <f t="shared" si="153"/>
        <v>0</v>
      </c>
      <c r="R492" s="10">
        <f t="shared" si="151"/>
        <v>0</v>
      </c>
      <c r="S492" s="8"/>
      <c r="T492" s="8"/>
    </row>
    <row r="493" spans="1:20">
      <c r="A493" s="62">
        <v>7</v>
      </c>
      <c r="B493" s="62"/>
      <c r="C493" s="12"/>
      <c r="D493" s="62"/>
      <c r="E493" s="62"/>
      <c r="F493" s="62"/>
      <c r="G493" s="62"/>
      <c r="H493" s="62"/>
      <c r="I493" s="62"/>
      <c r="J493" s="62"/>
      <c r="K493" s="62"/>
      <c r="L493" s="62"/>
      <c r="M493" s="62"/>
      <c r="N493" s="3">
        <f t="shared" si="147"/>
        <v>0</v>
      </c>
      <c r="O493" s="9">
        <f t="shared" si="148"/>
        <v>0</v>
      </c>
      <c r="P493" s="4">
        <f t="shared" si="152"/>
        <v>0</v>
      </c>
      <c r="Q493" s="11">
        <f t="shared" si="153"/>
        <v>0</v>
      </c>
      <c r="R493" s="10">
        <f t="shared" si="151"/>
        <v>0</v>
      </c>
      <c r="S493" s="8"/>
      <c r="T493" s="8"/>
    </row>
    <row r="494" spans="1:20">
      <c r="A494" s="62">
        <v>8</v>
      </c>
      <c r="B494" s="62"/>
      <c r="C494" s="12"/>
      <c r="D494" s="62"/>
      <c r="E494" s="62"/>
      <c r="F494" s="62"/>
      <c r="G494" s="62"/>
      <c r="H494" s="62"/>
      <c r="I494" s="62"/>
      <c r="J494" s="62"/>
      <c r="K494" s="62"/>
      <c r="L494" s="62"/>
      <c r="M494" s="62"/>
      <c r="N494" s="3">
        <f t="shared" si="147"/>
        <v>0</v>
      </c>
      <c r="O494" s="9">
        <f t="shared" si="148"/>
        <v>0</v>
      </c>
      <c r="P494" s="4">
        <f t="shared" si="152"/>
        <v>0</v>
      </c>
      <c r="Q494" s="11">
        <f t="shared" si="153"/>
        <v>0</v>
      </c>
      <c r="R494" s="10">
        <f t="shared" si="151"/>
        <v>0</v>
      </c>
      <c r="S494" s="8"/>
      <c r="T494" s="8"/>
    </row>
    <row r="495" spans="1:20">
      <c r="A495" s="62">
        <v>9</v>
      </c>
      <c r="B495" s="62"/>
      <c r="C495" s="12"/>
      <c r="D495" s="62"/>
      <c r="E495" s="62"/>
      <c r="F495" s="62"/>
      <c r="G495" s="62"/>
      <c r="H495" s="62"/>
      <c r="I495" s="62"/>
      <c r="J495" s="62"/>
      <c r="K495" s="62"/>
      <c r="L495" s="62"/>
      <c r="M495" s="62"/>
      <c r="N495" s="3">
        <f t="shared" si="147"/>
        <v>0</v>
      </c>
      <c r="O495" s="9">
        <f t="shared" si="148"/>
        <v>0</v>
      </c>
      <c r="P495" s="4">
        <f t="shared" si="152"/>
        <v>0</v>
      </c>
      <c r="Q495" s="11">
        <f t="shared" si="153"/>
        <v>0</v>
      </c>
      <c r="R495" s="10">
        <f t="shared" si="151"/>
        <v>0</v>
      </c>
      <c r="S495" s="8"/>
      <c r="T495" s="8"/>
    </row>
    <row r="496" spans="1:20">
      <c r="A496" s="62">
        <v>10</v>
      </c>
      <c r="B496" s="62"/>
      <c r="C496" s="12"/>
      <c r="D496" s="62"/>
      <c r="E496" s="62"/>
      <c r="F496" s="62"/>
      <c r="G496" s="62"/>
      <c r="H496" s="62"/>
      <c r="I496" s="62"/>
      <c r="J496" s="62"/>
      <c r="K496" s="62"/>
      <c r="L496" s="62"/>
      <c r="M496" s="62"/>
      <c r="N496" s="3">
        <f t="shared" si="147"/>
        <v>0</v>
      </c>
      <c r="O496" s="9">
        <f t="shared" si="148"/>
        <v>0</v>
      </c>
      <c r="P496" s="4">
        <f t="shared" si="152"/>
        <v>0</v>
      </c>
      <c r="Q496" s="11">
        <f t="shared" si="153"/>
        <v>0</v>
      </c>
      <c r="R496" s="10">
        <f t="shared" si="151"/>
        <v>0</v>
      </c>
      <c r="S496" s="8"/>
      <c r="T496" s="8"/>
    </row>
    <row r="497" spans="1:20">
      <c r="A497" s="65" t="s">
        <v>35</v>
      </c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7"/>
      <c r="R497" s="10">
        <f>SUM(R487:R496)</f>
        <v>0</v>
      </c>
      <c r="S497" s="8"/>
      <c r="T497" s="8"/>
    </row>
    <row r="498" spans="1:20" ht="15.75">
      <c r="A498" s="24" t="s">
        <v>36</v>
      </c>
      <c r="B498" s="24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6"/>
      <c r="S498" s="8"/>
      <c r="T498" s="8"/>
    </row>
    <row r="499" spans="1:20">
      <c r="A499" s="49" t="s">
        <v>58</v>
      </c>
      <c r="B499" s="49"/>
      <c r="C499" s="49"/>
      <c r="D499" s="49"/>
      <c r="E499" s="49"/>
      <c r="F499" s="49"/>
      <c r="G499" s="49"/>
      <c r="H499" s="49"/>
      <c r="I499" s="49"/>
      <c r="J499" s="15"/>
      <c r="K499" s="15"/>
      <c r="L499" s="15"/>
      <c r="M499" s="15"/>
      <c r="N499" s="15"/>
      <c r="O499" s="15"/>
      <c r="P499" s="15"/>
      <c r="Q499" s="15"/>
      <c r="R499" s="16"/>
      <c r="S499" s="8"/>
      <c r="T499" s="8"/>
    </row>
    <row r="500" spans="1:20" s="8" customFormat="1">
      <c r="A500" s="49"/>
      <c r="B500" s="49"/>
      <c r="C500" s="49"/>
      <c r="D500" s="49"/>
      <c r="E500" s="49"/>
      <c r="F500" s="49"/>
      <c r="G500" s="49"/>
      <c r="H500" s="49"/>
      <c r="I500" s="49"/>
      <c r="J500" s="15"/>
      <c r="K500" s="15"/>
      <c r="L500" s="15"/>
      <c r="M500" s="15"/>
      <c r="N500" s="15"/>
      <c r="O500" s="15"/>
      <c r="P500" s="15"/>
      <c r="Q500" s="15"/>
      <c r="R500" s="16"/>
    </row>
    <row r="501" spans="1:20">
      <c r="A501" s="68" t="s">
        <v>159</v>
      </c>
      <c r="B501" s="69"/>
      <c r="C501" s="69"/>
      <c r="D501" s="69"/>
      <c r="E501" s="69"/>
      <c r="F501" s="69"/>
      <c r="G501" s="69"/>
      <c r="H501" s="69"/>
      <c r="I501" s="69"/>
      <c r="J501" s="69"/>
      <c r="K501" s="69"/>
      <c r="L501" s="69"/>
      <c r="M501" s="69"/>
      <c r="N501" s="69"/>
      <c r="O501" s="69"/>
      <c r="P501" s="69"/>
      <c r="Q501" s="58"/>
      <c r="R501" s="8"/>
      <c r="S501" s="8"/>
      <c r="T501" s="8"/>
    </row>
    <row r="502" spans="1:20" ht="18">
      <c r="A502" s="70" t="s">
        <v>26</v>
      </c>
      <c r="B502" s="71"/>
      <c r="C502" s="71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8"/>
      <c r="R502" s="8"/>
      <c r="S502" s="8"/>
      <c r="T502" s="8"/>
    </row>
    <row r="503" spans="1:20">
      <c r="A503" s="68" t="s">
        <v>46</v>
      </c>
      <c r="B503" s="69"/>
      <c r="C503" s="69"/>
      <c r="D503" s="69"/>
      <c r="E503" s="69"/>
      <c r="F503" s="69"/>
      <c r="G503" s="69"/>
      <c r="H503" s="69"/>
      <c r="I503" s="69"/>
      <c r="J503" s="69"/>
      <c r="K503" s="69"/>
      <c r="L503" s="69"/>
      <c r="M503" s="69"/>
      <c r="N503" s="69"/>
      <c r="O503" s="69"/>
      <c r="P503" s="69"/>
      <c r="Q503" s="58"/>
      <c r="R503" s="8"/>
      <c r="S503" s="8"/>
      <c r="T503" s="8"/>
    </row>
    <row r="504" spans="1:20">
      <c r="A504" s="62">
        <v>1</v>
      </c>
      <c r="B504" s="62"/>
      <c r="C504" s="12"/>
      <c r="D504" s="62"/>
      <c r="E504" s="62"/>
      <c r="F504" s="62"/>
      <c r="G504" s="62"/>
      <c r="H504" s="62"/>
      <c r="I504" s="62"/>
      <c r="J504" s="62"/>
      <c r="K504" s="62"/>
      <c r="L504" s="62"/>
      <c r="M504" s="62"/>
      <c r="N504" s="3">
        <f t="shared" ref="N504:N513" si="154">(IF(F504="OŽ",IF(L504=1,550.8,IF(L504=2,426.38,IF(L504=3,342.14,IF(L504=4,181.44,IF(L504=5,168.48,IF(L504=6,155.52,IF(L504=7,148.5,IF(L504=8,144,0))))))))+IF(L504&lt;=8,0,IF(L504&lt;=16,137.7,IF(L504&lt;=24,108,IF(L504&lt;=32,80.1,IF(L504&lt;=36,52.2,0)))))-IF(L504&lt;=8,0,IF(L504&lt;=16,(L504-9)*2.754,IF(L504&lt;=24,(L504-17)* 2.754,IF(L504&lt;=32,(L504-25)* 2.754,IF(L504&lt;=36,(L504-33)*2.754,0))))),0)+IF(F504="PČ",IF(L504=1,449,IF(L504=2,314.6,IF(L504=3,238,IF(L504=4,172,IF(L504=5,159,IF(L504=6,145,IF(L504=7,132,IF(L504=8,119,0))))))))+IF(L504&lt;=8,0,IF(L504&lt;=16,88,IF(L504&lt;=24,55,IF(L504&lt;=32,22,0))))-IF(L504&lt;=8,0,IF(L504&lt;=16,(L504-9)*2.245,IF(L504&lt;=24,(L504-17)*2.245,IF(L504&lt;=32,(L504-25)*2.245,0)))),0)+IF(F504="PČneol",IF(L504=1,85,IF(L504=2,64.61,IF(L504=3,50.76,IF(L504=4,16.25,IF(L504=5,15,IF(L504=6,13.75,IF(L504=7,12.5,IF(L504=8,11.25,0))))))))+IF(L504&lt;=8,0,IF(L504&lt;=16,9,0))-IF(L504&lt;=8,0,IF(L504&lt;=16,(L504-9)*0.425,0)),0)+IF(F504="PŽ",IF(L504=1,85,IF(L504=2,59.5,IF(L504=3,45,IF(L504=4,32.5,IF(L504=5,30,IF(L504=6,27.5,IF(L504=7,25,IF(L504=8,22.5,0))))))))+IF(L504&lt;=8,0,IF(L504&lt;=16,19,IF(L504&lt;=24,13,IF(L504&lt;=32,8,0))))-IF(L504&lt;=8,0,IF(L504&lt;=16,(L504-9)*0.425,IF(L504&lt;=24,(L504-17)*0.425,IF(L504&lt;=32,(L504-25)*0.425,0)))),0)+IF(F504="EČ",IF(L504=1,204,IF(L504=2,156.24,IF(L504=3,123.84,IF(L504=4,72,IF(L504=5,66,IF(L504=6,60,IF(L504=7,54,IF(L504=8,48,0))))))))+IF(L504&lt;=8,0,IF(L504&lt;=16,40,IF(L504&lt;=24,25,0)))-IF(L504&lt;=8,0,IF(L504&lt;=16,(L504-9)*1.02,IF(L504&lt;=24,(L504-17)*1.02,0))),0)+IF(F504="EČneol",IF(L504=1,68,IF(L504=2,51.69,IF(L504=3,40.61,IF(L504=4,13,IF(L504=5,12,IF(L504=6,11,IF(L504=7,10,IF(L504=8,9,0)))))))))+IF(F504="EŽ",IF(L504=1,68,IF(L504=2,47.6,IF(L504=3,36,IF(L504=4,18,IF(L504=5,16.5,IF(L504=6,15,IF(L504=7,13.5,IF(L504=8,12,0))))))))+IF(L504&lt;=8,0,IF(L504&lt;=16,10,IF(L504&lt;=24,6,0)))-IF(L504&lt;=8,0,IF(L504&lt;=16,(L504-9)*0.34,IF(L504&lt;=24,(L504-17)*0.34,0))),0)+IF(F504="PT",IF(L504=1,68,IF(L504=2,52.08,IF(L504=3,41.28,IF(L504=4,24,IF(L504=5,22,IF(L504=6,20,IF(L504=7,18,IF(L504=8,16,0))))))))+IF(L504&lt;=8,0,IF(L504&lt;=16,13,IF(L504&lt;=24,9,IF(L504&lt;=32,4,0))))-IF(L504&lt;=8,0,IF(L504&lt;=16,(L504-9)*0.34,IF(L504&lt;=24,(L504-17)*0.34,IF(L504&lt;=32,(L504-25)*0.34,0)))),0)+IF(F504="JOŽ",IF(L504=1,85,IF(L504=2,59.5,IF(L504=3,45,IF(L504=4,32.5,IF(L504=5,30,IF(L504=6,27.5,IF(L504=7,25,IF(L504=8,22.5,0))))))))+IF(L504&lt;=8,0,IF(L504&lt;=16,19,IF(L504&lt;=24,13,0)))-IF(L504&lt;=8,0,IF(L504&lt;=16,(L504-9)*0.425,IF(L504&lt;=24,(L504-17)*0.425,0))),0)+IF(F504="JPČ",IF(L504=1,68,IF(L504=2,47.6,IF(L504=3,36,IF(L504=4,26,IF(L504=5,24,IF(L504=6,22,IF(L504=7,20,IF(L504=8,18,0))))))))+IF(L504&lt;=8,0,IF(L504&lt;=16,13,IF(L504&lt;=24,9,0)))-IF(L504&lt;=8,0,IF(L504&lt;=16,(L504-9)*0.34,IF(L504&lt;=24,(L504-17)*0.34,0))),0)+IF(F504="JEČ",IF(L504=1,34,IF(L504=2,26.04,IF(L504=3,20.6,IF(L504=4,12,IF(L504=5,11,IF(L504=6,10,IF(L504=7,9,IF(L504=8,8,0))))))))+IF(L504&lt;=8,0,IF(L504&lt;=16,6,0))-IF(L504&lt;=8,0,IF(L504&lt;=16,(L504-9)*0.17,0)),0)+IF(F504="JEOF",IF(L504=1,34,IF(L504=2,26.04,IF(L504=3,20.6,IF(L504=4,12,IF(L504=5,11,IF(L504=6,10,IF(L504=7,9,IF(L504=8,8,0))))))))+IF(L504&lt;=8,0,IF(L504&lt;=16,6,0))-IF(L504&lt;=8,0,IF(L504&lt;=16,(L504-9)*0.17,0)),0)+IF(F504="JnPČ",IF(L504=1,51,IF(L504=2,35.7,IF(L504=3,27,IF(L504=4,19.5,IF(L504=5,18,IF(L504=6,16.5,IF(L504=7,15,IF(L504=8,13.5,0))))))))+IF(L504&lt;=8,0,IF(L504&lt;=16,10,0))-IF(L504&lt;=8,0,IF(L504&lt;=16,(L504-9)*0.255,0)),0)+IF(F504="JnEČ",IF(L504=1,25.5,IF(L504=2,19.53,IF(L504=3,15.48,IF(L504=4,9,IF(L504=5,8.25,IF(L504=6,7.5,IF(L504=7,6.75,IF(L504=8,6,0))))))))+IF(L504&lt;=8,0,IF(L504&lt;=16,5,0))-IF(L504&lt;=8,0,IF(L504&lt;=16,(L504-9)*0.1275,0)),0)+IF(F504="JčPČ",IF(L504=1,21.25,IF(L504=2,14.5,IF(L504=3,11.5,IF(L504=4,7,IF(L504=5,6.5,IF(L504=6,6,IF(L504=7,5.5,IF(L504=8,5,0))))))))+IF(L504&lt;=8,0,IF(L504&lt;=16,4,0))-IF(L504&lt;=8,0,IF(L504&lt;=16,(L504-9)*0.10625,0)),0)+IF(F504="JčEČ",IF(L504=1,17,IF(L504=2,13.02,IF(L504=3,10.32,IF(L504=4,6,IF(L504=5,5.5,IF(L504=6,5,IF(L504=7,4.5,IF(L504=8,4,0))))))))+IF(L504&lt;=8,0,IF(L504&lt;=16,3,0))-IF(L504&lt;=8,0,IF(L504&lt;=16,(L504-9)*0.085,0)),0)+IF(F504="NEAK",IF(L504=1,11.48,IF(L504=2,8.79,IF(L504=3,6.97,IF(L504=4,4.05,IF(L504=5,3.71,IF(L504=6,3.38,IF(L504=7,3.04,IF(L504=8,2.7,0))))))))+IF(L504&lt;=8,0,IF(L504&lt;=16,2,IF(L504&lt;=24,1.3,0)))-IF(L504&lt;=8,0,IF(L504&lt;=16,(L504-9)*0.0574,IF(L504&lt;=24,(L504-17)*0.0574,0))),0))*IF(L504&lt;0,1,IF(OR(F504="PČ",F504="PŽ",F504="PT"),IF(J504&lt;32,J504/32,1),1))* IF(L504&lt;0,1,IF(OR(F504="EČ",F504="EŽ",F504="JOŽ",F504="JPČ",F504="NEAK"),IF(J504&lt;24,J504/24,1),1))*IF(L504&lt;0,1,IF(OR(F504="PČneol",F504="JEČ",F504="JEOF",F504="JnPČ",F504="JnEČ",F504="JčPČ",F504="JčEČ"),IF(J504&lt;16,J504/16,1),1))*IF(L504&lt;0,1,IF(F504="EČneol",IF(J504&lt;8,J504/8,1),1))</f>
        <v>0</v>
      </c>
      <c r="O504" s="9">
        <f t="shared" ref="O504:O513" si="155">IF(F504="OŽ",N504,IF(H504="Ne",IF(J504*0.3&lt;J504-L504,N504,0),IF(J504*0.1&lt;J504-L504,N504,0)))</f>
        <v>0</v>
      </c>
      <c r="P504" s="4">
        <f t="shared" ref="P504" si="156">IF(O504=0,0,IF(F504="OŽ",IF(L504&gt;35,0,IF(J504&gt;35,(36-L504)*1.836,((36-L504)-(36-J504))*1.836)),0)+IF(F504="PČ",IF(L504&gt;31,0,IF(J504&gt;31,(32-L504)*1.347,((32-L504)-(32-J504))*1.347)),0)+ IF(F504="PČneol",IF(L504&gt;15,0,IF(J504&gt;15,(16-L504)*0.255,((16-L504)-(16-J504))*0.255)),0)+IF(F504="PŽ",IF(L504&gt;31,0,IF(J504&gt;31,(32-L504)*0.255,((32-L504)-(32-J504))*0.255)),0)+IF(F504="EČ",IF(L504&gt;23,0,IF(J504&gt;23,(24-L504)*0.612,((24-L504)-(24-J504))*0.612)),0)+IF(F504="EČneol",IF(L504&gt;7,0,IF(J504&gt;7,(8-L504)*0.204,((8-L504)-(8-J504))*0.204)),0)+IF(F504="EŽ",IF(L504&gt;23,0,IF(J504&gt;23,(24-L504)*0.204,((24-L504)-(24-J504))*0.204)),0)+IF(F504="PT",IF(L504&gt;31,0,IF(J504&gt;31,(32-L504)*0.204,((32-L504)-(32-J504))*0.204)),0)+IF(F504="JOŽ",IF(L504&gt;23,0,IF(J504&gt;23,(24-L504)*0.255,((24-L504)-(24-J504))*0.255)),0)+IF(F504="JPČ",IF(L504&gt;23,0,IF(J504&gt;23,(24-L504)*0.204,((24-L504)-(24-J504))*0.204)),0)+IF(F504="JEČ",IF(L504&gt;15,0,IF(J504&gt;15,(16-L504)*0.102,((16-L504)-(16-J504))*0.102)),0)+IF(F504="JEOF",IF(L504&gt;15,0,IF(J504&gt;15,(16-L504)*0.102,((16-L504)-(16-J504))*0.102)),0)+IF(F504="JnPČ",IF(L504&gt;15,0,IF(J504&gt;15,(16-L504)*0.153,((16-L504)-(16-J504))*0.153)),0)+IF(F504="JnEČ",IF(L504&gt;15,0,IF(J504&gt;15,(16-L504)*0.0765,((16-L504)-(16-J504))*0.0765)),0)+IF(F504="JčPČ",IF(L504&gt;15,0,IF(J504&gt;15,(16-L504)*0.06375,((16-L504)-(16-J504))*0.06375)),0)+IF(F504="JčEČ",IF(L504&gt;15,0,IF(J504&gt;15,(16-L504)*0.051,((16-L504)-(16-J504))*0.051)),0)+IF(F504="NEAK",IF(L504&gt;23,0,IF(J504&gt;23,(24-L504)*0.03444,((24-L504)-(24-J504))*0.03444)),0))</f>
        <v>0</v>
      </c>
      <c r="Q504" s="11">
        <f t="shared" ref="Q504" si="157">IF(ISERROR(P504*100/N504),0,(P504*100/N504))</f>
        <v>0</v>
      </c>
      <c r="R504" s="10">
        <f t="shared" ref="R504:R513" si="158">IF(Q504&lt;=30,O504+P504,O504+O504*0.3)*IF(G504=1,0.4,IF(G504=2,0.75,IF(G504="1 (kas 4 m. 1 k. nerengiamos)",0.52,1)))*IF(D504="olimpinė",1,IF(M504="Ne",0.5,1))*IF(OR(A$5="Lietuvos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federacija"),IF(OR(J504&lt;8,K504&lt;16),0,1),1)*E504*IF(I504&lt;=1,1,1/I504)*IF(OR(A$5="Lietuvos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04" s="8"/>
      <c r="T504" s="8"/>
    </row>
    <row r="505" spans="1:20">
      <c r="A505" s="62">
        <v>2</v>
      </c>
      <c r="B505" s="62"/>
      <c r="C505" s="12"/>
      <c r="D505" s="62"/>
      <c r="E505" s="62"/>
      <c r="F505" s="62"/>
      <c r="G505" s="62"/>
      <c r="H505" s="62"/>
      <c r="I505" s="62"/>
      <c r="J505" s="62"/>
      <c r="K505" s="62"/>
      <c r="L505" s="62"/>
      <c r="M505" s="62"/>
      <c r="N505" s="3">
        <f t="shared" si="154"/>
        <v>0</v>
      </c>
      <c r="O505" s="9">
        <f t="shared" si="155"/>
        <v>0</v>
      </c>
      <c r="P505" s="4">
        <f t="shared" ref="P505:P513" si="159">IF(O505=0,0,IF(F505="OŽ",IF(L505&gt;35,0,IF(J505&gt;35,(36-L505)*1.836,((36-L505)-(36-J505))*1.836)),0)+IF(F505="PČ",IF(L505&gt;31,0,IF(J505&gt;31,(32-L505)*1.347,((32-L505)-(32-J505))*1.347)),0)+ IF(F505="PČneol",IF(L505&gt;15,0,IF(J505&gt;15,(16-L505)*0.255,((16-L505)-(16-J505))*0.255)),0)+IF(F505="PŽ",IF(L505&gt;31,0,IF(J505&gt;31,(32-L505)*0.255,((32-L505)-(32-J505))*0.255)),0)+IF(F505="EČ",IF(L505&gt;23,0,IF(J505&gt;23,(24-L505)*0.612,((24-L505)-(24-J505))*0.612)),0)+IF(F505="EČneol",IF(L505&gt;7,0,IF(J505&gt;7,(8-L505)*0.204,((8-L505)-(8-J505))*0.204)),0)+IF(F505="EŽ",IF(L505&gt;23,0,IF(J505&gt;23,(24-L505)*0.204,((24-L505)-(24-J505))*0.204)),0)+IF(F505="PT",IF(L505&gt;31,0,IF(J505&gt;31,(32-L505)*0.204,((32-L505)-(32-J505))*0.204)),0)+IF(F505="JOŽ",IF(L505&gt;23,0,IF(J505&gt;23,(24-L505)*0.255,((24-L505)-(24-J505))*0.255)),0)+IF(F505="JPČ",IF(L505&gt;23,0,IF(J505&gt;23,(24-L505)*0.204,((24-L505)-(24-J505))*0.204)),0)+IF(F505="JEČ",IF(L505&gt;15,0,IF(J505&gt;15,(16-L505)*0.102,((16-L505)-(16-J505))*0.102)),0)+IF(F505="JEOF",IF(L505&gt;15,0,IF(J505&gt;15,(16-L505)*0.102,((16-L505)-(16-J505))*0.102)),0)+IF(F505="JnPČ",IF(L505&gt;15,0,IF(J505&gt;15,(16-L505)*0.153,((16-L505)-(16-J505))*0.153)),0)+IF(F505="JnEČ",IF(L505&gt;15,0,IF(J505&gt;15,(16-L505)*0.0765,((16-L505)-(16-J505))*0.0765)),0)+IF(F505="JčPČ",IF(L505&gt;15,0,IF(J505&gt;15,(16-L505)*0.06375,((16-L505)-(16-J505))*0.06375)),0)+IF(F505="JčEČ",IF(L505&gt;15,0,IF(J505&gt;15,(16-L505)*0.051,((16-L505)-(16-J505))*0.051)),0)+IF(F505="NEAK",IF(L505&gt;23,0,IF(J505&gt;23,(24-L505)*0.03444,((24-L505)-(24-J505))*0.03444)),0))</f>
        <v>0</v>
      </c>
      <c r="Q505" s="11">
        <f t="shared" ref="Q505:Q513" si="160">IF(ISERROR(P505*100/N505),0,(P505*100/N505))</f>
        <v>0</v>
      </c>
      <c r="R505" s="10">
        <f t="shared" si="158"/>
        <v>0</v>
      </c>
      <c r="S505" s="8"/>
      <c r="T505" s="8"/>
    </row>
    <row r="506" spans="1:20">
      <c r="A506" s="62">
        <v>3</v>
      </c>
      <c r="B506" s="62"/>
      <c r="C506" s="12"/>
      <c r="D506" s="62"/>
      <c r="E506" s="62"/>
      <c r="F506" s="62"/>
      <c r="G506" s="62"/>
      <c r="H506" s="62"/>
      <c r="I506" s="62"/>
      <c r="J506" s="62"/>
      <c r="K506" s="62"/>
      <c r="L506" s="62"/>
      <c r="M506" s="62"/>
      <c r="N506" s="3">
        <f t="shared" si="154"/>
        <v>0</v>
      </c>
      <c r="O506" s="9">
        <f t="shared" si="155"/>
        <v>0</v>
      </c>
      <c r="P506" s="4">
        <f t="shared" si="159"/>
        <v>0</v>
      </c>
      <c r="Q506" s="11">
        <f t="shared" si="160"/>
        <v>0</v>
      </c>
      <c r="R506" s="10">
        <f t="shared" si="158"/>
        <v>0</v>
      </c>
      <c r="S506" s="8"/>
      <c r="T506" s="8"/>
    </row>
    <row r="507" spans="1:20">
      <c r="A507" s="62">
        <v>4</v>
      </c>
      <c r="B507" s="62"/>
      <c r="C507" s="12"/>
      <c r="D507" s="62"/>
      <c r="E507" s="62"/>
      <c r="F507" s="62"/>
      <c r="G507" s="62"/>
      <c r="H507" s="62"/>
      <c r="I507" s="62"/>
      <c r="J507" s="62"/>
      <c r="K507" s="62"/>
      <c r="L507" s="62"/>
      <c r="M507" s="62"/>
      <c r="N507" s="3">
        <f t="shared" si="154"/>
        <v>0</v>
      </c>
      <c r="O507" s="9">
        <f t="shared" si="155"/>
        <v>0</v>
      </c>
      <c r="P507" s="4">
        <f t="shared" si="159"/>
        <v>0</v>
      </c>
      <c r="Q507" s="11">
        <f t="shared" si="160"/>
        <v>0</v>
      </c>
      <c r="R507" s="10">
        <f t="shared" si="158"/>
        <v>0</v>
      </c>
      <c r="S507" s="8"/>
      <c r="T507" s="8"/>
    </row>
    <row r="508" spans="1:20">
      <c r="A508" s="62">
        <v>5</v>
      </c>
      <c r="B508" s="62"/>
      <c r="C508" s="12"/>
      <c r="D508" s="62"/>
      <c r="E508" s="62"/>
      <c r="F508" s="62"/>
      <c r="G508" s="62"/>
      <c r="H508" s="62"/>
      <c r="I508" s="62"/>
      <c r="J508" s="62"/>
      <c r="K508" s="62"/>
      <c r="L508" s="62"/>
      <c r="M508" s="62"/>
      <c r="N508" s="3">
        <f t="shared" si="154"/>
        <v>0</v>
      </c>
      <c r="O508" s="9">
        <f t="shared" si="155"/>
        <v>0</v>
      </c>
      <c r="P508" s="4">
        <f t="shared" si="159"/>
        <v>0</v>
      </c>
      <c r="Q508" s="11">
        <f t="shared" si="160"/>
        <v>0</v>
      </c>
      <c r="R508" s="10">
        <f t="shared" si="158"/>
        <v>0</v>
      </c>
      <c r="S508" s="8"/>
      <c r="T508" s="8"/>
    </row>
    <row r="509" spans="1:20">
      <c r="A509" s="62">
        <v>6</v>
      </c>
      <c r="B509" s="62"/>
      <c r="C509" s="12"/>
      <c r="D509" s="62"/>
      <c r="E509" s="62"/>
      <c r="F509" s="62"/>
      <c r="G509" s="62"/>
      <c r="H509" s="62"/>
      <c r="I509" s="62"/>
      <c r="J509" s="62"/>
      <c r="K509" s="62"/>
      <c r="L509" s="62"/>
      <c r="M509" s="62"/>
      <c r="N509" s="3">
        <f t="shared" si="154"/>
        <v>0</v>
      </c>
      <c r="O509" s="9">
        <f t="shared" si="155"/>
        <v>0</v>
      </c>
      <c r="P509" s="4">
        <f t="shared" si="159"/>
        <v>0</v>
      </c>
      <c r="Q509" s="11">
        <f t="shared" si="160"/>
        <v>0</v>
      </c>
      <c r="R509" s="10">
        <f t="shared" si="158"/>
        <v>0</v>
      </c>
      <c r="S509" s="8"/>
      <c r="T509" s="8"/>
    </row>
    <row r="510" spans="1:20">
      <c r="A510" s="62">
        <v>7</v>
      </c>
      <c r="B510" s="62"/>
      <c r="C510" s="12"/>
      <c r="D510" s="62"/>
      <c r="E510" s="62"/>
      <c r="F510" s="62"/>
      <c r="G510" s="62"/>
      <c r="H510" s="62"/>
      <c r="I510" s="62"/>
      <c r="J510" s="62"/>
      <c r="K510" s="62"/>
      <c r="L510" s="62"/>
      <c r="M510" s="62"/>
      <c r="N510" s="3">
        <f t="shared" si="154"/>
        <v>0</v>
      </c>
      <c r="O510" s="9">
        <f t="shared" si="155"/>
        <v>0</v>
      </c>
      <c r="P510" s="4">
        <f t="shared" si="159"/>
        <v>0</v>
      </c>
      <c r="Q510" s="11">
        <f t="shared" si="160"/>
        <v>0</v>
      </c>
      <c r="R510" s="10">
        <f t="shared" si="158"/>
        <v>0</v>
      </c>
      <c r="S510" s="8"/>
      <c r="T510" s="8"/>
    </row>
    <row r="511" spans="1:20">
      <c r="A511" s="62">
        <v>8</v>
      </c>
      <c r="B511" s="62"/>
      <c r="C511" s="12"/>
      <c r="D511" s="62"/>
      <c r="E511" s="62"/>
      <c r="F511" s="62"/>
      <c r="G511" s="62"/>
      <c r="H511" s="62"/>
      <c r="I511" s="62"/>
      <c r="J511" s="62"/>
      <c r="K511" s="62"/>
      <c r="L511" s="62"/>
      <c r="M511" s="62"/>
      <c r="N511" s="3">
        <f t="shared" si="154"/>
        <v>0</v>
      </c>
      <c r="O511" s="9">
        <f t="shared" si="155"/>
        <v>0</v>
      </c>
      <c r="P511" s="4">
        <f t="shared" si="159"/>
        <v>0</v>
      </c>
      <c r="Q511" s="11">
        <f t="shared" si="160"/>
        <v>0</v>
      </c>
      <c r="R511" s="10">
        <f t="shared" si="158"/>
        <v>0</v>
      </c>
      <c r="S511" s="8"/>
      <c r="T511" s="8"/>
    </row>
    <row r="512" spans="1:20">
      <c r="A512" s="62">
        <v>9</v>
      </c>
      <c r="B512" s="62"/>
      <c r="C512" s="12"/>
      <c r="D512" s="62"/>
      <c r="E512" s="62"/>
      <c r="F512" s="62"/>
      <c r="G512" s="62"/>
      <c r="H512" s="62"/>
      <c r="I512" s="62"/>
      <c r="J512" s="62"/>
      <c r="K512" s="62"/>
      <c r="L512" s="62"/>
      <c r="M512" s="62"/>
      <c r="N512" s="3">
        <f t="shared" si="154"/>
        <v>0</v>
      </c>
      <c r="O512" s="9">
        <f t="shared" si="155"/>
        <v>0</v>
      </c>
      <c r="P512" s="4">
        <f t="shared" si="159"/>
        <v>0</v>
      </c>
      <c r="Q512" s="11">
        <f t="shared" si="160"/>
        <v>0</v>
      </c>
      <c r="R512" s="10">
        <f t="shared" si="158"/>
        <v>0</v>
      </c>
      <c r="S512" s="8"/>
      <c r="T512" s="8"/>
    </row>
    <row r="513" spans="1:20">
      <c r="A513" s="62">
        <v>10</v>
      </c>
      <c r="B513" s="62"/>
      <c r="C513" s="12"/>
      <c r="D513" s="62"/>
      <c r="E513" s="62"/>
      <c r="F513" s="62"/>
      <c r="G513" s="62"/>
      <c r="H513" s="62"/>
      <c r="I513" s="62"/>
      <c r="J513" s="62"/>
      <c r="K513" s="62"/>
      <c r="L513" s="62"/>
      <c r="M513" s="62"/>
      <c r="N513" s="3">
        <f t="shared" si="154"/>
        <v>0</v>
      </c>
      <c r="O513" s="9">
        <f t="shared" si="155"/>
        <v>0</v>
      </c>
      <c r="P513" s="4">
        <f t="shared" si="159"/>
        <v>0</v>
      </c>
      <c r="Q513" s="11">
        <f t="shared" si="160"/>
        <v>0</v>
      </c>
      <c r="R513" s="10">
        <f t="shared" si="158"/>
        <v>0</v>
      </c>
      <c r="S513" s="8"/>
      <c r="T513" s="8"/>
    </row>
    <row r="514" spans="1:20">
      <c r="A514" s="65" t="s">
        <v>35</v>
      </c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7"/>
      <c r="R514" s="10">
        <f>SUM(R504:R513)</f>
        <v>0</v>
      </c>
      <c r="S514" s="8"/>
      <c r="T514" s="8"/>
    </row>
    <row r="515" spans="1:20" ht="15.75">
      <c r="A515" s="24" t="s">
        <v>36</v>
      </c>
      <c r="B515" s="2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6"/>
      <c r="S515" s="8"/>
      <c r="T515" s="8"/>
    </row>
    <row r="516" spans="1:20">
      <c r="A516" s="49" t="s">
        <v>58</v>
      </c>
      <c r="B516" s="49"/>
      <c r="C516" s="49"/>
      <c r="D516" s="49"/>
      <c r="E516" s="49"/>
      <c r="F516" s="49"/>
      <c r="G516" s="49"/>
      <c r="H516" s="49"/>
      <c r="I516" s="49"/>
      <c r="J516" s="15"/>
      <c r="K516" s="15"/>
      <c r="L516" s="15"/>
      <c r="M516" s="15"/>
      <c r="N516" s="15"/>
      <c r="O516" s="15"/>
      <c r="P516" s="15"/>
      <c r="Q516" s="15"/>
      <c r="R516" s="16"/>
      <c r="S516" s="8"/>
      <c r="T516" s="8"/>
    </row>
    <row r="517" spans="1:20" s="8" customFormat="1">
      <c r="A517" s="49"/>
      <c r="B517" s="49"/>
      <c r="C517" s="49"/>
      <c r="D517" s="49"/>
      <c r="E517" s="49"/>
      <c r="F517" s="49"/>
      <c r="G517" s="49"/>
      <c r="H517" s="49"/>
      <c r="I517" s="49"/>
      <c r="J517" s="15"/>
      <c r="K517" s="15"/>
      <c r="L517" s="15"/>
      <c r="M517" s="15"/>
      <c r="N517" s="15"/>
      <c r="O517" s="15"/>
      <c r="P517" s="15"/>
      <c r="Q517" s="15"/>
      <c r="R517" s="16"/>
    </row>
    <row r="518" spans="1:20">
      <c r="A518" s="68" t="s">
        <v>159</v>
      </c>
      <c r="B518" s="69"/>
      <c r="C518" s="69"/>
      <c r="D518" s="69"/>
      <c r="E518" s="69"/>
      <c r="F518" s="69"/>
      <c r="G518" s="69"/>
      <c r="H518" s="69"/>
      <c r="I518" s="69"/>
      <c r="J518" s="69"/>
      <c r="K518" s="69"/>
      <c r="L518" s="69"/>
      <c r="M518" s="69"/>
      <c r="N518" s="69"/>
      <c r="O518" s="69"/>
      <c r="P518" s="69"/>
      <c r="Q518" s="58"/>
      <c r="R518" s="8"/>
      <c r="S518" s="8"/>
      <c r="T518" s="8"/>
    </row>
    <row r="519" spans="1:20" ht="18">
      <c r="A519" s="70" t="s">
        <v>26</v>
      </c>
      <c r="B519" s="71"/>
      <c r="C519" s="71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8"/>
      <c r="R519" s="8"/>
      <c r="S519" s="8"/>
      <c r="T519" s="8"/>
    </row>
    <row r="520" spans="1:20">
      <c r="A520" s="68" t="s">
        <v>46</v>
      </c>
      <c r="B520" s="69"/>
      <c r="C520" s="69"/>
      <c r="D520" s="69"/>
      <c r="E520" s="69"/>
      <c r="F520" s="69"/>
      <c r="G520" s="69"/>
      <c r="H520" s="69"/>
      <c r="I520" s="69"/>
      <c r="J520" s="69"/>
      <c r="K520" s="69"/>
      <c r="L520" s="69"/>
      <c r="M520" s="69"/>
      <c r="N520" s="69"/>
      <c r="O520" s="69"/>
      <c r="P520" s="69"/>
      <c r="Q520" s="58"/>
      <c r="R520" s="8"/>
      <c r="S520" s="8"/>
      <c r="T520" s="8"/>
    </row>
    <row r="521" spans="1:20">
      <c r="A521" s="62">
        <v>1</v>
      </c>
      <c r="B521" s="62"/>
      <c r="C521" s="12"/>
      <c r="D521" s="62"/>
      <c r="E521" s="62"/>
      <c r="F521" s="62"/>
      <c r="G521" s="62"/>
      <c r="H521" s="62"/>
      <c r="I521" s="62"/>
      <c r="J521" s="62"/>
      <c r="K521" s="62"/>
      <c r="L521" s="62"/>
      <c r="M521" s="62"/>
      <c r="N521" s="3">
        <f t="shared" ref="N521:N530" si="161">(IF(F521="OŽ",IF(L521=1,550.8,IF(L521=2,426.38,IF(L521=3,342.14,IF(L521=4,181.44,IF(L521=5,168.48,IF(L521=6,155.52,IF(L521=7,148.5,IF(L521=8,144,0))))))))+IF(L521&lt;=8,0,IF(L521&lt;=16,137.7,IF(L521&lt;=24,108,IF(L521&lt;=32,80.1,IF(L521&lt;=36,52.2,0)))))-IF(L521&lt;=8,0,IF(L521&lt;=16,(L521-9)*2.754,IF(L521&lt;=24,(L521-17)* 2.754,IF(L521&lt;=32,(L521-25)* 2.754,IF(L521&lt;=36,(L521-33)*2.754,0))))),0)+IF(F521="PČ",IF(L521=1,449,IF(L521=2,314.6,IF(L521=3,238,IF(L521=4,172,IF(L521=5,159,IF(L521=6,145,IF(L521=7,132,IF(L521=8,119,0))))))))+IF(L521&lt;=8,0,IF(L521&lt;=16,88,IF(L521&lt;=24,55,IF(L521&lt;=32,22,0))))-IF(L521&lt;=8,0,IF(L521&lt;=16,(L521-9)*2.245,IF(L521&lt;=24,(L521-17)*2.245,IF(L521&lt;=32,(L521-25)*2.245,0)))),0)+IF(F521="PČneol",IF(L521=1,85,IF(L521=2,64.61,IF(L521=3,50.76,IF(L521=4,16.25,IF(L521=5,15,IF(L521=6,13.75,IF(L521=7,12.5,IF(L521=8,11.25,0))))))))+IF(L521&lt;=8,0,IF(L521&lt;=16,9,0))-IF(L521&lt;=8,0,IF(L521&lt;=16,(L521-9)*0.425,0)),0)+IF(F521="PŽ",IF(L521=1,85,IF(L521=2,59.5,IF(L521=3,45,IF(L521=4,32.5,IF(L521=5,30,IF(L521=6,27.5,IF(L521=7,25,IF(L521=8,22.5,0))))))))+IF(L521&lt;=8,0,IF(L521&lt;=16,19,IF(L521&lt;=24,13,IF(L521&lt;=32,8,0))))-IF(L521&lt;=8,0,IF(L521&lt;=16,(L521-9)*0.425,IF(L521&lt;=24,(L521-17)*0.425,IF(L521&lt;=32,(L521-25)*0.425,0)))),0)+IF(F521="EČ",IF(L521=1,204,IF(L521=2,156.24,IF(L521=3,123.84,IF(L521=4,72,IF(L521=5,66,IF(L521=6,60,IF(L521=7,54,IF(L521=8,48,0))))))))+IF(L521&lt;=8,0,IF(L521&lt;=16,40,IF(L521&lt;=24,25,0)))-IF(L521&lt;=8,0,IF(L521&lt;=16,(L521-9)*1.02,IF(L521&lt;=24,(L521-17)*1.02,0))),0)+IF(F521="EČneol",IF(L521=1,68,IF(L521=2,51.69,IF(L521=3,40.61,IF(L521=4,13,IF(L521=5,12,IF(L521=6,11,IF(L521=7,10,IF(L521=8,9,0)))))))))+IF(F521="EŽ",IF(L521=1,68,IF(L521=2,47.6,IF(L521=3,36,IF(L521=4,18,IF(L521=5,16.5,IF(L521=6,15,IF(L521=7,13.5,IF(L521=8,12,0))))))))+IF(L521&lt;=8,0,IF(L521&lt;=16,10,IF(L521&lt;=24,6,0)))-IF(L521&lt;=8,0,IF(L521&lt;=16,(L521-9)*0.34,IF(L521&lt;=24,(L521-17)*0.34,0))),0)+IF(F521="PT",IF(L521=1,68,IF(L521=2,52.08,IF(L521=3,41.28,IF(L521=4,24,IF(L521=5,22,IF(L521=6,20,IF(L521=7,18,IF(L521=8,16,0))))))))+IF(L521&lt;=8,0,IF(L521&lt;=16,13,IF(L521&lt;=24,9,IF(L521&lt;=32,4,0))))-IF(L521&lt;=8,0,IF(L521&lt;=16,(L521-9)*0.34,IF(L521&lt;=24,(L521-17)*0.34,IF(L521&lt;=32,(L521-25)*0.34,0)))),0)+IF(F521="JOŽ",IF(L521=1,85,IF(L521=2,59.5,IF(L521=3,45,IF(L521=4,32.5,IF(L521=5,30,IF(L521=6,27.5,IF(L521=7,25,IF(L521=8,22.5,0))))))))+IF(L521&lt;=8,0,IF(L521&lt;=16,19,IF(L521&lt;=24,13,0)))-IF(L521&lt;=8,0,IF(L521&lt;=16,(L521-9)*0.425,IF(L521&lt;=24,(L521-17)*0.425,0))),0)+IF(F521="JPČ",IF(L521=1,68,IF(L521=2,47.6,IF(L521=3,36,IF(L521=4,26,IF(L521=5,24,IF(L521=6,22,IF(L521=7,20,IF(L521=8,18,0))))))))+IF(L521&lt;=8,0,IF(L521&lt;=16,13,IF(L521&lt;=24,9,0)))-IF(L521&lt;=8,0,IF(L521&lt;=16,(L521-9)*0.34,IF(L521&lt;=24,(L521-17)*0.34,0))),0)+IF(F521="JEČ",IF(L521=1,34,IF(L521=2,26.04,IF(L521=3,20.6,IF(L521=4,12,IF(L521=5,11,IF(L521=6,10,IF(L521=7,9,IF(L521=8,8,0))))))))+IF(L521&lt;=8,0,IF(L521&lt;=16,6,0))-IF(L521&lt;=8,0,IF(L521&lt;=16,(L521-9)*0.17,0)),0)+IF(F521="JEOF",IF(L521=1,34,IF(L521=2,26.04,IF(L521=3,20.6,IF(L521=4,12,IF(L521=5,11,IF(L521=6,10,IF(L521=7,9,IF(L521=8,8,0))))))))+IF(L521&lt;=8,0,IF(L521&lt;=16,6,0))-IF(L521&lt;=8,0,IF(L521&lt;=16,(L521-9)*0.17,0)),0)+IF(F521="JnPČ",IF(L521=1,51,IF(L521=2,35.7,IF(L521=3,27,IF(L521=4,19.5,IF(L521=5,18,IF(L521=6,16.5,IF(L521=7,15,IF(L521=8,13.5,0))))))))+IF(L521&lt;=8,0,IF(L521&lt;=16,10,0))-IF(L521&lt;=8,0,IF(L521&lt;=16,(L521-9)*0.255,0)),0)+IF(F521="JnEČ",IF(L521=1,25.5,IF(L521=2,19.53,IF(L521=3,15.48,IF(L521=4,9,IF(L521=5,8.25,IF(L521=6,7.5,IF(L521=7,6.75,IF(L521=8,6,0))))))))+IF(L521&lt;=8,0,IF(L521&lt;=16,5,0))-IF(L521&lt;=8,0,IF(L521&lt;=16,(L521-9)*0.1275,0)),0)+IF(F521="JčPČ",IF(L521=1,21.25,IF(L521=2,14.5,IF(L521=3,11.5,IF(L521=4,7,IF(L521=5,6.5,IF(L521=6,6,IF(L521=7,5.5,IF(L521=8,5,0))))))))+IF(L521&lt;=8,0,IF(L521&lt;=16,4,0))-IF(L521&lt;=8,0,IF(L521&lt;=16,(L521-9)*0.10625,0)),0)+IF(F521="JčEČ",IF(L521=1,17,IF(L521=2,13.02,IF(L521=3,10.32,IF(L521=4,6,IF(L521=5,5.5,IF(L521=6,5,IF(L521=7,4.5,IF(L521=8,4,0))))))))+IF(L521&lt;=8,0,IF(L521&lt;=16,3,0))-IF(L521&lt;=8,0,IF(L521&lt;=16,(L521-9)*0.085,0)),0)+IF(F521="NEAK",IF(L521=1,11.48,IF(L521=2,8.79,IF(L521=3,6.97,IF(L521=4,4.05,IF(L521=5,3.71,IF(L521=6,3.38,IF(L521=7,3.04,IF(L521=8,2.7,0))))))))+IF(L521&lt;=8,0,IF(L521&lt;=16,2,IF(L521&lt;=24,1.3,0)))-IF(L521&lt;=8,0,IF(L521&lt;=16,(L521-9)*0.0574,IF(L521&lt;=24,(L521-17)*0.0574,0))),0))*IF(L521&lt;0,1,IF(OR(F521="PČ",F521="PŽ",F521="PT"),IF(J521&lt;32,J521/32,1),1))* IF(L521&lt;0,1,IF(OR(F521="EČ",F521="EŽ",F521="JOŽ",F521="JPČ",F521="NEAK"),IF(J521&lt;24,J521/24,1),1))*IF(L521&lt;0,1,IF(OR(F521="PČneol",F521="JEČ",F521="JEOF",F521="JnPČ",F521="JnEČ",F521="JčPČ",F521="JčEČ"),IF(J521&lt;16,J521/16,1),1))*IF(L521&lt;0,1,IF(F521="EČneol",IF(J521&lt;8,J521/8,1),1))</f>
        <v>0</v>
      </c>
      <c r="O521" s="9">
        <f t="shared" ref="O521:O530" si="162">IF(F521="OŽ",N521,IF(H521="Ne",IF(J521*0.3&lt;J521-L521,N521,0),IF(J521*0.1&lt;J521-L521,N521,0)))</f>
        <v>0</v>
      </c>
      <c r="P521" s="4">
        <f t="shared" ref="P521" si="163">IF(O521=0,0,IF(F521="OŽ",IF(L521&gt;35,0,IF(J521&gt;35,(36-L521)*1.836,((36-L521)-(36-J521))*1.836)),0)+IF(F521="PČ",IF(L521&gt;31,0,IF(J521&gt;31,(32-L521)*1.347,((32-L521)-(32-J521))*1.347)),0)+ IF(F521="PČneol",IF(L521&gt;15,0,IF(J521&gt;15,(16-L521)*0.255,((16-L521)-(16-J521))*0.255)),0)+IF(F521="PŽ",IF(L521&gt;31,0,IF(J521&gt;31,(32-L521)*0.255,((32-L521)-(32-J521))*0.255)),0)+IF(F521="EČ",IF(L521&gt;23,0,IF(J521&gt;23,(24-L521)*0.612,((24-L521)-(24-J521))*0.612)),0)+IF(F521="EČneol",IF(L521&gt;7,0,IF(J521&gt;7,(8-L521)*0.204,((8-L521)-(8-J521))*0.204)),0)+IF(F521="EŽ",IF(L521&gt;23,0,IF(J521&gt;23,(24-L521)*0.204,((24-L521)-(24-J521))*0.204)),0)+IF(F521="PT",IF(L521&gt;31,0,IF(J521&gt;31,(32-L521)*0.204,((32-L521)-(32-J521))*0.204)),0)+IF(F521="JOŽ",IF(L521&gt;23,0,IF(J521&gt;23,(24-L521)*0.255,((24-L521)-(24-J521))*0.255)),0)+IF(F521="JPČ",IF(L521&gt;23,0,IF(J521&gt;23,(24-L521)*0.204,((24-L521)-(24-J521))*0.204)),0)+IF(F521="JEČ",IF(L521&gt;15,0,IF(J521&gt;15,(16-L521)*0.102,((16-L521)-(16-J521))*0.102)),0)+IF(F521="JEOF",IF(L521&gt;15,0,IF(J521&gt;15,(16-L521)*0.102,((16-L521)-(16-J521))*0.102)),0)+IF(F521="JnPČ",IF(L521&gt;15,0,IF(J521&gt;15,(16-L521)*0.153,((16-L521)-(16-J521))*0.153)),0)+IF(F521="JnEČ",IF(L521&gt;15,0,IF(J521&gt;15,(16-L521)*0.0765,((16-L521)-(16-J521))*0.0765)),0)+IF(F521="JčPČ",IF(L521&gt;15,0,IF(J521&gt;15,(16-L521)*0.06375,((16-L521)-(16-J521))*0.06375)),0)+IF(F521="JčEČ",IF(L521&gt;15,0,IF(J521&gt;15,(16-L521)*0.051,((16-L521)-(16-J521))*0.051)),0)+IF(F521="NEAK",IF(L521&gt;23,0,IF(J521&gt;23,(24-L521)*0.03444,((24-L521)-(24-J521))*0.03444)),0))</f>
        <v>0</v>
      </c>
      <c r="Q521" s="11">
        <f t="shared" ref="Q521" si="164">IF(ISERROR(P521*100/N521),0,(P521*100/N521))</f>
        <v>0</v>
      </c>
      <c r="R521" s="10">
        <f t="shared" ref="R521:R530" si="165">IF(Q521&lt;=30,O521+P521,O521+O521*0.3)*IF(G521=1,0.4,IF(G521=2,0.75,IF(G521="1 (kas 4 m. 1 k. nerengiamos)",0.52,1)))*IF(D521="olimpinė",1,IF(M521="Ne",0.5,1))*IF(OR(A$5="Lietuvos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federacija"),IF(OR(J521&lt;8,K521&lt;16),0,1),1)*E521*IF(I521&lt;=1,1,1/I521)*IF(OR(A$5="Lietuvos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21" s="8"/>
      <c r="T521" s="8"/>
    </row>
    <row r="522" spans="1:20">
      <c r="A522" s="62">
        <v>2</v>
      </c>
      <c r="B522" s="62"/>
      <c r="C522" s="12"/>
      <c r="D522" s="62"/>
      <c r="E522" s="62"/>
      <c r="F522" s="62"/>
      <c r="G522" s="62"/>
      <c r="H522" s="62"/>
      <c r="I522" s="62"/>
      <c r="J522" s="62"/>
      <c r="K522" s="62"/>
      <c r="L522" s="62"/>
      <c r="M522" s="62"/>
      <c r="N522" s="3">
        <f t="shared" si="161"/>
        <v>0</v>
      </c>
      <c r="O522" s="9">
        <f t="shared" si="162"/>
        <v>0</v>
      </c>
      <c r="P522" s="4">
        <f t="shared" ref="P522:P530" si="166">IF(O522=0,0,IF(F522="OŽ",IF(L522&gt;35,0,IF(J522&gt;35,(36-L522)*1.836,((36-L522)-(36-J522))*1.836)),0)+IF(F522="PČ",IF(L522&gt;31,0,IF(J522&gt;31,(32-L522)*1.347,((32-L522)-(32-J522))*1.347)),0)+ IF(F522="PČneol",IF(L522&gt;15,0,IF(J522&gt;15,(16-L522)*0.255,((16-L522)-(16-J522))*0.255)),0)+IF(F522="PŽ",IF(L522&gt;31,0,IF(J522&gt;31,(32-L522)*0.255,((32-L522)-(32-J522))*0.255)),0)+IF(F522="EČ",IF(L522&gt;23,0,IF(J522&gt;23,(24-L522)*0.612,((24-L522)-(24-J522))*0.612)),0)+IF(F522="EČneol",IF(L522&gt;7,0,IF(J522&gt;7,(8-L522)*0.204,((8-L522)-(8-J522))*0.204)),0)+IF(F522="EŽ",IF(L522&gt;23,0,IF(J522&gt;23,(24-L522)*0.204,((24-L522)-(24-J522))*0.204)),0)+IF(F522="PT",IF(L522&gt;31,0,IF(J522&gt;31,(32-L522)*0.204,((32-L522)-(32-J522))*0.204)),0)+IF(F522="JOŽ",IF(L522&gt;23,0,IF(J522&gt;23,(24-L522)*0.255,((24-L522)-(24-J522))*0.255)),0)+IF(F522="JPČ",IF(L522&gt;23,0,IF(J522&gt;23,(24-L522)*0.204,((24-L522)-(24-J522))*0.204)),0)+IF(F522="JEČ",IF(L522&gt;15,0,IF(J522&gt;15,(16-L522)*0.102,((16-L522)-(16-J522))*0.102)),0)+IF(F522="JEOF",IF(L522&gt;15,0,IF(J522&gt;15,(16-L522)*0.102,((16-L522)-(16-J522))*0.102)),0)+IF(F522="JnPČ",IF(L522&gt;15,0,IF(J522&gt;15,(16-L522)*0.153,((16-L522)-(16-J522))*0.153)),0)+IF(F522="JnEČ",IF(L522&gt;15,0,IF(J522&gt;15,(16-L522)*0.0765,((16-L522)-(16-J522))*0.0765)),0)+IF(F522="JčPČ",IF(L522&gt;15,0,IF(J522&gt;15,(16-L522)*0.06375,((16-L522)-(16-J522))*0.06375)),0)+IF(F522="JčEČ",IF(L522&gt;15,0,IF(J522&gt;15,(16-L522)*0.051,((16-L522)-(16-J522))*0.051)),0)+IF(F522="NEAK",IF(L522&gt;23,0,IF(J522&gt;23,(24-L522)*0.03444,((24-L522)-(24-J522))*0.03444)),0))</f>
        <v>0</v>
      </c>
      <c r="Q522" s="11">
        <f t="shared" ref="Q522:Q530" si="167">IF(ISERROR(P522*100/N522),0,(P522*100/N522))</f>
        <v>0</v>
      </c>
      <c r="R522" s="10">
        <f t="shared" si="165"/>
        <v>0</v>
      </c>
      <c r="S522" s="8"/>
      <c r="T522" s="8"/>
    </row>
    <row r="523" spans="1:20">
      <c r="A523" s="62">
        <v>3</v>
      </c>
      <c r="B523" s="62"/>
      <c r="C523" s="12"/>
      <c r="D523" s="62"/>
      <c r="E523" s="62"/>
      <c r="F523" s="62"/>
      <c r="G523" s="62"/>
      <c r="H523" s="62"/>
      <c r="I523" s="62"/>
      <c r="J523" s="62"/>
      <c r="K523" s="62"/>
      <c r="L523" s="62"/>
      <c r="M523" s="62"/>
      <c r="N523" s="3">
        <f t="shared" si="161"/>
        <v>0</v>
      </c>
      <c r="O523" s="9">
        <f t="shared" si="162"/>
        <v>0</v>
      </c>
      <c r="P523" s="4">
        <f t="shared" si="166"/>
        <v>0</v>
      </c>
      <c r="Q523" s="11">
        <f t="shared" si="167"/>
        <v>0</v>
      </c>
      <c r="R523" s="10">
        <f t="shared" si="165"/>
        <v>0</v>
      </c>
      <c r="S523" s="8"/>
      <c r="T523" s="8"/>
    </row>
    <row r="524" spans="1:20">
      <c r="A524" s="62">
        <v>4</v>
      </c>
      <c r="B524" s="62"/>
      <c r="C524" s="12"/>
      <c r="D524" s="62"/>
      <c r="E524" s="62"/>
      <c r="F524" s="62"/>
      <c r="G524" s="62"/>
      <c r="H524" s="62"/>
      <c r="I524" s="62"/>
      <c r="J524" s="62"/>
      <c r="K524" s="62"/>
      <c r="L524" s="62"/>
      <c r="M524" s="62"/>
      <c r="N524" s="3">
        <f t="shared" si="161"/>
        <v>0</v>
      </c>
      <c r="O524" s="9">
        <f t="shared" si="162"/>
        <v>0</v>
      </c>
      <c r="P524" s="4">
        <f t="shared" si="166"/>
        <v>0</v>
      </c>
      <c r="Q524" s="11">
        <f t="shared" si="167"/>
        <v>0</v>
      </c>
      <c r="R524" s="10">
        <f t="shared" si="165"/>
        <v>0</v>
      </c>
      <c r="S524" s="8"/>
      <c r="T524" s="8"/>
    </row>
    <row r="525" spans="1:20">
      <c r="A525" s="62">
        <v>5</v>
      </c>
      <c r="B525" s="62"/>
      <c r="C525" s="12"/>
      <c r="D525" s="62"/>
      <c r="E525" s="62"/>
      <c r="F525" s="62"/>
      <c r="G525" s="62"/>
      <c r="H525" s="62"/>
      <c r="I525" s="62"/>
      <c r="J525" s="62"/>
      <c r="K525" s="62"/>
      <c r="L525" s="62"/>
      <c r="M525" s="62"/>
      <c r="N525" s="3">
        <f t="shared" si="161"/>
        <v>0</v>
      </c>
      <c r="O525" s="9">
        <f t="shared" si="162"/>
        <v>0</v>
      </c>
      <c r="P525" s="4">
        <f t="shared" si="166"/>
        <v>0</v>
      </c>
      <c r="Q525" s="11">
        <f t="shared" si="167"/>
        <v>0</v>
      </c>
      <c r="R525" s="10">
        <f t="shared" si="165"/>
        <v>0</v>
      </c>
      <c r="S525" s="8"/>
      <c r="T525" s="8"/>
    </row>
    <row r="526" spans="1:20">
      <c r="A526" s="62">
        <v>6</v>
      </c>
      <c r="B526" s="62"/>
      <c r="C526" s="12"/>
      <c r="D526" s="62"/>
      <c r="E526" s="62"/>
      <c r="F526" s="62"/>
      <c r="G526" s="62"/>
      <c r="H526" s="62"/>
      <c r="I526" s="62"/>
      <c r="J526" s="62"/>
      <c r="K526" s="62"/>
      <c r="L526" s="62"/>
      <c r="M526" s="62"/>
      <c r="N526" s="3">
        <f t="shared" si="161"/>
        <v>0</v>
      </c>
      <c r="O526" s="9">
        <f t="shared" si="162"/>
        <v>0</v>
      </c>
      <c r="P526" s="4">
        <f t="shared" si="166"/>
        <v>0</v>
      </c>
      <c r="Q526" s="11">
        <f t="shared" si="167"/>
        <v>0</v>
      </c>
      <c r="R526" s="10">
        <f t="shared" si="165"/>
        <v>0</v>
      </c>
      <c r="S526" s="8"/>
      <c r="T526" s="8"/>
    </row>
    <row r="527" spans="1:20">
      <c r="A527" s="62">
        <v>7</v>
      </c>
      <c r="B527" s="62"/>
      <c r="C527" s="12"/>
      <c r="D527" s="62"/>
      <c r="E527" s="62"/>
      <c r="F527" s="62"/>
      <c r="G527" s="62"/>
      <c r="H527" s="62"/>
      <c r="I527" s="62"/>
      <c r="J527" s="62"/>
      <c r="K527" s="62"/>
      <c r="L527" s="62"/>
      <c r="M527" s="62"/>
      <c r="N527" s="3">
        <f t="shared" si="161"/>
        <v>0</v>
      </c>
      <c r="O527" s="9">
        <f t="shared" si="162"/>
        <v>0</v>
      </c>
      <c r="P527" s="4">
        <f t="shared" si="166"/>
        <v>0</v>
      </c>
      <c r="Q527" s="11">
        <f t="shared" si="167"/>
        <v>0</v>
      </c>
      <c r="R527" s="10">
        <f t="shared" si="165"/>
        <v>0</v>
      </c>
      <c r="S527" s="8"/>
      <c r="T527" s="8"/>
    </row>
    <row r="528" spans="1:20">
      <c r="A528" s="62">
        <v>8</v>
      </c>
      <c r="B528" s="62"/>
      <c r="C528" s="12"/>
      <c r="D528" s="62"/>
      <c r="E528" s="62"/>
      <c r="F528" s="62"/>
      <c r="G528" s="62"/>
      <c r="H528" s="62"/>
      <c r="I528" s="62"/>
      <c r="J528" s="62"/>
      <c r="K528" s="62"/>
      <c r="L528" s="62"/>
      <c r="M528" s="62"/>
      <c r="N528" s="3">
        <f t="shared" si="161"/>
        <v>0</v>
      </c>
      <c r="O528" s="9">
        <f t="shared" si="162"/>
        <v>0</v>
      </c>
      <c r="P528" s="4">
        <f t="shared" si="166"/>
        <v>0</v>
      </c>
      <c r="Q528" s="11">
        <f t="shared" si="167"/>
        <v>0</v>
      </c>
      <c r="R528" s="10">
        <f t="shared" si="165"/>
        <v>0</v>
      </c>
      <c r="S528" s="8"/>
      <c r="T528" s="8"/>
    </row>
    <row r="529" spans="1:20">
      <c r="A529" s="62">
        <v>9</v>
      </c>
      <c r="B529" s="62"/>
      <c r="C529" s="12"/>
      <c r="D529" s="62"/>
      <c r="E529" s="62"/>
      <c r="F529" s="62"/>
      <c r="G529" s="62"/>
      <c r="H529" s="62"/>
      <c r="I529" s="62"/>
      <c r="J529" s="62"/>
      <c r="K529" s="62"/>
      <c r="L529" s="62"/>
      <c r="M529" s="62"/>
      <c r="N529" s="3">
        <f t="shared" si="161"/>
        <v>0</v>
      </c>
      <c r="O529" s="9">
        <f t="shared" si="162"/>
        <v>0</v>
      </c>
      <c r="P529" s="4">
        <f t="shared" si="166"/>
        <v>0</v>
      </c>
      <c r="Q529" s="11">
        <f t="shared" si="167"/>
        <v>0</v>
      </c>
      <c r="R529" s="10">
        <f t="shared" si="165"/>
        <v>0</v>
      </c>
      <c r="S529" s="8"/>
      <c r="T529" s="8"/>
    </row>
    <row r="530" spans="1:20">
      <c r="A530" s="62">
        <v>10</v>
      </c>
      <c r="B530" s="62"/>
      <c r="C530" s="12"/>
      <c r="D530" s="62"/>
      <c r="E530" s="62"/>
      <c r="F530" s="62"/>
      <c r="G530" s="62"/>
      <c r="H530" s="62"/>
      <c r="I530" s="62"/>
      <c r="J530" s="62"/>
      <c r="K530" s="62"/>
      <c r="L530" s="62"/>
      <c r="M530" s="62"/>
      <c r="N530" s="3">
        <f t="shared" si="161"/>
        <v>0</v>
      </c>
      <c r="O530" s="9">
        <f t="shared" si="162"/>
        <v>0</v>
      </c>
      <c r="P530" s="4">
        <f t="shared" si="166"/>
        <v>0</v>
      </c>
      <c r="Q530" s="11">
        <f t="shared" si="167"/>
        <v>0</v>
      </c>
      <c r="R530" s="10">
        <f t="shared" si="165"/>
        <v>0</v>
      </c>
      <c r="S530" s="8"/>
      <c r="T530" s="8"/>
    </row>
    <row r="531" spans="1:20">
      <c r="A531" s="65" t="s">
        <v>35</v>
      </c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7"/>
      <c r="R531" s="10">
        <f>SUM(R521:R530)</f>
        <v>0</v>
      </c>
      <c r="S531" s="8"/>
      <c r="T531" s="8"/>
    </row>
    <row r="532" spans="1:20" ht="15.75">
      <c r="A532" s="24" t="s">
        <v>36</v>
      </c>
      <c r="B532" s="24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6"/>
      <c r="S532" s="8"/>
      <c r="T532" s="8"/>
    </row>
    <row r="533" spans="1:20">
      <c r="A533" s="49" t="s">
        <v>58</v>
      </c>
      <c r="B533" s="49"/>
      <c r="C533" s="49"/>
      <c r="D533" s="49"/>
      <c r="E533" s="49"/>
      <c r="F533" s="49"/>
      <c r="G533" s="49"/>
      <c r="H533" s="49"/>
      <c r="I533" s="49"/>
      <c r="J533" s="15"/>
      <c r="K533" s="15"/>
      <c r="L533" s="15"/>
      <c r="M533" s="15"/>
      <c r="N533" s="15"/>
      <c r="O533" s="15"/>
      <c r="P533" s="15"/>
      <c r="Q533" s="15"/>
      <c r="R533" s="16"/>
      <c r="S533" s="8"/>
      <c r="T533" s="8"/>
    </row>
    <row r="534" spans="1:20" s="8" customFormat="1">
      <c r="A534" s="49"/>
      <c r="B534" s="49"/>
      <c r="C534" s="49"/>
      <c r="D534" s="49"/>
      <c r="E534" s="49"/>
      <c r="F534" s="49"/>
      <c r="G534" s="49"/>
      <c r="H534" s="49"/>
      <c r="I534" s="49"/>
      <c r="J534" s="15"/>
      <c r="K534" s="15"/>
      <c r="L534" s="15"/>
      <c r="M534" s="15"/>
      <c r="N534" s="15"/>
      <c r="O534" s="15"/>
      <c r="P534" s="15"/>
      <c r="Q534" s="15"/>
      <c r="R534" s="16"/>
    </row>
    <row r="535" spans="1:20">
      <c r="A535" s="68" t="s">
        <v>159</v>
      </c>
      <c r="B535" s="69"/>
      <c r="C535" s="69"/>
      <c r="D535" s="69"/>
      <c r="E535" s="69"/>
      <c r="F535" s="69"/>
      <c r="G535" s="69"/>
      <c r="H535" s="69"/>
      <c r="I535" s="69"/>
      <c r="J535" s="69"/>
      <c r="K535" s="69"/>
      <c r="L535" s="69"/>
      <c r="M535" s="69"/>
      <c r="N535" s="69"/>
      <c r="O535" s="69"/>
      <c r="P535" s="69"/>
      <c r="Q535" s="58"/>
      <c r="R535" s="8"/>
      <c r="S535" s="8"/>
      <c r="T535" s="8"/>
    </row>
    <row r="536" spans="1:20" ht="18">
      <c r="A536" s="70" t="s">
        <v>26</v>
      </c>
      <c r="B536" s="71"/>
      <c r="C536" s="71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8"/>
      <c r="R536" s="8"/>
      <c r="S536" s="8"/>
      <c r="T536" s="8"/>
    </row>
    <row r="537" spans="1:20">
      <c r="A537" s="68" t="s">
        <v>46</v>
      </c>
      <c r="B537" s="69"/>
      <c r="C537" s="69"/>
      <c r="D537" s="69"/>
      <c r="E537" s="69"/>
      <c r="F537" s="69"/>
      <c r="G537" s="69"/>
      <c r="H537" s="69"/>
      <c r="I537" s="69"/>
      <c r="J537" s="69"/>
      <c r="K537" s="69"/>
      <c r="L537" s="69"/>
      <c r="M537" s="69"/>
      <c r="N537" s="69"/>
      <c r="O537" s="69"/>
      <c r="P537" s="69"/>
      <c r="Q537" s="58"/>
      <c r="R537" s="8"/>
      <c r="S537" s="8"/>
      <c r="T537" s="8"/>
    </row>
    <row r="538" spans="1:20">
      <c r="A538" s="62">
        <v>1</v>
      </c>
      <c r="B538" s="62"/>
      <c r="C538" s="12"/>
      <c r="D538" s="62"/>
      <c r="E538" s="62"/>
      <c r="F538" s="62"/>
      <c r="G538" s="62"/>
      <c r="H538" s="62"/>
      <c r="I538" s="62"/>
      <c r="J538" s="62"/>
      <c r="K538" s="62"/>
      <c r="L538" s="62"/>
      <c r="M538" s="62"/>
      <c r="N538" s="3">
        <f t="shared" ref="N538:N547" si="168">(IF(F538="OŽ",IF(L538=1,550.8,IF(L538=2,426.38,IF(L538=3,342.14,IF(L538=4,181.44,IF(L538=5,168.48,IF(L538=6,155.52,IF(L538=7,148.5,IF(L538=8,144,0))))))))+IF(L538&lt;=8,0,IF(L538&lt;=16,137.7,IF(L538&lt;=24,108,IF(L538&lt;=32,80.1,IF(L538&lt;=36,52.2,0)))))-IF(L538&lt;=8,0,IF(L538&lt;=16,(L538-9)*2.754,IF(L538&lt;=24,(L538-17)* 2.754,IF(L538&lt;=32,(L538-25)* 2.754,IF(L538&lt;=36,(L538-33)*2.754,0))))),0)+IF(F538="PČ",IF(L538=1,449,IF(L538=2,314.6,IF(L538=3,238,IF(L538=4,172,IF(L538=5,159,IF(L538=6,145,IF(L538=7,132,IF(L538=8,119,0))))))))+IF(L538&lt;=8,0,IF(L538&lt;=16,88,IF(L538&lt;=24,55,IF(L538&lt;=32,22,0))))-IF(L538&lt;=8,0,IF(L538&lt;=16,(L538-9)*2.245,IF(L538&lt;=24,(L538-17)*2.245,IF(L538&lt;=32,(L538-25)*2.245,0)))),0)+IF(F538="PČneol",IF(L538=1,85,IF(L538=2,64.61,IF(L538=3,50.76,IF(L538=4,16.25,IF(L538=5,15,IF(L538=6,13.75,IF(L538=7,12.5,IF(L538=8,11.25,0))))))))+IF(L538&lt;=8,0,IF(L538&lt;=16,9,0))-IF(L538&lt;=8,0,IF(L538&lt;=16,(L538-9)*0.425,0)),0)+IF(F538="PŽ",IF(L538=1,85,IF(L538=2,59.5,IF(L538=3,45,IF(L538=4,32.5,IF(L538=5,30,IF(L538=6,27.5,IF(L538=7,25,IF(L538=8,22.5,0))))))))+IF(L538&lt;=8,0,IF(L538&lt;=16,19,IF(L538&lt;=24,13,IF(L538&lt;=32,8,0))))-IF(L538&lt;=8,0,IF(L538&lt;=16,(L538-9)*0.425,IF(L538&lt;=24,(L538-17)*0.425,IF(L538&lt;=32,(L538-25)*0.425,0)))),0)+IF(F538="EČ",IF(L538=1,204,IF(L538=2,156.24,IF(L538=3,123.84,IF(L538=4,72,IF(L538=5,66,IF(L538=6,60,IF(L538=7,54,IF(L538=8,48,0))))))))+IF(L538&lt;=8,0,IF(L538&lt;=16,40,IF(L538&lt;=24,25,0)))-IF(L538&lt;=8,0,IF(L538&lt;=16,(L538-9)*1.02,IF(L538&lt;=24,(L538-17)*1.02,0))),0)+IF(F538="EČneol",IF(L538=1,68,IF(L538=2,51.69,IF(L538=3,40.61,IF(L538=4,13,IF(L538=5,12,IF(L538=6,11,IF(L538=7,10,IF(L538=8,9,0)))))))))+IF(F538="EŽ",IF(L538=1,68,IF(L538=2,47.6,IF(L538=3,36,IF(L538=4,18,IF(L538=5,16.5,IF(L538=6,15,IF(L538=7,13.5,IF(L538=8,12,0))))))))+IF(L538&lt;=8,0,IF(L538&lt;=16,10,IF(L538&lt;=24,6,0)))-IF(L538&lt;=8,0,IF(L538&lt;=16,(L538-9)*0.34,IF(L538&lt;=24,(L538-17)*0.34,0))),0)+IF(F538="PT",IF(L538=1,68,IF(L538=2,52.08,IF(L538=3,41.28,IF(L538=4,24,IF(L538=5,22,IF(L538=6,20,IF(L538=7,18,IF(L538=8,16,0))))))))+IF(L538&lt;=8,0,IF(L538&lt;=16,13,IF(L538&lt;=24,9,IF(L538&lt;=32,4,0))))-IF(L538&lt;=8,0,IF(L538&lt;=16,(L538-9)*0.34,IF(L538&lt;=24,(L538-17)*0.34,IF(L538&lt;=32,(L538-25)*0.34,0)))),0)+IF(F538="JOŽ",IF(L538=1,85,IF(L538=2,59.5,IF(L538=3,45,IF(L538=4,32.5,IF(L538=5,30,IF(L538=6,27.5,IF(L538=7,25,IF(L538=8,22.5,0))))))))+IF(L538&lt;=8,0,IF(L538&lt;=16,19,IF(L538&lt;=24,13,0)))-IF(L538&lt;=8,0,IF(L538&lt;=16,(L538-9)*0.425,IF(L538&lt;=24,(L538-17)*0.425,0))),0)+IF(F538="JPČ",IF(L538=1,68,IF(L538=2,47.6,IF(L538=3,36,IF(L538=4,26,IF(L538=5,24,IF(L538=6,22,IF(L538=7,20,IF(L538=8,18,0))))))))+IF(L538&lt;=8,0,IF(L538&lt;=16,13,IF(L538&lt;=24,9,0)))-IF(L538&lt;=8,0,IF(L538&lt;=16,(L538-9)*0.34,IF(L538&lt;=24,(L538-17)*0.34,0))),0)+IF(F538="JEČ",IF(L538=1,34,IF(L538=2,26.04,IF(L538=3,20.6,IF(L538=4,12,IF(L538=5,11,IF(L538=6,10,IF(L538=7,9,IF(L538=8,8,0))))))))+IF(L538&lt;=8,0,IF(L538&lt;=16,6,0))-IF(L538&lt;=8,0,IF(L538&lt;=16,(L538-9)*0.17,0)),0)+IF(F538="JEOF",IF(L538=1,34,IF(L538=2,26.04,IF(L538=3,20.6,IF(L538=4,12,IF(L538=5,11,IF(L538=6,10,IF(L538=7,9,IF(L538=8,8,0))))))))+IF(L538&lt;=8,0,IF(L538&lt;=16,6,0))-IF(L538&lt;=8,0,IF(L538&lt;=16,(L538-9)*0.17,0)),0)+IF(F538="JnPČ",IF(L538=1,51,IF(L538=2,35.7,IF(L538=3,27,IF(L538=4,19.5,IF(L538=5,18,IF(L538=6,16.5,IF(L538=7,15,IF(L538=8,13.5,0))))))))+IF(L538&lt;=8,0,IF(L538&lt;=16,10,0))-IF(L538&lt;=8,0,IF(L538&lt;=16,(L538-9)*0.255,0)),0)+IF(F538="JnEČ",IF(L538=1,25.5,IF(L538=2,19.53,IF(L538=3,15.48,IF(L538=4,9,IF(L538=5,8.25,IF(L538=6,7.5,IF(L538=7,6.75,IF(L538=8,6,0))))))))+IF(L538&lt;=8,0,IF(L538&lt;=16,5,0))-IF(L538&lt;=8,0,IF(L538&lt;=16,(L538-9)*0.1275,0)),0)+IF(F538="JčPČ",IF(L538=1,21.25,IF(L538=2,14.5,IF(L538=3,11.5,IF(L538=4,7,IF(L538=5,6.5,IF(L538=6,6,IF(L538=7,5.5,IF(L538=8,5,0))))))))+IF(L538&lt;=8,0,IF(L538&lt;=16,4,0))-IF(L538&lt;=8,0,IF(L538&lt;=16,(L538-9)*0.10625,0)),0)+IF(F538="JčEČ",IF(L538=1,17,IF(L538=2,13.02,IF(L538=3,10.32,IF(L538=4,6,IF(L538=5,5.5,IF(L538=6,5,IF(L538=7,4.5,IF(L538=8,4,0))))))))+IF(L538&lt;=8,0,IF(L538&lt;=16,3,0))-IF(L538&lt;=8,0,IF(L538&lt;=16,(L538-9)*0.085,0)),0)+IF(F538="NEAK",IF(L538=1,11.48,IF(L538=2,8.79,IF(L538=3,6.97,IF(L538=4,4.05,IF(L538=5,3.71,IF(L538=6,3.38,IF(L538=7,3.04,IF(L538=8,2.7,0))))))))+IF(L538&lt;=8,0,IF(L538&lt;=16,2,IF(L538&lt;=24,1.3,0)))-IF(L538&lt;=8,0,IF(L538&lt;=16,(L538-9)*0.0574,IF(L538&lt;=24,(L538-17)*0.0574,0))),0))*IF(L538&lt;0,1,IF(OR(F538="PČ",F538="PŽ",F538="PT"),IF(J538&lt;32,J538/32,1),1))* IF(L538&lt;0,1,IF(OR(F538="EČ",F538="EŽ",F538="JOŽ",F538="JPČ",F538="NEAK"),IF(J538&lt;24,J538/24,1),1))*IF(L538&lt;0,1,IF(OR(F538="PČneol",F538="JEČ",F538="JEOF",F538="JnPČ",F538="JnEČ",F538="JčPČ",F538="JčEČ"),IF(J538&lt;16,J538/16,1),1))*IF(L538&lt;0,1,IF(F538="EČneol",IF(J538&lt;8,J538/8,1),1))</f>
        <v>0</v>
      </c>
      <c r="O538" s="9">
        <f t="shared" ref="O538:O547" si="169">IF(F538="OŽ",N538,IF(H538="Ne",IF(J538*0.3&lt;J538-L538,N538,0),IF(J538*0.1&lt;J538-L538,N538,0)))</f>
        <v>0</v>
      </c>
      <c r="P538" s="4">
        <f t="shared" ref="P538" si="170">IF(O538=0,0,IF(F538="OŽ",IF(L538&gt;35,0,IF(J538&gt;35,(36-L538)*1.836,((36-L538)-(36-J538))*1.836)),0)+IF(F538="PČ",IF(L538&gt;31,0,IF(J538&gt;31,(32-L538)*1.347,((32-L538)-(32-J538))*1.347)),0)+ IF(F538="PČneol",IF(L538&gt;15,0,IF(J538&gt;15,(16-L538)*0.255,((16-L538)-(16-J538))*0.255)),0)+IF(F538="PŽ",IF(L538&gt;31,0,IF(J538&gt;31,(32-L538)*0.255,((32-L538)-(32-J538))*0.255)),0)+IF(F538="EČ",IF(L538&gt;23,0,IF(J538&gt;23,(24-L538)*0.612,((24-L538)-(24-J538))*0.612)),0)+IF(F538="EČneol",IF(L538&gt;7,0,IF(J538&gt;7,(8-L538)*0.204,((8-L538)-(8-J538))*0.204)),0)+IF(F538="EŽ",IF(L538&gt;23,0,IF(J538&gt;23,(24-L538)*0.204,((24-L538)-(24-J538))*0.204)),0)+IF(F538="PT",IF(L538&gt;31,0,IF(J538&gt;31,(32-L538)*0.204,((32-L538)-(32-J538))*0.204)),0)+IF(F538="JOŽ",IF(L538&gt;23,0,IF(J538&gt;23,(24-L538)*0.255,((24-L538)-(24-J538))*0.255)),0)+IF(F538="JPČ",IF(L538&gt;23,0,IF(J538&gt;23,(24-L538)*0.204,((24-L538)-(24-J538))*0.204)),0)+IF(F538="JEČ",IF(L538&gt;15,0,IF(J538&gt;15,(16-L538)*0.102,((16-L538)-(16-J538))*0.102)),0)+IF(F538="JEOF",IF(L538&gt;15,0,IF(J538&gt;15,(16-L538)*0.102,((16-L538)-(16-J538))*0.102)),0)+IF(F538="JnPČ",IF(L538&gt;15,0,IF(J538&gt;15,(16-L538)*0.153,((16-L538)-(16-J538))*0.153)),0)+IF(F538="JnEČ",IF(L538&gt;15,0,IF(J538&gt;15,(16-L538)*0.0765,((16-L538)-(16-J538))*0.0765)),0)+IF(F538="JčPČ",IF(L538&gt;15,0,IF(J538&gt;15,(16-L538)*0.06375,((16-L538)-(16-J538))*0.06375)),0)+IF(F538="JčEČ",IF(L538&gt;15,0,IF(J538&gt;15,(16-L538)*0.051,((16-L538)-(16-J538))*0.051)),0)+IF(F538="NEAK",IF(L538&gt;23,0,IF(J538&gt;23,(24-L538)*0.03444,((24-L538)-(24-J538))*0.03444)),0))</f>
        <v>0</v>
      </c>
      <c r="Q538" s="11">
        <f t="shared" ref="Q538" si="171">IF(ISERROR(P538*100/N538),0,(P538*100/N538))</f>
        <v>0</v>
      </c>
      <c r="R538" s="10">
        <f t="shared" ref="R538:R547" si="172">IF(Q538&lt;=30,O538+P538,O538+O538*0.3)*IF(G538=1,0.4,IF(G538=2,0.75,IF(G538="1 (kas 4 m. 1 k. nerengiamos)",0.52,1)))*IF(D538="olimpinė",1,IF(M538="Ne",0.5,1))*IF(OR(A$5="Lietuvos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federacija"),IF(OR(J538&lt;8,K538&lt;16),0,1),1)*E538*IF(I538&lt;=1,1,1/I538)*IF(OR(A$5="Lietuvos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38" s="8"/>
      <c r="T538" s="8"/>
    </row>
    <row r="539" spans="1:20">
      <c r="A539" s="62">
        <v>2</v>
      </c>
      <c r="B539" s="62"/>
      <c r="C539" s="12"/>
      <c r="D539" s="62"/>
      <c r="E539" s="62"/>
      <c r="F539" s="62"/>
      <c r="G539" s="62"/>
      <c r="H539" s="62"/>
      <c r="I539" s="62"/>
      <c r="J539" s="62"/>
      <c r="K539" s="62"/>
      <c r="L539" s="62"/>
      <c r="M539" s="62"/>
      <c r="N539" s="3">
        <f t="shared" si="168"/>
        <v>0</v>
      </c>
      <c r="O539" s="9">
        <f t="shared" si="169"/>
        <v>0</v>
      </c>
      <c r="P539" s="4">
        <f t="shared" ref="P539:P547" si="173">IF(O539=0,0,IF(F539="OŽ",IF(L539&gt;35,0,IF(J539&gt;35,(36-L539)*1.836,((36-L539)-(36-J539))*1.836)),0)+IF(F539="PČ",IF(L539&gt;31,0,IF(J539&gt;31,(32-L539)*1.347,((32-L539)-(32-J539))*1.347)),0)+ IF(F539="PČneol",IF(L539&gt;15,0,IF(J539&gt;15,(16-L539)*0.255,((16-L539)-(16-J539))*0.255)),0)+IF(F539="PŽ",IF(L539&gt;31,0,IF(J539&gt;31,(32-L539)*0.255,((32-L539)-(32-J539))*0.255)),0)+IF(F539="EČ",IF(L539&gt;23,0,IF(J539&gt;23,(24-L539)*0.612,((24-L539)-(24-J539))*0.612)),0)+IF(F539="EČneol",IF(L539&gt;7,0,IF(J539&gt;7,(8-L539)*0.204,((8-L539)-(8-J539))*0.204)),0)+IF(F539="EŽ",IF(L539&gt;23,0,IF(J539&gt;23,(24-L539)*0.204,((24-L539)-(24-J539))*0.204)),0)+IF(F539="PT",IF(L539&gt;31,0,IF(J539&gt;31,(32-L539)*0.204,((32-L539)-(32-J539))*0.204)),0)+IF(F539="JOŽ",IF(L539&gt;23,0,IF(J539&gt;23,(24-L539)*0.255,((24-L539)-(24-J539))*0.255)),0)+IF(F539="JPČ",IF(L539&gt;23,0,IF(J539&gt;23,(24-L539)*0.204,((24-L539)-(24-J539))*0.204)),0)+IF(F539="JEČ",IF(L539&gt;15,0,IF(J539&gt;15,(16-L539)*0.102,((16-L539)-(16-J539))*0.102)),0)+IF(F539="JEOF",IF(L539&gt;15,0,IF(J539&gt;15,(16-L539)*0.102,((16-L539)-(16-J539))*0.102)),0)+IF(F539="JnPČ",IF(L539&gt;15,0,IF(J539&gt;15,(16-L539)*0.153,((16-L539)-(16-J539))*0.153)),0)+IF(F539="JnEČ",IF(L539&gt;15,0,IF(J539&gt;15,(16-L539)*0.0765,((16-L539)-(16-J539))*0.0765)),0)+IF(F539="JčPČ",IF(L539&gt;15,0,IF(J539&gt;15,(16-L539)*0.06375,((16-L539)-(16-J539))*0.06375)),0)+IF(F539="JčEČ",IF(L539&gt;15,0,IF(J539&gt;15,(16-L539)*0.051,((16-L539)-(16-J539))*0.051)),0)+IF(F539="NEAK",IF(L539&gt;23,0,IF(J539&gt;23,(24-L539)*0.03444,((24-L539)-(24-J539))*0.03444)),0))</f>
        <v>0</v>
      </c>
      <c r="Q539" s="11">
        <f t="shared" ref="Q539:Q547" si="174">IF(ISERROR(P539*100/N539),0,(P539*100/N539))</f>
        <v>0</v>
      </c>
      <c r="R539" s="10">
        <f t="shared" si="172"/>
        <v>0</v>
      </c>
      <c r="S539" s="8"/>
      <c r="T539" s="8"/>
    </row>
    <row r="540" spans="1:20">
      <c r="A540" s="62">
        <v>3</v>
      </c>
      <c r="B540" s="62"/>
      <c r="C540" s="12"/>
      <c r="D540" s="62"/>
      <c r="E540" s="62"/>
      <c r="F540" s="62"/>
      <c r="G540" s="62"/>
      <c r="H540" s="62"/>
      <c r="I540" s="62"/>
      <c r="J540" s="62"/>
      <c r="K540" s="62"/>
      <c r="L540" s="62"/>
      <c r="M540" s="62"/>
      <c r="N540" s="3">
        <f t="shared" si="168"/>
        <v>0</v>
      </c>
      <c r="O540" s="9">
        <f t="shared" si="169"/>
        <v>0</v>
      </c>
      <c r="P540" s="4">
        <f t="shared" si="173"/>
        <v>0</v>
      </c>
      <c r="Q540" s="11">
        <f t="shared" si="174"/>
        <v>0</v>
      </c>
      <c r="R540" s="10">
        <f t="shared" si="172"/>
        <v>0</v>
      </c>
      <c r="S540" s="8"/>
      <c r="T540" s="8"/>
    </row>
    <row r="541" spans="1:20">
      <c r="A541" s="62">
        <v>4</v>
      </c>
      <c r="B541" s="62"/>
      <c r="C541" s="12"/>
      <c r="D541" s="62"/>
      <c r="E541" s="62"/>
      <c r="F541" s="62"/>
      <c r="G541" s="62"/>
      <c r="H541" s="62"/>
      <c r="I541" s="62"/>
      <c r="J541" s="62"/>
      <c r="K541" s="62"/>
      <c r="L541" s="62"/>
      <c r="M541" s="62"/>
      <c r="N541" s="3">
        <f t="shared" si="168"/>
        <v>0</v>
      </c>
      <c r="O541" s="9">
        <f t="shared" si="169"/>
        <v>0</v>
      </c>
      <c r="P541" s="4">
        <f t="shared" si="173"/>
        <v>0</v>
      </c>
      <c r="Q541" s="11">
        <f t="shared" si="174"/>
        <v>0</v>
      </c>
      <c r="R541" s="10">
        <f t="shared" si="172"/>
        <v>0</v>
      </c>
      <c r="S541" s="8"/>
      <c r="T541" s="8"/>
    </row>
    <row r="542" spans="1:20">
      <c r="A542" s="62">
        <v>5</v>
      </c>
      <c r="B542" s="62"/>
      <c r="C542" s="12"/>
      <c r="D542" s="62"/>
      <c r="E542" s="62"/>
      <c r="F542" s="62"/>
      <c r="G542" s="62"/>
      <c r="H542" s="62"/>
      <c r="I542" s="62"/>
      <c r="J542" s="62"/>
      <c r="K542" s="62"/>
      <c r="L542" s="62"/>
      <c r="M542" s="62"/>
      <c r="N542" s="3">
        <f t="shared" si="168"/>
        <v>0</v>
      </c>
      <c r="O542" s="9">
        <f t="shared" si="169"/>
        <v>0</v>
      </c>
      <c r="P542" s="4">
        <f t="shared" si="173"/>
        <v>0</v>
      </c>
      <c r="Q542" s="11">
        <f t="shared" si="174"/>
        <v>0</v>
      </c>
      <c r="R542" s="10">
        <f t="shared" si="172"/>
        <v>0</v>
      </c>
      <c r="S542" s="8"/>
      <c r="T542" s="8"/>
    </row>
    <row r="543" spans="1:20">
      <c r="A543" s="62">
        <v>6</v>
      </c>
      <c r="B543" s="62"/>
      <c r="C543" s="12"/>
      <c r="D543" s="62"/>
      <c r="E543" s="62"/>
      <c r="F543" s="62"/>
      <c r="G543" s="62"/>
      <c r="H543" s="62"/>
      <c r="I543" s="62"/>
      <c r="J543" s="62"/>
      <c r="K543" s="62"/>
      <c r="L543" s="62"/>
      <c r="M543" s="62"/>
      <c r="N543" s="3">
        <f t="shared" si="168"/>
        <v>0</v>
      </c>
      <c r="O543" s="9">
        <f t="shared" si="169"/>
        <v>0</v>
      </c>
      <c r="P543" s="4">
        <f t="shared" si="173"/>
        <v>0</v>
      </c>
      <c r="Q543" s="11">
        <f t="shared" si="174"/>
        <v>0</v>
      </c>
      <c r="R543" s="10">
        <f t="shared" si="172"/>
        <v>0</v>
      </c>
      <c r="S543" s="8"/>
      <c r="T543" s="8"/>
    </row>
    <row r="544" spans="1:20">
      <c r="A544" s="62">
        <v>7</v>
      </c>
      <c r="B544" s="62"/>
      <c r="C544" s="12"/>
      <c r="D544" s="62"/>
      <c r="E544" s="62"/>
      <c r="F544" s="62"/>
      <c r="G544" s="62"/>
      <c r="H544" s="62"/>
      <c r="I544" s="62"/>
      <c r="J544" s="62"/>
      <c r="K544" s="62"/>
      <c r="L544" s="62"/>
      <c r="M544" s="62"/>
      <c r="N544" s="3">
        <f t="shared" si="168"/>
        <v>0</v>
      </c>
      <c r="O544" s="9">
        <f t="shared" si="169"/>
        <v>0</v>
      </c>
      <c r="P544" s="4">
        <f t="shared" si="173"/>
        <v>0</v>
      </c>
      <c r="Q544" s="11">
        <f t="shared" si="174"/>
        <v>0</v>
      </c>
      <c r="R544" s="10">
        <f t="shared" si="172"/>
        <v>0</v>
      </c>
      <c r="S544" s="8"/>
      <c r="T544" s="8"/>
    </row>
    <row r="545" spans="1:20">
      <c r="A545" s="62">
        <v>8</v>
      </c>
      <c r="B545" s="62"/>
      <c r="C545" s="12"/>
      <c r="D545" s="62"/>
      <c r="E545" s="62"/>
      <c r="F545" s="62"/>
      <c r="G545" s="62"/>
      <c r="H545" s="62"/>
      <c r="I545" s="62"/>
      <c r="J545" s="62"/>
      <c r="K545" s="62"/>
      <c r="L545" s="62"/>
      <c r="M545" s="62"/>
      <c r="N545" s="3">
        <f t="shared" si="168"/>
        <v>0</v>
      </c>
      <c r="O545" s="9">
        <f t="shared" si="169"/>
        <v>0</v>
      </c>
      <c r="P545" s="4">
        <f t="shared" si="173"/>
        <v>0</v>
      </c>
      <c r="Q545" s="11">
        <f t="shared" si="174"/>
        <v>0</v>
      </c>
      <c r="R545" s="10">
        <f t="shared" si="172"/>
        <v>0</v>
      </c>
      <c r="S545" s="8"/>
      <c r="T545" s="8"/>
    </row>
    <row r="546" spans="1:20">
      <c r="A546" s="62">
        <v>9</v>
      </c>
      <c r="B546" s="62"/>
      <c r="C546" s="12"/>
      <c r="D546" s="62"/>
      <c r="E546" s="62"/>
      <c r="F546" s="62"/>
      <c r="G546" s="62"/>
      <c r="H546" s="62"/>
      <c r="I546" s="62"/>
      <c r="J546" s="62"/>
      <c r="K546" s="62"/>
      <c r="L546" s="62"/>
      <c r="M546" s="62"/>
      <c r="N546" s="3">
        <f t="shared" si="168"/>
        <v>0</v>
      </c>
      <c r="O546" s="9">
        <f t="shared" si="169"/>
        <v>0</v>
      </c>
      <c r="P546" s="4">
        <f t="shared" si="173"/>
        <v>0</v>
      </c>
      <c r="Q546" s="11">
        <f t="shared" si="174"/>
        <v>0</v>
      </c>
      <c r="R546" s="10">
        <f t="shared" si="172"/>
        <v>0</v>
      </c>
      <c r="S546" s="8"/>
      <c r="T546" s="8"/>
    </row>
    <row r="547" spans="1:20">
      <c r="A547" s="62">
        <v>10</v>
      </c>
      <c r="B547" s="62"/>
      <c r="C547" s="12"/>
      <c r="D547" s="62"/>
      <c r="E547" s="62"/>
      <c r="F547" s="62"/>
      <c r="G547" s="62"/>
      <c r="H547" s="62"/>
      <c r="I547" s="62"/>
      <c r="J547" s="62"/>
      <c r="K547" s="62"/>
      <c r="L547" s="62"/>
      <c r="M547" s="62"/>
      <c r="N547" s="3">
        <f t="shared" si="168"/>
        <v>0</v>
      </c>
      <c r="O547" s="9">
        <f t="shared" si="169"/>
        <v>0</v>
      </c>
      <c r="P547" s="4">
        <f t="shared" si="173"/>
        <v>0</v>
      </c>
      <c r="Q547" s="11">
        <f t="shared" si="174"/>
        <v>0</v>
      </c>
      <c r="R547" s="10">
        <f t="shared" si="172"/>
        <v>0</v>
      </c>
      <c r="S547" s="8"/>
      <c r="T547" s="8"/>
    </row>
    <row r="548" spans="1:20">
      <c r="A548" s="65" t="s">
        <v>35</v>
      </c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7"/>
      <c r="R548" s="10">
        <f>SUM(R538:R547)</f>
        <v>0</v>
      </c>
      <c r="S548" s="8"/>
      <c r="T548" s="8"/>
    </row>
    <row r="549" spans="1:20" ht="15.75">
      <c r="A549" s="24" t="s">
        <v>36</v>
      </c>
      <c r="B549" s="2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6"/>
      <c r="S549" s="8"/>
      <c r="T549" s="8"/>
    </row>
    <row r="550" spans="1:20">
      <c r="A550" s="49" t="s">
        <v>58</v>
      </c>
      <c r="B550" s="49"/>
      <c r="C550" s="49"/>
      <c r="D550" s="49"/>
      <c r="E550" s="49"/>
      <c r="F550" s="49"/>
      <c r="G550" s="49"/>
      <c r="H550" s="49"/>
      <c r="I550" s="49"/>
      <c r="J550" s="15"/>
      <c r="K550" s="15"/>
      <c r="L550" s="15"/>
      <c r="M550" s="15"/>
      <c r="N550" s="15"/>
      <c r="O550" s="15"/>
      <c r="P550" s="15"/>
      <c r="Q550" s="15"/>
      <c r="R550" s="16"/>
      <c r="S550" s="8"/>
      <c r="T550" s="8"/>
    </row>
    <row r="551" spans="1:20" s="8" customFormat="1">
      <c r="A551" s="49"/>
      <c r="B551" s="49"/>
      <c r="C551" s="49"/>
      <c r="D551" s="49"/>
      <c r="E551" s="49"/>
      <c r="F551" s="49"/>
      <c r="G551" s="49"/>
      <c r="H551" s="49"/>
      <c r="I551" s="49"/>
      <c r="J551" s="15"/>
      <c r="K551" s="15"/>
      <c r="L551" s="15"/>
      <c r="M551" s="15"/>
      <c r="N551" s="15"/>
      <c r="O551" s="15"/>
      <c r="P551" s="15"/>
      <c r="Q551" s="15"/>
      <c r="R551" s="16"/>
    </row>
    <row r="552" spans="1:20">
      <c r="A552" s="68" t="s">
        <v>159</v>
      </c>
      <c r="B552" s="69"/>
      <c r="C552" s="69"/>
      <c r="D552" s="69"/>
      <c r="E552" s="69"/>
      <c r="F552" s="69"/>
      <c r="G552" s="69"/>
      <c r="H552" s="69"/>
      <c r="I552" s="69"/>
      <c r="J552" s="69"/>
      <c r="K552" s="69"/>
      <c r="L552" s="69"/>
      <c r="M552" s="69"/>
      <c r="N552" s="69"/>
      <c r="O552" s="69"/>
      <c r="P552" s="69"/>
      <c r="Q552" s="58"/>
      <c r="R552" s="8"/>
      <c r="S552" s="8"/>
      <c r="T552" s="8"/>
    </row>
    <row r="553" spans="1:20" ht="18">
      <c r="A553" s="70" t="s">
        <v>26</v>
      </c>
      <c r="B553" s="71"/>
      <c r="C553" s="71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8"/>
      <c r="R553" s="8"/>
      <c r="S553" s="8"/>
      <c r="T553" s="8"/>
    </row>
    <row r="554" spans="1:20">
      <c r="A554" s="68" t="s">
        <v>46</v>
      </c>
      <c r="B554" s="69"/>
      <c r="C554" s="69"/>
      <c r="D554" s="69"/>
      <c r="E554" s="69"/>
      <c r="F554" s="69"/>
      <c r="G554" s="69"/>
      <c r="H554" s="69"/>
      <c r="I554" s="69"/>
      <c r="J554" s="69"/>
      <c r="K554" s="69"/>
      <c r="L554" s="69"/>
      <c r="M554" s="69"/>
      <c r="N554" s="69"/>
      <c r="O554" s="69"/>
      <c r="P554" s="69"/>
      <c r="Q554" s="58"/>
      <c r="R554" s="8"/>
      <c r="S554" s="8"/>
      <c r="T554" s="8"/>
    </row>
    <row r="555" spans="1:20">
      <c r="A555" s="62">
        <v>1</v>
      </c>
      <c r="B555" s="62"/>
      <c r="C555" s="12"/>
      <c r="D555" s="62"/>
      <c r="E555" s="62"/>
      <c r="F555" s="62"/>
      <c r="G555" s="62"/>
      <c r="H555" s="62"/>
      <c r="I555" s="62"/>
      <c r="J555" s="62"/>
      <c r="K555" s="62"/>
      <c r="L555" s="62"/>
      <c r="M555" s="62"/>
      <c r="N555" s="3">
        <f t="shared" ref="N555:N564" si="175">(IF(F555="OŽ",IF(L555=1,550.8,IF(L555=2,426.38,IF(L555=3,342.14,IF(L555=4,181.44,IF(L555=5,168.48,IF(L555=6,155.52,IF(L555=7,148.5,IF(L555=8,144,0))))))))+IF(L555&lt;=8,0,IF(L555&lt;=16,137.7,IF(L555&lt;=24,108,IF(L555&lt;=32,80.1,IF(L555&lt;=36,52.2,0)))))-IF(L555&lt;=8,0,IF(L555&lt;=16,(L555-9)*2.754,IF(L555&lt;=24,(L555-17)* 2.754,IF(L555&lt;=32,(L555-25)* 2.754,IF(L555&lt;=36,(L555-33)*2.754,0))))),0)+IF(F555="PČ",IF(L555=1,449,IF(L555=2,314.6,IF(L555=3,238,IF(L555=4,172,IF(L555=5,159,IF(L555=6,145,IF(L555=7,132,IF(L555=8,119,0))))))))+IF(L555&lt;=8,0,IF(L555&lt;=16,88,IF(L555&lt;=24,55,IF(L555&lt;=32,22,0))))-IF(L555&lt;=8,0,IF(L555&lt;=16,(L555-9)*2.245,IF(L555&lt;=24,(L555-17)*2.245,IF(L555&lt;=32,(L555-25)*2.245,0)))),0)+IF(F555="PČneol",IF(L555=1,85,IF(L555=2,64.61,IF(L555=3,50.76,IF(L555=4,16.25,IF(L555=5,15,IF(L555=6,13.75,IF(L555=7,12.5,IF(L555=8,11.25,0))))))))+IF(L555&lt;=8,0,IF(L555&lt;=16,9,0))-IF(L555&lt;=8,0,IF(L555&lt;=16,(L555-9)*0.425,0)),0)+IF(F555="PŽ",IF(L555=1,85,IF(L555=2,59.5,IF(L555=3,45,IF(L555=4,32.5,IF(L555=5,30,IF(L555=6,27.5,IF(L555=7,25,IF(L555=8,22.5,0))))))))+IF(L555&lt;=8,0,IF(L555&lt;=16,19,IF(L555&lt;=24,13,IF(L555&lt;=32,8,0))))-IF(L555&lt;=8,0,IF(L555&lt;=16,(L555-9)*0.425,IF(L555&lt;=24,(L555-17)*0.425,IF(L555&lt;=32,(L555-25)*0.425,0)))),0)+IF(F555="EČ",IF(L555=1,204,IF(L555=2,156.24,IF(L555=3,123.84,IF(L555=4,72,IF(L555=5,66,IF(L555=6,60,IF(L555=7,54,IF(L555=8,48,0))))))))+IF(L555&lt;=8,0,IF(L555&lt;=16,40,IF(L555&lt;=24,25,0)))-IF(L555&lt;=8,0,IF(L555&lt;=16,(L555-9)*1.02,IF(L555&lt;=24,(L555-17)*1.02,0))),0)+IF(F555="EČneol",IF(L555=1,68,IF(L555=2,51.69,IF(L555=3,40.61,IF(L555=4,13,IF(L555=5,12,IF(L555=6,11,IF(L555=7,10,IF(L555=8,9,0)))))))))+IF(F555="EŽ",IF(L555=1,68,IF(L555=2,47.6,IF(L555=3,36,IF(L555=4,18,IF(L555=5,16.5,IF(L555=6,15,IF(L555=7,13.5,IF(L555=8,12,0))))))))+IF(L555&lt;=8,0,IF(L555&lt;=16,10,IF(L555&lt;=24,6,0)))-IF(L555&lt;=8,0,IF(L555&lt;=16,(L555-9)*0.34,IF(L555&lt;=24,(L555-17)*0.34,0))),0)+IF(F555="PT",IF(L555=1,68,IF(L555=2,52.08,IF(L555=3,41.28,IF(L555=4,24,IF(L555=5,22,IF(L555=6,20,IF(L555=7,18,IF(L555=8,16,0))))))))+IF(L555&lt;=8,0,IF(L555&lt;=16,13,IF(L555&lt;=24,9,IF(L555&lt;=32,4,0))))-IF(L555&lt;=8,0,IF(L555&lt;=16,(L555-9)*0.34,IF(L555&lt;=24,(L555-17)*0.34,IF(L555&lt;=32,(L555-25)*0.34,0)))),0)+IF(F555="JOŽ",IF(L555=1,85,IF(L555=2,59.5,IF(L555=3,45,IF(L555=4,32.5,IF(L555=5,30,IF(L555=6,27.5,IF(L555=7,25,IF(L555=8,22.5,0))))))))+IF(L555&lt;=8,0,IF(L555&lt;=16,19,IF(L555&lt;=24,13,0)))-IF(L555&lt;=8,0,IF(L555&lt;=16,(L555-9)*0.425,IF(L555&lt;=24,(L555-17)*0.425,0))),0)+IF(F555="JPČ",IF(L555=1,68,IF(L555=2,47.6,IF(L555=3,36,IF(L555=4,26,IF(L555=5,24,IF(L555=6,22,IF(L555=7,20,IF(L555=8,18,0))))))))+IF(L555&lt;=8,0,IF(L555&lt;=16,13,IF(L555&lt;=24,9,0)))-IF(L555&lt;=8,0,IF(L555&lt;=16,(L555-9)*0.34,IF(L555&lt;=24,(L555-17)*0.34,0))),0)+IF(F555="JEČ",IF(L555=1,34,IF(L555=2,26.04,IF(L555=3,20.6,IF(L555=4,12,IF(L555=5,11,IF(L555=6,10,IF(L555=7,9,IF(L555=8,8,0))))))))+IF(L555&lt;=8,0,IF(L555&lt;=16,6,0))-IF(L555&lt;=8,0,IF(L555&lt;=16,(L555-9)*0.17,0)),0)+IF(F555="JEOF",IF(L555=1,34,IF(L555=2,26.04,IF(L555=3,20.6,IF(L555=4,12,IF(L555=5,11,IF(L555=6,10,IF(L555=7,9,IF(L555=8,8,0))))))))+IF(L555&lt;=8,0,IF(L555&lt;=16,6,0))-IF(L555&lt;=8,0,IF(L555&lt;=16,(L555-9)*0.17,0)),0)+IF(F555="JnPČ",IF(L555=1,51,IF(L555=2,35.7,IF(L555=3,27,IF(L555=4,19.5,IF(L555=5,18,IF(L555=6,16.5,IF(L555=7,15,IF(L555=8,13.5,0))))))))+IF(L555&lt;=8,0,IF(L555&lt;=16,10,0))-IF(L555&lt;=8,0,IF(L555&lt;=16,(L555-9)*0.255,0)),0)+IF(F555="JnEČ",IF(L555=1,25.5,IF(L555=2,19.53,IF(L555=3,15.48,IF(L555=4,9,IF(L555=5,8.25,IF(L555=6,7.5,IF(L555=7,6.75,IF(L555=8,6,0))))))))+IF(L555&lt;=8,0,IF(L555&lt;=16,5,0))-IF(L555&lt;=8,0,IF(L555&lt;=16,(L555-9)*0.1275,0)),0)+IF(F555="JčPČ",IF(L555=1,21.25,IF(L555=2,14.5,IF(L555=3,11.5,IF(L555=4,7,IF(L555=5,6.5,IF(L555=6,6,IF(L555=7,5.5,IF(L555=8,5,0))))))))+IF(L555&lt;=8,0,IF(L555&lt;=16,4,0))-IF(L555&lt;=8,0,IF(L555&lt;=16,(L555-9)*0.10625,0)),0)+IF(F555="JčEČ",IF(L555=1,17,IF(L555=2,13.02,IF(L555=3,10.32,IF(L555=4,6,IF(L555=5,5.5,IF(L555=6,5,IF(L555=7,4.5,IF(L555=8,4,0))))))))+IF(L555&lt;=8,0,IF(L555&lt;=16,3,0))-IF(L555&lt;=8,0,IF(L555&lt;=16,(L555-9)*0.085,0)),0)+IF(F555="NEAK",IF(L555=1,11.48,IF(L555=2,8.79,IF(L555=3,6.97,IF(L555=4,4.05,IF(L555=5,3.71,IF(L555=6,3.38,IF(L555=7,3.04,IF(L555=8,2.7,0))))))))+IF(L555&lt;=8,0,IF(L555&lt;=16,2,IF(L555&lt;=24,1.3,0)))-IF(L555&lt;=8,0,IF(L555&lt;=16,(L555-9)*0.0574,IF(L555&lt;=24,(L555-17)*0.0574,0))),0))*IF(L555&lt;0,1,IF(OR(F555="PČ",F555="PŽ",F555="PT"),IF(J555&lt;32,J555/32,1),1))* IF(L555&lt;0,1,IF(OR(F555="EČ",F555="EŽ",F555="JOŽ",F555="JPČ",F555="NEAK"),IF(J555&lt;24,J555/24,1),1))*IF(L555&lt;0,1,IF(OR(F555="PČneol",F555="JEČ",F555="JEOF",F555="JnPČ",F555="JnEČ",F555="JčPČ",F555="JčEČ"),IF(J555&lt;16,J555/16,1),1))*IF(L555&lt;0,1,IF(F555="EČneol",IF(J555&lt;8,J555/8,1),1))</f>
        <v>0</v>
      </c>
      <c r="O555" s="9">
        <f t="shared" ref="O555:O564" si="176">IF(F555="OŽ",N555,IF(H555="Ne",IF(J555*0.3&lt;J555-L555,N555,0),IF(J555*0.1&lt;J555-L555,N555,0)))</f>
        <v>0</v>
      </c>
      <c r="P555" s="4">
        <f t="shared" ref="P555" si="177">IF(O555=0,0,IF(F555="OŽ",IF(L555&gt;35,0,IF(J555&gt;35,(36-L555)*1.836,((36-L555)-(36-J555))*1.836)),0)+IF(F555="PČ",IF(L555&gt;31,0,IF(J555&gt;31,(32-L555)*1.347,((32-L555)-(32-J555))*1.347)),0)+ IF(F555="PČneol",IF(L555&gt;15,0,IF(J555&gt;15,(16-L555)*0.255,((16-L555)-(16-J555))*0.255)),0)+IF(F555="PŽ",IF(L555&gt;31,0,IF(J555&gt;31,(32-L555)*0.255,((32-L555)-(32-J555))*0.255)),0)+IF(F555="EČ",IF(L555&gt;23,0,IF(J555&gt;23,(24-L555)*0.612,((24-L555)-(24-J555))*0.612)),0)+IF(F555="EČneol",IF(L555&gt;7,0,IF(J555&gt;7,(8-L555)*0.204,((8-L555)-(8-J555))*0.204)),0)+IF(F555="EŽ",IF(L555&gt;23,0,IF(J555&gt;23,(24-L555)*0.204,((24-L555)-(24-J555))*0.204)),0)+IF(F555="PT",IF(L555&gt;31,0,IF(J555&gt;31,(32-L555)*0.204,((32-L555)-(32-J555))*0.204)),0)+IF(F555="JOŽ",IF(L555&gt;23,0,IF(J555&gt;23,(24-L555)*0.255,((24-L555)-(24-J555))*0.255)),0)+IF(F555="JPČ",IF(L555&gt;23,0,IF(J555&gt;23,(24-L555)*0.204,((24-L555)-(24-J555))*0.204)),0)+IF(F555="JEČ",IF(L555&gt;15,0,IF(J555&gt;15,(16-L555)*0.102,((16-L555)-(16-J555))*0.102)),0)+IF(F555="JEOF",IF(L555&gt;15,0,IF(J555&gt;15,(16-L555)*0.102,((16-L555)-(16-J555))*0.102)),0)+IF(F555="JnPČ",IF(L555&gt;15,0,IF(J555&gt;15,(16-L555)*0.153,((16-L555)-(16-J555))*0.153)),0)+IF(F555="JnEČ",IF(L555&gt;15,0,IF(J555&gt;15,(16-L555)*0.0765,((16-L555)-(16-J555))*0.0765)),0)+IF(F555="JčPČ",IF(L555&gt;15,0,IF(J555&gt;15,(16-L555)*0.06375,((16-L555)-(16-J555))*0.06375)),0)+IF(F555="JčEČ",IF(L555&gt;15,0,IF(J555&gt;15,(16-L555)*0.051,((16-L555)-(16-J555))*0.051)),0)+IF(F555="NEAK",IF(L555&gt;23,0,IF(J555&gt;23,(24-L555)*0.03444,((24-L555)-(24-J555))*0.03444)),0))</f>
        <v>0</v>
      </c>
      <c r="Q555" s="11">
        <f t="shared" ref="Q555" si="178">IF(ISERROR(P555*100/N555),0,(P555*100/N555))</f>
        <v>0</v>
      </c>
      <c r="R555" s="10">
        <f t="shared" ref="R555:R564" si="179">IF(Q555&lt;=30,O555+P555,O555+O555*0.3)*IF(G555=1,0.4,IF(G555=2,0.75,IF(G555="1 (kas 4 m. 1 k. nerengiamos)",0.52,1)))*IF(D555="olimpinė",1,IF(M555="Ne",0.5,1))*IF(OR(A$5="Lietuvos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federacija"),IF(OR(J555&lt;8,K555&lt;16),0,1),1)*E555*IF(I555&lt;=1,1,1/I555)*IF(OR(A$5="Lietuvos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55" s="8"/>
      <c r="T555" s="8"/>
    </row>
    <row r="556" spans="1:20">
      <c r="A556" s="62">
        <v>2</v>
      </c>
      <c r="B556" s="62"/>
      <c r="C556" s="12"/>
      <c r="D556" s="62"/>
      <c r="E556" s="62"/>
      <c r="F556" s="62"/>
      <c r="G556" s="62"/>
      <c r="H556" s="62"/>
      <c r="I556" s="62"/>
      <c r="J556" s="62"/>
      <c r="K556" s="62"/>
      <c r="L556" s="62"/>
      <c r="M556" s="62"/>
      <c r="N556" s="3">
        <f t="shared" si="175"/>
        <v>0</v>
      </c>
      <c r="O556" s="9">
        <f t="shared" si="176"/>
        <v>0</v>
      </c>
      <c r="P556" s="4">
        <f t="shared" ref="P556:P564" si="180">IF(O556=0,0,IF(F556="OŽ",IF(L556&gt;35,0,IF(J556&gt;35,(36-L556)*1.836,((36-L556)-(36-J556))*1.836)),0)+IF(F556="PČ",IF(L556&gt;31,0,IF(J556&gt;31,(32-L556)*1.347,((32-L556)-(32-J556))*1.347)),0)+ IF(F556="PČneol",IF(L556&gt;15,0,IF(J556&gt;15,(16-L556)*0.255,((16-L556)-(16-J556))*0.255)),0)+IF(F556="PŽ",IF(L556&gt;31,0,IF(J556&gt;31,(32-L556)*0.255,((32-L556)-(32-J556))*0.255)),0)+IF(F556="EČ",IF(L556&gt;23,0,IF(J556&gt;23,(24-L556)*0.612,((24-L556)-(24-J556))*0.612)),0)+IF(F556="EČneol",IF(L556&gt;7,0,IF(J556&gt;7,(8-L556)*0.204,((8-L556)-(8-J556))*0.204)),0)+IF(F556="EŽ",IF(L556&gt;23,0,IF(J556&gt;23,(24-L556)*0.204,((24-L556)-(24-J556))*0.204)),0)+IF(F556="PT",IF(L556&gt;31,0,IF(J556&gt;31,(32-L556)*0.204,((32-L556)-(32-J556))*0.204)),0)+IF(F556="JOŽ",IF(L556&gt;23,0,IF(J556&gt;23,(24-L556)*0.255,((24-L556)-(24-J556))*0.255)),0)+IF(F556="JPČ",IF(L556&gt;23,0,IF(J556&gt;23,(24-L556)*0.204,((24-L556)-(24-J556))*0.204)),0)+IF(F556="JEČ",IF(L556&gt;15,0,IF(J556&gt;15,(16-L556)*0.102,((16-L556)-(16-J556))*0.102)),0)+IF(F556="JEOF",IF(L556&gt;15,0,IF(J556&gt;15,(16-L556)*0.102,((16-L556)-(16-J556))*0.102)),0)+IF(F556="JnPČ",IF(L556&gt;15,0,IF(J556&gt;15,(16-L556)*0.153,((16-L556)-(16-J556))*0.153)),0)+IF(F556="JnEČ",IF(L556&gt;15,0,IF(J556&gt;15,(16-L556)*0.0765,((16-L556)-(16-J556))*0.0765)),0)+IF(F556="JčPČ",IF(L556&gt;15,0,IF(J556&gt;15,(16-L556)*0.06375,((16-L556)-(16-J556))*0.06375)),0)+IF(F556="JčEČ",IF(L556&gt;15,0,IF(J556&gt;15,(16-L556)*0.051,((16-L556)-(16-J556))*0.051)),0)+IF(F556="NEAK",IF(L556&gt;23,0,IF(J556&gt;23,(24-L556)*0.03444,((24-L556)-(24-J556))*0.03444)),0))</f>
        <v>0</v>
      </c>
      <c r="Q556" s="11">
        <f t="shared" ref="Q556:Q564" si="181">IF(ISERROR(P556*100/N556),0,(P556*100/N556))</f>
        <v>0</v>
      </c>
      <c r="R556" s="10">
        <f t="shared" si="179"/>
        <v>0</v>
      </c>
      <c r="S556" s="8"/>
      <c r="T556" s="8"/>
    </row>
    <row r="557" spans="1:20">
      <c r="A557" s="62">
        <v>3</v>
      </c>
      <c r="B557" s="62"/>
      <c r="C557" s="12"/>
      <c r="D557" s="62"/>
      <c r="E557" s="62"/>
      <c r="F557" s="62"/>
      <c r="G557" s="62"/>
      <c r="H557" s="62"/>
      <c r="I557" s="62"/>
      <c r="J557" s="62"/>
      <c r="K557" s="62"/>
      <c r="L557" s="62"/>
      <c r="M557" s="62"/>
      <c r="N557" s="3">
        <f t="shared" si="175"/>
        <v>0</v>
      </c>
      <c r="O557" s="9">
        <f t="shared" si="176"/>
        <v>0</v>
      </c>
      <c r="P557" s="4">
        <f t="shared" si="180"/>
        <v>0</v>
      </c>
      <c r="Q557" s="11">
        <f t="shared" si="181"/>
        <v>0</v>
      </c>
      <c r="R557" s="10">
        <f t="shared" si="179"/>
        <v>0</v>
      </c>
      <c r="S557" s="8"/>
      <c r="T557" s="8"/>
    </row>
    <row r="558" spans="1:20">
      <c r="A558" s="62">
        <v>4</v>
      </c>
      <c r="B558" s="62"/>
      <c r="C558" s="12"/>
      <c r="D558" s="62"/>
      <c r="E558" s="62"/>
      <c r="F558" s="62"/>
      <c r="G558" s="62"/>
      <c r="H558" s="62"/>
      <c r="I558" s="62"/>
      <c r="J558" s="62"/>
      <c r="K558" s="62"/>
      <c r="L558" s="62"/>
      <c r="M558" s="62"/>
      <c r="N558" s="3">
        <f t="shared" si="175"/>
        <v>0</v>
      </c>
      <c r="O558" s="9">
        <f t="shared" si="176"/>
        <v>0</v>
      </c>
      <c r="P558" s="4">
        <f t="shared" si="180"/>
        <v>0</v>
      </c>
      <c r="Q558" s="11">
        <f t="shared" si="181"/>
        <v>0</v>
      </c>
      <c r="R558" s="10">
        <f t="shared" si="179"/>
        <v>0</v>
      </c>
      <c r="S558" s="8"/>
      <c r="T558" s="8"/>
    </row>
    <row r="559" spans="1:20">
      <c r="A559" s="62">
        <v>5</v>
      </c>
      <c r="B559" s="62"/>
      <c r="C559" s="12"/>
      <c r="D559" s="62"/>
      <c r="E559" s="62"/>
      <c r="F559" s="62"/>
      <c r="G559" s="62"/>
      <c r="H559" s="62"/>
      <c r="I559" s="62"/>
      <c r="J559" s="62"/>
      <c r="K559" s="62"/>
      <c r="L559" s="62"/>
      <c r="M559" s="62"/>
      <c r="N559" s="3">
        <f t="shared" si="175"/>
        <v>0</v>
      </c>
      <c r="O559" s="9">
        <f t="shared" si="176"/>
        <v>0</v>
      </c>
      <c r="P559" s="4">
        <f t="shared" si="180"/>
        <v>0</v>
      </c>
      <c r="Q559" s="11">
        <f t="shared" si="181"/>
        <v>0</v>
      </c>
      <c r="R559" s="10">
        <f t="shared" si="179"/>
        <v>0</v>
      </c>
      <c r="S559" s="8"/>
      <c r="T559" s="8"/>
    </row>
    <row r="560" spans="1:20">
      <c r="A560" s="62">
        <v>6</v>
      </c>
      <c r="B560" s="62"/>
      <c r="C560" s="12"/>
      <c r="D560" s="62"/>
      <c r="E560" s="62"/>
      <c r="F560" s="62"/>
      <c r="G560" s="62"/>
      <c r="H560" s="62"/>
      <c r="I560" s="62"/>
      <c r="J560" s="62"/>
      <c r="K560" s="62"/>
      <c r="L560" s="62"/>
      <c r="M560" s="62"/>
      <c r="N560" s="3">
        <f t="shared" si="175"/>
        <v>0</v>
      </c>
      <c r="O560" s="9">
        <f t="shared" si="176"/>
        <v>0</v>
      </c>
      <c r="P560" s="4">
        <f t="shared" si="180"/>
        <v>0</v>
      </c>
      <c r="Q560" s="11">
        <f t="shared" si="181"/>
        <v>0</v>
      </c>
      <c r="R560" s="10">
        <f t="shared" si="179"/>
        <v>0</v>
      </c>
      <c r="S560" s="8"/>
      <c r="T560" s="8"/>
    </row>
    <row r="561" spans="1:20">
      <c r="A561" s="62">
        <v>7</v>
      </c>
      <c r="B561" s="62"/>
      <c r="C561" s="12"/>
      <c r="D561" s="62"/>
      <c r="E561" s="62"/>
      <c r="F561" s="62"/>
      <c r="G561" s="62"/>
      <c r="H561" s="62"/>
      <c r="I561" s="62"/>
      <c r="J561" s="62"/>
      <c r="K561" s="62"/>
      <c r="L561" s="62"/>
      <c r="M561" s="62"/>
      <c r="N561" s="3">
        <f t="shared" si="175"/>
        <v>0</v>
      </c>
      <c r="O561" s="9">
        <f t="shared" si="176"/>
        <v>0</v>
      </c>
      <c r="P561" s="4">
        <f t="shared" si="180"/>
        <v>0</v>
      </c>
      <c r="Q561" s="11">
        <f t="shared" si="181"/>
        <v>0</v>
      </c>
      <c r="R561" s="10">
        <f t="shared" si="179"/>
        <v>0</v>
      </c>
      <c r="S561" s="8"/>
      <c r="T561" s="8"/>
    </row>
    <row r="562" spans="1:20">
      <c r="A562" s="62">
        <v>8</v>
      </c>
      <c r="B562" s="62"/>
      <c r="C562" s="12"/>
      <c r="D562" s="62"/>
      <c r="E562" s="62"/>
      <c r="F562" s="62"/>
      <c r="G562" s="62"/>
      <c r="H562" s="62"/>
      <c r="I562" s="62"/>
      <c r="J562" s="62"/>
      <c r="K562" s="62"/>
      <c r="L562" s="62"/>
      <c r="M562" s="62"/>
      <c r="N562" s="3">
        <f t="shared" si="175"/>
        <v>0</v>
      </c>
      <c r="O562" s="9">
        <f t="shared" si="176"/>
        <v>0</v>
      </c>
      <c r="P562" s="4">
        <f t="shared" si="180"/>
        <v>0</v>
      </c>
      <c r="Q562" s="11">
        <f t="shared" si="181"/>
        <v>0</v>
      </c>
      <c r="R562" s="10">
        <f t="shared" si="179"/>
        <v>0</v>
      </c>
      <c r="S562" s="8"/>
      <c r="T562" s="8"/>
    </row>
    <row r="563" spans="1:20">
      <c r="A563" s="62">
        <v>9</v>
      </c>
      <c r="B563" s="62"/>
      <c r="C563" s="12"/>
      <c r="D563" s="62"/>
      <c r="E563" s="62"/>
      <c r="F563" s="62"/>
      <c r="G563" s="62"/>
      <c r="H563" s="62"/>
      <c r="I563" s="62"/>
      <c r="J563" s="62"/>
      <c r="K563" s="62"/>
      <c r="L563" s="62"/>
      <c r="M563" s="62"/>
      <c r="N563" s="3">
        <f t="shared" si="175"/>
        <v>0</v>
      </c>
      <c r="O563" s="9">
        <f t="shared" si="176"/>
        <v>0</v>
      </c>
      <c r="P563" s="4">
        <f t="shared" si="180"/>
        <v>0</v>
      </c>
      <c r="Q563" s="11">
        <f t="shared" si="181"/>
        <v>0</v>
      </c>
      <c r="R563" s="10">
        <f t="shared" si="179"/>
        <v>0</v>
      </c>
      <c r="S563" s="8"/>
      <c r="T563" s="8"/>
    </row>
    <row r="564" spans="1:20">
      <c r="A564" s="62">
        <v>10</v>
      </c>
      <c r="B564" s="62"/>
      <c r="C564" s="12"/>
      <c r="D564" s="62"/>
      <c r="E564" s="62"/>
      <c r="F564" s="62"/>
      <c r="G564" s="62"/>
      <c r="H564" s="62"/>
      <c r="I564" s="62"/>
      <c r="J564" s="62"/>
      <c r="K564" s="62"/>
      <c r="L564" s="62"/>
      <c r="M564" s="62"/>
      <c r="N564" s="3">
        <f t="shared" si="175"/>
        <v>0</v>
      </c>
      <c r="O564" s="9">
        <f t="shared" si="176"/>
        <v>0</v>
      </c>
      <c r="P564" s="4">
        <f t="shared" si="180"/>
        <v>0</v>
      </c>
      <c r="Q564" s="11">
        <f t="shared" si="181"/>
        <v>0</v>
      </c>
      <c r="R564" s="10">
        <f t="shared" si="179"/>
        <v>0</v>
      </c>
      <c r="S564" s="8"/>
      <c r="T564" s="8"/>
    </row>
    <row r="565" spans="1:20">
      <c r="A565" s="65" t="s">
        <v>35</v>
      </c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7"/>
      <c r="R565" s="10">
        <f>SUM(R555:R564)</f>
        <v>0</v>
      </c>
      <c r="S565" s="8"/>
      <c r="T565" s="8"/>
    </row>
    <row r="566" spans="1:20" ht="15.75">
      <c r="A566" s="24" t="s">
        <v>36</v>
      </c>
      <c r="B566" s="24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6"/>
      <c r="S566" s="8"/>
      <c r="T566" s="8"/>
    </row>
    <row r="567" spans="1:20">
      <c r="A567" s="49" t="s">
        <v>58</v>
      </c>
      <c r="B567" s="49"/>
      <c r="C567" s="49"/>
      <c r="D567" s="49"/>
      <c r="E567" s="49"/>
      <c r="F567" s="49"/>
      <c r="G567" s="49"/>
      <c r="H567" s="49"/>
      <c r="I567" s="49"/>
      <c r="J567" s="15"/>
      <c r="K567" s="15"/>
      <c r="L567" s="15"/>
      <c r="M567" s="15"/>
      <c r="N567" s="15"/>
      <c r="O567" s="15"/>
      <c r="P567" s="15"/>
      <c r="Q567" s="15"/>
      <c r="R567" s="16"/>
      <c r="S567" s="8"/>
      <c r="T567" s="8"/>
    </row>
    <row r="568" spans="1:20" s="8" customFormat="1">
      <c r="A568" s="49"/>
      <c r="B568" s="49"/>
      <c r="C568" s="49"/>
      <c r="D568" s="49"/>
      <c r="E568" s="49"/>
      <c r="F568" s="49"/>
      <c r="G568" s="49"/>
      <c r="H568" s="49"/>
      <c r="I568" s="49"/>
      <c r="J568" s="15"/>
      <c r="K568" s="15"/>
      <c r="L568" s="15"/>
      <c r="M568" s="15"/>
      <c r="N568" s="15"/>
      <c r="O568" s="15"/>
      <c r="P568" s="15"/>
      <c r="Q568" s="15"/>
      <c r="R568" s="16"/>
    </row>
    <row r="569" spans="1:20">
      <c r="A569" s="68" t="s">
        <v>159</v>
      </c>
      <c r="B569" s="69"/>
      <c r="C569" s="69"/>
      <c r="D569" s="69"/>
      <c r="E569" s="69"/>
      <c r="F569" s="69"/>
      <c r="G569" s="69"/>
      <c r="H569" s="69"/>
      <c r="I569" s="69"/>
      <c r="J569" s="69"/>
      <c r="K569" s="69"/>
      <c r="L569" s="69"/>
      <c r="M569" s="69"/>
      <c r="N569" s="69"/>
      <c r="O569" s="69"/>
      <c r="P569" s="69"/>
      <c r="Q569" s="58"/>
      <c r="R569" s="8"/>
      <c r="S569" s="8"/>
      <c r="T569" s="8"/>
    </row>
    <row r="570" spans="1:20" ht="18">
      <c r="A570" s="70" t="s">
        <v>26</v>
      </c>
      <c r="B570" s="71"/>
      <c r="C570" s="71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8"/>
      <c r="R570" s="8"/>
      <c r="S570" s="8"/>
      <c r="T570" s="8"/>
    </row>
    <row r="571" spans="1:20">
      <c r="A571" s="68" t="s">
        <v>46</v>
      </c>
      <c r="B571" s="69"/>
      <c r="C571" s="69"/>
      <c r="D571" s="69"/>
      <c r="E571" s="69"/>
      <c r="F571" s="69"/>
      <c r="G571" s="69"/>
      <c r="H571" s="69"/>
      <c r="I571" s="69"/>
      <c r="J571" s="69"/>
      <c r="K571" s="69"/>
      <c r="L571" s="69"/>
      <c r="M571" s="69"/>
      <c r="N571" s="69"/>
      <c r="O571" s="69"/>
      <c r="P571" s="69"/>
      <c r="Q571" s="58"/>
      <c r="R571" s="8"/>
      <c r="S571" s="8"/>
      <c r="T571" s="8"/>
    </row>
    <row r="572" spans="1:20">
      <c r="A572" s="62">
        <v>1</v>
      </c>
      <c r="B572" s="62"/>
      <c r="C572" s="12"/>
      <c r="D572" s="62"/>
      <c r="E572" s="62"/>
      <c r="F572" s="62"/>
      <c r="G572" s="62"/>
      <c r="H572" s="62"/>
      <c r="I572" s="62"/>
      <c r="J572" s="62"/>
      <c r="K572" s="62"/>
      <c r="L572" s="62"/>
      <c r="M572" s="62"/>
      <c r="N572" s="3">
        <f t="shared" ref="N572:N581" si="182">(IF(F572="OŽ",IF(L572=1,550.8,IF(L572=2,426.38,IF(L572=3,342.14,IF(L572=4,181.44,IF(L572=5,168.48,IF(L572=6,155.52,IF(L572=7,148.5,IF(L572=8,144,0))))))))+IF(L572&lt;=8,0,IF(L572&lt;=16,137.7,IF(L572&lt;=24,108,IF(L572&lt;=32,80.1,IF(L572&lt;=36,52.2,0)))))-IF(L572&lt;=8,0,IF(L572&lt;=16,(L572-9)*2.754,IF(L572&lt;=24,(L572-17)* 2.754,IF(L572&lt;=32,(L572-25)* 2.754,IF(L572&lt;=36,(L572-33)*2.754,0))))),0)+IF(F572="PČ",IF(L572=1,449,IF(L572=2,314.6,IF(L572=3,238,IF(L572=4,172,IF(L572=5,159,IF(L572=6,145,IF(L572=7,132,IF(L572=8,119,0))))))))+IF(L572&lt;=8,0,IF(L572&lt;=16,88,IF(L572&lt;=24,55,IF(L572&lt;=32,22,0))))-IF(L572&lt;=8,0,IF(L572&lt;=16,(L572-9)*2.245,IF(L572&lt;=24,(L572-17)*2.245,IF(L572&lt;=32,(L572-25)*2.245,0)))),0)+IF(F572="PČneol",IF(L572=1,85,IF(L572=2,64.61,IF(L572=3,50.76,IF(L572=4,16.25,IF(L572=5,15,IF(L572=6,13.75,IF(L572=7,12.5,IF(L572=8,11.25,0))))))))+IF(L572&lt;=8,0,IF(L572&lt;=16,9,0))-IF(L572&lt;=8,0,IF(L572&lt;=16,(L572-9)*0.425,0)),0)+IF(F572="PŽ",IF(L572=1,85,IF(L572=2,59.5,IF(L572=3,45,IF(L572=4,32.5,IF(L572=5,30,IF(L572=6,27.5,IF(L572=7,25,IF(L572=8,22.5,0))))))))+IF(L572&lt;=8,0,IF(L572&lt;=16,19,IF(L572&lt;=24,13,IF(L572&lt;=32,8,0))))-IF(L572&lt;=8,0,IF(L572&lt;=16,(L572-9)*0.425,IF(L572&lt;=24,(L572-17)*0.425,IF(L572&lt;=32,(L572-25)*0.425,0)))),0)+IF(F572="EČ",IF(L572=1,204,IF(L572=2,156.24,IF(L572=3,123.84,IF(L572=4,72,IF(L572=5,66,IF(L572=6,60,IF(L572=7,54,IF(L572=8,48,0))))))))+IF(L572&lt;=8,0,IF(L572&lt;=16,40,IF(L572&lt;=24,25,0)))-IF(L572&lt;=8,0,IF(L572&lt;=16,(L572-9)*1.02,IF(L572&lt;=24,(L572-17)*1.02,0))),0)+IF(F572="EČneol",IF(L572=1,68,IF(L572=2,51.69,IF(L572=3,40.61,IF(L572=4,13,IF(L572=5,12,IF(L572=6,11,IF(L572=7,10,IF(L572=8,9,0)))))))))+IF(F572="EŽ",IF(L572=1,68,IF(L572=2,47.6,IF(L572=3,36,IF(L572=4,18,IF(L572=5,16.5,IF(L572=6,15,IF(L572=7,13.5,IF(L572=8,12,0))))))))+IF(L572&lt;=8,0,IF(L572&lt;=16,10,IF(L572&lt;=24,6,0)))-IF(L572&lt;=8,0,IF(L572&lt;=16,(L572-9)*0.34,IF(L572&lt;=24,(L572-17)*0.34,0))),0)+IF(F572="PT",IF(L572=1,68,IF(L572=2,52.08,IF(L572=3,41.28,IF(L572=4,24,IF(L572=5,22,IF(L572=6,20,IF(L572=7,18,IF(L572=8,16,0))))))))+IF(L572&lt;=8,0,IF(L572&lt;=16,13,IF(L572&lt;=24,9,IF(L572&lt;=32,4,0))))-IF(L572&lt;=8,0,IF(L572&lt;=16,(L572-9)*0.34,IF(L572&lt;=24,(L572-17)*0.34,IF(L572&lt;=32,(L572-25)*0.34,0)))),0)+IF(F572="JOŽ",IF(L572=1,85,IF(L572=2,59.5,IF(L572=3,45,IF(L572=4,32.5,IF(L572=5,30,IF(L572=6,27.5,IF(L572=7,25,IF(L572=8,22.5,0))))))))+IF(L572&lt;=8,0,IF(L572&lt;=16,19,IF(L572&lt;=24,13,0)))-IF(L572&lt;=8,0,IF(L572&lt;=16,(L572-9)*0.425,IF(L572&lt;=24,(L572-17)*0.425,0))),0)+IF(F572="JPČ",IF(L572=1,68,IF(L572=2,47.6,IF(L572=3,36,IF(L572=4,26,IF(L572=5,24,IF(L572=6,22,IF(L572=7,20,IF(L572=8,18,0))))))))+IF(L572&lt;=8,0,IF(L572&lt;=16,13,IF(L572&lt;=24,9,0)))-IF(L572&lt;=8,0,IF(L572&lt;=16,(L572-9)*0.34,IF(L572&lt;=24,(L572-17)*0.34,0))),0)+IF(F572="JEČ",IF(L572=1,34,IF(L572=2,26.04,IF(L572=3,20.6,IF(L572=4,12,IF(L572=5,11,IF(L572=6,10,IF(L572=7,9,IF(L572=8,8,0))))))))+IF(L572&lt;=8,0,IF(L572&lt;=16,6,0))-IF(L572&lt;=8,0,IF(L572&lt;=16,(L572-9)*0.17,0)),0)+IF(F572="JEOF",IF(L572=1,34,IF(L572=2,26.04,IF(L572=3,20.6,IF(L572=4,12,IF(L572=5,11,IF(L572=6,10,IF(L572=7,9,IF(L572=8,8,0))))))))+IF(L572&lt;=8,0,IF(L572&lt;=16,6,0))-IF(L572&lt;=8,0,IF(L572&lt;=16,(L572-9)*0.17,0)),0)+IF(F572="JnPČ",IF(L572=1,51,IF(L572=2,35.7,IF(L572=3,27,IF(L572=4,19.5,IF(L572=5,18,IF(L572=6,16.5,IF(L572=7,15,IF(L572=8,13.5,0))))))))+IF(L572&lt;=8,0,IF(L572&lt;=16,10,0))-IF(L572&lt;=8,0,IF(L572&lt;=16,(L572-9)*0.255,0)),0)+IF(F572="JnEČ",IF(L572=1,25.5,IF(L572=2,19.53,IF(L572=3,15.48,IF(L572=4,9,IF(L572=5,8.25,IF(L572=6,7.5,IF(L572=7,6.75,IF(L572=8,6,0))))))))+IF(L572&lt;=8,0,IF(L572&lt;=16,5,0))-IF(L572&lt;=8,0,IF(L572&lt;=16,(L572-9)*0.1275,0)),0)+IF(F572="JčPČ",IF(L572=1,21.25,IF(L572=2,14.5,IF(L572=3,11.5,IF(L572=4,7,IF(L572=5,6.5,IF(L572=6,6,IF(L572=7,5.5,IF(L572=8,5,0))))))))+IF(L572&lt;=8,0,IF(L572&lt;=16,4,0))-IF(L572&lt;=8,0,IF(L572&lt;=16,(L572-9)*0.10625,0)),0)+IF(F572="JčEČ",IF(L572=1,17,IF(L572=2,13.02,IF(L572=3,10.32,IF(L572=4,6,IF(L572=5,5.5,IF(L572=6,5,IF(L572=7,4.5,IF(L572=8,4,0))))))))+IF(L572&lt;=8,0,IF(L572&lt;=16,3,0))-IF(L572&lt;=8,0,IF(L572&lt;=16,(L572-9)*0.085,0)),0)+IF(F572="NEAK",IF(L572=1,11.48,IF(L572=2,8.79,IF(L572=3,6.97,IF(L572=4,4.05,IF(L572=5,3.71,IF(L572=6,3.38,IF(L572=7,3.04,IF(L572=8,2.7,0))))))))+IF(L572&lt;=8,0,IF(L572&lt;=16,2,IF(L572&lt;=24,1.3,0)))-IF(L572&lt;=8,0,IF(L572&lt;=16,(L572-9)*0.0574,IF(L572&lt;=24,(L572-17)*0.0574,0))),0))*IF(L572&lt;0,1,IF(OR(F572="PČ",F572="PŽ",F572="PT"),IF(J572&lt;32,J572/32,1),1))* IF(L572&lt;0,1,IF(OR(F572="EČ",F572="EŽ",F572="JOŽ",F572="JPČ",F572="NEAK"),IF(J572&lt;24,J572/24,1),1))*IF(L572&lt;0,1,IF(OR(F572="PČneol",F572="JEČ",F572="JEOF",F572="JnPČ",F572="JnEČ",F572="JčPČ",F572="JčEČ"),IF(J572&lt;16,J572/16,1),1))*IF(L572&lt;0,1,IF(F572="EČneol",IF(J572&lt;8,J572/8,1),1))</f>
        <v>0</v>
      </c>
      <c r="O572" s="9">
        <f t="shared" ref="O572:O581" si="183">IF(F572="OŽ",N572,IF(H572="Ne",IF(J572*0.3&lt;J572-L572,N572,0),IF(J572*0.1&lt;J572-L572,N572,0)))</f>
        <v>0</v>
      </c>
      <c r="P572" s="4">
        <f t="shared" ref="P572" si="184">IF(O572=0,0,IF(F572="OŽ",IF(L572&gt;35,0,IF(J572&gt;35,(36-L572)*1.836,((36-L572)-(36-J572))*1.836)),0)+IF(F572="PČ",IF(L572&gt;31,0,IF(J572&gt;31,(32-L572)*1.347,((32-L572)-(32-J572))*1.347)),0)+ IF(F572="PČneol",IF(L572&gt;15,0,IF(J572&gt;15,(16-L572)*0.255,((16-L572)-(16-J572))*0.255)),0)+IF(F572="PŽ",IF(L572&gt;31,0,IF(J572&gt;31,(32-L572)*0.255,((32-L572)-(32-J572))*0.255)),0)+IF(F572="EČ",IF(L572&gt;23,0,IF(J572&gt;23,(24-L572)*0.612,((24-L572)-(24-J572))*0.612)),0)+IF(F572="EČneol",IF(L572&gt;7,0,IF(J572&gt;7,(8-L572)*0.204,((8-L572)-(8-J572))*0.204)),0)+IF(F572="EŽ",IF(L572&gt;23,0,IF(J572&gt;23,(24-L572)*0.204,((24-L572)-(24-J572))*0.204)),0)+IF(F572="PT",IF(L572&gt;31,0,IF(J572&gt;31,(32-L572)*0.204,((32-L572)-(32-J572))*0.204)),0)+IF(F572="JOŽ",IF(L572&gt;23,0,IF(J572&gt;23,(24-L572)*0.255,((24-L572)-(24-J572))*0.255)),0)+IF(F572="JPČ",IF(L572&gt;23,0,IF(J572&gt;23,(24-L572)*0.204,((24-L572)-(24-J572))*0.204)),0)+IF(F572="JEČ",IF(L572&gt;15,0,IF(J572&gt;15,(16-L572)*0.102,((16-L572)-(16-J572))*0.102)),0)+IF(F572="JEOF",IF(L572&gt;15,0,IF(J572&gt;15,(16-L572)*0.102,((16-L572)-(16-J572))*0.102)),0)+IF(F572="JnPČ",IF(L572&gt;15,0,IF(J572&gt;15,(16-L572)*0.153,((16-L572)-(16-J572))*0.153)),0)+IF(F572="JnEČ",IF(L572&gt;15,0,IF(J572&gt;15,(16-L572)*0.0765,((16-L572)-(16-J572))*0.0765)),0)+IF(F572="JčPČ",IF(L572&gt;15,0,IF(J572&gt;15,(16-L572)*0.06375,((16-L572)-(16-J572))*0.06375)),0)+IF(F572="JčEČ",IF(L572&gt;15,0,IF(J572&gt;15,(16-L572)*0.051,((16-L572)-(16-J572))*0.051)),0)+IF(F572="NEAK",IF(L572&gt;23,0,IF(J572&gt;23,(24-L572)*0.03444,((24-L572)-(24-J572))*0.03444)),0))</f>
        <v>0</v>
      </c>
      <c r="Q572" s="11">
        <f t="shared" ref="Q572" si="185">IF(ISERROR(P572*100/N572),0,(P572*100/N572))</f>
        <v>0</v>
      </c>
      <c r="R572" s="10">
        <f t="shared" ref="R572:R581" si="186">IF(Q572&lt;=30,O572+P572,O572+O572*0.3)*IF(G572=1,0.4,IF(G572=2,0.75,IF(G572="1 (kas 4 m. 1 k. nerengiamos)",0.52,1)))*IF(D572="olimpinė",1,IF(M572="Ne",0.5,1))*IF(OR(A$5="Lietuvos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federacija"),IF(OR(J572&lt;8,K572&lt;16),0,1),1)*E572*IF(I572&lt;=1,1,1/I572)*IF(OR(A$5="Lietuvos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72" s="8"/>
      <c r="T572" s="8"/>
    </row>
    <row r="573" spans="1:20">
      <c r="A573" s="62">
        <v>2</v>
      </c>
      <c r="B573" s="62"/>
      <c r="C573" s="12"/>
      <c r="D573" s="62"/>
      <c r="E573" s="62"/>
      <c r="F573" s="62"/>
      <c r="G573" s="62"/>
      <c r="H573" s="62"/>
      <c r="I573" s="62"/>
      <c r="J573" s="62"/>
      <c r="K573" s="62"/>
      <c r="L573" s="62"/>
      <c r="M573" s="62"/>
      <c r="N573" s="3">
        <f t="shared" si="182"/>
        <v>0</v>
      </c>
      <c r="O573" s="9">
        <f t="shared" si="183"/>
        <v>0</v>
      </c>
      <c r="P573" s="4">
        <f t="shared" ref="P573:P581" si="187">IF(O573=0,0,IF(F573="OŽ",IF(L573&gt;35,0,IF(J573&gt;35,(36-L573)*1.836,((36-L573)-(36-J573))*1.836)),0)+IF(F573="PČ",IF(L573&gt;31,0,IF(J573&gt;31,(32-L573)*1.347,((32-L573)-(32-J573))*1.347)),0)+ IF(F573="PČneol",IF(L573&gt;15,0,IF(J573&gt;15,(16-L573)*0.255,((16-L573)-(16-J573))*0.255)),0)+IF(F573="PŽ",IF(L573&gt;31,0,IF(J573&gt;31,(32-L573)*0.255,((32-L573)-(32-J573))*0.255)),0)+IF(F573="EČ",IF(L573&gt;23,0,IF(J573&gt;23,(24-L573)*0.612,((24-L573)-(24-J573))*0.612)),0)+IF(F573="EČneol",IF(L573&gt;7,0,IF(J573&gt;7,(8-L573)*0.204,((8-L573)-(8-J573))*0.204)),0)+IF(F573="EŽ",IF(L573&gt;23,0,IF(J573&gt;23,(24-L573)*0.204,((24-L573)-(24-J573))*0.204)),0)+IF(F573="PT",IF(L573&gt;31,0,IF(J573&gt;31,(32-L573)*0.204,((32-L573)-(32-J573))*0.204)),0)+IF(F573="JOŽ",IF(L573&gt;23,0,IF(J573&gt;23,(24-L573)*0.255,((24-L573)-(24-J573))*0.255)),0)+IF(F573="JPČ",IF(L573&gt;23,0,IF(J573&gt;23,(24-L573)*0.204,((24-L573)-(24-J573))*0.204)),0)+IF(F573="JEČ",IF(L573&gt;15,0,IF(J573&gt;15,(16-L573)*0.102,((16-L573)-(16-J573))*0.102)),0)+IF(F573="JEOF",IF(L573&gt;15,0,IF(J573&gt;15,(16-L573)*0.102,((16-L573)-(16-J573))*0.102)),0)+IF(F573="JnPČ",IF(L573&gt;15,0,IF(J573&gt;15,(16-L573)*0.153,((16-L573)-(16-J573))*0.153)),0)+IF(F573="JnEČ",IF(L573&gt;15,0,IF(J573&gt;15,(16-L573)*0.0765,((16-L573)-(16-J573))*0.0765)),0)+IF(F573="JčPČ",IF(L573&gt;15,0,IF(J573&gt;15,(16-L573)*0.06375,((16-L573)-(16-J573))*0.06375)),0)+IF(F573="JčEČ",IF(L573&gt;15,0,IF(J573&gt;15,(16-L573)*0.051,((16-L573)-(16-J573))*0.051)),0)+IF(F573="NEAK",IF(L573&gt;23,0,IF(J573&gt;23,(24-L573)*0.03444,((24-L573)-(24-J573))*0.03444)),0))</f>
        <v>0</v>
      </c>
      <c r="Q573" s="11">
        <f t="shared" ref="Q573:Q581" si="188">IF(ISERROR(P573*100/N573),0,(P573*100/N573))</f>
        <v>0</v>
      </c>
      <c r="R573" s="10">
        <f t="shared" si="186"/>
        <v>0</v>
      </c>
      <c r="S573" s="8"/>
      <c r="T573" s="8"/>
    </row>
    <row r="574" spans="1:20">
      <c r="A574" s="62">
        <v>3</v>
      </c>
      <c r="B574" s="62"/>
      <c r="C574" s="12"/>
      <c r="D574" s="62"/>
      <c r="E574" s="62"/>
      <c r="F574" s="62"/>
      <c r="G574" s="62"/>
      <c r="H574" s="62"/>
      <c r="I574" s="62"/>
      <c r="J574" s="62"/>
      <c r="K574" s="62"/>
      <c r="L574" s="62"/>
      <c r="M574" s="62"/>
      <c r="N574" s="3">
        <f t="shared" si="182"/>
        <v>0</v>
      </c>
      <c r="O574" s="9">
        <f t="shared" si="183"/>
        <v>0</v>
      </c>
      <c r="P574" s="4">
        <f t="shared" si="187"/>
        <v>0</v>
      </c>
      <c r="Q574" s="11">
        <f t="shared" si="188"/>
        <v>0</v>
      </c>
      <c r="R574" s="10">
        <f t="shared" si="186"/>
        <v>0</v>
      </c>
      <c r="S574" s="8"/>
      <c r="T574" s="8"/>
    </row>
    <row r="575" spans="1:20">
      <c r="A575" s="62">
        <v>4</v>
      </c>
      <c r="B575" s="62"/>
      <c r="C575" s="12"/>
      <c r="D575" s="62"/>
      <c r="E575" s="62"/>
      <c r="F575" s="62"/>
      <c r="G575" s="62"/>
      <c r="H575" s="62"/>
      <c r="I575" s="62"/>
      <c r="J575" s="62"/>
      <c r="K575" s="62"/>
      <c r="L575" s="62"/>
      <c r="M575" s="62"/>
      <c r="N575" s="3">
        <f t="shared" si="182"/>
        <v>0</v>
      </c>
      <c r="O575" s="9">
        <f t="shared" si="183"/>
        <v>0</v>
      </c>
      <c r="P575" s="4">
        <f t="shared" si="187"/>
        <v>0</v>
      </c>
      <c r="Q575" s="11">
        <f t="shared" si="188"/>
        <v>0</v>
      </c>
      <c r="R575" s="10">
        <f t="shared" si="186"/>
        <v>0</v>
      </c>
      <c r="S575" s="8"/>
      <c r="T575" s="8"/>
    </row>
    <row r="576" spans="1:20">
      <c r="A576" s="62">
        <v>5</v>
      </c>
      <c r="B576" s="62"/>
      <c r="C576" s="12"/>
      <c r="D576" s="62"/>
      <c r="E576" s="62"/>
      <c r="F576" s="62"/>
      <c r="G576" s="62"/>
      <c r="H576" s="62"/>
      <c r="I576" s="62"/>
      <c r="J576" s="62"/>
      <c r="K576" s="62"/>
      <c r="L576" s="62"/>
      <c r="M576" s="62"/>
      <c r="N576" s="3">
        <f t="shared" si="182"/>
        <v>0</v>
      </c>
      <c r="O576" s="9">
        <f t="shared" si="183"/>
        <v>0</v>
      </c>
      <c r="P576" s="4">
        <f t="shared" si="187"/>
        <v>0</v>
      </c>
      <c r="Q576" s="11">
        <f t="shared" si="188"/>
        <v>0</v>
      </c>
      <c r="R576" s="10">
        <f t="shared" si="186"/>
        <v>0</v>
      </c>
      <c r="S576" s="8"/>
      <c r="T576" s="8"/>
    </row>
    <row r="577" spans="1:20">
      <c r="A577" s="62">
        <v>6</v>
      </c>
      <c r="B577" s="62"/>
      <c r="C577" s="12"/>
      <c r="D577" s="62"/>
      <c r="E577" s="62"/>
      <c r="F577" s="62"/>
      <c r="G577" s="62"/>
      <c r="H577" s="62"/>
      <c r="I577" s="62"/>
      <c r="J577" s="62"/>
      <c r="K577" s="62"/>
      <c r="L577" s="62"/>
      <c r="M577" s="62"/>
      <c r="N577" s="3">
        <f t="shared" si="182"/>
        <v>0</v>
      </c>
      <c r="O577" s="9">
        <f t="shared" si="183"/>
        <v>0</v>
      </c>
      <c r="P577" s="4">
        <f t="shared" si="187"/>
        <v>0</v>
      </c>
      <c r="Q577" s="11">
        <f t="shared" si="188"/>
        <v>0</v>
      </c>
      <c r="R577" s="10">
        <f t="shared" si="186"/>
        <v>0</v>
      </c>
      <c r="S577" s="8"/>
      <c r="T577" s="8"/>
    </row>
    <row r="578" spans="1:20">
      <c r="A578" s="62">
        <v>7</v>
      </c>
      <c r="B578" s="62"/>
      <c r="C578" s="12"/>
      <c r="D578" s="62"/>
      <c r="E578" s="62"/>
      <c r="F578" s="62"/>
      <c r="G578" s="62"/>
      <c r="H578" s="62"/>
      <c r="I578" s="62"/>
      <c r="J578" s="62"/>
      <c r="K578" s="62"/>
      <c r="L578" s="62"/>
      <c r="M578" s="62"/>
      <c r="N578" s="3">
        <f t="shared" si="182"/>
        <v>0</v>
      </c>
      <c r="O578" s="9">
        <f t="shared" si="183"/>
        <v>0</v>
      </c>
      <c r="P578" s="4">
        <f t="shared" si="187"/>
        <v>0</v>
      </c>
      <c r="Q578" s="11">
        <f t="shared" si="188"/>
        <v>0</v>
      </c>
      <c r="R578" s="10">
        <f t="shared" si="186"/>
        <v>0</v>
      </c>
      <c r="S578" s="8"/>
      <c r="T578" s="8"/>
    </row>
    <row r="579" spans="1:20">
      <c r="A579" s="62">
        <v>8</v>
      </c>
      <c r="B579" s="62"/>
      <c r="C579" s="12"/>
      <c r="D579" s="62"/>
      <c r="E579" s="62"/>
      <c r="F579" s="62"/>
      <c r="G579" s="62"/>
      <c r="H579" s="62"/>
      <c r="I579" s="62"/>
      <c r="J579" s="62"/>
      <c r="K579" s="62"/>
      <c r="L579" s="62"/>
      <c r="M579" s="62"/>
      <c r="N579" s="3">
        <f t="shared" si="182"/>
        <v>0</v>
      </c>
      <c r="O579" s="9">
        <f t="shared" si="183"/>
        <v>0</v>
      </c>
      <c r="P579" s="4">
        <f t="shared" si="187"/>
        <v>0</v>
      </c>
      <c r="Q579" s="11">
        <f t="shared" si="188"/>
        <v>0</v>
      </c>
      <c r="R579" s="10">
        <f t="shared" si="186"/>
        <v>0</v>
      </c>
      <c r="S579" s="8"/>
      <c r="T579" s="8"/>
    </row>
    <row r="580" spans="1:20">
      <c r="A580" s="62">
        <v>9</v>
      </c>
      <c r="B580" s="62"/>
      <c r="C580" s="12"/>
      <c r="D580" s="62"/>
      <c r="E580" s="62"/>
      <c r="F580" s="62"/>
      <c r="G580" s="62"/>
      <c r="H580" s="62"/>
      <c r="I580" s="62"/>
      <c r="J580" s="62"/>
      <c r="K580" s="62"/>
      <c r="L580" s="62"/>
      <c r="M580" s="62"/>
      <c r="N580" s="3">
        <f t="shared" si="182"/>
        <v>0</v>
      </c>
      <c r="O580" s="9">
        <f t="shared" si="183"/>
        <v>0</v>
      </c>
      <c r="P580" s="4">
        <f t="shared" si="187"/>
        <v>0</v>
      </c>
      <c r="Q580" s="11">
        <f t="shared" si="188"/>
        <v>0</v>
      </c>
      <c r="R580" s="10">
        <f t="shared" si="186"/>
        <v>0</v>
      </c>
      <c r="S580" s="8"/>
      <c r="T580" s="8"/>
    </row>
    <row r="581" spans="1:20">
      <c r="A581" s="62">
        <v>10</v>
      </c>
      <c r="B581" s="62"/>
      <c r="C581" s="12"/>
      <c r="D581" s="62"/>
      <c r="E581" s="62"/>
      <c r="F581" s="62"/>
      <c r="G581" s="62"/>
      <c r="H581" s="62"/>
      <c r="I581" s="62"/>
      <c r="J581" s="62"/>
      <c r="K581" s="62"/>
      <c r="L581" s="62"/>
      <c r="M581" s="62"/>
      <c r="N581" s="3">
        <f t="shared" si="182"/>
        <v>0</v>
      </c>
      <c r="O581" s="9">
        <f t="shared" si="183"/>
        <v>0</v>
      </c>
      <c r="P581" s="4">
        <f t="shared" si="187"/>
        <v>0</v>
      </c>
      <c r="Q581" s="11">
        <f t="shared" si="188"/>
        <v>0</v>
      </c>
      <c r="R581" s="10">
        <f t="shared" si="186"/>
        <v>0</v>
      </c>
      <c r="S581" s="8"/>
      <c r="T581" s="8"/>
    </row>
    <row r="582" spans="1:20">
      <c r="A582" s="65" t="s">
        <v>35</v>
      </c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7"/>
      <c r="R582" s="10">
        <f>SUM(R572:R581)</f>
        <v>0</v>
      </c>
      <c r="S582" s="8"/>
      <c r="T582" s="8"/>
    </row>
    <row r="583" spans="1:20" ht="15.75">
      <c r="A583" s="24" t="s">
        <v>36</v>
      </c>
      <c r="B583" s="24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6"/>
      <c r="S583" s="8"/>
      <c r="T583" s="8"/>
    </row>
    <row r="584" spans="1:20">
      <c r="A584" s="49" t="s">
        <v>58</v>
      </c>
      <c r="B584" s="49"/>
      <c r="C584" s="49"/>
      <c r="D584" s="49"/>
      <c r="E584" s="49"/>
      <c r="F584" s="49"/>
      <c r="G584" s="49"/>
      <c r="H584" s="49"/>
      <c r="I584" s="49"/>
      <c r="J584" s="15"/>
      <c r="K584" s="15"/>
      <c r="L584" s="15"/>
      <c r="M584" s="15"/>
      <c r="N584" s="15"/>
      <c r="O584" s="15"/>
      <c r="P584" s="15"/>
      <c r="Q584" s="15"/>
      <c r="R584" s="16"/>
      <c r="S584" s="8"/>
      <c r="T584" s="8"/>
    </row>
    <row r="585" spans="1:20" s="8" customFormat="1">
      <c r="A585" s="49"/>
      <c r="B585" s="49"/>
      <c r="C585" s="49"/>
      <c r="D585" s="49"/>
      <c r="E585" s="49"/>
      <c r="F585" s="49"/>
      <c r="G585" s="49"/>
      <c r="H585" s="49"/>
      <c r="I585" s="49"/>
      <c r="J585" s="15"/>
      <c r="K585" s="15"/>
      <c r="L585" s="15"/>
      <c r="M585" s="15"/>
      <c r="N585" s="15"/>
      <c r="O585" s="15"/>
      <c r="P585" s="15"/>
      <c r="Q585" s="15"/>
      <c r="R585" s="16"/>
    </row>
    <row r="586" spans="1:20">
      <c r="A586" s="68" t="s">
        <v>159</v>
      </c>
      <c r="B586" s="69"/>
      <c r="C586" s="69"/>
      <c r="D586" s="69"/>
      <c r="E586" s="69"/>
      <c r="F586" s="69"/>
      <c r="G586" s="69"/>
      <c r="H586" s="69"/>
      <c r="I586" s="69"/>
      <c r="J586" s="69"/>
      <c r="K586" s="69"/>
      <c r="L586" s="69"/>
      <c r="M586" s="69"/>
      <c r="N586" s="69"/>
      <c r="O586" s="69"/>
      <c r="P586" s="69"/>
      <c r="Q586" s="58"/>
      <c r="R586" s="8"/>
      <c r="S586" s="8"/>
      <c r="T586" s="8"/>
    </row>
    <row r="587" spans="1:20" ht="18">
      <c r="A587" s="70" t="s">
        <v>26</v>
      </c>
      <c r="B587" s="71"/>
      <c r="C587" s="71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8"/>
      <c r="R587" s="8"/>
      <c r="S587" s="8"/>
      <c r="T587" s="8"/>
    </row>
    <row r="588" spans="1:20">
      <c r="A588" s="68" t="s">
        <v>46</v>
      </c>
      <c r="B588" s="69"/>
      <c r="C588" s="69"/>
      <c r="D588" s="69"/>
      <c r="E588" s="69"/>
      <c r="F588" s="69"/>
      <c r="G588" s="69"/>
      <c r="H588" s="69"/>
      <c r="I588" s="69"/>
      <c r="J588" s="69"/>
      <c r="K588" s="69"/>
      <c r="L588" s="69"/>
      <c r="M588" s="69"/>
      <c r="N588" s="69"/>
      <c r="O588" s="69"/>
      <c r="P588" s="69"/>
      <c r="Q588" s="58"/>
      <c r="R588" s="8"/>
      <c r="S588" s="8"/>
      <c r="T588" s="8"/>
    </row>
    <row r="589" spans="1:20">
      <c r="A589" s="62">
        <v>1</v>
      </c>
      <c r="B589" s="62"/>
      <c r="C589" s="12"/>
      <c r="D589" s="62"/>
      <c r="E589" s="62"/>
      <c r="F589" s="62"/>
      <c r="G589" s="62"/>
      <c r="H589" s="62"/>
      <c r="I589" s="62"/>
      <c r="J589" s="62"/>
      <c r="K589" s="62"/>
      <c r="L589" s="62"/>
      <c r="M589" s="62"/>
      <c r="N589" s="3">
        <f t="shared" ref="N589:N598" si="189">(IF(F589="OŽ",IF(L589=1,550.8,IF(L589=2,426.38,IF(L589=3,342.14,IF(L589=4,181.44,IF(L589=5,168.48,IF(L589=6,155.52,IF(L589=7,148.5,IF(L589=8,144,0))))))))+IF(L589&lt;=8,0,IF(L589&lt;=16,137.7,IF(L589&lt;=24,108,IF(L589&lt;=32,80.1,IF(L589&lt;=36,52.2,0)))))-IF(L589&lt;=8,0,IF(L589&lt;=16,(L589-9)*2.754,IF(L589&lt;=24,(L589-17)* 2.754,IF(L589&lt;=32,(L589-25)* 2.754,IF(L589&lt;=36,(L589-33)*2.754,0))))),0)+IF(F589="PČ",IF(L589=1,449,IF(L589=2,314.6,IF(L589=3,238,IF(L589=4,172,IF(L589=5,159,IF(L589=6,145,IF(L589=7,132,IF(L589=8,119,0))))))))+IF(L589&lt;=8,0,IF(L589&lt;=16,88,IF(L589&lt;=24,55,IF(L589&lt;=32,22,0))))-IF(L589&lt;=8,0,IF(L589&lt;=16,(L589-9)*2.245,IF(L589&lt;=24,(L589-17)*2.245,IF(L589&lt;=32,(L589-25)*2.245,0)))),0)+IF(F589="PČneol",IF(L589=1,85,IF(L589=2,64.61,IF(L589=3,50.76,IF(L589=4,16.25,IF(L589=5,15,IF(L589=6,13.75,IF(L589=7,12.5,IF(L589=8,11.25,0))))))))+IF(L589&lt;=8,0,IF(L589&lt;=16,9,0))-IF(L589&lt;=8,0,IF(L589&lt;=16,(L589-9)*0.425,0)),0)+IF(F589="PŽ",IF(L589=1,85,IF(L589=2,59.5,IF(L589=3,45,IF(L589=4,32.5,IF(L589=5,30,IF(L589=6,27.5,IF(L589=7,25,IF(L589=8,22.5,0))))))))+IF(L589&lt;=8,0,IF(L589&lt;=16,19,IF(L589&lt;=24,13,IF(L589&lt;=32,8,0))))-IF(L589&lt;=8,0,IF(L589&lt;=16,(L589-9)*0.425,IF(L589&lt;=24,(L589-17)*0.425,IF(L589&lt;=32,(L589-25)*0.425,0)))),0)+IF(F589="EČ",IF(L589=1,204,IF(L589=2,156.24,IF(L589=3,123.84,IF(L589=4,72,IF(L589=5,66,IF(L589=6,60,IF(L589=7,54,IF(L589=8,48,0))))))))+IF(L589&lt;=8,0,IF(L589&lt;=16,40,IF(L589&lt;=24,25,0)))-IF(L589&lt;=8,0,IF(L589&lt;=16,(L589-9)*1.02,IF(L589&lt;=24,(L589-17)*1.02,0))),0)+IF(F589="EČneol",IF(L589=1,68,IF(L589=2,51.69,IF(L589=3,40.61,IF(L589=4,13,IF(L589=5,12,IF(L589=6,11,IF(L589=7,10,IF(L589=8,9,0)))))))))+IF(F589="EŽ",IF(L589=1,68,IF(L589=2,47.6,IF(L589=3,36,IF(L589=4,18,IF(L589=5,16.5,IF(L589=6,15,IF(L589=7,13.5,IF(L589=8,12,0))))))))+IF(L589&lt;=8,0,IF(L589&lt;=16,10,IF(L589&lt;=24,6,0)))-IF(L589&lt;=8,0,IF(L589&lt;=16,(L589-9)*0.34,IF(L589&lt;=24,(L589-17)*0.34,0))),0)+IF(F589="PT",IF(L589=1,68,IF(L589=2,52.08,IF(L589=3,41.28,IF(L589=4,24,IF(L589=5,22,IF(L589=6,20,IF(L589=7,18,IF(L589=8,16,0))))))))+IF(L589&lt;=8,0,IF(L589&lt;=16,13,IF(L589&lt;=24,9,IF(L589&lt;=32,4,0))))-IF(L589&lt;=8,0,IF(L589&lt;=16,(L589-9)*0.34,IF(L589&lt;=24,(L589-17)*0.34,IF(L589&lt;=32,(L589-25)*0.34,0)))),0)+IF(F589="JOŽ",IF(L589=1,85,IF(L589=2,59.5,IF(L589=3,45,IF(L589=4,32.5,IF(L589=5,30,IF(L589=6,27.5,IF(L589=7,25,IF(L589=8,22.5,0))))))))+IF(L589&lt;=8,0,IF(L589&lt;=16,19,IF(L589&lt;=24,13,0)))-IF(L589&lt;=8,0,IF(L589&lt;=16,(L589-9)*0.425,IF(L589&lt;=24,(L589-17)*0.425,0))),0)+IF(F589="JPČ",IF(L589=1,68,IF(L589=2,47.6,IF(L589=3,36,IF(L589=4,26,IF(L589=5,24,IF(L589=6,22,IF(L589=7,20,IF(L589=8,18,0))))))))+IF(L589&lt;=8,0,IF(L589&lt;=16,13,IF(L589&lt;=24,9,0)))-IF(L589&lt;=8,0,IF(L589&lt;=16,(L589-9)*0.34,IF(L589&lt;=24,(L589-17)*0.34,0))),0)+IF(F589="JEČ",IF(L589=1,34,IF(L589=2,26.04,IF(L589=3,20.6,IF(L589=4,12,IF(L589=5,11,IF(L589=6,10,IF(L589=7,9,IF(L589=8,8,0))))))))+IF(L589&lt;=8,0,IF(L589&lt;=16,6,0))-IF(L589&lt;=8,0,IF(L589&lt;=16,(L589-9)*0.17,0)),0)+IF(F589="JEOF",IF(L589=1,34,IF(L589=2,26.04,IF(L589=3,20.6,IF(L589=4,12,IF(L589=5,11,IF(L589=6,10,IF(L589=7,9,IF(L589=8,8,0))))))))+IF(L589&lt;=8,0,IF(L589&lt;=16,6,0))-IF(L589&lt;=8,0,IF(L589&lt;=16,(L589-9)*0.17,0)),0)+IF(F589="JnPČ",IF(L589=1,51,IF(L589=2,35.7,IF(L589=3,27,IF(L589=4,19.5,IF(L589=5,18,IF(L589=6,16.5,IF(L589=7,15,IF(L589=8,13.5,0))))))))+IF(L589&lt;=8,0,IF(L589&lt;=16,10,0))-IF(L589&lt;=8,0,IF(L589&lt;=16,(L589-9)*0.255,0)),0)+IF(F589="JnEČ",IF(L589=1,25.5,IF(L589=2,19.53,IF(L589=3,15.48,IF(L589=4,9,IF(L589=5,8.25,IF(L589=6,7.5,IF(L589=7,6.75,IF(L589=8,6,0))))))))+IF(L589&lt;=8,0,IF(L589&lt;=16,5,0))-IF(L589&lt;=8,0,IF(L589&lt;=16,(L589-9)*0.1275,0)),0)+IF(F589="JčPČ",IF(L589=1,21.25,IF(L589=2,14.5,IF(L589=3,11.5,IF(L589=4,7,IF(L589=5,6.5,IF(L589=6,6,IF(L589=7,5.5,IF(L589=8,5,0))))))))+IF(L589&lt;=8,0,IF(L589&lt;=16,4,0))-IF(L589&lt;=8,0,IF(L589&lt;=16,(L589-9)*0.10625,0)),0)+IF(F589="JčEČ",IF(L589=1,17,IF(L589=2,13.02,IF(L589=3,10.32,IF(L589=4,6,IF(L589=5,5.5,IF(L589=6,5,IF(L589=7,4.5,IF(L589=8,4,0))))))))+IF(L589&lt;=8,0,IF(L589&lt;=16,3,0))-IF(L589&lt;=8,0,IF(L589&lt;=16,(L589-9)*0.085,0)),0)+IF(F589="NEAK",IF(L589=1,11.48,IF(L589=2,8.79,IF(L589=3,6.97,IF(L589=4,4.05,IF(L589=5,3.71,IF(L589=6,3.38,IF(L589=7,3.04,IF(L589=8,2.7,0))))))))+IF(L589&lt;=8,0,IF(L589&lt;=16,2,IF(L589&lt;=24,1.3,0)))-IF(L589&lt;=8,0,IF(L589&lt;=16,(L589-9)*0.0574,IF(L589&lt;=24,(L589-17)*0.0574,0))),0))*IF(L589&lt;0,1,IF(OR(F589="PČ",F589="PŽ",F589="PT"),IF(J589&lt;32,J589/32,1),1))* IF(L589&lt;0,1,IF(OR(F589="EČ",F589="EŽ",F589="JOŽ",F589="JPČ",F589="NEAK"),IF(J589&lt;24,J589/24,1),1))*IF(L589&lt;0,1,IF(OR(F589="PČneol",F589="JEČ",F589="JEOF",F589="JnPČ",F589="JnEČ",F589="JčPČ",F589="JčEČ"),IF(J589&lt;16,J589/16,1),1))*IF(L589&lt;0,1,IF(F589="EČneol",IF(J589&lt;8,J589/8,1),1))</f>
        <v>0</v>
      </c>
      <c r="O589" s="9">
        <f t="shared" ref="O589:O598" si="190">IF(F589="OŽ",N589,IF(H589="Ne",IF(J589*0.3&lt;J589-L589,N589,0),IF(J589*0.1&lt;J589-L589,N589,0)))</f>
        <v>0</v>
      </c>
      <c r="P589" s="4">
        <f t="shared" ref="P589" si="191">IF(O589=0,0,IF(F589="OŽ",IF(L589&gt;35,0,IF(J589&gt;35,(36-L589)*1.836,((36-L589)-(36-J589))*1.836)),0)+IF(F589="PČ",IF(L589&gt;31,0,IF(J589&gt;31,(32-L589)*1.347,((32-L589)-(32-J589))*1.347)),0)+ IF(F589="PČneol",IF(L589&gt;15,0,IF(J589&gt;15,(16-L589)*0.255,((16-L589)-(16-J589))*0.255)),0)+IF(F589="PŽ",IF(L589&gt;31,0,IF(J589&gt;31,(32-L589)*0.255,((32-L589)-(32-J589))*0.255)),0)+IF(F589="EČ",IF(L589&gt;23,0,IF(J589&gt;23,(24-L589)*0.612,((24-L589)-(24-J589))*0.612)),0)+IF(F589="EČneol",IF(L589&gt;7,0,IF(J589&gt;7,(8-L589)*0.204,((8-L589)-(8-J589))*0.204)),0)+IF(F589="EŽ",IF(L589&gt;23,0,IF(J589&gt;23,(24-L589)*0.204,((24-L589)-(24-J589))*0.204)),0)+IF(F589="PT",IF(L589&gt;31,0,IF(J589&gt;31,(32-L589)*0.204,((32-L589)-(32-J589))*0.204)),0)+IF(F589="JOŽ",IF(L589&gt;23,0,IF(J589&gt;23,(24-L589)*0.255,((24-L589)-(24-J589))*0.255)),0)+IF(F589="JPČ",IF(L589&gt;23,0,IF(J589&gt;23,(24-L589)*0.204,((24-L589)-(24-J589))*0.204)),0)+IF(F589="JEČ",IF(L589&gt;15,0,IF(J589&gt;15,(16-L589)*0.102,((16-L589)-(16-J589))*0.102)),0)+IF(F589="JEOF",IF(L589&gt;15,0,IF(J589&gt;15,(16-L589)*0.102,((16-L589)-(16-J589))*0.102)),0)+IF(F589="JnPČ",IF(L589&gt;15,0,IF(J589&gt;15,(16-L589)*0.153,((16-L589)-(16-J589))*0.153)),0)+IF(F589="JnEČ",IF(L589&gt;15,0,IF(J589&gt;15,(16-L589)*0.0765,((16-L589)-(16-J589))*0.0765)),0)+IF(F589="JčPČ",IF(L589&gt;15,0,IF(J589&gt;15,(16-L589)*0.06375,((16-L589)-(16-J589))*0.06375)),0)+IF(F589="JčEČ",IF(L589&gt;15,0,IF(J589&gt;15,(16-L589)*0.051,((16-L589)-(16-J589))*0.051)),0)+IF(F589="NEAK",IF(L589&gt;23,0,IF(J589&gt;23,(24-L589)*0.03444,((24-L589)-(24-J589))*0.03444)),0))</f>
        <v>0</v>
      </c>
      <c r="Q589" s="11">
        <f t="shared" ref="Q589" si="192">IF(ISERROR(P589*100/N589),0,(P589*100/N589))</f>
        <v>0</v>
      </c>
      <c r="R589" s="10">
        <f t="shared" ref="R589:R598" si="193">IF(Q589&lt;=30,O589+P589,O589+O589*0.3)*IF(G589=1,0.4,IF(G589=2,0.75,IF(G589="1 (kas 4 m. 1 k. nerengiamos)",0.52,1)))*IF(D589="olimpinė",1,IF(M589="Ne",0.5,1))*IF(OR(A$5="Lietuvos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federacija"),IF(OR(J589&lt;8,K589&lt;16),0,1),1)*E589*IF(I589&lt;=1,1,1/I589)*IF(OR(A$5="Lietuvos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589" s="8"/>
      <c r="T589" s="8"/>
    </row>
    <row r="590" spans="1:20">
      <c r="A590" s="62">
        <v>2</v>
      </c>
      <c r="B590" s="62"/>
      <c r="C590" s="12"/>
      <c r="D590" s="62"/>
      <c r="E590" s="62"/>
      <c r="F590" s="62"/>
      <c r="G590" s="62"/>
      <c r="H590" s="62"/>
      <c r="I590" s="62"/>
      <c r="J590" s="62"/>
      <c r="K590" s="62"/>
      <c r="L590" s="62"/>
      <c r="M590" s="62"/>
      <c r="N590" s="3">
        <f t="shared" si="189"/>
        <v>0</v>
      </c>
      <c r="O590" s="9">
        <f t="shared" si="190"/>
        <v>0</v>
      </c>
      <c r="P590" s="4">
        <f t="shared" ref="P590:P598" si="194">IF(O590=0,0,IF(F590="OŽ",IF(L590&gt;35,0,IF(J590&gt;35,(36-L590)*1.836,((36-L590)-(36-J590))*1.836)),0)+IF(F590="PČ",IF(L590&gt;31,0,IF(J590&gt;31,(32-L590)*1.347,((32-L590)-(32-J590))*1.347)),0)+ IF(F590="PČneol",IF(L590&gt;15,0,IF(J590&gt;15,(16-L590)*0.255,((16-L590)-(16-J590))*0.255)),0)+IF(F590="PŽ",IF(L590&gt;31,0,IF(J590&gt;31,(32-L590)*0.255,((32-L590)-(32-J590))*0.255)),0)+IF(F590="EČ",IF(L590&gt;23,0,IF(J590&gt;23,(24-L590)*0.612,((24-L590)-(24-J590))*0.612)),0)+IF(F590="EČneol",IF(L590&gt;7,0,IF(J590&gt;7,(8-L590)*0.204,((8-L590)-(8-J590))*0.204)),0)+IF(F590="EŽ",IF(L590&gt;23,0,IF(J590&gt;23,(24-L590)*0.204,((24-L590)-(24-J590))*0.204)),0)+IF(F590="PT",IF(L590&gt;31,0,IF(J590&gt;31,(32-L590)*0.204,((32-L590)-(32-J590))*0.204)),0)+IF(F590="JOŽ",IF(L590&gt;23,0,IF(J590&gt;23,(24-L590)*0.255,((24-L590)-(24-J590))*0.255)),0)+IF(F590="JPČ",IF(L590&gt;23,0,IF(J590&gt;23,(24-L590)*0.204,((24-L590)-(24-J590))*0.204)),0)+IF(F590="JEČ",IF(L590&gt;15,0,IF(J590&gt;15,(16-L590)*0.102,((16-L590)-(16-J590))*0.102)),0)+IF(F590="JEOF",IF(L590&gt;15,0,IF(J590&gt;15,(16-L590)*0.102,((16-L590)-(16-J590))*0.102)),0)+IF(F590="JnPČ",IF(L590&gt;15,0,IF(J590&gt;15,(16-L590)*0.153,((16-L590)-(16-J590))*0.153)),0)+IF(F590="JnEČ",IF(L590&gt;15,0,IF(J590&gt;15,(16-L590)*0.0765,((16-L590)-(16-J590))*0.0765)),0)+IF(F590="JčPČ",IF(L590&gt;15,0,IF(J590&gt;15,(16-L590)*0.06375,((16-L590)-(16-J590))*0.06375)),0)+IF(F590="JčEČ",IF(L590&gt;15,0,IF(J590&gt;15,(16-L590)*0.051,((16-L590)-(16-J590))*0.051)),0)+IF(F590="NEAK",IF(L590&gt;23,0,IF(J590&gt;23,(24-L590)*0.03444,((24-L590)-(24-J590))*0.03444)),0))</f>
        <v>0</v>
      </c>
      <c r="Q590" s="11">
        <f t="shared" ref="Q590:Q598" si="195">IF(ISERROR(P590*100/N590),0,(P590*100/N590))</f>
        <v>0</v>
      </c>
      <c r="R590" s="10">
        <f t="shared" si="193"/>
        <v>0</v>
      </c>
      <c r="S590" s="8"/>
      <c r="T590" s="8"/>
    </row>
    <row r="591" spans="1:20">
      <c r="A591" s="62">
        <v>3</v>
      </c>
      <c r="B591" s="62"/>
      <c r="C591" s="12"/>
      <c r="D591" s="62"/>
      <c r="E591" s="62"/>
      <c r="F591" s="62"/>
      <c r="G591" s="62"/>
      <c r="H591" s="62"/>
      <c r="I591" s="62"/>
      <c r="J591" s="62"/>
      <c r="K591" s="62"/>
      <c r="L591" s="62"/>
      <c r="M591" s="62"/>
      <c r="N591" s="3">
        <f t="shared" si="189"/>
        <v>0</v>
      </c>
      <c r="O591" s="9">
        <f t="shared" si="190"/>
        <v>0</v>
      </c>
      <c r="P591" s="4">
        <f t="shared" si="194"/>
        <v>0</v>
      </c>
      <c r="Q591" s="11">
        <f t="shared" si="195"/>
        <v>0</v>
      </c>
      <c r="R591" s="10">
        <f t="shared" si="193"/>
        <v>0</v>
      </c>
      <c r="S591" s="8"/>
      <c r="T591" s="8"/>
    </row>
    <row r="592" spans="1:20">
      <c r="A592" s="62">
        <v>4</v>
      </c>
      <c r="B592" s="62"/>
      <c r="C592" s="12"/>
      <c r="D592" s="62"/>
      <c r="E592" s="62"/>
      <c r="F592" s="62"/>
      <c r="G592" s="62"/>
      <c r="H592" s="62"/>
      <c r="I592" s="62"/>
      <c r="J592" s="62"/>
      <c r="K592" s="62"/>
      <c r="L592" s="62"/>
      <c r="M592" s="62"/>
      <c r="N592" s="3">
        <f t="shared" si="189"/>
        <v>0</v>
      </c>
      <c r="O592" s="9">
        <f t="shared" si="190"/>
        <v>0</v>
      </c>
      <c r="P592" s="4">
        <f t="shared" si="194"/>
        <v>0</v>
      </c>
      <c r="Q592" s="11">
        <f t="shared" si="195"/>
        <v>0</v>
      </c>
      <c r="R592" s="10">
        <f t="shared" si="193"/>
        <v>0</v>
      </c>
      <c r="S592" s="8"/>
      <c r="T592" s="8"/>
    </row>
    <row r="593" spans="1:20">
      <c r="A593" s="62">
        <v>5</v>
      </c>
      <c r="B593" s="62"/>
      <c r="C593" s="12"/>
      <c r="D593" s="62"/>
      <c r="E593" s="62"/>
      <c r="F593" s="62"/>
      <c r="G593" s="62"/>
      <c r="H593" s="62"/>
      <c r="I593" s="62"/>
      <c r="J593" s="62"/>
      <c r="K593" s="62"/>
      <c r="L593" s="62"/>
      <c r="M593" s="62"/>
      <c r="N593" s="3">
        <f t="shared" si="189"/>
        <v>0</v>
      </c>
      <c r="O593" s="9">
        <f t="shared" si="190"/>
        <v>0</v>
      </c>
      <c r="P593" s="4">
        <f t="shared" si="194"/>
        <v>0</v>
      </c>
      <c r="Q593" s="11">
        <f t="shared" si="195"/>
        <v>0</v>
      </c>
      <c r="R593" s="10">
        <f t="shared" si="193"/>
        <v>0</v>
      </c>
      <c r="S593" s="8"/>
      <c r="T593" s="8"/>
    </row>
    <row r="594" spans="1:20">
      <c r="A594" s="62">
        <v>6</v>
      </c>
      <c r="B594" s="62"/>
      <c r="C594" s="12"/>
      <c r="D594" s="62"/>
      <c r="E594" s="62"/>
      <c r="F594" s="62"/>
      <c r="G594" s="62"/>
      <c r="H594" s="62"/>
      <c r="I594" s="62"/>
      <c r="J594" s="62"/>
      <c r="K594" s="62"/>
      <c r="L594" s="62"/>
      <c r="M594" s="62"/>
      <c r="N594" s="3">
        <f t="shared" si="189"/>
        <v>0</v>
      </c>
      <c r="O594" s="9">
        <f t="shared" si="190"/>
        <v>0</v>
      </c>
      <c r="P594" s="4">
        <f t="shared" si="194"/>
        <v>0</v>
      </c>
      <c r="Q594" s="11">
        <f t="shared" si="195"/>
        <v>0</v>
      </c>
      <c r="R594" s="10">
        <f t="shared" si="193"/>
        <v>0</v>
      </c>
      <c r="S594" s="8"/>
      <c r="T594" s="8"/>
    </row>
    <row r="595" spans="1:20">
      <c r="A595" s="62">
        <v>7</v>
      </c>
      <c r="B595" s="62"/>
      <c r="C595" s="12"/>
      <c r="D595" s="62"/>
      <c r="E595" s="62"/>
      <c r="F595" s="62"/>
      <c r="G595" s="62"/>
      <c r="H595" s="62"/>
      <c r="I595" s="62"/>
      <c r="J595" s="62"/>
      <c r="K595" s="62"/>
      <c r="L595" s="62"/>
      <c r="M595" s="62"/>
      <c r="N595" s="3">
        <f t="shared" si="189"/>
        <v>0</v>
      </c>
      <c r="O595" s="9">
        <f t="shared" si="190"/>
        <v>0</v>
      </c>
      <c r="P595" s="4">
        <f t="shared" si="194"/>
        <v>0</v>
      </c>
      <c r="Q595" s="11">
        <f t="shared" si="195"/>
        <v>0</v>
      </c>
      <c r="R595" s="10">
        <f t="shared" si="193"/>
        <v>0</v>
      </c>
      <c r="S595" s="8"/>
      <c r="T595" s="8"/>
    </row>
    <row r="596" spans="1:20">
      <c r="A596" s="62">
        <v>8</v>
      </c>
      <c r="B596" s="62"/>
      <c r="C596" s="12"/>
      <c r="D596" s="62"/>
      <c r="E596" s="62"/>
      <c r="F596" s="62"/>
      <c r="G596" s="62"/>
      <c r="H596" s="62"/>
      <c r="I596" s="62"/>
      <c r="J596" s="62"/>
      <c r="K596" s="62"/>
      <c r="L596" s="62"/>
      <c r="M596" s="62"/>
      <c r="N596" s="3">
        <f t="shared" si="189"/>
        <v>0</v>
      </c>
      <c r="O596" s="9">
        <f t="shared" si="190"/>
        <v>0</v>
      </c>
      <c r="P596" s="4">
        <f t="shared" si="194"/>
        <v>0</v>
      </c>
      <c r="Q596" s="11">
        <f t="shared" si="195"/>
        <v>0</v>
      </c>
      <c r="R596" s="10">
        <f t="shared" si="193"/>
        <v>0</v>
      </c>
      <c r="S596" s="8"/>
      <c r="T596" s="8"/>
    </row>
    <row r="597" spans="1:20">
      <c r="A597" s="62">
        <v>9</v>
      </c>
      <c r="B597" s="62"/>
      <c r="C597" s="12"/>
      <c r="D597" s="62"/>
      <c r="E597" s="62"/>
      <c r="F597" s="62"/>
      <c r="G597" s="62"/>
      <c r="H597" s="62"/>
      <c r="I597" s="62"/>
      <c r="J597" s="62"/>
      <c r="K597" s="62"/>
      <c r="L597" s="62"/>
      <c r="M597" s="62"/>
      <c r="N597" s="3">
        <f t="shared" si="189"/>
        <v>0</v>
      </c>
      <c r="O597" s="9">
        <f t="shared" si="190"/>
        <v>0</v>
      </c>
      <c r="P597" s="4">
        <f t="shared" si="194"/>
        <v>0</v>
      </c>
      <c r="Q597" s="11">
        <f t="shared" si="195"/>
        <v>0</v>
      </c>
      <c r="R597" s="10">
        <f t="shared" si="193"/>
        <v>0</v>
      </c>
      <c r="S597" s="8"/>
      <c r="T597" s="8"/>
    </row>
    <row r="598" spans="1:20">
      <c r="A598" s="62">
        <v>10</v>
      </c>
      <c r="B598" s="62"/>
      <c r="C598" s="12"/>
      <c r="D598" s="62"/>
      <c r="E598" s="62"/>
      <c r="F598" s="62"/>
      <c r="G598" s="62"/>
      <c r="H598" s="62"/>
      <c r="I598" s="62"/>
      <c r="J598" s="62"/>
      <c r="K598" s="62"/>
      <c r="L598" s="62"/>
      <c r="M598" s="62"/>
      <c r="N598" s="3">
        <f t="shared" si="189"/>
        <v>0</v>
      </c>
      <c r="O598" s="9">
        <f t="shared" si="190"/>
        <v>0</v>
      </c>
      <c r="P598" s="4">
        <f t="shared" si="194"/>
        <v>0</v>
      </c>
      <c r="Q598" s="11">
        <f t="shared" si="195"/>
        <v>0</v>
      </c>
      <c r="R598" s="10">
        <f t="shared" si="193"/>
        <v>0</v>
      </c>
      <c r="S598" s="8"/>
      <c r="T598" s="8"/>
    </row>
    <row r="599" spans="1:20">
      <c r="A599" s="65" t="s">
        <v>35</v>
      </c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7"/>
      <c r="R599" s="10">
        <f>SUM(R589:R598)</f>
        <v>0</v>
      </c>
      <c r="S599" s="8"/>
      <c r="T599" s="8"/>
    </row>
    <row r="600" spans="1:20" ht="15.75">
      <c r="A600" s="24" t="s">
        <v>36</v>
      </c>
      <c r="B600" s="24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6"/>
      <c r="S600" s="8"/>
      <c r="T600" s="8"/>
    </row>
    <row r="601" spans="1:20">
      <c r="A601" s="49" t="s">
        <v>58</v>
      </c>
      <c r="B601" s="49"/>
      <c r="C601" s="49"/>
      <c r="D601" s="49"/>
      <c r="E601" s="49"/>
      <c r="F601" s="49"/>
      <c r="G601" s="49"/>
      <c r="H601" s="49"/>
      <c r="I601" s="49"/>
      <c r="J601" s="15"/>
      <c r="K601" s="15"/>
      <c r="L601" s="15"/>
      <c r="M601" s="15"/>
      <c r="N601" s="15"/>
      <c r="O601" s="15"/>
      <c r="P601" s="15"/>
      <c r="Q601" s="15"/>
      <c r="R601" s="16"/>
      <c r="S601" s="8"/>
      <c r="T601" s="8"/>
    </row>
    <row r="602" spans="1:20" s="8" customFormat="1">
      <c r="A602" s="49"/>
      <c r="B602" s="49"/>
      <c r="C602" s="49"/>
      <c r="D602" s="49"/>
      <c r="E602" s="49"/>
      <c r="F602" s="49"/>
      <c r="G602" s="49"/>
      <c r="H602" s="49"/>
      <c r="I602" s="49"/>
      <c r="J602" s="15"/>
      <c r="K602" s="15"/>
      <c r="L602" s="15"/>
      <c r="M602" s="15"/>
      <c r="N602" s="15"/>
      <c r="O602" s="15"/>
      <c r="P602" s="15"/>
      <c r="Q602" s="15"/>
      <c r="R602" s="16"/>
    </row>
    <row r="603" spans="1:20">
      <c r="A603" s="68" t="s">
        <v>159</v>
      </c>
      <c r="B603" s="69"/>
      <c r="C603" s="69"/>
      <c r="D603" s="69"/>
      <c r="E603" s="69"/>
      <c r="F603" s="69"/>
      <c r="G603" s="69"/>
      <c r="H603" s="69"/>
      <c r="I603" s="69"/>
      <c r="J603" s="69"/>
      <c r="K603" s="69"/>
      <c r="L603" s="69"/>
      <c r="M603" s="69"/>
      <c r="N603" s="69"/>
      <c r="O603" s="69"/>
      <c r="P603" s="69"/>
      <c r="Q603" s="58"/>
      <c r="R603" s="8"/>
      <c r="S603" s="8"/>
      <c r="T603" s="8"/>
    </row>
    <row r="604" spans="1:20" ht="18">
      <c r="A604" s="70" t="s">
        <v>26</v>
      </c>
      <c r="B604" s="71"/>
      <c r="C604" s="71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8"/>
      <c r="R604" s="8"/>
      <c r="S604" s="8"/>
      <c r="T604" s="8"/>
    </row>
    <row r="605" spans="1:20">
      <c r="A605" s="68" t="s">
        <v>46</v>
      </c>
      <c r="B605" s="69"/>
      <c r="C605" s="69"/>
      <c r="D605" s="69"/>
      <c r="E605" s="69"/>
      <c r="F605" s="69"/>
      <c r="G605" s="69"/>
      <c r="H605" s="69"/>
      <c r="I605" s="69"/>
      <c r="J605" s="69"/>
      <c r="K605" s="69"/>
      <c r="L605" s="69"/>
      <c r="M605" s="69"/>
      <c r="N605" s="69"/>
      <c r="O605" s="69"/>
      <c r="P605" s="69"/>
      <c r="Q605" s="58"/>
      <c r="R605" s="8"/>
      <c r="S605" s="8"/>
      <c r="T605" s="8"/>
    </row>
    <row r="606" spans="1:20">
      <c r="A606" s="62">
        <v>1</v>
      </c>
      <c r="B606" s="62"/>
      <c r="C606" s="12"/>
      <c r="D606" s="62"/>
      <c r="E606" s="62"/>
      <c r="F606" s="62"/>
      <c r="G606" s="62"/>
      <c r="H606" s="62"/>
      <c r="I606" s="62"/>
      <c r="J606" s="62"/>
      <c r="K606" s="62"/>
      <c r="L606" s="62"/>
      <c r="M606" s="62"/>
      <c r="N606" s="3">
        <f t="shared" ref="N606:N615" si="196">(IF(F606="OŽ",IF(L606=1,550.8,IF(L606=2,426.38,IF(L606=3,342.14,IF(L606=4,181.44,IF(L606=5,168.48,IF(L606=6,155.52,IF(L606=7,148.5,IF(L606=8,144,0))))))))+IF(L606&lt;=8,0,IF(L606&lt;=16,137.7,IF(L606&lt;=24,108,IF(L606&lt;=32,80.1,IF(L606&lt;=36,52.2,0)))))-IF(L606&lt;=8,0,IF(L606&lt;=16,(L606-9)*2.754,IF(L606&lt;=24,(L606-17)* 2.754,IF(L606&lt;=32,(L606-25)* 2.754,IF(L606&lt;=36,(L606-33)*2.754,0))))),0)+IF(F606="PČ",IF(L606=1,449,IF(L606=2,314.6,IF(L606=3,238,IF(L606=4,172,IF(L606=5,159,IF(L606=6,145,IF(L606=7,132,IF(L606=8,119,0))))))))+IF(L606&lt;=8,0,IF(L606&lt;=16,88,IF(L606&lt;=24,55,IF(L606&lt;=32,22,0))))-IF(L606&lt;=8,0,IF(L606&lt;=16,(L606-9)*2.245,IF(L606&lt;=24,(L606-17)*2.245,IF(L606&lt;=32,(L606-25)*2.245,0)))),0)+IF(F606="PČneol",IF(L606=1,85,IF(L606=2,64.61,IF(L606=3,50.76,IF(L606=4,16.25,IF(L606=5,15,IF(L606=6,13.75,IF(L606=7,12.5,IF(L606=8,11.25,0))))))))+IF(L606&lt;=8,0,IF(L606&lt;=16,9,0))-IF(L606&lt;=8,0,IF(L606&lt;=16,(L606-9)*0.425,0)),0)+IF(F606="PŽ",IF(L606=1,85,IF(L606=2,59.5,IF(L606=3,45,IF(L606=4,32.5,IF(L606=5,30,IF(L606=6,27.5,IF(L606=7,25,IF(L606=8,22.5,0))))))))+IF(L606&lt;=8,0,IF(L606&lt;=16,19,IF(L606&lt;=24,13,IF(L606&lt;=32,8,0))))-IF(L606&lt;=8,0,IF(L606&lt;=16,(L606-9)*0.425,IF(L606&lt;=24,(L606-17)*0.425,IF(L606&lt;=32,(L606-25)*0.425,0)))),0)+IF(F606="EČ",IF(L606=1,204,IF(L606=2,156.24,IF(L606=3,123.84,IF(L606=4,72,IF(L606=5,66,IF(L606=6,60,IF(L606=7,54,IF(L606=8,48,0))))))))+IF(L606&lt;=8,0,IF(L606&lt;=16,40,IF(L606&lt;=24,25,0)))-IF(L606&lt;=8,0,IF(L606&lt;=16,(L606-9)*1.02,IF(L606&lt;=24,(L606-17)*1.02,0))),0)+IF(F606="EČneol",IF(L606=1,68,IF(L606=2,51.69,IF(L606=3,40.61,IF(L606=4,13,IF(L606=5,12,IF(L606=6,11,IF(L606=7,10,IF(L606=8,9,0)))))))))+IF(F606="EŽ",IF(L606=1,68,IF(L606=2,47.6,IF(L606=3,36,IF(L606=4,18,IF(L606=5,16.5,IF(L606=6,15,IF(L606=7,13.5,IF(L606=8,12,0))))))))+IF(L606&lt;=8,0,IF(L606&lt;=16,10,IF(L606&lt;=24,6,0)))-IF(L606&lt;=8,0,IF(L606&lt;=16,(L606-9)*0.34,IF(L606&lt;=24,(L606-17)*0.34,0))),0)+IF(F606="PT",IF(L606=1,68,IF(L606=2,52.08,IF(L606=3,41.28,IF(L606=4,24,IF(L606=5,22,IF(L606=6,20,IF(L606=7,18,IF(L606=8,16,0))))))))+IF(L606&lt;=8,0,IF(L606&lt;=16,13,IF(L606&lt;=24,9,IF(L606&lt;=32,4,0))))-IF(L606&lt;=8,0,IF(L606&lt;=16,(L606-9)*0.34,IF(L606&lt;=24,(L606-17)*0.34,IF(L606&lt;=32,(L606-25)*0.34,0)))),0)+IF(F606="JOŽ",IF(L606=1,85,IF(L606=2,59.5,IF(L606=3,45,IF(L606=4,32.5,IF(L606=5,30,IF(L606=6,27.5,IF(L606=7,25,IF(L606=8,22.5,0))))))))+IF(L606&lt;=8,0,IF(L606&lt;=16,19,IF(L606&lt;=24,13,0)))-IF(L606&lt;=8,0,IF(L606&lt;=16,(L606-9)*0.425,IF(L606&lt;=24,(L606-17)*0.425,0))),0)+IF(F606="JPČ",IF(L606=1,68,IF(L606=2,47.6,IF(L606=3,36,IF(L606=4,26,IF(L606=5,24,IF(L606=6,22,IF(L606=7,20,IF(L606=8,18,0))))))))+IF(L606&lt;=8,0,IF(L606&lt;=16,13,IF(L606&lt;=24,9,0)))-IF(L606&lt;=8,0,IF(L606&lt;=16,(L606-9)*0.34,IF(L606&lt;=24,(L606-17)*0.34,0))),0)+IF(F606="JEČ",IF(L606=1,34,IF(L606=2,26.04,IF(L606=3,20.6,IF(L606=4,12,IF(L606=5,11,IF(L606=6,10,IF(L606=7,9,IF(L606=8,8,0))))))))+IF(L606&lt;=8,0,IF(L606&lt;=16,6,0))-IF(L606&lt;=8,0,IF(L606&lt;=16,(L606-9)*0.17,0)),0)+IF(F606="JEOF",IF(L606=1,34,IF(L606=2,26.04,IF(L606=3,20.6,IF(L606=4,12,IF(L606=5,11,IF(L606=6,10,IF(L606=7,9,IF(L606=8,8,0))))))))+IF(L606&lt;=8,0,IF(L606&lt;=16,6,0))-IF(L606&lt;=8,0,IF(L606&lt;=16,(L606-9)*0.17,0)),0)+IF(F606="JnPČ",IF(L606=1,51,IF(L606=2,35.7,IF(L606=3,27,IF(L606=4,19.5,IF(L606=5,18,IF(L606=6,16.5,IF(L606=7,15,IF(L606=8,13.5,0))))))))+IF(L606&lt;=8,0,IF(L606&lt;=16,10,0))-IF(L606&lt;=8,0,IF(L606&lt;=16,(L606-9)*0.255,0)),0)+IF(F606="JnEČ",IF(L606=1,25.5,IF(L606=2,19.53,IF(L606=3,15.48,IF(L606=4,9,IF(L606=5,8.25,IF(L606=6,7.5,IF(L606=7,6.75,IF(L606=8,6,0))))))))+IF(L606&lt;=8,0,IF(L606&lt;=16,5,0))-IF(L606&lt;=8,0,IF(L606&lt;=16,(L606-9)*0.1275,0)),0)+IF(F606="JčPČ",IF(L606=1,21.25,IF(L606=2,14.5,IF(L606=3,11.5,IF(L606=4,7,IF(L606=5,6.5,IF(L606=6,6,IF(L606=7,5.5,IF(L606=8,5,0))))))))+IF(L606&lt;=8,0,IF(L606&lt;=16,4,0))-IF(L606&lt;=8,0,IF(L606&lt;=16,(L606-9)*0.10625,0)),0)+IF(F606="JčEČ",IF(L606=1,17,IF(L606=2,13.02,IF(L606=3,10.32,IF(L606=4,6,IF(L606=5,5.5,IF(L606=6,5,IF(L606=7,4.5,IF(L606=8,4,0))))))))+IF(L606&lt;=8,0,IF(L606&lt;=16,3,0))-IF(L606&lt;=8,0,IF(L606&lt;=16,(L606-9)*0.085,0)),0)+IF(F606="NEAK",IF(L606=1,11.48,IF(L606=2,8.79,IF(L606=3,6.97,IF(L606=4,4.05,IF(L606=5,3.71,IF(L606=6,3.38,IF(L606=7,3.04,IF(L606=8,2.7,0))))))))+IF(L606&lt;=8,0,IF(L606&lt;=16,2,IF(L606&lt;=24,1.3,0)))-IF(L606&lt;=8,0,IF(L606&lt;=16,(L606-9)*0.0574,IF(L606&lt;=24,(L606-17)*0.0574,0))),0))*IF(L606&lt;0,1,IF(OR(F606="PČ",F606="PŽ",F606="PT"),IF(J606&lt;32,J606/32,1),1))* IF(L606&lt;0,1,IF(OR(F606="EČ",F606="EŽ",F606="JOŽ",F606="JPČ",F606="NEAK"),IF(J606&lt;24,J606/24,1),1))*IF(L606&lt;0,1,IF(OR(F606="PČneol",F606="JEČ",F606="JEOF",F606="JnPČ",F606="JnEČ",F606="JčPČ",F606="JčEČ"),IF(J606&lt;16,J606/16,1),1))*IF(L606&lt;0,1,IF(F606="EČneol",IF(J606&lt;8,J606/8,1),1))</f>
        <v>0</v>
      </c>
      <c r="O606" s="9">
        <f t="shared" ref="O606:O615" si="197">IF(F606="OŽ",N606,IF(H606="Ne",IF(J606*0.3&lt;J606-L606,N606,0),IF(J606*0.1&lt;J606-L606,N606,0)))</f>
        <v>0</v>
      </c>
      <c r="P606" s="4">
        <f t="shared" ref="P606" si="198">IF(O606=0,0,IF(F606="OŽ",IF(L606&gt;35,0,IF(J606&gt;35,(36-L606)*1.836,((36-L606)-(36-J606))*1.836)),0)+IF(F606="PČ",IF(L606&gt;31,0,IF(J606&gt;31,(32-L606)*1.347,((32-L606)-(32-J606))*1.347)),0)+ IF(F606="PČneol",IF(L606&gt;15,0,IF(J606&gt;15,(16-L606)*0.255,((16-L606)-(16-J606))*0.255)),0)+IF(F606="PŽ",IF(L606&gt;31,0,IF(J606&gt;31,(32-L606)*0.255,((32-L606)-(32-J606))*0.255)),0)+IF(F606="EČ",IF(L606&gt;23,0,IF(J606&gt;23,(24-L606)*0.612,((24-L606)-(24-J606))*0.612)),0)+IF(F606="EČneol",IF(L606&gt;7,0,IF(J606&gt;7,(8-L606)*0.204,((8-L606)-(8-J606))*0.204)),0)+IF(F606="EŽ",IF(L606&gt;23,0,IF(J606&gt;23,(24-L606)*0.204,((24-L606)-(24-J606))*0.204)),0)+IF(F606="PT",IF(L606&gt;31,0,IF(J606&gt;31,(32-L606)*0.204,((32-L606)-(32-J606))*0.204)),0)+IF(F606="JOŽ",IF(L606&gt;23,0,IF(J606&gt;23,(24-L606)*0.255,((24-L606)-(24-J606))*0.255)),0)+IF(F606="JPČ",IF(L606&gt;23,0,IF(J606&gt;23,(24-L606)*0.204,((24-L606)-(24-J606))*0.204)),0)+IF(F606="JEČ",IF(L606&gt;15,0,IF(J606&gt;15,(16-L606)*0.102,((16-L606)-(16-J606))*0.102)),0)+IF(F606="JEOF",IF(L606&gt;15,0,IF(J606&gt;15,(16-L606)*0.102,((16-L606)-(16-J606))*0.102)),0)+IF(F606="JnPČ",IF(L606&gt;15,0,IF(J606&gt;15,(16-L606)*0.153,((16-L606)-(16-J606))*0.153)),0)+IF(F606="JnEČ",IF(L606&gt;15,0,IF(J606&gt;15,(16-L606)*0.0765,((16-L606)-(16-J606))*0.0765)),0)+IF(F606="JčPČ",IF(L606&gt;15,0,IF(J606&gt;15,(16-L606)*0.06375,((16-L606)-(16-J606))*0.06375)),0)+IF(F606="JčEČ",IF(L606&gt;15,0,IF(J606&gt;15,(16-L606)*0.051,((16-L606)-(16-J606))*0.051)),0)+IF(F606="NEAK",IF(L606&gt;23,0,IF(J606&gt;23,(24-L606)*0.03444,((24-L606)-(24-J606))*0.03444)),0))</f>
        <v>0</v>
      </c>
      <c r="Q606" s="11">
        <f t="shared" ref="Q606" si="199">IF(ISERROR(P606*100/N606),0,(P606*100/N606))</f>
        <v>0</v>
      </c>
      <c r="R606" s="10">
        <f t="shared" ref="R606:R615" si="200">IF(Q606&lt;=30,O606+P606,O606+O606*0.3)*IF(G606=1,0.4,IF(G606=2,0.75,IF(G606="1 (kas 4 m. 1 k. nerengiamos)",0.52,1)))*IF(D606="olimpinė",1,IF(M606="Ne",0.5,1))*IF(OR(A$5="Lietuvos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federacija"),IF(OR(J606&lt;8,K606&lt;16),0,1),1)*E606*IF(I606&lt;=1,1,1/I606)*IF(OR(A$5="Lietuvos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06" s="8"/>
      <c r="T606" s="8"/>
    </row>
    <row r="607" spans="1:20">
      <c r="A607" s="62">
        <v>2</v>
      </c>
      <c r="B607" s="62"/>
      <c r="C607" s="12"/>
      <c r="D607" s="62"/>
      <c r="E607" s="62"/>
      <c r="F607" s="62"/>
      <c r="G607" s="62"/>
      <c r="H607" s="62"/>
      <c r="I607" s="62"/>
      <c r="J607" s="62"/>
      <c r="K607" s="62"/>
      <c r="L607" s="62"/>
      <c r="M607" s="62"/>
      <c r="N607" s="3">
        <f t="shared" si="196"/>
        <v>0</v>
      </c>
      <c r="O607" s="9">
        <f t="shared" si="197"/>
        <v>0</v>
      </c>
      <c r="P607" s="4">
        <f t="shared" ref="P607:P615" si="201">IF(O607=0,0,IF(F607="OŽ",IF(L607&gt;35,0,IF(J607&gt;35,(36-L607)*1.836,((36-L607)-(36-J607))*1.836)),0)+IF(F607="PČ",IF(L607&gt;31,0,IF(J607&gt;31,(32-L607)*1.347,((32-L607)-(32-J607))*1.347)),0)+ IF(F607="PČneol",IF(L607&gt;15,0,IF(J607&gt;15,(16-L607)*0.255,((16-L607)-(16-J607))*0.255)),0)+IF(F607="PŽ",IF(L607&gt;31,0,IF(J607&gt;31,(32-L607)*0.255,((32-L607)-(32-J607))*0.255)),0)+IF(F607="EČ",IF(L607&gt;23,0,IF(J607&gt;23,(24-L607)*0.612,((24-L607)-(24-J607))*0.612)),0)+IF(F607="EČneol",IF(L607&gt;7,0,IF(J607&gt;7,(8-L607)*0.204,((8-L607)-(8-J607))*0.204)),0)+IF(F607="EŽ",IF(L607&gt;23,0,IF(J607&gt;23,(24-L607)*0.204,((24-L607)-(24-J607))*0.204)),0)+IF(F607="PT",IF(L607&gt;31,0,IF(J607&gt;31,(32-L607)*0.204,((32-L607)-(32-J607))*0.204)),0)+IF(F607="JOŽ",IF(L607&gt;23,0,IF(J607&gt;23,(24-L607)*0.255,((24-L607)-(24-J607))*0.255)),0)+IF(F607="JPČ",IF(L607&gt;23,0,IF(J607&gt;23,(24-L607)*0.204,((24-L607)-(24-J607))*0.204)),0)+IF(F607="JEČ",IF(L607&gt;15,0,IF(J607&gt;15,(16-L607)*0.102,((16-L607)-(16-J607))*0.102)),0)+IF(F607="JEOF",IF(L607&gt;15,0,IF(J607&gt;15,(16-L607)*0.102,((16-L607)-(16-J607))*0.102)),0)+IF(F607="JnPČ",IF(L607&gt;15,0,IF(J607&gt;15,(16-L607)*0.153,((16-L607)-(16-J607))*0.153)),0)+IF(F607="JnEČ",IF(L607&gt;15,0,IF(J607&gt;15,(16-L607)*0.0765,((16-L607)-(16-J607))*0.0765)),0)+IF(F607="JčPČ",IF(L607&gt;15,0,IF(J607&gt;15,(16-L607)*0.06375,((16-L607)-(16-J607))*0.06375)),0)+IF(F607="JčEČ",IF(L607&gt;15,0,IF(J607&gt;15,(16-L607)*0.051,((16-L607)-(16-J607))*0.051)),0)+IF(F607="NEAK",IF(L607&gt;23,0,IF(J607&gt;23,(24-L607)*0.03444,((24-L607)-(24-J607))*0.03444)),0))</f>
        <v>0</v>
      </c>
      <c r="Q607" s="11">
        <f t="shared" ref="Q607:Q615" si="202">IF(ISERROR(P607*100/N607),0,(P607*100/N607))</f>
        <v>0</v>
      </c>
      <c r="R607" s="10">
        <f t="shared" si="200"/>
        <v>0</v>
      </c>
      <c r="S607" s="8"/>
      <c r="T607" s="8"/>
    </row>
    <row r="608" spans="1:20">
      <c r="A608" s="62">
        <v>3</v>
      </c>
      <c r="B608" s="62"/>
      <c r="C608" s="12"/>
      <c r="D608" s="62"/>
      <c r="E608" s="62"/>
      <c r="F608" s="62"/>
      <c r="G608" s="62"/>
      <c r="H608" s="62"/>
      <c r="I608" s="62"/>
      <c r="J608" s="62"/>
      <c r="K608" s="62"/>
      <c r="L608" s="62"/>
      <c r="M608" s="62"/>
      <c r="N608" s="3">
        <f t="shared" si="196"/>
        <v>0</v>
      </c>
      <c r="O608" s="9">
        <f t="shared" si="197"/>
        <v>0</v>
      </c>
      <c r="P608" s="4">
        <f t="shared" si="201"/>
        <v>0</v>
      </c>
      <c r="Q608" s="11">
        <f t="shared" si="202"/>
        <v>0</v>
      </c>
      <c r="R608" s="10">
        <f t="shared" si="200"/>
        <v>0</v>
      </c>
      <c r="S608" s="8"/>
      <c r="T608" s="8"/>
    </row>
    <row r="609" spans="1:20">
      <c r="A609" s="62">
        <v>4</v>
      </c>
      <c r="B609" s="62"/>
      <c r="C609" s="12"/>
      <c r="D609" s="62"/>
      <c r="E609" s="62"/>
      <c r="F609" s="62"/>
      <c r="G609" s="62"/>
      <c r="H609" s="62"/>
      <c r="I609" s="62"/>
      <c r="J609" s="62"/>
      <c r="K609" s="62"/>
      <c r="L609" s="62"/>
      <c r="M609" s="62"/>
      <c r="N609" s="3">
        <f t="shared" si="196"/>
        <v>0</v>
      </c>
      <c r="O609" s="9">
        <f t="shared" si="197"/>
        <v>0</v>
      </c>
      <c r="P609" s="4">
        <f t="shared" si="201"/>
        <v>0</v>
      </c>
      <c r="Q609" s="11">
        <f t="shared" si="202"/>
        <v>0</v>
      </c>
      <c r="R609" s="10">
        <f t="shared" si="200"/>
        <v>0</v>
      </c>
      <c r="S609" s="8"/>
      <c r="T609" s="8"/>
    </row>
    <row r="610" spans="1:20">
      <c r="A610" s="62">
        <v>5</v>
      </c>
      <c r="B610" s="62"/>
      <c r="C610" s="12"/>
      <c r="D610" s="62"/>
      <c r="E610" s="62"/>
      <c r="F610" s="62"/>
      <c r="G610" s="62"/>
      <c r="H610" s="62"/>
      <c r="I610" s="62"/>
      <c r="J610" s="62"/>
      <c r="K610" s="62"/>
      <c r="L610" s="62"/>
      <c r="M610" s="62"/>
      <c r="N610" s="3">
        <f t="shared" si="196"/>
        <v>0</v>
      </c>
      <c r="O610" s="9">
        <f t="shared" si="197"/>
        <v>0</v>
      </c>
      <c r="P610" s="4">
        <f t="shared" si="201"/>
        <v>0</v>
      </c>
      <c r="Q610" s="11">
        <f t="shared" si="202"/>
        <v>0</v>
      </c>
      <c r="R610" s="10">
        <f t="shared" si="200"/>
        <v>0</v>
      </c>
      <c r="S610" s="8"/>
      <c r="T610" s="8"/>
    </row>
    <row r="611" spans="1:20">
      <c r="A611" s="62">
        <v>6</v>
      </c>
      <c r="B611" s="62"/>
      <c r="C611" s="12"/>
      <c r="D611" s="62"/>
      <c r="E611" s="62"/>
      <c r="F611" s="62"/>
      <c r="G611" s="62"/>
      <c r="H611" s="62"/>
      <c r="I611" s="62"/>
      <c r="J611" s="62"/>
      <c r="K611" s="62"/>
      <c r="L611" s="62"/>
      <c r="M611" s="62"/>
      <c r="N611" s="3">
        <f t="shared" si="196"/>
        <v>0</v>
      </c>
      <c r="O611" s="9">
        <f t="shared" si="197"/>
        <v>0</v>
      </c>
      <c r="P611" s="4">
        <f t="shared" si="201"/>
        <v>0</v>
      </c>
      <c r="Q611" s="11">
        <f t="shared" si="202"/>
        <v>0</v>
      </c>
      <c r="R611" s="10">
        <f t="shared" si="200"/>
        <v>0</v>
      </c>
      <c r="S611" s="8"/>
      <c r="T611" s="8"/>
    </row>
    <row r="612" spans="1:20">
      <c r="A612" s="62">
        <v>7</v>
      </c>
      <c r="B612" s="62"/>
      <c r="C612" s="12"/>
      <c r="D612" s="62"/>
      <c r="E612" s="62"/>
      <c r="F612" s="62"/>
      <c r="G612" s="62"/>
      <c r="H612" s="62"/>
      <c r="I612" s="62"/>
      <c r="J612" s="62"/>
      <c r="K612" s="62"/>
      <c r="L612" s="62"/>
      <c r="M612" s="62"/>
      <c r="N612" s="3">
        <f t="shared" si="196"/>
        <v>0</v>
      </c>
      <c r="O612" s="9">
        <f t="shared" si="197"/>
        <v>0</v>
      </c>
      <c r="P612" s="4">
        <f t="shared" si="201"/>
        <v>0</v>
      </c>
      <c r="Q612" s="11">
        <f t="shared" si="202"/>
        <v>0</v>
      </c>
      <c r="R612" s="10">
        <f t="shared" si="200"/>
        <v>0</v>
      </c>
      <c r="S612" s="8"/>
      <c r="T612" s="8"/>
    </row>
    <row r="613" spans="1:20">
      <c r="A613" s="62">
        <v>8</v>
      </c>
      <c r="B613" s="62"/>
      <c r="C613" s="12"/>
      <c r="D613" s="62"/>
      <c r="E613" s="62"/>
      <c r="F613" s="62"/>
      <c r="G613" s="62"/>
      <c r="H613" s="62"/>
      <c r="I613" s="62"/>
      <c r="J613" s="62"/>
      <c r="K613" s="62"/>
      <c r="L613" s="62"/>
      <c r="M613" s="62"/>
      <c r="N613" s="3">
        <f t="shared" si="196"/>
        <v>0</v>
      </c>
      <c r="O613" s="9">
        <f t="shared" si="197"/>
        <v>0</v>
      </c>
      <c r="P613" s="4">
        <f t="shared" si="201"/>
        <v>0</v>
      </c>
      <c r="Q613" s="11">
        <f t="shared" si="202"/>
        <v>0</v>
      </c>
      <c r="R613" s="10">
        <f t="shared" si="200"/>
        <v>0</v>
      </c>
      <c r="S613" s="8"/>
      <c r="T613" s="8"/>
    </row>
    <row r="614" spans="1:20">
      <c r="A614" s="62">
        <v>9</v>
      </c>
      <c r="B614" s="62"/>
      <c r="C614" s="12"/>
      <c r="D614" s="62"/>
      <c r="E614" s="62"/>
      <c r="F614" s="62"/>
      <c r="G614" s="62"/>
      <c r="H614" s="62"/>
      <c r="I614" s="62"/>
      <c r="J614" s="62"/>
      <c r="K614" s="62"/>
      <c r="L614" s="62"/>
      <c r="M614" s="62"/>
      <c r="N614" s="3">
        <f t="shared" si="196"/>
        <v>0</v>
      </c>
      <c r="O614" s="9">
        <f t="shared" si="197"/>
        <v>0</v>
      </c>
      <c r="P614" s="4">
        <f t="shared" si="201"/>
        <v>0</v>
      </c>
      <c r="Q614" s="11">
        <f t="shared" si="202"/>
        <v>0</v>
      </c>
      <c r="R614" s="10">
        <f t="shared" si="200"/>
        <v>0</v>
      </c>
      <c r="S614" s="8"/>
      <c r="T614" s="8"/>
    </row>
    <row r="615" spans="1:20">
      <c r="A615" s="62">
        <v>10</v>
      </c>
      <c r="B615" s="62"/>
      <c r="C615" s="12"/>
      <c r="D615" s="62"/>
      <c r="E615" s="62"/>
      <c r="F615" s="62"/>
      <c r="G615" s="62"/>
      <c r="H615" s="62"/>
      <c r="I615" s="62"/>
      <c r="J615" s="62"/>
      <c r="K615" s="62"/>
      <c r="L615" s="62"/>
      <c r="M615" s="62"/>
      <c r="N615" s="3">
        <f t="shared" si="196"/>
        <v>0</v>
      </c>
      <c r="O615" s="9">
        <f t="shared" si="197"/>
        <v>0</v>
      </c>
      <c r="P615" s="4">
        <f t="shared" si="201"/>
        <v>0</v>
      </c>
      <c r="Q615" s="11">
        <f t="shared" si="202"/>
        <v>0</v>
      </c>
      <c r="R615" s="10">
        <f t="shared" si="200"/>
        <v>0</v>
      </c>
      <c r="S615" s="8"/>
      <c r="T615" s="8"/>
    </row>
    <row r="616" spans="1:20">
      <c r="A616" s="65" t="s">
        <v>35</v>
      </c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7"/>
      <c r="R616" s="10">
        <f>SUM(R606:R615)</f>
        <v>0</v>
      </c>
      <c r="S616" s="8"/>
      <c r="T616" s="8"/>
    </row>
    <row r="617" spans="1:20" ht="15.75">
      <c r="A617" s="24" t="s">
        <v>36</v>
      </c>
      <c r="B617" s="24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6"/>
      <c r="S617" s="8"/>
      <c r="T617" s="8"/>
    </row>
    <row r="618" spans="1:20">
      <c r="A618" s="49" t="s">
        <v>58</v>
      </c>
      <c r="B618" s="49"/>
      <c r="C618" s="49"/>
      <c r="D618" s="49"/>
      <c r="E618" s="49"/>
      <c r="F618" s="49"/>
      <c r="G618" s="49"/>
      <c r="H618" s="49"/>
      <c r="I618" s="49"/>
      <c r="J618" s="15"/>
      <c r="K618" s="15"/>
      <c r="L618" s="15"/>
      <c r="M618" s="15"/>
      <c r="N618" s="15"/>
      <c r="O618" s="15"/>
      <c r="P618" s="15"/>
      <c r="Q618" s="15"/>
      <c r="R618" s="16"/>
      <c r="S618" s="8"/>
      <c r="T618" s="8"/>
    </row>
    <row r="619" spans="1:20" s="8" customFormat="1">
      <c r="A619" s="49"/>
      <c r="B619" s="49"/>
      <c r="C619" s="49"/>
      <c r="D619" s="49"/>
      <c r="E619" s="49"/>
      <c r="F619" s="49"/>
      <c r="G619" s="49"/>
      <c r="H619" s="49"/>
      <c r="I619" s="49"/>
      <c r="J619" s="15"/>
      <c r="K619" s="15"/>
      <c r="L619" s="15"/>
      <c r="M619" s="15"/>
      <c r="N619" s="15"/>
      <c r="O619" s="15"/>
      <c r="P619" s="15"/>
      <c r="Q619" s="15"/>
      <c r="R619" s="16"/>
    </row>
    <row r="620" spans="1:20">
      <c r="A620" s="68" t="s">
        <v>159</v>
      </c>
      <c r="B620" s="69"/>
      <c r="C620" s="69"/>
      <c r="D620" s="69"/>
      <c r="E620" s="69"/>
      <c r="F620" s="69"/>
      <c r="G620" s="69"/>
      <c r="H620" s="69"/>
      <c r="I620" s="69"/>
      <c r="J620" s="69"/>
      <c r="K620" s="69"/>
      <c r="L620" s="69"/>
      <c r="M620" s="69"/>
      <c r="N620" s="69"/>
      <c r="O620" s="69"/>
      <c r="P620" s="69"/>
      <c r="Q620" s="58"/>
      <c r="R620" s="8"/>
      <c r="S620" s="8"/>
      <c r="T620" s="8"/>
    </row>
    <row r="621" spans="1:20" ht="18">
      <c r="A621" s="70" t="s">
        <v>26</v>
      </c>
      <c r="B621" s="71"/>
      <c r="C621" s="71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8"/>
      <c r="R621" s="8"/>
      <c r="S621" s="8"/>
      <c r="T621" s="8"/>
    </row>
    <row r="622" spans="1:20">
      <c r="A622" s="68" t="s">
        <v>46</v>
      </c>
      <c r="B622" s="69"/>
      <c r="C622" s="69"/>
      <c r="D622" s="69"/>
      <c r="E622" s="69"/>
      <c r="F622" s="69"/>
      <c r="G622" s="69"/>
      <c r="H622" s="69"/>
      <c r="I622" s="69"/>
      <c r="J622" s="69"/>
      <c r="K622" s="69"/>
      <c r="L622" s="69"/>
      <c r="M622" s="69"/>
      <c r="N622" s="69"/>
      <c r="O622" s="69"/>
      <c r="P622" s="69"/>
      <c r="Q622" s="58"/>
      <c r="R622" s="8"/>
      <c r="S622" s="8"/>
      <c r="T622" s="8"/>
    </row>
    <row r="623" spans="1:20">
      <c r="A623" s="62">
        <v>1</v>
      </c>
      <c r="B623" s="62"/>
      <c r="C623" s="12"/>
      <c r="D623" s="62"/>
      <c r="E623" s="62"/>
      <c r="F623" s="62"/>
      <c r="G623" s="62"/>
      <c r="H623" s="62"/>
      <c r="I623" s="62"/>
      <c r="J623" s="62"/>
      <c r="K623" s="62"/>
      <c r="L623" s="62"/>
      <c r="M623" s="62"/>
      <c r="N623" s="3">
        <f t="shared" ref="N623:N632" si="203">(IF(F623="OŽ",IF(L623=1,550.8,IF(L623=2,426.38,IF(L623=3,342.14,IF(L623=4,181.44,IF(L623=5,168.48,IF(L623=6,155.52,IF(L623=7,148.5,IF(L623=8,144,0))))))))+IF(L623&lt;=8,0,IF(L623&lt;=16,137.7,IF(L623&lt;=24,108,IF(L623&lt;=32,80.1,IF(L623&lt;=36,52.2,0)))))-IF(L623&lt;=8,0,IF(L623&lt;=16,(L623-9)*2.754,IF(L623&lt;=24,(L623-17)* 2.754,IF(L623&lt;=32,(L623-25)* 2.754,IF(L623&lt;=36,(L623-33)*2.754,0))))),0)+IF(F623="PČ",IF(L623=1,449,IF(L623=2,314.6,IF(L623=3,238,IF(L623=4,172,IF(L623=5,159,IF(L623=6,145,IF(L623=7,132,IF(L623=8,119,0))))))))+IF(L623&lt;=8,0,IF(L623&lt;=16,88,IF(L623&lt;=24,55,IF(L623&lt;=32,22,0))))-IF(L623&lt;=8,0,IF(L623&lt;=16,(L623-9)*2.245,IF(L623&lt;=24,(L623-17)*2.245,IF(L623&lt;=32,(L623-25)*2.245,0)))),0)+IF(F623="PČneol",IF(L623=1,85,IF(L623=2,64.61,IF(L623=3,50.76,IF(L623=4,16.25,IF(L623=5,15,IF(L623=6,13.75,IF(L623=7,12.5,IF(L623=8,11.25,0))))))))+IF(L623&lt;=8,0,IF(L623&lt;=16,9,0))-IF(L623&lt;=8,0,IF(L623&lt;=16,(L623-9)*0.425,0)),0)+IF(F623="PŽ",IF(L623=1,85,IF(L623=2,59.5,IF(L623=3,45,IF(L623=4,32.5,IF(L623=5,30,IF(L623=6,27.5,IF(L623=7,25,IF(L623=8,22.5,0))))))))+IF(L623&lt;=8,0,IF(L623&lt;=16,19,IF(L623&lt;=24,13,IF(L623&lt;=32,8,0))))-IF(L623&lt;=8,0,IF(L623&lt;=16,(L623-9)*0.425,IF(L623&lt;=24,(L623-17)*0.425,IF(L623&lt;=32,(L623-25)*0.425,0)))),0)+IF(F623="EČ",IF(L623=1,204,IF(L623=2,156.24,IF(L623=3,123.84,IF(L623=4,72,IF(L623=5,66,IF(L623=6,60,IF(L623=7,54,IF(L623=8,48,0))))))))+IF(L623&lt;=8,0,IF(L623&lt;=16,40,IF(L623&lt;=24,25,0)))-IF(L623&lt;=8,0,IF(L623&lt;=16,(L623-9)*1.02,IF(L623&lt;=24,(L623-17)*1.02,0))),0)+IF(F623="EČneol",IF(L623=1,68,IF(L623=2,51.69,IF(L623=3,40.61,IF(L623=4,13,IF(L623=5,12,IF(L623=6,11,IF(L623=7,10,IF(L623=8,9,0)))))))))+IF(F623="EŽ",IF(L623=1,68,IF(L623=2,47.6,IF(L623=3,36,IF(L623=4,18,IF(L623=5,16.5,IF(L623=6,15,IF(L623=7,13.5,IF(L623=8,12,0))))))))+IF(L623&lt;=8,0,IF(L623&lt;=16,10,IF(L623&lt;=24,6,0)))-IF(L623&lt;=8,0,IF(L623&lt;=16,(L623-9)*0.34,IF(L623&lt;=24,(L623-17)*0.34,0))),0)+IF(F623="PT",IF(L623=1,68,IF(L623=2,52.08,IF(L623=3,41.28,IF(L623=4,24,IF(L623=5,22,IF(L623=6,20,IF(L623=7,18,IF(L623=8,16,0))))))))+IF(L623&lt;=8,0,IF(L623&lt;=16,13,IF(L623&lt;=24,9,IF(L623&lt;=32,4,0))))-IF(L623&lt;=8,0,IF(L623&lt;=16,(L623-9)*0.34,IF(L623&lt;=24,(L623-17)*0.34,IF(L623&lt;=32,(L623-25)*0.34,0)))),0)+IF(F623="JOŽ",IF(L623=1,85,IF(L623=2,59.5,IF(L623=3,45,IF(L623=4,32.5,IF(L623=5,30,IF(L623=6,27.5,IF(L623=7,25,IF(L623=8,22.5,0))))))))+IF(L623&lt;=8,0,IF(L623&lt;=16,19,IF(L623&lt;=24,13,0)))-IF(L623&lt;=8,0,IF(L623&lt;=16,(L623-9)*0.425,IF(L623&lt;=24,(L623-17)*0.425,0))),0)+IF(F623="JPČ",IF(L623=1,68,IF(L623=2,47.6,IF(L623=3,36,IF(L623=4,26,IF(L623=5,24,IF(L623=6,22,IF(L623=7,20,IF(L623=8,18,0))))))))+IF(L623&lt;=8,0,IF(L623&lt;=16,13,IF(L623&lt;=24,9,0)))-IF(L623&lt;=8,0,IF(L623&lt;=16,(L623-9)*0.34,IF(L623&lt;=24,(L623-17)*0.34,0))),0)+IF(F623="JEČ",IF(L623=1,34,IF(L623=2,26.04,IF(L623=3,20.6,IF(L623=4,12,IF(L623=5,11,IF(L623=6,10,IF(L623=7,9,IF(L623=8,8,0))))))))+IF(L623&lt;=8,0,IF(L623&lt;=16,6,0))-IF(L623&lt;=8,0,IF(L623&lt;=16,(L623-9)*0.17,0)),0)+IF(F623="JEOF",IF(L623=1,34,IF(L623=2,26.04,IF(L623=3,20.6,IF(L623=4,12,IF(L623=5,11,IF(L623=6,10,IF(L623=7,9,IF(L623=8,8,0))))))))+IF(L623&lt;=8,0,IF(L623&lt;=16,6,0))-IF(L623&lt;=8,0,IF(L623&lt;=16,(L623-9)*0.17,0)),0)+IF(F623="JnPČ",IF(L623=1,51,IF(L623=2,35.7,IF(L623=3,27,IF(L623=4,19.5,IF(L623=5,18,IF(L623=6,16.5,IF(L623=7,15,IF(L623=8,13.5,0))))))))+IF(L623&lt;=8,0,IF(L623&lt;=16,10,0))-IF(L623&lt;=8,0,IF(L623&lt;=16,(L623-9)*0.255,0)),0)+IF(F623="JnEČ",IF(L623=1,25.5,IF(L623=2,19.53,IF(L623=3,15.48,IF(L623=4,9,IF(L623=5,8.25,IF(L623=6,7.5,IF(L623=7,6.75,IF(L623=8,6,0))))))))+IF(L623&lt;=8,0,IF(L623&lt;=16,5,0))-IF(L623&lt;=8,0,IF(L623&lt;=16,(L623-9)*0.1275,0)),0)+IF(F623="JčPČ",IF(L623=1,21.25,IF(L623=2,14.5,IF(L623=3,11.5,IF(L623=4,7,IF(L623=5,6.5,IF(L623=6,6,IF(L623=7,5.5,IF(L623=8,5,0))))))))+IF(L623&lt;=8,0,IF(L623&lt;=16,4,0))-IF(L623&lt;=8,0,IF(L623&lt;=16,(L623-9)*0.10625,0)),0)+IF(F623="JčEČ",IF(L623=1,17,IF(L623=2,13.02,IF(L623=3,10.32,IF(L623=4,6,IF(L623=5,5.5,IF(L623=6,5,IF(L623=7,4.5,IF(L623=8,4,0))))))))+IF(L623&lt;=8,0,IF(L623&lt;=16,3,0))-IF(L623&lt;=8,0,IF(L623&lt;=16,(L623-9)*0.085,0)),0)+IF(F623="NEAK",IF(L623=1,11.48,IF(L623=2,8.79,IF(L623=3,6.97,IF(L623=4,4.05,IF(L623=5,3.71,IF(L623=6,3.38,IF(L623=7,3.04,IF(L623=8,2.7,0))))))))+IF(L623&lt;=8,0,IF(L623&lt;=16,2,IF(L623&lt;=24,1.3,0)))-IF(L623&lt;=8,0,IF(L623&lt;=16,(L623-9)*0.0574,IF(L623&lt;=24,(L623-17)*0.0574,0))),0))*IF(L623&lt;0,1,IF(OR(F623="PČ",F623="PŽ",F623="PT"),IF(J623&lt;32,J623/32,1),1))* IF(L623&lt;0,1,IF(OR(F623="EČ",F623="EŽ",F623="JOŽ",F623="JPČ",F623="NEAK"),IF(J623&lt;24,J623/24,1),1))*IF(L623&lt;0,1,IF(OR(F623="PČneol",F623="JEČ",F623="JEOF",F623="JnPČ",F623="JnEČ",F623="JčPČ",F623="JčEČ"),IF(J623&lt;16,J623/16,1),1))*IF(L623&lt;0,1,IF(F623="EČneol",IF(J623&lt;8,J623/8,1),1))</f>
        <v>0</v>
      </c>
      <c r="O623" s="9">
        <f t="shared" ref="O623:O632" si="204">IF(F623="OŽ",N623,IF(H623="Ne",IF(J623*0.3&lt;J623-L623,N623,0),IF(J623*0.1&lt;J623-L623,N623,0)))</f>
        <v>0</v>
      </c>
      <c r="P623" s="4">
        <f t="shared" ref="P623" si="205">IF(O623=0,0,IF(F623="OŽ",IF(L623&gt;35,0,IF(J623&gt;35,(36-L623)*1.836,((36-L623)-(36-J623))*1.836)),0)+IF(F623="PČ",IF(L623&gt;31,0,IF(J623&gt;31,(32-L623)*1.347,((32-L623)-(32-J623))*1.347)),0)+ IF(F623="PČneol",IF(L623&gt;15,0,IF(J623&gt;15,(16-L623)*0.255,((16-L623)-(16-J623))*0.255)),0)+IF(F623="PŽ",IF(L623&gt;31,0,IF(J623&gt;31,(32-L623)*0.255,((32-L623)-(32-J623))*0.255)),0)+IF(F623="EČ",IF(L623&gt;23,0,IF(J623&gt;23,(24-L623)*0.612,((24-L623)-(24-J623))*0.612)),0)+IF(F623="EČneol",IF(L623&gt;7,0,IF(J623&gt;7,(8-L623)*0.204,((8-L623)-(8-J623))*0.204)),0)+IF(F623="EŽ",IF(L623&gt;23,0,IF(J623&gt;23,(24-L623)*0.204,((24-L623)-(24-J623))*0.204)),0)+IF(F623="PT",IF(L623&gt;31,0,IF(J623&gt;31,(32-L623)*0.204,((32-L623)-(32-J623))*0.204)),0)+IF(F623="JOŽ",IF(L623&gt;23,0,IF(J623&gt;23,(24-L623)*0.255,((24-L623)-(24-J623))*0.255)),0)+IF(F623="JPČ",IF(L623&gt;23,0,IF(J623&gt;23,(24-L623)*0.204,((24-L623)-(24-J623))*0.204)),0)+IF(F623="JEČ",IF(L623&gt;15,0,IF(J623&gt;15,(16-L623)*0.102,((16-L623)-(16-J623))*0.102)),0)+IF(F623="JEOF",IF(L623&gt;15,0,IF(J623&gt;15,(16-L623)*0.102,((16-L623)-(16-J623))*0.102)),0)+IF(F623="JnPČ",IF(L623&gt;15,0,IF(J623&gt;15,(16-L623)*0.153,((16-L623)-(16-J623))*0.153)),0)+IF(F623="JnEČ",IF(L623&gt;15,0,IF(J623&gt;15,(16-L623)*0.0765,((16-L623)-(16-J623))*0.0765)),0)+IF(F623="JčPČ",IF(L623&gt;15,0,IF(J623&gt;15,(16-L623)*0.06375,((16-L623)-(16-J623))*0.06375)),0)+IF(F623="JčEČ",IF(L623&gt;15,0,IF(J623&gt;15,(16-L623)*0.051,((16-L623)-(16-J623))*0.051)),0)+IF(F623="NEAK",IF(L623&gt;23,0,IF(J623&gt;23,(24-L623)*0.03444,((24-L623)-(24-J623))*0.03444)),0))</f>
        <v>0</v>
      </c>
      <c r="Q623" s="11">
        <f t="shared" ref="Q623" si="206">IF(ISERROR(P623*100/N623),0,(P623*100/N623))</f>
        <v>0</v>
      </c>
      <c r="R623" s="10">
        <f t="shared" ref="R623:R632" si="207">IF(Q623&lt;=30,O623+P623,O623+O623*0.3)*IF(G623=1,0.4,IF(G623=2,0.75,IF(G623="1 (kas 4 m. 1 k. nerengiamos)",0.52,1)))*IF(D623="olimpinė",1,IF(M623="Ne",0.5,1))*IF(OR(A$5="Lietuvos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federacija"),IF(OR(J623&lt;8,K623&lt;16),0,1),1)*E623*IF(I623&lt;=1,1,1/I623)*IF(OR(A$5="Lietuvos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23" s="8"/>
      <c r="T623" s="8"/>
    </row>
    <row r="624" spans="1:20">
      <c r="A624" s="62">
        <v>2</v>
      </c>
      <c r="B624" s="62"/>
      <c r="C624" s="12"/>
      <c r="D624" s="62"/>
      <c r="E624" s="62"/>
      <c r="F624" s="62"/>
      <c r="G624" s="62"/>
      <c r="H624" s="62"/>
      <c r="I624" s="62"/>
      <c r="J624" s="62"/>
      <c r="K624" s="62"/>
      <c r="L624" s="62"/>
      <c r="M624" s="62"/>
      <c r="N624" s="3">
        <f t="shared" si="203"/>
        <v>0</v>
      </c>
      <c r="O624" s="9">
        <f t="shared" si="204"/>
        <v>0</v>
      </c>
      <c r="P624" s="4">
        <f t="shared" ref="P624:P632" si="208">IF(O624=0,0,IF(F624="OŽ",IF(L624&gt;35,0,IF(J624&gt;35,(36-L624)*1.836,((36-L624)-(36-J624))*1.836)),0)+IF(F624="PČ",IF(L624&gt;31,0,IF(J624&gt;31,(32-L624)*1.347,((32-L624)-(32-J624))*1.347)),0)+ IF(F624="PČneol",IF(L624&gt;15,0,IF(J624&gt;15,(16-L624)*0.255,((16-L624)-(16-J624))*0.255)),0)+IF(F624="PŽ",IF(L624&gt;31,0,IF(J624&gt;31,(32-L624)*0.255,((32-L624)-(32-J624))*0.255)),0)+IF(F624="EČ",IF(L624&gt;23,0,IF(J624&gt;23,(24-L624)*0.612,((24-L624)-(24-J624))*0.612)),0)+IF(F624="EČneol",IF(L624&gt;7,0,IF(J624&gt;7,(8-L624)*0.204,((8-L624)-(8-J624))*0.204)),0)+IF(F624="EŽ",IF(L624&gt;23,0,IF(J624&gt;23,(24-L624)*0.204,((24-L624)-(24-J624))*0.204)),0)+IF(F624="PT",IF(L624&gt;31,0,IF(J624&gt;31,(32-L624)*0.204,((32-L624)-(32-J624))*0.204)),0)+IF(F624="JOŽ",IF(L624&gt;23,0,IF(J624&gt;23,(24-L624)*0.255,((24-L624)-(24-J624))*0.255)),0)+IF(F624="JPČ",IF(L624&gt;23,0,IF(J624&gt;23,(24-L624)*0.204,((24-L624)-(24-J624))*0.204)),0)+IF(F624="JEČ",IF(L624&gt;15,0,IF(J624&gt;15,(16-L624)*0.102,((16-L624)-(16-J624))*0.102)),0)+IF(F624="JEOF",IF(L624&gt;15,0,IF(J624&gt;15,(16-L624)*0.102,((16-L624)-(16-J624))*0.102)),0)+IF(F624="JnPČ",IF(L624&gt;15,0,IF(J624&gt;15,(16-L624)*0.153,((16-L624)-(16-J624))*0.153)),0)+IF(F624="JnEČ",IF(L624&gt;15,0,IF(J624&gt;15,(16-L624)*0.0765,((16-L624)-(16-J624))*0.0765)),0)+IF(F624="JčPČ",IF(L624&gt;15,0,IF(J624&gt;15,(16-L624)*0.06375,((16-L624)-(16-J624))*0.06375)),0)+IF(F624="JčEČ",IF(L624&gt;15,0,IF(J624&gt;15,(16-L624)*0.051,((16-L624)-(16-J624))*0.051)),0)+IF(F624="NEAK",IF(L624&gt;23,0,IF(J624&gt;23,(24-L624)*0.03444,((24-L624)-(24-J624))*0.03444)),0))</f>
        <v>0</v>
      </c>
      <c r="Q624" s="11">
        <f t="shared" ref="Q624:Q632" si="209">IF(ISERROR(P624*100/N624),0,(P624*100/N624))</f>
        <v>0</v>
      </c>
      <c r="R624" s="10">
        <f t="shared" si="207"/>
        <v>0</v>
      </c>
      <c r="S624" s="8"/>
      <c r="T624" s="8"/>
    </row>
    <row r="625" spans="1:20">
      <c r="A625" s="62">
        <v>3</v>
      </c>
      <c r="B625" s="62"/>
      <c r="C625" s="12"/>
      <c r="D625" s="62"/>
      <c r="E625" s="62"/>
      <c r="F625" s="62"/>
      <c r="G625" s="62"/>
      <c r="H625" s="62"/>
      <c r="I625" s="62"/>
      <c r="J625" s="62"/>
      <c r="K625" s="62"/>
      <c r="L625" s="62"/>
      <c r="M625" s="62"/>
      <c r="N625" s="3">
        <f t="shared" si="203"/>
        <v>0</v>
      </c>
      <c r="O625" s="9">
        <f t="shared" si="204"/>
        <v>0</v>
      </c>
      <c r="P625" s="4">
        <f t="shared" si="208"/>
        <v>0</v>
      </c>
      <c r="Q625" s="11">
        <f t="shared" si="209"/>
        <v>0</v>
      </c>
      <c r="R625" s="10">
        <f t="shared" si="207"/>
        <v>0</v>
      </c>
      <c r="S625" s="8"/>
      <c r="T625" s="8"/>
    </row>
    <row r="626" spans="1:20">
      <c r="A626" s="62">
        <v>4</v>
      </c>
      <c r="B626" s="62"/>
      <c r="C626" s="12"/>
      <c r="D626" s="62"/>
      <c r="E626" s="62"/>
      <c r="F626" s="62"/>
      <c r="G626" s="62"/>
      <c r="H626" s="62"/>
      <c r="I626" s="62"/>
      <c r="J626" s="62"/>
      <c r="K626" s="62"/>
      <c r="L626" s="62"/>
      <c r="M626" s="62"/>
      <c r="N626" s="3">
        <f t="shared" si="203"/>
        <v>0</v>
      </c>
      <c r="O626" s="9">
        <f t="shared" si="204"/>
        <v>0</v>
      </c>
      <c r="P626" s="4">
        <f t="shared" si="208"/>
        <v>0</v>
      </c>
      <c r="Q626" s="11">
        <f t="shared" si="209"/>
        <v>0</v>
      </c>
      <c r="R626" s="10">
        <f t="shared" si="207"/>
        <v>0</v>
      </c>
      <c r="S626" s="8"/>
      <c r="T626" s="8"/>
    </row>
    <row r="627" spans="1:20">
      <c r="A627" s="62">
        <v>5</v>
      </c>
      <c r="B627" s="62"/>
      <c r="C627" s="12"/>
      <c r="D627" s="62"/>
      <c r="E627" s="62"/>
      <c r="F627" s="62"/>
      <c r="G627" s="62"/>
      <c r="H627" s="62"/>
      <c r="I627" s="62"/>
      <c r="J627" s="62"/>
      <c r="K627" s="62"/>
      <c r="L627" s="62"/>
      <c r="M627" s="62"/>
      <c r="N627" s="3">
        <f t="shared" si="203"/>
        <v>0</v>
      </c>
      <c r="O627" s="9">
        <f t="shared" si="204"/>
        <v>0</v>
      </c>
      <c r="P627" s="4">
        <f t="shared" si="208"/>
        <v>0</v>
      </c>
      <c r="Q627" s="11">
        <f t="shared" si="209"/>
        <v>0</v>
      </c>
      <c r="R627" s="10">
        <f t="shared" si="207"/>
        <v>0</v>
      </c>
      <c r="S627" s="8"/>
      <c r="T627" s="8"/>
    </row>
    <row r="628" spans="1:20">
      <c r="A628" s="62">
        <v>6</v>
      </c>
      <c r="B628" s="62"/>
      <c r="C628" s="12"/>
      <c r="D628" s="62"/>
      <c r="E628" s="62"/>
      <c r="F628" s="62"/>
      <c r="G628" s="62"/>
      <c r="H628" s="62"/>
      <c r="I628" s="62"/>
      <c r="J628" s="62"/>
      <c r="K628" s="62"/>
      <c r="L628" s="62"/>
      <c r="M628" s="62"/>
      <c r="N628" s="3">
        <f t="shared" si="203"/>
        <v>0</v>
      </c>
      <c r="O628" s="9">
        <f t="shared" si="204"/>
        <v>0</v>
      </c>
      <c r="P628" s="4">
        <f t="shared" si="208"/>
        <v>0</v>
      </c>
      <c r="Q628" s="11">
        <f t="shared" si="209"/>
        <v>0</v>
      </c>
      <c r="R628" s="10">
        <f t="shared" si="207"/>
        <v>0</v>
      </c>
      <c r="S628" s="8"/>
      <c r="T628" s="8"/>
    </row>
    <row r="629" spans="1:20">
      <c r="A629" s="62">
        <v>7</v>
      </c>
      <c r="B629" s="62"/>
      <c r="C629" s="12"/>
      <c r="D629" s="62"/>
      <c r="E629" s="62"/>
      <c r="F629" s="62"/>
      <c r="G629" s="62"/>
      <c r="H629" s="62"/>
      <c r="I629" s="62"/>
      <c r="J629" s="62"/>
      <c r="K629" s="62"/>
      <c r="L629" s="62"/>
      <c r="M629" s="62"/>
      <c r="N629" s="3">
        <f t="shared" si="203"/>
        <v>0</v>
      </c>
      <c r="O629" s="9">
        <f t="shared" si="204"/>
        <v>0</v>
      </c>
      <c r="P629" s="4">
        <f t="shared" si="208"/>
        <v>0</v>
      </c>
      <c r="Q629" s="11">
        <f t="shared" si="209"/>
        <v>0</v>
      </c>
      <c r="R629" s="10">
        <f t="shared" si="207"/>
        <v>0</v>
      </c>
      <c r="S629" s="8"/>
      <c r="T629" s="8"/>
    </row>
    <row r="630" spans="1:20">
      <c r="A630" s="62">
        <v>8</v>
      </c>
      <c r="B630" s="62"/>
      <c r="C630" s="12"/>
      <c r="D630" s="62"/>
      <c r="E630" s="62"/>
      <c r="F630" s="62"/>
      <c r="G630" s="62"/>
      <c r="H630" s="62"/>
      <c r="I630" s="62"/>
      <c r="J630" s="62"/>
      <c r="K630" s="62"/>
      <c r="L630" s="62"/>
      <c r="M630" s="62"/>
      <c r="N630" s="3">
        <f t="shared" si="203"/>
        <v>0</v>
      </c>
      <c r="O630" s="9">
        <f t="shared" si="204"/>
        <v>0</v>
      </c>
      <c r="P630" s="4">
        <f t="shared" si="208"/>
        <v>0</v>
      </c>
      <c r="Q630" s="11">
        <f t="shared" si="209"/>
        <v>0</v>
      </c>
      <c r="R630" s="10">
        <f t="shared" si="207"/>
        <v>0</v>
      </c>
      <c r="S630" s="8"/>
      <c r="T630" s="8"/>
    </row>
    <row r="631" spans="1:20">
      <c r="A631" s="62">
        <v>9</v>
      </c>
      <c r="B631" s="62"/>
      <c r="C631" s="12"/>
      <c r="D631" s="62"/>
      <c r="E631" s="62"/>
      <c r="F631" s="62"/>
      <c r="G631" s="62"/>
      <c r="H631" s="62"/>
      <c r="I631" s="62"/>
      <c r="J631" s="62"/>
      <c r="K631" s="62"/>
      <c r="L631" s="62"/>
      <c r="M631" s="62"/>
      <c r="N631" s="3">
        <f t="shared" si="203"/>
        <v>0</v>
      </c>
      <c r="O631" s="9">
        <f t="shared" si="204"/>
        <v>0</v>
      </c>
      <c r="P631" s="4">
        <f t="shared" si="208"/>
        <v>0</v>
      </c>
      <c r="Q631" s="11">
        <f t="shared" si="209"/>
        <v>0</v>
      </c>
      <c r="R631" s="10">
        <f t="shared" si="207"/>
        <v>0</v>
      </c>
      <c r="S631" s="8"/>
      <c r="T631" s="8"/>
    </row>
    <row r="632" spans="1:20">
      <c r="A632" s="62">
        <v>10</v>
      </c>
      <c r="B632" s="62"/>
      <c r="C632" s="12"/>
      <c r="D632" s="62"/>
      <c r="E632" s="62"/>
      <c r="F632" s="62"/>
      <c r="G632" s="62"/>
      <c r="H632" s="62"/>
      <c r="I632" s="62"/>
      <c r="J632" s="62"/>
      <c r="K632" s="62"/>
      <c r="L632" s="62"/>
      <c r="M632" s="62"/>
      <c r="N632" s="3">
        <f t="shared" si="203"/>
        <v>0</v>
      </c>
      <c r="O632" s="9">
        <f t="shared" si="204"/>
        <v>0</v>
      </c>
      <c r="P632" s="4">
        <f t="shared" si="208"/>
        <v>0</v>
      </c>
      <c r="Q632" s="11">
        <f t="shared" si="209"/>
        <v>0</v>
      </c>
      <c r="R632" s="10">
        <f t="shared" si="207"/>
        <v>0</v>
      </c>
      <c r="S632" s="8"/>
      <c r="T632" s="8"/>
    </row>
    <row r="633" spans="1:20">
      <c r="A633" s="65" t="s">
        <v>35</v>
      </c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7"/>
      <c r="R633" s="10">
        <f>SUM(R623:R632)</f>
        <v>0</v>
      </c>
      <c r="S633" s="8"/>
      <c r="T633" s="8"/>
    </row>
    <row r="634" spans="1:20" ht="15.75">
      <c r="A634" s="24" t="s">
        <v>36</v>
      </c>
      <c r="B634" s="24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6"/>
      <c r="S634" s="8"/>
      <c r="T634" s="8"/>
    </row>
    <row r="635" spans="1:20">
      <c r="A635" s="49" t="s">
        <v>58</v>
      </c>
      <c r="B635" s="49"/>
      <c r="C635" s="49"/>
      <c r="D635" s="49"/>
      <c r="E635" s="49"/>
      <c r="F635" s="49"/>
      <c r="G635" s="49"/>
      <c r="H635" s="49"/>
      <c r="I635" s="49"/>
      <c r="J635" s="15"/>
      <c r="K635" s="15"/>
      <c r="L635" s="15"/>
      <c r="M635" s="15"/>
      <c r="N635" s="15"/>
      <c r="O635" s="15"/>
      <c r="P635" s="15"/>
      <c r="Q635" s="15"/>
      <c r="R635" s="16"/>
      <c r="S635" s="8"/>
      <c r="T635" s="8"/>
    </row>
    <row r="636" spans="1:20" s="8" customFormat="1">
      <c r="A636" s="49"/>
      <c r="B636" s="49"/>
      <c r="C636" s="49"/>
      <c r="D636" s="49"/>
      <c r="E636" s="49"/>
      <c r="F636" s="49"/>
      <c r="G636" s="49"/>
      <c r="H636" s="49"/>
      <c r="I636" s="49"/>
      <c r="J636" s="15"/>
      <c r="K636" s="15"/>
      <c r="L636" s="15"/>
      <c r="M636" s="15"/>
      <c r="N636" s="15"/>
      <c r="O636" s="15"/>
      <c r="P636" s="15"/>
      <c r="Q636" s="15"/>
      <c r="R636" s="16"/>
    </row>
    <row r="637" spans="1:20" ht="13.9" customHeight="1">
      <c r="A637" s="68" t="s">
        <v>159</v>
      </c>
      <c r="B637" s="69"/>
      <c r="C637" s="69"/>
      <c r="D637" s="69"/>
      <c r="E637" s="69"/>
      <c r="F637" s="69"/>
      <c r="G637" s="69"/>
      <c r="H637" s="69"/>
      <c r="I637" s="69"/>
      <c r="J637" s="69"/>
      <c r="K637" s="69"/>
      <c r="L637" s="69"/>
      <c r="M637" s="69"/>
      <c r="N637" s="69"/>
      <c r="O637" s="69"/>
      <c r="P637" s="69"/>
      <c r="Q637" s="58"/>
      <c r="R637" s="8"/>
      <c r="S637" s="8"/>
      <c r="T637" s="8"/>
    </row>
    <row r="638" spans="1:20" ht="15.6" customHeight="1">
      <c r="A638" s="70" t="s">
        <v>26</v>
      </c>
      <c r="B638" s="71"/>
      <c r="C638" s="71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8"/>
      <c r="R638" s="8"/>
      <c r="S638" s="8"/>
      <c r="T638" s="8"/>
    </row>
    <row r="639" spans="1:20" ht="13.9" customHeight="1">
      <c r="A639" s="68" t="s">
        <v>46</v>
      </c>
      <c r="B639" s="69"/>
      <c r="C639" s="69"/>
      <c r="D639" s="69"/>
      <c r="E639" s="69"/>
      <c r="F639" s="69"/>
      <c r="G639" s="69"/>
      <c r="H639" s="69"/>
      <c r="I639" s="69"/>
      <c r="J639" s="69"/>
      <c r="K639" s="69"/>
      <c r="L639" s="69"/>
      <c r="M639" s="69"/>
      <c r="N639" s="69"/>
      <c r="O639" s="69"/>
      <c r="P639" s="69"/>
      <c r="Q639" s="58"/>
      <c r="R639" s="8"/>
      <c r="S639" s="8"/>
      <c r="T639" s="8"/>
    </row>
    <row r="640" spans="1:20">
      <c r="A640" s="62">
        <v>1</v>
      </c>
      <c r="B640" s="62"/>
      <c r="C640" s="12"/>
      <c r="D640" s="62"/>
      <c r="E640" s="62"/>
      <c r="F640" s="62"/>
      <c r="G640" s="62"/>
      <c r="H640" s="62"/>
      <c r="I640" s="62"/>
      <c r="J640" s="62"/>
      <c r="K640" s="62"/>
      <c r="L640" s="62"/>
      <c r="M640" s="62"/>
      <c r="N640" s="3">
        <f t="shared" ref="N640:N649" si="210">(IF(F640="OŽ",IF(L640=1,550.8,IF(L640=2,426.38,IF(L640=3,342.14,IF(L640=4,181.44,IF(L640=5,168.48,IF(L640=6,155.52,IF(L640=7,148.5,IF(L640=8,144,0))))))))+IF(L640&lt;=8,0,IF(L640&lt;=16,137.7,IF(L640&lt;=24,108,IF(L640&lt;=32,80.1,IF(L640&lt;=36,52.2,0)))))-IF(L640&lt;=8,0,IF(L640&lt;=16,(L640-9)*2.754,IF(L640&lt;=24,(L640-17)* 2.754,IF(L640&lt;=32,(L640-25)* 2.754,IF(L640&lt;=36,(L640-33)*2.754,0))))),0)+IF(F640="PČ",IF(L640=1,449,IF(L640=2,314.6,IF(L640=3,238,IF(L640=4,172,IF(L640=5,159,IF(L640=6,145,IF(L640=7,132,IF(L640=8,119,0))))))))+IF(L640&lt;=8,0,IF(L640&lt;=16,88,IF(L640&lt;=24,55,IF(L640&lt;=32,22,0))))-IF(L640&lt;=8,0,IF(L640&lt;=16,(L640-9)*2.245,IF(L640&lt;=24,(L640-17)*2.245,IF(L640&lt;=32,(L640-25)*2.245,0)))),0)+IF(F640="PČneol",IF(L640=1,85,IF(L640=2,64.61,IF(L640=3,50.76,IF(L640=4,16.25,IF(L640=5,15,IF(L640=6,13.75,IF(L640=7,12.5,IF(L640=8,11.25,0))))))))+IF(L640&lt;=8,0,IF(L640&lt;=16,9,0))-IF(L640&lt;=8,0,IF(L640&lt;=16,(L640-9)*0.425,0)),0)+IF(F640="PŽ",IF(L640=1,85,IF(L640=2,59.5,IF(L640=3,45,IF(L640=4,32.5,IF(L640=5,30,IF(L640=6,27.5,IF(L640=7,25,IF(L640=8,22.5,0))))))))+IF(L640&lt;=8,0,IF(L640&lt;=16,19,IF(L640&lt;=24,13,IF(L640&lt;=32,8,0))))-IF(L640&lt;=8,0,IF(L640&lt;=16,(L640-9)*0.425,IF(L640&lt;=24,(L640-17)*0.425,IF(L640&lt;=32,(L640-25)*0.425,0)))),0)+IF(F640="EČ",IF(L640=1,204,IF(L640=2,156.24,IF(L640=3,123.84,IF(L640=4,72,IF(L640=5,66,IF(L640=6,60,IF(L640=7,54,IF(L640=8,48,0))))))))+IF(L640&lt;=8,0,IF(L640&lt;=16,40,IF(L640&lt;=24,25,0)))-IF(L640&lt;=8,0,IF(L640&lt;=16,(L640-9)*1.02,IF(L640&lt;=24,(L640-17)*1.02,0))),0)+IF(F640="EČneol",IF(L640=1,68,IF(L640=2,51.69,IF(L640=3,40.61,IF(L640=4,13,IF(L640=5,12,IF(L640=6,11,IF(L640=7,10,IF(L640=8,9,0)))))))))+IF(F640="EŽ",IF(L640=1,68,IF(L640=2,47.6,IF(L640=3,36,IF(L640=4,18,IF(L640=5,16.5,IF(L640=6,15,IF(L640=7,13.5,IF(L640=8,12,0))))))))+IF(L640&lt;=8,0,IF(L640&lt;=16,10,IF(L640&lt;=24,6,0)))-IF(L640&lt;=8,0,IF(L640&lt;=16,(L640-9)*0.34,IF(L640&lt;=24,(L640-17)*0.34,0))),0)+IF(F640="PT",IF(L640=1,68,IF(L640=2,52.08,IF(L640=3,41.28,IF(L640=4,24,IF(L640=5,22,IF(L640=6,20,IF(L640=7,18,IF(L640=8,16,0))))))))+IF(L640&lt;=8,0,IF(L640&lt;=16,13,IF(L640&lt;=24,9,IF(L640&lt;=32,4,0))))-IF(L640&lt;=8,0,IF(L640&lt;=16,(L640-9)*0.34,IF(L640&lt;=24,(L640-17)*0.34,IF(L640&lt;=32,(L640-25)*0.34,0)))),0)+IF(F640="JOŽ",IF(L640=1,85,IF(L640=2,59.5,IF(L640=3,45,IF(L640=4,32.5,IF(L640=5,30,IF(L640=6,27.5,IF(L640=7,25,IF(L640=8,22.5,0))))))))+IF(L640&lt;=8,0,IF(L640&lt;=16,19,IF(L640&lt;=24,13,0)))-IF(L640&lt;=8,0,IF(L640&lt;=16,(L640-9)*0.425,IF(L640&lt;=24,(L640-17)*0.425,0))),0)+IF(F640="JPČ",IF(L640=1,68,IF(L640=2,47.6,IF(L640=3,36,IF(L640=4,26,IF(L640=5,24,IF(L640=6,22,IF(L640=7,20,IF(L640=8,18,0))))))))+IF(L640&lt;=8,0,IF(L640&lt;=16,13,IF(L640&lt;=24,9,0)))-IF(L640&lt;=8,0,IF(L640&lt;=16,(L640-9)*0.34,IF(L640&lt;=24,(L640-17)*0.34,0))),0)+IF(F640="JEČ",IF(L640=1,34,IF(L640=2,26.04,IF(L640=3,20.6,IF(L640=4,12,IF(L640=5,11,IF(L640=6,10,IF(L640=7,9,IF(L640=8,8,0))))))))+IF(L640&lt;=8,0,IF(L640&lt;=16,6,0))-IF(L640&lt;=8,0,IF(L640&lt;=16,(L640-9)*0.17,0)),0)+IF(F640="JEOF",IF(L640=1,34,IF(L640=2,26.04,IF(L640=3,20.6,IF(L640=4,12,IF(L640=5,11,IF(L640=6,10,IF(L640=7,9,IF(L640=8,8,0))))))))+IF(L640&lt;=8,0,IF(L640&lt;=16,6,0))-IF(L640&lt;=8,0,IF(L640&lt;=16,(L640-9)*0.17,0)),0)+IF(F640="JnPČ",IF(L640=1,51,IF(L640=2,35.7,IF(L640=3,27,IF(L640=4,19.5,IF(L640=5,18,IF(L640=6,16.5,IF(L640=7,15,IF(L640=8,13.5,0))))))))+IF(L640&lt;=8,0,IF(L640&lt;=16,10,0))-IF(L640&lt;=8,0,IF(L640&lt;=16,(L640-9)*0.255,0)),0)+IF(F640="JnEČ",IF(L640=1,25.5,IF(L640=2,19.53,IF(L640=3,15.48,IF(L640=4,9,IF(L640=5,8.25,IF(L640=6,7.5,IF(L640=7,6.75,IF(L640=8,6,0))))))))+IF(L640&lt;=8,0,IF(L640&lt;=16,5,0))-IF(L640&lt;=8,0,IF(L640&lt;=16,(L640-9)*0.1275,0)),0)+IF(F640="JčPČ",IF(L640=1,21.25,IF(L640=2,14.5,IF(L640=3,11.5,IF(L640=4,7,IF(L640=5,6.5,IF(L640=6,6,IF(L640=7,5.5,IF(L640=8,5,0))))))))+IF(L640&lt;=8,0,IF(L640&lt;=16,4,0))-IF(L640&lt;=8,0,IF(L640&lt;=16,(L640-9)*0.10625,0)),0)+IF(F640="JčEČ",IF(L640=1,17,IF(L640=2,13.02,IF(L640=3,10.32,IF(L640=4,6,IF(L640=5,5.5,IF(L640=6,5,IF(L640=7,4.5,IF(L640=8,4,0))))))))+IF(L640&lt;=8,0,IF(L640&lt;=16,3,0))-IF(L640&lt;=8,0,IF(L640&lt;=16,(L640-9)*0.085,0)),0)+IF(F640="NEAK",IF(L640=1,11.48,IF(L640=2,8.79,IF(L640=3,6.97,IF(L640=4,4.05,IF(L640=5,3.71,IF(L640=6,3.38,IF(L640=7,3.04,IF(L640=8,2.7,0))))))))+IF(L640&lt;=8,0,IF(L640&lt;=16,2,IF(L640&lt;=24,1.3,0)))-IF(L640&lt;=8,0,IF(L640&lt;=16,(L640-9)*0.0574,IF(L640&lt;=24,(L640-17)*0.0574,0))),0))*IF(L640&lt;0,1,IF(OR(F640="PČ",F640="PŽ",F640="PT"),IF(J640&lt;32,J640/32,1),1))* IF(L640&lt;0,1,IF(OR(F640="EČ",F640="EŽ",F640="JOŽ",F640="JPČ",F640="NEAK"),IF(J640&lt;24,J640/24,1),1))*IF(L640&lt;0,1,IF(OR(F640="PČneol",F640="JEČ",F640="JEOF",F640="JnPČ",F640="JnEČ",F640="JčPČ",F640="JčEČ"),IF(J640&lt;16,J640/16,1),1))*IF(L640&lt;0,1,IF(F640="EČneol",IF(J640&lt;8,J640/8,1),1))</f>
        <v>0</v>
      </c>
      <c r="O640" s="9">
        <f t="shared" ref="O640:O649" si="211">IF(F640="OŽ",N640,IF(H640="Ne",IF(J640*0.3&lt;J640-L640,N640,0),IF(J640*0.1&lt;J640-L640,N640,0)))</f>
        <v>0</v>
      </c>
      <c r="P640" s="4">
        <f t="shared" ref="P640" si="212">IF(O640=0,0,IF(F640="OŽ",IF(L640&gt;35,0,IF(J640&gt;35,(36-L640)*1.836,((36-L640)-(36-J640))*1.836)),0)+IF(F640="PČ",IF(L640&gt;31,0,IF(J640&gt;31,(32-L640)*1.347,((32-L640)-(32-J640))*1.347)),0)+ IF(F640="PČneol",IF(L640&gt;15,0,IF(J640&gt;15,(16-L640)*0.255,((16-L640)-(16-J640))*0.255)),0)+IF(F640="PŽ",IF(L640&gt;31,0,IF(J640&gt;31,(32-L640)*0.255,((32-L640)-(32-J640))*0.255)),0)+IF(F640="EČ",IF(L640&gt;23,0,IF(J640&gt;23,(24-L640)*0.612,((24-L640)-(24-J640))*0.612)),0)+IF(F640="EČneol",IF(L640&gt;7,0,IF(J640&gt;7,(8-L640)*0.204,((8-L640)-(8-J640))*0.204)),0)+IF(F640="EŽ",IF(L640&gt;23,0,IF(J640&gt;23,(24-L640)*0.204,((24-L640)-(24-J640))*0.204)),0)+IF(F640="PT",IF(L640&gt;31,0,IF(J640&gt;31,(32-L640)*0.204,((32-L640)-(32-J640))*0.204)),0)+IF(F640="JOŽ",IF(L640&gt;23,0,IF(J640&gt;23,(24-L640)*0.255,((24-L640)-(24-J640))*0.255)),0)+IF(F640="JPČ",IF(L640&gt;23,0,IF(J640&gt;23,(24-L640)*0.204,((24-L640)-(24-J640))*0.204)),0)+IF(F640="JEČ",IF(L640&gt;15,0,IF(J640&gt;15,(16-L640)*0.102,((16-L640)-(16-J640))*0.102)),0)+IF(F640="JEOF",IF(L640&gt;15,0,IF(J640&gt;15,(16-L640)*0.102,((16-L640)-(16-J640))*0.102)),0)+IF(F640="JnPČ",IF(L640&gt;15,0,IF(J640&gt;15,(16-L640)*0.153,((16-L640)-(16-J640))*0.153)),0)+IF(F640="JnEČ",IF(L640&gt;15,0,IF(J640&gt;15,(16-L640)*0.0765,((16-L640)-(16-J640))*0.0765)),0)+IF(F640="JčPČ",IF(L640&gt;15,0,IF(J640&gt;15,(16-L640)*0.06375,((16-L640)-(16-J640))*0.06375)),0)+IF(F640="JčEČ",IF(L640&gt;15,0,IF(J640&gt;15,(16-L640)*0.051,((16-L640)-(16-J640))*0.051)),0)+IF(F640="NEAK",IF(L640&gt;23,0,IF(J640&gt;23,(24-L640)*0.03444,((24-L640)-(24-J640))*0.03444)),0))</f>
        <v>0</v>
      </c>
      <c r="Q640" s="11">
        <f t="shared" ref="Q640" si="213">IF(ISERROR(P640*100/N640),0,(P640*100/N640))</f>
        <v>0</v>
      </c>
      <c r="R640" s="10">
        <f t="shared" ref="R640:R649" si="214">IF(Q640&lt;=30,O640+P640,O640+O640*0.3)*IF(G640=1,0.4,IF(G640=2,0.75,IF(G640="1 (kas 4 m. 1 k. nerengiamos)",0.52,1)))*IF(D640="olimpinė",1,IF(M640="Ne",0.5,1))*IF(OR(A$5="Lietuvos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federacija"),IF(OR(J640&lt;8,K640&lt;16),0,1),1)*E640*IF(I640&lt;=1,1,1/I640)*IF(OR(A$5="Lietuvos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40" s="8"/>
      <c r="T640" s="8"/>
    </row>
    <row r="641" spans="1:20">
      <c r="A641" s="62">
        <v>2</v>
      </c>
      <c r="B641" s="62"/>
      <c r="C641" s="12"/>
      <c r="D641" s="62"/>
      <c r="E641" s="62"/>
      <c r="F641" s="62"/>
      <c r="G641" s="62"/>
      <c r="H641" s="62"/>
      <c r="I641" s="62"/>
      <c r="J641" s="62"/>
      <c r="K641" s="62"/>
      <c r="L641" s="62"/>
      <c r="M641" s="62"/>
      <c r="N641" s="3">
        <f t="shared" si="210"/>
        <v>0</v>
      </c>
      <c r="O641" s="9">
        <f t="shared" si="211"/>
        <v>0</v>
      </c>
      <c r="P641" s="4">
        <f t="shared" ref="P641:P649" si="215">IF(O641=0,0,IF(F641="OŽ",IF(L641&gt;35,0,IF(J641&gt;35,(36-L641)*1.836,((36-L641)-(36-J641))*1.836)),0)+IF(F641="PČ",IF(L641&gt;31,0,IF(J641&gt;31,(32-L641)*1.347,((32-L641)-(32-J641))*1.347)),0)+ IF(F641="PČneol",IF(L641&gt;15,0,IF(J641&gt;15,(16-L641)*0.255,((16-L641)-(16-J641))*0.255)),0)+IF(F641="PŽ",IF(L641&gt;31,0,IF(J641&gt;31,(32-L641)*0.255,((32-L641)-(32-J641))*0.255)),0)+IF(F641="EČ",IF(L641&gt;23,0,IF(J641&gt;23,(24-L641)*0.612,((24-L641)-(24-J641))*0.612)),0)+IF(F641="EČneol",IF(L641&gt;7,0,IF(J641&gt;7,(8-L641)*0.204,((8-L641)-(8-J641))*0.204)),0)+IF(F641="EŽ",IF(L641&gt;23,0,IF(J641&gt;23,(24-L641)*0.204,((24-L641)-(24-J641))*0.204)),0)+IF(F641="PT",IF(L641&gt;31,0,IF(J641&gt;31,(32-L641)*0.204,((32-L641)-(32-J641))*0.204)),0)+IF(F641="JOŽ",IF(L641&gt;23,0,IF(J641&gt;23,(24-L641)*0.255,((24-L641)-(24-J641))*0.255)),0)+IF(F641="JPČ",IF(L641&gt;23,0,IF(J641&gt;23,(24-L641)*0.204,((24-L641)-(24-J641))*0.204)),0)+IF(F641="JEČ",IF(L641&gt;15,0,IF(J641&gt;15,(16-L641)*0.102,((16-L641)-(16-J641))*0.102)),0)+IF(F641="JEOF",IF(L641&gt;15,0,IF(J641&gt;15,(16-L641)*0.102,((16-L641)-(16-J641))*0.102)),0)+IF(F641="JnPČ",IF(L641&gt;15,0,IF(J641&gt;15,(16-L641)*0.153,((16-L641)-(16-J641))*0.153)),0)+IF(F641="JnEČ",IF(L641&gt;15,0,IF(J641&gt;15,(16-L641)*0.0765,((16-L641)-(16-J641))*0.0765)),0)+IF(F641="JčPČ",IF(L641&gt;15,0,IF(J641&gt;15,(16-L641)*0.06375,((16-L641)-(16-J641))*0.06375)),0)+IF(F641="JčEČ",IF(L641&gt;15,0,IF(J641&gt;15,(16-L641)*0.051,((16-L641)-(16-J641))*0.051)),0)+IF(F641="NEAK",IF(L641&gt;23,0,IF(J641&gt;23,(24-L641)*0.03444,((24-L641)-(24-J641))*0.03444)),0))</f>
        <v>0</v>
      </c>
      <c r="Q641" s="11">
        <f t="shared" ref="Q641:Q649" si="216">IF(ISERROR(P641*100/N641),0,(P641*100/N641))</f>
        <v>0</v>
      </c>
      <c r="R641" s="10">
        <f t="shared" si="214"/>
        <v>0</v>
      </c>
      <c r="S641" s="8"/>
      <c r="T641" s="8"/>
    </row>
    <row r="642" spans="1:20">
      <c r="A642" s="62">
        <v>3</v>
      </c>
      <c r="B642" s="62"/>
      <c r="C642" s="12"/>
      <c r="D642" s="62"/>
      <c r="E642" s="62"/>
      <c r="F642" s="62"/>
      <c r="G642" s="62"/>
      <c r="H642" s="62"/>
      <c r="I642" s="62"/>
      <c r="J642" s="62"/>
      <c r="K642" s="62"/>
      <c r="L642" s="62"/>
      <c r="M642" s="62"/>
      <c r="N642" s="3">
        <f t="shared" si="210"/>
        <v>0</v>
      </c>
      <c r="O642" s="9">
        <f t="shared" si="211"/>
        <v>0</v>
      </c>
      <c r="P642" s="4">
        <f t="shared" si="215"/>
        <v>0</v>
      </c>
      <c r="Q642" s="11">
        <f t="shared" si="216"/>
        <v>0</v>
      </c>
      <c r="R642" s="10">
        <f t="shared" si="214"/>
        <v>0</v>
      </c>
      <c r="S642" s="8"/>
      <c r="T642" s="8"/>
    </row>
    <row r="643" spans="1:20">
      <c r="A643" s="62">
        <v>4</v>
      </c>
      <c r="B643" s="62"/>
      <c r="C643" s="12"/>
      <c r="D643" s="62"/>
      <c r="E643" s="62"/>
      <c r="F643" s="62"/>
      <c r="G643" s="62"/>
      <c r="H643" s="62"/>
      <c r="I643" s="62"/>
      <c r="J643" s="62"/>
      <c r="K643" s="62"/>
      <c r="L643" s="62"/>
      <c r="M643" s="62"/>
      <c r="N643" s="3">
        <f t="shared" si="210"/>
        <v>0</v>
      </c>
      <c r="O643" s="9">
        <f t="shared" si="211"/>
        <v>0</v>
      </c>
      <c r="P643" s="4">
        <f t="shared" si="215"/>
        <v>0</v>
      </c>
      <c r="Q643" s="11">
        <f t="shared" si="216"/>
        <v>0</v>
      </c>
      <c r="R643" s="10">
        <f t="shared" si="214"/>
        <v>0</v>
      </c>
      <c r="S643" s="8"/>
      <c r="T643" s="8"/>
    </row>
    <row r="644" spans="1:20">
      <c r="A644" s="62">
        <v>5</v>
      </c>
      <c r="B644" s="62"/>
      <c r="C644" s="12"/>
      <c r="D644" s="62"/>
      <c r="E644" s="62"/>
      <c r="F644" s="62"/>
      <c r="G644" s="62"/>
      <c r="H644" s="62"/>
      <c r="I644" s="62"/>
      <c r="J644" s="62"/>
      <c r="K644" s="62"/>
      <c r="L644" s="62"/>
      <c r="M644" s="62"/>
      <c r="N644" s="3">
        <f t="shared" si="210"/>
        <v>0</v>
      </c>
      <c r="O644" s="9">
        <f t="shared" si="211"/>
        <v>0</v>
      </c>
      <c r="P644" s="4">
        <f t="shared" si="215"/>
        <v>0</v>
      </c>
      <c r="Q644" s="11">
        <f t="shared" si="216"/>
        <v>0</v>
      </c>
      <c r="R644" s="10">
        <f t="shared" si="214"/>
        <v>0</v>
      </c>
      <c r="S644" s="8"/>
      <c r="T644" s="8"/>
    </row>
    <row r="645" spans="1:20">
      <c r="A645" s="62">
        <v>6</v>
      </c>
      <c r="B645" s="62"/>
      <c r="C645" s="12"/>
      <c r="D645" s="62"/>
      <c r="E645" s="62"/>
      <c r="F645" s="62"/>
      <c r="G645" s="62"/>
      <c r="H645" s="62"/>
      <c r="I645" s="62"/>
      <c r="J645" s="62"/>
      <c r="K645" s="62"/>
      <c r="L645" s="62"/>
      <c r="M645" s="62"/>
      <c r="N645" s="3">
        <f t="shared" si="210"/>
        <v>0</v>
      </c>
      <c r="O645" s="9">
        <f t="shared" si="211"/>
        <v>0</v>
      </c>
      <c r="P645" s="4">
        <f t="shared" si="215"/>
        <v>0</v>
      </c>
      <c r="Q645" s="11">
        <f t="shared" si="216"/>
        <v>0</v>
      </c>
      <c r="R645" s="10">
        <f t="shared" si="214"/>
        <v>0</v>
      </c>
      <c r="S645" s="8"/>
      <c r="T645" s="8"/>
    </row>
    <row r="646" spans="1:20">
      <c r="A646" s="62">
        <v>7</v>
      </c>
      <c r="B646" s="62"/>
      <c r="C646" s="12"/>
      <c r="D646" s="62"/>
      <c r="E646" s="62"/>
      <c r="F646" s="62"/>
      <c r="G646" s="62"/>
      <c r="H646" s="62"/>
      <c r="I646" s="62"/>
      <c r="J646" s="62"/>
      <c r="K646" s="62"/>
      <c r="L646" s="62"/>
      <c r="M646" s="62"/>
      <c r="N646" s="3">
        <f t="shared" si="210"/>
        <v>0</v>
      </c>
      <c r="O646" s="9">
        <f t="shared" si="211"/>
        <v>0</v>
      </c>
      <c r="P646" s="4">
        <f t="shared" si="215"/>
        <v>0</v>
      </c>
      <c r="Q646" s="11">
        <f t="shared" si="216"/>
        <v>0</v>
      </c>
      <c r="R646" s="10">
        <f t="shared" si="214"/>
        <v>0</v>
      </c>
      <c r="S646" s="8"/>
      <c r="T646" s="8"/>
    </row>
    <row r="647" spans="1:20">
      <c r="A647" s="62">
        <v>8</v>
      </c>
      <c r="B647" s="62"/>
      <c r="C647" s="12"/>
      <c r="D647" s="62"/>
      <c r="E647" s="62"/>
      <c r="F647" s="62"/>
      <c r="G647" s="62"/>
      <c r="H647" s="62"/>
      <c r="I647" s="62"/>
      <c r="J647" s="62"/>
      <c r="K647" s="62"/>
      <c r="L647" s="62"/>
      <c r="M647" s="62"/>
      <c r="N647" s="3">
        <f t="shared" si="210"/>
        <v>0</v>
      </c>
      <c r="O647" s="9">
        <f t="shared" si="211"/>
        <v>0</v>
      </c>
      <c r="P647" s="4">
        <f t="shared" si="215"/>
        <v>0</v>
      </c>
      <c r="Q647" s="11">
        <f t="shared" si="216"/>
        <v>0</v>
      </c>
      <c r="R647" s="10">
        <f t="shared" si="214"/>
        <v>0</v>
      </c>
      <c r="S647" s="8"/>
      <c r="T647" s="8"/>
    </row>
    <row r="648" spans="1:20">
      <c r="A648" s="62">
        <v>9</v>
      </c>
      <c r="B648" s="62"/>
      <c r="C648" s="12"/>
      <c r="D648" s="62"/>
      <c r="E648" s="62"/>
      <c r="F648" s="62"/>
      <c r="G648" s="62"/>
      <c r="H648" s="62"/>
      <c r="I648" s="62"/>
      <c r="J648" s="62"/>
      <c r="K648" s="62"/>
      <c r="L648" s="62"/>
      <c r="M648" s="62"/>
      <c r="N648" s="3">
        <f t="shared" si="210"/>
        <v>0</v>
      </c>
      <c r="O648" s="9">
        <f t="shared" si="211"/>
        <v>0</v>
      </c>
      <c r="P648" s="4">
        <f t="shared" si="215"/>
        <v>0</v>
      </c>
      <c r="Q648" s="11">
        <f t="shared" si="216"/>
        <v>0</v>
      </c>
      <c r="R648" s="10">
        <f t="shared" si="214"/>
        <v>0</v>
      </c>
      <c r="S648" s="8"/>
      <c r="T648" s="8"/>
    </row>
    <row r="649" spans="1:20">
      <c r="A649" s="62">
        <v>10</v>
      </c>
      <c r="B649" s="62"/>
      <c r="C649" s="12"/>
      <c r="D649" s="62"/>
      <c r="E649" s="62"/>
      <c r="F649" s="62"/>
      <c r="G649" s="62"/>
      <c r="H649" s="62"/>
      <c r="I649" s="62"/>
      <c r="J649" s="62"/>
      <c r="K649" s="62"/>
      <c r="L649" s="62"/>
      <c r="M649" s="62"/>
      <c r="N649" s="3">
        <f t="shared" si="210"/>
        <v>0</v>
      </c>
      <c r="O649" s="9">
        <f t="shared" si="211"/>
        <v>0</v>
      </c>
      <c r="P649" s="4">
        <f t="shared" si="215"/>
        <v>0</v>
      </c>
      <c r="Q649" s="11">
        <f t="shared" si="216"/>
        <v>0</v>
      </c>
      <c r="R649" s="10">
        <f t="shared" si="214"/>
        <v>0</v>
      </c>
      <c r="S649" s="8"/>
      <c r="T649" s="8"/>
    </row>
    <row r="650" spans="1:20" ht="13.9" customHeight="1">
      <c r="A650" s="65" t="s">
        <v>35</v>
      </c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  <c r="P650" s="66"/>
      <c r="Q650" s="67"/>
      <c r="R650" s="10">
        <f>SUM(R640:R649)</f>
        <v>0</v>
      </c>
      <c r="S650" s="8"/>
      <c r="T650" s="8"/>
    </row>
    <row r="651" spans="1:20" ht="15.75">
      <c r="A651" s="24" t="s">
        <v>36</v>
      </c>
      <c r="B651" s="24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6"/>
      <c r="S651" s="8"/>
      <c r="T651" s="8"/>
    </row>
    <row r="652" spans="1:20">
      <c r="A652" s="49" t="s">
        <v>58</v>
      </c>
      <c r="B652" s="49"/>
      <c r="C652" s="49"/>
      <c r="D652" s="49"/>
      <c r="E652" s="49"/>
      <c r="F652" s="49"/>
      <c r="G652" s="49"/>
      <c r="H652" s="49"/>
      <c r="I652" s="49"/>
      <c r="J652" s="15"/>
      <c r="K652" s="15"/>
      <c r="L652" s="15"/>
      <c r="M652" s="15"/>
      <c r="N652" s="15"/>
      <c r="O652" s="15"/>
      <c r="P652" s="15"/>
      <c r="Q652" s="15"/>
      <c r="R652" s="16"/>
      <c r="S652" s="8"/>
      <c r="T652" s="8"/>
    </row>
    <row r="653" spans="1:20" s="8" customFormat="1">
      <c r="A653" s="49"/>
      <c r="B653" s="49"/>
      <c r="C653" s="49"/>
      <c r="D653" s="49"/>
      <c r="E653" s="49"/>
      <c r="F653" s="49"/>
      <c r="G653" s="49"/>
      <c r="H653" s="49"/>
      <c r="I653" s="49"/>
      <c r="J653" s="15"/>
      <c r="K653" s="15"/>
      <c r="L653" s="15"/>
      <c r="M653" s="15"/>
      <c r="N653" s="15"/>
      <c r="O653" s="15"/>
      <c r="P653" s="15"/>
      <c r="Q653" s="15"/>
      <c r="R653" s="16"/>
    </row>
    <row r="654" spans="1:20">
      <c r="A654" s="68" t="s">
        <v>159</v>
      </c>
      <c r="B654" s="69"/>
      <c r="C654" s="69"/>
      <c r="D654" s="69"/>
      <c r="E654" s="69"/>
      <c r="F654" s="69"/>
      <c r="G654" s="69"/>
      <c r="H654" s="69"/>
      <c r="I654" s="69"/>
      <c r="J654" s="69"/>
      <c r="K654" s="69"/>
      <c r="L654" s="69"/>
      <c r="M654" s="69"/>
      <c r="N654" s="69"/>
      <c r="O654" s="69"/>
      <c r="P654" s="69"/>
      <c r="Q654" s="58"/>
      <c r="R654" s="8"/>
      <c r="S654" s="8"/>
      <c r="T654" s="8"/>
    </row>
    <row r="655" spans="1:20" ht="18">
      <c r="A655" s="70" t="s">
        <v>26</v>
      </c>
      <c r="B655" s="71"/>
      <c r="C655" s="71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8"/>
      <c r="R655" s="8"/>
      <c r="S655" s="8"/>
      <c r="T655" s="8"/>
    </row>
    <row r="656" spans="1:20">
      <c r="A656" s="68" t="s">
        <v>46</v>
      </c>
      <c r="B656" s="69"/>
      <c r="C656" s="69"/>
      <c r="D656" s="69"/>
      <c r="E656" s="69"/>
      <c r="F656" s="69"/>
      <c r="G656" s="69"/>
      <c r="H656" s="69"/>
      <c r="I656" s="69"/>
      <c r="J656" s="69"/>
      <c r="K656" s="69"/>
      <c r="L656" s="69"/>
      <c r="M656" s="69"/>
      <c r="N656" s="69"/>
      <c r="O656" s="69"/>
      <c r="P656" s="69"/>
      <c r="Q656" s="58"/>
      <c r="R656" s="8"/>
      <c r="S656" s="8"/>
      <c r="T656" s="8"/>
    </row>
    <row r="657" spans="1:20">
      <c r="A657" s="62">
        <v>1</v>
      </c>
      <c r="B657" s="62"/>
      <c r="C657" s="12"/>
      <c r="D657" s="62"/>
      <c r="E657" s="62"/>
      <c r="F657" s="62"/>
      <c r="G657" s="62"/>
      <c r="H657" s="62"/>
      <c r="I657" s="62"/>
      <c r="J657" s="62"/>
      <c r="K657" s="62"/>
      <c r="L657" s="62"/>
      <c r="M657" s="62"/>
      <c r="N657" s="3">
        <f t="shared" ref="N657:N666" si="217">(IF(F657="OŽ",IF(L657=1,550.8,IF(L657=2,426.38,IF(L657=3,342.14,IF(L657=4,181.44,IF(L657=5,168.48,IF(L657=6,155.52,IF(L657=7,148.5,IF(L657=8,144,0))))))))+IF(L657&lt;=8,0,IF(L657&lt;=16,137.7,IF(L657&lt;=24,108,IF(L657&lt;=32,80.1,IF(L657&lt;=36,52.2,0)))))-IF(L657&lt;=8,0,IF(L657&lt;=16,(L657-9)*2.754,IF(L657&lt;=24,(L657-17)* 2.754,IF(L657&lt;=32,(L657-25)* 2.754,IF(L657&lt;=36,(L657-33)*2.754,0))))),0)+IF(F657="PČ",IF(L657=1,449,IF(L657=2,314.6,IF(L657=3,238,IF(L657=4,172,IF(L657=5,159,IF(L657=6,145,IF(L657=7,132,IF(L657=8,119,0))))))))+IF(L657&lt;=8,0,IF(L657&lt;=16,88,IF(L657&lt;=24,55,IF(L657&lt;=32,22,0))))-IF(L657&lt;=8,0,IF(L657&lt;=16,(L657-9)*2.245,IF(L657&lt;=24,(L657-17)*2.245,IF(L657&lt;=32,(L657-25)*2.245,0)))),0)+IF(F657="PČneol",IF(L657=1,85,IF(L657=2,64.61,IF(L657=3,50.76,IF(L657=4,16.25,IF(L657=5,15,IF(L657=6,13.75,IF(L657=7,12.5,IF(L657=8,11.25,0))))))))+IF(L657&lt;=8,0,IF(L657&lt;=16,9,0))-IF(L657&lt;=8,0,IF(L657&lt;=16,(L657-9)*0.425,0)),0)+IF(F657="PŽ",IF(L657=1,85,IF(L657=2,59.5,IF(L657=3,45,IF(L657=4,32.5,IF(L657=5,30,IF(L657=6,27.5,IF(L657=7,25,IF(L657=8,22.5,0))))))))+IF(L657&lt;=8,0,IF(L657&lt;=16,19,IF(L657&lt;=24,13,IF(L657&lt;=32,8,0))))-IF(L657&lt;=8,0,IF(L657&lt;=16,(L657-9)*0.425,IF(L657&lt;=24,(L657-17)*0.425,IF(L657&lt;=32,(L657-25)*0.425,0)))),0)+IF(F657="EČ",IF(L657=1,204,IF(L657=2,156.24,IF(L657=3,123.84,IF(L657=4,72,IF(L657=5,66,IF(L657=6,60,IF(L657=7,54,IF(L657=8,48,0))))))))+IF(L657&lt;=8,0,IF(L657&lt;=16,40,IF(L657&lt;=24,25,0)))-IF(L657&lt;=8,0,IF(L657&lt;=16,(L657-9)*1.02,IF(L657&lt;=24,(L657-17)*1.02,0))),0)+IF(F657="EČneol",IF(L657=1,68,IF(L657=2,51.69,IF(L657=3,40.61,IF(L657=4,13,IF(L657=5,12,IF(L657=6,11,IF(L657=7,10,IF(L657=8,9,0)))))))))+IF(F657="EŽ",IF(L657=1,68,IF(L657=2,47.6,IF(L657=3,36,IF(L657=4,18,IF(L657=5,16.5,IF(L657=6,15,IF(L657=7,13.5,IF(L657=8,12,0))))))))+IF(L657&lt;=8,0,IF(L657&lt;=16,10,IF(L657&lt;=24,6,0)))-IF(L657&lt;=8,0,IF(L657&lt;=16,(L657-9)*0.34,IF(L657&lt;=24,(L657-17)*0.34,0))),0)+IF(F657="PT",IF(L657=1,68,IF(L657=2,52.08,IF(L657=3,41.28,IF(L657=4,24,IF(L657=5,22,IF(L657=6,20,IF(L657=7,18,IF(L657=8,16,0))))))))+IF(L657&lt;=8,0,IF(L657&lt;=16,13,IF(L657&lt;=24,9,IF(L657&lt;=32,4,0))))-IF(L657&lt;=8,0,IF(L657&lt;=16,(L657-9)*0.34,IF(L657&lt;=24,(L657-17)*0.34,IF(L657&lt;=32,(L657-25)*0.34,0)))),0)+IF(F657="JOŽ",IF(L657=1,85,IF(L657=2,59.5,IF(L657=3,45,IF(L657=4,32.5,IF(L657=5,30,IF(L657=6,27.5,IF(L657=7,25,IF(L657=8,22.5,0))))))))+IF(L657&lt;=8,0,IF(L657&lt;=16,19,IF(L657&lt;=24,13,0)))-IF(L657&lt;=8,0,IF(L657&lt;=16,(L657-9)*0.425,IF(L657&lt;=24,(L657-17)*0.425,0))),0)+IF(F657="JPČ",IF(L657=1,68,IF(L657=2,47.6,IF(L657=3,36,IF(L657=4,26,IF(L657=5,24,IF(L657=6,22,IF(L657=7,20,IF(L657=8,18,0))))))))+IF(L657&lt;=8,0,IF(L657&lt;=16,13,IF(L657&lt;=24,9,0)))-IF(L657&lt;=8,0,IF(L657&lt;=16,(L657-9)*0.34,IF(L657&lt;=24,(L657-17)*0.34,0))),0)+IF(F657="JEČ",IF(L657=1,34,IF(L657=2,26.04,IF(L657=3,20.6,IF(L657=4,12,IF(L657=5,11,IF(L657=6,10,IF(L657=7,9,IF(L657=8,8,0))))))))+IF(L657&lt;=8,0,IF(L657&lt;=16,6,0))-IF(L657&lt;=8,0,IF(L657&lt;=16,(L657-9)*0.17,0)),0)+IF(F657="JEOF",IF(L657=1,34,IF(L657=2,26.04,IF(L657=3,20.6,IF(L657=4,12,IF(L657=5,11,IF(L657=6,10,IF(L657=7,9,IF(L657=8,8,0))))))))+IF(L657&lt;=8,0,IF(L657&lt;=16,6,0))-IF(L657&lt;=8,0,IF(L657&lt;=16,(L657-9)*0.17,0)),0)+IF(F657="JnPČ",IF(L657=1,51,IF(L657=2,35.7,IF(L657=3,27,IF(L657=4,19.5,IF(L657=5,18,IF(L657=6,16.5,IF(L657=7,15,IF(L657=8,13.5,0))))))))+IF(L657&lt;=8,0,IF(L657&lt;=16,10,0))-IF(L657&lt;=8,0,IF(L657&lt;=16,(L657-9)*0.255,0)),0)+IF(F657="JnEČ",IF(L657=1,25.5,IF(L657=2,19.53,IF(L657=3,15.48,IF(L657=4,9,IF(L657=5,8.25,IF(L657=6,7.5,IF(L657=7,6.75,IF(L657=8,6,0))))))))+IF(L657&lt;=8,0,IF(L657&lt;=16,5,0))-IF(L657&lt;=8,0,IF(L657&lt;=16,(L657-9)*0.1275,0)),0)+IF(F657="JčPČ",IF(L657=1,21.25,IF(L657=2,14.5,IF(L657=3,11.5,IF(L657=4,7,IF(L657=5,6.5,IF(L657=6,6,IF(L657=7,5.5,IF(L657=8,5,0))))))))+IF(L657&lt;=8,0,IF(L657&lt;=16,4,0))-IF(L657&lt;=8,0,IF(L657&lt;=16,(L657-9)*0.10625,0)),0)+IF(F657="JčEČ",IF(L657=1,17,IF(L657=2,13.02,IF(L657=3,10.32,IF(L657=4,6,IF(L657=5,5.5,IF(L657=6,5,IF(L657=7,4.5,IF(L657=8,4,0))))))))+IF(L657&lt;=8,0,IF(L657&lt;=16,3,0))-IF(L657&lt;=8,0,IF(L657&lt;=16,(L657-9)*0.085,0)),0)+IF(F657="NEAK",IF(L657=1,11.48,IF(L657=2,8.79,IF(L657=3,6.97,IF(L657=4,4.05,IF(L657=5,3.71,IF(L657=6,3.38,IF(L657=7,3.04,IF(L657=8,2.7,0))))))))+IF(L657&lt;=8,0,IF(L657&lt;=16,2,IF(L657&lt;=24,1.3,0)))-IF(L657&lt;=8,0,IF(L657&lt;=16,(L657-9)*0.0574,IF(L657&lt;=24,(L657-17)*0.0574,0))),0))*IF(L657&lt;0,1,IF(OR(F657="PČ",F657="PŽ",F657="PT"),IF(J657&lt;32,J657/32,1),1))* IF(L657&lt;0,1,IF(OR(F657="EČ",F657="EŽ",F657="JOŽ",F657="JPČ",F657="NEAK"),IF(J657&lt;24,J657/24,1),1))*IF(L657&lt;0,1,IF(OR(F657="PČneol",F657="JEČ",F657="JEOF",F657="JnPČ",F657="JnEČ",F657="JčPČ",F657="JčEČ"),IF(J657&lt;16,J657/16,1),1))*IF(L657&lt;0,1,IF(F657="EČneol",IF(J657&lt;8,J657/8,1),1))</f>
        <v>0</v>
      </c>
      <c r="O657" s="9">
        <f t="shared" ref="O657:O666" si="218">IF(F657="OŽ",N657,IF(H657="Ne",IF(J657*0.3&lt;J657-L657,N657,0),IF(J657*0.1&lt;J657-L657,N657,0)))</f>
        <v>0</v>
      </c>
      <c r="P657" s="4">
        <f t="shared" ref="P657" si="219">IF(O657=0,0,IF(F657="OŽ",IF(L657&gt;35,0,IF(J657&gt;35,(36-L657)*1.836,((36-L657)-(36-J657))*1.836)),0)+IF(F657="PČ",IF(L657&gt;31,0,IF(J657&gt;31,(32-L657)*1.347,((32-L657)-(32-J657))*1.347)),0)+ IF(F657="PČneol",IF(L657&gt;15,0,IF(J657&gt;15,(16-L657)*0.255,((16-L657)-(16-J657))*0.255)),0)+IF(F657="PŽ",IF(L657&gt;31,0,IF(J657&gt;31,(32-L657)*0.255,((32-L657)-(32-J657))*0.255)),0)+IF(F657="EČ",IF(L657&gt;23,0,IF(J657&gt;23,(24-L657)*0.612,((24-L657)-(24-J657))*0.612)),0)+IF(F657="EČneol",IF(L657&gt;7,0,IF(J657&gt;7,(8-L657)*0.204,((8-L657)-(8-J657))*0.204)),0)+IF(F657="EŽ",IF(L657&gt;23,0,IF(J657&gt;23,(24-L657)*0.204,((24-L657)-(24-J657))*0.204)),0)+IF(F657="PT",IF(L657&gt;31,0,IF(J657&gt;31,(32-L657)*0.204,((32-L657)-(32-J657))*0.204)),0)+IF(F657="JOŽ",IF(L657&gt;23,0,IF(J657&gt;23,(24-L657)*0.255,((24-L657)-(24-J657))*0.255)),0)+IF(F657="JPČ",IF(L657&gt;23,0,IF(J657&gt;23,(24-L657)*0.204,((24-L657)-(24-J657))*0.204)),0)+IF(F657="JEČ",IF(L657&gt;15,0,IF(J657&gt;15,(16-L657)*0.102,((16-L657)-(16-J657))*0.102)),0)+IF(F657="JEOF",IF(L657&gt;15,0,IF(J657&gt;15,(16-L657)*0.102,((16-L657)-(16-J657))*0.102)),0)+IF(F657="JnPČ",IF(L657&gt;15,0,IF(J657&gt;15,(16-L657)*0.153,((16-L657)-(16-J657))*0.153)),0)+IF(F657="JnEČ",IF(L657&gt;15,0,IF(J657&gt;15,(16-L657)*0.0765,((16-L657)-(16-J657))*0.0765)),0)+IF(F657="JčPČ",IF(L657&gt;15,0,IF(J657&gt;15,(16-L657)*0.06375,((16-L657)-(16-J657))*0.06375)),0)+IF(F657="JčEČ",IF(L657&gt;15,0,IF(J657&gt;15,(16-L657)*0.051,((16-L657)-(16-J657))*0.051)),0)+IF(F657="NEAK",IF(L657&gt;23,0,IF(J657&gt;23,(24-L657)*0.03444,((24-L657)-(24-J657))*0.03444)),0))</f>
        <v>0</v>
      </c>
      <c r="Q657" s="11">
        <f t="shared" ref="Q657" si="220">IF(ISERROR(P657*100/N657),0,(P657*100/N657))</f>
        <v>0</v>
      </c>
      <c r="R657" s="10">
        <f t="shared" ref="R657:R666" si="221">IF(Q657&lt;=30,O657+P657,O657+O657*0.3)*IF(G657=1,0.4,IF(G657=2,0.75,IF(G657="1 (kas 4 m. 1 k. nerengiamos)",0.52,1)))*IF(D657="olimpinė",1,IF(M657="Ne",0.5,1))*IF(OR(A$5="Lietuvos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federacija"),IF(OR(J657&lt;8,K657&lt;16),0,1),1)*E657*IF(I657&lt;=1,1,1/I657)*IF(OR(A$5="Lietuvos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57" s="8"/>
      <c r="T657" s="8"/>
    </row>
    <row r="658" spans="1:20">
      <c r="A658" s="62">
        <v>2</v>
      </c>
      <c r="B658" s="62"/>
      <c r="C658" s="12"/>
      <c r="D658" s="62"/>
      <c r="E658" s="62"/>
      <c r="F658" s="62"/>
      <c r="G658" s="62"/>
      <c r="H658" s="62"/>
      <c r="I658" s="62"/>
      <c r="J658" s="62"/>
      <c r="K658" s="62"/>
      <c r="L658" s="62"/>
      <c r="M658" s="62"/>
      <c r="N658" s="3">
        <f t="shared" si="217"/>
        <v>0</v>
      </c>
      <c r="O658" s="9">
        <f t="shared" si="218"/>
        <v>0</v>
      </c>
      <c r="P658" s="4">
        <f t="shared" ref="P658:P666" si="222">IF(O658=0,0,IF(F658="OŽ",IF(L658&gt;35,0,IF(J658&gt;35,(36-L658)*1.836,((36-L658)-(36-J658))*1.836)),0)+IF(F658="PČ",IF(L658&gt;31,0,IF(J658&gt;31,(32-L658)*1.347,((32-L658)-(32-J658))*1.347)),0)+ IF(F658="PČneol",IF(L658&gt;15,0,IF(J658&gt;15,(16-L658)*0.255,((16-L658)-(16-J658))*0.255)),0)+IF(F658="PŽ",IF(L658&gt;31,0,IF(J658&gt;31,(32-L658)*0.255,((32-L658)-(32-J658))*0.255)),0)+IF(F658="EČ",IF(L658&gt;23,0,IF(J658&gt;23,(24-L658)*0.612,((24-L658)-(24-J658))*0.612)),0)+IF(F658="EČneol",IF(L658&gt;7,0,IF(J658&gt;7,(8-L658)*0.204,((8-L658)-(8-J658))*0.204)),0)+IF(F658="EŽ",IF(L658&gt;23,0,IF(J658&gt;23,(24-L658)*0.204,((24-L658)-(24-J658))*0.204)),0)+IF(F658="PT",IF(L658&gt;31,0,IF(J658&gt;31,(32-L658)*0.204,((32-L658)-(32-J658))*0.204)),0)+IF(F658="JOŽ",IF(L658&gt;23,0,IF(J658&gt;23,(24-L658)*0.255,((24-L658)-(24-J658))*0.255)),0)+IF(F658="JPČ",IF(L658&gt;23,0,IF(J658&gt;23,(24-L658)*0.204,((24-L658)-(24-J658))*0.204)),0)+IF(F658="JEČ",IF(L658&gt;15,0,IF(J658&gt;15,(16-L658)*0.102,((16-L658)-(16-J658))*0.102)),0)+IF(F658="JEOF",IF(L658&gt;15,0,IF(J658&gt;15,(16-L658)*0.102,((16-L658)-(16-J658))*0.102)),0)+IF(F658="JnPČ",IF(L658&gt;15,0,IF(J658&gt;15,(16-L658)*0.153,((16-L658)-(16-J658))*0.153)),0)+IF(F658="JnEČ",IF(L658&gt;15,0,IF(J658&gt;15,(16-L658)*0.0765,((16-L658)-(16-J658))*0.0765)),0)+IF(F658="JčPČ",IF(L658&gt;15,0,IF(J658&gt;15,(16-L658)*0.06375,((16-L658)-(16-J658))*0.06375)),0)+IF(F658="JčEČ",IF(L658&gt;15,0,IF(J658&gt;15,(16-L658)*0.051,((16-L658)-(16-J658))*0.051)),0)+IF(F658="NEAK",IF(L658&gt;23,0,IF(J658&gt;23,(24-L658)*0.03444,((24-L658)-(24-J658))*0.03444)),0))</f>
        <v>0</v>
      </c>
      <c r="Q658" s="11">
        <f t="shared" ref="Q658:Q666" si="223">IF(ISERROR(P658*100/N658),0,(P658*100/N658))</f>
        <v>0</v>
      </c>
      <c r="R658" s="10">
        <f t="shared" si="221"/>
        <v>0</v>
      </c>
      <c r="S658" s="8"/>
      <c r="T658" s="8"/>
    </row>
    <row r="659" spans="1:20">
      <c r="A659" s="62">
        <v>3</v>
      </c>
      <c r="B659" s="62"/>
      <c r="C659" s="12"/>
      <c r="D659" s="62"/>
      <c r="E659" s="62"/>
      <c r="F659" s="62"/>
      <c r="G659" s="62"/>
      <c r="H659" s="62"/>
      <c r="I659" s="62"/>
      <c r="J659" s="62"/>
      <c r="K659" s="62"/>
      <c r="L659" s="62"/>
      <c r="M659" s="62"/>
      <c r="N659" s="3">
        <f t="shared" si="217"/>
        <v>0</v>
      </c>
      <c r="O659" s="9">
        <f t="shared" si="218"/>
        <v>0</v>
      </c>
      <c r="P659" s="4">
        <f t="shared" si="222"/>
        <v>0</v>
      </c>
      <c r="Q659" s="11">
        <f t="shared" si="223"/>
        <v>0</v>
      </c>
      <c r="R659" s="10">
        <f t="shared" si="221"/>
        <v>0</v>
      </c>
      <c r="S659" s="8"/>
      <c r="T659" s="8"/>
    </row>
    <row r="660" spans="1:20">
      <c r="A660" s="62">
        <v>4</v>
      </c>
      <c r="B660" s="62"/>
      <c r="C660" s="12"/>
      <c r="D660" s="62"/>
      <c r="E660" s="62"/>
      <c r="F660" s="62"/>
      <c r="G660" s="62"/>
      <c r="H660" s="62"/>
      <c r="I660" s="62"/>
      <c r="J660" s="62"/>
      <c r="K660" s="62"/>
      <c r="L660" s="62"/>
      <c r="M660" s="62"/>
      <c r="N660" s="3">
        <f t="shared" si="217"/>
        <v>0</v>
      </c>
      <c r="O660" s="9">
        <f t="shared" si="218"/>
        <v>0</v>
      </c>
      <c r="P660" s="4">
        <f t="shared" si="222"/>
        <v>0</v>
      </c>
      <c r="Q660" s="11">
        <f t="shared" si="223"/>
        <v>0</v>
      </c>
      <c r="R660" s="10">
        <f t="shared" si="221"/>
        <v>0</v>
      </c>
      <c r="S660" s="8"/>
      <c r="T660" s="8"/>
    </row>
    <row r="661" spans="1:20">
      <c r="A661" s="62">
        <v>5</v>
      </c>
      <c r="B661" s="62"/>
      <c r="C661" s="12"/>
      <c r="D661" s="62"/>
      <c r="E661" s="62"/>
      <c r="F661" s="62"/>
      <c r="G661" s="62"/>
      <c r="H661" s="62"/>
      <c r="I661" s="62"/>
      <c r="J661" s="62"/>
      <c r="K661" s="62"/>
      <c r="L661" s="62"/>
      <c r="M661" s="62"/>
      <c r="N661" s="3">
        <f t="shared" si="217"/>
        <v>0</v>
      </c>
      <c r="O661" s="9">
        <f t="shared" si="218"/>
        <v>0</v>
      </c>
      <c r="P661" s="4">
        <f t="shared" si="222"/>
        <v>0</v>
      </c>
      <c r="Q661" s="11">
        <f t="shared" si="223"/>
        <v>0</v>
      </c>
      <c r="R661" s="10">
        <f t="shared" si="221"/>
        <v>0</v>
      </c>
      <c r="S661" s="8"/>
      <c r="T661" s="8"/>
    </row>
    <row r="662" spans="1:20">
      <c r="A662" s="62">
        <v>6</v>
      </c>
      <c r="B662" s="62"/>
      <c r="C662" s="12"/>
      <c r="D662" s="62"/>
      <c r="E662" s="62"/>
      <c r="F662" s="62"/>
      <c r="G662" s="62"/>
      <c r="H662" s="62"/>
      <c r="I662" s="62"/>
      <c r="J662" s="62"/>
      <c r="K662" s="62"/>
      <c r="L662" s="62"/>
      <c r="M662" s="62"/>
      <c r="N662" s="3">
        <f t="shared" si="217"/>
        <v>0</v>
      </c>
      <c r="O662" s="9">
        <f t="shared" si="218"/>
        <v>0</v>
      </c>
      <c r="P662" s="4">
        <f t="shared" si="222"/>
        <v>0</v>
      </c>
      <c r="Q662" s="11">
        <f t="shared" si="223"/>
        <v>0</v>
      </c>
      <c r="R662" s="10">
        <f t="shared" si="221"/>
        <v>0</v>
      </c>
      <c r="S662" s="8"/>
      <c r="T662" s="8"/>
    </row>
    <row r="663" spans="1:20">
      <c r="A663" s="62">
        <v>7</v>
      </c>
      <c r="B663" s="62"/>
      <c r="C663" s="12"/>
      <c r="D663" s="62"/>
      <c r="E663" s="62"/>
      <c r="F663" s="62"/>
      <c r="G663" s="62"/>
      <c r="H663" s="62"/>
      <c r="I663" s="62"/>
      <c r="J663" s="62"/>
      <c r="K663" s="62"/>
      <c r="L663" s="62"/>
      <c r="M663" s="62"/>
      <c r="N663" s="3">
        <f t="shared" si="217"/>
        <v>0</v>
      </c>
      <c r="O663" s="9">
        <f t="shared" si="218"/>
        <v>0</v>
      </c>
      <c r="P663" s="4">
        <f t="shared" si="222"/>
        <v>0</v>
      </c>
      <c r="Q663" s="11">
        <f t="shared" si="223"/>
        <v>0</v>
      </c>
      <c r="R663" s="10">
        <f t="shared" si="221"/>
        <v>0</v>
      </c>
      <c r="S663" s="8"/>
      <c r="T663" s="8"/>
    </row>
    <row r="664" spans="1:20">
      <c r="A664" s="62">
        <v>8</v>
      </c>
      <c r="B664" s="62"/>
      <c r="C664" s="12"/>
      <c r="D664" s="62"/>
      <c r="E664" s="62"/>
      <c r="F664" s="62"/>
      <c r="G664" s="62"/>
      <c r="H664" s="62"/>
      <c r="I664" s="62"/>
      <c r="J664" s="62"/>
      <c r="K664" s="62"/>
      <c r="L664" s="62"/>
      <c r="M664" s="62"/>
      <c r="N664" s="3">
        <f t="shared" si="217"/>
        <v>0</v>
      </c>
      <c r="O664" s="9">
        <f t="shared" si="218"/>
        <v>0</v>
      </c>
      <c r="P664" s="4">
        <f t="shared" si="222"/>
        <v>0</v>
      </c>
      <c r="Q664" s="11">
        <f t="shared" si="223"/>
        <v>0</v>
      </c>
      <c r="R664" s="10">
        <f t="shared" si="221"/>
        <v>0</v>
      </c>
      <c r="S664" s="8"/>
      <c r="T664" s="8"/>
    </row>
    <row r="665" spans="1:20">
      <c r="A665" s="62">
        <v>9</v>
      </c>
      <c r="B665" s="62"/>
      <c r="C665" s="12"/>
      <c r="D665" s="62"/>
      <c r="E665" s="62"/>
      <c r="F665" s="62"/>
      <c r="G665" s="62"/>
      <c r="H665" s="62"/>
      <c r="I665" s="62"/>
      <c r="J665" s="62"/>
      <c r="K665" s="62"/>
      <c r="L665" s="62"/>
      <c r="M665" s="62"/>
      <c r="N665" s="3">
        <f t="shared" si="217"/>
        <v>0</v>
      </c>
      <c r="O665" s="9">
        <f t="shared" si="218"/>
        <v>0</v>
      </c>
      <c r="P665" s="4">
        <f t="shared" si="222"/>
        <v>0</v>
      </c>
      <c r="Q665" s="11">
        <f t="shared" si="223"/>
        <v>0</v>
      </c>
      <c r="R665" s="10">
        <f t="shared" si="221"/>
        <v>0</v>
      </c>
      <c r="S665" s="8"/>
      <c r="T665" s="8"/>
    </row>
    <row r="666" spans="1:20">
      <c r="A666" s="62">
        <v>10</v>
      </c>
      <c r="B666" s="62"/>
      <c r="C666" s="12"/>
      <c r="D666" s="62"/>
      <c r="E666" s="62"/>
      <c r="F666" s="62"/>
      <c r="G666" s="62"/>
      <c r="H666" s="62"/>
      <c r="I666" s="62"/>
      <c r="J666" s="62"/>
      <c r="K666" s="62"/>
      <c r="L666" s="62"/>
      <c r="M666" s="62"/>
      <c r="N666" s="3">
        <f t="shared" si="217"/>
        <v>0</v>
      </c>
      <c r="O666" s="9">
        <f t="shared" si="218"/>
        <v>0</v>
      </c>
      <c r="P666" s="4">
        <f t="shared" si="222"/>
        <v>0</v>
      </c>
      <c r="Q666" s="11">
        <f t="shared" si="223"/>
        <v>0</v>
      </c>
      <c r="R666" s="10">
        <f t="shared" si="221"/>
        <v>0</v>
      </c>
      <c r="S666" s="8"/>
      <c r="T666" s="8"/>
    </row>
    <row r="667" spans="1:20">
      <c r="A667" s="65" t="s">
        <v>35</v>
      </c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  <c r="P667" s="66"/>
      <c r="Q667" s="67"/>
      <c r="R667" s="10">
        <f>SUM(R657:R666)</f>
        <v>0</v>
      </c>
      <c r="S667" s="8"/>
      <c r="T667" s="8"/>
    </row>
    <row r="668" spans="1:20" ht="15.75">
      <c r="A668" s="24" t="s">
        <v>36</v>
      </c>
      <c r="B668" s="24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6"/>
      <c r="S668" s="8"/>
      <c r="T668" s="8"/>
    </row>
    <row r="669" spans="1:20">
      <c r="A669" s="49" t="s">
        <v>58</v>
      </c>
      <c r="B669" s="49"/>
      <c r="C669" s="49"/>
      <c r="D669" s="49"/>
      <c r="E669" s="49"/>
      <c r="F669" s="49"/>
      <c r="G669" s="49"/>
      <c r="H669" s="49"/>
      <c r="I669" s="49"/>
      <c r="J669" s="15"/>
      <c r="K669" s="15"/>
      <c r="L669" s="15"/>
      <c r="M669" s="15"/>
      <c r="N669" s="15"/>
      <c r="O669" s="15"/>
      <c r="P669" s="15"/>
      <c r="Q669" s="15"/>
      <c r="R669" s="16"/>
      <c r="S669" s="8"/>
      <c r="T669" s="8"/>
    </row>
    <row r="670" spans="1:20" s="8" customFormat="1">
      <c r="A670" s="49"/>
      <c r="B670" s="49"/>
      <c r="C670" s="49"/>
      <c r="D670" s="49"/>
      <c r="E670" s="49"/>
      <c r="F670" s="49"/>
      <c r="G670" s="49"/>
      <c r="H670" s="49"/>
      <c r="I670" s="49"/>
      <c r="J670" s="15"/>
      <c r="K670" s="15"/>
      <c r="L670" s="15"/>
      <c r="M670" s="15"/>
      <c r="N670" s="15"/>
      <c r="O670" s="15"/>
      <c r="P670" s="15"/>
      <c r="Q670" s="15"/>
      <c r="R670" s="16"/>
    </row>
    <row r="671" spans="1:20">
      <c r="A671" s="68" t="s">
        <v>159</v>
      </c>
      <c r="B671" s="69"/>
      <c r="C671" s="69"/>
      <c r="D671" s="69"/>
      <c r="E671" s="69"/>
      <c r="F671" s="69"/>
      <c r="G671" s="69"/>
      <c r="H671" s="69"/>
      <c r="I671" s="69"/>
      <c r="J671" s="69"/>
      <c r="K671" s="69"/>
      <c r="L671" s="69"/>
      <c r="M671" s="69"/>
      <c r="N671" s="69"/>
      <c r="O671" s="69"/>
      <c r="P671" s="69"/>
      <c r="Q671" s="58"/>
      <c r="R671" s="8"/>
      <c r="S671" s="8"/>
      <c r="T671" s="8"/>
    </row>
    <row r="672" spans="1:20" ht="18">
      <c r="A672" s="70" t="s">
        <v>26</v>
      </c>
      <c r="B672" s="71"/>
      <c r="C672" s="71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8"/>
      <c r="R672" s="8"/>
      <c r="S672" s="8"/>
      <c r="T672" s="8"/>
    </row>
    <row r="673" spans="1:20">
      <c r="A673" s="68" t="s">
        <v>46</v>
      </c>
      <c r="B673" s="69"/>
      <c r="C673" s="69"/>
      <c r="D673" s="69"/>
      <c r="E673" s="69"/>
      <c r="F673" s="69"/>
      <c r="G673" s="69"/>
      <c r="H673" s="69"/>
      <c r="I673" s="69"/>
      <c r="J673" s="69"/>
      <c r="K673" s="69"/>
      <c r="L673" s="69"/>
      <c r="M673" s="69"/>
      <c r="N673" s="69"/>
      <c r="O673" s="69"/>
      <c r="P673" s="69"/>
      <c r="Q673" s="58"/>
      <c r="R673" s="8"/>
      <c r="S673" s="8"/>
      <c r="T673" s="8"/>
    </row>
    <row r="674" spans="1:20">
      <c r="A674" s="62">
        <v>1</v>
      </c>
      <c r="B674" s="62"/>
      <c r="C674" s="12"/>
      <c r="D674" s="62"/>
      <c r="E674" s="62"/>
      <c r="F674" s="62"/>
      <c r="G674" s="62"/>
      <c r="H674" s="62"/>
      <c r="I674" s="62"/>
      <c r="J674" s="62"/>
      <c r="K674" s="62"/>
      <c r="L674" s="62"/>
      <c r="M674" s="62"/>
      <c r="N674" s="3">
        <f t="shared" ref="N674:N683" si="224">(IF(F674="OŽ",IF(L674=1,550.8,IF(L674=2,426.38,IF(L674=3,342.14,IF(L674=4,181.44,IF(L674=5,168.48,IF(L674=6,155.52,IF(L674=7,148.5,IF(L674=8,144,0))))))))+IF(L674&lt;=8,0,IF(L674&lt;=16,137.7,IF(L674&lt;=24,108,IF(L674&lt;=32,80.1,IF(L674&lt;=36,52.2,0)))))-IF(L674&lt;=8,0,IF(L674&lt;=16,(L674-9)*2.754,IF(L674&lt;=24,(L674-17)* 2.754,IF(L674&lt;=32,(L674-25)* 2.754,IF(L674&lt;=36,(L674-33)*2.754,0))))),0)+IF(F674="PČ",IF(L674=1,449,IF(L674=2,314.6,IF(L674=3,238,IF(L674=4,172,IF(L674=5,159,IF(L674=6,145,IF(L674=7,132,IF(L674=8,119,0))))))))+IF(L674&lt;=8,0,IF(L674&lt;=16,88,IF(L674&lt;=24,55,IF(L674&lt;=32,22,0))))-IF(L674&lt;=8,0,IF(L674&lt;=16,(L674-9)*2.245,IF(L674&lt;=24,(L674-17)*2.245,IF(L674&lt;=32,(L674-25)*2.245,0)))),0)+IF(F674="PČneol",IF(L674=1,85,IF(L674=2,64.61,IF(L674=3,50.76,IF(L674=4,16.25,IF(L674=5,15,IF(L674=6,13.75,IF(L674=7,12.5,IF(L674=8,11.25,0))))))))+IF(L674&lt;=8,0,IF(L674&lt;=16,9,0))-IF(L674&lt;=8,0,IF(L674&lt;=16,(L674-9)*0.425,0)),0)+IF(F674="PŽ",IF(L674=1,85,IF(L674=2,59.5,IF(L674=3,45,IF(L674=4,32.5,IF(L674=5,30,IF(L674=6,27.5,IF(L674=7,25,IF(L674=8,22.5,0))))))))+IF(L674&lt;=8,0,IF(L674&lt;=16,19,IF(L674&lt;=24,13,IF(L674&lt;=32,8,0))))-IF(L674&lt;=8,0,IF(L674&lt;=16,(L674-9)*0.425,IF(L674&lt;=24,(L674-17)*0.425,IF(L674&lt;=32,(L674-25)*0.425,0)))),0)+IF(F674="EČ",IF(L674=1,204,IF(L674=2,156.24,IF(L674=3,123.84,IF(L674=4,72,IF(L674=5,66,IF(L674=6,60,IF(L674=7,54,IF(L674=8,48,0))))))))+IF(L674&lt;=8,0,IF(L674&lt;=16,40,IF(L674&lt;=24,25,0)))-IF(L674&lt;=8,0,IF(L674&lt;=16,(L674-9)*1.02,IF(L674&lt;=24,(L674-17)*1.02,0))),0)+IF(F674="EČneol",IF(L674=1,68,IF(L674=2,51.69,IF(L674=3,40.61,IF(L674=4,13,IF(L674=5,12,IF(L674=6,11,IF(L674=7,10,IF(L674=8,9,0)))))))))+IF(F674="EŽ",IF(L674=1,68,IF(L674=2,47.6,IF(L674=3,36,IF(L674=4,18,IF(L674=5,16.5,IF(L674=6,15,IF(L674=7,13.5,IF(L674=8,12,0))))))))+IF(L674&lt;=8,0,IF(L674&lt;=16,10,IF(L674&lt;=24,6,0)))-IF(L674&lt;=8,0,IF(L674&lt;=16,(L674-9)*0.34,IF(L674&lt;=24,(L674-17)*0.34,0))),0)+IF(F674="PT",IF(L674=1,68,IF(L674=2,52.08,IF(L674=3,41.28,IF(L674=4,24,IF(L674=5,22,IF(L674=6,20,IF(L674=7,18,IF(L674=8,16,0))))))))+IF(L674&lt;=8,0,IF(L674&lt;=16,13,IF(L674&lt;=24,9,IF(L674&lt;=32,4,0))))-IF(L674&lt;=8,0,IF(L674&lt;=16,(L674-9)*0.34,IF(L674&lt;=24,(L674-17)*0.34,IF(L674&lt;=32,(L674-25)*0.34,0)))),0)+IF(F674="JOŽ",IF(L674=1,85,IF(L674=2,59.5,IF(L674=3,45,IF(L674=4,32.5,IF(L674=5,30,IF(L674=6,27.5,IF(L674=7,25,IF(L674=8,22.5,0))))))))+IF(L674&lt;=8,0,IF(L674&lt;=16,19,IF(L674&lt;=24,13,0)))-IF(L674&lt;=8,0,IF(L674&lt;=16,(L674-9)*0.425,IF(L674&lt;=24,(L674-17)*0.425,0))),0)+IF(F674="JPČ",IF(L674=1,68,IF(L674=2,47.6,IF(L674=3,36,IF(L674=4,26,IF(L674=5,24,IF(L674=6,22,IF(L674=7,20,IF(L674=8,18,0))))))))+IF(L674&lt;=8,0,IF(L674&lt;=16,13,IF(L674&lt;=24,9,0)))-IF(L674&lt;=8,0,IF(L674&lt;=16,(L674-9)*0.34,IF(L674&lt;=24,(L674-17)*0.34,0))),0)+IF(F674="JEČ",IF(L674=1,34,IF(L674=2,26.04,IF(L674=3,20.6,IF(L674=4,12,IF(L674=5,11,IF(L674=6,10,IF(L674=7,9,IF(L674=8,8,0))))))))+IF(L674&lt;=8,0,IF(L674&lt;=16,6,0))-IF(L674&lt;=8,0,IF(L674&lt;=16,(L674-9)*0.17,0)),0)+IF(F674="JEOF",IF(L674=1,34,IF(L674=2,26.04,IF(L674=3,20.6,IF(L674=4,12,IF(L674=5,11,IF(L674=6,10,IF(L674=7,9,IF(L674=8,8,0))))))))+IF(L674&lt;=8,0,IF(L674&lt;=16,6,0))-IF(L674&lt;=8,0,IF(L674&lt;=16,(L674-9)*0.17,0)),0)+IF(F674="JnPČ",IF(L674=1,51,IF(L674=2,35.7,IF(L674=3,27,IF(L674=4,19.5,IF(L674=5,18,IF(L674=6,16.5,IF(L674=7,15,IF(L674=8,13.5,0))))))))+IF(L674&lt;=8,0,IF(L674&lt;=16,10,0))-IF(L674&lt;=8,0,IF(L674&lt;=16,(L674-9)*0.255,0)),0)+IF(F674="JnEČ",IF(L674=1,25.5,IF(L674=2,19.53,IF(L674=3,15.48,IF(L674=4,9,IF(L674=5,8.25,IF(L674=6,7.5,IF(L674=7,6.75,IF(L674=8,6,0))))))))+IF(L674&lt;=8,0,IF(L674&lt;=16,5,0))-IF(L674&lt;=8,0,IF(L674&lt;=16,(L674-9)*0.1275,0)),0)+IF(F674="JčPČ",IF(L674=1,21.25,IF(L674=2,14.5,IF(L674=3,11.5,IF(L674=4,7,IF(L674=5,6.5,IF(L674=6,6,IF(L674=7,5.5,IF(L674=8,5,0))))))))+IF(L674&lt;=8,0,IF(L674&lt;=16,4,0))-IF(L674&lt;=8,0,IF(L674&lt;=16,(L674-9)*0.10625,0)),0)+IF(F674="JčEČ",IF(L674=1,17,IF(L674=2,13.02,IF(L674=3,10.32,IF(L674=4,6,IF(L674=5,5.5,IF(L674=6,5,IF(L674=7,4.5,IF(L674=8,4,0))))))))+IF(L674&lt;=8,0,IF(L674&lt;=16,3,0))-IF(L674&lt;=8,0,IF(L674&lt;=16,(L674-9)*0.085,0)),0)+IF(F674="NEAK",IF(L674=1,11.48,IF(L674=2,8.79,IF(L674=3,6.97,IF(L674=4,4.05,IF(L674=5,3.71,IF(L674=6,3.38,IF(L674=7,3.04,IF(L674=8,2.7,0))))))))+IF(L674&lt;=8,0,IF(L674&lt;=16,2,IF(L674&lt;=24,1.3,0)))-IF(L674&lt;=8,0,IF(L674&lt;=16,(L674-9)*0.0574,IF(L674&lt;=24,(L674-17)*0.0574,0))),0))*IF(L674&lt;0,1,IF(OR(F674="PČ",F674="PŽ",F674="PT"),IF(J674&lt;32,J674/32,1),1))* IF(L674&lt;0,1,IF(OR(F674="EČ",F674="EŽ",F674="JOŽ",F674="JPČ",F674="NEAK"),IF(J674&lt;24,J674/24,1),1))*IF(L674&lt;0,1,IF(OR(F674="PČneol",F674="JEČ",F674="JEOF",F674="JnPČ",F674="JnEČ",F674="JčPČ",F674="JčEČ"),IF(J674&lt;16,J674/16,1),1))*IF(L674&lt;0,1,IF(F674="EČneol",IF(J674&lt;8,J674/8,1),1))</f>
        <v>0</v>
      </c>
      <c r="O674" s="9">
        <f t="shared" ref="O674:O683" si="225">IF(F674="OŽ",N674,IF(H674="Ne",IF(J674*0.3&lt;J674-L674,N674,0),IF(J674*0.1&lt;J674-L674,N674,0)))</f>
        <v>0</v>
      </c>
      <c r="P674" s="4">
        <f t="shared" ref="P674" si="226">IF(O674=0,0,IF(F674="OŽ",IF(L674&gt;35,0,IF(J674&gt;35,(36-L674)*1.836,((36-L674)-(36-J674))*1.836)),0)+IF(F674="PČ",IF(L674&gt;31,0,IF(J674&gt;31,(32-L674)*1.347,((32-L674)-(32-J674))*1.347)),0)+ IF(F674="PČneol",IF(L674&gt;15,0,IF(J674&gt;15,(16-L674)*0.255,((16-L674)-(16-J674))*0.255)),0)+IF(F674="PŽ",IF(L674&gt;31,0,IF(J674&gt;31,(32-L674)*0.255,((32-L674)-(32-J674))*0.255)),0)+IF(F674="EČ",IF(L674&gt;23,0,IF(J674&gt;23,(24-L674)*0.612,((24-L674)-(24-J674))*0.612)),0)+IF(F674="EČneol",IF(L674&gt;7,0,IF(J674&gt;7,(8-L674)*0.204,((8-L674)-(8-J674))*0.204)),0)+IF(F674="EŽ",IF(L674&gt;23,0,IF(J674&gt;23,(24-L674)*0.204,((24-L674)-(24-J674))*0.204)),0)+IF(F674="PT",IF(L674&gt;31,0,IF(J674&gt;31,(32-L674)*0.204,((32-L674)-(32-J674))*0.204)),0)+IF(F674="JOŽ",IF(L674&gt;23,0,IF(J674&gt;23,(24-L674)*0.255,((24-L674)-(24-J674))*0.255)),0)+IF(F674="JPČ",IF(L674&gt;23,0,IF(J674&gt;23,(24-L674)*0.204,((24-L674)-(24-J674))*0.204)),0)+IF(F674="JEČ",IF(L674&gt;15,0,IF(J674&gt;15,(16-L674)*0.102,((16-L674)-(16-J674))*0.102)),0)+IF(F674="JEOF",IF(L674&gt;15,0,IF(J674&gt;15,(16-L674)*0.102,((16-L674)-(16-J674))*0.102)),0)+IF(F674="JnPČ",IF(L674&gt;15,0,IF(J674&gt;15,(16-L674)*0.153,((16-L674)-(16-J674))*0.153)),0)+IF(F674="JnEČ",IF(L674&gt;15,0,IF(J674&gt;15,(16-L674)*0.0765,((16-L674)-(16-J674))*0.0765)),0)+IF(F674="JčPČ",IF(L674&gt;15,0,IF(J674&gt;15,(16-L674)*0.06375,((16-L674)-(16-J674))*0.06375)),0)+IF(F674="JčEČ",IF(L674&gt;15,0,IF(J674&gt;15,(16-L674)*0.051,((16-L674)-(16-J674))*0.051)),0)+IF(F674="NEAK",IF(L674&gt;23,0,IF(J674&gt;23,(24-L674)*0.03444,((24-L674)-(24-J674))*0.03444)),0))</f>
        <v>0</v>
      </c>
      <c r="Q674" s="11">
        <f t="shared" ref="Q674" si="227">IF(ISERROR(P674*100/N674),0,(P674*100/N674))</f>
        <v>0</v>
      </c>
      <c r="R674" s="10">
        <f t="shared" ref="R674:R683" si="228">IF(Q674&lt;=30,O674+P674,O674+O674*0.3)*IF(G674=1,0.4,IF(G674=2,0.75,IF(G674="1 (kas 4 m. 1 k. nerengiamos)",0.52,1)))*IF(D674="olimpinė",1,IF(M674="Ne",0.5,1))*IF(OR(A$5="Lietuvos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federacija"),IF(OR(J674&lt;8,K674&lt;16),0,1),1)*E674*IF(I674&lt;=1,1,1/I674)*IF(OR(A$5="Lietuvos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74" s="8"/>
      <c r="T674" s="8"/>
    </row>
    <row r="675" spans="1:20">
      <c r="A675" s="62">
        <v>2</v>
      </c>
      <c r="B675" s="62"/>
      <c r="C675" s="12"/>
      <c r="D675" s="62"/>
      <c r="E675" s="62"/>
      <c r="F675" s="62"/>
      <c r="G675" s="62"/>
      <c r="H675" s="62"/>
      <c r="I675" s="62"/>
      <c r="J675" s="62"/>
      <c r="K675" s="62"/>
      <c r="L675" s="62"/>
      <c r="M675" s="62"/>
      <c r="N675" s="3">
        <f t="shared" si="224"/>
        <v>0</v>
      </c>
      <c r="O675" s="9">
        <f t="shared" si="225"/>
        <v>0</v>
      </c>
      <c r="P675" s="4">
        <f t="shared" ref="P675:P683" si="229">IF(O675=0,0,IF(F675="OŽ",IF(L675&gt;35,0,IF(J675&gt;35,(36-L675)*1.836,((36-L675)-(36-J675))*1.836)),0)+IF(F675="PČ",IF(L675&gt;31,0,IF(J675&gt;31,(32-L675)*1.347,((32-L675)-(32-J675))*1.347)),0)+ IF(F675="PČneol",IF(L675&gt;15,0,IF(J675&gt;15,(16-L675)*0.255,((16-L675)-(16-J675))*0.255)),0)+IF(F675="PŽ",IF(L675&gt;31,0,IF(J675&gt;31,(32-L675)*0.255,((32-L675)-(32-J675))*0.255)),0)+IF(F675="EČ",IF(L675&gt;23,0,IF(J675&gt;23,(24-L675)*0.612,((24-L675)-(24-J675))*0.612)),0)+IF(F675="EČneol",IF(L675&gt;7,0,IF(J675&gt;7,(8-L675)*0.204,((8-L675)-(8-J675))*0.204)),0)+IF(F675="EŽ",IF(L675&gt;23,0,IF(J675&gt;23,(24-L675)*0.204,((24-L675)-(24-J675))*0.204)),0)+IF(F675="PT",IF(L675&gt;31,0,IF(J675&gt;31,(32-L675)*0.204,((32-L675)-(32-J675))*0.204)),0)+IF(F675="JOŽ",IF(L675&gt;23,0,IF(J675&gt;23,(24-L675)*0.255,((24-L675)-(24-J675))*0.255)),0)+IF(F675="JPČ",IF(L675&gt;23,0,IF(J675&gt;23,(24-L675)*0.204,((24-L675)-(24-J675))*0.204)),0)+IF(F675="JEČ",IF(L675&gt;15,0,IF(J675&gt;15,(16-L675)*0.102,((16-L675)-(16-J675))*0.102)),0)+IF(F675="JEOF",IF(L675&gt;15,0,IF(J675&gt;15,(16-L675)*0.102,((16-L675)-(16-J675))*0.102)),0)+IF(F675="JnPČ",IF(L675&gt;15,0,IF(J675&gt;15,(16-L675)*0.153,((16-L675)-(16-J675))*0.153)),0)+IF(F675="JnEČ",IF(L675&gt;15,0,IF(J675&gt;15,(16-L675)*0.0765,((16-L675)-(16-J675))*0.0765)),0)+IF(F675="JčPČ",IF(L675&gt;15,0,IF(J675&gt;15,(16-L675)*0.06375,((16-L675)-(16-J675))*0.06375)),0)+IF(F675="JčEČ",IF(L675&gt;15,0,IF(J675&gt;15,(16-L675)*0.051,((16-L675)-(16-J675))*0.051)),0)+IF(F675="NEAK",IF(L675&gt;23,0,IF(J675&gt;23,(24-L675)*0.03444,((24-L675)-(24-J675))*0.03444)),0))</f>
        <v>0</v>
      </c>
      <c r="Q675" s="11">
        <f t="shared" ref="Q675:Q683" si="230">IF(ISERROR(P675*100/N675),0,(P675*100/N675))</f>
        <v>0</v>
      </c>
      <c r="R675" s="10">
        <f t="shared" si="228"/>
        <v>0</v>
      </c>
      <c r="S675" s="8"/>
      <c r="T675" s="8"/>
    </row>
    <row r="676" spans="1:20">
      <c r="A676" s="62">
        <v>3</v>
      </c>
      <c r="B676" s="62"/>
      <c r="C676" s="12"/>
      <c r="D676" s="62"/>
      <c r="E676" s="62"/>
      <c r="F676" s="62"/>
      <c r="G676" s="62"/>
      <c r="H676" s="62"/>
      <c r="I676" s="62"/>
      <c r="J676" s="62"/>
      <c r="K676" s="62"/>
      <c r="L676" s="62"/>
      <c r="M676" s="62"/>
      <c r="N676" s="3">
        <f t="shared" si="224"/>
        <v>0</v>
      </c>
      <c r="O676" s="9">
        <f t="shared" si="225"/>
        <v>0</v>
      </c>
      <c r="P676" s="4">
        <f t="shared" si="229"/>
        <v>0</v>
      </c>
      <c r="Q676" s="11">
        <f t="shared" si="230"/>
        <v>0</v>
      </c>
      <c r="R676" s="10">
        <f t="shared" si="228"/>
        <v>0</v>
      </c>
      <c r="S676" s="8"/>
      <c r="T676" s="8"/>
    </row>
    <row r="677" spans="1:20">
      <c r="A677" s="62">
        <v>4</v>
      </c>
      <c r="B677" s="62"/>
      <c r="C677" s="12"/>
      <c r="D677" s="62"/>
      <c r="E677" s="62"/>
      <c r="F677" s="62"/>
      <c r="G677" s="62"/>
      <c r="H677" s="62"/>
      <c r="I677" s="62"/>
      <c r="J677" s="62"/>
      <c r="K677" s="62"/>
      <c r="L677" s="62"/>
      <c r="M677" s="62"/>
      <c r="N677" s="3">
        <f t="shared" si="224"/>
        <v>0</v>
      </c>
      <c r="O677" s="9">
        <f t="shared" si="225"/>
        <v>0</v>
      </c>
      <c r="P677" s="4">
        <f t="shared" si="229"/>
        <v>0</v>
      </c>
      <c r="Q677" s="11">
        <f t="shared" si="230"/>
        <v>0</v>
      </c>
      <c r="R677" s="10">
        <f t="shared" si="228"/>
        <v>0</v>
      </c>
      <c r="S677" s="8"/>
      <c r="T677" s="8"/>
    </row>
    <row r="678" spans="1:20">
      <c r="A678" s="62">
        <v>5</v>
      </c>
      <c r="B678" s="62"/>
      <c r="C678" s="12"/>
      <c r="D678" s="62"/>
      <c r="E678" s="62"/>
      <c r="F678" s="62"/>
      <c r="G678" s="62"/>
      <c r="H678" s="62"/>
      <c r="I678" s="62"/>
      <c r="J678" s="62"/>
      <c r="K678" s="62"/>
      <c r="L678" s="62"/>
      <c r="M678" s="62"/>
      <c r="N678" s="3">
        <f t="shared" si="224"/>
        <v>0</v>
      </c>
      <c r="O678" s="9">
        <f t="shared" si="225"/>
        <v>0</v>
      </c>
      <c r="P678" s="4">
        <f t="shared" si="229"/>
        <v>0</v>
      </c>
      <c r="Q678" s="11">
        <f t="shared" si="230"/>
        <v>0</v>
      </c>
      <c r="R678" s="10">
        <f t="shared" si="228"/>
        <v>0</v>
      </c>
      <c r="S678" s="8"/>
      <c r="T678" s="8"/>
    </row>
    <row r="679" spans="1:20">
      <c r="A679" s="62">
        <v>6</v>
      </c>
      <c r="B679" s="62"/>
      <c r="C679" s="12"/>
      <c r="D679" s="62"/>
      <c r="E679" s="62"/>
      <c r="F679" s="62"/>
      <c r="G679" s="62"/>
      <c r="H679" s="62"/>
      <c r="I679" s="62"/>
      <c r="J679" s="62"/>
      <c r="K679" s="62"/>
      <c r="L679" s="62"/>
      <c r="M679" s="62"/>
      <c r="N679" s="3">
        <f t="shared" si="224"/>
        <v>0</v>
      </c>
      <c r="O679" s="9">
        <f t="shared" si="225"/>
        <v>0</v>
      </c>
      <c r="P679" s="4">
        <f t="shared" si="229"/>
        <v>0</v>
      </c>
      <c r="Q679" s="11">
        <f t="shared" si="230"/>
        <v>0</v>
      </c>
      <c r="R679" s="10">
        <f t="shared" si="228"/>
        <v>0</v>
      </c>
      <c r="S679" s="8"/>
      <c r="T679" s="8"/>
    </row>
    <row r="680" spans="1:20">
      <c r="A680" s="62">
        <v>7</v>
      </c>
      <c r="B680" s="62"/>
      <c r="C680" s="12"/>
      <c r="D680" s="62"/>
      <c r="E680" s="62"/>
      <c r="F680" s="62"/>
      <c r="G680" s="62"/>
      <c r="H680" s="62"/>
      <c r="I680" s="62"/>
      <c r="J680" s="62"/>
      <c r="K680" s="62"/>
      <c r="L680" s="62"/>
      <c r="M680" s="62"/>
      <c r="N680" s="3">
        <f t="shared" si="224"/>
        <v>0</v>
      </c>
      <c r="O680" s="9">
        <f t="shared" si="225"/>
        <v>0</v>
      </c>
      <c r="P680" s="4">
        <f t="shared" si="229"/>
        <v>0</v>
      </c>
      <c r="Q680" s="11">
        <f t="shared" si="230"/>
        <v>0</v>
      </c>
      <c r="R680" s="10">
        <f t="shared" si="228"/>
        <v>0</v>
      </c>
      <c r="S680" s="8"/>
      <c r="T680" s="8"/>
    </row>
    <row r="681" spans="1:20">
      <c r="A681" s="62">
        <v>8</v>
      </c>
      <c r="B681" s="62"/>
      <c r="C681" s="12"/>
      <c r="D681" s="62"/>
      <c r="E681" s="62"/>
      <c r="F681" s="62"/>
      <c r="G681" s="62"/>
      <c r="H681" s="62"/>
      <c r="I681" s="62"/>
      <c r="J681" s="62"/>
      <c r="K681" s="62"/>
      <c r="L681" s="62"/>
      <c r="M681" s="62"/>
      <c r="N681" s="3">
        <f t="shared" si="224"/>
        <v>0</v>
      </c>
      <c r="O681" s="9">
        <f t="shared" si="225"/>
        <v>0</v>
      </c>
      <c r="P681" s="4">
        <f t="shared" si="229"/>
        <v>0</v>
      </c>
      <c r="Q681" s="11">
        <f t="shared" si="230"/>
        <v>0</v>
      </c>
      <c r="R681" s="10">
        <f t="shared" si="228"/>
        <v>0</v>
      </c>
      <c r="S681" s="8"/>
      <c r="T681" s="8"/>
    </row>
    <row r="682" spans="1:20">
      <c r="A682" s="62">
        <v>9</v>
      </c>
      <c r="B682" s="62"/>
      <c r="C682" s="12"/>
      <c r="D682" s="62"/>
      <c r="E682" s="62"/>
      <c r="F682" s="62"/>
      <c r="G682" s="62"/>
      <c r="H682" s="62"/>
      <c r="I682" s="62"/>
      <c r="J682" s="62"/>
      <c r="K682" s="62"/>
      <c r="L682" s="62"/>
      <c r="M682" s="62"/>
      <c r="N682" s="3">
        <f t="shared" si="224"/>
        <v>0</v>
      </c>
      <c r="O682" s="9">
        <f t="shared" si="225"/>
        <v>0</v>
      </c>
      <c r="P682" s="4">
        <f t="shared" si="229"/>
        <v>0</v>
      </c>
      <c r="Q682" s="11">
        <f t="shared" si="230"/>
        <v>0</v>
      </c>
      <c r="R682" s="10">
        <f t="shared" si="228"/>
        <v>0</v>
      </c>
      <c r="S682" s="8"/>
      <c r="T682" s="8"/>
    </row>
    <row r="683" spans="1:20">
      <c r="A683" s="62">
        <v>10</v>
      </c>
      <c r="B683" s="62"/>
      <c r="C683" s="12"/>
      <c r="D683" s="62"/>
      <c r="E683" s="62"/>
      <c r="F683" s="62"/>
      <c r="G683" s="62"/>
      <c r="H683" s="62"/>
      <c r="I683" s="62"/>
      <c r="J683" s="62"/>
      <c r="K683" s="62"/>
      <c r="L683" s="62"/>
      <c r="M683" s="62"/>
      <c r="N683" s="3">
        <f t="shared" si="224"/>
        <v>0</v>
      </c>
      <c r="O683" s="9">
        <f t="shared" si="225"/>
        <v>0</v>
      </c>
      <c r="P683" s="4">
        <f t="shared" si="229"/>
        <v>0</v>
      </c>
      <c r="Q683" s="11">
        <f t="shared" si="230"/>
        <v>0</v>
      </c>
      <c r="R683" s="10">
        <f t="shared" si="228"/>
        <v>0</v>
      </c>
      <c r="S683" s="8"/>
      <c r="T683" s="8"/>
    </row>
    <row r="684" spans="1:20">
      <c r="A684" s="65" t="s">
        <v>35</v>
      </c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  <c r="P684" s="66"/>
      <c r="Q684" s="67"/>
      <c r="R684" s="10">
        <f>SUM(R674:R683)</f>
        <v>0</v>
      </c>
      <c r="S684" s="8"/>
      <c r="T684" s="8"/>
    </row>
    <row r="685" spans="1:20" ht="15.75">
      <c r="A685" s="24" t="s">
        <v>36</v>
      </c>
      <c r="B685" s="24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6"/>
      <c r="S685" s="8"/>
      <c r="T685" s="8"/>
    </row>
    <row r="686" spans="1:20">
      <c r="A686" s="49" t="s">
        <v>58</v>
      </c>
      <c r="B686" s="49"/>
      <c r="C686" s="49"/>
      <c r="D686" s="49"/>
      <c r="E686" s="49"/>
      <c r="F686" s="49"/>
      <c r="G686" s="49"/>
      <c r="H686" s="49"/>
      <c r="I686" s="49"/>
      <c r="J686" s="15"/>
      <c r="K686" s="15"/>
      <c r="L686" s="15"/>
      <c r="M686" s="15"/>
      <c r="N686" s="15"/>
      <c r="O686" s="15"/>
      <c r="P686" s="15"/>
      <c r="Q686" s="15"/>
      <c r="R686" s="16"/>
      <c r="S686" s="8"/>
      <c r="T686" s="8"/>
    </row>
    <row r="687" spans="1:20" s="8" customFormat="1">
      <c r="A687" s="49"/>
      <c r="B687" s="49"/>
      <c r="C687" s="49"/>
      <c r="D687" s="49"/>
      <c r="E687" s="49"/>
      <c r="F687" s="49"/>
      <c r="G687" s="49"/>
      <c r="H687" s="49"/>
      <c r="I687" s="49"/>
      <c r="J687" s="15"/>
      <c r="K687" s="15"/>
      <c r="L687" s="15"/>
      <c r="M687" s="15"/>
      <c r="N687" s="15"/>
      <c r="O687" s="15"/>
      <c r="P687" s="15"/>
      <c r="Q687" s="15"/>
      <c r="R687" s="16"/>
    </row>
    <row r="688" spans="1:20">
      <c r="A688" s="68" t="s">
        <v>159</v>
      </c>
      <c r="B688" s="69"/>
      <c r="C688" s="69"/>
      <c r="D688" s="69"/>
      <c r="E688" s="69"/>
      <c r="F688" s="69"/>
      <c r="G688" s="69"/>
      <c r="H688" s="69"/>
      <c r="I688" s="69"/>
      <c r="J688" s="69"/>
      <c r="K688" s="69"/>
      <c r="L688" s="69"/>
      <c r="M688" s="69"/>
      <c r="N688" s="69"/>
      <c r="O688" s="69"/>
      <c r="P688" s="69"/>
      <c r="Q688" s="58"/>
      <c r="R688" s="8"/>
      <c r="S688" s="8"/>
      <c r="T688" s="8"/>
    </row>
    <row r="689" spans="1:20" ht="18">
      <c r="A689" s="70" t="s">
        <v>26</v>
      </c>
      <c r="B689" s="71"/>
      <c r="C689" s="71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8"/>
      <c r="R689" s="8"/>
      <c r="S689" s="8"/>
      <c r="T689" s="8"/>
    </row>
    <row r="690" spans="1:20">
      <c r="A690" s="68" t="s">
        <v>46</v>
      </c>
      <c r="B690" s="69"/>
      <c r="C690" s="69"/>
      <c r="D690" s="69"/>
      <c r="E690" s="69"/>
      <c r="F690" s="69"/>
      <c r="G690" s="69"/>
      <c r="H690" s="69"/>
      <c r="I690" s="69"/>
      <c r="J690" s="69"/>
      <c r="K690" s="69"/>
      <c r="L690" s="69"/>
      <c r="M690" s="69"/>
      <c r="N690" s="69"/>
      <c r="O690" s="69"/>
      <c r="P690" s="69"/>
      <c r="Q690" s="58"/>
      <c r="R690" s="8"/>
      <c r="S690" s="8"/>
      <c r="T690" s="8"/>
    </row>
    <row r="691" spans="1:20">
      <c r="A691" s="62">
        <v>1</v>
      </c>
      <c r="B691" s="62"/>
      <c r="C691" s="12"/>
      <c r="D691" s="62"/>
      <c r="E691" s="62"/>
      <c r="F691" s="62"/>
      <c r="G691" s="62"/>
      <c r="H691" s="62"/>
      <c r="I691" s="62"/>
      <c r="J691" s="62"/>
      <c r="K691" s="62"/>
      <c r="L691" s="62"/>
      <c r="M691" s="62"/>
      <c r="N691" s="3">
        <f t="shared" ref="N691:N699" si="231">(IF(F691="OŽ",IF(L691=1,550.8,IF(L691=2,426.38,IF(L691=3,342.14,IF(L691=4,181.44,IF(L691=5,168.48,IF(L691=6,155.52,IF(L691=7,148.5,IF(L691=8,144,0))))))))+IF(L691&lt;=8,0,IF(L691&lt;=16,137.7,IF(L691&lt;=24,108,IF(L691&lt;=32,80.1,IF(L691&lt;=36,52.2,0)))))-IF(L691&lt;=8,0,IF(L691&lt;=16,(L691-9)*2.754,IF(L691&lt;=24,(L691-17)* 2.754,IF(L691&lt;=32,(L691-25)* 2.754,IF(L691&lt;=36,(L691-33)*2.754,0))))),0)+IF(F691="PČ",IF(L691=1,449,IF(L691=2,314.6,IF(L691=3,238,IF(L691=4,172,IF(L691=5,159,IF(L691=6,145,IF(L691=7,132,IF(L691=8,119,0))))))))+IF(L691&lt;=8,0,IF(L691&lt;=16,88,IF(L691&lt;=24,55,IF(L691&lt;=32,22,0))))-IF(L691&lt;=8,0,IF(L691&lt;=16,(L691-9)*2.245,IF(L691&lt;=24,(L691-17)*2.245,IF(L691&lt;=32,(L691-25)*2.245,0)))),0)+IF(F691="PČneol",IF(L691=1,85,IF(L691=2,64.61,IF(L691=3,50.76,IF(L691=4,16.25,IF(L691=5,15,IF(L691=6,13.75,IF(L691=7,12.5,IF(L691=8,11.25,0))))))))+IF(L691&lt;=8,0,IF(L691&lt;=16,9,0))-IF(L691&lt;=8,0,IF(L691&lt;=16,(L691-9)*0.425,0)),0)+IF(F691="PŽ",IF(L691=1,85,IF(L691=2,59.5,IF(L691=3,45,IF(L691=4,32.5,IF(L691=5,30,IF(L691=6,27.5,IF(L691=7,25,IF(L691=8,22.5,0))))))))+IF(L691&lt;=8,0,IF(L691&lt;=16,19,IF(L691&lt;=24,13,IF(L691&lt;=32,8,0))))-IF(L691&lt;=8,0,IF(L691&lt;=16,(L691-9)*0.425,IF(L691&lt;=24,(L691-17)*0.425,IF(L691&lt;=32,(L691-25)*0.425,0)))),0)+IF(F691="EČ",IF(L691=1,204,IF(L691=2,156.24,IF(L691=3,123.84,IF(L691=4,72,IF(L691=5,66,IF(L691=6,60,IF(L691=7,54,IF(L691=8,48,0))))))))+IF(L691&lt;=8,0,IF(L691&lt;=16,40,IF(L691&lt;=24,25,0)))-IF(L691&lt;=8,0,IF(L691&lt;=16,(L691-9)*1.02,IF(L691&lt;=24,(L691-17)*1.02,0))),0)+IF(F691="EČneol",IF(L691=1,68,IF(L691=2,51.69,IF(L691=3,40.61,IF(L691=4,13,IF(L691=5,12,IF(L691=6,11,IF(L691=7,10,IF(L691=8,9,0)))))))))+IF(F691="EŽ",IF(L691=1,68,IF(L691=2,47.6,IF(L691=3,36,IF(L691=4,18,IF(L691=5,16.5,IF(L691=6,15,IF(L691=7,13.5,IF(L691=8,12,0))))))))+IF(L691&lt;=8,0,IF(L691&lt;=16,10,IF(L691&lt;=24,6,0)))-IF(L691&lt;=8,0,IF(L691&lt;=16,(L691-9)*0.34,IF(L691&lt;=24,(L691-17)*0.34,0))),0)+IF(F691="PT",IF(L691=1,68,IF(L691=2,52.08,IF(L691=3,41.28,IF(L691=4,24,IF(L691=5,22,IF(L691=6,20,IF(L691=7,18,IF(L691=8,16,0))))))))+IF(L691&lt;=8,0,IF(L691&lt;=16,13,IF(L691&lt;=24,9,IF(L691&lt;=32,4,0))))-IF(L691&lt;=8,0,IF(L691&lt;=16,(L691-9)*0.34,IF(L691&lt;=24,(L691-17)*0.34,IF(L691&lt;=32,(L691-25)*0.34,0)))),0)+IF(F691="JOŽ",IF(L691=1,85,IF(L691=2,59.5,IF(L691=3,45,IF(L691=4,32.5,IF(L691=5,30,IF(L691=6,27.5,IF(L691=7,25,IF(L691=8,22.5,0))))))))+IF(L691&lt;=8,0,IF(L691&lt;=16,19,IF(L691&lt;=24,13,0)))-IF(L691&lt;=8,0,IF(L691&lt;=16,(L691-9)*0.425,IF(L691&lt;=24,(L691-17)*0.425,0))),0)+IF(F691="JPČ",IF(L691=1,68,IF(L691=2,47.6,IF(L691=3,36,IF(L691=4,26,IF(L691=5,24,IF(L691=6,22,IF(L691=7,20,IF(L691=8,18,0))))))))+IF(L691&lt;=8,0,IF(L691&lt;=16,13,IF(L691&lt;=24,9,0)))-IF(L691&lt;=8,0,IF(L691&lt;=16,(L691-9)*0.34,IF(L691&lt;=24,(L691-17)*0.34,0))),0)+IF(F691="JEČ",IF(L691=1,34,IF(L691=2,26.04,IF(L691=3,20.6,IF(L691=4,12,IF(L691=5,11,IF(L691=6,10,IF(L691=7,9,IF(L691=8,8,0))))))))+IF(L691&lt;=8,0,IF(L691&lt;=16,6,0))-IF(L691&lt;=8,0,IF(L691&lt;=16,(L691-9)*0.17,0)),0)+IF(F691="JEOF",IF(L691=1,34,IF(L691=2,26.04,IF(L691=3,20.6,IF(L691=4,12,IF(L691=5,11,IF(L691=6,10,IF(L691=7,9,IF(L691=8,8,0))))))))+IF(L691&lt;=8,0,IF(L691&lt;=16,6,0))-IF(L691&lt;=8,0,IF(L691&lt;=16,(L691-9)*0.17,0)),0)+IF(F691="JnPČ",IF(L691=1,51,IF(L691=2,35.7,IF(L691=3,27,IF(L691=4,19.5,IF(L691=5,18,IF(L691=6,16.5,IF(L691=7,15,IF(L691=8,13.5,0))))))))+IF(L691&lt;=8,0,IF(L691&lt;=16,10,0))-IF(L691&lt;=8,0,IF(L691&lt;=16,(L691-9)*0.255,0)),0)+IF(F691="JnEČ",IF(L691=1,25.5,IF(L691=2,19.53,IF(L691=3,15.48,IF(L691=4,9,IF(L691=5,8.25,IF(L691=6,7.5,IF(L691=7,6.75,IF(L691=8,6,0))))))))+IF(L691&lt;=8,0,IF(L691&lt;=16,5,0))-IF(L691&lt;=8,0,IF(L691&lt;=16,(L691-9)*0.1275,0)),0)+IF(F691="JčPČ",IF(L691=1,21.25,IF(L691=2,14.5,IF(L691=3,11.5,IF(L691=4,7,IF(L691=5,6.5,IF(L691=6,6,IF(L691=7,5.5,IF(L691=8,5,0))))))))+IF(L691&lt;=8,0,IF(L691&lt;=16,4,0))-IF(L691&lt;=8,0,IF(L691&lt;=16,(L691-9)*0.10625,0)),0)+IF(F691="JčEČ",IF(L691=1,17,IF(L691=2,13.02,IF(L691=3,10.32,IF(L691=4,6,IF(L691=5,5.5,IF(L691=6,5,IF(L691=7,4.5,IF(L691=8,4,0))))))))+IF(L691&lt;=8,0,IF(L691&lt;=16,3,0))-IF(L691&lt;=8,0,IF(L691&lt;=16,(L691-9)*0.085,0)),0)+IF(F691="NEAK",IF(L691=1,11.48,IF(L691=2,8.79,IF(L691=3,6.97,IF(L691=4,4.05,IF(L691=5,3.71,IF(L691=6,3.38,IF(L691=7,3.04,IF(L691=8,2.7,0))))))))+IF(L691&lt;=8,0,IF(L691&lt;=16,2,IF(L691&lt;=24,1.3,0)))-IF(L691&lt;=8,0,IF(L691&lt;=16,(L691-9)*0.0574,IF(L691&lt;=24,(L691-17)*0.0574,0))),0))*IF(L691&lt;0,1,IF(OR(F691="PČ",F691="PŽ",F691="PT"),IF(J691&lt;32,J691/32,1),1))* IF(L691&lt;0,1,IF(OR(F691="EČ",F691="EŽ",F691="JOŽ",F691="JPČ",F691="NEAK"),IF(J691&lt;24,J691/24,1),1))*IF(L691&lt;0,1,IF(OR(F691="PČneol",F691="JEČ",F691="JEOF",F691="JnPČ",F691="JnEČ",F691="JčPČ",F691="JčEČ"),IF(J691&lt;16,J691/16,1),1))*IF(L691&lt;0,1,IF(F691="EČneol",IF(J691&lt;8,J691/8,1),1))</f>
        <v>0</v>
      </c>
      <c r="O691" s="9">
        <f t="shared" ref="O691:O699" si="232">IF(F691="OŽ",N691,IF(H691="Ne",IF(J691*0.3&lt;J691-L691,N691,0),IF(J691*0.1&lt;J691-L691,N691,0)))</f>
        <v>0</v>
      </c>
      <c r="P691" s="4">
        <f t="shared" ref="P691" si="233">IF(O691=0,0,IF(F691="OŽ",IF(L691&gt;35,0,IF(J691&gt;35,(36-L691)*1.836,((36-L691)-(36-J691))*1.836)),0)+IF(F691="PČ",IF(L691&gt;31,0,IF(J691&gt;31,(32-L691)*1.347,((32-L691)-(32-J691))*1.347)),0)+ IF(F691="PČneol",IF(L691&gt;15,0,IF(J691&gt;15,(16-L691)*0.255,((16-L691)-(16-J691))*0.255)),0)+IF(F691="PŽ",IF(L691&gt;31,0,IF(J691&gt;31,(32-L691)*0.255,((32-L691)-(32-J691))*0.255)),0)+IF(F691="EČ",IF(L691&gt;23,0,IF(J691&gt;23,(24-L691)*0.612,((24-L691)-(24-J691))*0.612)),0)+IF(F691="EČneol",IF(L691&gt;7,0,IF(J691&gt;7,(8-L691)*0.204,((8-L691)-(8-J691))*0.204)),0)+IF(F691="EŽ",IF(L691&gt;23,0,IF(J691&gt;23,(24-L691)*0.204,((24-L691)-(24-J691))*0.204)),0)+IF(F691="PT",IF(L691&gt;31,0,IF(J691&gt;31,(32-L691)*0.204,((32-L691)-(32-J691))*0.204)),0)+IF(F691="JOŽ",IF(L691&gt;23,0,IF(J691&gt;23,(24-L691)*0.255,((24-L691)-(24-J691))*0.255)),0)+IF(F691="JPČ",IF(L691&gt;23,0,IF(J691&gt;23,(24-L691)*0.204,((24-L691)-(24-J691))*0.204)),0)+IF(F691="JEČ",IF(L691&gt;15,0,IF(J691&gt;15,(16-L691)*0.102,((16-L691)-(16-J691))*0.102)),0)+IF(F691="JEOF",IF(L691&gt;15,0,IF(J691&gt;15,(16-L691)*0.102,((16-L691)-(16-J691))*0.102)),0)+IF(F691="JnPČ",IF(L691&gt;15,0,IF(J691&gt;15,(16-L691)*0.153,((16-L691)-(16-J691))*0.153)),0)+IF(F691="JnEČ",IF(L691&gt;15,0,IF(J691&gt;15,(16-L691)*0.0765,((16-L691)-(16-J691))*0.0765)),0)+IF(F691="JčPČ",IF(L691&gt;15,0,IF(J691&gt;15,(16-L691)*0.06375,((16-L691)-(16-J691))*0.06375)),0)+IF(F691="JčEČ",IF(L691&gt;15,0,IF(J691&gt;15,(16-L691)*0.051,((16-L691)-(16-J691))*0.051)),0)+IF(F691="NEAK",IF(L691&gt;23,0,IF(J691&gt;23,(24-L691)*0.03444,((24-L691)-(24-J691))*0.03444)),0))</f>
        <v>0</v>
      </c>
      <c r="Q691" s="11">
        <f t="shared" ref="Q691" si="234">IF(ISERROR(P691*100/N691),0,(P691*100/N691))</f>
        <v>0</v>
      </c>
      <c r="R691" s="10">
        <f t="shared" ref="R691:R699" si="235">IF(Q691&lt;=30,O691+P691,O691+O691*0.3)*IF(G691=1,0.4,IF(G691=2,0.75,IF(G691="1 (kas 4 m. 1 k. nerengiamos)",0.52,1)))*IF(D691="olimpinė",1,IF(M691="Ne",0.5,1))*IF(OR(A$5="Lietuvos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federacija"),IF(OR(J691&lt;8,K691&lt;16),0,1),1)*E691*IF(I691&lt;=1,1,1/I691)*IF(OR(A$5="Lietuvos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691" s="8"/>
      <c r="T691" s="8"/>
    </row>
    <row r="692" spans="1:20">
      <c r="A692" s="62">
        <v>2</v>
      </c>
      <c r="B692" s="62"/>
      <c r="C692" s="12"/>
      <c r="D692" s="62"/>
      <c r="E692" s="62"/>
      <c r="F692" s="62"/>
      <c r="G692" s="62"/>
      <c r="H692" s="62"/>
      <c r="I692" s="62"/>
      <c r="J692" s="62"/>
      <c r="K692" s="62"/>
      <c r="L692" s="62"/>
      <c r="M692" s="62"/>
      <c r="N692" s="3">
        <f t="shared" si="231"/>
        <v>0</v>
      </c>
      <c r="O692" s="9">
        <f t="shared" si="232"/>
        <v>0</v>
      </c>
      <c r="P692" s="4">
        <f t="shared" ref="P692:P700" si="236">IF(O692=0,0,IF(F692="OŽ",IF(L692&gt;35,0,IF(J692&gt;35,(36-L692)*1.836,((36-L692)-(36-J692))*1.836)),0)+IF(F692="PČ",IF(L692&gt;31,0,IF(J692&gt;31,(32-L692)*1.347,((32-L692)-(32-J692))*1.347)),0)+ IF(F692="PČneol",IF(L692&gt;15,0,IF(J692&gt;15,(16-L692)*0.255,((16-L692)-(16-J692))*0.255)),0)+IF(F692="PŽ",IF(L692&gt;31,0,IF(J692&gt;31,(32-L692)*0.255,((32-L692)-(32-J692))*0.255)),0)+IF(F692="EČ",IF(L692&gt;23,0,IF(J692&gt;23,(24-L692)*0.612,((24-L692)-(24-J692))*0.612)),0)+IF(F692="EČneol",IF(L692&gt;7,0,IF(J692&gt;7,(8-L692)*0.204,((8-L692)-(8-J692))*0.204)),0)+IF(F692="EŽ",IF(L692&gt;23,0,IF(J692&gt;23,(24-L692)*0.204,((24-L692)-(24-J692))*0.204)),0)+IF(F692="PT",IF(L692&gt;31,0,IF(J692&gt;31,(32-L692)*0.204,((32-L692)-(32-J692))*0.204)),0)+IF(F692="JOŽ",IF(L692&gt;23,0,IF(J692&gt;23,(24-L692)*0.255,((24-L692)-(24-J692))*0.255)),0)+IF(F692="JPČ",IF(L692&gt;23,0,IF(J692&gt;23,(24-L692)*0.204,((24-L692)-(24-J692))*0.204)),0)+IF(F692="JEČ",IF(L692&gt;15,0,IF(J692&gt;15,(16-L692)*0.102,((16-L692)-(16-J692))*0.102)),0)+IF(F692="JEOF",IF(L692&gt;15,0,IF(J692&gt;15,(16-L692)*0.102,((16-L692)-(16-J692))*0.102)),0)+IF(F692="JnPČ",IF(L692&gt;15,0,IF(J692&gt;15,(16-L692)*0.153,((16-L692)-(16-J692))*0.153)),0)+IF(F692="JnEČ",IF(L692&gt;15,0,IF(J692&gt;15,(16-L692)*0.0765,((16-L692)-(16-J692))*0.0765)),0)+IF(F692="JčPČ",IF(L692&gt;15,0,IF(J692&gt;15,(16-L692)*0.06375,((16-L692)-(16-J692))*0.06375)),0)+IF(F692="JčEČ",IF(L692&gt;15,0,IF(J692&gt;15,(16-L692)*0.051,((16-L692)-(16-J692))*0.051)),0)+IF(F692="NEAK",IF(L692&gt;23,0,IF(J692&gt;23,(24-L692)*0.03444,((24-L692)-(24-J692))*0.03444)),0))</f>
        <v>0</v>
      </c>
      <c r="Q692" s="11">
        <f t="shared" ref="Q692:Q700" si="237">IF(ISERROR(P692*100/N692),0,(P692*100/N692))</f>
        <v>0</v>
      </c>
      <c r="R692" s="10">
        <f t="shared" si="235"/>
        <v>0</v>
      </c>
      <c r="S692" s="8"/>
      <c r="T692" s="8"/>
    </row>
    <row r="693" spans="1:20">
      <c r="A693" s="62">
        <v>3</v>
      </c>
      <c r="B693" s="62"/>
      <c r="C693" s="12"/>
      <c r="D693" s="62"/>
      <c r="E693" s="62"/>
      <c r="F693" s="62"/>
      <c r="G693" s="62"/>
      <c r="H693" s="62"/>
      <c r="I693" s="62"/>
      <c r="J693" s="62"/>
      <c r="K693" s="62"/>
      <c r="L693" s="62"/>
      <c r="M693" s="62"/>
      <c r="N693" s="3">
        <f t="shared" si="231"/>
        <v>0</v>
      </c>
      <c r="O693" s="9">
        <f t="shared" si="232"/>
        <v>0</v>
      </c>
      <c r="P693" s="4">
        <f t="shared" si="236"/>
        <v>0</v>
      </c>
      <c r="Q693" s="11">
        <f t="shared" si="237"/>
        <v>0</v>
      </c>
      <c r="R693" s="10">
        <f t="shared" si="235"/>
        <v>0</v>
      </c>
      <c r="S693" s="8"/>
      <c r="T693" s="8"/>
    </row>
    <row r="694" spans="1:20">
      <c r="A694" s="62">
        <v>4</v>
      </c>
      <c r="B694" s="62"/>
      <c r="C694" s="12"/>
      <c r="D694" s="62"/>
      <c r="E694" s="62"/>
      <c r="F694" s="62"/>
      <c r="G694" s="62"/>
      <c r="H694" s="62"/>
      <c r="I694" s="62"/>
      <c r="J694" s="62"/>
      <c r="K694" s="62"/>
      <c r="L694" s="62"/>
      <c r="M694" s="62"/>
      <c r="N694" s="3">
        <f t="shared" si="231"/>
        <v>0</v>
      </c>
      <c r="O694" s="9">
        <f t="shared" si="232"/>
        <v>0</v>
      </c>
      <c r="P694" s="4">
        <f t="shared" si="236"/>
        <v>0</v>
      </c>
      <c r="Q694" s="11">
        <f t="shared" si="237"/>
        <v>0</v>
      </c>
      <c r="R694" s="10">
        <f t="shared" si="235"/>
        <v>0</v>
      </c>
      <c r="S694" s="8"/>
      <c r="T694" s="8"/>
    </row>
    <row r="695" spans="1:20">
      <c r="A695" s="62">
        <v>5</v>
      </c>
      <c r="B695" s="62"/>
      <c r="C695" s="12"/>
      <c r="D695" s="62"/>
      <c r="E695" s="62"/>
      <c r="F695" s="62"/>
      <c r="G695" s="62"/>
      <c r="H695" s="62"/>
      <c r="I695" s="62"/>
      <c r="J695" s="62"/>
      <c r="K695" s="62"/>
      <c r="L695" s="62"/>
      <c r="M695" s="62"/>
      <c r="N695" s="3">
        <f t="shared" si="231"/>
        <v>0</v>
      </c>
      <c r="O695" s="9">
        <f t="shared" si="232"/>
        <v>0</v>
      </c>
      <c r="P695" s="4">
        <f t="shared" si="236"/>
        <v>0</v>
      </c>
      <c r="Q695" s="11">
        <f t="shared" si="237"/>
        <v>0</v>
      </c>
      <c r="R695" s="10">
        <f t="shared" si="235"/>
        <v>0</v>
      </c>
      <c r="S695" s="8"/>
      <c r="T695" s="8"/>
    </row>
    <row r="696" spans="1:20">
      <c r="A696" s="62">
        <v>6</v>
      </c>
      <c r="B696" s="62"/>
      <c r="C696" s="12"/>
      <c r="D696" s="62"/>
      <c r="E696" s="62"/>
      <c r="F696" s="62"/>
      <c r="G696" s="62"/>
      <c r="H696" s="62"/>
      <c r="I696" s="62"/>
      <c r="J696" s="62"/>
      <c r="K696" s="62"/>
      <c r="L696" s="62"/>
      <c r="M696" s="62"/>
      <c r="N696" s="3">
        <f t="shared" si="231"/>
        <v>0</v>
      </c>
      <c r="O696" s="9">
        <f t="shared" si="232"/>
        <v>0</v>
      </c>
      <c r="P696" s="4">
        <f t="shared" si="236"/>
        <v>0</v>
      </c>
      <c r="Q696" s="11">
        <f t="shared" si="237"/>
        <v>0</v>
      </c>
      <c r="R696" s="10">
        <f t="shared" si="235"/>
        <v>0</v>
      </c>
      <c r="S696" s="8"/>
      <c r="T696" s="8"/>
    </row>
    <row r="697" spans="1:20">
      <c r="A697" s="62">
        <v>7</v>
      </c>
      <c r="B697" s="62"/>
      <c r="C697" s="12"/>
      <c r="D697" s="62"/>
      <c r="E697" s="62"/>
      <c r="F697" s="62"/>
      <c r="G697" s="62"/>
      <c r="H697" s="62"/>
      <c r="I697" s="62"/>
      <c r="J697" s="62"/>
      <c r="K697" s="62"/>
      <c r="L697" s="62"/>
      <c r="M697" s="62"/>
      <c r="N697" s="3">
        <f t="shared" si="231"/>
        <v>0</v>
      </c>
      <c r="O697" s="9">
        <f t="shared" si="232"/>
        <v>0</v>
      </c>
      <c r="P697" s="4">
        <f t="shared" si="236"/>
        <v>0</v>
      </c>
      <c r="Q697" s="11">
        <f t="shared" si="237"/>
        <v>0</v>
      </c>
      <c r="R697" s="10">
        <f t="shared" si="235"/>
        <v>0</v>
      </c>
      <c r="S697" s="8"/>
      <c r="T697" s="8"/>
    </row>
    <row r="698" spans="1:20">
      <c r="A698" s="62">
        <v>8</v>
      </c>
      <c r="B698" s="62"/>
      <c r="C698" s="12"/>
      <c r="D698" s="62"/>
      <c r="E698" s="62"/>
      <c r="F698" s="62"/>
      <c r="G698" s="62"/>
      <c r="H698" s="62"/>
      <c r="I698" s="62"/>
      <c r="J698" s="62"/>
      <c r="K698" s="62"/>
      <c r="L698" s="62"/>
      <c r="M698" s="62"/>
      <c r="N698" s="3">
        <f t="shared" si="231"/>
        <v>0</v>
      </c>
      <c r="O698" s="9">
        <f t="shared" si="232"/>
        <v>0</v>
      </c>
      <c r="P698" s="4">
        <f t="shared" si="236"/>
        <v>0</v>
      </c>
      <c r="Q698" s="11">
        <f t="shared" si="237"/>
        <v>0</v>
      </c>
      <c r="R698" s="10">
        <f t="shared" si="235"/>
        <v>0</v>
      </c>
      <c r="S698" s="8"/>
      <c r="T698" s="8"/>
    </row>
    <row r="699" spans="1:20">
      <c r="A699" s="62">
        <v>9</v>
      </c>
      <c r="B699" s="62"/>
      <c r="C699" s="12"/>
      <c r="D699" s="62"/>
      <c r="E699" s="62"/>
      <c r="F699" s="62"/>
      <c r="G699" s="62"/>
      <c r="H699" s="62"/>
      <c r="I699" s="62"/>
      <c r="J699" s="62"/>
      <c r="K699" s="62"/>
      <c r="L699" s="62"/>
      <c r="M699" s="62"/>
      <c r="N699" s="3">
        <f t="shared" si="231"/>
        <v>0</v>
      </c>
      <c r="O699" s="9">
        <f t="shared" si="232"/>
        <v>0</v>
      </c>
      <c r="P699" s="4">
        <f t="shared" si="236"/>
        <v>0</v>
      </c>
      <c r="Q699" s="11">
        <f t="shared" si="237"/>
        <v>0</v>
      </c>
      <c r="R699" s="10">
        <f t="shared" si="235"/>
        <v>0</v>
      </c>
      <c r="S699" s="8"/>
      <c r="T699" s="8"/>
    </row>
    <row r="700" spans="1:20">
      <c r="A700" s="62">
        <v>10</v>
      </c>
      <c r="B700" s="62"/>
      <c r="C700" s="12"/>
      <c r="D700" s="62"/>
      <c r="E700" s="62"/>
      <c r="F700" s="62"/>
      <c r="G700" s="62"/>
      <c r="H700" s="62"/>
      <c r="I700" s="62"/>
      <c r="J700" s="62"/>
      <c r="K700" s="62"/>
      <c r="L700" s="62"/>
      <c r="M700" s="62"/>
      <c r="N700" s="3">
        <f>(IF(F700="OŽ",IF(L700=1,550.8,IF(L700=2,426.38,IF(L700=3,342.14,IF(L700=4,181.44,IF(L700=5,168.48,IF(L700=6,155.52,IF(L700=7,148.5,IF(L700=8,144,0))))))))+IF(L700&lt;=8,0,IF(L700&lt;=16,137.7,IF(L700&lt;=24,108,IF(L700&lt;=32,80.1,IF(L700&lt;=36,52.2,0)))))-IF(L700&lt;=8,0,IF(L700&lt;=16,(L700-9)*2.754,IF(L700&lt;=24,(L700-17)* 2.754,IF(L700&lt;=32,(L700-25)* 2.754,IF(L700&lt;=36,(L700-33)*2.754,0))))),0)+IF(F700="PČ",IF(L700=1,449,IF(L700=2,314.6,IF(L700=3,238,IF(L700=4,172,IF(L700=5,159,IF(L700=6,145,IF(L700=7,132,IF(L700=8,119,0))))))))+IF(L700&lt;=8,0,IF(L700&lt;=16,88,IF(L700&lt;=24,55,IF(L700&lt;=32,22,0))))-IF(L700&lt;=8,0,IF(L700&lt;=16,(L700-9)*2.245,IF(L700&lt;=24,(L700-17)*2.245,IF(L700&lt;=32,(L700-25)*2.245,0)))),0)+IF(F700="PČneol",IF(L700=1,85,IF(L700=2,64.61,IF(L700=3,50.76,IF(L700=4,16.25,IF(L700=5,15,IF(L700=6,13.75,IF(L700=7,12.5,IF(L700=8,11.25,0))))))))+IF(L700&lt;=8,0,IF(L700&lt;=16,9,0))-IF(L700&lt;=8,0,IF(L700&lt;=16,(L700-9)*0.425,0)),0)+IF(F700="PŽ",IF(L700=1,85,IF(L700=2,59.5,IF(L700=3,45,IF(L700=4,32.5,IF(L700=5,30,IF(L700=6,27.5,IF(L700=7,25,IF(L700=8,22.5,0))))))))+IF(L700&lt;=8,0,IF(L700&lt;=16,19,IF(L700&lt;=24,13,IF(L700&lt;=32,8,0))))-IF(L700&lt;=8,0,IF(L700&lt;=16,(L700-9)*0.425,IF(L700&lt;=24,(L700-17)*0.425,IF(L700&lt;=32,(L700-25)*0.425,0)))),0)+IF(F700="EČ",IF(L700=1,204,IF(L700=2,156.24,IF(L700=3,123.84,IF(L700=4,72,IF(L700=5,66,IF(L700=6,60,IF(L700=7,54,IF(L700=8,48,0))))))))+IF(L700&lt;=8,0,IF(L700&lt;=16,40,IF(L700&lt;=24,25,0)))-IF(L700&lt;=8,0,IF(L700&lt;=16,(L700-9)*1.02,IF(L700&lt;=24,(L700-17)*1.02,0))),0)+IF(F700="EČneol",IF(L700=1,68,IF(L700=2,51.69,IF(L700=3,40.61,IF(L700=4,13,IF(L700=5,12,IF(L700=6,11,IF(L700=7,10,IF(L700=8,9,0)))))))))+IF(F700="EŽ",IF(L700=1,68,IF(L700=2,47.6,IF(L700=3,36,IF(L700=4,18,IF(L700=5,16.5,IF(L700=6,15,IF(L700=7,13.5,IF(L700=8,12,0))))))))+IF(L700&lt;=8,0,IF(L700&lt;=16,10,IF(L700&lt;=24,6,0)))-IF(L700&lt;=8,0,IF(L700&lt;=16,(L700-9)*0.34,IF(L700&lt;=24,(L700-17)*0.34,0))),0)+IF(F700="PT",IF(L700=1,68,IF(L700=2,52.08,IF(L700=3,41.28,IF(L700=4,24,IF(L700=5,22,IF(L700=6,20,IF(L700=7,18,IF(L700=8,16,0))))))))+IF(L700&lt;=8,0,IF(L700&lt;=16,13,IF(L700&lt;=24,9,IF(L700&lt;=32,4,0))))-IF(L700&lt;=8,0,IF(L700&lt;=16,(L700-9)*0.34,IF(L700&lt;=24,(L700-17)*0.34,IF(L700&lt;=32,(L700-25)*0.34,0)))),0)+IF(F700="JOŽ",IF(L700=1,85,IF(L700=2,59.5,IF(L700=3,45,IF(L700=4,32.5,IF(L700=5,30,IF(L700=6,27.5,IF(L700=7,25,IF(L700=8,22.5,0))))))))+IF(L700&lt;=8,0,IF(L700&lt;=16,19,IF(L700&lt;=24,13,0)))-IF(L700&lt;=8,0,IF(L700&lt;=16,(L700-9)*0.425,IF(L700&lt;=24,(L700-17)*0.425,0))),0)+IF(F700="JPČ",IF(L700=1,68,IF(L700=2,47.6,IF(L700=3,36,IF(L700=4,26,IF(L700=5,24,IF(L700=6,22,IF(L700=7,20,IF(L700=8,18,0))))))))+IF(L700&lt;=8,0,IF(L700&lt;=16,13,IF(L700&lt;=24,9,0)))-IF(L700&lt;=8,0,IF(L700&lt;=16,(L700-9)*0.34,IF(L700&lt;=24,(L700-17)*0.34,0))),0)+IF(F700="JEČ",IF(L700=1,34,IF(L700=2,26.04,IF(L700=3,20.6,IF(L700=4,12,IF(L700=5,11,IF(L700=6,10,IF(L700=7,9,IF(L700=8,8,0))))))))+IF(L700&lt;=8,0,IF(L700&lt;=16,6,0))-IF(L700&lt;=8,0,IF(L700&lt;=16,(L700-9)*0.17,0)),0)+IF(F700="JEOF",IF(L700=1,34,IF(L700=2,26.04,IF(L700=3,20.6,IF(L700=4,12,IF(L700=5,11,IF(L700=6,10,IF(L700=7,9,IF(L700=8,8,0))))))))+IF(L700&lt;=8,0,IF(L700&lt;=16,6,0))-IF(L700&lt;=8,0,IF(L700&lt;=16,(L700-9)*0.17,0)),0)+IF(F700="JnPČ",IF(L700=1,51,IF(L700=2,35.7,IF(L700=3,27,IF(L700=4,19.5,IF(L700=5,18,IF(L700=6,16.5,IF(L700=7,15,IF(L700=8,13.5,0))))))))+IF(L700&lt;=8,0,IF(L700&lt;=16,10,0))-IF(L700&lt;=8,0,IF(L700&lt;=16,(L700-9)*0.255,0)),0)+IF(F700="JnEČ",IF(L700=1,25.5,IF(L700=2,19.53,IF(L700=3,15.48,IF(L700=4,9,IF(L700=5,8.25,IF(L700=6,7.5,IF(L700=7,6.75,IF(L700=8,6,0))))))))+IF(L700&lt;=8,0,IF(L700&lt;=16,5,0))-IF(L700&lt;=8,0,IF(L700&lt;=16,(L700-9)*0.1275,0)),0)+IF(F700="JčPČ",IF(L700=1,21.25,IF(L700=2,14.5,IF(L700=3,11.5,IF(L700=4,7,IF(L700=5,6.5,IF(L700=6,6,IF(L700=7,5.5,IF(L700=8,5,0))))))))+IF(L700&lt;=8,0,IF(L700&lt;=16,4,0))-IF(L700&lt;=8,0,IF(L700&lt;=16,(L700-9)*0.10625,0)),0)+IF(F700="JčEČ",IF(L700=1,17,IF(L700=2,13.02,IF(L700=3,10.32,IF(L700=4,6,IF(L700=5,5.5,IF(L700=6,5,IF(L700=7,4.5,IF(L700=8,4,0))))))))+IF(L700&lt;=8,0,IF(L700&lt;=16,3,0))-IF(L700&lt;=8,0,IF(L700&lt;=16,(L700-9)*0.085,0)),0)+IF(F700="NEAK",IF(L700=1,11.48,IF(L700=2,8.79,IF(L700=3,6.97,IF(L700=4,4.05,IF(L700=5,3.71,IF(L700=6,3.38,IF(L700=7,3.04,IF(L700=8,2.7,0))))))))+IF(L700&lt;=8,0,IF(L700&lt;=16,2,IF(L700&lt;=24,1.3,0)))-IF(L700&lt;=8,0,IF(L700&lt;=16,(L700-9)*0.0574,IF(L700&lt;=24,(L700-17)*0.0574,0))),0))*IF(L700&lt;0,1,IF(OR(F700="PČ",F700="PŽ",F700="PT"),IF(J700&lt;32,J700/32,1),1))* IF(L700&lt;0,1,IF(OR(F700="EČ",F700="EŽ",F700="JOŽ",F700="JPČ",F700="NEAK"),IF(J700&lt;24,J700/24,1),1))*IF(L700&lt;0,1,IF(OR(F700="PČneol",F700="JEČ",F700="JEOF",F700="JnPČ",F700="JnEČ",F700="JčPČ",F700="JčEČ"),IF(J700&lt;16,J700/16,1),1))*IF(L700&lt;0,1,IF(F700="EČneol",IF(J700&lt;8,J700/8,1),1))</f>
        <v>0</v>
      </c>
      <c r="O700" s="9">
        <f>IF(F700="OŽ",N700,IF(H700="Ne",IF(J700*0.3&lt;J700-L700,N700,0),IF(J700*0.1&lt;J700-L700,N700,0)))</f>
        <v>0</v>
      </c>
      <c r="P700" s="4">
        <f t="shared" si="236"/>
        <v>0</v>
      </c>
      <c r="Q700" s="11">
        <f t="shared" si="237"/>
        <v>0</v>
      </c>
      <c r="R700" s="10">
        <f>IF(Q700&lt;=30,O700+P700,O700+O700*0.3)*IF(G700=1,0.4,IF(G700=2,0.75,IF(G700="1 (kas 4 m. 1 k. nerengiamos)",0.52,1)))*IF(D700="olimpinė",1,IF(M700="Ne",0.5,1))*IF(OR(A$5="Lietuvos aeroklubas",A$5="Lietuvos alpinizmo asociacija",A$5="Lietuvos automobilių sporto federacija",A$5="Lietuvos biliardo federacija",A$5="Lietuvos boulingo federacija",A$5="Lietuvos bušido federacija (ju-jitsu sporto šakai)",A$5="Lietuvos jėgos trikovės federacija",A$5="Lietuvos kendo asociacija",A$5="Lietuvos kikboksingo federacija",A$5="Lietuvos kyokushin karate federacija",A$5="Lietuvos korespondencinių šachmatų federacija",A$5="Lietuvos kudo sporto federacija",A$5="Lietuvos kuraš federacija (sumo sporto šakai)",A$5="Lietuvos kultūrizmo ir kūno rengybos federacija",A$5="Lietuvos motociklų sporto federacija",A$5="Lietuvos motorlaivių federacija",A$5="Lietuvos MUAY – THAI sąjunga",A$5="Lietuvos orientavimosi sporto federacija",A$5="Lietuvos povandeninio sporto federacija",A$5="Lietuvos pulo federacija",A$5="Lietuvos rankų lenkimo sporto federacija",A$5="Lietuvos sambo federacija",A$5="Lietuvos skvošo asociacija",A$5="Lietuvos sportinės žūklės federacija",A$5="Lietuvos sportinių šokių federacija",A$5="Lietuvos šachmatų federacija",A$5="Lietuvos šachmatų kompozitorių sąjunga",A$5="Lietuvos šaškių federacija",A$5="Lietuvos tautinių imtynių federacija (pankrationo ir imtynių už diržų disciplinoms)",A$5="Lietuvos universalios kovos federacija",A$5="Lietuvos ušu federacija (ušu sporto šakai)",A$5="Lietuvos vandens slidininkų sąjunga",A$5="Lietuvos virvės traukimo federacija"),IF(OR(J700&lt;8,K700&lt;16),0,1),1)*E700*IF(I700&lt;=1,1,1/I700)*IF(OR(A$5="Lietuvos golfo federacija",A$5="Lietuvos lengvosios atletikos federacija",A$5="Lietuvos šaudymo sporto sąjunga",A$5="Lietuvos lankininkų federacija", A$5="Lietuvos šiuolaikinės penkiakovės federacija", A$5="Lietuvos žolės riedulio federacija", A$5="Lietuvos fechtavimo federacija"),1.02,1)*IF(OR(A$5="Lietuvos dviračių sporto federacija",A$5="Lietuvos biatlono federacija",A$5="Asociacija „Hockey Lithuania“",A$5=" Lietuvos nacionalinė slidinėjimo asociacija",A$5=" Lietuvos orientavimosi sporto federacija "),1.04,1)*IF(OR(A$5="Lietuvos baidarių ir kanojų irklavimo federacija",A$5="Lietuvos buriuotojų sąjunga",A$5="Lietuvos irklavimo federacija"),1.05,1)*IF(OR(A$5="Lietuvos aeroklubas",A$5="Lietuvos automobilių sporto federacija",A$5="Lietuvos motociklų sporto federacija",A$5="Lietuvos motorlaivių federacija",A$5="Lietuvos žirginio sporto federacija"),1.1,1)</f>
        <v>0</v>
      </c>
      <c r="S700" s="8"/>
      <c r="T700" s="8"/>
    </row>
    <row r="701" spans="1:20">
      <c r="A701" s="65" t="s">
        <v>35</v>
      </c>
      <c r="B701" s="66"/>
      <c r="C701" s="66"/>
      <c r="D701" s="66"/>
      <c r="E701" s="66"/>
      <c r="F701" s="66"/>
      <c r="G701" s="66"/>
      <c r="H701" s="66"/>
      <c r="I701" s="66"/>
      <c r="J701" s="66"/>
      <c r="K701" s="66"/>
      <c r="L701" s="66"/>
      <c r="M701" s="66"/>
      <c r="N701" s="66"/>
      <c r="O701" s="66"/>
      <c r="P701" s="66"/>
      <c r="Q701" s="67"/>
      <c r="R701" s="10">
        <f>SUM(R691:R700)</f>
        <v>0</v>
      </c>
      <c r="S701" s="8"/>
      <c r="T701" s="8"/>
    </row>
    <row r="702" spans="1:20" ht="15.75">
      <c r="A702" s="24" t="s">
        <v>36</v>
      </c>
      <c r="B702" s="24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6"/>
      <c r="S702" s="8"/>
      <c r="T702" s="8"/>
    </row>
    <row r="703" spans="1:20">
      <c r="A703" s="49" t="s">
        <v>58</v>
      </c>
      <c r="B703" s="49"/>
      <c r="C703" s="49"/>
      <c r="D703" s="49"/>
      <c r="E703" s="49"/>
      <c r="F703" s="49"/>
      <c r="G703" s="49"/>
      <c r="H703" s="49"/>
      <c r="I703" s="49"/>
      <c r="J703" s="15"/>
      <c r="K703" s="15"/>
      <c r="L703" s="15"/>
      <c r="M703" s="15"/>
      <c r="N703" s="15"/>
      <c r="O703" s="15"/>
      <c r="P703" s="15"/>
      <c r="Q703" s="15"/>
      <c r="R703" s="16"/>
      <c r="S703" s="8"/>
      <c r="T703" s="8"/>
    </row>
    <row r="704" spans="1:20">
      <c r="A704" s="49"/>
      <c r="B704" s="49"/>
      <c r="C704" s="49"/>
      <c r="D704" s="49"/>
      <c r="E704" s="49"/>
      <c r="F704" s="49"/>
      <c r="G704" s="49"/>
      <c r="H704" s="49"/>
      <c r="I704" s="49"/>
      <c r="J704" s="15"/>
      <c r="K704" s="15"/>
      <c r="L704" s="15"/>
      <c r="M704" s="15"/>
      <c r="N704" s="15"/>
      <c r="O704" s="15"/>
      <c r="P704" s="15"/>
      <c r="Q704" s="15"/>
      <c r="R704" s="16"/>
      <c r="S704" s="8"/>
      <c r="T704" s="8"/>
    </row>
    <row r="705" spans="1:20" ht="15" customHeight="1">
      <c r="A705" s="72" t="s">
        <v>160</v>
      </c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  <c r="Q705" s="74"/>
      <c r="R705" s="96">
        <f>SUM(R29+R52+R80+R109+R149+R182+R210+R237+R260+R277+R294+R311+R328+R345+R362+R378+R395+R412+R429+R446+R463+R480+R497+R514+R531+R548+R565+R582+R599+R616+R633+R650+R667+R684+R701)</f>
        <v>24.151980416666667</v>
      </c>
      <c r="S705" s="8"/>
      <c r="T705" s="8"/>
    </row>
    <row r="706" spans="1:20" ht="15" customHeight="1">
      <c r="A706" s="75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6"/>
      <c r="O706" s="76"/>
      <c r="P706" s="76"/>
      <c r="Q706" s="77"/>
      <c r="R706" s="97"/>
      <c r="S706" s="8"/>
      <c r="T706" s="8"/>
    </row>
    <row r="707" spans="1:20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6"/>
      <c r="O707" s="6"/>
      <c r="P707" s="6"/>
      <c r="Q707" s="6"/>
      <c r="R707" s="7"/>
      <c r="S707" s="8"/>
      <c r="T707" s="8"/>
    </row>
    <row r="708" spans="1:20" ht="15.75">
      <c r="A708" s="81" t="s">
        <v>161</v>
      </c>
      <c r="B708" s="81"/>
      <c r="C708" s="81"/>
      <c r="D708" s="81"/>
      <c r="E708" s="81"/>
      <c r="F708" s="8"/>
      <c r="G708" s="8"/>
      <c r="H708" s="8"/>
      <c r="J708" s="8"/>
      <c r="L708" s="8"/>
      <c r="M708" s="8"/>
      <c r="R708" s="8"/>
      <c r="S708" s="8"/>
      <c r="T708" s="8"/>
    </row>
    <row r="709" spans="1:20" ht="15.75">
      <c r="A709" s="59"/>
      <c r="B709" s="59"/>
      <c r="C709" s="59"/>
      <c r="D709" s="59"/>
      <c r="E709" s="59"/>
      <c r="F709" s="8"/>
      <c r="G709" s="8"/>
      <c r="H709" s="8"/>
      <c r="J709" s="8"/>
      <c r="L709" s="8"/>
      <c r="M709" s="8"/>
      <c r="R709" s="8"/>
      <c r="S709" s="8"/>
      <c r="T709" s="8"/>
    </row>
    <row r="710" spans="1:20" ht="15.75">
      <c r="A710" s="59"/>
      <c r="B710" s="59"/>
      <c r="C710" s="59"/>
      <c r="D710" s="59"/>
      <c r="E710" s="59"/>
      <c r="F710" s="8"/>
      <c r="G710" s="8"/>
      <c r="H710" s="8"/>
      <c r="J710" s="8"/>
      <c r="L710" s="8"/>
      <c r="M710" s="8"/>
      <c r="R710" s="8"/>
      <c r="S710" s="8"/>
      <c r="T710" s="8"/>
    </row>
    <row r="711" spans="1:20" ht="15.75">
      <c r="A711" s="59"/>
      <c r="B711" s="59"/>
      <c r="C711" s="59"/>
      <c r="D711" s="59"/>
      <c r="E711" s="59"/>
      <c r="F711" s="8"/>
      <c r="G711" s="8"/>
      <c r="H711" s="8"/>
      <c r="J711" s="8"/>
      <c r="L711" s="8"/>
      <c r="M711" s="8"/>
      <c r="R711" s="8"/>
      <c r="S711" s="8"/>
      <c r="T711" s="8"/>
    </row>
    <row r="712" spans="1:20" ht="15.75">
      <c r="A712" s="24" t="s">
        <v>162</v>
      </c>
      <c r="B712"/>
      <c r="C712"/>
      <c r="D712"/>
      <c r="E712"/>
      <c r="F712" s="13"/>
      <c r="G712" s="13"/>
      <c r="H712" s="8"/>
      <c r="J712" s="8"/>
      <c r="L712" s="8"/>
      <c r="M712" s="8"/>
      <c r="R712" s="8"/>
      <c r="S712" s="8"/>
      <c r="T712" s="8"/>
    </row>
    <row r="713" spans="1:20">
      <c r="A713"/>
      <c r="B713"/>
      <c r="C713"/>
      <c r="D713"/>
      <c r="E713"/>
      <c r="F713" s="13"/>
      <c r="G713" s="13"/>
      <c r="H713" s="8"/>
      <c r="J713" s="8"/>
      <c r="L713" s="8"/>
      <c r="M713" s="8"/>
      <c r="R713" s="8"/>
      <c r="S713" s="8"/>
      <c r="T713" s="8"/>
    </row>
    <row r="714" spans="1:20" ht="15.75">
      <c r="A714" s="24" t="s">
        <v>163</v>
      </c>
      <c r="B714" t="s">
        <v>164</v>
      </c>
      <c r="C714"/>
      <c r="D714"/>
      <c r="E714"/>
      <c r="F714" s="13"/>
      <c r="G714" s="13"/>
      <c r="H714" s="8"/>
      <c r="I714" s="8" t="s">
        <v>27</v>
      </c>
      <c r="J714" s="8"/>
      <c r="L714" s="8"/>
      <c r="M714" s="8"/>
      <c r="R714" s="8"/>
      <c r="S714" s="8"/>
      <c r="T714" s="8"/>
    </row>
    <row r="715" spans="1:20" ht="15.75">
      <c r="A715" s="25" t="s">
        <v>165</v>
      </c>
      <c r="B715"/>
      <c r="C715"/>
      <c r="D715"/>
      <c r="E715"/>
      <c r="F715" s="13"/>
      <c r="G715" s="13"/>
      <c r="H715" s="8"/>
      <c r="J715" s="8"/>
      <c r="L715" s="8"/>
      <c r="M715" s="8"/>
      <c r="R715" s="8"/>
      <c r="S715" s="8"/>
      <c r="T715" s="8"/>
    </row>
    <row r="716" spans="1:20">
      <c r="A716" s="25" t="s">
        <v>166</v>
      </c>
      <c r="B716"/>
      <c r="C716"/>
      <c r="D716"/>
      <c r="E716"/>
      <c r="F716" s="13"/>
      <c r="G716" s="13"/>
      <c r="H716" s="8"/>
      <c r="J716" s="8"/>
      <c r="L716" s="8"/>
      <c r="M716" s="8"/>
      <c r="R716" s="8"/>
      <c r="S716" s="8"/>
      <c r="T716" s="8"/>
    </row>
    <row r="717" spans="1:20">
      <c r="A717" s="8"/>
      <c r="B717" s="8"/>
      <c r="C717" s="8"/>
      <c r="D717" s="8"/>
      <c r="E717" s="8"/>
      <c r="F717" s="8"/>
      <c r="G717" s="8"/>
      <c r="H717" s="8"/>
      <c r="J717" s="8"/>
      <c r="L717" s="8"/>
      <c r="M717" s="8"/>
      <c r="R717" s="8"/>
      <c r="S717" s="8"/>
      <c r="T717" s="8"/>
    </row>
    <row r="718" spans="1:20">
      <c r="A718" s="8"/>
      <c r="B718" s="8"/>
      <c r="C718" s="8"/>
      <c r="D718" s="8"/>
      <c r="E718" s="8"/>
      <c r="F718" s="8"/>
      <c r="G718" s="8"/>
      <c r="H718" s="8"/>
      <c r="J718" s="8"/>
      <c r="L718" s="8"/>
      <c r="M718" s="8"/>
      <c r="R718" s="8"/>
      <c r="S718" s="8"/>
      <c r="T718" s="8"/>
    </row>
    <row r="719" spans="1:20">
      <c r="A719" s="8"/>
      <c r="B719" s="8"/>
      <c r="C719" s="8"/>
      <c r="D719" s="8"/>
      <c r="E719" s="8"/>
      <c r="F719" s="8"/>
      <c r="G719" s="8"/>
      <c r="H719" s="8"/>
      <c r="J719" s="8"/>
      <c r="L719" s="8"/>
      <c r="M719" s="8"/>
      <c r="R719" s="8"/>
      <c r="S719" s="8"/>
      <c r="T719" s="8"/>
    </row>
    <row r="720" spans="1:20">
      <c r="A720" s="8"/>
      <c r="B720" s="8"/>
      <c r="C720" s="8"/>
      <c r="D720" s="8"/>
      <c r="E720" s="8"/>
      <c r="F720" s="8"/>
      <c r="G720" s="8"/>
      <c r="H720" s="8"/>
      <c r="J720" s="8"/>
      <c r="L720" s="8"/>
      <c r="M720" s="8"/>
      <c r="R720" s="8"/>
      <c r="S720" s="8"/>
      <c r="T720" s="8"/>
    </row>
    <row r="721" spans="1:20">
      <c r="A721" s="8"/>
      <c r="B721" s="8"/>
      <c r="C721" s="8"/>
      <c r="D721" s="8"/>
      <c r="E721" s="8"/>
      <c r="F721" s="8"/>
      <c r="G721" s="8"/>
      <c r="H721" s="8"/>
      <c r="J721" s="8"/>
      <c r="L721" s="8"/>
      <c r="M721" s="8"/>
      <c r="R721" s="8"/>
      <c r="S721" s="8"/>
      <c r="T721" s="8"/>
    </row>
  </sheetData>
  <mergeCells count="165">
    <mergeCell ref="A109:Q109"/>
    <mergeCell ref="A122:P122"/>
    <mergeCell ref="A123:C123"/>
    <mergeCell ref="A41:P41"/>
    <mergeCell ref="A52:Q52"/>
    <mergeCell ref="A62:P62"/>
    <mergeCell ref="A64:P64"/>
    <mergeCell ref="A80:Q80"/>
    <mergeCell ref="A40:C40"/>
    <mergeCell ref="A63:C63"/>
    <mergeCell ref="A97:C97"/>
    <mergeCell ref="A98:P98"/>
    <mergeCell ref="A5:Q5"/>
    <mergeCell ref="N14:N15"/>
    <mergeCell ref="O14:O15"/>
    <mergeCell ref="F13:O13"/>
    <mergeCell ref="A6:Q6"/>
    <mergeCell ref="F14:F15"/>
    <mergeCell ref="J14:J15"/>
    <mergeCell ref="L14:L15"/>
    <mergeCell ref="P13:P15"/>
    <mergeCell ref="C13:C15"/>
    <mergeCell ref="I14:I15"/>
    <mergeCell ref="K14:K15"/>
    <mergeCell ref="A149:Q149"/>
    <mergeCell ref="A169:P169"/>
    <mergeCell ref="A170:C170"/>
    <mergeCell ref="A171:P171"/>
    <mergeCell ref="A182:Q182"/>
    <mergeCell ref="A708:E708"/>
    <mergeCell ref="B7:H7"/>
    <mergeCell ref="B8:D8"/>
    <mergeCell ref="A11:R11"/>
    <mergeCell ref="A18:C18"/>
    <mergeCell ref="R13:R15"/>
    <mergeCell ref="A13:A15"/>
    <mergeCell ref="B13:B15"/>
    <mergeCell ref="D13:D15"/>
    <mergeCell ref="G14:G15"/>
    <mergeCell ref="E13:E15"/>
    <mergeCell ref="M14:M15"/>
    <mergeCell ref="H14:H15"/>
    <mergeCell ref="Q13:Q15"/>
    <mergeCell ref="R705:R706"/>
    <mergeCell ref="A96:P96"/>
    <mergeCell ref="A29:Q29"/>
    <mergeCell ref="A17:P17"/>
    <mergeCell ref="A39:P39"/>
    <mergeCell ref="A222:C222"/>
    <mergeCell ref="A223:P223"/>
    <mergeCell ref="A237:Q237"/>
    <mergeCell ref="A247:P247"/>
    <mergeCell ref="A248:C248"/>
    <mergeCell ref="A194:P194"/>
    <mergeCell ref="A195:C195"/>
    <mergeCell ref="A196:P196"/>
    <mergeCell ref="A210:Q210"/>
    <mergeCell ref="A221:P221"/>
    <mergeCell ref="A277:Q277"/>
    <mergeCell ref="A281:P281"/>
    <mergeCell ref="A282:C282"/>
    <mergeCell ref="A283:P283"/>
    <mergeCell ref="A294:Q294"/>
    <mergeCell ref="A249:P249"/>
    <mergeCell ref="A260:Q260"/>
    <mergeCell ref="A264:P264"/>
    <mergeCell ref="A265:C265"/>
    <mergeCell ref="A266:P266"/>
    <mergeCell ref="A316:C316"/>
    <mergeCell ref="A317:P317"/>
    <mergeCell ref="A328:Q328"/>
    <mergeCell ref="A332:P332"/>
    <mergeCell ref="A333:C333"/>
    <mergeCell ref="A298:P298"/>
    <mergeCell ref="A299:C299"/>
    <mergeCell ref="A300:P300"/>
    <mergeCell ref="A311:Q311"/>
    <mergeCell ref="A315:P315"/>
    <mergeCell ref="A362:Q362"/>
    <mergeCell ref="A365:P365"/>
    <mergeCell ref="A366:C366"/>
    <mergeCell ref="A367:P367"/>
    <mergeCell ref="A378:Q378"/>
    <mergeCell ref="A334:P334"/>
    <mergeCell ref="A345:Q345"/>
    <mergeCell ref="A349:P349"/>
    <mergeCell ref="A350:C350"/>
    <mergeCell ref="A351:P351"/>
    <mergeCell ref="A705:Q706"/>
    <mergeCell ref="A382:P382"/>
    <mergeCell ref="A383:C383"/>
    <mergeCell ref="A384:P384"/>
    <mergeCell ref="A395:Q395"/>
    <mergeCell ref="A399:P399"/>
    <mergeCell ref="A400:C400"/>
    <mergeCell ref="A401:P401"/>
    <mergeCell ref="A412:Q412"/>
    <mergeCell ref="A416:P416"/>
    <mergeCell ref="A417:C417"/>
    <mergeCell ref="A418:P418"/>
    <mergeCell ref="A429:Q429"/>
    <mergeCell ref="A433:P433"/>
    <mergeCell ref="A434:C434"/>
    <mergeCell ref="A435:P435"/>
    <mergeCell ref="A467:P467"/>
    <mergeCell ref="A468:C468"/>
    <mergeCell ref="A469:P469"/>
    <mergeCell ref="A480:Q480"/>
    <mergeCell ref="A484:P484"/>
    <mergeCell ref="A446:Q446"/>
    <mergeCell ref="A450:P450"/>
    <mergeCell ref="A451:C451"/>
    <mergeCell ref="A452:P452"/>
    <mergeCell ref="A463:Q463"/>
    <mergeCell ref="A503:P503"/>
    <mergeCell ref="A514:Q514"/>
    <mergeCell ref="A518:P518"/>
    <mergeCell ref="A519:C519"/>
    <mergeCell ref="A520:P520"/>
    <mergeCell ref="A485:C485"/>
    <mergeCell ref="A486:P486"/>
    <mergeCell ref="A497:Q497"/>
    <mergeCell ref="A501:P501"/>
    <mergeCell ref="A502:C502"/>
    <mergeCell ref="A552:P552"/>
    <mergeCell ref="A553:C553"/>
    <mergeCell ref="A554:P554"/>
    <mergeCell ref="A565:Q565"/>
    <mergeCell ref="A569:P569"/>
    <mergeCell ref="A531:Q531"/>
    <mergeCell ref="A535:P535"/>
    <mergeCell ref="A536:C536"/>
    <mergeCell ref="A537:P537"/>
    <mergeCell ref="A548:Q548"/>
    <mergeCell ref="A588:P588"/>
    <mergeCell ref="A599:Q599"/>
    <mergeCell ref="A603:P603"/>
    <mergeCell ref="A604:C604"/>
    <mergeCell ref="A605:P605"/>
    <mergeCell ref="A570:C570"/>
    <mergeCell ref="A571:P571"/>
    <mergeCell ref="A582:Q582"/>
    <mergeCell ref="A586:P586"/>
    <mergeCell ref="A587:C587"/>
    <mergeCell ref="A637:P637"/>
    <mergeCell ref="A638:C638"/>
    <mergeCell ref="A639:P639"/>
    <mergeCell ref="A650:Q650"/>
    <mergeCell ref="A654:P654"/>
    <mergeCell ref="A616:Q616"/>
    <mergeCell ref="A620:P620"/>
    <mergeCell ref="A621:C621"/>
    <mergeCell ref="A622:P622"/>
    <mergeCell ref="A633:Q633"/>
    <mergeCell ref="A701:Q701"/>
    <mergeCell ref="A673:P673"/>
    <mergeCell ref="A684:Q684"/>
    <mergeCell ref="A688:P688"/>
    <mergeCell ref="A689:C689"/>
    <mergeCell ref="A690:P690"/>
    <mergeCell ref="A655:C655"/>
    <mergeCell ref="A656:P656"/>
    <mergeCell ref="A667:Q667"/>
    <mergeCell ref="A671:P671"/>
    <mergeCell ref="A672:C672"/>
  </mergeCells>
  <phoneticPr fontId="0" type="noConversion"/>
  <dataValidations count="4">
    <dataValidation type="list" allowBlank="1" showInputMessage="1" showErrorMessage="1" sqref="D691:D700 D42:D51 D19:D28 D99:D108 D124:D148 D172:D181 D197:D209 D224:D236 D267:D276 D284:D293 D301:D310 D318:D327 D335:D344 D352:D361 D368:D377 D385:D394 D402:D411 D419:D428 D436:D445 D453:D462 D470:D479 D487:D496 D504:D513 D521:D530 D538:D547 D555:D564 D572:D581 D589:D598 D606:D615 D623:D632 D640:D649 D657:D666 D674:D683 D65:D79 D250:D259">
      <formula1>"olimpinė,neolimpinė"</formula1>
    </dataValidation>
    <dataValidation type="list" allowBlank="1" showInputMessage="1" showErrorMessage="1" sqref="M65:M79 M42:M51 H42:H51 H65:H79 M19:M28 H19:H28 M99:M108 H99:H108 M124:M148 H124:H148 M172:M181 H172:H181 M197:M209 H197:H209 M224:M236 H224:H236 M267:M276 H267:H276 M284:M293 H284:H293 M301:M310 H301:H310 M318:M327 H318:H327 M335:M344 H335:H344 M352:M361 H352:H361 M368:M377 H368:H377 M385:M394 H385:H394 M402:M411 H402:H411 M419:M428 H419:H428 M436:M445 H436:H445 M453:M462 H453:H462 M470:M479 H470:H479 M487:M496 H487:H496 M504:M513 H504:H513 M521:M530 H521:H530 M538:M547 H538:H547 M555:M564 H555:H564 M572:M581 H572:H581 M589:M598 H589:H598 M606:M615 H606:H615 M623:M632 H623:H632 M640:M649 H640:H649 M657:M666 H657:H666 M674:M683 H674:H683 M691:M700 H691:H700 M250:M259 H250:H259">
      <formula1>"Taip,Ne"</formula1>
    </dataValidation>
    <dataValidation type="list" allowBlank="1" showInputMessage="1" showErrorMessage="1" sqref="F19:F28 F42:F51 F65:F79 F99:F108 F124:F148 F172:F181 F197:F209 F224:F236 F267:F276 F284:F293 F301:F310 F318:F327 F335:F344 F352:F361 F368:F377 F385:F394 F402:F411 F419:F428 F436:F445 F453:F462 F470:F479 F487:F496 F504:F513 F521:F530 F538:F547 F555:F564 F572:F581 F589:F598 F606:F615 F623:F632 F640:F649 F657:F666 F674:F683 F691:F700 F250:F259">
      <formula1>"OŽ,PČ,PČneol,EČ,EČneol,JOŽ,JPČ,JEČ,JnPČ,JnEČ,NEAK"</formula1>
    </dataValidation>
    <dataValidation type="list" allowBlank="1" showInputMessage="1" showErrorMessage="1" sqref="G19:G28 G42:G51 G65:G79 G99:G108 G124:G148 G172:G181 G197:G209 G224:G236 G267:G276 G284:G293 G301:G310 G318:G327 G335:G344 G352:G361 G368:G377 G385:G394 G402:G411 G419:G428 G436:G445 G453:G462 G470:G479 G487:G496 G504:G513 G521:G530 G538:G547 G555:G564 G572:G581 G589:G598 G606:G615 G623:G632 G640:G649 G657:G666 G674:G683 G691:G700 G250:G259">
      <formula1>"1,1 (kas 4 m. 1 k. nerengiamos),2,4 arba 5"</formula1>
    </dataValidation>
  </dataValidations>
  <hyperlinks>
    <hyperlink ref="B32" r:id="rId1"/>
    <hyperlink ref="B33" r:id="rId2"/>
    <hyperlink ref="B34" r:id="rId3"/>
    <hyperlink ref="B35" r:id="rId4"/>
    <hyperlink ref="B36" r:id="rId5"/>
    <hyperlink ref="B55" r:id="rId6"/>
    <hyperlink ref="B56" r:id="rId7"/>
    <hyperlink ref="B57" r:id="rId8"/>
    <hyperlink ref="B94" r:id="rId9"/>
    <hyperlink ref="B93" r:id="rId10"/>
    <hyperlink ref="B92" r:id="rId11"/>
    <hyperlink ref="B91" r:id="rId12"/>
    <hyperlink ref="B90" r:id="rId13"/>
    <hyperlink ref="B89" r:id="rId14"/>
    <hyperlink ref="B88" r:id="rId15"/>
    <hyperlink ref="B87" r:id="rId16"/>
    <hyperlink ref="B86" r:id="rId17"/>
    <hyperlink ref="B85" r:id="rId18"/>
    <hyperlink ref="B84" r:id="rId19"/>
    <hyperlink ref="B83" r:id="rId20"/>
    <hyperlink ref="B152" r:id="rId21"/>
    <hyperlink ref="B153" r:id="rId22"/>
    <hyperlink ref="B154" r:id="rId23"/>
    <hyperlink ref="B155" r:id="rId24"/>
    <hyperlink ref="B156" r:id="rId25"/>
    <hyperlink ref="B157" r:id="rId26"/>
    <hyperlink ref="B158" r:id="rId27"/>
    <hyperlink ref="B159" r:id="rId28"/>
    <hyperlink ref="B160" r:id="rId29"/>
    <hyperlink ref="B161" r:id="rId30"/>
    <hyperlink ref="B162" r:id="rId31"/>
    <hyperlink ref="B163" r:id="rId32"/>
    <hyperlink ref="B164" r:id="rId33"/>
    <hyperlink ref="B165" r:id="rId34"/>
    <hyperlink ref="B166" r:id="rId35"/>
    <hyperlink ref="B167" r:id="rId36"/>
    <hyperlink ref="B112" r:id="rId37"/>
    <hyperlink ref="B113" r:id="rId38"/>
    <hyperlink ref="B114" r:id="rId39"/>
    <hyperlink ref="B115" r:id="rId40"/>
    <hyperlink ref="B116" r:id="rId41"/>
    <hyperlink ref="B117" r:id="rId42"/>
    <hyperlink ref="B7:H7" r:id="rId43" display="Ąžuolų g. 23, Ramučių k., Kauno r., LT-54464, +370 605 57 779, edgaras.f2.41@gmail.com"/>
    <hyperlink ref="B184" r:id="rId44"/>
    <hyperlink ref="B185" r:id="rId45"/>
    <hyperlink ref="B186" r:id="rId46"/>
    <hyperlink ref="B187" r:id="rId47"/>
    <hyperlink ref="B188" r:id="rId48"/>
    <hyperlink ref="B189" r:id="rId49"/>
    <hyperlink ref="B190" r:id="rId50"/>
    <hyperlink ref="B191" r:id="rId51"/>
    <hyperlink ref="B212" r:id="rId52"/>
    <hyperlink ref="B213" r:id="rId53"/>
    <hyperlink ref="B214" r:id="rId54"/>
    <hyperlink ref="B215" r:id="rId55"/>
    <hyperlink ref="B216" r:id="rId56"/>
    <hyperlink ref="B217" r:id="rId57"/>
    <hyperlink ref="B218" r:id="rId58"/>
    <hyperlink ref="B240" r:id="rId59"/>
    <hyperlink ref="B239" r:id="rId60"/>
    <hyperlink ref="B241" r:id="rId61"/>
    <hyperlink ref="B242" r:id="rId62"/>
    <hyperlink ref="B243" r:id="rId63"/>
    <hyperlink ref="B244" r:id="rId64"/>
  </hyperlinks>
  <pageMargins left="0.39" right="0.38" top="0.47244094488188981" bottom="0.39370078740157483" header="0.31496062992125984" footer="0.31496062992125984"/>
  <pageSetup paperSize="9" scale="55" orientation="landscape" r:id="rId65"/>
  <legacyDrawing r:id="rId6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'Pripazintos federacijos'!$A$2:$A$75</xm:f>
          </x14:formula1>
          <xm:sqref>A5:Q5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6"/>
  <sheetViews>
    <sheetView topLeftCell="A4" workbookViewId="0">
      <selection activeCell="C19" sqref="C19"/>
    </sheetView>
  </sheetViews>
  <sheetFormatPr defaultRowHeight="15"/>
  <cols>
    <col min="3" max="3" width="30.42578125" customWidth="1"/>
  </cols>
  <sheetData>
    <row r="1" spans="1:41" ht="15.7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51"/>
      <c r="AE1" s="51"/>
      <c r="AF1" s="51"/>
      <c r="AG1" s="51"/>
      <c r="AH1" s="26"/>
      <c r="AI1" s="26"/>
      <c r="AJ1" s="51"/>
      <c r="AK1" s="51" t="s">
        <v>167</v>
      </c>
      <c r="AL1" s="51"/>
      <c r="AM1" s="51"/>
      <c r="AN1" s="51"/>
    </row>
    <row r="2" spans="1:41" ht="15.7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51"/>
      <c r="AE2" s="51"/>
      <c r="AF2" s="51"/>
      <c r="AG2" s="51"/>
      <c r="AH2" s="26"/>
      <c r="AI2" s="26"/>
      <c r="AJ2" s="51"/>
      <c r="AK2" s="51" t="s">
        <v>168</v>
      </c>
      <c r="AL2" s="51"/>
      <c r="AM2" s="51"/>
      <c r="AN2" s="51"/>
    </row>
    <row r="3" spans="1:41" ht="15.7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51"/>
      <c r="AE3" s="51"/>
      <c r="AF3" s="51"/>
      <c r="AG3" s="51"/>
      <c r="AH3" s="26"/>
      <c r="AI3" s="26"/>
      <c r="AJ3" s="51"/>
      <c r="AK3" s="51" t="s">
        <v>169</v>
      </c>
      <c r="AL3" s="51"/>
      <c r="AM3" s="51"/>
      <c r="AN3" s="51"/>
    </row>
    <row r="4" spans="1:41" ht="15.7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51"/>
      <c r="AE4" s="51"/>
      <c r="AF4" s="51"/>
      <c r="AG4" s="51"/>
      <c r="AH4" s="26"/>
      <c r="AI4" s="26"/>
      <c r="AJ4" s="51"/>
      <c r="AK4" s="51" t="s">
        <v>170</v>
      </c>
      <c r="AL4" s="51"/>
      <c r="AM4" s="51"/>
      <c r="AN4" s="51"/>
    </row>
    <row r="5" spans="1:41" ht="15.75">
      <c r="A5" s="110" t="s">
        <v>171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1" ht="15.75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1" ht="96">
      <c r="A7" s="111" t="s">
        <v>7</v>
      </c>
      <c r="B7" s="113" t="s">
        <v>172</v>
      </c>
      <c r="C7" s="116" t="s">
        <v>173</v>
      </c>
      <c r="D7" s="118" t="s">
        <v>174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30" t="s">
        <v>12</v>
      </c>
      <c r="AO7" s="31"/>
    </row>
    <row r="8" spans="1:41">
      <c r="A8" s="112"/>
      <c r="B8" s="114"/>
      <c r="C8" s="117"/>
      <c r="D8" s="120" t="s">
        <v>175</v>
      </c>
      <c r="E8" s="120" t="s">
        <v>176</v>
      </c>
      <c r="F8" s="120" t="s">
        <v>177</v>
      </c>
      <c r="G8" s="120" t="s">
        <v>178</v>
      </c>
      <c r="H8" s="120" t="s">
        <v>179</v>
      </c>
      <c r="I8" s="120" t="s">
        <v>180</v>
      </c>
      <c r="J8" s="120" t="s">
        <v>181</v>
      </c>
      <c r="K8" s="120" t="s">
        <v>182</v>
      </c>
      <c r="L8" s="120" t="s">
        <v>183</v>
      </c>
      <c r="M8" s="120" t="s">
        <v>184</v>
      </c>
      <c r="N8" s="120" t="s">
        <v>185</v>
      </c>
      <c r="O8" s="120" t="s">
        <v>186</v>
      </c>
      <c r="P8" s="120" t="s">
        <v>187</v>
      </c>
      <c r="Q8" s="120" t="s">
        <v>188</v>
      </c>
      <c r="R8" s="120" t="s">
        <v>189</v>
      </c>
      <c r="S8" s="120" t="s">
        <v>190</v>
      </c>
      <c r="T8" s="120" t="s">
        <v>191</v>
      </c>
      <c r="U8" s="120" t="s">
        <v>192</v>
      </c>
      <c r="V8" s="120" t="s">
        <v>193</v>
      </c>
      <c r="W8" s="120" t="s">
        <v>194</v>
      </c>
      <c r="X8" s="120" t="s">
        <v>195</v>
      </c>
      <c r="Y8" s="120" t="s">
        <v>196</v>
      </c>
      <c r="Z8" s="120" t="s">
        <v>197</v>
      </c>
      <c r="AA8" s="120" t="s">
        <v>198</v>
      </c>
      <c r="AB8" s="120" t="s">
        <v>199</v>
      </c>
      <c r="AC8" s="120" t="s">
        <v>200</v>
      </c>
      <c r="AD8" s="120" t="s">
        <v>201</v>
      </c>
      <c r="AE8" s="120" t="s">
        <v>202</v>
      </c>
      <c r="AF8" s="120" t="s">
        <v>203</v>
      </c>
      <c r="AG8" s="120" t="s">
        <v>204</v>
      </c>
      <c r="AH8" s="120" t="s">
        <v>205</v>
      </c>
      <c r="AI8" s="120" t="s">
        <v>206</v>
      </c>
      <c r="AJ8" s="120" t="s">
        <v>207</v>
      </c>
      <c r="AK8" s="120" t="s">
        <v>208</v>
      </c>
      <c r="AL8" s="120" t="s">
        <v>209</v>
      </c>
      <c r="AM8" s="120" t="s">
        <v>210</v>
      </c>
      <c r="AN8" s="121" t="s">
        <v>211</v>
      </c>
    </row>
    <row r="9" spans="1:41">
      <c r="A9" s="112"/>
      <c r="B9" s="115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2"/>
    </row>
    <row r="10" spans="1:41" s="55" customFormat="1">
      <c r="A10" s="52" t="s">
        <v>212</v>
      </c>
      <c r="B10" s="53" t="s">
        <v>213</v>
      </c>
      <c r="C10" s="35" t="s">
        <v>214</v>
      </c>
      <c r="D10" s="34">
        <v>550.79999999999995</v>
      </c>
      <c r="E10" s="34">
        <v>426.38400000000001</v>
      </c>
      <c r="F10" s="34">
        <v>342.14400000000001</v>
      </c>
      <c r="G10" s="34">
        <v>181.44</v>
      </c>
      <c r="H10" s="34">
        <v>168.48</v>
      </c>
      <c r="I10" s="34">
        <v>155.52000000000001</v>
      </c>
      <c r="J10" s="34">
        <v>148.5</v>
      </c>
      <c r="K10" s="34">
        <v>144</v>
      </c>
      <c r="L10" s="34">
        <v>137.69999999999999</v>
      </c>
      <c r="M10" s="34">
        <v>134.946</v>
      </c>
      <c r="N10" s="34">
        <v>132.19199999999998</v>
      </c>
      <c r="O10" s="34">
        <v>129.43799999999999</v>
      </c>
      <c r="P10" s="34">
        <v>126.684</v>
      </c>
      <c r="Q10" s="34">
        <v>123.92999999999998</v>
      </c>
      <c r="R10" s="34">
        <v>121.17599999999999</v>
      </c>
      <c r="S10" s="34">
        <v>118.42199999999998</v>
      </c>
      <c r="T10" s="34">
        <v>108</v>
      </c>
      <c r="U10" s="34">
        <v>105.24600000000001</v>
      </c>
      <c r="V10" s="34">
        <v>102.49199999999999</v>
      </c>
      <c r="W10" s="34">
        <v>99.738</v>
      </c>
      <c r="X10" s="34">
        <v>96.983999999999995</v>
      </c>
      <c r="Y10" s="34">
        <v>94.229999999999976</v>
      </c>
      <c r="Z10" s="34">
        <v>91.475999999999985</v>
      </c>
      <c r="AA10" s="34">
        <v>88.721999999999994</v>
      </c>
      <c r="AB10" s="34">
        <v>80.099999999999994</v>
      </c>
      <c r="AC10" s="34">
        <v>77.345999999999989</v>
      </c>
      <c r="AD10" s="34">
        <v>74.591999999999999</v>
      </c>
      <c r="AE10" s="34">
        <v>71.837999999999994</v>
      </c>
      <c r="AF10" s="34">
        <v>69.084000000000003</v>
      </c>
      <c r="AG10" s="34">
        <v>66.329999999999984</v>
      </c>
      <c r="AH10" s="34">
        <v>63.575999999999986</v>
      </c>
      <c r="AI10" s="34">
        <v>60.821999999999989</v>
      </c>
      <c r="AJ10" s="34">
        <v>52.2</v>
      </c>
      <c r="AK10" s="34">
        <v>49.445999999999998</v>
      </c>
      <c r="AL10" s="34">
        <v>46.692</v>
      </c>
      <c r="AM10" s="34">
        <v>43.937999999999995</v>
      </c>
      <c r="AN10" s="54">
        <f>SUM(D10*0.3/100)</f>
        <v>1.6523999999999999</v>
      </c>
    </row>
    <row r="11" spans="1:41">
      <c r="A11" s="63" t="s">
        <v>215</v>
      </c>
      <c r="B11" s="44" t="s">
        <v>30</v>
      </c>
      <c r="C11" s="35" t="s">
        <v>216</v>
      </c>
      <c r="D11" s="33">
        <v>449</v>
      </c>
      <c r="E11" s="33">
        <v>314</v>
      </c>
      <c r="F11" s="33">
        <v>238</v>
      </c>
      <c r="G11" s="33">
        <v>172</v>
      </c>
      <c r="H11" s="33">
        <v>159</v>
      </c>
      <c r="I11" s="33">
        <v>145</v>
      </c>
      <c r="J11" s="33">
        <v>132</v>
      </c>
      <c r="K11" s="33">
        <v>119</v>
      </c>
      <c r="L11" s="34">
        <v>88</v>
      </c>
      <c r="M11" s="34">
        <f>L11-2.245</f>
        <v>85.754999999999995</v>
      </c>
      <c r="N11" s="34">
        <f t="shared" ref="N11:AI11" si="0">M11-2.245</f>
        <v>83.509999999999991</v>
      </c>
      <c r="O11" s="34">
        <f t="shared" si="0"/>
        <v>81.264999999999986</v>
      </c>
      <c r="P11" s="34">
        <f t="shared" si="0"/>
        <v>79.019999999999982</v>
      </c>
      <c r="Q11" s="34">
        <f t="shared" si="0"/>
        <v>76.774999999999977</v>
      </c>
      <c r="R11" s="34">
        <f t="shared" si="0"/>
        <v>74.529999999999973</v>
      </c>
      <c r="S11" s="34">
        <f t="shared" si="0"/>
        <v>72.284999999999968</v>
      </c>
      <c r="T11" s="34">
        <v>55</v>
      </c>
      <c r="U11" s="34">
        <f t="shared" si="0"/>
        <v>52.755000000000003</v>
      </c>
      <c r="V11" s="34">
        <f t="shared" si="0"/>
        <v>50.510000000000005</v>
      </c>
      <c r="W11" s="34">
        <f t="shared" si="0"/>
        <v>48.265000000000008</v>
      </c>
      <c r="X11" s="34">
        <f t="shared" si="0"/>
        <v>46.02000000000001</v>
      </c>
      <c r="Y11" s="34">
        <f t="shared" si="0"/>
        <v>43.775000000000013</v>
      </c>
      <c r="Z11" s="34">
        <f t="shared" si="0"/>
        <v>41.530000000000015</v>
      </c>
      <c r="AA11" s="34">
        <f t="shared" si="0"/>
        <v>39.285000000000018</v>
      </c>
      <c r="AB11" s="34">
        <v>22</v>
      </c>
      <c r="AC11" s="34">
        <f t="shared" si="0"/>
        <v>19.754999999999999</v>
      </c>
      <c r="AD11" s="34">
        <f t="shared" si="0"/>
        <v>17.509999999999998</v>
      </c>
      <c r="AE11" s="34">
        <f t="shared" si="0"/>
        <v>15.264999999999997</v>
      </c>
      <c r="AF11" s="34">
        <f t="shared" si="0"/>
        <v>13.019999999999996</v>
      </c>
      <c r="AG11" s="34">
        <f t="shared" si="0"/>
        <v>10.774999999999995</v>
      </c>
      <c r="AH11" s="34">
        <f t="shared" si="0"/>
        <v>8.529999999999994</v>
      </c>
      <c r="AI11" s="34">
        <f t="shared" si="0"/>
        <v>6.2849999999999939</v>
      </c>
      <c r="AJ11" s="36" t="s">
        <v>217</v>
      </c>
      <c r="AK11" s="36" t="s">
        <v>217</v>
      </c>
      <c r="AL11" s="36" t="s">
        <v>217</v>
      </c>
      <c r="AM11" s="36" t="s">
        <v>217</v>
      </c>
      <c r="AN11" s="64">
        <f t="shared" ref="AN11:AN26" si="1">SUM(D11*0.3/100)</f>
        <v>1.347</v>
      </c>
    </row>
    <row r="12" spans="1:41">
      <c r="A12" s="63" t="s">
        <v>218</v>
      </c>
      <c r="B12" s="44" t="s">
        <v>49</v>
      </c>
      <c r="C12" s="35" t="s">
        <v>219</v>
      </c>
      <c r="D12" s="33">
        <v>204</v>
      </c>
      <c r="E12" s="33">
        <v>156.24</v>
      </c>
      <c r="F12" s="33">
        <v>123.84</v>
      </c>
      <c r="G12" s="33">
        <v>72</v>
      </c>
      <c r="H12" s="33">
        <v>66</v>
      </c>
      <c r="I12" s="33">
        <v>60</v>
      </c>
      <c r="J12" s="33">
        <v>54</v>
      </c>
      <c r="K12" s="33">
        <v>48</v>
      </c>
      <c r="L12" s="34">
        <v>40</v>
      </c>
      <c r="M12" s="34">
        <f>L12-1.02</f>
        <v>38.979999999999997</v>
      </c>
      <c r="N12" s="34">
        <f t="shared" ref="N12:AA12" si="2">M12-1.02</f>
        <v>37.959999999999994</v>
      </c>
      <c r="O12" s="34">
        <f t="shared" si="2"/>
        <v>36.939999999999991</v>
      </c>
      <c r="P12" s="34">
        <f t="shared" si="2"/>
        <v>35.919999999999987</v>
      </c>
      <c r="Q12" s="34">
        <f t="shared" si="2"/>
        <v>34.899999999999984</v>
      </c>
      <c r="R12" s="34">
        <f t="shared" si="2"/>
        <v>33.879999999999981</v>
      </c>
      <c r="S12" s="34">
        <f t="shared" si="2"/>
        <v>32.859999999999978</v>
      </c>
      <c r="T12" s="34">
        <v>25</v>
      </c>
      <c r="U12" s="34">
        <f t="shared" si="2"/>
        <v>23.98</v>
      </c>
      <c r="V12" s="34">
        <f t="shared" si="2"/>
        <v>22.96</v>
      </c>
      <c r="W12" s="34">
        <f t="shared" si="2"/>
        <v>21.94</v>
      </c>
      <c r="X12" s="34">
        <f t="shared" si="2"/>
        <v>20.92</v>
      </c>
      <c r="Y12" s="34">
        <f t="shared" si="2"/>
        <v>19.900000000000002</v>
      </c>
      <c r="Z12" s="34">
        <f t="shared" si="2"/>
        <v>18.880000000000003</v>
      </c>
      <c r="AA12" s="34">
        <f t="shared" si="2"/>
        <v>17.860000000000003</v>
      </c>
      <c r="AB12" s="36" t="s">
        <v>217</v>
      </c>
      <c r="AC12" s="36" t="s">
        <v>217</v>
      </c>
      <c r="AD12" s="36" t="s">
        <v>217</v>
      </c>
      <c r="AE12" s="36" t="s">
        <v>217</v>
      </c>
      <c r="AF12" s="36" t="s">
        <v>217</v>
      </c>
      <c r="AG12" s="36" t="s">
        <v>217</v>
      </c>
      <c r="AH12" s="36" t="s">
        <v>217</v>
      </c>
      <c r="AI12" s="36" t="s">
        <v>217</v>
      </c>
      <c r="AJ12" s="36" t="s">
        <v>217</v>
      </c>
      <c r="AK12" s="36" t="s">
        <v>217</v>
      </c>
      <c r="AL12" s="36" t="s">
        <v>217</v>
      </c>
      <c r="AM12" s="36" t="s">
        <v>217</v>
      </c>
      <c r="AN12" s="64">
        <f t="shared" si="1"/>
        <v>0.61199999999999999</v>
      </c>
    </row>
    <row r="13" spans="1:41" ht="84">
      <c r="A13" s="63" t="s">
        <v>220</v>
      </c>
      <c r="B13" s="44" t="s">
        <v>221</v>
      </c>
      <c r="C13" s="22" t="s">
        <v>222</v>
      </c>
      <c r="D13" s="33">
        <v>85</v>
      </c>
      <c r="E13" s="33">
        <v>64.61</v>
      </c>
      <c r="F13" s="33">
        <v>50.76</v>
      </c>
      <c r="G13" s="33">
        <v>16.25</v>
      </c>
      <c r="H13" s="33">
        <v>15</v>
      </c>
      <c r="I13" s="33">
        <v>13.75</v>
      </c>
      <c r="J13" s="33">
        <v>12.5</v>
      </c>
      <c r="K13" s="33">
        <v>11.25</v>
      </c>
      <c r="L13" s="34">
        <v>9</v>
      </c>
      <c r="M13" s="34">
        <f>L13-0.425</f>
        <v>8.5749999999999993</v>
      </c>
      <c r="N13" s="34">
        <f t="shared" ref="N13:S13" si="3">M13-0.425</f>
        <v>8.1499999999999986</v>
      </c>
      <c r="O13" s="34">
        <f t="shared" si="3"/>
        <v>7.7249999999999988</v>
      </c>
      <c r="P13" s="34">
        <f t="shared" si="3"/>
        <v>7.2999999999999989</v>
      </c>
      <c r="Q13" s="34">
        <f t="shared" si="3"/>
        <v>6.8749999999999991</v>
      </c>
      <c r="R13" s="34">
        <f t="shared" si="3"/>
        <v>6.4499999999999993</v>
      </c>
      <c r="S13" s="34">
        <f t="shared" si="3"/>
        <v>6.0249999999999995</v>
      </c>
      <c r="T13" s="36" t="s">
        <v>217</v>
      </c>
      <c r="U13" s="36" t="s">
        <v>217</v>
      </c>
      <c r="V13" s="36" t="s">
        <v>217</v>
      </c>
      <c r="W13" s="36" t="s">
        <v>217</v>
      </c>
      <c r="X13" s="36" t="s">
        <v>217</v>
      </c>
      <c r="Y13" s="36" t="s">
        <v>217</v>
      </c>
      <c r="Z13" s="36" t="s">
        <v>217</v>
      </c>
      <c r="AA13" s="36" t="s">
        <v>217</v>
      </c>
      <c r="AB13" s="36" t="s">
        <v>217</v>
      </c>
      <c r="AC13" s="36" t="s">
        <v>217</v>
      </c>
      <c r="AD13" s="36" t="s">
        <v>217</v>
      </c>
      <c r="AE13" s="36" t="s">
        <v>217</v>
      </c>
      <c r="AF13" s="36" t="s">
        <v>217</v>
      </c>
      <c r="AG13" s="36" t="s">
        <v>217</v>
      </c>
      <c r="AH13" s="36" t="s">
        <v>217</v>
      </c>
      <c r="AI13" s="36" t="s">
        <v>217</v>
      </c>
      <c r="AJ13" s="36" t="s">
        <v>217</v>
      </c>
      <c r="AK13" s="36" t="s">
        <v>217</v>
      </c>
      <c r="AL13" s="36" t="s">
        <v>217</v>
      </c>
      <c r="AM13" s="36" t="s">
        <v>217</v>
      </c>
      <c r="AN13" s="64">
        <f t="shared" si="1"/>
        <v>0.255</v>
      </c>
    </row>
    <row r="14" spans="1:41" ht="36">
      <c r="A14" s="63" t="s">
        <v>223</v>
      </c>
      <c r="B14" s="44" t="s">
        <v>224</v>
      </c>
      <c r="C14" s="22" t="s">
        <v>225</v>
      </c>
      <c r="D14" s="33">
        <v>85</v>
      </c>
      <c r="E14" s="33">
        <v>59.5</v>
      </c>
      <c r="F14" s="33">
        <v>45</v>
      </c>
      <c r="G14" s="33">
        <v>32.5</v>
      </c>
      <c r="H14" s="33">
        <v>30</v>
      </c>
      <c r="I14" s="33">
        <v>27.5</v>
      </c>
      <c r="J14" s="33">
        <v>25</v>
      </c>
      <c r="K14" s="33">
        <v>22.5</v>
      </c>
      <c r="L14" s="34">
        <v>19</v>
      </c>
      <c r="M14" s="34">
        <f>L14-0.29</f>
        <v>18.71</v>
      </c>
      <c r="N14" s="34">
        <f t="shared" ref="N14:AC15" si="4">M14-0.29</f>
        <v>18.420000000000002</v>
      </c>
      <c r="O14" s="34">
        <f t="shared" si="4"/>
        <v>18.130000000000003</v>
      </c>
      <c r="P14" s="34">
        <f t="shared" si="4"/>
        <v>17.840000000000003</v>
      </c>
      <c r="Q14" s="34">
        <f t="shared" si="4"/>
        <v>17.550000000000004</v>
      </c>
      <c r="R14" s="34">
        <f t="shared" si="4"/>
        <v>17.260000000000005</v>
      </c>
      <c r="S14" s="34">
        <f t="shared" si="4"/>
        <v>16.970000000000006</v>
      </c>
      <c r="T14" s="34">
        <v>13</v>
      </c>
      <c r="U14" s="34">
        <f t="shared" si="4"/>
        <v>12.71</v>
      </c>
      <c r="V14" s="34">
        <f t="shared" si="4"/>
        <v>12.420000000000002</v>
      </c>
      <c r="W14" s="34">
        <f t="shared" si="4"/>
        <v>12.130000000000003</v>
      </c>
      <c r="X14" s="34">
        <f t="shared" si="4"/>
        <v>11.840000000000003</v>
      </c>
      <c r="Y14" s="34">
        <f t="shared" si="4"/>
        <v>11.550000000000004</v>
      </c>
      <c r="Z14" s="34">
        <f t="shared" si="4"/>
        <v>11.260000000000005</v>
      </c>
      <c r="AA14" s="34">
        <f t="shared" si="4"/>
        <v>10.970000000000006</v>
      </c>
      <c r="AB14" s="34">
        <v>8</v>
      </c>
      <c r="AC14" s="34">
        <f t="shared" si="4"/>
        <v>7.71</v>
      </c>
      <c r="AD14" s="34">
        <f t="shared" ref="AD14:AI14" si="5">AC14-0.29</f>
        <v>7.42</v>
      </c>
      <c r="AE14" s="34">
        <f t="shared" si="5"/>
        <v>7.13</v>
      </c>
      <c r="AF14" s="34">
        <f t="shared" si="5"/>
        <v>6.84</v>
      </c>
      <c r="AG14" s="34">
        <f t="shared" si="5"/>
        <v>6.55</v>
      </c>
      <c r="AH14" s="34">
        <f t="shared" si="5"/>
        <v>6.26</v>
      </c>
      <c r="AI14" s="34">
        <f t="shared" si="5"/>
        <v>5.97</v>
      </c>
      <c r="AJ14" s="36" t="s">
        <v>217</v>
      </c>
      <c r="AK14" s="36" t="s">
        <v>217</v>
      </c>
      <c r="AL14" s="36" t="s">
        <v>217</v>
      </c>
      <c r="AM14" s="36" t="s">
        <v>217</v>
      </c>
      <c r="AN14" s="64">
        <f t="shared" si="1"/>
        <v>0.255</v>
      </c>
    </row>
    <row r="15" spans="1:41">
      <c r="A15" s="63" t="s">
        <v>226</v>
      </c>
      <c r="B15" s="44" t="s">
        <v>227</v>
      </c>
      <c r="C15" s="32" t="s">
        <v>228</v>
      </c>
      <c r="D15" s="33">
        <v>85</v>
      </c>
      <c r="E15" s="33">
        <v>59.5</v>
      </c>
      <c r="F15" s="33">
        <v>45</v>
      </c>
      <c r="G15" s="33">
        <v>32.5</v>
      </c>
      <c r="H15" s="33">
        <v>30</v>
      </c>
      <c r="I15" s="33">
        <v>27.5</v>
      </c>
      <c r="J15" s="33">
        <v>25</v>
      </c>
      <c r="K15" s="33">
        <v>22.5</v>
      </c>
      <c r="L15" s="34">
        <v>19</v>
      </c>
      <c r="M15" s="34">
        <f>L15-0.29</f>
        <v>18.71</v>
      </c>
      <c r="N15" s="34">
        <f t="shared" si="4"/>
        <v>18.420000000000002</v>
      </c>
      <c r="O15" s="34">
        <f t="shared" si="4"/>
        <v>18.130000000000003</v>
      </c>
      <c r="P15" s="34">
        <f t="shared" si="4"/>
        <v>17.840000000000003</v>
      </c>
      <c r="Q15" s="34">
        <f t="shared" si="4"/>
        <v>17.550000000000004</v>
      </c>
      <c r="R15" s="34">
        <f t="shared" si="4"/>
        <v>17.260000000000005</v>
      </c>
      <c r="S15" s="34">
        <f t="shared" si="4"/>
        <v>16.970000000000006</v>
      </c>
      <c r="T15" s="34">
        <v>13</v>
      </c>
      <c r="U15" s="34">
        <f t="shared" si="4"/>
        <v>12.71</v>
      </c>
      <c r="V15" s="34">
        <f t="shared" si="4"/>
        <v>12.420000000000002</v>
      </c>
      <c r="W15" s="34">
        <f t="shared" si="4"/>
        <v>12.130000000000003</v>
      </c>
      <c r="X15" s="34">
        <f t="shared" si="4"/>
        <v>11.840000000000003</v>
      </c>
      <c r="Y15" s="34">
        <f t="shared" si="4"/>
        <v>11.550000000000004</v>
      </c>
      <c r="Z15" s="34">
        <f t="shared" si="4"/>
        <v>11.260000000000005</v>
      </c>
      <c r="AA15" s="34">
        <f t="shared" si="4"/>
        <v>10.970000000000006</v>
      </c>
      <c r="AB15" s="36" t="s">
        <v>217</v>
      </c>
      <c r="AC15" s="36" t="s">
        <v>217</v>
      </c>
      <c r="AD15" s="36" t="s">
        <v>217</v>
      </c>
      <c r="AE15" s="36" t="s">
        <v>217</v>
      </c>
      <c r="AF15" s="36" t="s">
        <v>217</v>
      </c>
      <c r="AG15" s="36" t="s">
        <v>217</v>
      </c>
      <c r="AH15" s="36" t="s">
        <v>217</v>
      </c>
      <c r="AI15" s="36" t="s">
        <v>217</v>
      </c>
      <c r="AJ15" s="36" t="s">
        <v>217</v>
      </c>
      <c r="AK15" s="36" t="s">
        <v>217</v>
      </c>
      <c r="AL15" s="36" t="s">
        <v>217</v>
      </c>
      <c r="AM15" s="36" t="s">
        <v>217</v>
      </c>
      <c r="AN15" s="64">
        <f t="shared" si="1"/>
        <v>0.255</v>
      </c>
    </row>
    <row r="16" spans="1:41" ht="84">
      <c r="A16" s="63" t="s">
        <v>229</v>
      </c>
      <c r="B16" s="44" t="s">
        <v>230</v>
      </c>
      <c r="C16" s="22" t="s">
        <v>231</v>
      </c>
      <c r="D16" s="33">
        <v>68</v>
      </c>
      <c r="E16" s="33">
        <v>51.69</v>
      </c>
      <c r="F16" s="33">
        <v>40.61</v>
      </c>
      <c r="G16" s="33">
        <v>13</v>
      </c>
      <c r="H16" s="33">
        <v>12</v>
      </c>
      <c r="I16" s="33">
        <v>11</v>
      </c>
      <c r="J16" s="33">
        <v>10</v>
      </c>
      <c r="K16" s="33">
        <v>9</v>
      </c>
      <c r="L16" s="36" t="s">
        <v>217</v>
      </c>
      <c r="M16" s="37" t="s">
        <v>217</v>
      </c>
      <c r="N16" s="37" t="s">
        <v>217</v>
      </c>
      <c r="O16" s="37" t="s">
        <v>217</v>
      </c>
      <c r="P16" s="37" t="s">
        <v>217</v>
      </c>
      <c r="Q16" s="37" t="s">
        <v>217</v>
      </c>
      <c r="R16" s="37" t="s">
        <v>217</v>
      </c>
      <c r="S16" s="37" t="s">
        <v>217</v>
      </c>
      <c r="T16" s="37" t="s">
        <v>217</v>
      </c>
      <c r="U16" s="36" t="s">
        <v>217</v>
      </c>
      <c r="V16" s="36" t="s">
        <v>217</v>
      </c>
      <c r="W16" s="36" t="s">
        <v>217</v>
      </c>
      <c r="X16" s="36" t="s">
        <v>217</v>
      </c>
      <c r="Y16" s="36" t="s">
        <v>217</v>
      </c>
      <c r="Z16" s="36" t="s">
        <v>217</v>
      </c>
      <c r="AA16" s="36" t="s">
        <v>217</v>
      </c>
      <c r="AB16" s="36" t="s">
        <v>217</v>
      </c>
      <c r="AC16" s="36" t="s">
        <v>217</v>
      </c>
      <c r="AD16" s="36" t="s">
        <v>217</v>
      </c>
      <c r="AE16" s="36" t="s">
        <v>217</v>
      </c>
      <c r="AF16" s="36" t="s">
        <v>217</v>
      </c>
      <c r="AG16" s="36" t="s">
        <v>217</v>
      </c>
      <c r="AH16" s="36" t="s">
        <v>217</v>
      </c>
      <c r="AI16" s="36" t="s">
        <v>217</v>
      </c>
      <c r="AJ16" s="36" t="s">
        <v>217</v>
      </c>
      <c r="AK16" s="36" t="s">
        <v>217</v>
      </c>
      <c r="AL16" s="36" t="s">
        <v>217</v>
      </c>
      <c r="AM16" s="36" t="s">
        <v>217</v>
      </c>
      <c r="AN16" s="64">
        <f t="shared" si="1"/>
        <v>0.20399999999999999</v>
      </c>
    </row>
    <row r="17" spans="1:40">
      <c r="A17" s="63" t="s">
        <v>232</v>
      </c>
      <c r="B17" s="44" t="s">
        <v>233</v>
      </c>
      <c r="C17" s="32" t="s">
        <v>234</v>
      </c>
      <c r="D17" s="33">
        <v>68</v>
      </c>
      <c r="E17" s="33">
        <v>47.6</v>
      </c>
      <c r="F17" s="33">
        <v>36</v>
      </c>
      <c r="G17" s="33">
        <v>18</v>
      </c>
      <c r="H17" s="33">
        <v>16.5</v>
      </c>
      <c r="I17" s="33">
        <v>15</v>
      </c>
      <c r="J17" s="33">
        <v>13.5</v>
      </c>
      <c r="K17" s="33">
        <v>12</v>
      </c>
      <c r="L17" s="34">
        <v>10</v>
      </c>
      <c r="M17" s="38">
        <f>L17-0.34</f>
        <v>9.66</v>
      </c>
      <c r="N17" s="38">
        <f t="shared" ref="N17:AA17" si="6">M17-0.34</f>
        <v>9.32</v>
      </c>
      <c r="O17" s="38">
        <f t="shared" si="6"/>
        <v>8.98</v>
      </c>
      <c r="P17" s="38">
        <f t="shared" si="6"/>
        <v>8.64</v>
      </c>
      <c r="Q17" s="38">
        <f t="shared" si="6"/>
        <v>8.3000000000000007</v>
      </c>
      <c r="R17" s="38">
        <f t="shared" si="6"/>
        <v>7.9600000000000009</v>
      </c>
      <c r="S17" s="38">
        <f t="shared" si="6"/>
        <v>7.620000000000001</v>
      </c>
      <c r="T17" s="38">
        <v>6</v>
      </c>
      <c r="U17" s="34">
        <f t="shared" si="6"/>
        <v>5.66</v>
      </c>
      <c r="V17" s="34">
        <f t="shared" si="6"/>
        <v>5.32</v>
      </c>
      <c r="W17" s="34">
        <f t="shared" si="6"/>
        <v>4.9800000000000004</v>
      </c>
      <c r="X17" s="34">
        <f t="shared" si="6"/>
        <v>4.6400000000000006</v>
      </c>
      <c r="Y17" s="34">
        <f t="shared" si="6"/>
        <v>4.3000000000000007</v>
      </c>
      <c r="Z17" s="34">
        <f t="shared" si="6"/>
        <v>3.9600000000000009</v>
      </c>
      <c r="AA17" s="34">
        <f t="shared" si="6"/>
        <v>3.620000000000001</v>
      </c>
      <c r="AB17" s="36" t="s">
        <v>217</v>
      </c>
      <c r="AC17" s="36" t="s">
        <v>217</v>
      </c>
      <c r="AD17" s="36" t="s">
        <v>217</v>
      </c>
      <c r="AE17" s="36" t="s">
        <v>217</v>
      </c>
      <c r="AF17" s="36" t="s">
        <v>217</v>
      </c>
      <c r="AG17" s="36" t="s">
        <v>217</v>
      </c>
      <c r="AH17" s="36" t="s">
        <v>217</v>
      </c>
      <c r="AI17" s="36" t="s">
        <v>217</v>
      </c>
      <c r="AJ17" s="36" t="s">
        <v>217</v>
      </c>
      <c r="AK17" s="36" t="s">
        <v>217</v>
      </c>
      <c r="AL17" s="36" t="s">
        <v>217</v>
      </c>
      <c r="AM17" s="36" t="s">
        <v>217</v>
      </c>
      <c r="AN17" s="64">
        <f t="shared" si="1"/>
        <v>0.20399999999999999</v>
      </c>
    </row>
    <row r="18" spans="1:40" ht="24">
      <c r="A18" s="63" t="s">
        <v>235</v>
      </c>
      <c r="B18" s="44" t="s">
        <v>236</v>
      </c>
      <c r="C18" s="22" t="s">
        <v>237</v>
      </c>
      <c r="D18" s="33">
        <v>68</v>
      </c>
      <c r="E18" s="33">
        <v>52.08</v>
      </c>
      <c r="F18" s="33">
        <v>41.28</v>
      </c>
      <c r="G18" s="33">
        <v>24</v>
      </c>
      <c r="H18" s="33">
        <v>22</v>
      </c>
      <c r="I18" s="33">
        <v>20</v>
      </c>
      <c r="J18" s="33">
        <v>18</v>
      </c>
      <c r="K18" s="33">
        <v>16</v>
      </c>
      <c r="L18" s="34">
        <v>13</v>
      </c>
      <c r="M18" s="38">
        <f>SUM(L18-0.34)</f>
        <v>12.66</v>
      </c>
      <c r="N18" s="38">
        <f t="shared" ref="N18:AC19" si="7">SUM(M18-0.34)</f>
        <v>12.32</v>
      </c>
      <c r="O18" s="38">
        <f t="shared" si="7"/>
        <v>11.98</v>
      </c>
      <c r="P18" s="38">
        <f t="shared" si="7"/>
        <v>11.64</v>
      </c>
      <c r="Q18" s="38">
        <f t="shared" si="7"/>
        <v>11.3</v>
      </c>
      <c r="R18" s="38">
        <f t="shared" si="7"/>
        <v>10.96</v>
      </c>
      <c r="S18" s="38">
        <f t="shared" si="7"/>
        <v>10.620000000000001</v>
      </c>
      <c r="T18" s="38">
        <v>9</v>
      </c>
      <c r="U18" s="34">
        <f t="shared" si="7"/>
        <v>8.66</v>
      </c>
      <c r="V18" s="34">
        <f t="shared" si="7"/>
        <v>8.32</v>
      </c>
      <c r="W18" s="34">
        <f t="shared" si="7"/>
        <v>7.98</v>
      </c>
      <c r="X18" s="34">
        <f t="shared" si="7"/>
        <v>7.6400000000000006</v>
      </c>
      <c r="Y18" s="34">
        <f t="shared" si="7"/>
        <v>7.3000000000000007</v>
      </c>
      <c r="Z18" s="34">
        <f t="shared" si="7"/>
        <v>6.9600000000000009</v>
      </c>
      <c r="AA18" s="34">
        <f t="shared" si="7"/>
        <v>6.620000000000001</v>
      </c>
      <c r="AB18" s="34">
        <v>4</v>
      </c>
      <c r="AC18" s="34">
        <f t="shared" si="7"/>
        <v>3.66</v>
      </c>
      <c r="AD18" s="34">
        <f t="shared" ref="AD18:AI18" si="8">SUM(AC18-0.34)</f>
        <v>3.3200000000000003</v>
      </c>
      <c r="AE18" s="34">
        <f t="shared" si="8"/>
        <v>2.9800000000000004</v>
      </c>
      <c r="AF18" s="34">
        <f t="shared" si="8"/>
        <v>2.6400000000000006</v>
      </c>
      <c r="AG18" s="34">
        <f t="shared" si="8"/>
        <v>2.3000000000000007</v>
      </c>
      <c r="AH18" s="34">
        <f t="shared" si="8"/>
        <v>1.9600000000000006</v>
      </c>
      <c r="AI18" s="34">
        <f t="shared" si="8"/>
        <v>1.6200000000000006</v>
      </c>
      <c r="AJ18" s="36" t="s">
        <v>217</v>
      </c>
      <c r="AK18" s="36" t="s">
        <v>217</v>
      </c>
      <c r="AL18" s="36" t="s">
        <v>217</v>
      </c>
      <c r="AM18" s="36" t="s">
        <v>217</v>
      </c>
      <c r="AN18" s="64">
        <f t="shared" si="1"/>
        <v>0.20399999999999999</v>
      </c>
    </row>
    <row r="19" spans="1:40">
      <c r="A19" s="63" t="s">
        <v>238</v>
      </c>
      <c r="B19" s="44" t="s">
        <v>239</v>
      </c>
      <c r="C19" s="32" t="s">
        <v>240</v>
      </c>
      <c r="D19" s="33">
        <v>68</v>
      </c>
      <c r="E19" s="33">
        <v>47.6</v>
      </c>
      <c r="F19" s="33">
        <v>36</v>
      </c>
      <c r="G19" s="33">
        <v>26</v>
      </c>
      <c r="H19" s="33">
        <v>24</v>
      </c>
      <c r="I19" s="33">
        <v>22</v>
      </c>
      <c r="J19" s="33">
        <v>20</v>
      </c>
      <c r="K19" s="33">
        <v>18</v>
      </c>
      <c r="L19" s="34">
        <v>13</v>
      </c>
      <c r="M19" s="38">
        <f>SUM(L19-0.34)</f>
        <v>12.66</v>
      </c>
      <c r="N19" s="38">
        <f t="shared" si="7"/>
        <v>12.32</v>
      </c>
      <c r="O19" s="38">
        <f t="shared" si="7"/>
        <v>11.98</v>
      </c>
      <c r="P19" s="38">
        <f t="shared" si="7"/>
        <v>11.64</v>
      </c>
      <c r="Q19" s="38">
        <f t="shared" si="7"/>
        <v>11.3</v>
      </c>
      <c r="R19" s="38">
        <f t="shared" si="7"/>
        <v>10.96</v>
      </c>
      <c r="S19" s="38">
        <f t="shared" si="7"/>
        <v>10.620000000000001</v>
      </c>
      <c r="T19" s="38">
        <v>9</v>
      </c>
      <c r="U19" s="34">
        <f t="shared" si="7"/>
        <v>8.66</v>
      </c>
      <c r="V19" s="34">
        <f t="shared" si="7"/>
        <v>8.32</v>
      </c>
      <c r="W19" s="34">
        <f t="shared" si="7"/>
        <v>7.98</v>
      </c>
      <c r="X19" s="34">
        <f t="shared" si="7"/>
        <v>7.6400000000000006</v>
      </c>
      <c r="Y19" s="34">
        <f t="shared" si="7"/>
        <v>7.3000000000000007</v>
      </c>
      <c r="Z19" s="34">
        <f t="shared" si="7"/>
        <v>6.9600000000000009</v>
      </c>
      <c r="AA19" s="34">
        <f t="shared" si="7"/>
        <v>6.620000000000001</v>
      </c>
      <c r="AB19" s="36" t="s">
        <v>217</v>
      </c>
      <c r="AC19" s="36" t="s">
        <v>217</v>
      </c>
      <c r="AD19" s="36" t="s">
        <v>217</v>
      </c>
      <c r="AE19" s="36" t="s">
        <v>217</v>
      </c>
      <c r="AF19" s="36" t="s">
        <v>217</v>
      </c>
      <c r="AG19" s="36" t="s">
        <v>217</v>
      </c>
      <c r="AH19" s="36" t="s">
        <v>217</v>
      </c>
      <c r="AI19" s="36" t="s">
        <v>217</v>
      </c>
      <c r="AJ19" s="36" t="s">
        <v>217</v>
      </c>
      <c r="AK19" s="36" t="s">
        <v>217</v>
      </c>
      <c r="AL19" s="36" t="s">
        <v>217</v>
      </c>
      <c r="AM19" s="36" t="s">
        <v>217</v>
      </c>
      <c r="AN19" s="64">
        <f t="shared" si="1"/>
        <v>0.20399999999999999</v>
      </c>
    </row>
    <row r="20" spans="1:40">
      <c r="A20" s="63" t="s">
        <v>241</v>
      </c>
      <c r="B20" s="44" t="s">
        <v>242</v>
      </c>
      <c r="C20" s="32" t="s">
        <v>243</v>
      </c>
      <c r="D20" s="33">
        <v>51</v>
      </c>
      <c r="E20" s="33">
        <v>35.700000000000003</v>
      </c>
      <c r="F20" s="33">
        <v>27</v>
      </c>
      <c r="G20" s="33">
        <v>19.5</v>
      </c>
      <c r="H20" s="33">
        <v>18</v>
      </c>
      <c r="I20" s="33">
        <v>16.5</v>
      </c>
      <c r="J20" s="33">
        <v>15</v>
      </c>
      <c r="K20" s="33">
        <v>13.5</v>
      </c>
      <c r="L20" s="38">
        <v>8</v>
      </c>
      <c r="M20" s="38">
        <f>SUM(L20-0.255)</f>
        <v>7.7450000000000001</v>
      </c>
      <c r="N20" s="38">
        <f t="shared" ref="N20:S20" si="9">SUM(M20-0.255)</f>
        <v>7.49</v>
      </c>
      <c r="O20" s="38">
        <f t="shared" si="9"/>
        <v>7.2350000000000003</v>
      </c>
      <c r="P20" s="38">
        <f t="shared" si="9"/>
        <v>6.98</v>
      </c>
      <c r="Q20" s="38">
        <f t="shared" si="9"/>
        <v>6.7250000000000005</v>
      </c>
      <c r="R20" s="38">
        <f t="shared" si="9"/>
        <v>6.4700000000000006</v>
      </c>
      <c r="S20" s="38">
        <f t="shared" si="9"/>
        <v>6.2150000000000007</v>
      </c>
      <c r="T20" s="37" t="s">
        <v>217</v>
      </c>
      <c r="U20" s="36" t="s">
        <v>217</v>
      </c>
      <c r="V20" s="36" t="s">
        <v>217</v>
      </c>
      <c r="W20" s="36" t="s">
        <v>217</v>
      </c>
      <c r="X20" s="36" t="s">
        <v>217</v>
      </c>
      <c r="Y20" s="36" t="s">
        <v>217</v>
      </c>
      <c r="Z20" s="36" t="s">
        <v>217</v>
      </c>
      <c r="AA20" s="36" t="s">
        <v>217</v>
      </c>
      <c r="AB20" s="36" t="s">
        <v>217</v>
      </c>
      <c r="AC20" s="36" t="s">
        <v>217</v>
      </c>
      <c r="AD20" s="36" t="s">
        <v>217</v>
      </c>
      <c r="AE20" s="36" t="s">
        <v>217</v>
      </c>
      <c r="AF20" s="36" t="s">
        <v>217</v>
      </c>
      <c r="AG20" s="36" t="s">
        <v>217</v>
      </c>
      <c r="AH20" s="36" t="s">
        <v>217</v>
      </c>
      <c r="AI20" s="36" t="s">
        <v>217</v>
      </c>
      <c r="AJ20" s="36" t="s">
        <v>217</v>
      </c>
      <c r="AK20" s="36" t="s">
        <v>217</v>
      </c>
      <c r="AL20" s="36" t="s">
        <v>217</v>
      </c>
      <c r="AM20" s="36" t="s">
        <v>217</v>
      </c>
      <c r="AN20" s="64">
        <f t="shared" si="1"/>
        <v>0.153</v>
      </c>
    </row>
    <row r="21" spans="1:40">
      <c r="A21" s="63" t="s">
        <v>244</v>
      </c>
      <c r="B21" s="44" t="s">
        <v>245</v>
      </c>
      <c r="C21" s="32" t="s">
        <v>246</v>
      </c>
      <c r="D21" s="33">
        <v>34</v>
      </c>
      <c r="E21" s="33">
        <v>26.04</v>
      </c>
      <c r="F21" s="33">
        <v>20.64</v>
      </c>
      <c r="G21" s="33">
        <v>12</v>
      </c>
      <c r="H21" s="33">
        <v>11</v>
      </c>
      <c r="I21" s="33">
        <v>10</v>
      </c>
      <c r="J21" s="33">
        <v>9</v>
      </c>
      <c r="K21" s="33">
        <v>8</v>
      </c>
      <c r="L21" s="38">
        <v>6</v>
      </c>
      <c r="M21" s="38">
        <f>SUM(L21-0.17)</f>
        <v>5.83</v>
      </c>
      <c r="N21" s="38">
        <f t="shared" ref="N21:S22" si="10">SUM(M21-0.17)</f>
        <v>5.66</v>
      </c>
      <c r="O21" s="38">
        <f t="shared" si="10"/>
        <v>5.49</v>
      </c>
      <c r="P21" s="38">
        <f t="shared" si="10"/>
        <v>5.32</v>
      </c>
      <c r="Q21" s="38">
        <f t="shared" si="10"/>
        <v>5.15</v>
      </c>
      <c r="R21" s="38">
        <f t="shared" si="10"/>
        <v>4.9800000000000004</v>
      </c>
      <c r="S21" s="38">
        <f t="shared" si="10"/>
        <v>4.8100000000000005</v>
      </c>
      <c r="T21" s="37" t="s">
        <v>217</v>
      </c>
      <c r="U21" s="36" t="s">
        <v>217</v>
      </c>
      <c r="V21" s="36" t="s">
        <v>217</v>
      </c>
      <c r="W21" s="36" t="s">
        <v>217</v>
      </c>
      <c r="X21" s="36" t="s">
        <v>217</v>
      </c>
      <c r="Y21" s="36" t="s">
        <v>217</v>
      </c>
      <c r="Z21" s="36" t="s">
        <v>217</v>
      </c>
      <c r="AA21" s="36" t="s">
        <v>217</v>
      </c>
      <c r="AB21" s="36" t="s">
        <v>217</v>
      </c>
      <c r="AC21" s="36" t="s">
        <v>217</v>
      </c>
      <c r="AD21" s="36" t="s">
        <v>217</v>
      </c>
      <c r="AE21" s="36" t="s">
        <v>217</v>
      </c>
      <c r="AF21" s="36" t="s">
        <v>217</v>
      </c>
      <c r="AG21" s="36" t="s">
        <v>217</v>
      </c>
      <c r="AH21" s="36" t="s">
        <v>217</v>
      </c>
      <c r="AI21" s="36" t="s">
        <v>217</v>
      </c>
      <c r="AJ21" s="36" t="s">
        <v>217</v>
      </c>
      <c r="AK21" s="36" t="s">
        <v>217</v>
      </c>
      <c r="AL21" s="36" t="s">
        <v>217</v>
      </c>
      <c r="AM21" s="36" t="s">
        <v>217</v>
      </c>
      <c r="AN21" s="64">
        <f t="shared" si="1"/>
        <v>0.10199999999999999</v>
      </c>
    </row>
    <row r="22" spans="1:40">
      <c r="A22" s="63" t="s">
        <v>247</v>
      </c>
      <c r="B22" s="44" t="s">
        <v>248</v>
      </c>
      <c r="C22" s="32" t="s">
        <v>249</v>
      </c>
      <c r="D22" s="33">
        <v>34</v>
      </c>
      <c r="E22" s="33">
        <v>26.04</v>
      </c>
      <c r="F22" s="33">
        <v>20.64</v>
      </c>
      <c r="G22" s="33">
        <v>12</v>
      </c>
      <c r="H22" s="33">
        <v>11</v>
      </c>
      <c r="I22" s="33">
        <v>10</v>
      </c>
      <c r="J22" s="33">
        <v>9</v>
      </c>
      <c r="K22" s="33">
        <v>8</v>
      </c>
      <c r="L22" s="38">
        <v>6</v>
      </c>
      <c r="M22" s="38">
        <f>SUM(L22-0.17)</f>
        <v>5.83</v>
      </c>
      <c r="N22" s="38">
        <f t="shared" si="10"/>
        <v>5.66</v>
      </c>
      <c r="O22" s="38">
        <f t="shared" si="10"/>
        <v>5.49</v>
      </c>
      <c r="P22" s="38">
        <f t="shared" si="10"/>
        <v>5.32</v>
      </c>
      <c r="Q22" s="38">
        <f t="shared" si="10"/>
        <v>5.15</v>
      </c>
      <c r="R22" s="38">
        <f t="shared" si="10"/>
        <v>4.9800000000000004</v>
      </c>
      <c r="S22" s="38">
        <f t="shared" si="10"/>
        <v>4.8100000000000005</v>
      </c>
      <c r="T22" s="36" t="s">
        <v>217</v>
      </c>
      <c r="U22" s="36" t="s">
        <v>217</v>
      </c>
      <c r="V22" s="36" t="s">
        <v>217</v>
      </c>
      <c r="W22" s="36" t="s">
        <v>217</v>
      </c>
      <c r="X22" s="36" t="s">
        <v>217</v>
      </c>
      <c r="Y22" s="36" t="s">
        <v>217</v>
      </c>
      <c r="Z22" s="36" t="s">
        <v>217</v>
      </c>
      <c r="AA22" s="36" t="s">
        <v>217</v>
      </c>
      <c r="AB22" s="36" t="s">
        <v>217</v>
      </c>
      <c r="AC22" s="36" t="s">
        <v>217</v>
      </c>
      <c r="AD22" s="36" t="s">
        <v>217</v>
      </c>
      <c r="AE22" s="36" t="s">
        <v>217</v>
      </c>
      <c r="AF22" s="36" t="s">
        <v>217</v>
      </c>
      <c r="AG22" s="36" t="s">
        <v>217</v>
      </c>
      <c r="AH22" s="36" t="s">
        <v>217</v>
      </c>
      <c r="AI22" s="36" t="s">
        <v>217</v>
      </c>
      <c r="AJ22" s="36" t="s">
        <v>217</v>
      </c>
      <c r="AK22" s="36" t="s">
        <v>217</v>
      </c>
      <c r="AL22" s="36" t="s">
        <v>217</v>
      </c>
      <c r="AM22" s="36" t="s">
        <v>217</v>
      </c>
      <c r="AN22" s="64">
        <f t="shared" si="1"/>
        <v>0.10199999999999999</v>
      </c>
    </row>
    <row r="23" spans="1:40">
      <c r="A23" s="63" t="s">
        <v>250</v>
      </c>
      <c r="B23" s="44" t="s">
        <v>251</v>
      </c>
      <c r="C23" s="32" t="s">
        <v>252</v>
      </c>
      <c r="D23" s="33">
        <v>25.5</v>
      </c>
      <c r="E23" s="33">
        <v>19.53</v>
      </c>
      <c r="F23" s="33">
        <v>15.48</v>
      </c>
      <c r="G23" s="33">
        <v>9</v>
      </c>
      <c r="H23" s="33">
        <v>8.25</v>
      </c>
      <c r="I23" s="33">
        <v>7.5</v>
      </c>
      <c r="J23" s="33">
        <v>6.75</v>
      </c>
      <c r="K23" s="33">
        <v>6</v>
      </c>
      <c r="L23" s="38">
        <v>5</v>
      </c>
      <c r="M23" s="38">
        <f>SUM(L23-0.1275)</f>
        <v>4.8724999999999996</v>
      </c>
      <c r="N23" s="38">
        <f t="shared" ref="N23:S23" si="11">SUM(M23-0.1275)</f>
        <v>4.7449999999999992</v>
      </c>
      <c r="O23" s="38">
        <f t="shared" si="11"/>
        <v>4.6174999999999988</v>
      </c>
      <c r="P23" s="38">
        <f t="shared" si="11"/>
        <v>4.4899999999999984</v>
      </c>
      <c r="Q23" s="38">
        <f t="shared" si="11"/>
        <v>4.362499999999998</v>
      </c>
      <c r="R23" s="38">
        <f t="shared" si="11"/>
        <v>4.2349999999999977</v>
      </c>
      <c r="S23" s="38">
        <f t="shared" si="11"/>
        <v>4.1074999999999973</v>
      </c>
      <c r="T23" s="36" t="s">
        <v>217</v>
      </c>
      <c r="U23" s="36" t="s">
        <v>217</v>
      </c>
      <c r="V23" s="36" t="s">
        <v>217</v>
      </c>
      <c r="W23" s="36" t="s">
        <v>217</v>
      </c>
      <c r="X23" s="36" t="s">
        <v>217</v>
      </c>
      <c r="Y23" s="36" t="s">
        <v>217</v>
      </c>
      <c r="Z23" s="36" t="s">
        <v>217</v>
      </c>
      <c r="AA23" s="36" t="s">
        <v>217</v>
      </c>
      <c r="AB23" s="36" t="s">
        <v>217</v>
      </c>
      <c r="AC23" s="36" t="s">
        <v>217</v>
      </c>
      <c r="AD23" s="36" t="s">
        <v>217</v>
      </c>
      <c r="AE23" s="36" t="s">
        <v>217</v>
      </c>
      <c r="AF23" s="36" t="s">
        <v>217</v>
      </c>
      <c r="AG23" s="36" t="s">
        <v>217</v>
      </c>
      <c r="AH23" s="36" t="s">
        <v>217</v>
      </c>
      <c r="AI23" s="36" t="s">
        <v>217</v>
      </c>
      <c r="AJ23" s="36" t="s">
        <v>217</v>
      </c>
      <c r="AK23" s="36" t="s">
        <v>217</v>
      </c>
      <c r="AL23" s="36" t="s">
        <v>217</v>
      </c>
      <c r="AM23" s="36" t="s">
        <v>217</v>
      </c>
      <c r="AN23" s="64">
        <f t="shared" si="1"/>
        <v>7.6499999999999999E-2</v>
      </c>
    </row>
    <row r="24" spans="1:40">
      <c r="A24" s="63" t="s">
        <v>253</v>
      </c>
      <c r="B24" s="44" t="s">
        <v>254</v>
      </c>
      <c r="C24" s="32" t="s">
        <v>255</v>
      </c>
      <c r="D24" s="33">
        <v>21.25</v>
      </c>
      <c r="E24" s="33">
        <v>14.5</v>
      </c>
      <c r="F24" s="33">
        <v>11.5</v>
      </c>
      <c r="G24" s="33">
        <v>7</v>
      </c>
      <c r="H24" s="33">
        <v>6.5</v>
      </c>
      <c r="I24" s="33">
        <v>6</v>
      </c>
      <c r="J24" s="33">
        <v>5.5</v>
      </c>
      <c r="K24" s="33">
        <v>5</v>
      </c>
      <c r="L24" s="38">
        <v>4</v>
      </c>
      <c r="M24" s="38">
        <f>SUM(L24-0.10625)</f>
        <v>3.8937499999999998</v>
      </c>
      <c r="N24" s="38">
        <f t="shared" ref="N24:S24" si="12">SUM(M24-0.10625)</f>
        <v>3.7874999999999996</v>
      </c>
      <c r="O24" s="38">
        <f t="shared" si="12"/>
        <v>3.6812499999999995</v>
      </c>
      <c r="P24" s="38">
        <f t="shared" si="12"/>
        <v>3.5749999999999993</v>
      </c>
      <c r="Q24" s="38">
        <f t="shared" si="12"/>
        <v>3.4687499999999991</v>
      </c>
      <c r="R24" s="38">
        <f t="shared" si="12"/>
        <v>3.3624999999999989</v>
      </c>
      <c r="S24" s="38">
        <f t="shared" si="12"/>
        <v>3.2562499999999988</v>
      </c>
      <c r="T24" s="36" t="s">
        <v>217</v>
      </c>
      <c r="U24" s="36" t="s">
        <v>217</v>
      </c>
      <c r="V24" s="36" t="s">
        <v>217</v>
      </c>
      <c r="W24" s="36" t="s">
        <v>217</v>
      </c>
      <c r="X24" s="36" t="s">
        <v>217</v>
      </c>
      <c r="Y24" s="36" t="s">
        <v>217</v>
      </c>
      <c r="Z24" s="36" t="s">
        <v>217</v>
      </c>
      <c r="AA24" s="36" t="s">
        <v>217</v>
      </c>
      <c r="AB24" s="36" t="s">
        <v>217</v>
      </c>
      <c r="AC24" s="36" t="s">
        <v>217</v>
      </c>
      <c r="AD24" s="36" t="s">
        <v>217</v>
      </c>
      <c r="AE24" s="36" t="s">
        <v>217</v>
      </c>
      <c r="AF24" s="36" t="s">
        <v>217</v>
      </c>
      <c r="AG24" s="36" t="s">
        <v>217</v>
      </c>
      <c r="AH24" s="36" t="s">
        <v>217</v>
      </c>
      <c r="AI24" s="36" t="s">
        <v>217</v>
      </c>
      <c r="AJ24" s="36" t="s">
        <v>217</v>
      </c>
      <c r="AK24" s="36" t="s">
        <v>217</v>
      </c>
      <c r="AL24" s="36" t="s">
        <v>217</v>
      </c>
      <c r="AM24" s="36" t="s">
        <v>217</v>
      </c>
      <c r="AN24" s="64">
        <f t="shared" si="1"/>
        <v>6.3750000000000001E-2</v>
      </c>
    </row>
    <row r="25" spans="1:40">
      <c r="A25" s="63" t="s">
        <v>256</v>
      </c>
      <c r="B25" s="44" t="s">
        <v>257</v>
      </c>
      <c r="C25" s="32" t="s">
        <v>258</v>
      </c>
      <c r="D25" s="33">
        <v>17</v>
      </c>
      <c r="E25" s="33">
        <v>13.02</v>
      </c>
      <c r="F25" s="33">
        <v>10.32</v>
      </c>
      <c r="G25" s="33">
        <v>6</v>
      </c>
      <c r="H25" s="33">
        <v>5.5</v>
      </c>
      <c r="I25" s="33">
        <v>5</v>
      </c>
      <c r="J25" s="33">
        <v>4.5</v>
      </c>
      <c r="K25" s="33">
        <v>4</v>
      </c>
      <c r="L25" s="38">
        <v>3</v>
      </c>
      <c r="M25" s="38">
        <f>SUM(L25-0.085)</f>
        <v>2.915</v>
      </c>
      <c r="N25" s="38">
        <f t="shared" ref="N25:S25" si="13">SUM(M25-0.085)</f>
        <v>2.83</v>
      </c>
      <c r="O25" s="38">
        <f t="shared" si="13"/>
        <v>2.7450000000000001</v>
      </c>
      <c r="P25" s="38">
        <f t="shared" si="13"/>
        <v>2.66</v>
      </c>
      <c r="Q25" s="38">
        <f t="shared" si="13"/>
        <v>2.5750000000000002</v>
      </c>
      <c r="R25" s="38">
        <f t="shared" si="13"/>
        <v>2.4900000000000002</v>
      </c>
      <c r="S25" s="38">
        <f t="shared" si="13"/>
        <v>2.4050000000000002</v>
      </c>
      <c r="T25" s="36" t="s">
        <v>217</v>
      </c>
      <c r="U25" s="36" t="s">
        <v>217</v>
      </c>
      <c r="V25" s="36" t="s">
        <v>217</v>
      </c>
      <c r="W25" s="36" t="s">
        <v>217</v>
      </c>
      <c r="X25" s="36" t="s">
        <v>217</v>
      </c>
      <c r="Y25" s="36" t="s">
        <v>217</v>
      </c>
      <c r="Z25" s="36" t="s">
        <v>217</v>
      </c>
      <c r="AA25" s="36" t="s">
        <v>217</v>
      </c>
      <c r="AB25" s="36" t="s">
        <v>217</v>
      </c>
      <c r="AC25" s="36" t="s">
        <v>217</v>
      </c>
      <c r="AD25" s="36" t="s">
        <v>217</v>
      </c>
      <c r="AE25" s="36" t="s">
        <v>217</v>
      </c>
      <c r="AF25" s="36" t="s">
        <v>217</v>
      </c>
      <c r="AG25" s="36" t="s">
        <v>217</v>
      </c>
      <c r="AH25" s="36" t="s">
        <v>217</v>
      </c>
      <c r="AI25" s="36" t="s">
        <v>217</v>
      </c>
      <c r="AJ25" s="36" t="s">
        <v>217</v>
      </c>
      <c r="AK25" s="36" t="s">
        <v>217</v>
      </c>
      <c r="AL25" s="36" t="s">
        <v>217</v>
      </c>
      <c r="AM25" s="36" t="s">
        <v>217</v>
      </c>
      <c r="AN25" s="64">
        <f t="shared" si="1"/>
        <v>5.0999999999999997E-2</v>
      </c>
    </row>
    <row r="26" spans="1:40" ht="24.75" thickBot="1">
      <c r="A26" s="39" t="s">
        <v>259</v>
      </c>
      <c r="B26" s="45" t="s">
        <v>260</v>
      </c>
      <c r="C26" s="23" t="s">
        <v>261</v>
      </c>
      <c r="D26" s="40">
        <v>11.48</v>
      </c>
      <c r="E26" s="40">
        <v>8.7899999999999991</v>
      </c>
      <c r="F26" s="40">
        <v>6.97</v>
      </c>
      <c r="G26" s="40">
        <v>4.05</v>
      </c>
      <c r="H26" s="40">
        <v>3.71</v>
      </c>
      <c r="I26" s="40">
        <v>3.38</v>
      </c>
      <c r="J26" s="40">
        <v>3.04</v>
      </c>
      <c r="K26" s="40">
        <v>2.7</v>
      </c>
      <c r="L26" s="41">
        <v>2</v>
      </c>
      <c r="M26" s="41">
        <f>SUM(L26-0.0574)</f>
        <v>1.9426000000000001</v>
      </c>
      <c r="N26" s="41">
        <f t="shared" ref="N26:AA26" si="14">SUM(M26-0.0574)</f>
        <v>1.8852000000000002</v>
      </c>
      <c r="O26" s="41">
        <f t="shared" si="14"/>
        <v>1.8278000000000003</v>
      </c>
      <c r="P26" s="41">
        <f t="shared" si="14"/>
        <v>1.7704000000000004</v>
      </c>
      <c r="Q26" s="41">
        <f t="shared" si="14"/>
        <v>1.7130000000000005</v>
      </c>
      <c r="R26" s="41">
        <f t="shared" si="14"/>
        <v>1.6556000000000006</v>
      </c>
      <c r="S26" s="41">
        <f t="shared" si="14"/>
        <v>1.5982000000000007</v>
      </c>
      <c r="T26" s="41">
        <v>1.3</v>
      </c>
      <c r="U26" s="41">
        <f t="shared" si="14"/>
        <v>1.2426000000000001</v>
      </c>
      <c r="V26" s="41">
        <f t="shared" si="14"/>
        <v>1.1852000000000003</v>
      </c>
      <c r="W26" s="41">
        <f t="shared" si="14"/>
        <v>1.1278000000000004</v>
      </c>
      <c r="X26" s="41">
        <f t="shared" si="14"/>
        <v>1.0704000000000005</v>
      </c>
      <c r="Y26" s="41">
        <f t="shared" si="14"/>
        <v>1.0130000000000006</v>
      </c>
      <c r="Z26" s="41">
        <f t="shared" si="14"/>
        <v>0.95560000000000056</v>
      </c>
      <c r="AA26" s="41">
        <f t="shared" si="14"/>
        <v>0.89820000000000055</v>
      </c>
      <c r="AB26" s="42" t="s">
        <v>217</v>
      </c>
      <c r="AC26" s="42" t="s">
        <v>217</v>
      </c>
      <c r="AD26" s="42" t="s">
        <v>217</v>
      </c>
      <c r="AE26" s="42" t="s">
        <v>217</v>
      </c>
      <c r="AF26" s="42" t="s">
        <v>217</v>
      </c>
      <c r="AG26" s="42" t="s">
        <v>217</v>
      </c>
      <c r="AH26" s="42" t="s">
        <v>217</v>
      </c>
      <c r="AI26" s="42" t="s">
        <v>217</v>
      </c>
      <c r="AJ26" s="42" t="s">
        <v>217</v>
      </c>
      <c r="AK26" s="42" t="s">
        <v>217</v>
      </c>
      <c r="AL26" s="42" t="s">
        <v>217</v>
      </c>
      <c r="AM26" s="42" t="s">
        <v>217</v>
      </c>
      <c r="AN26" s="43">
        <f t="shared" si="1"/>
        <v>3.4439999999999998E-2</v>
      </c>
    </row>
  </sheetData>
  <mergeCells count="42">
    <mergeCell ref="AM8:AM9"/>
    <mergeCell ref="AN8:AN9"/>
    <mergeCell ref="AG8:AG9"/>
    <mergeCell ref="AH8:AH9"/>
    <mergeCell ref="AI8:AI9"/>
    <mergeCell ref="AJ8:AJ9"/>
    <mergeCell ref="AK8:AK9"/>
    <mergeCell ref="AL8:AL9"/>
    <mergeCell ref="S8:S9"/>
    <mergeCell ref="AF8:AF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AD8:AD9"/>
    <mergeCell ref="AE8:AE9"/>
    <mergeCell ref="N8:N9"/>
    <mergeCell ref="O8:O9"/>
    <mergeCell ref="P8:P9"/>
    <mergeCell ref="Q8:Q9"/>
    <mergeCell ref="R8:R9"/>
    <mergeCell ref="A5:AN5"/>
    <mergeCell ref="A7:A9"/>
    <mergeCell ref="B7:B9"/>
    <mergeCell ref="C7:C9"/>
    <mergeCell ref="D7:AM7"/>
    <mergeCell ref="D8:D9"/>
    <mergeCell ref="E8:E9"/>
    <mergeCell ref="F8:F9"/>
    <mergeCell ref="G8:G9"/>
    <mergeCell ref="H8:H9"/>
    <mergeCell ref="T8:T9"/>
    <mergeCell ref="I8:I9"/>
    <mergeCell ref="J8:J9"/>
    <mergeCell ref="K8:K9"/>
    <mergeCell ref="L8:L9"/>
    <mergeCell ref="M8:M9"/>
  </mergeCells>
  <pageMargins left="0.70866141732283472" right="0.70866141732283472" top="0.74803149606299213" bottom="0.74803149606299213" header="0.31496062992125984" footer="0.31496062992125984"/>
  <pageSetup paperSize="9" scale="67" fitToWidth="2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5"/>
  <sheetViews>
    <sheetView workbookViewId="0">
      <selection activeCell="AA6" sqref="AA6"/>
    </sheetView>
  </sheetViews>
  <sheetFormatPr defaultRowHeight="15"/>
  <cols>
    <col min="1" max="1" width="49.85546875" customWidth="1"/>
  </cols>
  <sheetData>
    <row r="1" spans="1:1">
      <c r="A1" s="17" t="s">
        <v>262</v>
      </c>
    </row>
    <row r="2" spans="1:1" s="19" customFormat="1" ht="15" customHeight="1">
      <c r="A2" s="18" t="s">
        <v>263</v>
      </c>
    </row>
    <row r="3" spans="1:1" s="19" customFormat="1" ht="15" customHeight="1">
      <c r="A3" s="18" t="s">
        <v>264</v>
      </c>
    </row>
    <row r="4" spans="1:1" s="19" customFormat="1" ht="15" customHeight="1">
      <c r="A4" s="18" t="s">
        <v>265</v>
      </c>
    </row>
    <row r="5" spans="1:1" s="19" customFormat="1" ht="15" customHeight="1">
      <c r="A5" s="18" t="s">
        <v>266</v>
      </c>
    </row>
    <row r="6" spans="1:1" s="19" customFormat="1" ht="15" customHeight="1">
      <c r="A6" s="18" t="s">
        <v>267</v>
      </c>
    </row>
    <row r="7" spans="1:1" s="19" customFormat="1" ht="15" customHeight="1">
      <c r="A7" s="18" t="s">
        <v>268</v>
      </c>
    </row>
    <row r="8" spans="1:1" s="19" customFormat="1" ht="15" customHeight="1">
      <c r="A8" s="18" t="s">
        <v>269</v>
      </c>
    </row>
    <row r="9" spans="1:1" s="19" customFormat="1" ht="15" customHeight="1">
      <c r="A9" s="18" t="s">
        <v>270</v>
      </c>
    </row>
    <row r="10" spans="1:1" s="19" customFormat="1" ht="15" customHeight="1">
      <c r="A10" s="18" t="s">
        <v>271</v>
      </c>
    </row>
    <row r="11" spans="1:1" s="19" customFormat="1" ht="15" customHeight="1">
      <c r="A11" s="18" t="s">
        <v>272</v>
      </c>
    </row>
    <row r="12" spans="1:1" s="19" customFormat="1" ht="15" customHeight="1">
      <c r="A12" s="18" t="s">
        <v>273</v>
      </c>
    </row>
    <row r="13" spans="1:1" s="19" customFormat="1" ht="15" customHeight="1">
      <c r="A13" s="18" t="s">
        <v>274</v>
      </c>
    </row>
    <row r="14" spans="1:1" s="19" customFormat="1" ht="15" customHeight="1">
      <c r="A14" s="18" t="s">
        <v>275</v>
      </c>
    </row>
    <row r="15" spans="1:1" s="19" customFormat="1" ht="15" customHeight="1">
      <c r="A15" s="18" t="s">
        <v>276</v>
      </c>
    </row>
    <row r="16" spans="1:1" s="19" customFormat="1" ht="15" customHeight="1">
      <c r="A16" s="18" t="s">
        <v>277</v>
      </c>
    </row>
    <row r="17" spans="1:1" s="19" customFormat="1" ht="15" customHeight="1">
      <c r="A17" s="18" t="s">
        <v>278</v>
      </c>
    </row>
    <row r="18" spans="1:1" s="19" customFormat="1" ht="15" customHeight="1">
      <c r="A18" s="18" t="s">
        <v>279</v>
      </c>
    </row>
    <row r="19" spans="1:1" s="19" customFormat="1" ht="15" customHeight="1">
      <c r="A19" s="18" t="s">
        <v>280</v>
      </c>
    </row>
    <row r="20" spans="1:1" s="19" customFormat="1" ht="15" customHeight="1">
      <c r="A20" s="18" t="s">
        <v>281</v>
      </c>
    </row>
    <row r="21" spans="1:1" s="19" customFormat="1" ht="15" customHeight="1">
      <c r="A21" s="18" t="s">
        <v>282</v>
      </c>
    </row>
    <row r="22" spans="1:1" s="19" customFormat="1" ht="15" customHeight="1">
      <c r="A22" s="18" t="s">
        <v>283</v>
      </c>
    </row>
    <row r="23" spans="1:1" s="19" customFormat="1" ht="15" customHeight="1">
      <c r="A23" s="18" t="s">
        <v>284</v>
      </c>
    </row>
    <row r="24" spans="1:1" s="19" customFormat="1" ht="15" customHeight="1">
      <c r="A24" s="18" t="s">
        <v>285</v>
      </c>
    </row>
    <row r="25" spans="1:1" s="19" customFormat="1" ht="15" customHeight="1">
      <c r="A25" s="18" t="s">
        <v>286</v>
      </c>
    </row>
    <row r="26" spans="1:1" s="19" customFormat="1" ht="15" customHeight="1">
      <c r="A26" s="18" t="s">
        <v>287</v>
      </c>
    </row>
    <row r="27" spans="1:1" s="19" customFormat="1" ht="15" customHeight="1">
      <c r="A27" s="18" t="s">
        <v>288</v>
      </c>
    </row>
    <row r="28" spans="1:1" s="19" customFormat="1" ht="15" customHeight="1">
      <c r="A28" s="18" t="s">
        <v>289</v>
      </c>
    </row>
    <row r="29" spans="1:1" s="19" customFormat="1" ht="15" customHeight="1">
      <c r="A29" s="18" t="s">
        <v>290</v>
      </c>
    </row>
    <row r="30" spans="1:1" s="19" customFormat="1" ht="15" customHeight="1">
      <c r="A30" s="18" t="s">
        <v>291</v>
      </c>
    </row>
    <row r="31" spans="1:1" s="19" customFormat="1" ht="15" customHeight="1">
      <c r="A31" s="18" t="s">
        <v>292</v>
      </c>
    </row>
    <row r="32" spans="1:1" s="19" customFormat="1" ht="15" customHeight="1">
      <c r="A32" s="18" t="s">
        <v>293</v>
      </c>
    </row>
    <row r="33" spans="1:1" s="19" customFormat="1" ht="15" customHeight="1">
      <c r="A33" s="18" t="s">
        <v>294</v>
      </c>
    </row>
    <row r="34" spans="1:1" s="19" customFormat="1" ht="15" customHeight="1">
      <c r="A34" s="18" t="s">
        <v>295</v>
      </c>
    </row>
    <row r="35" spans="1:1" s="19" customFormat="1" ht="15" customHeight="1">
      <c r="A35" s="18" t="s">
        <v>296</v>
      </c>
    </row>
    <row r="36" spans="1:1" s="19" customFormat="1" ht="15" customHeight="1">
      <c r="A36" s="18" t="s">
        <v>297</v>
      </c>
    </row>
    <row r="37" spans="1:1" s="19" customFormat="1" ht="15" customHeight="1">
      <c r="A37" s="18" t="s">
        <v>298</v>
      </c>
    </row>
    <row r="38" spans="1:1" s="19" customFormat="1" ht="15" customHeight="1">
      <c r="A38" s="18" t="s">
        <v>299</v>
      </c>
    </row>
    <row r="39" spans="1:1" s="19" customFormat="1" ht="15" customHeight="1">
      <c r="A39" s="18" t="s">
        <v>300</v>
      </c>
    </row>
    <row r="40" spans="1:1" s="19" customFormat="1" ht="15" customHeight="1">
      <c r="A40" s="18" t="s">
        <v>301</v>
      </c>
    </row>
    <row r="41" spans="1:1" s="19" customFormat="1" ht="15" customHeight="1">
      <c r="A41" s="18" t="s">
        <v>1</v>
      </c>
    </row>
    <row r="42" spans="1:1" s="19" customFormat="1" ht="15" customHeight="1">
      <c r="A42" s="18" t="s">
        <v>302</v>
      </c>
    </row>
    <row r="43" spans="1:1" s="19" customFormat="1" ht="15" customHeight="1">
      <c r="A43" s="18" t="s">
        <v>303</v>
      </c>
    </row>
    <row r="44" spans="1:1" s="19" customFormat="1" ht="15" customHeight="1">
      <c r="A44" s="18" t="s">
        <v>304</v>
      </c>
    </row>
    <row r="45" spans="1:1" s="19" customFormat="1" ht="15" customHeight="1">
      <c r="A45" s="18" t="s">
        <v>305</v>
      </c>
    </row>
    <row r="46" spans="1:1" s="19" customFormat="1" ht="15" customHeight="1">
      <c r="A46" s="18" t="s">
        <v>306</v>
      </c>
    </row>
    <row r="47" spans="1:1" s="19" customFormat="1" ht="15" customHeight="1">
      <c r="A47" s="18" t="s">
        <v>307</v>
      </c>
    </row>
    <row r="48" spans="1:1" s="19" customFormat="1" ht="15" customHeight="1">
      <c r="A48" s="18" t="s">
        <v>308</v>
      </c>
    </row>
    <row r="49" spans="1:1" s="19" customFormat="1" ht="15" customHeight="1">
      <c r="A49" s="18" t="s">
        <v>309</v>
      </c>
    </row>
    <row r="50" spans="1:1" s="19" customFormat="1" ht="15" customHeight="1">
      <c r="A50" s="18" t="s">
        <v>310</v>
      </c>
    </row>
    <row r="51" spans="1:1" s="19" customFormat="1" ht="15" customHeight="1">
      <c r="A51" s="18" t="s">
        <v>311</v>
      </c>
    </row>
    <row r="52" spans="1:1" s="19" customFormat="1" ht="15" customHeight="1">
      <c r="A52" s="18" t="s">
        <v>312</v>
      </c>
    </row>
    <row r="53" spans="1:1" s="19" customFormat="1" ht="15" customHeight="1">
      <c r="A53" s="18" t="s">
        <v>313</v>
      </c>
    </row>
    <row r="54" spans="1:1" s="19" customFormat="1" ht="15" customHeight="1">
      <c r="A54" s="18" t="s">
        <v>314</v>
      </c>
    </row>
    <row r="55" spans="1:1" s="19" customFormat="1" ht="15" customHeight="1">
      <c r="A55" s="18" t="s">
        <v>315</v>
      </c>
    </row>
    <row r="56" spans="1:1" s="19" customFormat="1" ht="15" customHeight="1">
      <c r="A56" s="18" t="s">
        <v>316</v>
      </c>
    </row>
    <row r="57" spans="1:1" s="19" customFormat="1" ht="15" customHeight="1">
      <c r="A57" s="18" t="s">
        <v>317</v>
      </c>
    </row>
    <row r="58" spans="1:1" s="19" customFormat="1" ht="15" customHeight="1">
      <c r="A58" s="18" t="s">
        <v>318</v>
      </c>
    </row>
    <row r="59" spans="1:1" s="19" customFormat="1" ht="15" customHeight="1">
      <c r="A59" s="18" t="s">
        <v>319</v>
      </c>
    </row>
    <row r="60" spans="1:1" s="19" customFormat="1" ht="15" customHeight="1">
      <c r="A60" s="18" t="s">
        <v>320</v>
      </c>
    </row>
    <row r="61" spans="1:1" s="19" customFormat="1" ht="15" customHeight="1">
      <c r="A61" s="18" t="s">
        <v>321</v>
      </c>
    </row>
    <row r="62" spans="1:1" s="19" customFormat="1" ht="15" customHeight="1">
      <c r="A62" s="18" t="s">
        <v>322</v>
      </c>
    </row>
    <row r="63" spans="1:1" s="19" customFormat="1" ht="15" customHeight="1">
      <c r="A63" s="18" t="s">
        <v>323</v>
      </c>
    </row>
    <row r="64" spans="1:1" s="19" customFormat="1" ht="15" customHeight="1">
      <c r="A64" s="18" t="s">
        <v>324</v>
      </c>
    </row>
    <row r="65" spans="1:1" s="19" customFormat="1" ht="15" customHeight="1">
      <c r="A65" s="18" t="s">
        <v>325</v>
      </c>
    </row>
    <row r="66" spans="1:1" s="19" customFormat="1" ht="15" customHeight="1">
      <c r="A66" s="18" t="s">
        <v>326</v>
      </c>
    </row>
    <row r="67" spans="1:1" s="19" customFormat="1" ht="15" customHeight="1">
      <c r="A67" s="18" t="s">
        <v>327</v>
      </c>
    </row>
    <row r="68" spans="1:1" s="19" customFormat="1" ht="15" customHeight="1">
      <c r="A68" s="18" t="s">
        <v>328</v>
      </c>
    </row>
    <row r="69" spans="1:1" s="19" customFormat="1" ht="15" customHeight="1">
      <c r="A69" s="18" t="s">
        <v>329</v>
      </c>
    </row>
    <row r="70" spans="1:1" s="19" customFormat="1" ht="15" customHeight="1">
      <c r="A70" s="18" t="s">
        <v>330</v>
      </c>
    </row>
    <row r="71" spans="1:1" s="19" customFormat="1" ht="15" customHeight="1">
      <c r="A71" s="18" t="s">
        <v>331</v>
      </c>
    </row>
    <row r="72" spans="1:1" s="19" customFormat="1" ht="15" customHeight="1">
      <c r="A72" s="18" t="s">
        <v>332</v>
      </c>
    </row>
    <row r="73" spans="1:1" s="19" customFormat="1" ht="15" customHeight="1">
      <c r="A73" s="18" t="s">
        <v>333</v>
      </c>
    </row>
    <row r="74" spans="1:1" s="19" customFormat="1" ht="15" customHeight="1">
      <c r="A74" s="18" t="s">
        <v>334</v>
      </c>
    </row>
    <row r="75" spans="1:1" s="19" customFormat="1" ht="15" customHeight="1">
      <c r="A75" s="18" t="s">
        <v>335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CB92C11A11C4849B1A04E87CB5CBA3E00ACC4694D67F2EF4CB96F929C9C88CC7F" ma:contentTypeVersion="" ma:contentTypeDescription="" ma:contentTypeScope="" ma:versionID="a450dc43c3abde0af59a27e0d8ef49b6">
  <xsd:schema xmlns:xsd="http://www.w3.org/2001/XMLSchema" xmlns:xs="http://www.w3.org/2001/XMLSchema" xmlns:p="http://schemas.microsoft.com/office/2006/metadata/properties" xmlns:ns1="http://schemas.microsoft.com/sharepoint/v3" xmlns:ns2="572969B9-45CE-44AD-B418-14B08583DED0" targetNamespace="http://schemas.microsoft.com/office/2006/metadata/properties" ma:root="true" ma:fieldsID="2dc43798e96136fa4c8e69d315c641d5" ns1:_="" ns2:_="">
    <xsd:import namespace="http://schemas.microsoft.com/sharepoint/v3"/>
    <xsd:import namespace="572969B9-45CE-44AD-B418-14B08583DED0"/>
    <xsd:element name="properties">
      <xsd:complexType>
        <xsd:sequence>
          <xsd:element name="documentManagement">
            <xsd:complexType>
              <xsd:all>
                <xsd:element ref="ns1:TemplateUrl" minOccurs="0"/>
                <xsd:element ref="ns1:xd_ProgID" minOccurs="0"/>
                <xsd:element ref="ns1:xd_Signature" minOccurs="0"/>
                <xsd:element ref="ns2:needDetail" minOccurs="0"/>
                <xsd:element ref="ns2:alreadyChecked" minOccurs="0"/>
                <xsd:element ref="ns2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emplateUrl" ma:index="1" nillable="true" ma:displayName="Šablono saitas" ma:hidden="true" ma:internalName="TemplateUrl">
      <xsd:simpleType>
        <xsd:restriction base="dms:Text"/>
      </xsd:simpleType>
    </xsd:element>
    <xsd:element name="xd_ProgID" ma:index="2" nillable="true" ma:displayName="HTML failo saitas" ma:hidden="true" ma:internalName="xd_ProgID">
      <xsd:simpleType>
        <xsd:restriction base="dms:Text"/>
      </xsd:simpleType>
    </xsd:element>
    <xsd:element name="xd_Signature" ma:index="3" nillable="true" ma:displayName="Pasirašyta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969B9-45CE-44AD-B418-14B08583DED0" elementFormDefault="qualified">
    <xsd:import namespace="http://schemas.microsoft.com/office/2006/documentManagement/types"/>
    <xsd:import namespace="http://schemas.microsoft.com/office/infopath/2007/PartnerControls"/>
    <xsd:element name="needDetail" ma:index="7" nillable="true" ma:displayName="Reikalingas patikslinimas" ma:internalName="needDetail">
      <xsd:simpleType>
        <xsd:restriction base="dms:Boolean"/>
      </xsd:simpleType>
    </xsd:element>
    <xsd:element name="alreadyChecked" ma:index="8" nillable="true" ma:displayName="Patikrinta" ma:internalName="alreadyChecked">
      <xsd:simpleType>
        <xsd:restriction base="dms:Boolean"/>
      </xsd:simpleType>
    </xsd:element>
    <xsd:element name="Comments" ma:index="9" nillable="true" ma:displayName="Komentarai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index="0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alreadyChecked xmlns="572969B9-45CE-44AD-B418-14B08583DED0">true</alreadyChecked>
    <xd_ProgID xmlns="http://schemas.microsoft.com/sharepoint/v3" xsi:nil="true"/>
    <Comments xmlns="572969B9-45CE-44AD-B418-14B08583DED0" xsi:nil="true"/>
    <needDetail xmlns="572969B9-45CE-44AD-B418-14B08583DED0">false</needDetail>
  </documentManagement>
</p:properties>
</file>

<file path=customXml/itemProps1.xml><?xml version="1.0" encoding="utf-8"?>
<ds:datastoreItem xmlns:ds="http://schemas.openxmlformats.org/officeDocument/2006/customXml" ds:itemID="{D93991B3-0ED3-4BD6-83E9-DFAE87201A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72969B9-45CE-44AD-B418-14B08583DE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7C8BA6-4B1B-4A20-91C7-28354E7435B3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572969B9-45CE-44AD-B418-14B08583DED0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I dalis</vt:lpstr>
      <vt:lpstr>Balų lentelė</vt:lpstr>
      <vt:lpstr>Pripazintos federacijos</vt:lpstr>
      <vt:lpstr>'I dalis'!Print_Area</vt:lpstr>
    </vt:vector>
  </TitlesOfParts>
  <Manager/>
  <Company>Grizli777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 etapas.xlsx</dc:title>
  <dc:subject/>
  <dc:creator>Dell</dc:creator>
  <cp:keywords/>
  <dc:description/>
  <cp:lastModifiedBy>Papartė Gintarė</cp:lastModifiedBy>
  <cp:revision/>
  <dcterms:created xsi:type="dcterms:W3CDTF">2013-11-12T13:42:11Z</dcterms:created>
  <dcterms:modified xsi:type="dcterms:W3CDTF">2021-03-10T12:37:06Z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0x0101006CB92C11A11C4849B1A04E87CB5CBA3E00ACC4694D67F2EF4CB96F929C9C88CC7F</vt:lpwstr>
  </property>
</Properties>
</file>