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5" i="2" l="1"/>
  <c r="O495" i="2"/>
  <c r="P495" i="2"/>
  <c r="Q495" i="2"/>
  <c r="R495" i="2"/>
  <c r="N496" i="2"/>
  <c r="O496" i="2"/>
  <c r="P496" i="2"/>
  <c r="Q496" i="2"/>
  <c r="R496" i="2"/>
  <c r="R497" i="2"/>
  <c r="N533" i="2"/>
  <c r="O533" i="2"/>
  <c r="P533" i="2"/>
  <c r="Q533" i="2"/>
  <c r="R533" i="2"/>
  <c r="N534" i="2"/>
  <c r="O534" i="2"/>
  <c r="P534" i="2"/>
  <c r="Q534" i="2"/>
  <c r="R534" i="2"/>
  <c r="R535" i="2"/>
  <c r="R580" i="2"/>
  <c r="R573" i="2"/>
  <c r="R574" i="2"/>
  <c r="Q573" i="2"/>
  <c r="Q574" i="2"/>
  <c r="P573" i="2"/>
  <c r="P574" i="2"/>
  <c r="O573" i="2"/>
  <c r="O574" i="2"/>
  <c r="N573" i="2"/>
  <c r="N574" i="2"/>
  <c r="N572" i="2"/>
  <c r="O572" i="2"/>
  <c r="P572" i="2"/>
  <c r="Q572" i="2"/>
  <c r="R572" i="2"/>
  <c r="N575" i="2"/>
  <c r="O575" i="2"/>
  <c r="P575" i="2"/>
  <c r="Q575" i="2"/>
  <c r="R575" i="2"/>
  <c r="R576" i="2"/>
  <c r="N564" i="2"/>
  <c r="O564" i="2"/>
  <c r="P564" i="2"/>
  <c r="Q564" i="2"/>
  <c r="R564" i="2"/>
  <c r="N565" i="2"/>
  <c r="O565" i="2"/>
  <c r="P565" i="2"/>
  <c r="Q565" i="2"/>
  <c r="R565" i="2"/>
  <c r="R566" i="2"/>
  <c r="R556" i="2"/>
  <c r="R557" i="2"/>
  <c r="R558" i="2"/>
  <c r="N557" i="2"/>
  <c r="O557" i="2"/>
  <c r="P557" i="2"/>
  <c r="Q557" i="2"/>
  <c r="N556" i="2"/>
  <c r="O556" i="2"/>
  <c r="P556" i="2"/>
  <c r="Q556" i="2"/>
  <c r="N548" i="2"/>
  <c r="O548" i="2"/>
  <c r="P548" i="2"/>
  <c r="Q548" i="2"/>
  <c r="R548" i="2"/>
  <c r="N549" i="2"/>
  <c r="O549" i="2"/>
  <c r="P549" i="2"/>
  <c r="Q549" i="2"/>
  <c r="R549" i="2"/>
  <c r="R550" i="2"/>
  <c r="N541" i="2"/>
  <c r="O541" i="2"/>
  <c r="P541" i="2"/>
  <c r="Q541" i="2"/>
  <c r="R541" i="2"/>
  <c r="R542" i="2"/>
  <c r="N426" i="2"/>
  <c r="O426" i="2"/>
  <c r="P426" i="2"/>
  <c r="Q426" i="2"/>
  <c r="R426" i="2"/>
  <c r="N427" i="2"/>
  <c r="O427" i="2"/>
  <c r="P427" i="2"/>
  <c r="Q427" i="2"/>
  <c r="R427" i="2"/>
  <c r="N428" i="2"/>
  <c r="O428" i="2"/>
  <c r="P428" i="2"/>
  <c r="Q428" i="2"/>
  <c r="R428" i="2"/>
  <c r="N429" i="2"/>
  <c r="O429" i="2"/>
  <c r="P429" i="2"/>
  <c r="Q429" i="2"/>
  <c r="R429" i="2"/>
  <c r="N430" i="2"/>
  <c r="O430" i="2"/>
  <c r="P430" i="2"/>
  <c r="N417" i="2"/>
  <c r="O417" i="2"/>
  <c r="P417" i="2"/>
  <c r="Q417" i="2"/>
  <c r="R417" i="2"/>
  <c r="N418" i="2"/>
  <c r="O418" i="2"/>
  <c r="P418" i="2"/>
  <c r="Q418" i="2"/>
  <c r="R418" i="2"/>
  <c r="O419" i="2"/>
  <c r="P419" i="2"/>
  <c r="N419" i="2"/>
  <c r="Q419" i="2"/>
  <c r="R419" i="2"/>
  <c r="N420" i="2"/>
  <c r="O420" i="2"/>
  <c r="P420" i="2"/>
  <c r="Q420" i="2"/>
  <c r="R420" i="2"/>
  <c r="N421" i="2"/>
  <c r="O421" i="2"/>
  <c r="P421" i="2"/>
  <c r="Q421" i="2"/>
  <c r="R421" i="2"/>
  <c r="N422" i="2"/>
  <c r="O422" i="2"/>
  <c r="P422" i="2"/>
  <c r="Q422" i="2"/>
  <c r="R422" i="2"/>
  <c r="N423" i="2"/>
  <c r="O423" i="2"/>
  <c r="P423" i="2"/>
  <c r="Q423" i="2"/>
  <c r="R423" i="2"/>
  <c r="N424" i="2"/>
  <c r="O424" i="2"/>
  <c r="P424" i="2"/>
  <c r="Q424" i="2"/>
  <c r="R424" i="2"/>
  <c r="N416" i="2"/>
  <c r="O416" i="2"/>
  <c r="N344" i="2"/>
  <c r="O344" i="2"/>
  <c r="P344" i="2"/>
  <c r="Q344" i="2"/>
  <c r="R344" i="2"/>
  <c r="N311" i="2"/>
  <c r="O311" i="2"/>
  <c r="P311" i="2"/>
  <c r="Q311" i="2"/>
  <c r="R311" i="2"/>
  <c r="N312" i="2"/>
  <c r="O312" i="2"/>
  <c r="P312" i="2"/>
  <c r="Q312" i="2"/>
  <c r="R312" i="2"/>
  <c r="N313" i="2"/>
  <c r="O313" i="2"/>
  <c r="P313" i="2"/>
  <c r="Q313" i="2"/>
  <c r="R313" i="2"/>
  <c r="N314" i="2"/>
  <c r="O314" i="2"/>
  <c r="P314" i="2"/>
  <c r="Q314" i="2"/>
  <c r="R314" i="2"/>
  <c r="N315" i="2"/>
  <c r="O315" i="2"/>
  <c r="P315" i="2"/>
  <c r="Q315" i="2"/>
  <c r="R315" i="2"/>
  <c r="N316" i="2"/>
  <c r="O316" i="2"/>
  <c r="P316" i="2"/>
  <c r="Q316" i="2"/>
  <c r="R316" i="2"/>
  <c r="N317" i="2"/>
  <c r="O317" i="2"/>
  <c r="P317" i="2"/>
  <c r="Q317" i="2"/>
  <c r="R317" i="2"/>
  <c r="N318" i="2"/>
  <c r="O318" i="2"/>
  <c r="P318" i="2"/>
  <c r="Q318" i="2"/>
  <c r="R318" i="2"/>
  <c r="N319" i="2"/>
  <c r="O319" i="2"/>
  <c r="P319" i="2"/>
  <c r="Q319" i="2"/>
  <c r="R319" i="2"/>
  <c r="N320" i="2"/>
  <c r="O320" i="2"/>
  <c r="P320" i="2"/>
  <c r="Q320" i="2"/>
  <c r="R320" i="2"/>
  <c r="N284" i="2"/>
  <c r="O284" i="2"/>
  <c r="P284" i="2"/>
  <c r="Q284" i="2"/>
  <c r="R284" i="2"/>
  <c r="N285" i="2"/>
  <c r="O285" i="2"/>
  <c r="P285" i="2"/>
  <c r="Q285" i="2"/>
  <c r="R285" i="2"/>
  <c r="N286" i="2"/>
  <c r="O286" i="2"/>
  <c r="P286" i="2"/>
  <c r="Q286" i="2"/>
  <c r="R286" i="2"/>
  <c r="N287" i="2"/>
  <c r="O287" i="2"/>
  <c r="P287" i="2"/>
  <c r="Q287" i="2"/>
  <c r="R287" i="2"/>
  <c r="N288" i="2"/>
  <c r="O288" i="2"/>
  <c r="P288" i="2"/>
  <c r="Q288" i="2"/>
  <c r="R288" i="2"/>
  <c r="N289" i="2"/>
  <c r="O289" i="2"/>
  <c r="P289" i="2"/>
  <c r="Q289" i="2"/>
  <c r="R289" i="2"/>
  <c r="N290" i="2"/>
  <c r="O290" i="2"/>
  <c r="P290" i="2"/>
  <c r="Q290" i="2"/>
  <c r="R290" i="2"/>
  <c r="O291" i="2"/>
  <c r="P291" i="2"/>
  <c r="N291" i="2"/>
  <c r="Q291" i="2"/>
  <c r="R291" i="2"/>
  <c r="N292" i="2"/>
  <c r="O292" i="2"/>
  <c r="P292" i="2"/>
  <c r="Q292" i="2"/>
  <c r="R292" i="2"/>
  <c r="O293" i="2"/>
  <c r="P293" i="2"/>
  <c r="N293" i="2"/>
  <c r="Q293" i="2"/>
  <c r="R293" i="2"/>
  <c r="N265" i="2"/>
  <c r="O265" i="2"/>
  <c r="P265" i="2"/>
  <c r="Q265" i="2"/>
  <c r="R265" i="2"/>
  <c r="N266" i="2"/>
  <c r="O266" i="2"/>
  <c r="P266" i="2"/>
  <c r="Q266" i="2"/>
  <c r="R266" i="2"/>
  <c r="N267" i="2"/>
  <c r="O267" i="2"/>
  <c r="P267" i="2"/>
  <c r="Q267" i="2"/>
  <c r="R267" i="2"/>
  <c r="N268" i="2"/>
  <c r="O268" i="2"/>
  <c r="P268" i="2"/>
  <c r="Q268" i="2"/>
  <c r="R268" i="2"/>
  <c r="N244" i="2"/>
  <c r="O244" i="2"/>
  <c r="P244" i="2"/>
  <c r="Q244" i="2"/>
  <c r="R244" i="2"/>
  <c r="N245" i="2"/>
  <c r="O245" i="2"/>
  <c r="P245" i="2"/>
  <c r="Q245" i="2"/>
  <c r="R245" i="2"/>
  <c r="N246" i="2"/>
  <c r="O246" i="2"/>
  <c r="P246" i="2"/>
  <c r="Q246" i="2"/>
  <c r="R246" i="2"/>
  <c r="N247" i="2"/>
  <c r="O247" i="2"/>
  <c r="P247" i="2"/>
  <c r="Q247" i="2"/>
  <c r="R247" i="2"/>
  <c r="N248" i="2"/>
  <c r="O248" i="2"/>
  <c r="P248" i="2"/>
  <c r="Q248" i="2"/>
  <c r="R248" i="2"/>
  <c r="N221" i="2"/>
  <c r="O221" i="2"/>
  <c r="P221" i="2"/>
  <c r="Q221" i="2"/>
  <c r="R221" i="2"/>
  <c r="N222" i="2"/>
  <c r="O222" i="2"/>
  <c r="P222" i="2"/>
  <c r="Q222" i="2"/>
  <c r="R222" i="2"/>
  <c r="N223" i="2"/>
  <c r="O223" i="2"/>
  <c r="P223" i="2"/>
  <c r="Q223" i="2"/>
  <c r="R223" i="2"/>
  <c r="N224" i="2"/>
  <c r="O224" i="2"/>
  <c r="P224" i="2"/>
  <c r="Q224" i="2"/>
  <c r="R224" i="2"/>
  <c r="N225" i="2"/>
  <c r="O225" i="2"/>
  <c r="P225" i="2"/>
  <c r="Q225" i="2"/>
  <c r="R225" i="2"/>
  <c r="N226" i="2"/>
  <c r="O226" i="2"/>
  <c r="P226" i="2"/>
  <c r="Q226" i="2"/>
  <c r="R226" i="2"/>
  <c r="N227" i="2"/>
  <c r="O227" i="2"/>
  <c r="P227" i="2"/>
  <c r="Q227" i="2"/>
  <c r="R227" i="2"/>
  <c r="N228" i="2"/>
  <c r="O228" i="2"/>
  <c r="P228" i="2"/>
  <c r="Q228" i="2"/>
  <c r="R228" i="2"/>
  <c r="N229" i="2"/>
  <c r="O229" i="2"/>
  <c r="P229" i="2"/>
  <c r="Q229" i="2"/>
  <c r="R229" i="2"/>
  <c r="N230" i="2"/>
  <c r="O230" i="2"/>
  <c r="P230" i="2"/>
  <c r="Q230" i="2"/>
  <c r="N231" i="2"/>
  <c r="O231" i="2"/>
  <c r="P231" i="2"/>
  <c r="Q231" i="2"/>
  <c r="N206" i="2"/>
  <c r="O206" i="2"/>
  <c r="P206" i="2"/>
  <c r="Q206" i="2"/>
  <c r="R206" i="2"/>
  <c r="N207" i="2"/>
  <c r="O207" i="2"/>
  <c r="P207" i="2"/>
  <c r="Q207" i="2"/>
  <c r="R207" i="2"/>
  <c r="N208" i="2"/>
  <c r="O208" i="2"/>
  <c r="P208" i="2"/>
  <c r="Q208" i="2"/>
  <c r="R208" i="2"/>
  <c r="N209" i="2"/>
  <c r="O209" i="2"/>
  <c r="P209" i="2"/>
  <c r="Q209" i="2"/>
  <c r="R209" i="2"/>
  <c r="N210" i="2"/>
  <c r="O210" i="2"/>
  <c r="P210" i="2"/>
  <c r="Q210" i="2"/>
  <c r="R210" i="2"/>
  <c r="N211" i="2"/>
  <c r="O211" i="2"/>
  <c r="P211" i="2"/>
  <c r="Q211" i="2"/>
  <c r="R211" i="2"/>
  <c r="N212" i="2"/>
  <c r="O212" i="2"/>
  <c r="P212" i="2"/>
  <c r="Q212" i="2"/>
  <c r="R212" i="2"/>
  <c r="N213" i="2"/>
  <c r="O213" i="2"/>
  <c r="P213" i="2"/>
  <c r="Q213" i="2"/>
  <c r="R213" i="2"/>
  <c r="N214" i="2"/>
  <c r="O214" i="2"/>
  <c r="P214" i="2"/>
  <c r="Q214" i="2"/>
  <c r="R214" i="2"/>
  <c r="N215" i="2"/>
  <c r="O215" i="2"/>
  <c r="P215" i="2"/>
  <c r="Q215" i="2"/>
  <c r="R215" i="2"/>
  <c r="N216" i="2"/>
  <c r="O216" i="2"/>
  <c r="P216" i="2"/>
  <c r="Q216" i="2"/>
  <c r="R216" i="2"/>
  <c r="N217" i="2"/>
  <c r="O217" i="2"/>
  <c r="P217" i="2"/>
  <c r="Q217" i="2"/>
  <c r="R217" i="2"/>
  <c r="N218" i="2"/>
  <c r="O218" i="2"/>
  <c r="P218" i="2"/>
  <c r="Q218" i="2"/>
  <c r="R218" i="2"/>
  <c r="N219" i="2"/>
  <c r="O219" i="2"/>
  <c r="P219" i="2"/>
  <c r="Q219" i="2"/>
  <c r="R219" i="2"/>
  <c r="N220" i="2"/>
  <c r="O220" i="2"/>
  <c r="P220" i="2"/>
  <c r="Q220" i="2"/>
  <c r="R220" i="2"/>
  <c r="N178" i="2"/>
  <c r="O178" i="2"/>
  <c r="P178" i="2"/>
  <c r="Q178" i="2"/>
  <c r="R178" i="2"/>
  <c r="N179" i="2"/>
  <c r="O179" i="2"/>
  <c r="P179" i="2"/>
  <c r="Q179" i="2"/>
  <c r="R179" i="2"/>
  <c r="N180" i="2"/>
  <c r="O180" i="2"/>
  <c r="P180" i="2"/>
  <c r="Q180" i="2"/>
  <c r="R180" i="2"/>
  <c r="N181" i="2"/>
  <c r="O181" i="2"/>
  <c r="P181" i="2"/>
  <c r="Q181" i="2"/>
  <c r="R181" i="2"/>
  <c r="N182" i="2"/>
  <c r="O182" i="2"/>
  <c r="P182" i="2"/>
  <c r="Q182" i="2"/>
  <c r="R182" i="2"/>
  <c r="N183" i="2"/>
  <c r="O183" i="2"/>
  <c r="P183" i="2"/>
  <c r="Q183" i="2"/>
  <c r="R183" i="2"/>
  <c r="N184" i="2"/>
  <c r="O184" i="2"/>
  <c r="P184" i="2"/>
  <c r="Q184" i="2"/>
  <c r="R184" i="2"/>
  <c r="N185" i="2"/>
  <c r="O185" i="2"/>
  <c r="P185" i="2"/>
  <c r="Q185" i="2"/>
  <c r="R185" i="2"/>
  <c r="N186" i="2"/>
  <c r="O186" i="2"/>
  <c r="P186" i="2"/>
  <c r="Q186" i="2"/>
  <c r="R186" i="2"/>
  <c r="N187" i="2"/>
  <c r="O187" i="2"/>
  <c r="P187" i="2"/>
  <c r="Q187" i="2"/>
  <c r="R187" i="2"/>
  <c r="N188" i="2"/>
  <c r="O188" i="2"/>
  <c r="P188" i="2"/>
  <c r="Q188" i="2"/>
  <c r="R188" i="2"/>
  <c r="N158" i="2"/>
  <c r="O158" i="2"/>
  <c r="P158" i="2"/>
  <c r="Q158" i="2"/>
  <c r="R158" i="2"/>
  <c r="N159" i="2"/>
  <c r="O159" i="2"/>
  <c r="P159" i="2"/>
  <c r="Q159" i="2"/>
  <c r="R159" i="2"/>
  <c r="N160" i="2"/>
  <c r="O160" i="2"/>
  <c r="P160" i="2"/>
  <c r="Q160" i="2"/>
  <c r="R160" i="2"/>
  <c r="N161" i="2"/>
  <c r="O161" i="2"/>
  <c r="P161" i="2"/>
  <c r="Q161" i="2"/>
  <c r="R161" i="2"/>
  <c r="N162" i="2"/>
  <c r="O162" i="2"/>
  <c r="P162" i="2"/>
  <c r="Q162" i="2"/>
  <c r="R162" i="2"/>
  <c r="N163" i="2"/>
  <c r="O163" i="2"/>
  <c r="P163" i="2"/>
  <c r="Q163" i="2"/>
  <c r="R163" i="2"/>
  <c r="N164" i="2"/>
  <c r="O164" i="2"/>
  <c r="P164" i="2"/>
  <c r="Q164" i="2"/>
  <c r="R164" i="2"/>
  <c r="N165" i="2"/>
  <c r="O165" i="2"/>
  <c r="P165" i="2"/>
  <c r="Q165" i="2"/>
  <c r="R165" i="2"/>
  <c r="N166" i="2"/>
  <c r="O166" i="2"/>
  <c r="P166" i="2"/>
  <c r="Q166" i="2"/>
  <c r="R166" i="2"/>
  <c r="N167" i="2"/>
  <c r="O167" i="2"/>
  <c r="P167" i="2"/>
  <c r="Q167" i="2"/>
  <c r="R167" i="2"/>
  <c r="N168" i="2"/>
  <c r="O168" i="2"/>
  <c r="P168" i="2"/>
  <c r="Q168" i="2"/>
  <c r="R168" i="2"/>
  <c r="N49" i="2"/>
  <c r="N50" i="2"/>
  <c r="N51" i="2"/>
  <c r="N52" i="2"/>
  <c r="N53" i="2"/>
  <c r="N54" i="2"/>
  <c r="N55" i="2"/>
  <c r="N56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R40" i="2"/>
  <c r="N524" i="2"/>
  <c r="N525" i="2"/>
  <c r="N523" i="2"/>
  <c r="N514" i="2"/>
  <c r="N515" i="2"/>
  <c r="N513" i="2"/>
  <c r="N505" i="2"/>
  <c r="N504" i="2"/>
  <c r="N487" i="2"/>
  <c r="N479" i="2"/>
  <c r="N471" i="2"/>
  <c r="N456" i="2"/>
  <c r="N457" i="2"/>
  <c r="N458" i="2"/>
  <c r="N459" i="2"/>
  <c r="N460" i="2"/>
  <c r="N461" i="2"/>
  <c r="N462" i="2"/>
  <c r="N463" i="2"/>
  <c r="N455" i="2"/>
  <c r="N443" i="2"/>
  <c r="N444" i="2"/>
  <c r="N445" i="2"/>
  <c r="N446" i="2"/>
  <c r="N447" i="2"/>
  <c r="N442" i="2"/>
  <c r="N415" i="2"/>
  <c r="N425" i="2"/>
  <c r="N431" i="2"/>
  <c r="N432" i="2"/>
  <c r="N433" i="2"/>
  <c r="N434" i="2"/>
  <c r="N414" i="2"/>
  <c r="N400" i="2"/>
  <c r="N401" i="2"/>
  <c r="N402" i="2"/>
  <c r="N403" i="2"/>
  <c r="N404" i="2"/>
  <c r="N405" i="2"/>
  <c r="N406" i="2"/>
  <c r="N399" i="2"/>
  <c r="N388" i="2"/>
  <c r="N389" i="2"/>
  <c r="N390" i="2"/>
  <c r="N391" i="2"/>
  <c r="N387" i="2"/>
  <c r="N378" i="2"/>
  <c r="N379" i="2"/>
  <c r="N377" i="2"/>
  <c r="N368" i="2"/>
  <c r="N369" i="2"/>
  <c r="N367" i="2"/>
  <c r="N355" i="2"/>
  <c r="N356" i="2"/>
  <c r="N357" i="2"/>
  <c r="N358" i="2"/>
  <c r="N359" i="2"/>
  <c r="N354" i="2"/>
  <c r="N337" i="2"/>
  <c r="N338" i="2"/>
  <c r="N339" i="2"/>
  <c r="N340" i="2"/>
  <c r="N341" i="2"/>
  <c r="N342" i="2"/>
  <c r="N343" i="2"/>
  <c r="N345" i="2"/>
  <c r="N346" i="2"/>
  <c r="N336" i="2"/>
  <c r="N321" i="2"/>
  <c r="N322" i="2"/>
  <c r="N323" i="2"/>
  <c r="N324" i="2"/>
  <c r="N325" i="2"/>
  <c r="N326" i="2"/>
  <c r="N327" i="2"/>
  <c r="N328" i="2"/>
  <c r="N310" i="2"/>
  <c r="N294" i="2"/>
  <c r="N295" i="2"/>
  <c r="N296" i="2"/>
  <c r="N297" i="2"/>
  <c r="N298" i="2"/>
  <c r="N299" i="2"/>
  <c r="N300" i="2"/>
  <c r="N301" i="2"/>
  <c r="N302" i="2"/>
  <c r="N283" i="2"/>
  <c r="N263" i="2"/>
  <c r="N264" i="2"/>
  <c r="N269" i="2"/>
  <c r="N270" i="2"/>
  <c r="N271" i="2"/>
  <c r="N272" i="2"/>
  <c r="N273" i="2"/>
  <c r="N274" i="2"/>
  <c r="N275" i="2"/>
  <c r="N262" i="2"/>
  <c r="N241" i="2"/>
  <c r="N242" i="2"/>
  <c r="N243" i="2"/>
  <c r="N249" i="2"/>
  <c r="N250" i="2"/>
  <c r="N251" i="2"/>
  <c r="N252" i="2"/>
  <c r="N253" i="2"/>
  <c r="N254" i="2"/>
  <c r="N240" i="2"/>
  <c r="N232" i="2"/>
  <c r="N233" i="2"/>
  <c r="N205" i="2"/>
  <c r="N189" i="2"/>
  <c r="N190" i="2"/>
  <c r="N191" i="2"/>
  <c r="N192" i="2"/>
  <c r="N193" i="2"/>
  <c r="N194" i="2"/>
  <c r="N195" i="2"/>
  <c r="N196" i="2"/>
  <c r="N197" i="2"/>
  <c r="N177" i="2"/>
  <c r="N153" i="2"/>
  <c r="N154" i="2"/>
  <c r="N155" i="2"/>
  <c r="N156" i="2"/>
  <c r="N157" i="2"/>
  <c r="N169" i="2"/>
  <c r="N152" i="2"/>
  <c r="N143" i="2"/>
  <c r="N144" i="2"/>
  <c r="N142" i="2"/>
  <c r="N133" i="2"/>
  <c r="N134" i="2"/>
  <c r="N132" i="2"/>
  <c r="N124" i="2"/>
  <c r="N123" i="2"/>
  <c r="N115" i="2"/>
  <c r="N114" i="2"/>
  <c r="N105" i="2"/>
  <c r="N106" i="2"/>
  <c r="N104" i="2"/>
  <c r="N96" i="2"/>
  <c r="N95" i="2"/>
  <c r="N87" i="2"/>
  <c r="N78" i="2"/>
  <c r="N79" i="2"/>
  <c r="N77" i="2"/>
  <c r="N65" i="2"/>
  <c r="N66" i="2"/>
  <c r="N67" i="2"/>
  <c r="N68" i="2"/>
  <c r="N69" i="2"/>
  <c r="N64" i="2"/>
  <c r="N20" i="2"/>
  <c r="N21" i="2"/>
  <c r="N22" i="2"/>
  <c r="N23" i="2"/>
  <c r="N24" i="2"/>
  <c r="N19" i="2"/>
  <c r="O524" i="2"/>
  <c r="O525" i="2"/>
  <c r="O523" i="2"/>
  <c r="O514" i="2"/>
  <c r="O515" i="2"/>
  <c r="O513" i="2"/>
  <c r="O505" i="2"/>
  <c r="O504" i="2"/>
  <c r="O487" i="2"/>
  <c r="O479" i="2"/>
  <c r="O471" i="2"/>
  <c r="O456" i="2"/>
  <c r="O457" i="2"/>
  <c r="O458" i="2"/>
  <c r="O459" i="2"/>
  <c r="O460" i="2"/>
  <c r="O461" i="2"/>
  <c r="O462" i="2"/>
  <c r="O463" i="2"/>
  <c r="O455" i="2"/>
  <c r="O443" i="2"/>
  <c r="O444" i="2"/>
  <c r="O445" i="2"/>
  <c r="O446" i="2"/>
  <c r="O447" i="2"/>
  <c r="O442" i="2"/>
  <c r="O415" i="2"/>
  <c r="O425" i="2"/>
  <c r="O431" i="2"/>
  <c r="O432" i="2"/>
  <c r="O433" i="2"/>
  <c r="O434" i="2"/>
  <c r="O414" i="2"/>
  <c r="O400" i="2"/>
  <c r="O401" i="2"/>
  <c r="O402" i="2"/>
  <c r="O403" i="2"/>
  <c r="O404" i="2"/>
  <c r="O405" i="2"/>
  <c r="O406" i="2"/>
  <c r="O399" i="2"/>
  <c r="O388" i="2"/>
  <c r="O389" i="2"/>
  <c r="O390" i="2"/>
  <c r="O391" i="2"/>
  <c r="O387" i="2"/>
  <c r="O378" i="2"/>
  <c r="O379" i="2"/>
  <c r="O377" i="2"/>
  <c r="O368" i="2"/>
  <c r="O369" i="2"/>
  <c r="O367" i="2"/>
  <c r="O355" i="2"/>
  <c r="O356" i="2"/>
  <c r="O357" i="2"/>
  <c r="O358" i="2"/>
  <c r="O359" i="2"/>
  <c r="O354" i="2"/>
  <c r="O337" i="2"/>
  <c r="O338" i="2"/>
  <c r="O339" i="2"/>
  <c r="O340" i="2"/>
  <c r="O341" i="2"/>
  <c r="O342" i="2"/>
  <c r="O343" i="2"/>
  <c r="O345" i="2"/>
  <c r="O346" i="2"/>
  <c r="O336" i="2"/>
  <c r="O321" i="2"/>
  <c r="O322" i="2"/>
  <c r="O323" i="2"/>
  <c r="O324" i="2"/>
  <c r="O325" i="2"/>
  <c r="O326" i="2"/>
  <c r="O327" i="2"/>
  <c r="O328" i="2"/>
  <c r="O310" i="2"/>
  <c r="O294" i="2"/>
  <c r="O295" i="2"/>
  <c r="O296" i="2"/>
  <c r="O297" i="2"/>
  <c r="O298" i="2"/>
  <c r="O299" i="2"/>
  <c r="O300" i="2"/>
  <c r="O301" i="2"/>
  <c r="O302" i="2"/>
  <c r="O283" i="2"/>
  <c r="O263" i="2"/>
  <c r="O264" i="2"/>
  <c r="O269" i="2"/>
  <c r="O270" i="2"/>
  <c r="O271" i="2"/>
  <c r="O272" i="2"/>
  <c r="O273" i="2"/>
  <c r="O274" i="2"/>
  <c r="O275" i="2"/>
  <c r="O262" i="2"/>
  <c r="O241" i="2"/>
  <c r="O242" i="2"/>
  <c r="O243" i="2"/>
  <c r="O249" i="2"/>
  <c r="O250" i="2"/>
  <c r="O251" i="2"/>
  <c r="O252" i="2"/>
  <c r="O253" i="2"/>
  <c r="O254" i="2"/>
  <c r="O240" i="2"/>
  <c r="O232" i="2"/>
  <c r="O233" i="2"/>
  <c r="O205" i="2"/>
  <c r="O189" i="2"/>
  <c r="O190" i="2"/>
  <c r="O191" i="2"/>
  <c r="O192" i="2"/>
  <c r="O193" i="2"/>
  <c r="O194" i="2"/>
  <c r="O195" i="2"/>
  <c r="O196" i="2"/>
  <c r="O197" i="2"/>
  <c r="O177" i="2"/>
  <c r="O153" i="2"/>
  <c r="O154" i="2"/>
  <c r="O155" i="2"/>
  <c r="O156" i="2"/>
  <c r="O157" i="2"/>
  <c r="O169" i="2"/>
  <c r="O152" i="2"/>
  <c r="O143" i="2"/>
  <c r="O144" i="2"/>
  <c r="O142" i="2"/>
  <c r="O133" i="2"/>
  <c r="O134" i="2"/>
  <c r="O132" i="2"/>
  <c r="O124" i="2"/>
  <c r="O123" i="2"/>
  <c r="O115" i="2"/>
  <c r="O114" i="2"/>
  <c r="O105" i="2"/>
  <c r="O106" i="2"/>
  <c r="O104" i="2"/>
  <c r="O96" i="2"/>
  <c r="O95" i="2"/>
  <c r="O87" i="2"/>
  <c r="O78" i="2"/>
  <c r="O79" i="2"/>
  <c r="O77" i="2"/>
  <c r="O65" i="2"/>
  <c r="O66" i="2"/>
  <c r="O67" i="2"/>
  <c r="O68" i="2"/>
  <c r="O69" i="2"/>
  <c r="O64" i="2"/>
  <c r="O50" i="2"/>
  <c r="O51" i="2"/>
  <c r="O52" i="2"/>
  <c r="O53" i="2"/>
  <c r="O54" i="2"/>
  <c r="O55" i="2"/>
  <c r="O56" i="2"/>
  <c r="O49" i="2"/>
  <c r="O20" i="2"/>
  <c r="O21" i="2"/>
  <c r="O22" i="2"/>
  <c r="O23" i="2"/>
  <c r="O24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24" i="2"/>
  <c r="Q524" i="2"/>
  <c r="R524" i="2"/>
  <c r="P525" i="2"/>
  <c r="Q525" i="2"/>
  <c r="R525" i="2"/>
  <c r="P523" i="2"/>
  <c r="P514" i="2"/>
  <c r="Q514" i="2"/>
  <c r="R514" i="2"/>
  <c r="P515" i="2"/>
  <c r="Q515" i="2"/>
  <c r="R515" i="2"/>
  <c r="P513" i="2"/>
  <c r="Q513" i="2"/>
  <c r="R513" i="2"/>
  <c r="P505" i="2"/>
  <c r="Q505" i="2"/>
  <c r="R505" i="2"/>
  <c r="P504" i="2"/>
  <c r="P487" i="2"/>
  <c r="P479" i="2"/>
  <c r="Q479" i="2"/>
  <c r="R479" i="2"/>
  <c r="P471" i="2"/>
  <c r="P456" i="2"/>
  <c r="Q456" i="2"/>
  <c r="R456" i="2"/>
  <c r="P457" i="2"/>
  <c r="Q457" i="2"/>
  <c r="R457" i="2"/>
  <c r="P458" i="2"/>
  <c r="Q458" i="2"/>
  <c r="R458" i="2"/>
  <c r="P459" i="2"/>
  <c r="Q459" i="2"/>
  <c r="R459" i="2"/>
  <c r="P460" i="2"/>
  <c r="Q460" i="2"/>
  <c r="R460" i="2"/>
  <c r="P461" i="2"/>
  <c r="Q461" i="2"/>
  <c r="R461" i="2"/>
  <c r="P462" i="2"/>
  <c r="P463" i="2"/>
  <c r="Q463" i="2"/>
  <c r="R463" i="2"/>
  <c r="P455" i="2"/>
  <c r="Q455" i="2"/>
  <c r="R455" i="2"/>
  <c r="P443" i="2"/>
  <c r="Q443" i="2"/>
  <c r="R443" i="2"/>
  <c r="P444" i="2"/>
  <c r="Q444" i="2"/>
  <c r="R444" i="2"/>
  <c r="P445" i="2"/>
  <c r="P446" i="2"/>
  <c r="Q446" i="2"/>
  <c r="R446" i="2"/>
  <c r="P447" i="2"/>
  <c r="Q447" i="2"/>
  <c r="R447" i="2"/>
  <c r="P442" i="2"/>
  <c r="P415" i="2"/>
  <c r="Q415" i="2"/>
  <c r="R415" i="2"/>
  <c r="P416" i="2"/>
  <c r="Q416" i="2"/>
  <c r="R416" i="2"/>
  <c r="P425" i="2"/>
  <c r="Q425" i="2"/>
  <c r="R425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14" i="2"/>
  <c r="Q414" i="2"/>
  <c r="R414" i="2"/>
  <c r="P400" i="2"/>
  <c r="Q400" i="2"/>
  <c r="R400" i="2"/>
  <c r="P401" i="2"/>
  <c r="Q401" i="2"/>
  <c r="R401" i="2"/>
  <c r="P402" i="2"/>
  <c r="P403" i="2"/>
  <c r="Q403" i="2"/>
  <c r="R403" i="2"/>
  <c r="P404" i="2"/>
  <c r="Q404" i="2"/>
  <c r="R404" i="2"/>
  <c r="P405" i="2"/>
  <c r="Q405" i="2"/>
  <c r="R405" i="2"/>
  <c r="P406" i="2"/>
  <c r="P399" i="2"/>
  <c r="P388" i="2"/>
  <c r="Q388" i="2"/>
  <c r="R388" i="2"/>
  <c r="P389" i="2"/>
  <c r="Q389" i="2"/>
  <c r="R389" i="2"/>
  <c r="P390" i="2"/>
  <c r="Q390" i="2"/>
  <c r="R390" i="2"/>
  <c r="P391" i="2"/>
  <c r="Q391" i="2"/>
  <c r="R391" i="2"/>
  <c r="P387" i="2"/>
  <c r="Q387" i="2"/>
  <c r="R387" i="2"/>
  <c r="P378" i="2"/>
  <c r="Q378" i="2"/>
  <c r="R378" i="2"/>
  <c r="P379" i="2"/>
  <c r="Q379" i="2"/>
  <c r="R379" i="2"/>
  <c r="P377" i="2"/>
  <c r="P368" i="2"/>
  <c r="Q368" i="2"/>
  <c r="R368" i="2"/>
  <c r="P369" i="2"/>
  <c r="Q369" i="2"/>
  <c r="R369" i="2"/>
  <c r="P367" i="2"/>
  <c r="Q367" i="2"/>
  <c r="R367" i="2"/>
  <c r="P355" i="2"/>
  <c r="Q355" i="2"/>
  <c r="R355" i="2"/>
  <c r="P356" i="2"/>
  <c r="Q356" i="2"/>
  <c r="R356" i="2"/>
  <c r="P357" i="2"/>
  <c r="P358" i="2"/>
  <c r="Q358" i="2"/>
  <c r="R358" i="2"/>
  <c r="P359" i="2"/>
  <c r="Q359" i="2"/>
  <c r="R359" i="2"/>
  <c r="P354" i="2"/>
  <c r="P337" i="2"/>
  <c r="Q337" i="2"/>
  <c r="R337" i="2"/>
  <c r="P338" i="2"/>
  <c r="Q338" i="2"/>
  <c r="R338" i="2"/>
  <c r="P339" i="2"/>
  <c r="Q339" i="2"/>
  <c r="R339" i="2"/>
  <c r="P340" i="2"/>
  <c r="Q340" i="2"/>
  <c r="R340" i="2"/>
  <c r="P341" i="2"/>
  <c r="Q341" i="2"/>
  <c r="R341" i="2"/>
  <c r="P342" i="2"/>
  <c r="Q342" i="2"/>
  <c r="R342" i="2"/>
  <c r="P343" i="2"/>
  <c r="P345" i="2"/>
  <c r="Q345" i="2"/>
  <c r="R345" i="2"/>
  <c r="P346" i="2"/>
  <c r="Q346" i="2"/>
  <c r="R346" i="2"/>
  <c r="P336" i="2"/>
  <c r="Q336" i="2"/>
  <c r="R336" i="2"/>
  <c r="P321" i="2"/>
  <c r="Q321" i="2"/>
  <c r="R321" i="2"/>
  <c r="P322" i="2"/>
  <c r="Q322" i="2"/>
  <c r="R322" i="2"/>
  <c r="P323" i="2"/>
  <c r="P324" i="2"/>
  <c r="Q324" i="2"/>
  <c r="R324" i="2"/>
  <c r="P325" i="2"/>
  <c r="Q325" i="2"/>
  <c r="R325" i="2"/>
  <c r="P326" i="2"/>
  <c r="Q326" i="2"/>
  <c r="R326" i="2"/>
  <c r="P327" i="2"/>
  <c r="Q327" i="2"/>
  <c r="R327" i="2"/>
  <c r="P328" i="2"/>
  <c r="Q328" i="2"/>
  <c r="R328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Q300" i="2"/>
  <c r="R300" i="2"/>
  <c r="P301" i="2"/>
  <c r="Q301" i="2"/>
  <c r="R301" i="2"/>
  <c r="P302" i="2"/>
  <c r="Q302" i="2"/>
  <c r="R302" i="2"/>
  <c r="P283" i="2"/>
  <c r="P263" i="2"/>
  <c r="Q263" i="2"/>
  <c r="R263" i="2"/>
  <c r="P264" i="2"/>
  <c r="Q264" i="2"/>
  <c r="R264" i="2"/>
  <c r="P269" i="2"/>
  <c r="Q269" i="2"/>
  <c r="R269" i="2"/>
  <c r="P270" i="2"/>
  <c r="Q270" i="2"/>
  <c r="R270" i="2"/>
  <c r="P271" i="2"/>
  <c r="Q271" i="2"/>
  <c r="R271" i="2"/>
  <c r="P272" i="2"/>
  <c r="Q272" i="2"/>
  <c r="R272" i="2"/>
  <c r="P273" i="2"/>
  <c r="P274" i="2"/>
  <c r="Q274" i="2"/>
  <c r="R274" i="2"/>
  <c r="P275" i="2"/>
  <c r="Q275" i="2"/>
  <c r="R275" i="2"/>
  <c r="P262" i="2"/>
  <c r="Q262" i="2"/>
  <c r="R262" i="2"/>
  <c r="P241" i="2"/>
  <c r="Q241" i="2"/>
  <c r="R241" i="2"/>
  <c r="P242" i="2"/>
  <c r="Q242" i="2"/>
  <c r="R242" i="2"/>
  <c r="P243" i="2"/>
  <c r="P249" i="2"/>
  <c r="Q249" i="2"/>
  <c r="R249" i="2"/>
  <c r="P250" i="2"/>
  <c r="Q250" i="2"/>
  <c r="R250" i="2"/>
  <c r="P251" i="2"/>
  <c r="P252" i="2"/>
  <c r="Q252" i="2"/>
  <c r="R252" i="2"/>
  <c r="P253" i="2"/>
  <c r="Q253" i="2"/>
  <c r="R253" i="2"/>
  <c r="P254" i="2"/>
  <c r="Q254" i="2"/>
  <c r="R254" i="2"/>
  <c r="P240" i="2"/>
  <c r="R230" i="2"/>
  <c r="R231" i="2"/>
  <c r="P232" i="2"/>
  <c r="Q232" i="2"/>
  <c r="R232" i="2"/>
  <c r="P233" i="2"/>
  <c r="Q233" i="2"/>
  <c r="R233" i="2"/>
  <c r="P205" i="2"/>
  <c r="Q205" i="2"/>
  <c r="R205" i="2"/>
  <c r="P189" i="2"/>
  <c r="Q189" i="2"/>
  <c r="R189" i="2"/>
  <c r="P190" i="2"/>
  <c r="Q190" i="2"/>
  <c r="R190" i="2"/>
  <c r="P191" i="2"/>
  <c r="P192" i="2"/>
  <c r="Q192" i="2"/>
  <c r="R192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77" i="2"/>
  <c r="Q177" i="2"/>
  <c r="R177" i="2"/>
  <c r="P153" i="2"/>
  <c r="Q153" i="2"/>
  <c r="R153" i="2"/>
  <c r="P154" i="2"/>
  <c r="Q154" i="2"/>
  <c r="R154" i="2"/>
  <c r="P155" i="2"/>
  <c r="Q155" i="2"/>
  <c r="R155" i="2"/>
  <c r="P156" i="2"/>
  <c r="Q156" i="2"/>
  <c r="R156" i="2"/>
  <c r="P157" i="2"/>
  <c r="Q157" i="2"/>
  <c r="R157" i="2"/>
  <c r="P169" i="2"/>
  <c r="Q169" i="2"/>
  <c r="R169" i="2"/>
  <c r="P152" i="2"/>
  <c r="Q152" i="2"/>
  <c r="R152" i="2"/>
  <c r="P143" i="2"/>
  <c r="Q143" i="2"/>
  <c r="R143" i="2"/>
  <c r="P144" i="2"/>
  <c r="Q144" i="2"/>
  <c r="R144" i="2"/>
  <c r="P142" i="2"/>
  <c r="Q142" i="2"/>
  <c r="R142" i="2"/>
  <c r="P133" i="2"/>
  <c r="Q133" i="2"/>
  <c r="R133" i="2"/>
  <c r="P134" i="2"/>
  <c r="Q134" i="2"/>
  <c r="R134" i="2"/>
  <c r="P132" i="2"/>
  <c r="P124" i="2"/>
  <c r="Q124" i="2"/>
  <c r="R124" i="2"/>
  <c r="P123" i="2"/>
  <c r="Q123" i="2"/>
  <c r="R123" i="2"/>
  <c r="P115" i="2"/>
  <c r="Q115" i="2"/>
  <c r="R115" i="2"/>
  <c r="P114" i="2"/>
  <c r="P105" i="2"/>
  <c r="Q105" i="2"/>
  <c r="R105" i="2"/>
  <c r="P106" i="2"/>
  <c r="Q106" i="2"/>
  <c r="R106" i="2"/>
  <c r="P104" i="2"/>
  <c r="Q104" i="2"/>
  <c r="R104" i="2"/>
  <c r="P96" i="2"/>
  <c r="Q96" i="2"/>
  <c r="R96" i="2"/>
  <c r="P95" i="2"/>
  <c r="Q95" i="2"/>
  <c r="R95" i="2"/>
  <c r="P87" i="2"/>
  <c r="Q87" i="2"/>
  <c r="R87" i="2"/>
  <c r="P78" i="2"/>
  <c r="Q78" i="2"/>
  <c r="R78" i="2"/>
  <c r="P79" i="2"/>
  <c r="Q79" i="2"/>
  <c r="R79" i="2"/>
  <c r="P77" i="2"/>
  <c r="Q77" i="2"/>
  <c r="R77" i="2"/>
  <c r="P65" i="2"/>
  <c r="Q65" i="2"/>
  <c r="R65" i="2"/>
  <c r="P66" i="2"/>
  <c r="Q66" i="2"/>
  <c r="R66" i="2"/>
  <c r="P67" i="2"/>
  <c r="P68" i="2"/>
  <c r="Q68" i="2"/>
  <c r="R68" i="2"/>
  <c r="P69" i="2"/>
  <c r="Q69" i="2"/>
  <c r="R69" i="2"/>
  <c r="P64" i="2"/>
  <c r="P50" i="2"/>
  <c r="Q50" i="2"/>
  <c r="R50" i="2"/>
  <c r="P51" i="2"/>
  <c r="Q51" i="2"/>
  <c r="R51" i="2"/>
  <c r="P52" i="2"/>
  <c r="Q52" i="2"/>
  <c r="R52" i="2"/>
  <c r="P53" i="2"/>
  <c r="Q53" i="2"/>
  <c r="R53" i="2"/>
  <c r="P54" i="2"/>
  <c r="Q54" i="2"/>
  <c r="R54" i="2"/>
  <c r="P55" i="2"/>
  <c r="Q55" i="2"/>
  <c r="R55" i="2"/>
  <c r="P56" i="2"/>
  <c r="P49" i="2"/>
  <c r="Q49" i="2"/>
  <c r="R49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O19" i="2"/>
  <c r="Q132" i="2"/>
  <c r="R132" i="2"/>
  <c r="R80" i="2"/>
  <c r="R88" i="2"/>
  <c r="R125" i="2"/>
  <c r="R145" i="2"/>
  <c r="R370" i="2"/>
  <c r="Q399" i="2"/>
  <c r="R399" i="2"/>
  <c r="Q402" i="2"/>
  <c r="R402" i="2"/>
  <c r="Q442" i="2"/>
  <c r="R442" i="2"/>
  <c r="Q445" i="2"/>
  <c r="R445" i="2"/>
  <c r="R516" i="2"/>
  <c r="Q22" i="2"/>
  <c r="R22" i="2"/>
  <c r="R480" i="2"/>
  <c r="Q523" i="2"/>
  <c r="R523" i="2"/>
  <c r="Q504" i="2"/>
  <c r="R504" i="2"/>
  <c r="Q487" i="2"/>
  <c r="R487" i="2"/>
  <c r="Q471" i="2"/>
  <c r="R471" i="2"/>
  <c r="Q462" i="2"/>
  <c r="R462" i="2"/>
  <c r="R464" i="2"/>
  <c r="Q432" i="2"/>
  <c r="R432" i="2"/>
  <c r="R435" i="2"/>
  <c r="Q406" i="2"/>
  <c r="R406" i="2"/>
  <c r="R392" i="2"/>
  <c r="Q377" i="2"/>
  <c r="R377" i="2"/>
  <c r="Q357" i="2"/>
  <c r="R357" i="2"/>
  <c r="Q354" i="2"/>
  <c r="R354" i="2"/>
  <c r="Q343" i="2"/>
  <c r="R343" i="2"/>
  <c r="R347" i="2"/>
  <c r="Q323" i="2"/>
  <c r="R323" i="2"/>
  <c r="Q310" i="2"/>
  <c r="R310" i="2"/>
  <c r="Q283" i="2"/>
  <c r="R283" i="2"/>
  <c r="R303" i="2"/>
  <c r="Q273" i="2"/>
  <c r="R273" i="2"/>
  <c r="R276" i="2"/>
  <c r="Q251" i="2"/>
  <c r="R251" i="2"/>
  <c r="Q243" i="2"/>
  <c r="R243" i="2"/>
  <c r="Q240" i="2"/>
  <c r="R240" i="2"/>
  <c r="R234" i="2"/>
  <c r="Q191" i="2"/>
  <c r="R191" i="2"/>
  <c r="R198" i="2"/>
  <c r="R170" i="2"/>
  <c r="Q114" i="2"/>
  <c r="R114" i="2"/>
  <c r="R107" i="2"/>
  <c r="R97" i="2"/>
  <c r="Q67" i="2"/>
  <c r="R67" i="2"/>
  <c r="Q64" i="2"/>
  <c r="R64" i="2"/>
  <c r="Q56" i="2"/>
  <c r="R56" i="2"/>
  <c r="R135" i="2"/>
  <c r="R526" i="2"/>
  <c r="R448" i="2"/>
  <c r="R407" i="2"/>
  <c r="R380" i="2"/>
  <c r="R506" i="2"/>
  <c r="R488" i="2"/>
  <c r="R472" i="2"/>
  <c r="R360" i="2"/>
  <c r="R329" i="2"/>
  <c r="R255" i="2"/>
  <c r="R116" i="2"/>
  <c r="R70" i="2"/>
  <c r="P19" i="2"/>
  <c r="Q19" i="2"/>
  <c r="R19" i="2"/>
  <c r="R25" i="2"/>
  <c r="R57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<sst xmlns="http://schemas.openxmlformats.org/spreadsheetml/2006/main" count="2363" uniqueCount="438">
  <si>
    <t>2020    m.  gruodžio 18 d.</t>
  </si>
  <si>
    <t>Pareiškėjas:</t>
  </si>
  <si>
    <t>Lietuvos orientavimosi sporto federacija</t>
  </si>
  <si>
    <t xml:space="preserve">           (Pareiškėjo pavadinimas)</t>
  </si>
  <si>
    <t xml:space="preserve">Žemaitės g. 6-415, Vilnius, +37062024554, vilius@orienteering.lt						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</si>
  <si>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</si>
  <si>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</si>
  <si>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</si>
  <si>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</si>
  <si>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</si>
  <si>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</si>
  <si>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</si>
  <si>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</si>
  <si>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</si>
  <si>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</si>
  <si>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</si>
  <si>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</si>
  <si>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</si>
  <si>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</si>
  <si>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</si>
  <si>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</si>
  <si>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</si>
  <si>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</si>
  <si>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</si>
  <si>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</si>
  <si>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</si>
  <si>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2019 m. Pasaulio orientavimosi sporto bėgte čempionatas</t>
  </si>
  <si>
    <t xml:space="preserve">(sporto renginio pavadinimas) </t>
  </si>
  <si>
    <t>Jonas Vytautas Gvildys</t>
  </si>
  <si>
    <t>ilga trasa</t>
  </si>
  <si>
    <t>neolimpinė</t>
  </si>
  <si>
    <t>PČ</t>
  </si>
  <si>
    <t>Ne</t>
  </si>
  <si>
    <t>Taip</t>
  </si>
  <si>
    <t>vidutinė trasa</t>
  </si>
  <si>
    <t>Gabija Ražaitytė</t>
  </si>
  <si>
    <t>Lietuvos vyrų rinktinė     (Algirdas Bartkevičius,               Jonas Vytautas Gvildys,       Vytautas Beliūnas)</t>
  </si>
  <si>
    <t>estafetė</t>
  </si>
  <si>
    <t>Lietuvos moterų rinktinė (Aušrinė Kutkaitė, Sandra Paužaitė, Gabija Ražaitytė)</t>
  </si>
  <si>
    <t>Iš viso:</t>
  </si>
  <si>
    <t xml:space="preserve">PRIDEDAMA. https://eventor.orienteering.org/Events/Show/5326									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</si>
  <si>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</si>
  <si>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2018 m. Pasaulio orientavimosi sporto bėgte čempionatas</t>
  </si>
  <si>
    <t>Nuoroda į protokolą: https://eventor.orienteering.org/Events/Show/5815</t>
  </si>
  <si>
    <t>sprintas</t>
  </si>
  <si>
    <t>Aušrinė Kutkaitė</t>
  </si>
  <si>
    <t>Lietuvos vyrų rinktinė     (Vilius Aleliūnas,               Jonas Vytautas Gvildys,       Simonas Krėpšta)</t>
  </si>
  <si>
    <t>Lietuvos moterų rinktinė (Aušrinė Kutkaitė, Gabija Ražaitytė, Indrė Valaitė)</t>
  </si>
  <si>
    <t>Lietuvos rinktinė (Algirdas Bartkevičius, Jonas Vytautas Gvildys, Aušrinė Kutkaitė, Gabija Ražaitytė)</t>
  </si>
  <si>
    <t>sprinto estafetė</t>
  </si>
  <si>
    <t>PRIDEDAMA. https://eventor.orienteering.org/Events/Show/5815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</si>
  <si>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</si>
  <si>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 m. Pasaulio orientavimosi sporto bėgte čempionatas</t>
  </si>
  <si>
    <t>Nuoroda į protokolą: http://woc2017.ee/results</t>
  </si>
  <si>
    <t>Sandra Paužaitė</t>
  </si>
  <si>
    <t>Simonas Krėpšta</t>
  </si>
  <si>
    <t>Vilius Aleliūnas</t>
  </si>
  <si>
    <t>Lietuvos vyrų rinktinė     (Vilius Aleliūnas,               Jonas Vytautas Gvildys,       Algirdas Bartkevičius)</t>
  </si>
  <si>
    <t>Lietuvos moterų rinktinė (Vesta Ambrazaitė, Gabija Ražaitytė, Sandra Paužaitė)</t>
  </si>
  <si>
    <t>Lietuvos rinktinė (Vilius Aleliūnas, Jonas Vytautas Gvildys, Vesta Ambrazaitė, Gabija Ražaitytė)</t>
  </si>
  <si>
    <t>PRIDEDAMA. http://woc2017.ee/results</t>
  </si>
  <si>
    <t>2016 m. Pasaulio orientavimosi sporto bėgte čempionatas (neįvyko 2020)</t>
  </si>
  <si>
    <t xml:space="preserve">Nuoroda į protokolą:  http://orienteering.org/calendarresults/foot-orienteering/world-orienteering-championships </t>
  </si>
  <si>
    <t>Teklė Emilija Gvildytė</t>
  </si>
  <si>
    <t>Lietuvos moterų rinktinė (Inga Kazlauskaitė, Teklė Emilija Gvildytė, Sandra Paužaitė)</t>
  </si>
  <si>
    <t>Lietuvos rinktinė (Vilius Aleliūnas, Jonas Vytautas Gvildys, Teklė Emilija Gvildytė, Aušrinė Kutkaitė)</t>
  </si>
  <si>
    <t xml:space="preserve">PRIDEDAMA. http://orienteering.org/calendarresults/foot-orienteering/world-orienteering-championships </t>
  </si>
  <si>
    <t>2018  m. Europos orientavimosi sporto čempionatas</t>
  </si>
  <si>
    <t>EČ</t>
  </si>
  <si>
    <t>Lietuvos vyrų rinktinė     (Simonas Krėpšta, Jonas Vytautas Gvildys, Vilius Aleliūnas)</t>
  </si>
  <si>
    <t>Lietuvos moterų rinktinė (Teklė Emilija Gvildytė, Gabija Ražaitytė, Indrė Valaitė)</t>
  </si>
  <si>
    <t>Pridedama: https://eventor.orienteering.org/Events/Show/5147</t>
  </si>
  <si>
    <t>2016 m. Europos orientavimosi sporto čempionatas (neįvyko 2020)</t>
  </si>
  <si>
    <t>Nuoroda į protokolą: https://eventor.orienteering.org/Events/ResultList?eventId=5352&amp;groupBy=EventClass</t>
  </si>
  <si>
    <t>Lietuvos rinktinė (Algirdas Bartkevičius, Jonas Vytautas Gvildys, Teklė Emilija Gvildytė, Kristina Rybakovaitė)</t>
  </si>
  <si>
    <t>PRIDEDAMA.https://eventor.orienteering.org/Events/ResultList?eventId=5352&amp;groupBy=EventClass</t>
  </si>
  <si>
    <t>2019 Pasaulio jaunimo orientavimosi sporto bėgte čempionatas</t>
  </si>
  <si>
    <t>Nuoroda į protokolą: https://eventor.orienteering.org/Events/Show/5523</t>
  </si>
  <si>
    <t>Lietuvos merginų rinktinė   (U. Liegutė, J. Traubaitė, M. Sušinskaitė)</t>
  </si>
  <si>
    <t>JPČ</t>
  </si>
  <si>
    <t>Lietuvos vaikinų rinktinė     (R. Barauskas, D. Kaušakys, P. Germanavičius)</t>
  </si>
  <si>
    <t>PRIDEDAMA. https://eventor.orienteering.org/Events/Show/5523</t>
  </si>
  <si>
    <t>2018 m. Pasaulio jaunimo orientavimosi sporto bėgte čempionatas</t>
  </si>
  <si>
    <t>Nuoroda į protokolą: https://eventor.orienteering.org/Documents/Event/2324/1/Relay-Official-Results</t>
  </si>
  <si>
    <t>Kastė Rutkauskaitė</t>
  </si>
  <si>
    <t>Lietuvos vaikinų rinktinė     (R.Lipnickas, R.Vaiktus, P. Germanavičius)</t>
  </si>
  <si>
    <t>Lietuvos merginų rinktinė (A.Bartkevičiūtė, K.Rutkauskaitė, U.Liegutė)</t>
  </si>
  <si>
    <t>PRIDEDAMA. https://eventor.orienteering.org/Documents/Event/2324/1/Relay-Official-Results</t>
  </si>
  <si>
    <t>2017 m Pasaulio jaunimo orientavimosi sporto bėgte čempionatas</t>
  </si>
  <si>
    <t>Nuoroda į protokolą: https://dbsportas.lt/lt/varz ; http://orienteering.org/calendarresults/foot-orienteering/junior-world-orienteering-championships/</t>
  </si>
  <si>
    <t>Lietuvos vaikinų rinktinė     (R.Lipnickas, K.Nenartavičius, S.Tamošaitis)</t>
  </si>
  <si>
    <t>Lietuvos merginų rinktinė (A.Bartkevičiūtė, K.Rutkauskaitė, M.Sušinskaitė)</t>
  </si>
  <si>
    <t>PRIDEDAMA. https://dbsportas.lt/lt/varz ; http://orienteering.org/calendarresults/foot-orienteering/junior-world-orienteering-championships/</t>
  </si>
  <si>
    <t>2016 m. Pasaulio jaunimo orientavimosi sporto bėgte čempionatas (neįvyko 2020)</t>
  </si>
  <si>
    <t>Lietuvos vaikinų rinktinė     (R.Vaitkus, M.Germanavičius, P.Germanavičius)</t>
  </si>
  <si>
    <t>Lietuvos merginų rinktinė (D.Motiejūnaitė, K.Rutkauskaitė, M.Sušinskaitė)</t>
  </si>
  <si>
    <t>PRIDEDAMA https://dbsportas.lt/lt/varz ; http://orienteering.org/calendarresults/foot-orienteering/junior-world-orienteering-championships/</t>
  </si>
  <si>
    <t>2019 m. Europos jaunių orientavimosi sporto bėgte čempionatas</t>
  </si>
  <si>
    <t>Nuoroda į protokolą: https://dbsportas.lt/lt/varz; https://eventor.orienteering.org/Events/Show/5815</t>
  </si>
  <si>
    <t>Rokas Barauskas</t>
  </si>
  <si>
    <t>JnEČ</t>
  </si>
  <si>
    <t>Lietuvos vaikinų rinktinė     (R. Barauskas, A. Velde, D. Kaušakys)</t>
  </si>
  <si>
    <t>Lietuvos merginų rinktinė    (G. Tirlikaitė, J. Skaisgirytė, U. Liegutė)</t>
  </si>
  <si>
    <t>PRIDEDAMA. https://dbsportas.lt/lt/varz; https://eventor.orienteering.org/Events/Show/5815</t>
  </si>
  <si>
    <t>2016m. Europos jaunių orientavimosi sporto čempionatas (neįvyko 2020)</t>
  </si>
  <si>
    <t>Nuoroda į protokolą: https://dbsportas.lt/lt/varz/2016139 ; https://dbsportas.lt/lt/varz/2016140</t>
  </si>
  <si>
    <t>Lietuvos vaikinų rinktinė     (R.Vaitkus, R.Lipnickas, P.Germanavičius)</t>
  </si>
  <si>
    <t>Lietuvos merginų rinktinė (D.Motiejūnaitė, M.Sušinskaitė, K.Rutkauskaitė)</t>
  </si>
  <si>
    <t>PRIDEDAMA. https://dbsportas.lt/lt/varz/2016139 ; https://dbsportas.lt/lt/varz/2016140</t>
  </si>
  <si>
    <t>2019  m. Pasaulio OSKD čempionatas (naudojami dviračiai)</t>
  </si>
  <si>
    <t>Nuoroda į protokolą: https://eventor.orienteering.org/Events/Show/5690</t>
  </si>
  <si>
    <t>Jonas Maišelis</t>
  </si>
  <si>
    <t>Sprintas</t>
  </si>
  <si>
    <t>Šarūnas Dmukauskas</t>
  </si>
  <si>
    <t>Gabrielė Andrašiūnienė</t>
  </si>
  <si>
    <t>Karolina Mickevičiūtė Juodišienė</t>
  </si>
  <si>
    <t>Vidutinė</t>
  </si>
  <si>
    <t>Viktorija Michnovič</t>
  </si>
  <si>
    <t>Ilga</t>
  </si>
  <si>
    <t>Regimantas Kavaliauskas</t>
  </si>
  <si>
    <t>Bendras startas</t>
  </si>
  <si>
    <t>Petras Andrašiūnas, Jonas Maišelis, Šarūnas Dmukauskas</t>
  </si>
  <si>
    <t>Estafetės</t>
  </si>
  <si>
    <t>PRIDEDAMA. https://eventor.orienteering.org/Events/Show/5690</t>
  </si>
  <si>
    <t>2018  m. Pasaulio OSKD čempionatas (naudojami dviračiai)</t>
  </si>
  <si>
    <t>Nuoroda į protokolą:  https://eventor.orienteering.org/Events/Show/5192</t>
  </si>
  <si>
    <t>Bendru startu</t>
  </si>
  <si>
    <t>Algirda Mickuvienė</t>
  </si>
  <si>
    <t>Patricija Joana Babrauskaitė</t>
  </si>
  <si>
    <t>Vidutinė trasa</t>
  </si>
  <si>
    <t>Regimantas Kavaliauskas, Šarūnas Dmukauskas, Jonas Maišelis</t>
  </si>
  <si>
    <t>Viktorija Michnovič, Algirda Mickuvienė, Gabrielė Andrašiūnienė</t>
  </si>
  <si>
    <t>PRIDEDAMA. https://eventor.orienteering.org/Events/Show/5192</t>
  </si>
  <si>
    <t>2017  m. Pasaulio OSKD čempionatas (naudojami dviračiai)</t>
  </si>
  <si>
    <t>Nuoroda į protokolą: https://dbsportas.lt/lt/varz ; http://orienteering.org/calendarresults/mountain-bike-orienteering/world-mtb-orienteering-championships/</t>
  </si>
  <si>
    <t>Algirda Zaliauskaitė</t>
  </si>
  <si>
    <t>bendro starto</t>
  </si>
  <si>
    <t>Donatas Mickus</t>
  </si>
  <si>
    <t>Karolina Mickevičiūtė-Juodišienė</t>
  </si>
  <si>
    <t>Patricija Babrauskaitė</t>
  </si>
  <si>
    <t>Petras Andrašiūnas</t>
  </si>
  <si>
    <t>Lietuvos vyrų rinktinė     (R.Kavaliauskas, Š.Dmukauskas, J.Maišelis)</t>
  </si>
  <si>
    <t>Lietuvos moterų rinktinė (G.Andrašiūnienė, K.Mickevičiūtė, A.Zaliauskaitė)</t>
  </si>
  <si>
    <t>PRIDEDAMA. https://dbsportas.lt/lt/varz ; http://orienteering.org/calendarresults/mountain-bike-orienteering/world-mtb-orienteering-championships/</t>
  </si>
  <si>
    <t>2016  m. Pasaulio OSKD čempionatas (naudojami dviračiai) (neįvyko 2020)</t>
  </si>
  <si>
    <t>Nuoroda į protokolą:  https://dbsportas.lt/lt/varz ; http://orienteering.org/calendarresults/mountain-bike-orienteering/world-mtb-orienteering-championships/</t>
  </si>
  <si>
    <t>Ramunė Arlauskienė</t>
  </si>
  <si>
    <t>Lietuvos moterų rinktinė (R.Arlauskienė, G.Andrašiūnienė, A.Zaliauskaitė)</t>
  </si>
  <si>
    <t>2019 m. Pasaulio jaunimo OSKD čempionatas (naudojami dviračiai)</t>
  </si>
  <si>
    <t>Nuoroda į protokolą:</t>
  </si>
  <si>
    <t>Ignas Ambrazas</t>
  </si>
  <si>
    <t>Martynas Jurgaitis</t>
  </si>
  <si>
    <t>Austėja Kalvaitytė</t>
  </si>
  <si>
    <t>Eglė Rubaževičiūtė</t>
  </si>
  <si>
    <t>Justė Umbrasaitė</t>
  </si>
  <si>
    <t>Ignas Ambrazas, Vėjus Žigilėjus, Ąžuolas Macijauskas</t>
  </si>
  <si>
    <t>Austėja Kalvaitytė, Eglė Rubaževičiūtė, Justė Umbrasaitė</t>
  </si>
  <si>
    <t>Ąžuolas Macijauskas</t>
  </si>
  <si>
    <t>Kalvaitytė Austėja</t>
  </si>
  <si>
    <t>Eglė Rubazevičiūtė</t>
  </si>
  <si>
    <t>PRIDEDAMA. http://wmtboc2019.dk/mixed-relay/official-results/, https://eventor.orienteering.org/Events/Show/5690</t>
  </si>
  <si>
    <t>2018 m. Pasaulio jaunimo OSKD čempionatas (naudojami dviračiai)</t>
  </si>
  <si>
    <t>Ignas Ambrazas, Martynas Jurgaitis, Ąžuolas Macijauskas</t>
  </si>
  <si>
    <t>2017 m. Pasaulio jaunimo OSKD čempionatas (naudojami dviračiai)</t>
  </si>
  <si>
    <t>Nojus Kalvaitis</t>
  </si>
  <si>
    <t>PRIDEDAMA. https://dbsportas.lt/lt/varz ; http://orienteering.org/calendarresults/mountain-bike-orienteering/junior-world-mtb-orienteering-championships/</t>
  </si>
  <si>
    <t>2016 m. Pasaulio jaunimo OSKD čempionatas (naudojami dviračiai) (neįvyko 2020)</t>
  </si>
  <si>
    <t>Nuoroda į protokolą: https://dbsportas.lt/lt/varz ; http://orienteering.org/calendarresults/mountain-bike-orienteering/junior-world-mtb-orienteering-championships/</t>
  </si>
  <si>
    <t>Aidas Žigilėjus</t>
  </si>
  <si>
    <t>Lietuvos merginų rinktinė (V.Michnovič, P.Babrauskaitė, E.Rubaževičiūtė)</t>
  </si>
  <si>
    <t>2019 m. Europos jaunių OSKD (naudojami dviračiai)</t>
  </si>
  <si>
    <t xml:space="preserve">Nuoroda į protokolą: https://2019.mtbo-deutschland.de/files/documents/results/Staffel.pdf, https://eventor.orienteering.org/Events/Show/5825															</t>
  </si>
  <si>
    <t>Vėjus Žigilejus</t>
  </si>
  <si>
    <t>Aušrinė Žvirblytė</t>
  </si>
  <si>
    <t>Vytenė Puišytė</t>
  </si>
  <si>
    <t>Nojus Lukošius</t>
  </si>
  <si>
    <t>Vėjus Žigilejus, Nojus Lukošius, Rapolas Balna</t>
  </si>
  <si>
    <t>estafetės</t>
  </si>
  <si>
    <t>PRIDEDAMA. https://2019.mtbo-deutschland.de/files/documents/results/Staffel.pdf, https://eventor.orienteering.org/Events/Show/5825</t>
  </si>
  <si>
    <t>2018 m. Europos jaunių OSKD (naudojami dviračiai)</t>
  </si>
  <si>
    <t>Nuoroda į protokolą: .https://eventor.orienteering.org/Events/Show/5718</t>
  </si>
  <si>
    <t>Dovydas Šinkevičius</t>
  </si>
  <si>
    <t>Vėjus Žigilejus, Nojus Lukošius, Dovydas Šinkevičius</t>
  </si>
  <si>
    <t>PRIDEDAMA..https://eventor.orienteering.org/Events/Show/5718</t>
  </si>
  <si>
    <t>2016     m. Europos jaunių OSKD čempiontas (naudojami dviračiai) (neįvyko 2020)</t>
  </si>
  <si>
    <t>Nuoroda į protokolą: https://dbsportas.lt/lt/varz</t>
  </si>
  <si>
    <t>PRIDEDAMA. https://dbsportas.lt/lt/varz</t>
  </si>
  <si>
    <t>2019 m. Europos OSKD čempionatas (naudojami dviračiai)</t>
  </si>
  <si>
    <t>Nuoroda į protokolą: https://eventor.orienteering.org/Events/Show/5832</t>
  </si>
  <si>
    <t>Karolina Mickevičiūtė Juodišienė, Regimantas Kavaliauskas, Jonas Maišelis</t>
  </si>
  <si>
    <t>PRIDEDAMA. https://eventor.orienteering.org/Events/Show/5832</t>
  </si>
  <si>
    <t>2018 m. Europos OSKD čempionatas (naudojami dviračiai)</t>
  </si>
  <si>
    <t>Nuoroda į protokolą:  https://eventor.orienteering.org/Events/Show/5528</t>
  </si>
  <si>
    <t>Gabrielė Andrašiūnienė, Šarūnas Dmukauskas, Jonas Maišelis</t>
  </si>
  <si>
    <t>PRIDEDAMA.https://eventor.orienteering.org/Events/Show/5528</t>
  </si>
  <si>
    <t>2017 m. Europos OSKD čempionatas (naudojami dviračiai)</t>
  </si>
  <si>
    <t xml:space="preserve">Nuoroda į protokolą: https://eventor.orienteering.org/Events/Show/5189; http://www.mtbo17.fr/program															</t>
  </si>
  <si>
    <t>Remigijus Kavaliauskas</t>
  </si>
  <si>
    <t>Lietuvos mišri rinktinė (Algirda Zaliauskaitė, Jonas Maišelis)</t>
  </si>
  <si>
    <t>Lietuvos vyrų rinktinė (Remigijus Kavaliauskas, Donatas Mickus, Jonas Maišelis)</t>
  </si>
  <si>
    <t xml:space="preserve"> Lietuvos moterų rinktinė (Gabrielė Andrašiūnienė, Karolina Mickevičiūtė, Algirda Zaliauskaitė) </t>
  </si>
  <si>
    <t xml:space="preserve"> estafetė </t>
  </si>
  <si>
    <t xml:space="preserve"> Taip </t>
  </si>
  <si>
    <t>PRIDEDAMA. https://eventor.orienteering.org/Events/Show/5189; http://www.mtbo17.fr/program</t>
  </si>
  <si>
    <t>2019 m. Pasaulio orientavimosi sporto slidėmis čempionatas</t>
  </si>
  <si>
    <t>Nuoroda į protokolą:  https://dbsportas.lt/lt/varz ; https://eventor.orienteering.org/Events/Show/5829</t>
  </si>
  <si>
    <t>Nerijus Šulčys</t>
  </si>
  <si>
    <t>Lietuvos vyrų rinktinė     (R.Kavaliauskas, N.Šulčys, V.Petrulis)</t>
  </si>
  <si>
    <t>PRIDEDAMA.  https://dbsportas.lt/lt/varz ; https://eventor.orienteering.org/Events/Show/5829</t>
  </si>
  <si>
    <t>2017 m. Pasaulio orientavimosi sporto slidėmis čempionatas</t>
  </si>
  <si>
    <t>Nuoroda į protokolą: https://dbsportas.lt/lt/varz ; http://orienteering.org/calendarresults/ski-orienteering/world-orienteering-championships/</t>
  </si>
  <si>
    <t>Vitalijus Petrulis</t>
  </si>
  <si>
    <t>Lietuvos vyrų rinktinė     (A.Gerasimov, N.Šulčys, V.Petrulis)</t>
  </si>
  <si>
    <t>Lietuvos rinktinė     (G.Andrašiūnienė, V.Petrulis)</t>
  </si>
  <si>
    <t>mišri estafetė</t>
  </si>
  <si>
    <t>PRIDEDAMA. https://dbsportas.lt/lt/varz ; http://orienteering.org/calendarresults/ski-orienteering/world-orienteering-championships/</t>
  </si>
  <si>
    <t>2020 m. Europos orientavimosi sporto slidėmis čempionatas</t>
  </si>
  <si>
    <t>Nuoroda į protokolą: https://dbsportas.lt/lt/varz ; https://eventor.orienteering.org/Events/Show/6119</t>
  </si>
  <si>
    <t>Lietuvos vyrų rinktinė     (V. Petrulis, K. Šulčys, N. Šulčys)</t>
  </si>
  <si>
    <t>https://eventor.orienteering.org/Events/Show/6119</t>
  </si>
  <si>
    <t>2019 m. Europos orientavimosi sporto slidėmis čempionatas</t>
  </si>
  <si>
    <t>Nuoroda į protokolą: https://eventor.orienteering.org/Events/ListIndex/5830</t>
  </si>
  <si>
    <t>Lietuvos vyrų rinktinė     (I.Ambrazas, S.Ambrazas, R.Vaitkus</t>
  </si>
  <si>
    <t>PRIDEDAMA. https://eventor.orienteering.org/Events/ListIndex/5830</t>
  </si>
  <si>
    <t>2018 m. Europos orientavimosi sporto slidėmis čempionatas</t>
  </si>
  <si>
    <t>Nuoroda į protokolą: https://eventor.orienteering.org/Events/ResultList?eventId=5987&amp;groupBy=EventClass</t>
  </si>
  <si>
    <t>PRIDEDAMA. https://eventor.orienteering.org/Events/ResultList?eventId=5987&amp;groupBy=EventClass</t>
  </si>
  <si>
    <t>2017 m. Europos orientavimosi sporto slidėmis čempionatas</t>
  </si>
  <si>
    <t>Nuoroda į protokolą:  http://orienteering.org/calendarresults/ski-orienteering/regional-championships/</t>
  </si>
  <si>
    <t>Lietuvos vyrų rinktinė     (A.Gerasimovas, N.Šulčys, V.Petrulis)</t>
  </si>
  <si>
    <t>PRIDEDAMA. http://orienteering.org/calendarresults/ski-orienteering/regional-championships/</t>
  </si>
  <si>
    <t>2020 m. Pasaulio jaunimo orientavimosi sporto slidėmis čempionatas</t>
  </si>
  <si>
    <t>Nuoroda į protokolą: https://dbsportas.lt/lt/varz ; https://eventor.orienteering.org/Events/Show/6408</t>
  </si>
  <si>
    <t>Judita Traubaitė</t>
  </si>
  <si>
    <t>https://eventor.orienteering.org/Events/Show/6408</t>
  </si>
  <si>
    <t>2017 m. Pasaulio jaunimo orientavimosi sporto slidėmis čempionatas</t>
  </si>
  <si>
    <t>Nuoroda į protokolą: http://orienteering.org/calendarresults/ski-orienteering/junior-world-orienteering-championships/</t>
  </si>
  <si>
    <t>Rokas Vaitkus</t>
  </si>
  <si>
    <t>Lietuvos vaikinų rinktinė     (I.Ambrazas, K.Šulčys, R.Vaitkus)</t>
  </si>
  <si>
    <t>PRIDEDAMA. http://orienteering.org/calendarresults/ski-orienteering/junior-world-orienteering-championships/</t>
  </si>
  <si>
    <t>2017 m. Europos jaunių orientavimosi sporto slidėmis čempionatas</t>
  </si>
  <si>
    <t xml:space="preserve">2019 metų Pasaulio orientavimosi sporto takais čempionatas															</t>
  </si>
  <si>
    <t>Nuoroda į protokolą: https://eventor.orienteering.org/Events/Show/5719</t>
  </si>
  <si>
    <t>Andrius Jovaiša</t>
  </si>
  <si>
    <t>PreO Open</t>
  </si>
  <si>
    <t>Robertas Stankevič</t>
  </si>
  <si>
    <t>PRIDEDAMA.https://eventor.orienteering.org/Events/Show/5719</t>
  </si>
  <si>
    <t>2018 metų Europos orientavimosi sporto takais čempionatas</t>
  </si>
  <si>
    <t>Nuoroda į protokolą: https://eventor.orienteering.org/Events/Show/6009</t>
  </si>
  <si>
    <t>Lietuvos rinktinė
(Andrius Jovaiša, Gintaras Mikolavičius, Robertas Stankevič)</t>
  </si>
  <si>
    <t>Estefetė Open</t>
  </si>
  <si>
    <t>PRIDEDAMA. https://eventor.orienteering.org/Events/Show/6009</t>
  </si>
  <si>
    <t xml:space="preserve">2018 metų Pasaulio orientavimosi sporto takais čempionatas																													</t>
  </si>
  <si>
    <t>Nuoroda į protokolą:  https://eventor.orienteering.org/Events/Show/5397</t>
  </si>
  <si>
    <t>PRIDEDAMA. https://eventor.orienteering.org/Events/Show/5397</t>
  </si>
  <si>
    <t>2017 metų Pasaulio orientavimosi sporto takais čempionatas</t>
  </si>
  <si>
    <t>Nuoroda į protokolą: https://eventor.orienteering.org/Events/Show/5179</t>
  </si>
  <si>
    <t>TempO</t>
  </si>
  <si>
    <t>PRIDEDAMA. https://eventor.orienteering.org/Events/Show/5179</t>
  </si>
  <si>
    <t xml:space="preserve">2016 metų Europos orientavimosi sporto takais čempionatas (neįvyko 2020)														</t>
  </si>
  <si>
    <t xml:space="preserve">Nuoroda į protokolą: https://eventor.orienteering.org/Events/Show/4851															</t>
  </si>
  <si>
    <t>Lietuvos rinktinė
(Andrius Jovaiša, Egidijus Kukenys, Robertas Stankevič)</t>
  </si>
  <si>
    <t>PRIDEDAMA. https://eventor.orienteering.org/Events/Show/4851</t>
  </si>
  <si>
    <t xml:space="preserve">2016 metų Pasaulio orientavimosi sporto takais čempionatas (neįvyko 2020)																														</t>
  </si>
  <si>
    <t>Nuoroda į protokolą: https://eventor.orienteering.org/Events/Show/4864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</si>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</sst>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ventor.orienteering.org/Events/Show/6408" TargetMode="External"/><Relationship Id="rId2" Type="http://schemas.openxmlformats.org/officeDocument/2006/relationships/hyperlink" Target="https://eventor.orienteering.org/Events/Show/6119" TargetMode="External"/><Relationship Id="rId1" Type="http://schemas.openxmlformats.org/officeDocument/2006/relationships/hyperlink" Target="mailto:&#381;emait&#279;s%20g.%206-415,%20Vilnius,%20+37062024554,%20vilius@orienteering.lt%09%09%09%09%09%09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761"/>
  <sheetViews>
    <sheetView tabSelected="1" topLeftCell="A513" zoomScaleNormal="100" workbookViewId="0">
      <selection activeCell="F534" sqref="F534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1.5703125" style="2" customWidth="1"/>
    <col min="18" max="18" width="11.7109375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8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"/>
    </row>
    <row r="6" spans="1:18" ht="18.75">
      <c r="A6" s="85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"/>
    </row>
    <row r="7" spans="1:18" s="8" customFormat="1" ht="15.75">
      <c r="A7" s="61"/>
      <c r="B7" s="94" t="s">
        <v>4</v>
      </c>
      <c r="C7" s="94"/>
      <c r="D7" s="94"/>
      <c r="E7" s="94"/>
      <c r="F7" s="94"/>
      <c r="G7" s="94"/>
      <c r="H7" s="94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86" t="s">
        <v>5</v>
      </c>
      <c r="C8" s="86"/>
      <c r="D8" s="8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>
        <v>191589075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60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5" t="s">
        <v>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9" t="s">
        <v>8</v>
      </c>
      <c r="B13" s="91" t="s">
        <v>9</v>
      </c>
      <c r="C13" s="91" t="s">
        <v>10</v>
      </c>
      <c r="D13" s="91" t="s">
        <v>11</v>
      </c>
      <c r="E13" s="87" t="s">
        <v>12</v>
      </c>
      <c r="F13" s="82"/>
      <c r="G13" s="83"/>
      <c r="H13" s="83"/>
      <c r="I13" s="83"/>
      <c r="J13" s="83"/>
      <c r="K13" s="83"/>
      <c r="L13" s="83"/>
      <c r="M13" s="83"/>
      <c r="N13" s="83"/>
      <c r="O13" s="84"/>
      <c r="P13" s="89" t="s">
        <v>13</v>
      </c>
      <c r="Q13" s="101" t="s">
        <v>14</v>
      </c>
      <c r="R13" s="96" t="s">
        <v>15</v>
      </c>
    </row>
    <row r="14" spans="1:18" s="8" customFormat="1" ht="45" customHeight="1">
      <c r="A14" s="99"/>
      <c r="B14" s="91"/>
      <c r="C14" s="91"/>
      <c r="D14" s="91"/>
      <c r="E14" s="100"/>
      <c r="F14" s="87" t="s">
        <v>16</v>
      </c>
      <c r="G14" s="87" t="s">
        <v>17</v>
      </c>
      <c r="H14" s="87" t="s">
        <v>18</v>
      </c>
      <c r="I14" s="92" t="s">
        <v>19</v>
      </c>
      <c r="J14" s="87" t="s">
        <v>20</v>
      </c>
      <c r="K14" s="87" t="s">
        <v>21</v>
      </c>
      <c r="L14" s="87" t="s">
        <v>22</v>
      </c>
      <c r="M14" s="87" t="s">
        <v>23</v>
      </c>
      <c r="N14" s="80" t="s">
        <v>24</v>
      </c>
      <c r="O14" s="80" t="s">
        <v>25</v>
      </c>
      <c r="P14" s="90"/>
      <c r="Q14" s="102"/>
      <c r="R14" s="97"/>
    </row>
    <row r="15" spans="1:18" s="8" customFormat="1" ht="76.150000000000006" customHeight="1">
      <c r="A15" s="99"/>
      <c r="B15" s="91"/>
      <c r="C15" s="91"/>
      <c r="D15" s="91"/>
      <c r="E15" s="88"/>
      <c r="F15" s="88"/>
      <c r="G15" s="88"/>
      <c r="H15" s="88"/>
      <c r="I15" s="93"/>
      <c r="J15" s="88"/>
      <c r="K15" s="88"/>
      <c r="L15" s="88"/>
      <c r="M15" s="88"/>
      <c r="N15" s="81"/>
      <c r="O15" s="81"/>
      <c r="P15" s="90"/>
      <c r="Q15" s="103"/>
      <c r="R15" s="9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8" t="s">
        <v>26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58"/>
      <c r="R17" s="8"/>
      <c r="S17" s="8"/>
    </row>
    <row r="18" spans="1:19" ht="16.899999999999999" customHeight="1">
      <c r="A18" s="70" t="s">
        <v>27</v>
      </c>
      <c r="B18" s="71"/>
      <c r="C18" s="7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>
      <c r="A19" s="62">
        <v>1</v>
      </c>
      <c r="B19" s="62" t="s">
        <v>28</v>
      </c>
      <c r="C19" s="12" t="s">
        <v>29</v>
      </c>
      <c r="D19" s="62" t="s">
        <v>30</v>
      </c>
      <c r="E19" s="62">
        <v>1</v>
      </c>
      <c r="F19" s="62" t="s">
        <v>31</v>
      </c>
      <c r="G19" s="62">
        <v>1</v>
      </c>
      <c r="H19" s="62" t="s">
        <v>32</v>
      </c>
      <c r="I19" s="62"/>
      <c r="J19" s="62">
        <v>78</v>
      </c>
      <c r="K19" s="62">
        <v>48</v>
      </c>
      <c r="L19" s="62">
        <v>19</v>
      </c>
      <c r="M19" s="62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50.51</v>
      </c>
      <c r="O19" s="9">
        <f>IF(F19="OŽ",N19,IF(H19="Ne",IF(J19*0.3&lt;J19-L19,N19,0),IF(J19*0.1&lt;J19-L19,N19,0)))</f>
        <v>50.51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17.510999999999999</v>
      </c>
      <c r="Q19" s="11">
        <f>IF(ISERROR(P19*100/N19),0,(P19*100/N19))</f>
        <v>34.668382498515143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26.2652</v>
      </c>
      <c r="S19" s="20"/>
    </row>
    <row r="20" spans="1:19">
      <c r="A20" s="62">
        <v>2</v>
      </c>
      <c r="B20" s="62" t="s">
        <v>28</v>
      </c>
      <c r="C20" s="12" t="s">
        <v>34</v>
      </c>
      <c r="D20" s="62" t="s">
        <v>30</v>
      </c>
      <c r="E20" s="62">
        <v>1</v>
      </c>
      <c r="F20" s="62" t="s">
        <v>31</v>
      </c>
      <c r="G20" s="62">
        <v>1</v>
      </c>
      <c r="H20" s="62" t="s">
        <v>32</v>
      </c>
      <c r="I20" s="62"/>
      <c r="J20" s="62">
        <v>121</v>
      </c>
      <c r="K20" s="62">
        <v>48</v>
      </c>
      <c r="L20" s="62">
        <v>32</v>
      </c>
      <c r="M20" s="62" t="s">
        <v>32</v>
      </c>
      <c r="N20" s="3">
        <f t="shared" ref="N20:N24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6.2850000000000001</v>
      </c>
      <c r="O20" s="9">
        <f t="shared" ref="O20:O24" si="1">IF(F20="OŽ",N20,IF(H20="Ne",IF(J20*0.3&lt;J20-L20,N20,0),IF(J20*0.1&lt;J20-L20,N20,0)))</f>
        <v>6.2850000000000001</v>
      </c>
      <c r="P20" s="4">
        <f t="shared" ref="P20:P24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4" si="3">IF(ISERROR(P20*100/N20),0,(P20*100/N20))</f>
        <v>0</v>
      </c>
      <c r="R20" s="10">
        <f t="shared" ref="R20:R24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1.2570000000000001</v>
      </c>
      <c r="S20" s="20"/>
    </row>
    <row r="21" spans="1:19">
      <c r="A21" s="62">
        <v>3</v>
      </c>
      <c r="B21" s="62" t="s">
        <v>35</v>
      </c>
      <c r="C21" s="12" t="s">
        <v>29</v>
      </c>
      <c r="D21" s="62" t="s">
        <v>30</v>
      </c>
      <c r="E21" s="62">
        <v>1</v>
      </c>
      <c r="F21" s="62" t="s">
        <v>31</v>
      </c>
      <c r="G21" s="62">
        <v>1</v>
      </c>
      <c r="H21" s="62" t="s">
        <v>32</v>
      </c>
      <c r="I21" s="62"/>
      <c r="J21" s="62">
        <v>71</v>
      </c>
      <c r="K21" s="62">
        <v>48</v>
      </c>
      <c r="L21" s="62">
        <v>31</v>
      </c>
      <c r="M21" s="62" t="s">
        <v>32</v>
      </c>
      <c r="N21" s="3">
        <f t="shared" si="0"/>
        <v>8.5299999999999994</v>
      </c>
      <c r="O21" s="9">
        <f t="shared" si="1"/>
        <v>8.5299999999999994</v>
      </c>
      <c r="P21" s="4">
        <f t="shared" si="2"/>
        <v>1.347</v>
      </c>
      <c r="Q21" s="11">
        <f t="shared" si="3"/>
        <v>15.791324736225087</v>
      </c>
      <c r="R21" s="10">
        <f t="shared" si="4"/>
        <v>1.9753999999999998</v>
      </c>
      <c r="S21" s="8"/>
    </row>
    <row r="22" spans="1:19">
      <c r="A22" s="62">
        <v>4</v>
      </c>
      <c r="B22" s="62" t="s">
        <v>35</v>
      </c>
      <c r="C22" s="12" t="s">
        <v>34</v>
      </c>
      <c r="D22" s="62" t="s">
        <v>30</v>
      </c>
      <c r="E22" s="62">
        <v>1</v>
      </c>
      <c r="F22" s="62" t="s">
        <v>31</v>
      </c>
      <c r="G22" s="62">
        <v>1</v>
      </c>
      <c r="H22" s="62" t="s">
        <v>32</v>
      </c>
      <c r="I22" s="62"/>
      <c r="J22" s="62">
        <v>104</v>
      </c>
      <c r="K22" s="62">
        <v>48</v>
      </c>
      <c r="L22" s="62">
        <v>23</v>
      </c>
      <c r="M22" s="62" t="s">
        <v>33</v>
      </c>
      <c r="N22" s="3">
        <f t="shared" si="0"/>
        <v>41.53</v>
      </c>
      <c r="O22" s="9">
        <f t="shared" si="1"/>
        <v>41.53</v>
      </c>
      <c r="P22" s="4">
        <f t="shared" si="2"/>
        <v>12.122999999999999</v>
      </c>
      <c r="Q22" s="11">
        <f t="shared" si="3"/>
        <v>29.190946303876714</v>
      </c>
      <c r="R22" s="10">
        <f t="shared" si="4"/>
        <v>21.461200000000002</v>
      </c>
      <c r="S22" s="8"/>
    </row>
    <row r="23" spans="1:19" ht="60">
      <c r="A23" s="62">
        <v>5</v>
      </c>
      <c r="B23" s="62" t="s">
        <v>36</v>
      </c>
      <c r="C23" s="12" t="s">
        <v>37</v>
      </c>
      <c r="D23" s="62" t="s">
        <v>30</v>
      </c>
      <c r="E23" s="62">
        <v>3</v>
      </c>
      <c r="F23" s="62" t="s">
        <v>31</v>
      </c>
      <c r="G23" s="62">
        <v>1</v>
      </c>
      <c r="H23" s="62" t="s">
        <v>32</v>
      </c>
      <c r="I23" s="62"/>
      <c r="J23" s="62">
        <v>36</v>
      </c>
      <c r="K23" s="62">
        <v>48</v>
      </c>
      <c r="L23" s="62">
        <v>14</v>
      </c>
      <c r="M23" s="62" t="s">
        <v>33</v>
      </c>
      <c r="N23" s="3">
        <f t="shared" si="0"/>
        <v>76.775000000000006</v>
      </c>
      <c r="O23" s="9">
        <f t="shared" si="1"/>
        <v>76.775000000000006</v>
      </c>
      <c r="P23" s="4">
        <f t="shared" si="2"/>
        <v>24.245999999999999</v>
      </c>
      <c r="Q23" s="11">
        <f t="shared" si="3"/>
        <v>31.580592640833601</v>
      </c>
      <c r="R23" s="10">
        <f t="shared" si="4"/>
        <v>119.76900000000001</v>
      </c>
      <c r="S23" s="8"/>
    </row>
    <row r="24" spans="1:19" ht="45">
      <c r="A24" s="62">
        <v>6</v>
      </c>
      <c r="B24" s="62" t="s">
        <v>38</v>
      </c>
      <c r="C24" s="12" t="s">
        <v>37</v>
      </c>
      <c r="D24" s="62" t="s">
        <v>30</v>
      </c>
      <c r="E24" s="62">
        <v>3</v>
      </c>
      <c r="F24" s="62" t="s">
        <v>31</v>
      </c>
      <c r="G24" s="62">
        <v>1</v>
      </c>
      <c r="H24" s="62" t="s">
        <v>32</v>
      </c>
      <c r="I24" s="62"/>
      <c r="J24" s="62">
        <v>30</v>
      </c>
      <c r="K24" s="62">
        <v>48</v>
      </c>
      <c r="L24" s="62">
        <v>11</v>
      </c>
      <c r="M24" s="62" t="s">
        <v>33</v>
      </c>
      <c r="N24" s="3">
        <f t="shared" si="0"/>
        <v>78.290625000000006</v>
      </c>
      <c r="O24" s="9">
        <f t="shared" si="1"/>
        <v>78.290625000000006</v>
      </c>
      <c r="P24" s="4">
        <f t="shared" si="2"/>
        <v>25.593</v>
      </c>
      <c r="Q24" s="11">
        <f t="shared" si="3"/>
        <v>32.689737755957367</v>
      </c>
      <c r="R24" s="10">
        <f t="shared" si="4"/>
        <v>122.13337500000003</v>
      </c>
      <c r="S24" s="8"/>
    </row>
    <row r="25" spans="1:19" s="8" customFormat="1" ht="15.75" customHeight="1">
      <c r="A25" s="75" t="s">
        <v>39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7"/>
      <c r="R25" s="10">
        <f>SUM(R19:R24)</f>
        <v>292.861175</v>
      </c>
    </row>
    <row r="26" spans="1:19" s="8" customFormat="1" ht="15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</row>
    <row r="27" spans="1:19" s="8" customFormat="1" ht="15" customHeight="1">
      <c r="A27" s="24" t="s">
        <v>40</v>
      </c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</row>
    <row r="28" spans="1:19" s="8" customFormat="1" ht="15" customHeight="1">
      <c r="A28" s="49" t="s">
        <v>41</v>
      </c>
      <c r="B28" s="49"/>
      <c r="C28" s="49"/>
      <c r="D28" s="49"/>
      <c r="E28" s="49"/>
      <c r="F28" s="49"/>
      <c r="G28" s="49"/>
      <c r="H28" s="49"/>
      <c r="I28" s="49"/>
      <c r="J28" s="15"/>
      <c r="K28" s="15"/>
      <c r="L28" s="15"/>
      <c r="M28" s="15"/>
      <c r="N28" s="15"/>
      <c r="O28" s="15"/>
      <c r="P28" s="15"/>
      <c r="Q28" s="15"/>
      <c r="R28" s="16"/>
    </row>
    <row r="29" spans="1:19" s="8" customFormat="1" ht="15" customHeight="1">
      <c r="A29" s="49"/>
      <c r="B29" s="49"/>
      <c r="C29" s="49"/>
      <c r="D29" s="49"/>
      <c r="E29" s="49"/>
      <c r="F29" s="49"/>
      <c r="G29" s="49"/>
      <c r="H29" s="49"/>
      <c r="I29" s="49"/>
      <c r="J29" s="15"/>
      <c r="K29" s="15"/>
      <c r="L29" s="15"/>
      <c r="M29" s="15"/>
      <c r="N29" s="15"/>
      <c r="O29" s="15"/>
      <c r="P29" s="15"/>
      <c r="Q29" s="15"/>
      <c r="R29" s="16"/>
    </row>
    <row r="30" spans="1:19" s="8" customFormat="1">
      <c r="A30" s="68" t="s">
        <v>42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58"/>
    </row>
    <row r="31" spans="1:19" s="8" customFormat="1" ht="16.899999999999999" customHeight="1">
      <c r="A31" s="70" t="s">
        <v>27</v>
      </c>
      <c r="B31" s="71"/>
      <c r="C31" s="71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8"/>
    </row>
    <row r="32" spans="1:19" s="8" customFormat="1">
      <c r="A32" s="68" t="s">
        <v>43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58"/>
    </row>
    <row r="33" spans="1:18" s="8" customFormat="1">
      <c r="A33" s="62">
        <v>1</v>
      </c>
      <c r="B33" s="62" t="s">
        <v>28</v>
      </c>
      <c r="C33" s="12" t="s">
        <v>44</v>
      </c>
      <c r="D33" s="62" t="s">
        <v>30</v>
      </c>
      <c r="E33" s="62">
        <v>1</v>
      </c>
      <c r="F33" s="62" t="s">
        <v>31</v>
      </c>
      <c r="G33" s="62">
        <v>1</v>
      </c>
      <c r="H33" s="62" t="s">
        <v>32</v>
      </c>
      <c r="I33" s="62"/>
      <c r="J33" s="62">
        <v>116</v>
      </c>
      <c r="K33" s="62">
        <v>49</v>
      </c>
      <c r="L33" s="62">
        <v>21</v>
      </c>
      <c r="M33" s="62" t="s">
        <v>33</v>
      </c>
      <c r="N33" s="3">
        <f t="shared" ref="N33:N39" si="5">(IF(F33="OŽ",IF(L33=1,550.8,IF(L33=2,426.38,IF(L33=3,342.14,IF(L33=4,181.44,IF(L33=5,168.48,IF(L33=6,155.52,IF(L33=7,148.5,IF(L33=8,144,0))))))))+IF(L33&lt;=8,0,IF(L33&lt;=16,137.7,IF(L33&lt;=24,108,IF(L33&lt;=32,80.1,IF(L33&lt;=36,52.2,0)))))-IF(L33&lt;=8,0,IF(L33&lt;=16,(L33-9)*2.754,IF(L33&lt;=24,(L33-17)* 2.754,IF(L33&lt;=32,(L33-25)* 2.754,IF(L33&lt;=36,(L33-33)*2.754,0))))),0)+IF(F33="PČ",IF(L33=1,449,IF(L33=2,314.6,IF(L33=3,238,IF(L33=4,172,IF(L33=5,159,IF(L33=6,145,IF(L33=7,132,IF(L33=8,119,0))))))))+IF(L33&lt;=8,0,IF(L33&lt;=16,88,IF(L33&lt;=24,55,IF(L33&lt;=32,22,0))))-IF(L33&lt;=8,0,IF(L33&lt;=16,(L33-9)*2.245,IF(L33&lt;=24,(L33-17)*2.245,IF(L33&lt;=32,(L33-25)*2.245,0)))),0)+IF(F33="PČneol",IF(L33=1,85,IF(L33=2,64.61,IF(L33=3,50.76,IF(L33=4,16.25,IF(L33=5,15,IF(L33=6,13.75,IF(L33=7,12.5,IF(L33=8,11.25,0))))))))+IF(L33&lt;=8,0,IF(L33&lt;=16,9,0))-IF(L33&lt;=8,0,IF(L33&lt;=16,(L33-9)*0.425,0)),0)+IF(F33="PŽ",IF(L33=1,85,IF(L33=2,59.5,IF(L33=3,45,IF(L33=4,32.5,IF(L33=5,30,IF(L33=6,27.5,IF(L33=7,25,IF(L33=8,22.5,0))))))))+IF(L33&lt;=8,0,IF(L33&lt;=16,19,IF(L33&lt;=24,13,IF(L33&lt;=32,8,0))))-IF(L33&lt;=8,0,IF(L33&lt;=16,(L33-9)*0.425,IF(L33&lt;=24,(L33-17)*0.425,IF(L33&lt;=32,(L33-25)*0.425,0)))),0)+IF(F33="EČ",IF(L33=1,204,IF(L33=2,156.24,IF(L33=3,123.84,IF(L33=4,72,IF(L33=5,66,IF(L33=6,60,IF(L33=7,54,IF(L33=8,48,0))))))))+IF(L33&lt;=8,0,IF(L33&lt;=16,40,IF(L33&lt;=24,25,0)))-IF(L33&lt;=8,0,IF(L33&lt;=16,(L33-9)*1.02,IF(L33&lt;=24,(L33-17)*1.02,0))),0)+IF(F33="EČneol",IF(L33=1,68,IF(L33=2,51.69,IF(L33=3,40.61,IF(L33=4,13,IF(L33=5,12,IF(L33=6,11,IF(L33=7,10,IF(L33=8,9,0)))))))))+IF(F33="EŽ",IF(L33=1,68,IF(L33=2,47.6,IF(L33=3,36,IF(L33=4,18,IF(L33=5,16.5,IF(L33=6,15,IF(L33=7,13.5,IF(L33=8,12,0))))))))+IF(L33&lt;=8,0,IF(L33&lt;=16,10,IF(L33&lt;=24,6,0)))-IF(L33&lt;=8,0,IF(L33&lt;=16,(L33-9)*0.34,IF(L33&lt;=24,(L33-17)*0.34,0))),0)+IF(F33="PT",IF(L33=1,68,IF(L33=2,52.08,IF(L33=3,41.28,IF(L33=4,24,IF(L33=5,22,IF(L33=6,20,IF(L33=7,18,IF(L33=8,16,0))))))))+IF(L33&lt;=8,0,IF(L33&lt;=16,13,IF(L33&lt;=24,9,IF(L33&lt;=32,4,0))))-IF(L33&lt;=8,0,IF(L33&lt;=16,(L33-9)*0.34,IF(L33&lt;=24,(L33-17)*0.34,IF(L33&lt;=32,(L33-25)*0.34,0)))),0)+IF(F33="JOŽ",IF(L33=1,85,IF(L33=2,59.5,IF(L33=3,45,IF(L33=4,32.5,IF(L33=5,30,IF(L33=6,27.5,IF(L33=7,25,IF(L33=8,22.5,0))))))))+IF(L33&lt;=8,0,IF(L33&lt;=16,19,IF(L33&lt;=24,13,0)))-IF(L33&lt;=8,0,IF(L33&lt;=16,(L33-9)*0.425,IF(L33&lt;=24,(L33-17)*0.425,0))),0)+IF(F33="JPČ",IF(L33=1,68,IF(L33=2,47.6,IF(L33=3,36,IF(L33=4,26,IF(L33=5,24,IF(L33=6,22,IF(L33=7,20,IF(L33=8,18,0))))))))+IF(L33&lt;=8,0,IF(L33&lt;=16,13,IF(L33&lt;=24,9,0)))-IF(L33&lt;=8,0,IF(L33&lt;=16,(L33-9)*0.34,IF(L33&lt;=24,(L33-17)*0.34,0))),0)+IF(F33="JEČ",IF(L33=1,34,IF(L33=2,26.04,IF(L33=3,20.6,IF(L33=4,12,IF(L33=5,11,IF(L33=6,10,IF(L33=7,9,IF(L33=8,8,0))))))))+IF(L33&lt;=8,0,IF(L33&lt;=16,6,0))-IF(L33&lt;=8,0,IF(L33&lt;=16,(L33-9)*0.17,0)),0)+IF(F33="JEOF",IF(L33=1,34,IF(L33=2,26.04,IF(L33=3,20.6,IF(L33=4,12,IF(L33=5,11,IF(L33=6,10,IF(L33=7,9,IF(L33=8,8,0))))))))+IF(L33&lt;=8,0,IF(L33&lt;=16,6,0))-IF(L33&lt;=8,0,IF(L33&lt;=16,(L33-9)*0.17,0)),0)+IF(F33="JnPČ",IF(L33=1,51,IF(L33=2,35.7,IF(L33=3,27,IF(L33=4,19.5,IF(L33=5,18,IF(L33=6,16.5,IF(L33=7,15,IF(L33=8,13.5,0))))))))+IF(L33&lt;=8,0,IF(L33&lt;=16,10,0))-IF(L33&lt;=8,0,IF(L33&lt;=16,(L33-9)*0.255,0)),0)+IF(F33="JnEČ",IF(L33=1,25.5,IF(L33=2,19.53,IF(L33=3,15.48,IF(L33=4,9,IF(L33=5,8.25,IF(L33=6,7.5,IF(L33=7,6.75,IF(L33=8,6,0))))))))+IF(L33&lt;=8,0,IF(L33&lt;=16,5,0))-IF(L33&lt;=8,0,IF(L33&lt;=16,(L33-9)*0.1275,0)),0)+IF(F33="JčPČ",IF(L33=1,21.25,IF(L33=2,14.5,IF(L33=3,11.5,IF(L33=4,7,IF(L33=5,6.5,IF(L33=6,6,IF(L33=7,5.5,IF(L33=8,5,0))))))))+IF(L33&lt;=8,0,IF(L33&lt;=16,4,0))-IF(L33&lt;=8,0,IF(L33&lt;=16,(L33-9)*0.10625,0)),0)+IF(F33="JčEČ",IF(L33=1,17,IF(L33=2,13.02,IF(L33=3,10.32,IF(L33=4,6,IF(L33=5,5.5,IF(L33=6,5,IF(L33=7,4.5,IF(L33=8,4,0))))))))+IF(L33&lt;=8,0,IF(L33&lt;=16,3,0))-IF(L33&lt;=8,0,IF(L33&lt;=16,(L33-9)*0.085,0)),0)+IF(F33="NEAK",IF(L33=1,11.48,IF(L33=2,8.79,IF(L33=3,6.97,IF(L33=4,4.05,IF(L33=5,3.71,IF(L33=6,3.38,IF(L33=7,3.04,IF(L33=8,2.7,0))))))))+IF(L33&lt;=8,0,IF(L33&lt;=16,2,IF(L33&lt;=24,1.3,0)))-IF(L33&lt;=8,0,IF(L33&lt;=16,(L33-9)*0.0574,IF(L33&lt;=24,(L33-17)*0.0574,0))),0))*IF(L33&lt;0,1,IF(OR(F33="PČ",F33="PŽ",F33="PT"),IF(J33&lt;32,J33/32,1),1))* IF(L33&lt;0,1,IF(OR(F33="EČ",F33="EŽ",F33="JOŽ",F33="JPČ",F33="NEAK"),IF(J33&lt;24,J33/24,1),1))*IF(L33&lt;0,1,IF(OR(F33="PČneol",F33="JEČ",F33="JEOF",F33="JnPČ",F33="JnEČ",F33="JčPČ",F33="JčEČ"),IF(J33&lt;16,J33/16,1),1))*IF(L33&lt;0,1,IF(F33="EČneol",IF(J33&lt;8,J33/8,1),1))</f>
        <v>46.019999999999996</v>
      </c>
      <c r="O33" s="9">
        <f t="shared" ref="O33:O39" si="6">IF(F33="OŽ",N33,IF(H33="Ne",IF(J33*0.3&lt;J33-L33,N33,0),IF(J33*0.1&lt;J33-L33,N33,0)))</f>
        <v>46.019999999999996</v>
      </c>
      <c r="P33" s="4">
        <f>IF(O33=0,0,IF(F33="OŽ",IF(L33&gt;35,0,IF(J33&gt;35,(36-L33)*1.836,((36-L33)-(36-J33))*1.836)),0)+IF(F33="PČ",IF(L33&gt;31,0,IF(J33&gt;31,(32-L33)*1.347,((32-L33)-(32-J33))*1.347)),0)+ IF(F33="PČneol",IF(L33&gt;15,0,IF(J33&gt;15,(16-L33)*0.255,((16-L33)-(16-J33))*0.255)),0)+IF(F33="PŽ",IF(L33&gt;31,0,IF(J33&gt;31,(32-L33)*0.255,((32-L33)-(32-J33))*0.255)),0)+IF(F33="EČ",IF(L33&gt;23,0,IF(J33&gt;23,(24-L33)*0.612,((24-L33)-(24-J33))*0.612)),0)+IF(F33="EČneol",IF(L33&gt;7,0,IF(J33&gt;7,(8-L33)*0.204,((8-L33)-(8-J33))*0.204)),0)+IF(F33="EŽ",IF(L33&gt;23,0,IF(J33&gt;23,(24-L33)*0.204,((24-L33)-(24-J33))*0.204)),0)+IF(F33="PT",IF(L33&gt;31,0,IF(J33&gt;31,(32-L33)*0.204,((32-L33)-(32-J33))*0.204)),0)+IF(F33="JOŽ",IF(L33&gt;23,0,IF(J33&gt;23,(24-L33)*0.255,((24-L33)-(24-J33))*0.255)),0)+IF(F33="JPČ",IF(L33&gt;23,0,IF(J33&gt;23,(24-L33)*0.204,((24-L33)-(24-J33))*0.204)),0)+IF(F33="JEČ",IF(L33&gt;15,0,IF(J33&gt;15,(16-L33)*0.102,((16-L33)-(16-J33))*0.102)),0)+IF(F33="JEOF",IF(L33&gt;15,0,IF(J33&gt;15,(16-L33)*0.102,((16-L33)-(16-J33))*0.102)),0)+IF(F33="JnPČ",IF(L33&gt;15,0,IF(J33&gt;15,(16-L33)*0.153,((16-L33)-(16-J33))*0.153)),0)+IF(F33="JnEČ",IF(L33&gt;15,0,IF(J33&gt;15,(16-L33)*0.0765,((16-L33)-(16-J33))*0.0765)),0)+IF(F33="JčPČ",IF(L33&gt;15,0,IF(J33&gt;15,(16-L33)*0.06375,((16-L33)-(16-J33))*0.06375)),0)+IF(F33="JčEČ",IF(L33&gt;15,0,IF(J33&gt;15,(16-L33)*0.051,((16-L33)-(16-J33))*0.051)),0)+IF(F33="NEAK",IF(L33&gt;23,0,IF(J33&gt;23,(24-L33)*0.03444,((24-L33)-(24-J33))*0.03444)),0))</f>
        <v>14.817</v>
      </c>
      <c r="Q33" s="11">
        <f>IF(ISERROR(P33*100/N33),0,(P33*100/N33))</f>
        <v>32.196870925684486</v>
      </c>
      <c r="R33" s="10">
        <f t="shared" ref="R33:R39" si="7">IF(Q33&lt;=30,O33+P33,O33+O33*0.3)*IF(G33=1,0.4,IF(G33=2,0.75,IF(G33="1 (kas 4 m. 1 k. nerengiamos)",0.52,1)))*IF(D33="olimpinė",1,IF(M33="Ne",0.5,1))*IF(OR(A$5="Lietuvos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federacija"),IF(OR(J33&lt;8,K33&lt;16),0,1),1)*E33*IF(I33&lt;=1,1,1/I33)*IF(OR(A$5="Lietuvos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23.930399999999999</v>
      </c>
    </row>
    <row r="34" spans="1:18" s="8" customFormat="1">
      <c r="A34" s="62">
        <v>2</v>
      </c>
      <c r="B34" s="62" t="s">
        <v>28</v>
      </c>
      <c r="C34" s="12" t="s">
        <v>34</v>
      </c>
      <c r="D34" s="62" t="s">
        <v>30</v>
      </c>
      <c r="E34" s="62">
        <v>1</v>
      </c>
      <c r="F34" s="62" t="s">
        <v>31</v>
      </c>
      <c r="G34" s="62">
        <v>1</v>
      </c>
      <c r="H34" s="62" t="s">
        <v>32</v>
      </c>
      <c r="I34" s="62"/>
      <c r="J34" s="62">
        <v>76</v>
      </c>
      <c r="K34" s="62">
        <v>49</v>
      </c>
      <c r="L34" s="62">
        <v>31</v>
      </c>
      <c r="M34" s="62" t="s">
        <v>32</v>
      </c>
      <c r="N34" s="3">
        <f t="shared" si="5"/>
        <v>8.5299999999999994</v>
      </c>
      <c r="O34" s="9">
        <f t="shared" si="6"/>
        <v>8.5299999999999994</v>
      </c>
      <c r="P34" s="4">
        <f t="shared" ref="P34:P39" si="8">IF(O34=0,0,IF(F34="OŽ",IF(L34&gt;35,0,IF(J34&gt;35,(36-L34)*1.836,((36-L34)-(36-J34))*1.836)),0)+IF(F34="PČ",IF(L34&gt;31,0,IF(J34&gt;31,(32-L34)*1.347,((32-L34)-(32-J34))*1.347)),0)+ IF(F34="PČneol",IF(L34&gt;15,0,IF(J34&gt;15,(16-L34)*0.255,((16-L34)-(16-J34))*0.255)),0)+IF(F34="PŽ",IF(L34&gt;31,0,IF(J34&gt;31,(32-L34)*0.255,((32-L34)-(32-J34))*0.255)),0)+IF(F34="EČ",IF(L34&gt;23,0,IF(J34&gt;23,(24-L34)*0.612,((24-L34)-(24-J34))*0.612)),0)+IF(F34="EČneol",IF(L34&gt;7,0,IF(J34&gt;7,(8-L34)*0.204,((8-L34)-(8-J34))*0.204)),0)+IF(F34="EŽ",IF(L34&gt;23,0,IF(J34&gt;23,(24-L34)*0.204,((24-L34)-(24-J34))*0.204)),0)+IF(F34="PT",IF(L34&gt;31,0,IF(J34&gt;31,(32-L34)*0.204,((32-L34)-(32-J34))*0.204)),0)+IF(F34="JOŽ",IF(L34&gt;23,0,IF(J34&gt;23,(24-L34)*0.255,((24-L34)-(24-J34))*0.255)),0)+IF(F34="JPČ",IF(L34&gt;23,0,IF(J34&gt;23,(24-L34)*0.204,((24-L34)-(24-J34))*0.204)),0)+IF(F34="JEČ",IF(L34&gt;15,0,IF(J34&gt;15,(16-L34)*0.102,((16-L34)-(16-J34))*0.102)),0)+IF(F34="JEOF",IF(L34&gt;15,0,IF(J34&gt;15,(16-L34)*0.102,((16-L34)-(16-J34))*0.102)),0)+IF(F34="JnPČ",IF(L34&gt;15,0,IF(J34&gt;15,(16-L34)*0.153,((16-L34)-(16-J34))*0.153)),0)+IF(F34="JnEČ",IF(L34&gt;15,0,IF(J34&gt;15,(16-L34)*0.0765,((16-L34)-(16-J34))*0.0765)),0)+IF(F34="JčPČ",IF(L34&gt;15,0,IF(J34&gt;15,(16-L34)*0.06375,((16-L34)-(16-J34))*0.06375)),0)+IF(F34="JčEČ",IF(L34&gt;15,0,IF(J34&gt;15,(16-L34)*0.051,((16-L34)-(16-J34))*0.051)),0)+IF(F34="NEAK",IF(L34&gt;23,0,IF(J34&gt;23,(24-L34)*0.03444,((24-L34)-(24-J34))*0.03444)),0))</f>
        <v>1.347</v>
      </c>
      <c r="Q34" s="11">
        <f t="shared" ref="Q34:Q39" si="9">IF(ISERROR(P34*100/N34),0,(P34*100/N34))</f>
        <v>15.791324736225087</v>
      </c>
      <c r="R34" s="10">
        <f t="shared" si="7"/>
        <v>1.9753999999999998</v>
      </c>
    </row>
    <row r="35" spans="1:18" s="8" customFormat="1">
      <c r="A35" s="62">
        <v>3</v>
      </c>
      <c r="B35" s="62" t="s">
        <v>45</v>
      </c>
      <c r="C35" s="12" t="s">
        <v>29</v>
      </c>
      <c r="D35" s="62" t="s">
        <v>30</v>
      </c>
      <c r="E35" s="62">
        <v>1</v>
      </c>
      <c r="F35" s="62" t="s">
        <v>31</v>
      </c>
      <c r="G35" s="62">
        <v>1</v>
      </c>
      <c r="H35" s="62" t="s">
        <v>32</v>
      </c>
      <c r="I35" s="62"/>
      <c r="J35" s="62">
        <v>71</v>
      </c>
      <c r="K35" s="62">
        <v>49</v>
      </c>
      <c r="L35" s="62">
        <v>32</v>
      </c>
      <c r="M35" s="62" t="s">
        <v>33</v>
      </c>
      <c r="N35" s="3">
        <f t="shared" si="5"/>
        <v>6.2850000000000001</v>
      </c>
      <c r="O35" s="9">
        <f t="shared" si="6"/>
        <v>6.2850000000000001</v>
      </c>
      <c r="P35" s="4">
        <f t="shared" si="8"/>
        <v>0</v>
      </c>
      <c r="Q35" s="11">
        <f t="shared" si="9"/>
        <v>0</v>
      </c>
      <c r="R35" s="10">
        <f t="shared" si="7"/>
        <v>2.5140000000000002</v>
      </c>
    </row>
    <row r="36" spans="1:18" s="8" customFormat="1">
      <c r="A36" s="62">
        <v>4</v>
      </c>
      <c r="B36" s="62" t="s">
        <v>35</v>
      </c>
      <c r="C36" s="12" t="s">
        <v>34</v>
      </c>
      <c r="D36" s="62" t="s">
        <v>30</v>
      </c>
      <c r="E36" s="62">
        <v>1</v>
      </c>
      <c r="F36" s="62" t="s">
        <v>31</v>
      </c>
      <c r="G36" s="62">
        <v>1</v>
      </c>
      <c r="H36" s="62" t="s">
        <v>32</v>
      </c>
      <c r="I36" s="62"/>
      <c r="J36" s="62">
        <v>71</v>
      </c>
      <c r="K36" s="62">
        <v>49</v>
      </c>
      <c r="L36" s="62">
        <v>29</v>
      </c>
      <c r="M36" s="62" t="s">
        <v>33</v>
      </c>
      <c r="N36" s="3">
        <f t="shared" si="5"/>
        <v>13.02</v>
      </c>
      <c r="O36" s="9">
        <f t="shared" si="6"/>
        <v>13.02</v>
      </c>
      <c r="P36" s="4">
        <f t="shared" si="8"/>
        <v>4.0410000000000004</v>
      </c>
      <c r="Q36" s="11">
        <f t="shared" si="9"/>
        <v>31.036866359447007</v>
      </c>
      <c r="R36" s="10">
        <f t="shared" si="7"/>
        <v>6.7703999999999995</v>
      </c>
    </row>
    <row r="37" spans="1:18" s="8" customFormat="1" ht="60">
      <c r="A37" s="62">
        <v>5</v>
      </c>
      <c r="B37" s="62" t="s">
        <v>46</v>
      </c>
      <c r="C37" s="12" t="s">
        <v>37</v>
      </c>
      <c r="D37" s="62" t="s">
        <v>30</v>
      </c>
      <c r="E37" s="62">
        <v>3</v>
      </c>
      <c r="F37" s="62" t="s">
        <v>31</v>
      </c>
      <c r="G37" s="62">
        <v>1</v>
      </c>
      <c r="H37" s="62" t="s">
        <v>32</v>
      </c>
      <c r="I37" s="62"/>
      <c r="J37" s="62">
        <v>36</v>
      </c>
      <c r="K37" s="62">
        <v>49</v>
      </c>
      <c r="L37" s="62">
        <v>13</v>
      </c>
      <c r="M37" s="62" t="s">
        <v>33</v>
      </c>
      <c r="N37" s="3">
        <f t="shared" si="5"/>
        <v>79.02</v>
      </c>
      <c r="O37" s="9">
        <f t="shared" si="6"/>
        <v>79.02</v>
      </c>
      <c r="P37" s="4">
        <f t="shared" si="8"/>
        <v>25.593</v>
      </c>
      <c r="Q37" s="11">
        <f t="shared" si="9"/>
        <v>32.388003037205777</v>
      </c>
      <c r="R37" s="10">
        <f t="shared" si="7"/>
        <v>123.27120000000001</v>
      </c>
    </row>
    <row r="38" spans="1:18" s="8" customFormat="1" ht="45">
      <c r="A38" s="62">
        <v>6</v>
      </c>
      <c r="B38" s="62" t="s">
        <v>47</v>
      </c>
      <c r="C38" s="12" t="s">
        <v>37</v>
      </c>
      <c r="D38" s="62" t="s">
        <v>30</v>
      </c>
      <c r="E38" s="62">
        <v>3</v>
      </c>
      <c r="F38" s="62" t="s">
        <v>31</v>
      </c>
      <c r="G38" s="62">
        <v>1</v>
      </c>
      <c r="H38" s="62" t="s">
        <v>32</v>
      </c>
      <c r="I38" s="62"/>
      <c r="J38" s="62">
        <v>29</v>
      </c>
      <c r="K38" s="62">
        <v>49</v>
      </c>
      <c r="L38" s="62">
        <v>11</v>
      </c>
      <c r="M38" s="62" t="s">
        <v>33</v>
      </c>
      <c r="N38" s="3">
        <f t="shared" si="5"/>
        <v>75.680937499999999</v>
      </c>
      <c r="O38" s="9">
        <f t="shared" si="6"/>
        <v>75.680937499999999</v>
      </c>
      <c r="P38" s="4">
        <f t="shared" si="8"/>
        <v>24.245999999999999</v>
      </c>
      <c r="Q38" s="11">
        <f t="shared" si="9"/>
        <v>32.037129561192337</v>
      </c>
      <c r="R38" s="10">
        <f t="shared" si="7"/>
        <v>118.0622625</v>
      </c>
    </row>
    <row r="39" spans="1:18" s="8" customFormat="1" ht="60">
      <c r="A39" s="62">
        <v>7</v>
      </c>
      <c r="B39" s="62" t="s">
        <v>48</v>
      </c>
      <c r="C39" s="12" t="s">
        <v>49</v>
      </c>
      <c r="D39" s="62" t="s">
        <v>30</v>
      </c>
      <c r="E39" s="62">
        <v>4</v>
      </c>
      <c r="F39" s="62" t="s">
        <v>31</v>
      </c>
      <c r="G39" s="62">
        <v>1</v>
      </c>
      <c r="H39" s="62" t="s">
        <v>32</v>
      </c>
      <c r="I39" s="62"/>
      <c r="J39" s="62">
        <v>32</v>
      </c>
      <c r="K39" s="62">
        <v>49</v>
      </c>
      <c r="L39" s="62">
        <v>11</v>
      </c>
      <c r="M39" s="62" t="s">
        <v>33</v>
      </c>
      <c r="N39" s="3">
        <f t="shared" si="5"/>
        <v>83.51</v>
      </c>
      <c r="O39" s="9">
        <f t="shared" si="6"/>
        <v>83.51</v>
      </c>
      <c r="P39" s="4">
        <f t="shared" si="8"/>
        <v>28.286999999999999</v>
      </c>
      <c r="Q39" s="11">
        <f t="shared" si="9"/>
        <v>33.872590108968978</v>
      </c>
      <c r="R39" s="10">
        <f t="shared" si="7"/>
        <v>173.70080000000002</v>
      </c>
    </row>
    <row r="40" spans="1:18" s="8" customFormat="1" ht="15.75" customHeight="1">
      <c r="A40" s="75" t="s">
        <v>39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7"/>
      <c r="R40" s="10">
        <f>SUM(R33:R39)</f>
        <v>450.22446250000002</v>
      </c>
    </row>
    <row r="41" spans="1:18" s="8" customFormat="1" ht="15.7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</row>
    <row r="42" spans="1:18" s="8" customFormat="1" ht="15.75" customHeight="1">
      <c r="A42" s="24" t="s">
        <v>50</v>
      </c>
      <c r="B42" s="2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8" s="8" customFormat="1" ht="15.75" customHeight="1">
      <c r="A43" s="49" t="s">
        <v>51</v>
      </c>
      <c r="B43" s="49"/>
      <c r="C43" s="49"/>
      <c r="D43" s="49"/>
      <c r="E43" s="49"/>
      <c r="F43" s="49"/>
      <c r="G43" s="49"/>
      <c r="H43" s="49"/>
      <c r="I43" s="49"/>
      <c r="J43" s="15"/>
      <c r="K43" s="15"/>
      <c r="L43" s="15"/>
      <c r="M43" s="15"/>
      <c r="N43" s="15"/>
      <c r="O43" s="15"/>
      <c r="P43" s="15"/>
      <c r="Q43" s="15"/>
      <c r="R43" s="16"/>
    </row>
    <row r="44" spans="1:18" s="8" customFormat="1" ht="15.75" customHeight="1">
      <c r="A44" s="49"/>
      <c r="B44" s="49"/>
      <c r="C44" s="49"/>
      <c r="D44" s="49"/>
      <c r="E44" s="49"/>
      <c r="F44" s="49"/>
      <c r="G44" s="49"/>
      <c r="H44" s="49"/>
      <c r="I44" s="49"/>
      <c r="J44" s="15"/>
      <c r="K44" s="15"/>
      <c r="L44" s="15"/>
      <c r="M44" s="15"/>
      <c r="N44" s="15"/>
      <c r="O44" s="15"/>
      <c r="P44" s="15"/>
      <c r="Q44" s="15"/>
      <c r="R44" s="16"/>
    </row>
    <row r="45" spans="1:18" s="8" customFormat="1" ht="5.4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</row>
    <row r="46" spans="1:18" s="8" customFormat="1" ht="13.9" customHeight="1">
      <c r="A46" s="68" t="s">
        <v>52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58"/>
    </row>
    <row r="47" spans="1:18" s="8" customFormat="1" ht="13.9" customHeight="1">
      <c r="A47" s="70" t="s">
        <v>27</v>
      </c>
      <c r="B47" s="71"/>
      <c r="C47" s="71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8"/>
    </row>
    <row r="48" spans="1:18" s="8" customFormat="1">
      <c r="A48" s="68" t="s">
        <v>53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58"/>
    </row>
    <row r="49" spans="1:19" s="8" customFormat="1">
      <c r="A49" s="62">
        <v>1</v>
      </c>
      <c r="B49" s="62" t="s">
        <v>28</v>
      </c>
      <c r="C49" s="12" t="s">
        <v>44</v>
      </c>
      <c r="D49" s="62" t="s">
        <v>30</v>
      </c>
      <c r="E49" s="62">
        <v>1</v>
      </c>
      <c r="F49" s="62" t="s">
        <v>31</v>
      </c>
      <c r="G49" s="62">
        <v>1</v>
      </c>
      <c r="H49" s="62" t="s">
        <v>32</v>
      </c>
      <c r="I49" s="62"/>
      <c r="J49" s="62">
        <v>114</v>
      </c>
      <c r="K49" s="62">
        <v>54</v>
      </c>
      <c r="L49" s="62">
        <v>29</v>
      </c>
      <c r="M49" s="62" t="s">
        <v>32</v>
      </c>
      <c r="N49" s="3">
        <f t="shared" ref="N49:N56" si="10">(IF(F49="OŽ",IF(L49=1,550.8,IF(L49=2,426.38,IF(L49=3,342.14,IF(L49=4,181.44,IF(L49=5,168.48,IF(L49=6,155.52,IF(L49=7,148.5,IF(L49=8,144,0))))))))+IF(L49&lt;=8,0,IF(L49&lt;=16,137.7,IF(L49&lt;=24,108,IF(L49&lt;=32,80.1,IF(L49&lt;=36,52.2,0)))))-IF(L49&lt;=8,0,IF(L49&lt;=16,(L49-9)*2.754,IF(L49&lt;=24,(L49-17)* 2.754,IF(L49&lt;=32,(L49-25)* 2.754,IF(L49&lt;=36,(L49-33)*2.754,0))))),0)+IF(F49="PČ",IF(L49=1,449,IF(L49=2,314.6,IF(L49=3,238,IF(L49=4,172,IF(L49=5,159,IF(L49=6,145,IF(L49=7,132,IF(L49=8,119,0))))))))+IF(L49&lt;=8,0,IF(L49&lt;=16,88,IF(L49&lt;=24,55,IF(L49&lt;=32,22,0))))-IF(L49&lt;=8,0,IF(L49&lt;=16,(L49-9)*2.245,IF(L49&lt;=24,(L49-17)*2.245,IF(L49&lt;=32,(L49-25)*2.245,0)))),0)+IF(F49="PČneol",IF(L49=1,85,IF(L49=2,64.61,IF(L49=3,50.76,IF(L49=4,16.25,IF(L49=5,15,IF(L49=6,13.75,IF(L49=7,12.5,IF(L49=8,11.25,0))))))))+IF(L49&lt;=8,0,IF(L49&lt;=16,9,0))-IF(L49&lt;=8,0,IF(L49&lt;=16,(L49-9)*0.425,0)),0)+IF(F49="PŽ",IF(L49=1,85,IF(L49=2,59.5,IF(L49=3,45,IF(L49=4,32.5,IF(L49=5,30,IF(L49=6,27.5,IF(L49=7,25,IF(L49=8,22.5,0))))))))+IF(L49&lt;=8,0,IF(L49&lt;=16,19,IF(L49&lt;=24,13,IF(L49&lt;=32,8,0))))-IF(L49&lt;=8,0,IF(L49&lt;=16,(L49-9)*0.425,IF(L49&lt;=24,(L49-17)*0.425,IF(L49&lt;=32,(L49-25)*0.425,0)))),0)+IF(F49="EČ",IF(L49=1,204,IF(L49=2,156.24,IF(L49=3,123.84,IF(L49=4,72,IF(L49=5,66,IF(L49=6,60,IF(L49=7,54,IF(L49=8,48,0))))))))+IF(L49&lt;=8,0,IF(L49&lt;=16,40,IF(L49&lt;=24,25,0)))-IF(L49&lt;=8,0,IF(L49&lt;=16,(L49-9)*1.02,IF(L49&lt;=24,(L49-17)*1.02,0))),0)+IF(F49="EČneol",IF(L49=1,68,IF(L49=2,51.69,IF(L49=3,40.61,IF(L49=4,13,IF(L49=5,12,IF(L49=6,11,IF(L49=7,10,IF(L49=8,9,0)))))))))+IF(F49="EŽ",IF(L49=1,68,IF(L49=2,47.6,IF(L49=3,36,IF(L49=4,18,IF(L49=5,16.5,IF(L49=6,15,IF(L49=7,13.5,IF(L49=8,12,0))))))))+IF(L49&lt;=8,0,IF(L49&lt;=16,10,IF(L49&lt;=24,6,0)))-IF(L49&lt;=8,0,IF(L49&lt;=16,(L49-9)*0.34,IF(L49&lt;=24,(L49-17)*0.34,0))),0)+IF(F49="PT",IF(L49=1,68,IF(L49=2,52.08,IF(L49=3,41.28,IF(L49=4,24,IF(L49=5,22,IF(L49=6,20,IF(L49=7,18,IF(L49=8,16,0))))))))+IF(L49&lt;=8,0,IF(L49&lt;=16,13,IF(L49&lt;=24,9,IF(L49&lt;=32,4,0))))-IF(L49&lt;=8,0,IF(L49&lt;=16,(L49-9)*0.34,IF(L49&lt;=24,(L49-17)*0.34,IF(L49&lt;=32,(L49-25)*0.34,0)))),0)+IF(F49="JOŽ",IF(L49=1,85,IF(L49=2,59.5,IF(L49=3,45,IF(L49=4,32.5,IF(L49=5,30,IF(L49=6,27.5,IF(L49=7,25,IF(L49=8,22.5,0))))))))+IF(L49&lt;=8,0,IF(L49&lt;=16,19,IF(L49&lt;=24,13,0)))-IF(L49&lt;=8,0,IF(L49&lt;=16,(L49-9)*0.425,IF(L49&lt;=24,(L49-17)*0.425,0))),0)+IF(F49="JPČ",IF(L49=1,68,IF(L49=2,47.6,IF(L49=3,36,IF(L49=4,26,IF(L49=5,24,IF(L49=6,22,IF(L49=7,20,IF(L49=8,18,0))))))))+IF(L49&lt;=8,0,IF(L49&lt;=16,13,IF(L49&lt;=24,9,0)))-IF(L49&lt;=8,0,IF(L49&lt;=16,(L49-9)*0.34,IF(L49&lt;=24,(L49-17)*0.34,0))),0)+IF(F49="JEČ",IF(L49=1,34,IF(L49=2,26.04,IF(L49=3,20.6,IF(L49=4,12,IF(L49=5,11,IF(L49=6,10,IF(L49=7,9,IF(L49=8,8,0))))))))+IF(L49&lt;=8,0,IF(L49&lt;=16,6,0))-IF(L49&lt;=8,0,IF(L49&lt;=16,(L49-9)*0.17,0)),0)+IF(F49="JEOF",IF(L49=1,34,IF(L49=2,26.04,IF(L49=3,20.6,IF(L49=4,12,IF(L49=5,11,IF(L49=6,10,IF(L49=7,9,IF(L49=8,8,0))))))))+IF(L49&lt;=8,0,IF(L49&lt;=16,6,0))-IF(L49&lt;=8,0,IF(L49&lt;=16,(L49-9)*0.17,0)),0)+IF(F49="JnPČ",IF(L49=1,51,IF(L49=2,35.7,IF(L49=3,27,IF(L49=4,19.5,IF(L49=5,18,IF(L49=6,16.5,IF(L49=7,15,IF(L49=8,13.5,0))))))))+IF(L49&lt;=8,0,IF(L49&lt;=16,10,0))-IF(L49&lt;=8,0,IF(L49&lt;=16,(L49-9)*0.255,0)),0)+IF(F49="JnEČ",IF(L49=1,25.5,IF(L49=2,19.53,IF(L49=3,15.48,IF(L49=4,9,IF(L49=5,8.25,IF(L49=6,7.5,IF(L49=7,6.75,IF(L49=8,6,0))))))))+IF(L49&lt;=8,0,IF(L49&lt;=16,5,0))-IF(L49&lt;=8,0,IF(L49&lt;=16,(L49-9)*0.1275,0)),0)+IF(F49="JčPČ",IF(L49=1,21.25,IF(L49=2,14.5,IF(L49=3,11.5,IF(L49=4,7,IF(L49=5,6.5,IF(L49=6,6,IF(L49=7,5.5,IF(L49=8,5,0))))))))+IF(L49&lt;=8,0,IF(L49&lt;=16,4,0))-IF(L49&lt;=8,0,IF(L49&lt;=16,(L49-9)*0.10625,0)),0)+IF(F49="JčEČ",IF(L49=1,17,IF(L49=2,13.02,IF(L49=3,10.32,IF(L49=4,6,IF(L49=5,5.5,IF(L49=6,5,IF(L49=7,4.5,IF(L49=8,4,0))))))))+IF(L49&lt;=8,0,IF(L49&lt;=16,3,0))-IF(L49&lt;=8,0,IF(L49&lt;=16,(L49-9)*0.085,0)),0)+IF(F49="NEAK",IF(L49=1,11.48,IF(L49=2,8.79,IF(L49=3,6.97,IF(L49=4,4.05,IF(L49=5,3.71,IF(L49=6,3.38,IF(L49=7,3.04,IF(L49=8,2.7,0))))))))+IF(L49&lt;=8,0,IF(L49&lt;=16,2,IF(L49&lt;=24,1.3,0)))-IF(L49&lt;=8,0,IF(L49&lt;=16,(L49-9)*0.0574,IF(L49&lt;=24,(L49-17)*0.0574,0))),0))*IF(L49&lt;0,1,IF(OR(F49="PČ",F49="PŽ",F49="PT"),IF(J49&lt;32,J49/32,1),1))* IF(L49&lt;0,1,IF(OR(F49="EČ",F49="EŽ",F49="JOŽ",F49="JPČ",F49="NEAK"),IF(J49&lt;24,J49/24,1),1))*IF(L49&lt;0,1,IF(OR(F49="PČneol",F49="JEČ",F49="JEOF",F49="JnPČ",F49="JnEČ",F49="JčPČ",F49="JčEČ"),IF(J49&lt;16,J49/16,1),1))*IF(L49&lt;0,1,IF(F49="EČneol",IF(J49&lt;8,J49/8,1),1))</f>
        <v>13.02</v>
      </c>
      <c r="O49" s="9">
        <f t="shared" ref="O49:O56" si="11">IF(F49="OŽ",N49,IF(H49="Ne",IF(J49*0.3&lt;J49-L49,N49,0),IF(J49*0.1&lt;J49-L49,N49,0)))</f>
        <v>13.02</v>
      </c>
      <c r="P49" s="4">
        <f t="shared" ref="P49" si="12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4.0410000000000004</v>
      </c>
      <c r="Q49" s="11">
        <f t="shared" ref="Q49" si="13">IF(ISERROR(P49*100/N49),0,(P49*100/N49))</f>
        <v>31.036866359447007</v>
      </c>
      <c r="R49" s="10">
        <f t="shared" ref="R49:R56" si="14">IF(Q49&lt;=30,O49+P49,O49+O49*0.3)*IF(G49=1,0.4,IF(G49=2,0.75,IF(G49="1 (kas 4 m. 1 k. nerengiamos)",0.52,1)))*IF(D49="olimpinė",1,IF(M49="Ne",0.5,1))*IF(OR(A$5="Lietuvos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federacija"),IF(OR(J49&lt;8,K49&lt;16),0,1),1)*E49*IF(I49&lt;=1,1,1/I49)*IF(OR(A$5="Lietuvos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3.3851999999999998</v>
      </c>
    </row>
    <row r="50" spans="1:19" s="8" customFormat="1">
      <c r="A50" s="62">
        <v>2</v>
      </c>
      <c r="B50" s="62" t="s">
        <v>28</v>
      </c>
      <c r="C50" s="12" t="s">
        <v>34</v>
      </c>
      <c r="D50" s="62" t="s">
        <v>30</v>
      </c>
      <c r="E50" s="62">
        <v>1</v>
      </c>
      <c r="F50" s="62" t="s">
        <v>31</v>
      </c>
      <c r="G50" s="62">
        <v>1</v>
      </c>
      <c r="H50" s="62" t="s">
        <v>32</v>
      </c>
      <c r="I50" s="62"/>
      <c r="J50" s="62">
        <v>82</v>
      </c>
      <c r="K50" s="62">
        <v>54</v>
      </c>
      <c r="L50" s="62">
        <v>30</v>
      </c>
      <c r="M50" s="62" t="s">
        <v>33</v>
      </c>
      <c r="N50" s="3">
        <f t="shared" si="10"/>
        <v>10.774999999999999</v>
      </c>
      <c r="O50" s="9">
        <f t="shared" si="11"/>
        <v>10.774999999999999</v>
      </c>
      <c r="P50" s="4">
        <f t="shared" ref="P50:P56" si="15">IF(O50=0,0,IF(F50="OŽ",IF(L50&gt;35,0,IF(J50&gt;35,(36-L50)*1.836,((36-L50)-(36-J50))*1.836)),0)+IF(F50="PČ",IF(L50&gt;31,0,IF(J50&gt;31,(32-L50)*1.347,((32-L50)-(32-J50))*1.347)),0)+ IF(F50="PČneol",IF(L50&gt;15,0,IF(J50&gt;15,(16-L50)*0.255,((16-L50)-(16-J50))*0.255)),0)+IF(F50="PŽ",IF(L50&gt;31,0,IF(J50&gt;31,(32-L50)*0.255,((32-L50)-(32-J50))*0.255)),0)+IF(F50="EČ",IF(L50&gt;23,0,IF(J50&gt;23,(24-L50)*0.612,((24-L50)-(24-J50))*0.612)),0)+IF(F50="EČneol",IF(L50&gt;7,0,IF(J50&gt;7,(8-L50)*0.204,((8-L50)-(8-J50))*0.204)),0)+IF(F50="EŽ",IF(L50&gt;23,0,IF(J50&gt;23,(24-L50)*0.204,((24-L50)-(24-J50))*0.204)),0)+IF(F50="PT",IF(L50&gt;31,0,IF(J50&gt;31,(32-L50)*0.204,((32-L50)-(32-J50))*0.204)),0)+IF(F50="JOŽ",IF(L50&gt;23,0,IF(J50&gt;23,(24-L50)*0.255,((24-L50)-(24-J50))*0.255)),0)+IF(F50="JPČ",IF(L50&gt;23,0,IF(J50&gt;23,(24-L50)*0.204,((24-L50)-(24-J50))*0.204)),0)+IF(F50="JEČ",IF(L50&gt;15,0,IF(J50&gt;15,(16-L50)*0.102,((16-L50)-(16-J50))*0.102)),0)+IF(F50="JEOF",IF(L50&gt;15,0,IF(J50&gt;15,(16-L50)*0.102,((16-L50)-(16-J50))*0.102)),0)+IF(F50="JnPČ",IF(L50&gt;15,0,IF(J50&gt;15,(16-L50)*0.153,((16-L50)-(16-J50))*0.153)),0)+IF(F50="JnEČ",IF(L50&gt;15,0,IF(J50&gt;15,(16-L50)*0.0765,((16-L50)-(16-J50))*0.0765)),0)+IF(F50="JčPČ",IF(L50&gt;15,0,IF(J50&gt;15,(16-L50)*0.06375,((16-L50)-(16-J50))*0.06375)),0)+IF(F50="JčEČ",IF(L50&gt;15,0,IF(J50&gt;15,(16-L50)*0.051,((16-L50)-(16-J50))*0.051)),0)+IF(F50="NEAK",IF(L50&gt;23,0,IF(J50&gt;23,(24-L50)*0.03444,((24-L50)-(24-J50))*0.03444)),0))</f>
        <v>2.694</v>
      </c>
      <c r="Q50" s="11">
        <f t="shared" ref="Q50:Q56" si="16">IF(ISERROR(P50*100/N50),0,(P50*100/N50))</f>
        <v>25.002320185614849</v>
      </c>
      <c r="R50" s="10">
        <f t="shared" si="14"/>
        <v>5.3875999999999991</v>
      </c>
    </row>
    <row r="51" spans="1:19" s="8" customFormat="1">
      <c r="A51" s="62">
        <v>3</v>
      </c>
      <c r="B51" s="62" t="s">
        <v>54</v>
      </c>
      <c r="C51" s="12" t="s">
        <v>29</v>
      </c>
      <c r="D51" s="62" t="s">
        <v>30</v>
      </c>
      <c r="E51" s="62">
        <v>1</v>
      </c>
      <c r="F51" s="62" t="s">
        <v>31</v>
      </c>
      <c r="G51" s="62">
        <v>1</v>
      </c>
      <c r="H51" s="62" t="s">
        <v>32</v>
      </c>
      <c r="I51" s="62"/>
      <c r="J51" s="62">
        <v>62</v>
      </c>
      <c r="K51" s="62">
        <v>54</v>
      </c>
      <c r="L51" s="62">
        <v>30</v>
      </c>
      <c r="M51" s="62" t="s">
        <v>33</v>
      </c>
      <c r="N51" s="3">
        <f t="shared" si="10"/>
        <v>10.774999999999999</v>
      </c>
      <c r="O51" s="9">
        <f t="shared" si="11"/>
        <v>10.774999999999999</v>
      </c>
      <c r="P51" s="4">
        <f t="shared" si="15"/>
        <v>2.694</v>
      </c>
      <c r="Q51" s="11">
        <f t="shared" si="16"/>
        <v>25.002320185614849</v>
      </c>
      <c r="R51" s="10">
        <f t="shared" si="14"/>
        <v>5.3875999999999991</v>
      </c>
    </row>
    <row r="52" spans="1:19" s="8" customFormat="1">
      <c r="A52" s="62">
        <v>4</v>
      </c>
      <c r="B52" s="62" t="s">
        <v>55</v>
      </c>
      <c r="C52" s="12" t="s">
        <v>29</v>
      </c>
      <c r="D52" s="62" t="s">
        <v>30</v>
      </c>
      <c r="E52" s="62">
        <v>1</v>
      </c>
      <c r="F52" s="62" t="s">
        <v>31</v>
      </c>
      <c r="G52" s="62">
        <v>1</v>
      </c>
      <c r="H52" s="62" t="s">
        <v>32</v>
      </c>
      <c r="I52" s="62"/>
      <c r="J52" s="62">
        <v>73</v>
      </c>
      <c r="K52" s="62">
        <v>54</v>
      </c>
      <c r="L52" s="62">
        <v>29</v>
      </c>
      <c r="M52" s="62" t="s">
        <v>33</v>
      </c>
      <c r="N52" s="3">
        <f t="shared" si="10"/>
        <v>13.02</v>
      </c>
      <c r="O52" s="9">
        <f t="shared" si="11"/>
        <v>13.02</v>
      </c>
      <c r="P52" s="4">
        <f t="shared" si="15"/>
        <v>4.0410000000000004</v>
      </c>
      <c r="Q52" s="11">
        <f t="shared" si="16"/>
        <v>31.036866359447007</v>
      </c>
      <c r="R52" s="10">
        <f t="shared" si="14"/>
        <v>6.7703999999999995</v>
      </c>
    </row>
    <row r="53" spans="1:19" s="8" customFormat="1">
      <c r="A53" s="62">
        <v>5</v>
      </c>
      <c r="B53" s="62" t="s">
        <v>56</v>
      </c>
      <c r="C53" s="12" t="s">
        <v>44</v>
      </c>
      <c r="D53" s="62" t="s">
        <v>30</v>
      </c>
      <c r="E53" s="62">
        <v>1</v>
      </c>
      <c r="F53" s="62" t="s">
        <v>31</v>
      </c>
      <c r="G53" s="62">
        <v>1</v>
      </c>
      <c r="H53" s="62" t="s">
        <v>32</v>
      </c>
      <c r="I53" s="62"/>
      <c r="J53" s="62">
        <v>114</v>
      </c>
      <c r="K53" s="62">
        <v>54</v>
      </c>
      <c r="L53" s="62">
        <v>32</v>
      </c>
      <c r="M53" s="62" t="s">
        <v>33</v>
      </c>
      <c r="N53" s="3">
        <f t="shared" si="10"/>
        <v>6.2850000000000001</v>
      </c>
      <c r="O53" s="9">
        <f t="shared" si="11"/>
        <v>6.2850000000000001</v>
      </c>
      <c r="P53" s="4">
        <f t="shared" si="15"/>
        <v>0</v>
      </c>
      <c r="Q53" s="11">
        <f t="shared" si="16"/>
        <v>0</v>
      </c>
      <c r="R53" s="10">
        <f t="shared" si="14"/>
        <v>2.5140000000000002</v>
      </c>
    </row>
    <row r="54" spans="1:19" s="8" customFormat="1" ht="60">
      <c r="A54" s="62">
        <v>6</v>
      </c>
      <c r="B54" s="62" t="s">
        <v>57</v>
      </c>
      <c r="C54" s="12" t="s">
        <v>37</v>
      </c>
      <c r="D54" s="62" t="s">
        <v>30</v>
      </c>
      <c r="E54" s="62">
        <v>3</v>
      </c>
      <c r="F54" s="62" t="s">
        <v>31</v>
      </c>
      <c r="G54" s="62">
        <v>1</v>
      </c>
      <c r="H54" s="62" t="s">
        <v>32</v>
      </c>
      <c r="I54" s="62"/>
      <c r="J54" s="62">
        <v>35</v>
      </c>
      <c r="K54" s="62">
        <v>54</v>
      </c>
      <c r="L54" s="62">
        <v>13</v>
      </c>
      <c r="M54" s="62" t="s">
        <v>33</v>
      </c>
      <c r="N54" s="3">
        <f t="shared" si="10"/>
        <v>79.02</v>
      </c>
      <c r="O54" s="9">
        <f t="shared" si="11"/>
        <v>79.02</v>
      </c>
      <c r="P54" s="4">
        <f t="shared" si="15"/>
        <v>25.593</v>
      </c>
      <c r="Q54" s="11">
        <f t="shared" si="16"/>
        <v>32.388003037205777</v>
      </c>
      <c r="R54" s="10">
        <f t="shared" si="14"/>
        <v>123.27120000000001</v>
      </c>
    </row>
    <row r="55" spans="1:19" s="8" customFormat="1" ht="45">
      <c r="A55" s="62">
        <v>7</v>
      </c>
      <c r="B55" s="62" t="s">
        <v>58</v>
      </c>
      <c r="C55" s="12" t="s">
        <v>37</v>
      </c>
      <c r="D55" s="62" t="s">
        <v>30</v>
      </c>
      <c r="E55" s="62">
        <v>3</v>
      </c>
      <c r="F55" s="62" t="s">
        <v>31</v>
      </c>
      <c r="G55" s="62">
        <v>1</v>
      </c>
      <c r="H55" s="62" t="s">
        <v>32</v>
      </c>
      <c r="I55" s="62"/>
      <c r="J55" s="62">
        <v>30</v>
      </c>
      <c r="K55" s="62">
        <v>54</v>
      </c>
      <c r="L55" s="62">
        <v>13</v>
      </c>
      <c r="M55" s="62" t="s">
        <v>33</v>
      </c>
      <c r="N55" s="3">
        <f t="shared" si="10"/>
        <v>74.081249999999997</v>
      </c>
      <c r="O55" s="9">
        <f t="shared" si="11"/>
        <v>74.081249999999997</v>
      </c>
      <c r="P55" s="4">
        <f t="shared" si="15"/>
        <v>22.899000000000001</v>
      </c>
      <c r="Q55" s="11">
        <f t="shared" si="16"/>
        <v>30.91065553024551</v>
      </c>
      <c r="R55" s="10">
        <f t="shared" si="14"/>
        <v>115.56675</v>
      </c>
    </row>
    <row r="56" spans="1:19" s="8" customFormat="1" ht="60">
      <c r="A56" s="62">
        <v>8</v>
      </c>
      <c r="B56" s="62" t="s">
        <v>59</v>
      </c>
      <c r="C56" s="12" t="s">
        <v>49</v>
      </c>
      <c r="D56" s="62" t="s">
        <v>30</v>
      </c>
      <c r="E56" s="62">
        <v>4</v>
      </c>
      <c r="F56" s="62" t="s">
        <v>31</v>
      </c>
      <c r="G56" s="62">
        <v>1</v>
      </c>
      <c r="H56" s="62" t="s">
        <v>32</v>
      </c>
      <c r="I56" s="62"/>
      <c r="J56" s="62">
        <v>33</v>
      </c>
      <c r="K56" s="62">
        <v>54</v>
      </c>
      <c r="L56" s="62">
        <v>18</v>
      </c>
      <c r="M56" s="62" t="s">
        <v>33</v>
      </c>
      <c r="N56" s="3">
        <f t="shared" si="10"/>
        <v>52.755000000000003</v>
      </c>
      <c r="O56" s="9">
        <f t="shared" si="11"/>
        <v>52.755000000000003</v>
      </c>
      <c r="P56" s="4">
        <f t="shared" si="15"/>
        <v>18.858000000000001</v>
      </c>
      <c r="Q56" s="11">
        <f t="shared" si="16"/>
        <v>35.746374751208414</v>
      </c>
      <c r="R56" s="10">
        <f t="shared" si="14"/>
        <v>109.73040000000002</v>
      </c>
    </row>
    <row r="57" spans="1:19" s="8" customFormat="1" ht="15.75" customHeight="1">
      <c r="A57" s="65" t="s">
        <v>39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7"/>
      <c r="R57" s="10">
        <f>SUM(R49:R56)</f>
        <v>372.01315000000005</v>
      </c>
    </row>
    <row r="58" spans="1:19" s="8" customFormat="1" ht="15.75" customHeight="1">
      <c r="A58" s="24" t="s">
        <v>60</v>
      </c>
      <c r="B58" s="2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</row>
    <row r="59" spans="1:19" s="8" customFormat="1" ht="15.75" customHeight="1">
      <c r="A59" s="49" t="s">
        <v>51</v>
      </c>
      <c r="B59" s="49"/>
      <c r="C59" s="49"/>
      <c r="D59" s="49"/>
      <c r="E59" s="49"/>
      <c r="F59" s="49"/>
      <c r="G59" s="49"/>
      <c r="H59" s="49"/>
      <c r="I59" s="49"/>
      <c r="J59" s="15"/>
      <c r="K59" s="15"/>
      <c r="L59" s="15"/>
      <c r="M59" s="15"/>
      <c r="N59" s="15"/>
      <c r="O59" s="15"/>
      <c r="P59" s="15"/>
      <c r="Q59" s="15"/>
      <c r="R59" s="16"/>
    </row>
    <row r="60" spans="1:19" s="8" customFormat="1" ht="15.75" customHeight="1">
      <c r="A60" s="49"/>
      <c r="B60" s="49"/>
      <c r="C60" s="49"/>
      <c r="D60" s="49"/>
      <c r="E60" s="49"/>
      <c r="F60" s="49"/>
      <c r="G60" s="49"/>
      <c r="H60" s="49"/>
      <c r="I60" s="49"/>
      <c r="J60" s="15"/>
      <c r="K60" s="15"/>
      <c r="L60" s="15"/>
      <c r="M60" s="15"/>
      <c r="N60" s="15"/>
      <c r="O60" s="15"/>
      <c r="P60" s="15"/>
      <c r="Q60" s="15"/>
      <c r="R60" s="16"/>
    </row>
    <row r="61" spans="1:19" s="8" customFormat="1" ht="15.75" customHeight="1">
      <c r="A61" s="68" t="s">
        <v>61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58"/>
    </row>
    <row r="62" spans="1:19" ht="15.75" customHeight="1">
      <c r="A62" s="70" t="s">
        <v>27</v>
      </c>
      <c r="B62" s="71"/>
      <c r="C62" s="71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8"/>
      <c r="R62" s="8"/>
      <c r="S62" s="8"/>
    </row>
    <row r="63" spans="1:19" ht="15.75" customHeight="1">
      <c r="A63" s="68" t="s">
        <v>62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58"/>
      <c r="R63" s="8"/>
      <c r="S63" s="8"/>
    </row>
    <row r="64" spans="1:19" s="7" customFormat="1">
      <c r="A64" s="62">
        <v>1</v>
      </c>
      <c r="B64" s="62" t="s">
        <v>28</v>
      </c>
      <c r="C64" s="12" t="s">
        <v>44</v>
      </c>
      <c r="D64" s="62" t="s">
        <v>30</v>
      </c>
      <c r="E64" s="62">
        <v>1</v>
      </c>
      <c r="F64" s="62" t="s">
        <v>31</v>
      </c>
      <c r="G64" s="62">
        <v>1</v>
      </c>
      <c r="H64" s="62" t="s">
        <v>32</v>
      </c>
      <c r="I64" s="62"/>
      <c r="J64" s="62">
        <v>106</v>
      </c>
      <c r="K64" s="62">
        <v>52</v>
      </c>
      <c r="L64" s="62">
        <v>32</v>
      </c>
      <c r="M64" s="62" t="s">
        <v>33</v>
      </c>
      <c r="N64" s="3">
        <f t="shared" ref="N64:N69" si="17">(IF(F64="OŽ",IF(L64=1,550.8,IF(L64=2,426.38,IF(L64=3,342.14,IF(L64=4,181.44,IF(L64=5,168.48,IF(L64=6,155.52,IF(L64=7,148.5,IF(L64=8,144,0))))))))+IF(L64&lt;=8,0,IF(L64&lt;=16,137.7,IF(L64&lt;=24,108,IF(L64&lt;=32,80.1,IF(L64&lt;=36,52.2,0)))))-IF(L64&lt;=8,0,IF(L64&lt;=16,(L64-9)*2.754,IF(L64&lt;=24,(L64-17)* 2.754,IF(L64&lt;=32,(L64-25)* 2.754,IF(L64&lt;=36,(L64-33)*2.754,0))))),0)+IF(F64="PČ",IF(L64=1,449,IF(L64=2,314.6,IF(L64=3,238,IF(L64=4,172,IF(L64=5,159,IF(L64=6,145,IF(L64=7,132,IF(L64=8,119,0))))))))+IF(L64&lt;=8,0,IF(L64&lt;=16,88,IF(L64&lt;=24,55,IF(L64&lt;=32,22,0))))-IF(L64&lt;=8,0,IF(L64&lt;=16,(L64-9)*2.245,IF(L64&lt;=24,(L64-17)*2.245,IF(L64&lt;=32,(L64-25)*2.245,0)))),0)+IF(F64="PČneol",IF(L64=1,85,IF(L64=2,64.61,IF(L64=3,50.76,IF(L64=4,16.25,IF(L64=5,15,IF(L64=6,13.75,IF(L64=7,12.5,IF(L64=8,11.25,0))))))))+IF(L64&lt;=8,0,IF(L64&lt;=16,9,0))-IF(L64&lt;=8,0,IF(L64&lt;=16,(L64-9)*0.425,0)),0)+IF(F64="PŽ",IF(L64=1,85,IF(L64=2,59.5,IF(L64=3,45,IF(L64=4,32.5,IF(L64=5,30,IF(L64=6,27.5,IF(L64=7,25,IF(L64=8,22.5,0))))))))+IF(L64&lt;=8,0,IF(L64&lt;=16,19,IF(L64&lt;=24,13,IF(L64&lt;=32,8,0))))-IF(L64&lt;=8,0,IF(L64&lt;=16,(L64-9)*0.425,IF(L64&lt;=24,(L64-17)*0.425,IF(L64&lt;=32,(L64-25)*0.425,0)))),0)+IF(F64="EČ",IF(L64=1,204,IF(L64=2,156.24,IF(L64=3,123.84,IF(L64=4,72,IF(L64=5,66,IF(L64=6,60,IF(L64=7,54,IF(L64=8,48,0))))))))+IF(L64&lt;=8,0,IF(L64&lt;=16,40,IF(L64&lt;=24,25,0)))-IF(L64&lt;=8,0,IF(L64&lt;=16,(L64-9)*1.02,IF(L64&lt;=24,(L64-17)*1.02,0))),0)+IF(F64="EČneol",IF(L64=1,68,IF(L64=2,51.69,IF(L64=3,40.61,IF(L64=4,13,IF(L64=5,12,IF(L64=6,11,IF(L64=7,10,IF(L64=8,9,0)))))))))+IF(F64="EŽ",IF(L64=1,68,IF(L64=2,47.6,IF(L64=3,36,IF(L64=4,18,IF(L64=5,16.5,IF(L64=6,15,IF(L64=7,13.5,IF(L64=8,12,0))))))))+IF(L64&lt;=8,0,IF(L64&lt;=16,10,IF(L64&lt;=24,6,0)))-IF(L64&lt;=8,0,IF(L64&lt;=16,(L64-9)*0.34,IF(L64&lt;=24,(L64-17)*0.34,0))),0)+IF(F64="PT",IF(L64=1,68,IF(L64=2,52.08,IF(L64=3,41.28,IF(L64=4,24,IF(L64=5,22,IF(L64=6,20,IF(L64=7,18,IF(L64=8,16,0))))))))+IF(L64&lt;=8,0,IF(L64&lt;=16,13,IF(L64&lt;=24,9,IF(L64&lt;=32,4,0))))-IF(L64&lt;=8,0,IF(L64&lt;=16,(L64-9)*0.34,IF(L64&lt;=24,(L64-17)*0.34,IF(L64&lt;=32,(L64-25)*0.34,0)))),0)+IF(F64="JOŽ",IF(L64=1,85,IF(L64=2,59.5,IF(L64=3,45,IF(L64=4,32.5,IF(L64=5,30,IF(L64=6,27.5,IF(L64=7,25,IF(L64=8,22.5,0))))))))+IF(L64&lt;=8,0,IF(L64&lt;=16,19,IF(L64&lt;=24,13,0)))-IF(L64&lt;=8,0,IF(L64&lt;=16,(L64-9)*0.425,IF(L64&lt;=24,(L64-17)*0.425,0))),0)+IF(F64="JPČ",IF(L64=1,68,IF(L64=2,47.6,IF(L64=3,36,IF(L64=4,26,IF(L64=5,24,IF(L64=6,22,IF(L64=7,20,IF(L64=8,18,0))))))))+IF(L64&lt;=8,0,IF(L64&lt;=16,13,IF(L64&lt;=24,9,0)))-IF(L64&lt;=8,0,IF(L64&lt;=16,(L64-9)*0.34,IF(L64&lt;=24,(L64-17)*0.34,0))),0)+IF(F64="JEČ",IF(L64=1,34,IF(L64=2,26.04,IF(L64=3,20.6,IF(L64=4,12,IF(L64=5,11,IF(L64=6,10,IF(L64=7,9,IF(L64=8,8,0))))))))+IF(L64&lt;=8,0,IF(L64&lt;=16,6,0))-IF(L64&lt;=8,0,IF(L64&lt;=16,(L64-9)*0.17,0)),0)+IF(F64="JEOF",IF(L64=1,34,IF(L64=2,26.04,IF(L64=3,20.6,IF(L64=4,12,IF(L64=5,11,IF(L64=6,10,IF(L64=7,9,IF(L64=8,8,0))))))))+IF(L64&lt;=8,0,IF(L64&lt;=16,6,0))-IF(L64&lt;=8,0,IF(L64&lt;=16,(L64-9)*0.17,0)),0)+IF(F64="JnPČ",IF(L64=1,51,IF(L64=2,35.7,IF(L64=3,27,IF(L64=4,19.5,IF(L64=5,18,IF(L64=6,16.5,IF(L64=7,15,IF(L64=8,13.5,0))))))))+IF(L64&lt;=8,0,IF(L64&lt;=16,10,0))-IF(L64&lt;=8,0,IF(L64&lt;=16,(L64-9)*0.255,0)),0)+IF(F64="JnEČ",IF(L64=1,25.5,IF(L64=2,19.53,IF(L64=3,15.48,IF(L64=4,9,IF(L64=5,8.25,IF(L64=6,7.5,IF(L64=7,6.75,IF(L64=8,6,0))))))))+IF(L64&lt;=8,0,IF(L64&lt;=16,5,0))-IF(L64&lt;=8,0,IF(L64&lt;=16,(L64-9)*0.1275,0)),0)+IF(F64="JčPČ",IF(L64=1,21.25,IF(L64=2,14.5,IF(L64=3,11.5,IF(L64=4,7,IF(L64=5,6.5,IF(L64=6,6,IF(L64=7,5.5,IF(L64=8,5,0))))))))+IF(L64&lt;=8,0,IF(L64&lt;=16,4,0))-IF(L64&lt;=8,0,IF(L64&lt;=16,(L64-9)*0.10625,0)),0)+IF(F64="JčEČ",IF(L64=1,17,IF(L64=2,13.02,IF(L64=3,10.32,IF(L64=4,6,IF(L64=5,5.5,IF(L64=6,5,IF(L64=7,4.5,IF(L64=8,4,0))))))))+IF(L64&lt;=8,0,IF(L64&lt;=16,3,0))-IF(L64&lt;=8,0,IF(L64&lt;=16,(L64-9)*0.085,0)),0)+IF(F64="NEAK",IF(L64=1,11.48,IF(L64=2,8.79,IF(L64=3,6.97,IF(L64=4,4.05,IF(L64=5,3.71,IF(L64=6,3.38,IF(L64=7,3.04,IF(L64=8,2.7,0))))))))+IF(L64&lt;=8,0,IF(L64&lt;=16,2,IF(L64&lt;=24,1.3,0)))-IF(L64&lt;=8,0,IF(L64&lt;=16,(L64-9)*0.0574,IF(L64&lt;=24,(L64-17)*0.0574,0))),0))*IF(L64&lt;0,1,IF(OR(F64="PČ",F64="PŽ",F64="PT"),IF(J64&lt;32,J64/32,1),1))* IF(L64&lt;0,1,IF(OR(F64="EČ",F64="EŽ",F64="JOŽ",F64="JPČ",F64="NEAK"),IF(J64&lt;24,J64/24,1),1))*IF(L64&lt;0,1,IF(OR(F64="PČneol",F64="JEČ",F64="JEOF",F64="JnPČ",F64="JnEČ",F64="JčPČ",F64="JčEČ"),IF(J64&lt;16,J64/16,1),1))*IF(L64&lt;0,1,IF(F64="EČneol",IF(J64&lt;8,J64/8,1),1))</f>
        <v>6.2850000000000001</v>
      </c>
      <c r="O64" s="9">
        <f t="shared" ref="O64:O69" si="18">IF(F64="OŽ",N64,IF(H64="Ne",IF(J64*0.3&lt;J64-L64,N64,0),IF(J64*0.1&lt;J64-L64,N64,0)))</f>
        <v>6.2850000000000001</v>
      </c>
      <c r="P64" s="4">
        <f t="shared" ref="P64" si="19">IF(O64=0,0,IF(F64="OŽ",IF(L64&gt;35,0,IF(J64&gt;35,(36-L64)*1.836,((36-L64)-(36-J64))*1.836)),0)+IF(F64="PČ",IF(L64&gt;31,0,IF(J64&gt;31,(32-L64)*1.347,((32-L64)-(32-J64))*1.347)),0)+ IF(F64="PČneol",IF(L64&gt;15,0,IF(J64&gt;15,(16-L64)*0.255,((16-L64)-(16-J64))*0.255)),0)+IF(F64="PŽ",IF(L64&gt;31,0,IF(J64&gt;31,(32-L64)*0.255,((32-L64)-(32-J64))*0.255)),0)+IF(F64="EČ",IF(L64&gt;23,0,IF(J64&gt;23,(24-L64)*0.612,((24-L64)-(24-J64))*0.612)),0)+IF(F64="EČneol",IF(L64&gt;7,0,IF(J64&gt;7,(8-L64)*0.204,((8-L64)-(8-J64))*0.204)),0)+IF(F64="EŽ",IF(L64&gt;23,0,IF(J64&gt;23,(24-L64)*0.204,((24-L64)-(24-J64))*0.204)),0)+IF(F64="PT",IF(L64&gt;31,0,IF(J64&gt;31,(32-L64)*0.204,((32-L64)-(32-J64))*0.204)),0)+IF(F64="JOŽ",IF(L64&gt;23,0,IF(J64&gt;23,(24-L64)*0.255,((24-L64)-(24-J64))*0.255)),0)+IF(F64="JPČ",IF(L64&gt;23,0,IF(J64&gt;23,(24-L64)*0.204,((24-L64)-(24-J64))*0.204)),0)+IF(F64="JEČ",IF(L64&gt;15,0,IF(J64&gt;15,(16-L64)*0.102,((16-L64)-(16-J64))*0.102)),0)+IF(F64="JEOF",IF(L64&gt;15,0,IF(J64&gt;15,(16-L64)*0.102,((16-L64)-(16-J64))*0.102)),0)+IF(F64="JnPČ",IF(L64&gt;15,0,IF(J64&gt;15,(16-L64)*0.153,((16-L64)-(16-J64))*0.153)),0)+IF(F64="JnEČ",IF(L64&gt;15,0,IF(J64&gt;15,(16-L64)*0.0765,((16-L64)-(16-J64))*0.0765)),0)+IF(F64="JčPČ",IF(L64&gt;15,0,IF(J64&gt;15,(16-L64)*0.06375,((16-L64)-(16-J64))*0.06375)),0)+IF(F64="JčEČ",IF(L64&gt;15,0,IF(J64&gt;15,(16-L64)*0.051,((16-L64)-(16-J64))*0.051)),0)+IF(F64="NEAK",IF(L64&gt;23,0,IF(J64&gt;23,(24-L64)*0.03444,((24-L64)-(24-J64))*0.03444)),0))</f>
        <v>0</v>
      </c>
      <c r="Q64" s="11">
        <f t="shared" ref="Q64" si="20">IF(ISERROR(P64*100/N64),0,(P64*100/N64))</f>
        <v>0</v>
      </c>
      <c r="R64" s="10">
        <f t="shared" ref="R64:R69" si="21">IF(Q64&lt;=30,O64+P64,O64+O64*0.3)*IF(G64=1,0.4,IF(G64=2,0.75,IF(G64="1 (kas 4 m. 1 k. nerengiamos)",0.52,1)))*IF(D64="olimpinė",1,IF(M64="Ne",0.5,1))*IF(OR(A$5="Lietuvos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federacija"),IF(OR(J64&lt;8,K64&lt;16),0,1),1)*E64*IF(I64&lt;=1,1,1/I64)*IF(OR(A$5="Lietuvos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2.5140000000000002</v>
      </c>
      <c r="S64" s="8"/>
    </row>
    <row r="65" spans="1:19">
      <c r="A65" s="62">
        <v>2</v>
      </c>
      <c r="B65" s="62" t="s">
        <v>45</v>
      </c>
      <c r="C65" s="12" t="s">
        <v>44</v>
      </c>
      <c r="D65" s="62" t="s">
        <v>30</v>
      </c>
      <c r="E65" s="62">
        <v>1</v>
      </c>
      <c r="F65" s="62" t="s">
        <v>31</v>
      </c>
      <c r="G65" s="62">
        <v>1</v>
      </c>
      <c r="H65" s="62" t="s">
        <v>32</v>
      </c>
      <c r="I65" s="62"/>
      <c r="J65" s="62">
        <v>89</v>
      </c>
      <c r="K65" s="62">
        <v>52</v>
      </c>
      <c r="L65" s="62">
        <v>28</v>
      </c>
      <c r="M65" s="62" t="s">
        <v>33</v>
      </c>
      <c r="N65" s="3">
        <f t="shared" si="17"/>
        <v>15.265000000000001</v>
      </c>
      <c r="O65" s="9">
        <f t="shared" si="18"/>
        <v>15.265000000000001</v>
      </c>
      <c r="P65" s="4">
        <f t="shared" ref="P65:P69" si="22">IF(O65=0,0,IF(F65="OŽ",IF(L65&gt;35,0,IF(J65&gt;35,(36-L65)*1.836,((36-L65)-(36-J65))*1.836)),0)+IF(F65="PČ",IF(L65&gt;31,0,IF(J65&gt;31,(32-L65)*1.347,((32-L65)-(32-J65))*1.347)),0)+ IF(F65="PČneol",IF(L65&gt;15,0,IF(J65&gt;15,(16-L65)*0.255,((16-L65)-(16-J65))*0.255)),0)+IF(F65="PŽ",IF(L65&gt;31,0,IF(J65&gt;31,(32-L65)*0.255,((32-L65)-(32-J65))*0.255)),0)+IF(F65="EČ",IF(L65&gt;23,0,IF(J65&gt;23,(24-L65)*0.612,((24-L65)-(24-J65))*0.612)),0)+IF(F65="EČneol",IF(L65&gt;7,0,IF(J65&gt;7,(8-L65)*0.204,((8-L65)-(8-J65))*0.204)),0)+IF(F65="EŽ",IF(L65&gt;23,0,IF(J65&gt;23,(24-L65)*0.204,((24-L65)-(24-J65))*0.204)),0)+IF(F65="PT",IF(L65&gt;31,0,IF(J65&gt;31,(32-L65)*0.204,((32-L65)-(32-J65))*0.204)),0)+IF(F65="JOŽ",IF(L65&gt;23,0,IF(J65&gt;23,(24-L65)*0.255,((24-L65)-(24-J65))*0.255)),0)+IF(F65="JPČ",IF(L65&gt;23,0,IF(J65&gt;23,(24-L65)*0.204,((24-L65)-(24-J65))*0.204)),0)+IF(F65="JEČ",IF(L65&gt;15,0,IF(J65&gt;15,(16-L65)*0.102,((16-L65)-(16-J65))*0.102)),0)+IF(F65="JEOF",IF(L65&gt;15,0,IF(J65&gt;15,(16-L65)*0.102,((16-L65)-(16-J65))*0.102)),0)+IF(F65="JnPČ",IF(L65&gt;15,0,IF(J65&gt;15,(16-L65)*0.153,((16-L65)-(16-J65))*0.153)),0)+IF(F65="JnEČ",IF(L65&gt;15,0,IF(J65&gt;15,(16-L65)*0.0765,((16-L65)-(16-J65))*0.0765)),0)+IF(F65="JčPČ",IF(L65&gt;15,0,IF(J65&gt;15,(16-L65)*0.06375,((16-L65)-(16-J65))*0.06375)),0)+IF(F65="JčEČ",IF(L65&gt;15,0,IF(J65&gt;15,(16-L65)*0.051,((16-L65)-(16-J65))*0.051)),0)+IF(F65="NEAK",IF(L65&gt;23,0,IF(J65&gt;23,(24-L65)*0.03444,((24-L65)-(24-J65))*0.03444)),0))</f>
        <v>5.3879999999999999</v>
      </c>
      <c r="Q65" s="11">
        <f t="shared" ref="Q65:Q69" si="23">IF(ISERROR(P65*100/N65),0,(P65*100/N65))</f>
        <v>35.296429741238121</v>
      </c>
      <c r="R65" s="10">
        <f t="shared" si="21"/>
        <v>7.9378000000000002</v>
      </c>
      <c r="S65" s="8"/>
    </row>
    <row r="66" spans="1:19" s="8" customFormat="1">
      <c r="A66" s="62">
        <v>3</v>
      </c>
      <c r="B66" s="62" t="s">
        <v>63</v>
      </c>
      <c r="C66" s="12" t="s">
        <v>29</v>
      </c>
      <c r="D66" s="62" t="s">
        <v>30</v>
      </c>
      <c r="E66" s="62">
        <v>1</v>
      </c>
      <c r="F66" s="62" t="s">
        <v>31</v>
      </c>
      <c r="G66" s="62">
        <v>1</v>
      </c>
      <c r="H66" s="62" t="s">
        <v>32</v>
      </c>
      <c r="I66" s="62"/>
      <c r="J66" s="62">
        <v>61</v>
      </c>
      <c r="K66" s="62">
        <v>52</v>
      </c>
      <c r="L66" s="62">
        <v>27</v>
      </c>
      <c r="M66" s="62" t="s">
        <v>33</v>
      </c>
      <c r="N66" s="3">
        <f t="shared" si="17"/>
        <v>17.509999999999998</v>
      </c>
      <c r="O66" s="9">
        <f t="shared" si="18"/>
        <v>17.509999999999998</v>
      </c>
      <c r="P66" s="4">
        <f t="shared" si="22"/>
        <v>6.7349999999999994</v>
      </c>
      <c r="Q66" s="11">
        <f t="shared" si="23"/>
        <v>38.463735008566537</v>
      </c>
      <c r="R66" s="10">
        <f t="shared" si="21"/>
        <v>9.1052</v>
      </c>
    </row>
    <row r="67" spans="1:19" s="8" customFormat="1" ht="60">
      <c r="A67" s="62">
        <v>4</v>
      </c>
      <c r="B67" s="62" t="s">
        <v>46</v>
      </c>
      <c r="C67" s="12" t="s">
        <v>37</v>
      </c>
      <c r="D67" s="62" t="s">
        <v>30</v>
      </c>
      <c r="E67" s="62">
        <v>3</v>
      </c>
      <c r="F67" s="62" t="s">
        <v>31</v>
      </c>
      <c r="G67" s="62">
        <v>1</v>
      </c>
      <c r="H67" s="62" t="s">
        <v>32</v>
      </c>
      <c r="I67" s="62"/>
      <c r="J67" s="62">
        <v>30</v>
      </c>
      <c r="K67" s="62">
        <v>52</v>
      </c>
      <c r="L67" s="62">
        <v>10</v>
      </c>
      <c r="M67" s="62" t="s">
        <v>33</v>
      </c>
      <c r="N67" s="3">
        <f t="shared" si="17"/>
        <v>80.395312499999989</v>
      </c>
      <c r="O67" s="9">
        <f t="shared" si="18"/>
        <v>80.395312499999989</v>
      </c>
      <c r="P67" s="4">
        <f t="shared" si="22"/>
        <v>26.939999999999998</v>
      </c>
      <c r="Q67" s="11">
        <f t="shared" si="23"/>
        <v>33.509416360562071</v>
      </c>
      <c r="R67" s="10">
        <f t="shared" si="21"/>
        <v>125.41668749999999</v>
      </c>
    </row>
    <row r="68" spans="1:19" s="8" customFormat="1" ht="60">
      <c r="A68" s="62">
        <v>5</v>
      </c>
      <c r="B68" s="62" t="s">
        <v>64</v>
      </c>
      <c r="C68" s="12" t="s">
        <v>37</v>
      </c>
      <c r="D68" s="62" t="s">
        <v>30</v>
      </c>
      <c r="E68" s="62">
        <v>3</v>
      </c>
      <c r="F68" s="62" t="s">
        <v>31</v>
      </c>
      <c r="G68" s="62">
        <v>1</v>
      </c>
      <c r="H68" s="62" t="s">
        <v>32</v>
      </c>
      <c r="I68" s="62"/>
      <c r="J68" s="62">
        <v>27</v>
      </c>
      <c r="K68" s="62">
        <v>52</v>
      </c>
      <c r="L68" s="62">
        <v>14</v>
      </c>
      <c r="M68" s="62" t="s">
        <v>33</v>
      </c>
      <c r="N68" s="3">
        <f t="shared" si="17"/>
        <v>64.778906250000006</v>
      </c>
      <c r="O68" s="9">
        <f t="shared" si="18"/>
        <v>64.778906250000006</v>
      </c>
      <c r="P68" s="4">
        <f t="shared" si="22"/>
        <v>17.510999999999999</v>
      </c>
      <c r="Q68" s="11">
        <f t="shared" si="23"/>
        <v>27.031947610260861</v>
      </c>
      <c r="R68" s="10">
        <f t="shared" si="21"/>
        <v>98.74788749999999</v>
      </c>
    </row>
    <row r="69" spans="1:19" ht="60">
      <c r="A69" s="62">
        <v>6</v>
      </c>
      <c r="B69" s="62" t="s">
        <v>65</v>
      </c>
      <c r="C69" s="12" t="s">
        <v>49</v>
      </c>
      <c r="D69" s="62" t="s">
        <v>30</v>
      </c>
      <c r="E69" s="62">
        <v>4</v>
      </c>
      <c r="F69" s="62" t="s">
        <v>31</v>
      </c>
      <c r="G69" s="62">
        <v>1</v>
      </c>
      <c r="H69" s="62" t="s">
        <v>32</v>
      </c>
      <c r="I69" s="62"/>
      <c r="J69" s="62">
        <v>31</v>
      </c>
      <c r="K69" s="62">
        <v>52</v>
      </c>
      <c r="L69" s="62">
        <v>12</v>
      </c>
      <c r="M69" s="62" t="s">
        <v>33</v>
      </c>
      <c r="N69" s="3">
        <f t="shared" si="17"/>
        <v>78.725468750000005</v>
      </c>
      <c r="O69" s="9">
        <f t="shared" si="18"/>
        <v>78.725468750000005</v>
      </c>
      <c r="P69" s="4">
        <f t="shared" si="22"/>
        <v>25.593</v>
      </c>
      <c r="Q69" s="11">
        <f t="shared" si="23"/>
        <v>32.509174484908989</v>
      </c>
      <c r="R69" s="10">
        <f t="shared" si="21"/>
        <v>163.74897500000003</v>
      </c>
      <c r="S69" s="8"/>
    </row>
    <row r="70" spans="1:19">
      <c r="A70" s="75" t="s">
        <v>39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7"/>
      <c r="R70" s="10">
        <f>SUM(R64:R69)</f>
        <v>407.47055</v>
      </c>
      <c r="S70" s="8"/>
    </row>
    <row r="71" spans="1:19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8"/>
    </row>
    <row r="72" spans="1:19" ht="15.75">
      <c r="A72" s="24" t="s">
        <v>66</v>
      </c>
      <c r="B72" s="2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/>
      <c r="S72" s="8"/>
    </row>
    <row r="73" spans="1:19">
      <c r="A73" s="49" t="s">
        <v>51</v>
      </c>
      <c r="B73" s="49"/>
      <c r="C73" s="49"/>
      <c r="D73" s="49"/>
      <c r="E73" s="49"/>
      <c r="F73" s="49"/>
      <c r="G73" s="49"/>
      <c r="H73" s="49"/>
      <c r="I73" s="49"/>
      <c r="J73" s="15"/>
      <c r="K73" s="15"/>
      <c r="L73" s="15"/>
      <c r="M73" s="15"/>
      <c r="N73" s="15"/>
      <c r="O73" s="15"/>
      <c r="P73" s="15"/>
      <c r="Q73" s="15"/>
      <c r="R73" s="16"/>
      <c r="S73" s="8"/>
    </row>
    <row r="74" spans="1:19" s="8" customFormat="1">
      <c r="A74" s="49"/>
      <c r="B74" s="49"/>
      <c r="C74" s="49"/>
      <c r="D74" s="49"/>
      <c r="E74" s="49"/>
      <c r="F74" s="49"/>
      <c r="G74" s="49"/>
      <c r="H74" s="49"/>
      <c r="I74" s="49"/>
      <c r="J74" s="15"/>
      <c r="K74" s="15"/>
      <c r="L74" s="15"/>
      <c r="M74" s="15"/>
      <c r="N74" s="15"/>
      <c r="O74" s="15"/>
      <c r="P74" s="15"/>
      <c r="Q74" s="15"/>
      <c r="R74" s="16"/>
    </row>
    <row r="75" spans="1:19">
      <c r="A75" s="68" t="s">
        <v>67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58"/>
      <c r="R75" s="8"/>
      <c r="S75" s="8"/>
    </row>
    <row r="76" spans="1:19" ht="18">
      <c r="A76" s="70" t="s">
        <v>27</v>
      </c>
      <c r="B76" s="71"/>
      <c r="C76" s="71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8"/>
      <c r="R76" s="8"/>
      <c r="S76" s="8"/>
    </row>
    <row r="77" spans="1:19">
      <c r="A77" s="62">
        <v>1</v>
      </c>
      <c r="B77" s="62" t="s">
        <v>45</v>
      </c>
      <c r="C77" s="12" t="s">
        <v>34</v>
      </c>
      <c r="D77" s="62" t="s">
        <v>30</v>
      </c>
      <c r="E77" s="62">
        <v>1</v>
      </c>
      <c r="F77" s="62" t="s">
        <v>68</v>
      </c>
      <c r="G77" s="62">
        <v>2</v>
      </c>
      <c r="H77" s="62" t="s">
        <v>32</v>
      </c>
      <c r="I77" s="62"/>
      <c r="J77" s="62">
        <v>52</v>
      </c>
      <c r="K77" s="62">
        <v>33</v>
      </c>
      <c r="L77" s="62">
        <v>17</v>
      </c>
      <c r="M77" s="62" t="s">
        <v>33</v>
      </c>
      <c r="N77" s="3">
        <f t="shared" ref="N77:N79" si="24">(IF(F77="OŽ",IF(L77=1,550.8,IF(L77=2,426.38,IF(L77=3,342.14,IF(L77=4,181.44,IF(L77=5,168.48,IF(L77=6,155.52,IF(L77=7,148.5,IF(L77=8,144,0))))))))+IF(L77&lt;=8,0,IF(L77&lt;=16,137.7,IF(L77&lt;=24,108,IF(L77&lt;=32,80.1,IF(L77&lt;=36,52.2,0)))))-IF(L77&lt;=8,0,IF(L77&lt;=16,(L77-9)*2.754,IF(L77&lt;=24,(L77-17)* 2.754,IF(L77&lt;=32,(L77-25)* 2.754,IF(L77&lt;=36,(L77-33)*2.754,0))))),0)+IF(F77="PČ",IF(L77=1,449,IF(L77=2,314.6,IF(L77=3,238,IF(L77=4,172,IF(L77=5,159,IF(L77=6,145,IF(L77=7,132,IF(L77=8,119,0))))))))+IF(L77&lt;=8,0,IF(L77&lt;=16,88,IF(L77&lt;=24,55,IF(L77&lt;=32,22,0))))-IF(L77&lt;=8,0,IF(L77&lt;=16,(L77-9)*2.245,IF(L77&lt;=24,(L77-17)*2.245,IF(L77&lt;=32,(L77-25)*2.245,0)))),0)+IF(F77="PČneol",IF(L77=1,85,IF(L77=2,64.61,IF(L77=3,50.76,IF(L77=4,16.25,IF(L77=5,15,IF(L77=6,13.75,IF(L77=7,12.5,IF(L77=8,11.25,0))))))))+IF(L77&lt;=8,0,IF(L77&lt;=16,9,0))-IF(L77&lt;=8,0,IF(L77&lt;=16,(L77-9)*0.425,0)),0)+IF(F77="PŽ",IF(L77=1,85,IF(L77=2,59.5,IF(L77=3,45,IF(L77=4,32.5,IF(L77=5,30,IF(L77=6,27.5,IF(L77=7,25,IF(L77=8,22.5,0))))))))+IF(L77&lt;=8,0,IF(L77&lt;=16,19,IF(L77&lt;=24,13,IF(L77&lt;=32,8,0))))-IF(L77&lt;=8,0,IF(L77&lt;=16,(L77-9)*0.425,IF(L77&lt;=24,(L77-17)*0.425,IF(L77&lt;=32,(L77-25)*0.425,0)))),0)+IF(F77="EČ",IF(L77=1,204,IF(L77=2,156.24,IF(L77=3,123.84,IF(L77=4,72,IF(L77=5,66,IF(L77=6,60,IF(L77=7,54,IF(L77=8,48,0))))))))+IF(L77&lt;=8,0,IF(L77&lt;=16,40,IF(L77&lt;=24,25,0)))-IF(L77&lt;=8,0,IF(L77&lt;=16,(L77-9)*1.02,IF(L77&lt;=24,(L77-17)*1.02,0))),0)+IF(F77="EČneol",IF(L77=1,68,IF(L77=2,51.69,IF(L77=3,40.61,IF(L77=4,13,IF(L77=5,12,IF(L77=6,11,IF(L77=7,10,IF(L77=8,9,0)))))))))+IF(F77="EŽ",IF(L77=1,68,IF(L77=2,47.6,IF(L77=3,36,IF(L77=4,18,IF(L77=5,16.5,IF(L77=6,15,IF(L77=7,13.5,IF(L77=8,12,0))))))))+IF(L77&lt;=8,0,IF(L77&lt;=16,10,IF(L77&lt;=24,6,0)))-IF(L77&lt;=8,0,IF(L77&lt;=16,(L77-9)*0.34,IF(L77&lt;=24,(L77-17)*0.34,0))),0)+IF(F77="PT",IF(L77=1,68,IF(L77=2,52.08,IF(L77=3,41.28,IF(L77=4,24,IF(L77=5,22,IF(L77=6,20,IF(L77=7,18,IF(L77=8,16,0))))))))+IF(L77&lt;=8,0,IF(L77&lt;=16,13,IF(L77&lt;=24,9,IF(L77&lt;=32,4,0))))-IF(L77&lt;=8,0,IF(L77&lt;=16,(L77-9)*0.34,IF(L77&lt;=24,(L77-17)*0.34,IF(L77&lt;=32,(L77-25)*0.34,0)))),0)+IF(F77="JOŽ",IF(L77=1,85,IF(L77=2,59.5,IF(L77=3,45,IF(L77=4,32.5,IF(L77=5,30,IF(L77=6,27.5,IF(L77=7,25,IF(L77=8,22.5,0))))))))+IF(L77&lt;=8,0,IF(L77&lt;=16,19,IF(L77&lt;=24,13,0)))-IF(L77&lt;=8,0,IF(L77&lt;=16,(L77-9)*0.425,IF(L77&lt;=24,(L77-17)*0.425,0))),0)+IF(F77="JPČ",IF(L77=1,68,IF(L77=2,47.6,IF(L77=3,36,IF(L77=4,26,IF(L77=5,24,IF(L77=6,22,IF(L77=7,20,IF(L77=8,18,0))))))))+IF(L77&lt;=8,0,IF(L77&lt;=16,13,IF(L77&lt;=24,9,0)))-IF(L77&lt;=8,0,IF(L77&lt;=16,(L77-9)*0.34,IF(L77&lt;=24,(L77-17)*0.34,0))),0)+IF(F77="JEČ",IF(L77=1,34,IF(L77=2,26.04,IF(L77=3,20.6,IF(L77=4,12,IF(L77=5,11,IF(L77=6,10,IF(L77=7,9,IF(L77=8,8,0))))))))+IF(L77&lt;=8,0,IF(L77&lt;=16,6,0))-IF(L77&lt;=8,0,IF(L77&lt;=16,(L77-9)*0.17,0)),0)+IF(F77="JEOF",IF(L77=1,34,IF(L77=2,26.04,IF(L77=3,20.6,IF(L77=4,12,IF(L77=5,11,IF(L77=6,10,IF(L77=7,9,IF(L77=8,8,0))))))))+IF(L77&lt;=8,0,IF(L77&lt;=16,6,0))-IF(L77&lt;=8,0,IF(L77&lt;=16,(L77-9)*0.17,0)),0)+IF(F77="JnPČ",IF(L77=1,51,IF(L77=2,35.7,IF(L77=3,27,IF(L77=4,19.5,IF(L77=5,18,IF(L77=6,16.5,IF(L77=7,15,IF(L77=8,13.5,0))))))))+IF(L77&lt;=8,0,IF(L77&lt;=16,10,0))-IF(L77&lt;=8,0,IF(L77&lt;=16,(L77-9)*0.255,0)),0)+IF(F77="JnEČ",IF(L77=1,25.5,IF(L77=2,19.53,IF(L77=3,15.48,IF(L77=4,9,IF(L77=5,8.25,IF(L77=6,7.5,IF(L77=7,6.75,IF(L77=8,6,0))))))))+IF(L77&lt;=8,0,IF(L77&lt;=16,5,0))-IF(L77&lt;=8,0,IF(L77&lt;=16,(L77-9)*0.1275,0)),0)+IF(F77="JčPČ",IF(L77=1,21.25,IF(L77=2,14.5,IF(L77=3,11.5,IF(L77=4,7,IF(L77=5,6.5,IF(L77=6,6,IF(L77=7,5.5,IF(L77=8,5,0))))))))+IF(L77&lt;=8,0,IF(L77&lt;=16,4,0))-IF(L77&lt;=8,0,IF(L77&lt;=16,(L77-9)*0.10625,0)),0)+IF(F77="JčEČ",IF(L77=1,17,IF(L77=2,13.02,IF(L77=3,10.32,IF(L77=4,6,IF(L77=5,5.5,IF(L77=6,5,IF(L77=7,4.5,IF(L77=8,4,0))))))))+IF(L77&lt;=8,0,IF(L77&lt;=16,3,0))-IF(L77&lt;=8,0,IF(L77&lt;=16,(L77-9)*0.085,0)),0)+IF(F77="NEAK",IF(L77=1,11.48,IF(L77=2,8.79,IF(L77=3,6.97,IF(L77=4,4.05,IF(L77=5,3.71,IF(L77=6,3.38,IF(L77=7,3.04,IF(L77=8,2.7,0))))))))+IF(L77&lt;=8,0,IF(L77&lt;=16,2,IF(L77&lt;=24,1.3,0)))-IF(L77&lt;=8,0,IF(L77&lt;=16,(L77-9)*0.0574,IF(L77&lt;=24,(L77-17)*0.0574,0))),0))*IF(L77&lt;0,1,IF(OR(F77="PČ",F77="PŽ",F77="PT"),IF(J77&lt;32,J77/32,1),1))* IF(L77&lt;0,1,IF(OR(F77="EČ",F77="EŽ",F77="JOŽ",F77="JPČ",F77="NEAK"),IF(J77&lt;24,J77/24,1),1))*IF(L77&lt;0,1,IF(OR(F77="PČneol",F77="JEČ",F77="JEOF",F77="JnPČ",F77="JnEČ",F77="JčPČ",F77="JčEČ"),IF(J77&lt;16,J77/16,1),1))*IF(L77&lt;0,1,IF(F77="EČneol",IF(J77&lt;8,J77/8,1),1))</f>
        <v>25</v>
      </c>
      <c r="O77" s="9">
        <f t="shared" ref="O77:O79" si="25">IF(F77="OŽ",N77,IF(H77="Ne",IF(J77*0.3&lt;J77-L77,N77,0),IF(J77*0.1&lt;J77-L77,N77,0)))</f>
        <v>25</v>
      </c>
      <c r="P77" s="4">
        <f t="shared" ref="P77" si="26">IF(O77=0,0,IF(F77="OŽ",IF(L77&gt;35,0,IF(J77&gt;35,(36-L77)*1.836,((36-L77)-(36-J77))*1.836)),0)+IF(F77="PČ",IF(L77&gt;31,0,IF(J77&gt;31,(32-L77)*1.347,((32-L77)-(32-J77))*1.347)),0)+ IF(F77="PČneol",IF(L77&gt;15,0,IF(J77&gt;15,(16-L77)*0.255,((16-L77)-(16-J77))*0.255)),0)+IF(F77="PŽ",IF(L77&gt;31,0,IF(J77&gt;31,(32-L77)*0.255,((32-L77)-(32-J77))*0.255)),0)+IF(F77="EČ",IF(L77&gt;23,0,IF(J77&gt;23,(24-L77)*0.612,((24-L77)-(24-J77))*0.612)),0)+IF(F77="EČneol",IF(L77&gt;7,0,IF(J77&gt;7,(8-L77)*0.204,((8-L77)-(8-J77))*0.204)),0)+IF(F77="EŽ",IF(L77&gt;23,0,IF(J77&gt;23,(24-L77)*0.204,((24-L77)-(24-J77))*0.204)),0)+IF(F77="PT",IF(L77&gt;31,0,IF(J77&gt;31,(32-L77)*0.204,((32-L77)-(32-J77))*0.204)),0)+IF(F77="JOŽ",IF(L77&gt;23,0,IF(J77&gt;23,(24-L77)*0.255,((24-L77)-(24-J77))*0.255)),0)+IF(F77="JPČ",IF(L77&gt;23,0,IF(J77&gt;23,(24-L77)*0.204,((24-L77)-(24-J77))*0.204)),0)+IF(F77="JEČ",IF(L77&gt;15,0,IF(J77&gt;15,(16-L77)*0.102,((16-L77)-(16-J77))*0.102)),0)+IF(F77="JEOF",IF(L77&gt;15,0,IF(J77&gt;15,(16-L77)*0.102,((16-L77)-(16-J77))*0.102)),0)+IF(F77="JnPČ",IF(L77&gt;15,0,IF(J77&gt;15,(16-L77)*0.153,((16-L77)-(16-J77))*0.153)),0)+IF(F77="JnEČ",IF(L77&gt;15,0,IF(J77&gt;15,(16-L77)*0.0765,((16-L77)-(16-J77))*0.0765)),0)+IF(F77="JčPČ",IF(L77&gt;15,0,IF(J77&gt;15,(16-L77)*0.06375,((16-L77)-(16-J77))*0.06375)),0)+IF(F77="JčEČ",IF(L77&gt;15,0,IF(J77&gt;15,(16-L77)*0.051,((16-L77)-(16-J77))*0.051)),0)+IF(F77="NEAK",IF(L77&gt;23,0,IF(J77&gt;23,(24-L77)*0.03444,((24-L77)-(24-J77))*0.03444)),0))</f>
        <v>4.2839999999999998</v>
      </c>
      <c r="Q77" s="11">
        <f t="shared" ref="Q77" si="27">IF(ISERROR(P77*100/N77),0,(P77*100/N77))</f>
        <v>17.135999999999999</v>
      </c>
      <c r="R77" s="10">
        <f t="shared" ref="R77:R79" si="28">IF(Q77&lt;=30,O77+P77,O77+O77*0.3)*IF(G77=1,0.4,IF(G77=2,0.75,IF(G77="1 (kas 4 m. 1 k. nerengiamos)",0.52,1)))*IF(D77="olimpinė",1,IF(M77="Ne",0.5,1))*IF(OR(A$5="Lietuvos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federacija"),IF(OR(J77&lt;8,K77&lt;16),0,1),1)*E77*IF(I77&lt;=1,1,1/I77)*IF(OR(A$5="Lietuvos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21.963000000000001</v>
      </c>
      <c r="S77" s="8"/>
    </row>
    <row r="78" spans="1:19" ht="60">
      <c r="A78" s="62">
        <v>2</v>
      </c>
      <c r="B78" s="62" t="s">
        <v>69</v>
      </c>
      <c r="C78" s="12" t="s">
        <v>37</v>
      </c>
      <c r="D78" s="62" t="s">
        <v>30</v>
      </c>
      <c r="E78" s="62">
        <v>3</v>
      </c>
      <c r="F78" s="62" t="s">
        <v>68</v>
      </c>
      <c r="G78" s="62">
        <v>2</v>
      </c>
      <c r="H78" s="62" t="s">
        <v>32</v>
      </c>
      <c r="I78" s="62"/>
      <c r="J78" s="62">
        <v>36</v>
      </c>
      <c r="K78" s="62">
        <v>33</v>
      </c>
      <c r="L78" s="62">
        <v>19</v>
      </c>
      <c r="M78" s="62" t="s">
        <v>33</v>
      </c>
      <c r="N78" s="3">
        <f t="shared" si="24"/>
        <v>22.96</v>
      </c>
      <c r="O78" s="9">
        <f t="shared" si="25"/>
        <v>22.96</v>
      </c>
      <c r="P78" s="4">
        <f t="shared" ref="P78:P79" si="29">IF(O78=0,0,IF(F78="OŽ",IF(L78&gt;35,0,IF(J78&gt;35,(36-L78)*1.836,((36-L78)-(36-J78))*1.836)),0)+IF(F78="PČ",IF(L78&gt;31,0,IF(J78&gt;31,(32-L78)*1.347,((32-L78)-(32-J78))*1.347)),0)+ IF(F78="PČneol",IF(L78&gt;15,0,IF(J78&gt;15,(16-L78)*0.255,((16-L78)-(16-J78))*0.255)),0)+IF(F78="PŽ",IF(L78&gt;31,0,IF(J78&gt;31,(32-L78)*0.255,((32-L78)-(32-J78))*0.255)),0)+IF(F78="EČ",IF(L78&gt;23,0,IF(J78&gt;23,(24-L78)*0.612,((24-L78)-(24-J78))*0.612)),0)+IF(F78="EČneol",IF(L78&gt;7,0,IF(J78&gt;7,(8-L78)*0.204,((8-L78)-(8-J78))*0.204)),0)+IF(F78="EŽ",IF(L78&gt;23,0,IF(J78&gt;23,(24-L78)*0.204,((24-L78)-(24-J78))*0.204)),0)+IF(F78="PT",IF(L78&gt;31,0,IF(J78&gt;31,(32-L78)*0.204,((32-L78)-(32-J78))*0.204)),0)+IF(F78="JOŽ",IF(L78&gt;23,0,IF(J78&gt;23,(24-L78)*0.255,((24-L78)-(24-J78))*0.255)),0)+IF(F78="JPČ",IF(L78&gt;23,0,IF(J78&gt;23,(24-L78)*0.204,((24-L78)-(24-J78))*0.204)),0)+IF(F78="JEČ",IF(L78&gt;15,0,IF(J78&gt;15,(16-L78)*0.102,((16-L78)-(16-J78))*0.102)),0)+IF(F78="JEOF",IF(L78&gt;15,0,IF(J78&gt;15,(16-L78)*0.102,((16-L78)-(16-J78))*0.102)),0)+IF(F78="JnPČ",IF(L78&gt;15,0,IF(J78&gt;15,(16-L78)*0.153,((16-L78)-(16-J78))*0.153)),0)+IF(F78="JnEČ",IF(L78&gt;15,0,IF(J78&gt;15,(16-L78)*0.0765,((16-L78)-(16-J78))*0.0765)),0)+IF(F78="JčPČ",IF(L78&gt;15,0,IF(J78&gt;15,(16-L78)*0.06375,((16-L78)-(16-J78))*0.06375)),0)+IF(F78="JčEČ",IF(L78&gt;15,0,IF(J78&gt;15,(16-L78)*0.051,((16-L78)-(16-J78))*0.051)),0)+IF(F78="NEAK",IF(L78&gt;23,0,IF(J78&gt;23,(24-L78)*0.03444,((24-L78)-(24-J78))*0.03444)),0))</f>
        <v>3.06</v>
      </c>
      <c r="Q78" s="11">
        <f t="shared" ref="Q78:Q79" si="30">IF(ISERROR(P78*100/N78),0,(P78*100/N78))</f>
        <v>13.327526132404181</v>
      </c>
      <c r="R78" s="10">
        <f t="shared" si="28"/>
        <v>58.545000000000002</v>
      </c>
      <c r="S78" s="7"/>
    </row>
    <row r="79" spans="1:19" ht="60">
      <c r="A79" s="62">
        <v>3</v>
      </c>
      <c r="B79" s="62" t="s">
        <v>70</v>
      </c>
      <c r="C79" s="12" t="s">
        <v>37</v>
      </c>
      <c r="D79" s="62" t="s">
        <v>30</v>
      </c>
      <c r="E79" s="62">
        <v>3</v>
      </c>
      <c r="F79" s="62" t="s">
        <v>68</v>
      </c>
      <c r="G79" s="62">
        <v>2</v>
      </c>
      <c r="H79" s="62" t="s">
        <v>32</v>
      </c>
      <c r="I79" s="62"/>
      <c r="J79" s="62">
        <v>30</v>
      </c>
      <c r="K79" s="62">
        <v>33</v>
      </c>
      <c r="L79" s="62">
        <v>14</v>
      </c>
      <c r="M79" s="62" t="s">
        <v>33</v>
      </c>
      <c r="N79" s="3">
        <f t="shared" si="24"/>
        <v>34.9</v>
      </c>
      <c r="O79" s="9">
        <f t="shared" si="25"/>
        <v>34.9</v>
      </c>
      <c r="P79" s="4">
        <f t="shared" si="29"/>
        <v>6.12</v>
      </c>
      <c r="Q79" s="11">
        <f t="shared" si="30"/>
        <v>17.535816618911177</v>
      </c>
      <c r="R79" s="10">
        <f t="shared" si="28"/>
        <v>92.294999999999987</v>
      </c>
      <c r="S79" s="8"/>
    </row>
    <row r="80" spans="1:19">
      <c r="A80" s="75" t="s">
        <v>39</v>
      </c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7"/>
      <c r="R80" s="10">
        <f>SUM(R77:R79)</f>
        <v>172.803</v>
      </c>
      <c r="S80" s="8"/>
    </row>
    <row r="81" spans="1:19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  <c r="S81" s="8"/>
    </row>
    <row r="82" spans="1:19" ht="15.75">
      <c r="A82" s="24" t="s">
        <v>71</v>
      </c>
      <c r="B82" s="2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  <c r="S82" s="8"/>
    </row>
    <row r="83" spans="1:19">
      <c r="A83" s="49" t="s">
        <v>51</v>
      </c>
      <c r="B83" s="49"/>
      <c r="C83" s="49"/>
      <c r="D83" s="49"/>
      <c r="E83" s="49"/>
      <c r="F83" s="49"/>
      <c r="G83" s="49"/>
      <c r="H83" s="49"/>
      <c r="I83" s="49"/>
      <c r="J83" s="15"/>
      <c r="K83" s="15"/>
      <c r="L83" s="15"/>
      <c r="M83" s="15"/>
      <c r="N83" s="15"/>
      <c r="O83" s="15"/>
      <c r="P83" s="15"/>
      <c r="Q83" s="15"/>
      <c r="R83" s="16"/>
      <c r="S83" s="8"/>
    </row>
    <row r="84" spans="1:19">
      <c r="A84" s="68" t="s">
        <v>72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58"/>
      <c r="R84" s="8"/>
      <c r="S84" s="8"/>
    </row>
    <row r="85" spans="1:19" ht="18">
      <c r="A85" s="70" t="s">
        <v>27</v>
      </c>
      <c r="B85" s="71"/>
      <c r="C85" s="71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8"/>
      <c r="R85" s="8"/>
      <c r="S85" s="8"/>
    </row>
    <row r="86" spans="1:19">
      <c r="A86" s="68" t="s">
        <v>73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58"/>
      <c r="R86" s="8"/>
      <c r="S86" s="8"/>
    </row>
    <row r="87" spans="1:19" ht="75">
      <c r="A87" s="62">
        <v>1</v>
      </c>
      <c r="B87" s="62" t="s">
        <v>74</v>
      </c>
      <c r="C87" s="12" t="s">
        <v>49</v>
      </c>
      <c r="D87" s="62" t="s">
        <v>30</v>
      </c>
      <c r="E87" s="62">
        <v>4</v>
      </c>
      <c r="F87" s="62" t="s">
        <v>68</v>
      </c>
      <c r="G87" s="62">
        <v>2</v>
      </c>
      <c r="H87" s="62" t="s">
        <v>32</v>
      </c>
      <c r="I87" s="62"/>
      <c r="J87" s="62">
        <v>18</v>
      </c>
      <c r="K87" s="62">
        <v>28</v>
      </c>
      <c r="L87" s="62">
        <v>11</v>
      </c>
      <c r="M87" s="62" t="s">
        <v>33</v>
      </c>
      <c r="N87" s="3">
        <f t="shared" ref="N87" si="31">(IF(F87="OŽ",IF(L87=1,550.8,IF(L87=2,426.38,IF(L87=3,342.14,IF(L87=4,181.44,IF(L87=5,168.48,IF(L87=6,155.52,IF(L87=7,148.5,IF(L87=8,144,0))))))))+IF(L87&lt;=8,0,IF(L87&lt;=16,137.7,IF(L87&lt;=24,108,IF(L87&lt;=32,80.1,IF(L87&lt;=36,52.2,0)))))-IF(L87&lt;=8,0,IF(L87&lt;=16,(L87-9)*2.754,IF(L87&lt;=24,(L87-17)* 2.754,IF(L87&lt;=32,(L87-25)* 2.754,IF(L87&lt;=36,(L87-33)*2.754,0))))),0)+IF(F87="PČ",IF(L87=1,449,IF(L87=2,314.6,IF(L87=3,238,IF(L87=4,172,IF(L87=5,159,IF(L87=6,145,IF(L87=7,132,IF(L87=8,119,0))))))))+IF(L87&lt;=8,0,IF(L87&lt;=16,88,IF(L87&lt;=24,55,IF(L87&lt;=32,22,0))))-IF(L87&lt;=8,0,IF(L87&lt;=16,(L87-9)*2.245,IF(L87&lt;=24,(L87-17)*2.245,IF(L87&lt;=32,(L87-25)*2.245,0)))),0)+IF(F87="PČneol",IF(L87=1,85,IF(L87=2,64.61,IF(L87=3,50.76,IF(L87=4,16.25,IF(L87=5,15,IF(L87=6,13.75,IF(L87=7,12.5,IF(L87=8,11.25,0))))))))+IF(L87&lt;=8,0,IF(L87&lt;=16,9,0))-IF(L87&lt;=8,0,IF(L87&lt;=16,(L87-9)*0.425,0)),0)+IF(F87="PŽ",IF(L87=1,85,IF(L87=2,59.5,IF(L87=3,45,IF(L87=4,32.5,IF(L87=5,30,IF(L87=6,27.5,IF(L87=7,25,IF(L87=8,22.5,0))))))))+IF(L87&lt;=8,0,IF(L87&lt;=16,19,IF(L87&lt;=24,13,IF(L87&lt;=32,8,0))))-IF(L87&lt;=8,0,IF(L87&lt;=16,(L87-9)*0.425,IF(L87&lt;=24,(L87-17)*0.425,IF(L87&lt;=32,(L87-25)*0.425,0)))),0)+IF(F87="EČ",IF(L87=1,204,IF(L87=2,156.24,IF(L87=3,123.84,IF(L87=4,72,IF(L87=5,66,IF(L87=6,60,IF(L87=7,54,IF(L87=8,48,0))))))))+IF(L87&lt;=8,0,IF(L87&lt;=16,40,IF(L87&lt;=24,25,0)))-IF(L87&lt;=8,0,IF(L87&lt;=16,(L87-9)*1.02,IF(L87&lt;=24,(L87-17)*1.02,0))),0)+IF(F87="EČneol",IF(L87=1,68,IF(L87=2,51.69,IF(L87=3,40.61,IF(L87=4,13,IF(L87=5,12,IF(L87=6,11,IF(L87=7,10,IF(L87=8,9,0)))))))))+IF(F87="EŽ",IF(L87=1,68,IF(L87=2,47.6,IF(L87=3,36,IF(L87=4,18,IF(L87=5,16.5,IF(L87=6,15,IF(L87=7,13.5,IF(L87=8,12,0))))))))+IF(L87&lt;=8,0,IF(L87&lt;=16,10,IF(L87&lt;=24,6,0)))-IF(L87&lt;=8,0,IF(L87&lt;=16,(L87-9)*0.34,IF(L87&lt;=24,(L87-17)*0.34,0))),0)+IF(F87="PT",IF(L87=1,68,IF(L87=2,52.08,IF(L87=3,41.28,IF(L87=4,24,IF(L87=5,22,IF(L87=6,20,IF(L87=7,18,IF(L87=8,16,0))))))))+IF(L87&lt;=8,0,IF(L87&lt;=16,13,IF(L87&lt;=24,9,IF(L87&lt;=32,4,0))))-IF(L87&lt;=8,0,IF(L87&lt;=16,(L87-9)*0.34,IF(L87&lt;=24,(L87-17)*0.34,IF(L87&lt;=32,(L87-25)*0.34,0)))),0)+IF(F87="JOŽ",IF(L87=1,85,IF(L87=2,59.5,IF(L87=3,45,IF(L87=4,32.5,IF(L87=5,30,IF(L87=6,27.5,IF(L87=7,25,IF(L87=8,22.5,0))))))))+IF(L87&lt;=8,0,IF(L87&lt;=16,19,IF(L87&lt;=24,13,0)))-IF(L87&lt;=8,0,IF(L87&lt;=16,(L87-9)*0.425,IF(L87&lt;=24,(L87-17)*0.425,0))),0)+IF(F87="JPČ",IF(L87=1,68,IF(L87=2,47.6,IF(L87=3,36,IF(L87=4,26,IF(L87=5,24,IF(L87=6,22,IF(L87=7,20,IF(L87=8,18,0))))))))+IF(L87&lt;=8,0,IF(L87&lt;=16,13,IF(L87&lt;=24,9,0)))-IF(L87&lt;=8,0,IF(L87&lt;=16,(L87-9)*0.34,IF(L87&lt;=24,(L87-17)*0.34,0))),0)+IF(F87="JEČ",IF(L87=1,34,IF(L87=2,26.04,IF(L87=3,20.6,IF(L87=4,12,IF(L87=5,11,IF(L87=6,10,IF(L87=7,9,IF(L87=8,8,0))))))))+IF(L87&lt;=8,0,IF(L87&lt;=16,6,0))-IF(L87&lt;=8,0,IF(L87&lt;=16,(L87-9)*0.17,0)),0)+IF(F87="JEOF",IF(L87=1,34,IF(L87=2,26.04,IF(L87=3,20.6,IF(L87=4,12,IF(L87=5,11,IF(L87=6,10,IF(L87=7,9,IF(L87=8,8,0))))))))+IF(L87&lt;=8,0,IF(L87&lt;=16,6,0))-IF(L87&lt;=8,0,IF(L87&lt;=16,(L87-9)*0.17,0)),0)+IF(F87="JnPČ",IF(L87=1,51,IF(L87=2,35.7,IF(L87=3,27,IF(L87=4,19.5,IF(L87=5,18,IF(L87=6,16.5,IF(L87=7,15,IF(L87=8,13.5,0))))))))+IF(L87&lt;=8,0,IF(L87&lt;=16,10,0))-IF(L87&lt;=8,0,IF(L87&lt;=16,(L87-9)*0.255,0)),0)+IF(F87="JnEČ",IF(L87=1,25.5,IF(L87=2,19.53,IF(L87=3,15.48,IF(L87=4,9,IF(L87=5,8.25,IF(L87=6,7.5,IF(L87=7,6.75,IF(L87=8,6,0))))))))+IF(L87&lt;=8,0,IF(L87&lt;=16,5,0))-IF(L87&lt;=8,0,IF(L87&lt;=16,(L87-9)*0.1275,0)),0)+IF(F87="JčPČ",IF(L87=1,21.25,IF(L87=2,14.5,IF(L87=3,11.5,IF(L87=4,7,IF(L87=5,6.5,IF(L87=6,6,IF(L87=7,5.5,IF(L87=8,5,0))))))))+IF(L87&lt;=8,0,IF(L87&lt;=16,4,0))-IF(L87&lt;=8,0,IF(L87&lt;=16,(L87-9)*0.10625,0)),0)+IF(F87="JčEČ",IF(L87=1,17,IF(L87=2,13.02,IF(L87=3,10.32,IF(L87=4,6,IF(L87=5,5.5,IF(L87=6,5,IF(L87=7,4.5,IF(L87=8,4,0))))))))+IF(L87&lt;=8,0,IF(L87&lt;=16,3,0))-IF(L87&lt;=8,0,IF(L87&lt;=16,(L87-9)*0.085,0)),0)+IF(F87="NEAK",IF(L87=1,11.48,IF(L87=2,8.79,IF(L87=3,6.97,IF(L87=4,4.05,IF(L87=5,3.71,IF(L87=6,3.38,IF(L87=7,3.04,IF(L87=8,2.7,0))))))))+IF(L87&lt;=8,0,IF(L87&lt;=16,2,IF(L87&lt;=24,1.3,0)))-IF(L87&lt;=8,0,IF(L87&lt;=16,(L87-9)*0.0574,IF(L87&lt;=24,(L87-17)*0.0574,0))),0))*IF(L87&lt;0,1,IF(OR(F87="PČ",F87="PŽ",F87="PT"),IF(J87&lt;32,J87/32,1),1))* IF(L87&lt;0,1,IF(OR(F87="EČ",F87="EŽ",F87="JOŽ",F87="JPČ",F87="NEAK"),IF(J87&lt;24,J87/24,1),1))*IF(L87&lt;0,1,IF(OR(F87="PČneol",F87="JEČ",F87="JEOF",F87="JnPČ",F87="JnEČ",F87="JčPČ",F87="JčEČ"),IF(J87&lt;16,J87/16,1),1))*IF(L87&lt;0,1,IF(F87="EČneol",IF(J87&lt;8,J87/8,1),1))</f>
        <v>28.47</v>
      </c>
      <c r="O87" s="9">
        <f t="shared" ref="O87" si="32">IF(F87="OŽ",N87,IF(H87="Ne",IF(J87*0.3&lt;J87-L87,N87,0),IF(J87*0.1&lt;J87-L87,N87,0)))</f>
        <v>28.47</v>
      </c>
      <c r="P87" s="4">
        <f t="shared" ref="P87" si="33">IF(O87=0,0,IF(F87="OŽ",IF(L87&gt;35,0,IF(J87&gt;35,(36-L87)*1.836,((36-L87)-(36-J87))*1.836)),0)+IF(F87="PČ",IF(L87&gt;31,0,IF(J87&gt;31,(32-L87)*1.347,((32-L87)-(32-J87))*1.347)),0)+ IF(F87="PČneol",IF(L87&gt;15,0,IF(J87&gt;15,(16-L87)*0.255,((16-L87)-(16-J87))*0.255)),0)+IF(F87="PŽ",IF(L87&gt;31,0,IF(J87&gt;31,(32-L87)*0.255,((32-L87)-(32-J87))*0.255)),0)+IF(F87="EČ",IF(L87&gt;23,0,IF(J87&gt;23,(24-L87)*0.612,((24-L87)-(24-J87))*0.612)),0)+IF(F87="EČneol",IF(L87&gt;7,0,IF(J87&gt;7,(8-L87)*0.204,((8-L87)-(8-J87))*0.204)),0)+IF(F87="EŽ",IF(L87&gt;23,0,IF(J87&gt;23,(24-L87)*0.204,((24-L87)-(24-J87))*0.204)),0)+IF(F87="PT",IF(L87&gt;31,0,IF(J87&gt;31,(32-L87)*0.204,((32-L87)-(32-J87))*0.204)),0)+IF(F87="JOŽ",IF(L87&gt;23,0,IF(J87&gt;23,(24-L87)*0.255,((24-L87)-(24-J87))*0.255)),0)+IF(F87="JPČ",IF(L87&gt;23,0,IF(J87&gt;23,(24-L87)*0.204,((24-L87)-(24-J87))*0.204)),0)+IF(F87="JEČ",IF(L87&gt;15,0,IF(J87&gt;15,(16-L87)*0.102,((16-L87)-(16-J87))*0.102)),0)+IF(F87="JEOF",IF(L87&gt;15,0,IF(J87&gt;15,(16-L87)*0.102,((16-L87)-(16-J87))*0.102)),0)+IF(F87="JnPČ",IF(L87&gt;15,0,IF(J87&gt;15,(16-L87)*0.153,((16-L87)-(16-J87))*0.153)),0)+IF(F87="JnEČ",IF(L87&gt;15,0,IF(J87&gt;15,(16-L87)*0.0765,((16-L87)-(16-J87))*0.0765)),0)+IF(F87="JčPČ",IF(L87&gt;15,0,IF(J87&gt;15,(16-L87)*0.06375,((16-L87)-(16-J87))*0.06375)),0)+IF(F87="JčEČ",IF(L87&gt;15,0,IF(J87&gt;15,(16-L87)*0.051,((16-L87)-(16-J87))*0.051)),0)+IF(F87="NEAK",IF(L87&gt;23,0,IF(J87&gt;23,(24-L87)*0.03444,((24-L87)-(24-J87))*0.03444)),0))</f>
        <v>4.2839999999999998</v>
      </c>
      <c r="Q87" s="11">
        <f t="shared" ref="Q87" si="34">IF(ISERROR(P87*100/N87),0,(P87*100/N87))</f>
        <v>15.047418335089567</v>
      </c>
      <c r="R87" s="10">
        <f t="shared" ref="R87" si="35">IF(Q87&lt;=30,O87+P87,O87+O87*0.3)*IF(G87=1,0.4,IF(G87=2,0.75,IF(G87="1 (kas 4 m. 1 k. nerengiamos)",0.52,1)))*IF(D87="olimpinė",1,IF(M87="Ne",0.5,1))*IF(OR(A$5="Lietuvos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federacija"),IF(OR(J87&lt;8,K87&lt;16),0,1),1)*E87*IF(I87&lt;=1,1,1/I87)*IF(OR(A$5="Lietuvos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98.262</v>
      </c>
      <c r="S87" s="8"/>
    </row>
    <row r="88" spans="1:19" ht="15" customHeight="1">
      <c r="A88" s="65" t="s">
        <v>39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7"/>
      <c r="R88" s="10">
        <f>SUM(R87:R87)</f>
        <v>98.262</v>
      </c>
      <c r="S88" s="8"/>
    </row>
    <row r="89" spans="1:19" ht="15.75">
      <c r="A89" s="24" t="s">
        <v>75</v>
      </c>
      <c r="B89" s="2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8"/>
    </row>
    <row r="90" spans="1:19">
      <c r="A90" s="49" t="s">
        <v>51</v>
      </c>
      <c r="B90" s="49"/>
      <c r="C90" s="49"/>
      <c r="D90" s="49"/>
      <c r="E90" s="49"/>
      <c r="F90" s="49"/>
      <c r="G90" s="49"/>
      <c r="H90" s="49"/>
      <c r="I90" s="49"/>
      <c r="J90" s="15"/>
      <c r="K90" s="15"/>
      <c r="L90" s="15"/>
      <c r="M90" s="15"/>
      <c r="N90" s="15"/>
      <c r="O90" s="15"/>
      <c r="P90" s="15"/>
      <c r="Q90" s="15"/>
      <c r="R90" s="16"/>
      <c r="S90" s="8"/>
    </row>
    <row r="91" spans="1:19" s="8" customFormat="1">
      <c r="A91" s="49"/>
      <c r="B91" s="49"/>
      <c r="C91" s="49"/>
      <c r="D91" s="49"/>
      <c r="E91" s="49"/>
      <c r="F91" s="49"/>
      <c r="G91" s="49"/>
      <c r="H91" s="49"/>
      <c r="I91" s="49"/>
      <c r="J91" s="15"/>
      <c r="K91" s="15"/>
      <c r="L91" s="15"/>
      <c r="M91" s="15"/>
      <c r="N91" s="15"/>
      <c r="O91" s="15"/>
      <c r="P91" s="15"/>
      <c r="Q91" s="15"/>
      <c r="R91" s="16"/>
    </row>
    <row r="92" spans="1:19">
      <c r="A92" s="68" t="s">
        <v>76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58"/>
      <c r="R92" s="8"/>
      <c r="S92" s="8"/>
    </row>
    <row r="93" spans="1:19" ht="18">
      <c r="A93" s="70" t="s">
        <v>27</v>
      </c>
      <c r="B93" s="71"/>
      <c r="C93" s="71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8"/>
      <c r="R93" s="8"/>
      <c r="S93" s="8"/>
    </row>
    <row r="94" spans="1:19">
      <c r="A94" s="68" t="s">
        <v>77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58"/>
      <c r="R94" s="8"/>
      <c r="S94" s="8"/>
    </row>
    <row r="95" spans="1:19" ht="45">
      <c r="A95" s="62">
        <v>1</v>
      </c>
      <c r="B95" s="62" t="s">
        <v>78</v>
      </c>
      <c r="C95" s="12" t="s">
        <v>37</v>
      </c>
      <c r="D95" s="62" t="s">
        <v>30</v>
      </c>
      <c r="E95" s="62">
        <v>3</v>
      </c>
      <c r="F95" s="62" t="s">
        <v>79</v>
      </c>
      <c r="G95" s="62">
        <v>1</v>
      </c>
      <c r="H95" s="62" t="s">
        <v>32</v>
      </c>
      <c r="I95" s="62"/>
      <c r="J95" s="62">
        <v>31</v>
      </c>
      <c r="K95" s="62">
        <v>37</v>
      </c>
      <c r="L95" s="62">
        <v>13</v>
      </c>
      <c r="M95" s="62" t="s">
        <v>33</v>
      </c>
      <c r="N95" s="3">
        <f t="shared" ref="N95:N96" si="36">(IF(F95="OŽ",IF(L95=1,550.8,IF(L95=2,426.38,IF(L95=3,342.14,IF(L95=4,181.44,IF(L95=5,168.48,IF(L95=6,155.52,IF(L95=7,148.5,IF(L95=8,144,0))))))))+IF(L95&lt;=8,0,IF(L95&lt;=16,137.7,IF(L95&lt;=24,108,IF(L95&lt;=32,80.1,IF(L95&lt;=36,52.2,0)))))-IF(L95&lt;=8,0,IF(L95&lt;=16,(L95-9)*2.754,IF(L95&lt;=24,(L95-17)* 2.754,IF(L95&lt;=32,(L95-25)* 2.754,IF(L95&lt;=36,(L95-33)*2.754,0))))),0)+IF(F95="PČ",IF(L95=1,449,IF(L95=2,314.6,IF(L95=3,238,IF(L95=4,172,IF(L95=5,159,IF(L95=6,145,IF(L95=7,132,IF(L95=8,119,0))))))))+IF(L95&lt;=8,0,IF(L95&lt;=16,88,IF(L95&lt;=24,55,IF(L95&lt;=32,22,0))))-IF(L95&lt;=8,0,IF(L95&lt;=16,(L95-9)*2.245,IF(L95&lt;=24,(L95-17)*2.245,IF(L95&lt;=32,(L95-25)*2.245,0)))),0)+IF(F95="PČneol",IF(L95=1,85,IF(L95=2,64.61,IF(L95=3,50.76,IF(L95=4,16.25,IF(L95=5,15,IF(L95=6,13.75,IF(L95=7,12.5,IF(L95=8,11.25,0))))))))+IF(L95&lt;=8,0,IF(L95&lt;=16,9,0))-IF(L95&lt;=8,0,IF(L95&lt;=16,(L95-9)*0.425,0)),0)+IF(F95="PŽ",IF(L95=1,85,IF(L95=2,59.5,IF(L95=3,45,IF(L95=4,32.5,IF(L95=5,30,IF(L95=6,27.5,IF(L95=7,25,IF(L95=8,22.5,0))))))))+IF(L95&lt;=8,0,IF(L95&lt;=16,19,IF(L95&lt;=24,13,IF(L95&lt;=32,8,0))))-IF(L95&lt;=8,0,IF(L95&lt;=16,(L95-9)*0.425,IF(L95&lt;=24,(L95-17)*0.425,IF(L95&lt;=32,(L95-25)*0.425,0)))),0)+IF(F95="EČ",IF(L95=1,204,IF(L95=2,156.24,IF(L95=3,123.84,IF(L95=4,72,IF(L95=5,66,IF(L95=6,60,IF(L95=7,54,IF(L95=8,48,0))))))))+IF(L95&lt;=8,0,IF(L95&lt;=16,40,IF(L95&lt;=24,25,0)))-IF(L95&lt;=8,0,IF(L95&lt;=16,(L95-9)*1.02,IF(L95&lt;=24,(L95-17)*1.02,0))),0)+IF(F95="EČneol",IF(L95=1,68,IF(L95=2,51.69,IF(L95=3,40.61,IF(L95=4,13,IF(L95=5,12,IF(L95=6,11,IF(L95=7,10,IF(L95=8,9,0)))))))))+IF(F95="EŽ",IF(L95=1,68,IF(L95=2,47.6,IF(L95=3,36,IF(L95=4,18,IF(L95=5,16.5,IF(L95=6,15,IF(L95=7,13.5,IF(L95=8,12,0))))))))+IF(L95&lt;=8,0,IF(L95&lt;=16,10,IF(L95&lt;=24,6,0)))-IF(L95&lt;=8,0,IF(L95&lt;=16,(L95-9)*0.34,IF(L95&lt;=24,(L95-17)*0.34,0))),0)+IF(F95="PT",IF(L95=1,68,IF(L95=2,52.08,IF(L95=3,41.28,IF(L95=4,24,IF(L95=5,22,IF(L95=6,20,IF(L95=7,18,IF(L95=8,16,0))))))))+IF(L95&lt;=8,0,IF(L95&lt;=16,13,IF(L95&lt;=24,9,IF(L95&lt;=32,4,0))))-IF(L95&lt;=8,0,IF(L95&lt;=16,(L95-9)*0.34,IF(L95&lt;=24,(L95-17)*0.34,IF(L95&lt;=32,(L95-25)*0.34,0)))),0)+IF(F95="JOŽ",IF(L95=1,85,IF(L95=2,59.5,IF(L95=3,45,IF(L95=4,32.5,IF(L95=5,30,IF(L95=6,27.5,IF(L95=7,25,IF(L95=8,22.5,0))))))))+IF(L95&lt;=8,0,IF(L95&lt;=16,19,IF(L95&lt;=24,13,0)))-IF(L95&lt;=8,0,IF(L95&lt;=16,(L95-9)*0.425,IF(L95&lt;=24,(L95-17)*0.425,0))),0)+IF(F95="JPČ",IF(L95=1,68,IF(L95=2,47.6,IF(L95=3,36,IF(L95=4,26,IF(L95=5,24,IF(L95=6,22,IF(L95=7,20,IF(L95=8,18,0))))))))+IF(L95&lt;=8,0,IF(L95&lt;=16,13,IF(L95&lt;=24,9,0)))-IF(L95&lt;=8,0,IF(L95&lt;=16,(L95-9)*0.34,IF(L95&lt;=24,(L95-17)*0.34,0))),0)+IF(F95="JEČ",IF(L95=1,34,IF(L95=2,26.04,IF(L95=3,20.6,IF(L95=4,12,IF(L95=5,11,IF(L95=6,10,IF(L95=7,9,IF(L95=8,8,0))))))))+IF(L95&lt;=8,0,IF(L95&lt;=16,6,0))-IF(L95&lt;=8,0,IF(L95&lt;=16,(L95-9)*0.17,0)),0)+IF(F95="JEOF",IF(L95=1,34,IF(L95=2,26.04,IF(L95=3,20.6,IF(L95=4,12,IF(L95=5,11,IF(L95=6,10,IF(L95=7,9,IF(L95=8,8,0))))))))+IF(L95&lt;=8,0,IF(L95&lt;=16,6,0))-IF(L95&lt;=8,0,IF(L95&lt;=16,(L95-9)*0.17,0)),0)+IF(F95="JnPČ",IF(L95=1,51,IF(L95=2,35.7,IF(L95=3,27,IF(L95=4,19.5,IF(L95=5,18,IF(L95=6,16.5,IF(L95=7,15,IF(L95=8,13.5,0))))))))+IF(L95&lt;=8,0,IF(L95&lt;=16,10,0))-IF(L95&lt;=8,0,IF(L95&lt;=16,(L95-9)*0.255,0)),0)+IF(F95="JnEČ",IF(L95=1,25.5,IF(L95=2,19.53,IF(L95=3,15.48,IF(L95=4,9,IF(L95=5,8.25,IF(L95=6,7.5,IF(L95=7,6.75,IF(L95=8,6,0))))))))+IF(L95&lt;=8,0,IF(L95&lt;=16,5,0))-IF(L95&lt;=8,0,IF(L95&lt;=16,(L95-9)*0.1275,0)),0)+IF(F95="JčPČ",IF(L95=1,21.25,IF(L95=2,14.5,IF(L95=3,11.5,IF(L95=4,7,IF(L95=5,6.5,IF(L95=6,6,IF(L95=7,5.5,IF(L95=8,5,0))))))))+IF(L95&lt;=8,0,IF(L95&lt;=16,4,0))-IF(L95&lt;=8,0,IF(L95&lt;=16,(L95-9)*0.10625,0)),0)+IF(F95="JčEČ",IF(L95=1,17,IF(L95=2,13.02,IF(L95=3,10.32,IF(L95=4,6,IF(L95=5,5.5,IF(L95=6,5,IF(L95=7,4.5,IF(L95=8,4,0))))))))+IF(L95&lt;=8,0,IF(L95&lt;=16,3,0))-IF(L95&lt;=8,0,IF(L95&lt;=16,(L95-9)*0.085,0)),0)+IF(F95="NEAK",IF(L95=1,11.48,IF(L95=2,8.79,IF(L95=3,6.97,IF(L95=4,4.05,IF(L95=5,3.71,IF(L95=6,3.38,IF(L95=7,3.04,IF(L95=8,2.7,0))))))))+IF(L95&lt;=8,0,IF(L95&lt;=16,2,IF(L95&lt;=24,1.3,0)))-IF(L95&lt;=8,0,IF(L95&lt;=16,(L95-9)*0.0574,IF(L95&lt;=24,(L95-17)*0.0574,0))),0))*IF(L95&lt;0,1,IF(OR(F95="PČ",F95="PŽ",F95="PT"),IF(J95&lt;32,J95/32,1),1))* IF(L95&lt;0,1,IF(OR(F95="EČ",F95="EŽ",F95="JOŽ",F95="JPČ",F95="NEAK"),IF(J95&lt;24,J95/24,1),1))*IF(L95&lt;0,1,IF(OR(F95="PČneol",F95="JEČ",F95="JEOF",F95="JnPČ",F95="JnEČ",F95="JčPČ",F95="JčEČ"),IF(J95&lt;16,J95/16,1),1))*IF(L95&lt;0,1,IF(F95="EČneol",IF(J95&lt;8,J95/8,1),1))</f>
        <v>11.64</v>
      </c>
      <c r="O95" s="9">
        <f t="shared" ref="O95:O96" si="37">IF(F95="OŽ",N95,IF(H95="Ne",IF(J95*0.3&lt;J95-L95,N95,0),IF(J95*0.1&lt;J95-L95,N95,0)))</f>
        <v>11.64</v>
      </c>
      <c r="P95" s="4">
        <f t="shared" ref="P95" si="38">IF(O95=0,0,IF(F95="OŽ",IF(L95&gt;35,0,IF(J95&gt;35,(36-L95)*1.836,((36-L95)-(36-J95))*1.836)),0)+IF(F95="PČ",IF(L95&gt;31,0,IF(J95&gt;31,(32-L95)*1.347,((32-L95)-(32-J95))*1.347)),0)+ IF(F95="PČneol",IF(L95&gt;15,0,IF(J95&gt;15,(16-L95)*0.255,((16-L95)-(16-J95))*0.255)),0)+IF(F95="PŽ",IF(L95&gt;31,0,IF(J95&gt;31,(32-L95)*0.255,((32-L95)-(32-J95))*0.255)),0)+IF(F95="EČ",IF(L95&gt;23,0,IF(J95&gt;23,(24-L95)*0.612,((24-L95)-(24-J95))*0.612)),0)+IF(F95="EČneol",IF(L95&gt;7,0,IF(J95&gt;7,(8-L95)*0.204,((8-L95)-(8-J95))*0.204)),0)+IF(F95="EŽ",IF(L95&gt;23,0,IF(J95&gt;23,(24-L95)*0.204,((24-L95)-(24-J95))*0.204)),0)+IF(F95="PT",IF(L95&gt;31,0,IF(J95&gt;31,(32-L95)*0.204,((32-L95)-(32-J95))*0.204)),0)+IF(F95="JOŽ",IF(L95&gt;23,0,IF(J95&gt;23,(24-L95)*0.255,((24-L95)-(24-J95))*0.255)),0)+IF(F95="JPČ",IF(L95&gt;23,0,IF(J95&gt;23,(24-L95)*0.204,((24-L95)-(24-J95))*0.204)),0)+IF(F95="JEČ",IF(L95&gt;15,0,IF(J95&gt;15,(16-L95)*0.102,((16-L95)-(16-J95))*0.102)),0)+IF(F95="JEOF",IF(L95&gt;15,0,IF(J95&gt;15,(16-L95)*0.102,((16-L95)-(16-J95))*0.102)),0)+IF(F95="JnPČ",IF(L95&gt;15,0,IF(J95&gt;15,(16-L95)*0.153,((16-L95)-(16-J95))*0.153)),0)+IF(F95="JnEČ",IF(L95&gt;15,0,IF(J95&gt;15,(16-L95)*0.0765,((16-L95)-(16-J95))*0.0765)),0)+IF(F95="JčPČ",IF(L95&gt;15,0,IF(J95&gt;15,(16-L95)*0.06375,((16-L95)-(16-J95))*0.06375)),0)+IF(F95="JčEČ",IF(L95&gt;15,0,IF(J95&gt;15,(16-L95)*0.051,((16-L95)-(16-J95))*0.051)),0)+IF(F95="NEAK",IF(L95&gt;23,0,IF(J95&gt;23,(24-L95)*0.03444,((24-L95)-(24-J95))*0.03444)),0))</f>
        <v>2.2439999999999998</v>
      </c>
      <c r="Q95" s="11">
        <f t="shared" ref="Q95" si="39">IF(ISERROR(P95*100/N95),0,(P95*100/N95))</f>
        <v>19.278350515463913</v>
      </c>
      <c r="R95" s="10">
        <f t="shared" ref="R95:R96" si="40">IF(Q95&lt;=30,O95+P95,O95+O95*0.3)*IF(G95=1,0.4,IF(G95=2,0.75,IF(G95="1 (kas 4 m. 1 k. nerengiamos)",0.52,1)))*IF(D95="olimpinė",1,IF(M95="Ne",0.5,1))*IF(OR(A$5="Lietuvos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federacija"),IF(OR(J95&lt;8,K95&lt;16),0,1),1)*E95*IF(I95&lt;=1,1,1/I95)*IF(OR(A$5="Lietuvos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16.660800000000002</v>
      </c>
      <c r="S95" s="8"/>
    </row>
    <row r="96" spans="1:19" ht="60">
      <c r="A96" s="62">
        <v>2</v>
      </c>
      <c r="B96" s="62" t="s">
        <v>80</v>
      </c>
      <c r="C96" s="12" t="s">
        <v>37</v>
      </c>
      <c r="D96" s="62" t="s">
        <v>30</v>
      </c>
      <c r="E96" s="62">
        <v>3</v>
      </c>
      <c r="F96" s="62" t="s">
        <v>79</v>
      </c>
      <c r="G96" s="62">
        <v>1</v>
      </c>
      <c r="H96" s="62" t="s">
        <v>32</v>
      </c>
      <c r="I96" s="62"/>
      <c r="J96" s="62">
        <v>36</v>
      </c>
      <c r="K96" s="62">
        <v>37</v>
      </c>
      <c r="L96" s="62">
        <v>23</v>
      </c>
      <c r="M96" s="62" t="s">
        <v>33</v>
      </c>
      <c r="N96" s="3">
        <f t="shared" si="36"/>
        <v>6.96</v>
      </c>
      <c r="O96" s="9">
        <f t="shared" si="37"/>
        <v>6.96</v>
      </c>
      <c r="P96" s="4">
        <f t="shared" ref="P96" si="41">IF(O96=0,0,IF(F96="OŽ",IF(L96&gt;35,0,IF(J96&gt;35,(36-L96)*1.836,((36-L96)-(36-J96))*1.836)),0)+IF(F96="PČ",IF(L96&gt;31,0,IF(J96&gt;31,(32-L96)*1.347,((32-L96)-(32-J96))*1.347)),0)+ IF(F96="PČneol",IF(L96&gt;15,0,IF(J96&gt;15,(16-L96)*0.255,((16-L96)-(16-J96))*0.255)),0)+IF(F96="PŽ",IF(L96&gt;31,0,IF(J96&gt;31,(32-L96)*0.255,((32-L96)-(32-J96))*0.255)),0)+IF(F96="EČ",IF(L96&gt;23,0,IF(J96&gt;23,(24-L96)*0.612,((24-L96)-(24-J96))*0.612)),0)+IF(F96="EČneol",IF(L96&gt;7,0,IF(J96&gt;7,(8-L96)*0.204,((8-L96)-(8-J96))*0.204)),0)+IF(F96="EŽ",IF(L96&gt;23,0,IF(J96&gt;23,(24-L96)*0.204,((24-L96)-(24-J96))*0.204)),0)+IF(F96="PT",IF(L96&gt;31,0,IF(J96&gt;31,(32-L96)*0.204,((32-L96)-(32-J96))*0.204)),0)+IF(F96="JOŽ",IF(L96&gt;23,0,IF(J96&gt;23,(24-L96)*0.255,((24-L96)-(24-J96))*0.255)),0)+IF(F96="JPČ",IF(L96&gt;23,0,IF(J96&gt;23,(24-L96)*0.204,((24-L96)-(24-J96))*0.204)),0)+IF(F96="JEČ",IF(L96&gt;15,0,IF(J96&gt;15,(16-L96)*0.102,((16-L96)-(16-J96))*0.102)),0)+IF(F96="JEOF",IF(L96&gt;15,0,IF(J96&gt;15,(16-L96)*0.102,((16-L96)-(16-J96))*0.102)),0)+IF(F96="JnPČ",IF(L96&gt;15,0,IF(J96&gt;15,(16-L96)*0.153,((16-L96)-(16-J96))*0.153)),0)+IF(F96="JnEČ",IF(L96&gt;15,0,IF(J96&gt;15,(16-L96)*0.0765,((16-L96)-(16-J96))*0.0765)),0)+IF(F96="JčPČ",IF(L96&gt;15,0,IF(J96&gt;15,(16-L96)*0.06375,((16-L96)-(16-J96))*0.06375)),0)+IF(F96="JčEČ",IF(L96&gt;15,0,IF(J96&gt;15,(16-L96)*0.051,((16-L96)-(16-J96))*0.051)),0)+IF(F96="NEAK",IF(L96&gt;23,0,IF(J96&gt;23,(24-L96)*0.03444,((24-L96)-(24-J96))*0.03444)),0))</f>
        <v>0.20399999999999999</v>
      </c>
      <c r="Q96" s="11">
        <f t="shared" ref="Q96" si="42">IF(ISERROR(P96*100/N96),0,(P96*100/N96))</f>
        <v>2.9310344827586206</v>
      </c>
      <c r="R96" s="10">
        <f t="shared" si="40"/>
        <v>8.5968</v>
      </c>
      <c r="S96" s="8"/>
    </row>
    <row r="97" spans="1:19">
      <c r="A97" s="65" t="s">
        <v>39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7"/>
      <c r="R97" s="10">
        <f>SUM(R95:R96)</f>
        <v>25.257600000000004</v>
      </c>
      <c r="S97" s="8"/>
    </row>
    <row r="98" spans="1:19" ht="15.75">
      <c r="A98" s="24" t="s">
        <v>81</v>
      </c>
      <c r="B98" s="2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>
      <c r="A99" s="49" t="s">
        <v>51</v>
      </c>
      <c r="B99" s="49"/>
      <c r="C99" s="49"/>
      <c r="D99" s="49"/>
      <c r="E99" s="49"/>
      <c r="F99" s="49"/>
      <c r="G99" s="49"/>
      <c r="H99" s="49"/>
      <c r="I99" s="49"/>
      <c r="J99" s="15"/>
      <c r="K99" s="15"/>
      <c r="L99" s="15"/>
      <c r="M99" s="15"/>
      <c r="N99" s="15"/>
      <c r="O99" s="15"/>
      <c r="P99" s="15"/>
      <c r="Q99" s="15"/>
      <c r="R99" s="16"/>
      <c r="S99" s="8"/>
    </row>
    <row r="100" spans="1:19" s="8" customFormat="1">
      <c r="A100" s="49"/>
      <c r="B100" s="49"/>
      <c r="C100" s="49"/>
      <c r="D100" s="49"/>
      <c r="E100" s="49"/>
      <c r="F100" s="49"/>
      <c r="G100" s="49"/>
      <c r="H100" s="49"/>
      <c r="I100" s="49"/>
      <c r="J100" s="15"/>
      <c r="K100" s="15"/>
      <c r="L100" s="15"/>
      <c r="M100" s="15"/>
      <c r="N100" s="15"/>
      <c r="O100" s="15"/>
      <c r="P100" s="15"/>
      <c r="Q100" s="15"/>
      <c r="R100" s="16"/>
    </row>
    <row r="101" spans="1:19">
      <c r="A101" s="68" t="s">
        <v>82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58"/>
      <c r="R101" s="8"/>
      <c r="S101" s="8"/>
    </row>
    <row r="102" spans="1:19" ht="18">
      <c r="A102" s="70" t="s">
        <v>27</v>
      </c>
      <c r="B102" s="71"/>
      <c r="C102" s="71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8"/>
      <c r="R102" s="8"/>
      <c r="S102" s="8"/>
    </row>
    <row r="103" spans="1:19">
      <c r="A103" s="68" t="s">
        <v>83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58"/>
      <c r="R103" s="8"/>
      <c r="S103" s="8"/>
    </row>
    <row r="104" spans="1:19">
      <c r="A104" s="62">
        <v>1</v>
      </c>
      <c r="B104" s="62" t="s">
        <v>84</v>
      </c>
      <c r="C104" s="12" t="s">
        <v>44</v>
      </c>
      <c r="D104" s="62" t="s">
        <v>30</v>
      </c>
      <c r="E104" s="62">
        <v>1</v>
      </c>
      <c r="F104" s="62" t="s">
        <v>79</v>
      </c>
      <c r="G104" s="62">
        <v>1</v>
      </c>
      <c r="H104" s="62" t="s">
        <v>32</v>
      </c>
      <c r="I104" s="62"/>
      <c r="J104" s="62">
        <v>148</v>
      </c>
      <c r="K104" s="62">
        <v>36</v>
      </c>
      <c r="L104" s="62">
        <v>24</v>
      </c>
      <c r="M104" s="62" t="s">
        <v>33</v>
      </c>
      <c r="N104" s="3">
        <f t="shared" ref="N104:N106" si="43">(IF(F104="OŽ",IF(L104=1,550.8,IF(L104=2,426.38,IF(L104=3,342.14,IF(L104=4,181.44,IF(L104=5,168.48,IF(L104=6,155.52,IF(L104=7,148.5,IF(L104=8,144,0))))))))+IF(L104&lt;=8,0,IF(L104&lt;=16,137.7,IF(L104&lt;=24,108,IF(L104&lt;=32,80.1,IF(L104&lt;=36,52.2,0)))))-IF(L104&lt;=8,0,IF(L104&lt;=16,(L104-9)*2.754,IF(L104&lt;=24,(L104-17)* 2.754,IF(L104&lt;=32,(L104-25)* 2.754,IF(L104&lt;=36,(L104-33)*2.754,0))))),0)+IF(F104="PČ",IF(L104=1,449,IF(L104=2,314.6,IF(L104=3,238,IF(L104=4,172,IF(L104=5,159,IF(L104=6,145,IF(L104=7,132,IF(L104=8,119,0))))))))+IF(L104&lt;=8,0,IF(L104&lt;=16,88,IF(L104&lt;=24,55,IF(L104&lt;=32,22,0))))-IF(L104&lt;=8,0,IF(L104&lt;=16,(L104-9)*2.245,IF(L104&lt;=24,(L104-17)*2.245,IF(L104&lt;=32,(L104-25)*2.245,0)))),0)+IF(F104="PČneol",IF(L104=1,85,IF(L104=2,64.61,IF(L104=3,50.76,IF(L104=4,16.25,IF(L104=5,15,IF(L104=6,13.75,IF(L104=7,12.5,IF(L104=8,11.25,0))))))))+IF(L104&lt;=8,0,IF(L104&lt;=16,9,0))-IF(L104&lt;=8,0,IF(L104&lt;=16,(L104-9)*0.425,0)),0)+IF(F104="PŽ",IF(L104=1,85,IF(L104=2,59.5,IF(L104=3,45,IF(L104=4,32.5,IF(L104=5,30,IF(L104=6,27.5,IF(L104=7,25,IF(L104=8,22.5,0))))))))+IF(L104&lt;=8,0,IF(L104&lt;=16,19,IF(L104&lt;=24,13,IF(L104&lt;=32,8,0))))-IF(L104&lt;=8,0,IF(L104&lt;=16,(L104-9)*0.425,IF(L104&lt;=24,(L104-17)*0.425,IF(L104&lt;=32,(L104-25)*0.425,0)))),0)+IF(F104="EČ",IF(L104=1,204,IF(L104=2,156.24,IF(L104=3,123.84,IF(L104=4,72,IF(L104=5,66,IF(L104=6,60,IF(L104=7,54,IF(L104=8,48,0))))))))+IF(L104&lt;=8,0,IF(L104&lt;=16,40,IF(L104&lt;=24,25,0)))-IF(L104&lt;=8,0,IF(L104&lt;=16,(L104-9)*1.02,IF(L104&lt;=24,(L104-17)*1.02,0))),0)+IF(F104="EČneol",IF(L104=1,68,IF(L104=2,51.69,IF(L104=3,40.61,IF(L104=4,13,IF(L104=5,12,IF(L104=6,11,IF(L104=7,10,IF(L104=8,9,0)))))))))+IF(F104="EŽ",IF(L104=1,68,IF(L104=2,47.6,IF(L104=3,36,IF(L104=4,18,IF(L104=5,16.5,IF(L104=6,15,IF(L104=7,13.5,IF(L104=8,12,0))))))))+IF(L104&lt;=8,0,IF(L104&lt;=16,10,IF(L104&lt;=24,6,0)))-IF(L104&lt;=8,0,IF(L104&lt;=16,(L104-9)*0.34,IF(L104&lt;=24,(L104-17)*0.34,0))),0)+IF(F104="PT",IF(L104=1,68,IF(L104=2,52.08,IF(L104=3,41.28,IF(L104=4,24,IF(L104=5,22,IF(L104=6,20,IF(L104=7,18,IF(L104=8,16,0))))))))+IF(L104&lt;=8,0,IF(L104&lt;=16,13,IF(L104&lt;=24,9,IF(L104&lt;=32,4,0))))-IF(L104&lt;=8,0,IF(L104&lt;=16,(L104-9)*0.34,IF(L104&lt;=24,(L104-17)*0.34,IF(L104&lt;=32,(L104-25)*0.34,0)))),0)+IF(F104="JOŽ",IF(L104=1,85,IF(L104=2,59.5,IF(L104=3,45,IF(L104=4,32.5,IF(L104=5,30,IF(L104=6,27.5,IF(L104=7,25,IF(L104=8,22.5,0))))))))+IF(L104&lt;=8,0,IF(L104&lt;=16,19,IF(L104&lt;=24,13,0)))-IF(L104&lt;=8,0,IF(L104&lt;=16,(L104-9)*0.425,IF(L104&lt;=24,(L104-17)*0.425,0))),0)+IF(F104="JPČ",IF(L104=1,68,IF(L104=2,47.6,IF(L104=3,36,IF(L104=4,26,IF(L104=5,24,IF(L104=6,22,IF(L104=7,20,IF(L104=8,18,0))))))))+IF(L104&lt;=8,0,IF(L104&lt;=16,13,IF(L104&lt;=24,9,0)))-IF(L104&lt;=8,0,IF(L104&lt;=16,(L104-9)*0.34,IF(L104&lt;=24,(L104-17)*0.34,0))),0)+IF(F104="JEČ",IF(L104=1,34,IF(L104=2,26.04,IF(L104=3,20.6,IF(L104=4,12,IF(L104=5,11,IF(L104=6,10,IF(L104=7,9,IF(L104=8,8,0))))))))+IF(L104&lt;=8,0,IF(L104&lt;=16,6,0))-IF(L104&lt;=8,0,IF(L104&lt;=16,(L104-9)*0.17,0)),0)+IF(F104="JEOF",IF(L104=1,34,IF(L104=2,26.04,IF(L104=3,20.6,IF(L104=4,12,IF(L104=5,11,IF(L104=6,10,IF(L104=7,9,IF(L104=8,8,0))))))))+IF(L104&lt;=8,0,IF(L104&lt;=16,6,0))-IF(L104&lt;=8,0,IF(L104&lt;=16,(L104-9)*0.17,0)),0)+IF(F104="JnPČ",IF(L104=1,51,IF(L104=2,35.7,IF(L104=3,27,IF(L104=4,19.5,IF(L104=5,18,IF(L104=6,16.5,IF(L104=7,15,IF(L104=8,13.5,0))))))))+IF(L104&lt;=8,0,IF(L104&lt;=16,10,0))-IF(L104&lt;=8,0,IF(L104&lt;=16,(L104-9)*0.255,0)),0)+IF(F104="JnEČ",IF(L104=1,25.5,IF(L104=2,19.53,IF(L104=3,15.48,IF(L104=4,9,IF(L104=5,8.25,IF(L104=6,7.5,IF(L104=7,6.75,IF(L104=8,6,0))))))))+IF(L104&lt;=8,0,IF(L104&lt;=16,5,0))-IF(L104&lt;=8,0,IF(L104&lt;=16,(L104-9)*0.1275,0)),0)+IF(F104="JčPČ",IF(L104=1,21.25,IF(L104=2,14.5,IF(L104=3,11.5,IF(L104=4,7,IF(L104=5,6.5,IF(L104=6,6,IF(L104=7,5.5,IF(L104=8,5,0))))))))+IF(L104&lt;=8,0,IF(L104&lt;=16,4,0))-IF(L104&lt;=8,0,IF(L104&lt;=16,(L104-9)*0.10625,0)),0)+IF(F104="JčEČ",IF(L104=1,17,IF(L104=2,13.02,IF(L104=3,10.32,IF(L104=4,6,IF(L104=5,5.5,IF(L104=6,5,IF(L104=7,4.5,IF(L104=8,4,0))))))))+IF(L104&lt;=8,0,IF(L104&lt;=16,3,0))-IF(L104&lt;=8,0,IF(L104&lt;=16,(L104-9)*0.085,0)),0)+IF(F104="NEAK",IF(L104=1,11.48,IF(L104=2,8.79,IF(L104=3,6.97,IF(L104=4,4.05,IF(L104=5,3.71,IF(L104=6,3.38,IF(L104=7,3.04,IF(L104=8,2.7,0))))))))+IF(L104&lt;=8,0,IF(L104&lt;=16,2,IF(L104&lt;=24,1.3,0)))-IF(L104&lt;=8,0,IF(L104&lt;=16,(L104-9)*0.0574,IF(L104&lt;=24,(L104-17)*0.0574,0))),0))*IF(L104&lt;0,1,IF(OR(F104="PČ",F104="PŽ",F104="PT"),IF(J104&lt;32,J104/32,1),1))* IF(L104&lt;0,1,IF(OR(F104="EČ",F104="EŽ",F104="JOŽ",F104="JPČ",F104="NEAK"),IF(J104&lt;24,J104/24,1),1))*IF(L104&lt;0,1,IF(OR(F104="PČneol",F104="JEČ",F104="JEOF",F104="JnPČ",F104="JnEČ",F104="JčPČ",F104="JčEČ"),IF(J104&lt;16,J104/16,1),1))*IF(L104&lt;0,1,IF(F104="EČneol",IF(J104&lt;8,J104/8,1),1))</f>
        <v>6.6199999999999992</v>
      </c>
      <c r="O104" s="9">
        <f t="shared" ref="O104:O106" si="44">IF(F104="OŽ",N104,IF(H104="Ne",IF(J104*0.3&lt;J104-L104,N104,0),IF(J104*0.1&lt;J104-L104,N104,0)))</f>
        <v>6.6199999999999992</v>
      </c>
      <c r="P104" s="4">
        <f t="shared" ref="P104" si="45">IF(O104=0,0,IF(F104="OŽ",IF(L104&gt;35,0,IF(J104&gt;35,(36-L104)*1.836,((36-L104)-(36-J104))*1.836)),0)+IF(F104="PČ",IF(L104&gt;31,0,IF(J104&gt;31,(32-L104)*1.347,((32-L104)-(32-J104))*1.347)),0)+ IF(F104="PČneol",IF(L104&gt;15,0,IF(J104&gt;15,(16-L104)*0.255,((16-L104)-(16-J104))*0.255)),0)+IF(F104="PŽ",IF(L104&gt;31,0,IF(J104&gt;31,(32-L104)*0.255,((32-L104)-(32-J104))*0.255)),0)+IF(F104="EČ",IF(L104&gt;23,0,IF(J104&gt;23,(24-L104)*0.612,((24-L104)-(24-J104))*0.612)),0)+IF(F104="EČneol",IF(L104&gt;7,0,IF(J104&gt;7,(8-L104)*0.204,((8-L104)-(8-J104))*0.204)),0)+IF(F104="EŽ",IF(L104&gt;23,0,IF(J104&gt;23,(24-L104)*0.204,((24-L104)-(24-J104))*0.204)),0)+IF(F104="PT",IF(L104&gt;31,0,IF(J104&gt;31,(32-L104)*0.204,((32-L104)-(32-J104))*0.204)),0)+IF(F104="JOŽ",IF(L104&gt;23,0,IF(J104&gt;23,(24-L104)*0.255,((24-L104)-(24-J104))*0.255)),0)+IF(F104="JPČ",IF(L104&gt;23,0,IF(J104&gt;23,(24-L104)*0.204,((24-L104)-(24-J104))*0.204)),0)+IF(F104="JEČ",IF(L104&gt;15,0,IF(J104&gt;15,(16-L104)*0.102,((16-L104)-(16-J104))*0.102)),0)+IF(F104="JEOF",IF(L104&gt;15,0,IF(J104&gt;15,(16-L104)*0.102,((16-L104)-(16-J104))*0.102)),0)+IF(F104="JnPČ",IF(L104&gt;15,0,IF(J104&gt;15,(16-L104)*0.153,((16-L104)-(16-J104))*0.153)),0)+IF(F104="JnEČ",IF(L104&gt;15,0,IF(J104&gt;15,(16-L104)*0.0765,((16-L104)-(16-J104))*0.0765)),0)+IF(F104="JčPČ",IF(L104&gt;15,0,IF(J104&gt;15,(16-L104)*0.06375,((16-L104)-(16-J104))*0.06375)),0)+IF(F104="JčEČ",IF(L104&gt;15,0,IF(J104&gt;15,(16-L104)*0.051,((16-L104)-(16-J104))*0.051)),0)+IF(F104="NEAK",IF(L104&gt;23,0,IF(J104&gt;23,(24-L104)*0.03444,((24-L104)-(24-J104))*0.03444)),0))</f>
        <v>0</v>
      </c>
      <c r="Q104" s="11">
        <f t="shared" ref="Q104" si="46">IF(ISERROR(P104*100/N104),0,(P104*100/N104))</f>
        <v>0</v>
      </c>
      <c r="R104" s="10">
        <f t="shared" ref="R104:R106" si="47">IF(Q104&lt;=30,O104+P104,O104+O104*0.3)*IF(G104=1,0.4,IF(G104=2,0.75,IF(G104="1 (kas 4 m. 1 k. nerengiamos)",0.52,1)))*IF(D104="olimpinė",1,IF(M104="Ne",0.5,1))*IF(OR(A$5="Lietuvos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federacija"),IF(OR(J104&lt;8,K104&lt;16),0,1),1)*E104*IF(I104&lt;=1,1,1/I104)*IF(OR(A$5="Lietuvos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2.6479999999999997</v>
      </c>
      <c r="S104" s="8"/>
    </row>
    <row r="105" spans="1:19" ht="45">
      <c r="A105" s="62">
        <v>2</v>
      </c>
      <c r="B105" s="62" t="s">
        <v>85</v>
      </c>
      <c r="C105" s="12" t="s">
        <v>37</v>
      </c>
      <c r="D105" s="62" t="s">
        <v>30</v>
      </c>
      <c r="E105" s="62">
        <v>3</v>
      </c>
      <c r="F105" s="62" t="s">
        <v>79</v>
      </c>
      <c r="G105" s="62">
        <v>1</v>
      </c>
      <c r="H105" s="62" t="s">
        <v>32</v>
      </c>
      <c r="I105" s="62"/>
      <c r="J105" s="62">
        <v>33</v>
      </c>
      <c r="K105" s="62">
        <v>35</v>
      </c>
      <c r="L105" s="62">
        <v>23</v>
      </c>
      <c r="M105" s="62" t="s">
        <v>33</v>
      </c>
      <c r="N105" s="3">
        <f t="shared" si="43"/>
        <v>6.96</v>
      </c>
      <c r="O105" s="9">
        <f t="shared" si="44"/>
        <v>6.96</v>
      </c>
      <c r="P105" s="4">
        <f t="shared" ref="P105:P106" si="48">IF(O105=0,0,IF(F105="OŽ",IF(L105&gt;35,0,IF(J105&gt;35,(36-L105)*1.836,((36-L105)-(36-J105))*1.836)),0)+IF(F105="PČ",IF(L105&gt;31,0,IF(J105&gt;31,(32-L105)*1.347,((32-L105)-(32-J105))*1.347)),0)+ IF(F105="PČneol",IF(L105&gt;15,0,IF(J105&gt;15,(16-L105)*0.255,((16-L105)-(16-J105))*0.255)),0)+IF(F105="PŽ",IF(L105&gt;31,0,IF(J105&gt;31,(32-L105)*0.255,((32-L105)-(32-J105))*0.255)),0)+IF(F105="EČ",IF(L105&gt;23,0,IF(J105&gt;23,(24-L105)*0.612,((24-L105)-(24-J105))*0.612)),0)+IF(F105="EČneol",IF(L105&gt;7,0,IF(J105&gt;7,(8-L105)*0.204,((8-L105)-(8-J105))*0.204)),0)+IF(F105="EŽ",IF(L105&gt;23,0,IF(J105&gt;23,(24-L105)*0.204,((24-L105)-(24-J105))*0.204)),0)+IF(F105="PT",IF(L105&gt;31,0,IF(J105&gt;31,(32-L105)*0.204,((32-L105)-(32-J105))*0.204)),0)+IF(F105="JOŽ",IF(L105&gt;23,0,IF(J105&gt;23,(24-L105)*0.255,((24-L105)-(24-J105))*0.255)),0)+IF(F105="JPČ",IF(L105&gt;23,0,IF(J105&gt;23,(24-L105)*0.204,((24-L105)-(24-J105))*0.204)),0)+IF(F105="JEČ",IF(L105&gt;15,0,IF(J105&gt;15,(16-L105)*0.102,((16-L105)-(16-J105))*0.102)),0)+IF(F105="JEOF",IF(L105&gt;15,0,IF(J105&gt;15,(16-L105)*0.102,((16-L105)-(16-J105))*0.102)),0)+IF(F105="JnPČ",IF(L105&gt;15,0,IF(J105&gt;15,(16-L105)*0.153,((16-L105)-(16-J105))*0.153)),0)+IF(F105="JnEČ",IF(L105&gt;15,0,IF(J105&gt;15,(16-L105)*0.0765,((16-L105)-(16-J105))*0.0765)),0)+IF(F105="JčPČ",IF(L105&gt;15,0,IF(J105&gt;15,(16-L105)*0.06375,((16-L105)-(16-J105))*0.06375)),0)+IF(F105="JčEČ",IF(L105&gt;15,0,IF(J105&gt;15,(16-L105)*0.051,((16-L105)-(16-J105))*0.051)),0)+IF(F105="NEAK",IF(L105&gt;23,0,IF(J105&gt;23,(24-L105)*0.03444,((24-L105)-(24-J105))*0.03444)),0))</f>
        <v>0.20399999999999999</v>
      </c>
      <c r="Q105" s="11">
        <f t="shared" ref="Q105:Q106" si="49">IF(ISERROR(P105*100/N105),0,(P105*100/N105))</f>
        <v>2.9310344827586206</v>
      </c>
      <c r="R105" s="10">
        <f t="shared" si="47"/>
        <v>8.5968</v>
      </c>
      <c r="S105" s="8"/>
    </row>
    <row r="106" spans="1:19" ht="45">
      <c r="A106" s="62">
        <v>3</v>
      </c>
      <c r="B106" s="62" t="s">
        <v>86</v>
      </c>
      <c r="C106" s="12" t="s">
        <v>37</v>
      </c>
      <c r="D106" s="62" t="s">
        <v>30</v>
      </c>
      <c r="E106" s="62">
        <v>3</v>
      </c>
      <c r="F106" s="62" t="s">
        <v>79</v>
      </c>
      <c r="G106" s="62">
        <v>1</v>
      </c>
      <c r="H106" s="62" t="s">
        <v>32</v>
      </c>
      <c r="I106" s="62"/>
      <c r="J106" s="62">
        <v>31</v>
      </c>
      <c r="K106" s="62">
        <v>36</v>
      </c>
      <c r="L106" s="62">
        <v>19</v>
      </c>
      <c r="M106" s="62" t="s">
        <v>33</v>
      </c>
      <c r="N106" s="3">
        <f t="shared" si="43"/>
        <v>8.32</v>
      </c>
      <c r="O106" s="9">
        <f t="shared" si="44"/>
        <v>8.32</v>
      </c>
      <c r="P106" s="4">
        <f t="shared" si="48"/>
        <v>1.02</v>
      </c>
      <c r="Q106" s="11">
        <f t="shared" si="49"/>
        <v>12.259615384615385</v>
      </c>
      <c r="R106" s="10">
        <f t="shared" si="47"/>
        <v>11.208</v>
      </c>
      <c r="S106" s="8"/>
    </row>
    <row r="107" spans="1:19">
      <c r="A107" s="65" t="s">
        <v>39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7"/>
      <c r="R107" s="10">
        <f>SUM(R104:R106)</f>
        <v>22.4528</v>
      </c>
      <c r="S107" s="8"/>
    </row>
    <row r="108" spans="1:19" ht="15.75">
      <c r="A108" s="24" t="s">
        <v>87</v>
      </c>
      <c r="B108" s="2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/>
      <c r="S108" s="8"/>
    </row>
    <row r="109" spans="1:19">
      <c r="A109" s="49" t="s">
        <v>51</v>
      </c>
      <c r="B109" s="49"/>
      <c r="C109" s="49"/>
      <c r="D109" s="49"/>
      <c r="E109" s="49"/>
      <c r="F109" s="49"/>
      <c r="G109" s="49"/>
      <c r="H109" s="49"/>
      <c r="I109" s="49"/>
      <c r="J109" s="15"/>
      <c r="K109" s="15"/>
      <c r="L109" s="15"/>
      <c r="M109" s="15"/>
      <c r="N109" s="15"/>
      <c r="O109" s="15"/>
      <c r="P109" s="15"/>
      <c r="Q109" s="15"/>
      <c r="R109" s="16"/>
      <c r="S109" s="8"/>
    </row>
    <row r="110" spans="1:19" s="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15"/>
      <c r="K110" s="15"/>
      <c r="L110" s="15"/>
      <c r="M110" s="15"/>
      <c r="N110" s="15"/>
      <c r="O110" s="15"/>
      <c r="P110" s="15"/>
      <c r="Q110" s="15"/>
      <c r="R110" s="16"/>
    </row>
    <row r="111" spans="1:19">
      <c r="A111" s="68" t="s">
        <v>88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58"/>
      <c r="R111" s="8"/>
      <c r="S111" s="8"/>
    </row>
    <row r="112" spans="1:19" ht="18">
      <c r="A112" s="70" t="s">
        <v>27</v>
      </c>
      <c r="B112" s="71"/>
      <c r="C112" s="71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8"/>
      <c r="R112" s="8"/>
      <c r="S112" s="8"/>
    </row>
    <row r="113" spans="1:19">
      <c r="A113" s="68" t="s">
        <v>89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58"/>
      <c r="R113" s="8"/>
      <c r="S113" s="8"/>
    </row>
    <row r="114" spans="1:19" ht="60">
      <c r="A114" s="62">
        <v>1</v>
      </c>
      <c r="B114" s="62" t="s">
        <v>90</v>
      </c>
      <c r="C114" s="12" t="s">
        <v>37</v>
      </c>
      <c r="D114" s="62" t="s">
        <v>30</v>
      </c>
      <c r="E114" s="62">
        <v>3</v>
      </c>
      <c r="F114" s="62" t="s">
        <v>79</v>
      </c>
      <c r="G114" s="62">
        <v>1</v>
      </c>
      <c r="H114" s="62" t="s">
        <v>32</v>
      </c>
      <c r="I114" s="62"/>
      <c r="J114" s="62">
        <v>35</v>
      </c>
      <c r="K114" s="62">
        <v>35</v>
      </c>
      <c r="L114" s="62">
        <v>20</v>
      </c>
      <c r="M114" s="62" t="s">
        <v>33</v>
      </c>
      <c r="N114" s="3">
        <f t="shared" ref="N114:N115" si="50">(IF(F114="OŽ",IF(L114=1,550.8,IF(L114=2,426.38,IF(L114=3,342.14,IF(L114=4,181.44,IF(L114=5,168.48,IF(L114=6,155.52,IF(L114=7,148.5,IF(L114=8,144,0))))))))+IF(L114&lt;=8,0,IF(L114&lt;=16,137.7,IF(L114&lt;=24,108,IF(L114&lt;=32,80.1,IF(L114&lt;=36,52.2,0)))))-IF(L114&lt;=8,0,IF(L114&lt;=16,(L114-9)*2.754,IF(L114&lt;=24,(L114-17)* 2.754,IF(L114&lt;=32,(L114-25)* 2.754,IF(L114&lt;=36,(L114-33)*2.754,0))))),0)+IF(F114="PČ",IF(L114=1,449,IF(L114=2,314.6,IF(L114=3,238,IF(L114=4,172,IF(L114=5,159,IF(L114=6,145,IF(L114=7,132,IF(L114=8,119,0))))))))+IF(L114&lt;=8,0,IF(L114&lt;=16,88,IF(L114&lt;=24,55,IF(L114&lt;=32,22,0))))-IF(L114&lt;=8,0,IF(L114&lt;=16,(L114-9)*2.245,IF(L114&lt;=24,(L114-17)*2.245,IF(L114&lt;=32,(L114-25)*2.245,0)))),0)+IF(F114="PČneol",IF(L114=1,85,IF(L114=2,64.61,IF(L114=3,50.76,IF(L114=4,16.25,IF(L114=5,15,IF(L114=6,13.75,IF(L114=7,12.5,IF(L114=8,11.25,0))))))))+IF(L114&lt;=8,0,IF(L114&lt;=16,9,0))-IF(L114&lt;=8,0,IF(L114&lt;=16,(L114-9)*0.425,0)),0)+IF(F114="PŽ",IF(L114=1,85,IF(L114=2,59.5,IF(L114=3,45,IF(L114=4,32.5,IF(L114=5,30,IF(L114=6,27.5,IF(L114=7,25,IF(L114=8,22.5,0))))))))+IF(L114&lt;=8,0,IF(L114&lt;=16,19,IF(L114&lt;=24,13,IF(L114&lt;=32,8,0))))-IF(L114&lt;=8,0,IF(L114&lt;=16,(L114-9)*0.425,IF(L114&lt;=24,(L114-17)*0.425,IF(L114&lt;=32,(L114-25)*0.425,0)))),0)+IF(F114="EČ",IF(L114=1,204,IF(L114=2,156.24,IF(L114=3,123.84,IF(L114=4,72,IF(L114=5,66,IF(L114=6,60,IF(L114=7,54,IF(L114=8,48,0))))))))+IF(L114&lt;=8,0,IF(L114&lt;=16,40,IF(L114&lt;=24,25,0)))-IF(L114&lt;=8,0,IF(L114&lt;=16,(L114-9)*1.02,IF(L114&lt;=24,(L114-17)*1.02,0))),0)+IF(F114="EČneol",IF(L114=1,68,IF(L114=2,51.69,IF(L114=3,40.61,IF(L114=4,13,IF(L114=5,12,IF(L114=6,11,IF(L114=7,10,IF(L114=8,9,0)))))))))+IF(F114="EŽ",IF(L114=1,68,IF(L114=2,47.6,IF(L114=3,36,IF(L114=4,18,IF(L114=5,16.5,IF(L114=6,15,IF(L114=7,13.5,IF(L114=8,12,0))))))))+IF(L114&lt;=8,0,IF(L114&lt;=16,10,IF(L114&lt;=24,6,0)))-IF(L114&lt;=8,0,IF(L114&lt;=16,(L114-9)*0.34,IF(L114&lt;=24,(L114-17)*0.34,0))),0)+IF(F114="PT",IF(L114=1,68,IF(L114=2,52.08,IF(L114=3,41.28,IF(L114=4,24,IF(L114=5,22,IF(L114=6,20,IF(L114=7,18,IF(L114=8,16,0))))))))+IF(L114&lt;=8,0,IF(L114&lt;=16,13,IF(L114&lt;=24,9,IF(L114&lt;=32,4,0))))-IF(L114&lt;=8,0,IF(L114&lt;=16,(L114-9)*0.34,IF(L114&lt;=24,(L114-17)*0.34,IF(L114&lt;=32,(L114-25)*0.34,0)))),0)+IF(F114="JOŽ",IF(L114=1,85,IF(L114=2,59.5,IF(L114=3,45,IF(L114=4,32.5,IF(L114=5,30,IF(L114=6,27.5,IF(L114=7,25,IF(L114=8,22.5,0))))))))+IF(L114&lt;=8,0,IF(L114&lt;=16,19,IF(L114&lt;=24,13,0)))-IF(L114&lt;=8,0,IF(L114&lt;=16,(L114-9)*0.425,IF(L114&lt;=24,(L114-17)*0.425,0))),0)+IF(F114="JPČ",IF(L114=1,68,IF(L114=2,47.6,IF(L114=3,36,IF(L114=4,26,IF(L114=5,24,IF(L114=6,22,IF(L114=7,20,IF(L114=8,18,0))))))))+IF(L114&lt;=8,0,IF(L114&lt;=16,13,IF(L114&lt;=24,9,0)))-IF(L114&lt;=8,0,IF(L114&lt;=16,(L114-9)*0.34,IF(L114&lt;=24,(L114-17)*0.34,0))),0)+IF(F114="JEČ",IF(L114=1,34,IF(L114=2,26.04,IF(L114=3,20.6,IF(L114=4,12,IF(L114=5,11,IF(L114=6,10,IF(L114=7,9,IF(L114=8,8,0))))))))+IF(L114&lt;=8,0,IF(L114&lt;=16,6,0))-IF(L114&lt;=8,0,IF(L114&lt;=16,(L114-9)*0.17,0)),0)+IF(F114="JEOF",IF(L114=1,34,IF(L114=2,26.04,IF(L114=3,20.6,IF(L114=4,12,IF(L114=5,11,IF(L114=6,10,IF(L114=7,9,IF(L114=8,8,0))))))))+IF(L114&lt;=8,0,IF(L114&lt;=16,6,0))-IF(L114&lt;=8,0,IF(L114&lt;=16,(L114-9)*0.17,0)),0)+IF(F114="JnPČ",IF(L114=1,51,IF(L114=2,35.7,IF(L114=3,27,IF(L114=4,19.5,IF(L114=5,18,IF(L114=6,16.5,IF(L114=7,15,IF(L114=8,13.5,0))))))))+IF(L114&lt;=8,0,IF(L114&lt;=16,10,0))-IF(L114&lt;=8,0,IF(L114&lt;=16,(L114-9)*0.255,0)),0)+IF(F114="JnEČ",IF(L114=1,25.5,IF(L114=2,19.53,IF(L114=3,15.48,IF(L114=4,9,IF(L114=5,8.25,IF(L114=6,7.5,IF(L114=7,6.75,IF(L114=8,6,0))))))))+IF(L114&lt;=8,0,IF(L114&lt;=16,5,0))-IF(L114&lt;=8,0,IF(L114&lt;=16,(L114-9)*0.1275,0)),0)+IF(F114="JčPČ",IF(L114=1,21.25,IF(L114=2,14.5,IF(L114=3,11.5,IF(L114=4,7,IF(L114=5,6.5,IF(L114=6,6,IF(L114=7,5.5,IF(L114=8,5,0))))))))+IF(L114&lt;=8,0,IF(L114&lt;=16,4,0))-IF(L114&lt;=8,0,IF(L114&lt;=16,(L114-9)*0.10625,0)),0)+IF(F114="JčEČ",IF(L114=1,17,IF(L114=2,13.02,IF(L114=3,10.32,IF(L114=4,6,IF(L114=5,5.5,IF(L114=6,5,IF(L114=7,4.5,IF(L114=8,4,0))))))))+IF(L114&lt;=8,0,IF(L114&lt;=16,3,0))-IF(L114&lt;=8,0,IF(L114&lt;=16,(L114-9)*0.085,0)),0)+IF(F114="NEAK",IF(L114=1,11.48,IF(L114=2,8.79,IF(L114=3,6.97,IF(L114=4,4.05,IF(L114=5,3.71,IF(L114=6,3.38,IF(L114=7,3.04,IF(L114=8,2.7,0))))))))+IF(L114&lt;=8,0,IF(L114&lt;=16,2,IF(L114&lt;=24,1.3,0)))-IF(L114&lt;=8,0,IF(L114&lt;=16,(L114-9)*0.0574,IF(L114&lt;=24,(L114-17)*0.0574,0))),0))*IF(L114&lt;0,1,IF(OR(F114="PČ",F114="PŽ",F114="PT"),IF(J114&lt;32,J114/32,1),1))* IF(L114&lt;0,1,IF(OR(F114="EČ",F114="EŽ",F114="JOŽ",F114="JPČ",F114="NEAK"),IF(J114&lt;24,J114/24,1),1))*IF(L114&lt;0,1,IF(OR(F114="PČneol",F114="JEČ",F114="JEOF",F114="JnPČ",F114="JnEČ",F114="JčPČ",F114="JčEČ"),IF(J114&lt;16,J114/16,1),1))*IF(L114&lt;0,1,IF(F114="EČneol",IF(J114&lt;8,J114/8,1),1))</f>
        <v>7.98</v>
      </c>
      <c r="O114" s="9">
        <f t="shared" ref="O114:O115" si="51">IF(F114="OŽ",N114,IF(H114="Ne",IF(J114*0.3&lt;J114-L114,N114,0),IF(J114*0.1&lt;J114-L114,N114,0)))</f>
        <v>7.98</v>
      </c>
      <c r="P114" s="4">
        <f t="shared" ref="P114" si="52">IF(O114=0,0,IF(F114="OŽ",IF(L114&gt;35,0,IF(J114&gt;35,(36-L114)*1.836,((36-L114)-(36-J114))*1.836)),0)+IF(F114="PČ",IF(L114&gt;31,0,IF(J114&gt;31,(32-L114)*1.347,((32-L114)-(32-J114))*1.347)),0)+ IF(F114="PČneol",IF(L114&gt;15,0,IF(J114&gt;15,(16-L114)*0.255,((16-L114)-(16-J114))*0.255)),0)+IF(F114="PŽ",IF(L114&gt;31,0,IF(J114&gt;31,(32-L114)*0.255,((32-L114)-(32-J114))*0.255)),0)+IF(F114="EČ",IF(L114&gt;23,0,IF(J114&gt;23,(24-L114)*0.612,((24-L114)-(24-J114))*0.612)),0)+IF(F114="EČneol",IF(L114&gt;7,0,IF(J114&gt;7,(8-L114)*0.204,((8-L114)-(8-J114))*0.204)),0)+IF(F114="EŽ",IF(L114&gt;23,0,IF(J114&gt;23,(24-L114)*0.204,((24-L114)-(24-J114))*0.204)),0)+IF(F114="PT",IF(L114&gt;31,0,IF(J114&gt;31,(32-L114)*0.204,((32-L114)-(32-J114))*0.204)),0)+IF(F114="JOŽ",IF(L114&gt;23,0,IF(J114&gt;23,(24-L114)*0.255,((24-L114)-(24-J114))*0.255)),0)+IF(F114="JPČ",IF(L114&gt;23,0,IF(J114&gt;23,(24-L114)*0.204,((24-L114)-(24-J114))*0.204)),0)+IF(F114="JEČ",IF(L114&gt;15,0,IF(J114&gt;15,(16-L114)*0.102,((16-L114)-(16-J114))*0.102)),0)+IF(F114="JEOF",IF(L114&gt;15,0,IF(J114&gt;15,(16-L114)*0.102,((16-L114)-(16-J114))*0.102)),0)+IF(F114="JnPČ",IF(L114&gt;15,0,IF(J114&gt;15,(16-L114)*0.153,((16-L114)-(16-J114))*0.153)),0)+IF(F114="JnEČ",IF(L114&gt;15,0,IF(J114&gt;15,(16-L114)*0.0765,((16-L114)-(16-J114))*0.0765)),0)+IF(F114="JčPČ",IF(L114&gt;15,0,IF(J114&gt;15,(16-L114)*0.06375,((16-L114)-(16-J114))*0.06375)),0)+IF(F114="JčEČ",IF(L114&gt;15,0,IF(J114&gt;15,(16-L114)*0.051,((16-L114)-(16-J114))*0.051)),0)+IF(F114="NEAK",IF(L114&gt;23,0,IF(J114&gt;23,(24-L114)*0.03444,((24-L114)-(24-J114))*0.03444)),0))</f>
        <v>0.81599999999999995</v>
      </c>
      <c r="Q114" s="11">
        <f t="shared" ref="Q114" si="53">IF(ISERROR(P114*100/N114),0,(P114*100/N114))</f>
        <v>10.225563909774435</v>
      </c>
      <c r="R114" s="10">
        <f t="shared" ref="R114:R115" si="54">IF(Q114&lt;=30,O114+P114,O114+O114*0.3)*IF(G114=1,0.4,IF(G114=2,0.75,IF(G114="1 (kas 4 m. 1 k. nerengiamos)",0.52,1)))*IF(D114="olimpinė",1,IF(M114="Ne",0.5,1))*IF(OR(A$5="Lietuvos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federacija"),IF(OR(J114&lt;8,K114&lt;16),0,1),1)*E114*IF(I114&lt;=1,1,1/I114)*IF(OR(A$5="Lietuvos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10.555200000000003</v>
      </c>
      <c r="S114" s="8"/>
    </row>
    <row r="115" spans="1:19" ht="60">
      <c r="A115" s="62">
        <v>2</v>
      </c>
      <c r="B115" s="62" t="s">
        <v>91</v>
      </c>
      <c r="C115" s="12" t="s">
        <v>37</v>
      </c>
      <c r="D115" s="62" t="s">
        <v>30</v>
      </c>
      <c r="E115" s="62">
        <v>3</v>
      </c>
      <c r="F115" s="62" t="s">
        <v>79</v>
      </c>
      <c r="G115" s="62">
        <v>1</v>
      </c>
      <c r="H115" s="62" t="s">
        <v>32</v>
      </c>
      <c r="I115" s="62"/>
      <c r="J115" s="62">
        <v>27</v>
      </c>
      <c r="K115" s="62">
        <v>35</v>
      </c>
      <c r="L115" s="62">
        <v>14</v>
      </c>
      <c r="M115" s="62" t="s">
        <v>33</v>
      </c>
      <c r="N115" s="3">
        <f t="shared" si="50"/>
        <v>11.3</v>
      </c>
      <c r="O115" s="9">
        <f t="shared" si="51"/>
        <v>11.3</v>
      </c>
      <c r="P115" s="4">
        <f t="shared" ref="P115" si="55">IF(O115=0,0,IF(F115="OŽ",IF(L115&gt;35,0,IF(J115&gt;35,(36-L115)*1.836,((36-L115)-(36-J115))*1.836)),0)+IF(F115="PČ",IF(L115&gt;31,0,IF(J115&gt;31,(32-L115)*1.347,((32-L115)-(32-J115))*1.347)),0)+ IF(F115="PČneol",IF(L115&gt;15,0,IF(J115&gt;15,(16-L115)*0.255,((16-L115)-(16-J115))*0.255)),0)+IF(F115="PŽ",IF(L115&gt;31,0,IF(J115&gt;31,(32-L115)*0.255,((32-L115)-(32-J115))*0.255)),0)+IF(F115="EČ",IF(L115&gt;23,0,IF(J115&gt;23,(24-L115)*0.612,((24-L115)-(24-J115))*0.612)),0)+IF(F115="EČneol",IF(L115&gt;7,0,IF(J115&gt;7,(8-L115)*0.204,((8-L115)-(8-J115))*0.204)),0)+IF(F115="EŽ",IF(L115&gt;23,0,IF(J115&gt;23,(24-L115)*0.204,((24-L115)-(24-J115))*0.204)),0)+IF(F115="PT",IF(L115&gt;31,0,IF(J115&gt;31,(32-L115)*0.204,((32-L115)-(32-J115))*0.204)),0)+IF(F115="JOŽ",IF(L115&gt;23,0,IF(J115&gt;23,(24-L115)*0.255,((24-L115)-(24-J115))*0.255)),0)+IF(F115="JPČ",IF(L115&gt;23,0,IF(J115&gt;23,(24-L115)*0.204,((24-L115)-(24-J115))*0.204)),0)+IF(F115="JEČ",IF(L115&gt;15,0,IF(J115&gt;15,(16-L115)*0.102,((16-L115)-(16-J115))*0.102)),0)+IF(F115="JEOF",IF(L115&gt;15,0,IF(J115&gt;15,(16-L115)*0.102,((16-L115)-(16-J115))*0.102)),0)+IF(F115="JnPČ",IF(L115&gt;15,0,IF(J115&gt;15,(16-L115)*0.153,((16-L115)-(16-J115))*0.153)),0)+IF(F115="JnEČ",IF(L115&gt;15,0,IF(J115&gt;15,(16-L115)*0.0765,((16-L115)-(16-J115))*0.0765)),0)+IF(F115="JčPČ",IF(L115&gt;15,0,IF(J115&gt;15,(16-L115)*0.06375,((16-L115)-(16-J115))*0.06375)),0)+IF(F115="JčEČ",IF(L115&gt;15,0,IF(J115&gt;15,(16-L115)*0.051,((16-L115)-(16-J115))*0.051)),0)+IF(F115="NEAK",IF(L115&gt;23,0,IF(J115&gt;23,(24-L115)*0.03444,((24-L115)-(24-J115))*0.03444)),0))</f>
        <v>2.04</v>
      </c>
      <c r="Q115" s="11">
        <f t="shared" ref="Q115" si="56">IF(ISERROR(P115*100/N115),0,(P115*100/N115))</f>
        <v>18.053097345132741</v>
      </c>
      <c r="R115" s="10">
        <f t="shared" si="54"/>
        <v>16.008000000000003</v>
      </c>
      <c r="S115" s="8"/>
    </row>
    <row r="116" spans="1:19">
      <c r="A116" s="65" t="s">
        <v>39</v>
      </c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7"/>
      <c r="R116" s="10">
        <f>SUM(R114:R115)</f>
        <v>26.563200000000005</v>
      </c>
      <c r="S116" s="8"/>
    </row>
    <row r="117" spans="1:19" ht="15.75">
      <c r="A117" s="24" t="s">
        <v>92</v>
      </c>
      <c r="B117" s="2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6"/>
      <c r="S117" s="8"/>
    </row>
    <row r="118" spans="1:19">
      <c r="A118" s="49" t="s">
        <v>51</v>
      </c>
      <c r="B118" s="49"/>
      <c r="C118" s="49"/>
      <c r="D118" s="49"/>
      <c r="E118" s="49"/>
      <c r="F118" s="49"/>
      <c r="G118" s="49"/>
      <c r="H118" s="49"/>
      <c r="I118" s="49"/>
      <c r="J118" s="15"/>
      <c r="K118" s="15"/>
      <c r="L118" s="15"/>
      <c r="M118" s="15"/>
      <c r="N118" s="15"/>
      <c r="O118" s="15"/>
      <c r="P118" s="15"/>
      <c r="Q118" s="15"/>
      <c r="R118" s="16"/>
      <c r="S118" s="8"/>
    </row>
    <row r="119" spans="1:19" s="8" customFormat="1">
      <c r="A119" s="49"/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9">
      <c r="A120" s="68" t="s">
        <v>93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58"/>
      <c r="R120" s="8"/>
      <c r="S120" s="8"/>
    </row>
    <row r="121" spans="1:19" ht="18">
      <c r="A121" s="70" t="s">
        <v>27</v>
      </c>
      <c r="B121" s="71"/>
      <c r="C121" s="71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8"/>
      <c r="R121" s="8"/>
      <c r="S121" s="8"/>
    </row>
    <row r="122" spans="1:19">
      <c r="A122" s="68" t="s">
        <v>89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58"/>
      <c r="R122" s="8"/>
      <c r="S122" s="8"/>
    </row>
    <row r="123" spans="1:19" ht="60">
      <c r="A123" s="62">
        <v>1</v>
      </c>
      <c r="B123" s="62" t="s">
        <v>94</v>
      </c>
      <c r="C123" s="12" t="s">
        <v>37</v>
      </c>
      <c r="D123" s="62" t="s">
        <v>30</v>
      </c>
      <c r="E123" s="62">
        <v>3</v>
      </c>
      <c r="F123" s="62" t="s">
        <v>79</v>
      </c>
      <c r="G123" s="62">
        <v>1</v>
      </c>
      <c r="H123" s="62" t="s">
        <v>32</v>
      </c>
      <c r="I123" s="62"/>
      <c r="J123" s="62">
        <v>35</v>
      </c>
      <c r="K123" s="62">
        <v>35</v>
      </c>
      <c r="L123" s="62">
        <v>18</v>
      </c>
      <c r="M123" s="62" t="s">
        <v>33</v>
      </c>
      <c r="N123" s="3">
        <f t="shared" ref="N123:N124" si="57">(IF(F123="OŽ",IF(L123=1,550.8,IF(L123=2,426.38,IF(L123=3,342.14,IF(L123=4,181.44,IF(L123=5,168.48,IF(L123=6,155.52,IF(L123=7,148.5,IF(L123=8,144,0))))))))+IF(L123&lt;=8,0,IF(L123&lt;=16,137.7,IF(L123&lt;=24,108,IF(L123&lt;=32,80.1,IF(L123&lt;=36,52.2,0)))))-IF(L123&lt;=8,0,IF(L123&lt;=16,(L123-9)*2.754,IF(L123&lt;=24,(L123-17)* 2.754,IF(L123&lt;=32,(L123-25)* 2.754,IF(L123&lt;=36,(L123-33)*2.754,0))))),0)+IF(F123="PČ",IF(L123=1,449,IF(L123=2,314.6,IF(L123=3,238,IF(L123=4,172,IF(L123=5,159,IF(L123=6,145,IF(L123=7,132,IF(L123=8,119,0))))))))+IF(L123&lt;=8,0,IF(L123&lt;=16,88,IF(L123&lt;=24,55,IF(L123&lt;=32,22,0))))-IF(L123&lt;=8,0,IF(L123&lt;=16,(L123-9)*2.245,IF(L123&lt;=24,(L123-17)*2.245,IF(L123&lt;=32,(L123-25)*2.245,0)))),0)+IF(F123="PČneol",IF(L123=1,85,IF(L123=2,64.61,IF(L123=3,50.76,IF(L123=4,16.25,IF(L123=5,15,IF(L123=6,13.75,IF(L123=7,12.5,IF(L123=8,11.25,0))))))))+IF(L123&lt;=8,0,IF(L123&lt;=16,9,0))-IF(L123&lt;=8,0,IF(L123&lt;=16,(L123-9)*0.425,0)),0)+IF(F123="PŽ",IF(L123=1,85,IF(L123=2,59.5,IF(L123=3,45,IF(L123=4,32.5,IF(L123=5,30,IF(L123=6,27.5,IF(L123=7,25,IF(L123=8,22.5,0))))))))+IF(L123&lt;=8,0,IF(L123&lt;=16,19,IF(L123&lt;=24,13,IF(L123&lt;=32,8,0))))-IF(L123&lt;=8,0,IF(L123&lt;=16,(L123-9)*0.425,IF(L123&lt;=24,(L123-17)*0.425,IF(L123&lt;=32,(L123-25)*0.425,0)))),0)+IF(F123="EČ",IF(L123=1,204,IF(L123=2,156.24,IF(L123=3,123.84,IF(L123=4,72,IF(L123=5,66,IF(L123=6,60,IF(L123=7,54,IF(L123=8,48,0))))))))+IF(L123&lt;=8,0,IF(L123&lt;=16,40,IF(L123&lt;=24,25,0)))-IF(L123&lt;=8,0,IF(L123&lt;=16,(L123-9)*1.02,IF(L123&lt;=24,(L123-17)*1.02,0))),0)+IF(F123="EČneol",IF(L123=1,68,IF(L123=2,51.69,IF(L123=3,40.61,IF(L123=4,13,IF(L123=5,12,IF(L123=6,11,IF(L123=7,10,IF(L123=8,9,0)))))))))+IF(F123="EŽ",IF(L123=1,68,IF(L123=2,47.6,IF(L123=3,36,IF(L123=4,18,IF(L123=5,16.5,IF(L123=6,15,IF(L123=7,13.5,IF(L123=8,12,0))))))))+IF(L123&lt;=8,0,IF(L123&lt;=16,10,IF(L123&lt;=24,6,0)))-IF(L123&lt;=8,0,IF(L123&lt;=16,(L123-9)*0.34,IF(L123&lt;=24,(L123-17)*0.34,0))),0)+IF(F123="PT",IF(L123=1,68,IF(L123=2,52.08,IF(L123=3,41.28,IF(L123=4,24,IF(L123=5,22,IF(L123=6,20,IF(L123=7,18,IF(L123=8,16,0))))))))+IF(L123&lt;=8,0,IF(L123&lt;=16,13,IF(L123&lt;=24,9,IF(L123&lt;=32,4,0))))-IF(L123&lt;=8,0,IF(L123&lt;=16,(L123-9)*0.34,IF(L123&lt;=24,(L123-17)*0.34,IF(L123&lt;=32,(L123-25)*0.34,0)))),0)+IF(F123="JOŽ",IF(L123=1,85,IF(L123=2,59.5,IF(L123=3,45,IF(L123=4,32.5,IF(L123=5,30,IF(L123=6,27.5,IF(L123=7,25,IF(L123=8,22.5,0))))))))+IF(L123&lt;=8,0,IF(L123&lt;=16,19,IF(L123&lt;=24,13,0)))-IF(L123&lt;=8,0,IF(L123&lt;=16,(L123-9)*0.425,IF(L123&lt;=24,(L123-17)*0.425,0))),0)+IF(F123="JPČ",IF(L123=1,68,IF(L123=2,47.6,IF(L123=3,36,IF(L123=4,26,IF(L123=5,24,IF(L123=6,22,IF(L123=7,20,IF(L123=8,18,0))))))))+IF(L123&lt;=8,0,IF(L123&lt;=16,13,IF(L123&lt;=24,9,0)))-IF(L123&lt;=8,0,IF(L123&lt;=16,(L123-9)*0.34,IF(L123&lt;=24,(L123-17)*0.34,0))),0)+IF(F123="JEČ",IF(L123=1,34,IF(L123=2,26.04,IF(L123=3,20.6,IF(L123=4,12,IF(L123=5,11,IF(L123=6,10,IF(L123=7,9,IF(L123=8,8,0))))))))+IF(L123&lt;=8,0,IF(L123&lt;=16,6,0))-IF(L123&lt;=8,0,IF(L123&lt;=16,(L123-9)*0.17,0)),0)+IF(F123="JEOF",IF(L123=1,34,IF(L123=2,26.04,IF(L123=3,20.6,IF(L123=4,12,IF(L123=5,11,IF(L123=6,10,IF(L123=7,9,IF(L123=8,8,0))))))))+IF(L123&lt;=8,0,IF(L123&lt;=16,6,0))-IF(L123&lt;=8,0,IF(L123&lt;=16,(L123-9)*0.17,0)),0)+IF(F123="JnPČ",IF(L123=1,51,IF(L123=2,35.7,IF(L123=3,27,IF(L123=4,19.5,IF(L123=5,18,IF(L123=6,16.5,IF(L123=7,15,IF(L123=8,13.5,0))))))))+IF(L123&lt;=8,0,IF(L123&lt;=16,10,0))-IF(L123&lt;=8,0,IF(L123&lt;=16,(L123-9)*0.255,0)),0)+IF(F123="JnEČ",IF(L123=1,25.5,IF(L123=2,19.53,IF(L123=3,15.48,IF(L123=4,9,IF(L123=5,8.25,IF(L123=6,7.5,IF(L123=7,6.75,IF(L123=8,6,0))))))))+IF(L123&lt;=8,0,IF(L123&lt;=16,5,0))-IF(L123&lt;=8,0,IF(L123&lt;=16,(L123-9)*0.1275,0)),0)+IF(F123="JčPČ",IF(L123=1,21.25,IF(L123=2,14.5,IF(L123=3,11.5,IF(L123=4,7,IF(L123=5,6.5,IF(L123=6,6,IF(L123=7,5.5,IF(L123=8,5,0))))))))+IF(L123&lt;=8,0,IF(L123&lt;=16,4,0))-IF(L123&lt;=8,0,IF(L123&lt;=16,(L123-9)*0.10625,0)),0)+IF(F123="JčEČ",IF(L123=1,17,IF(L123=2,13.02,IF(L123=3,10.32,IF(L123=4,6,IF(L123=5,5.5,IF(L123=6,5,IF(L123=7,4.5,IF(L123=8,4,0))))))))+IF(L123&lt;=8,0,IF(L123&lt;=16,3,0))-IF(L123&lt;=8,0,IF(L123&lt;=16,(L123-9)*0.085,0)),0)+IF(F123="NEAK",IF(L123=1,11.48,IF(L123=2,8.79,IF(L123=3,6.97,IF(L123=4,4.05,IF(L123=5,3.71,IF(L123=6,3.38,IF(L123=7,3.04,IF(L123=8,2.7,0))))))))+IF(L123&lt;=8,0,IF(L123&lt;=16,2,IF(L123&lt;=24,1.3,0)))-IF(L123&lt;=8,0,IF(L123&lt;=16,(L123-9)*0.0574,IF(L123&lt;=24,(L123-17)*0.0574,0))),0))*IF(L123&lt;0,1,IF(OR(F123="PČ",F123="PŽ",F123="PT"),IF(J123&lt;32,J123/32,1),1))* IF(L123&lt;0,1,IF(OR(F123="EČ",F123="EŽ",F123="JOŽ",F123="JPČ",F123="NEAK"),IF(J123&lt;24,J123/24,1),1))*IF(L123&lt;0,1,IF(OR(F123="PČneol",F123="JEČ",F123="JEOF",F123="JnPČ",F123="JnEČ",F123="JčPČ",F123="JčEČ"),IF(J123&lt;16,J123/16,1),1))*IF(L123&lt;0,1,IF(F123="EČneol",IF(J123&lt;8,J123/8,1),1))</f>
        <v>8.66</v>
      </c>
      <c r="O123" s="9">
        <f t="shared" ref="O123:O124" si="58">IF(F123="OŽ",N123,IF(H123="Ne",IF(J123*0.3&lt;J123-L123,N123,0),IF(J123*0.1&lt;J123-L123,N123,0)))</f>
        <v>8.66</v>
      </c>
      <c r="P123" s="4">
        <f t="shared" ref="P123" si="59">IF(O123=0,0,IF(F123="OŽ",IF(L123&gt;35,0,IF(J123&gt;35,(36-L123)*1.836,((36-L123)-(36-J123))*1.836)),0)+IF(F123="PČ",IF(L123&gt;31,0,IF(J123&gt;31,(32-L123)*1.347,((32-L123)-(32-J123))*1.347)),0)+ IF(F123="PČneol",IF(L123&gt;15,0,IF(J123&gt;15,(16-L123)*0.255,((16-L123)-(16-J123))*0.255)),0)+IF(F123="PŽ",IF(L123&gt;31,0,IF(J123&gt;31,(32-L123)*0.255,((32-L123)-(32-J123))*0.255)),0)+IF(F123="EČ",IF(L123&gt;23,0,IF(J123&gt;23,(24-L123)*0.612,((24-L123)-(24-J123))*0.612)),0)+IF(F123="EČneol",IF(L123&gt;7,0,IF(J123&gt;7,(8-L123)*0.204,((8-L123)-(8-J123))*0.204)),0)+IF(F123="EŽ",IF(L123&gt;23,0,IF(J123&gt;23,(24-L123)*0.204,((24-L123)-(24-J123))*0.204)),0)+IF(F123="PT",IF(L123&gt;31,0,IF(J123&gt;31,(32-L123)*0.204,((32-L123)-(32-J123))*0.204)),0)+IF(F123="JOŽ",IF(L123&gt;23,0,IF(J123&gt;23,(24-L123)*0.255,((24-L123)-(24-J123))*0.255)),0)+IF(F123="JPČ",IF(L123&gt;23,0,IF(J123&gt;23,(24-L123)*0.204,((24-L123)-(24-J123))*0.204)),0)+IF(F123="JEČ",IF(L123&gt;15,0,IF(J123&gt;15,(16-L123)*0.102,((16-L123)-(16-J123))*0.102)),0)+IF(F123="JEOF",IF(L123&gt;15,0,IF(J123&gt;15,(16-L123)*0.102,((16-L123)-(16-J123))*0.102)),0)+IF(F123="JnPČ",IF(L123&gt;15,0,IF(J123&gt;15,(16-L123)*0.153,((16-L123)-(16-J123))*0.153)),0)+IF(F123="JnEČ",IF(L123&gt;15,0,IF(J123&gt;15,(16-L123)*0.0765,((16-L123)-(16-J123))*0.0765)),0)+IF(F123="JčPČ",IF(L123&gt;15,0,IF(J123&gt;15,(16-L123)*0.06375,((16-L123)-(16-J123))*0.06375)),0)+IF(F123="JčEČ",IF(L123&gt;15,0,IF(J123&gt;15,(16-L123)*0.051,((16-L123)-(16-J123))*0.051)),0)+IF(F123="NEAK",IF(L123&gt;23,0,IF(J123&gt;23,(24-L123)*0.03444,((24-L123)-(24-J123))*0.03444)),0))</f>
        <v>1.224</v>
      </c>
      <c r="Q123" s="11">
        <f t="shared" ref="Q123" si="60">IF(ISERROR(P123*100/N123),0,(P123*100/N123))</f>
        <v>14.133949191685911</v>
      </c>
      <c r="R123" s="10">
        <f t="shared" ref="R123:R124" si="61">IF(Q123&lt;=30,O123+P123,O123+O123*0.3)*IF(G123=1,0.4,IF(G123=2,0.75,IF(G123="1 (kas 4 m. 1 k. nerengiamos)",0.52,1)))*IF(D123="olimpinė",1,IF(M123="Ne",0.5,1))*IF(OR(A$5="Lietuvos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federacija"),IF(OR(J123&lt;8,K123&lt;16),0,1),1)*E123*IF(I123&lt;=1,1,1/I123)*IF(OR(A$5="Lietuvos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11.860800000000001</v>
      </c>
      <c r="S123" s="8"/>
    </row>
    <row r="124" spans="1:19" ht="60">
      <c r="A124" s="62">
        <v>2</v>
      </c>
      <c r="B124" s="62" t="s">
        <v>95</v>
      </c>
      <c r="C124" s="12" t="s">
        <v>37</v>
      </c>
      <c r="D124" s="62" t="s">
        <v>30</v>
      </c>
      <c r="E124" s="62">
        <v>3</v>
      </c>
      <c r="F124" s="62" t="s">
        <v>79</v>
      </c>
      <c r="G124" s="62">
        <v>1</v>
      </c>
      <c r="H124" s="62" t="s">
        <v>32</v>
      </c>
      <c r="I124" s="62"/>
      <c r="J124" s="62">
        <v>28</v>
      </c>
      <c r="K124" s="62">
        <v>35</v>
      </c>
      <c r="L124" s="62">
        <v>18</v>
      </c>
      <c r="M124" s="62" t="s">
        <v>33</v>
      </c>
      <c r="N124" s="3">
        <f t="shared" si="57"/>
        <v>8.66</v>
      </c>
      <c r="O124" s="9">
        <f t="shared" si="58"/>
        <v>8.66</v>
      </c>
      <c r="P124" s="4">
        <f t="shared" ref="P124" si="62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1.224</v>
      </c>
      <c r="Q124" s="11">
        <f t="shared" ref="Q124" si="63">IF(ISERROR(P124*100/N124),0,(P124*100/N124))</f>
        <v>14.133949191685911</v>
      </c>
      <c r="R124" s="10">
        <f t="shared" si="61"/>
        <v>11.860800000000001</v>
      </c>
      <c r="S124" s="8"/>
    </row>
    <row r="125" spans="1:19">
      <c r="A125" s="65" t="s">
        <v>39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7"/>
      <c r="R125" s="10">
        <f>SUM(R123:R124)</f>
        <v>23.721600000000002</v>
      </c>
      <c r="S125" s="8"/>
    </row>
    <row r="126" spans="1:19" ht="15.75">
      <c r="A126" s="24" t="s">
        <v>96</v>
      </c>
      <c r="B126" s="2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  <c r="S126" s="8"/>
    </row>
    <row r="127" spans="1:19">
      <c r="A127" s="49" t="s">
        <v>51</v>
      </c>
      <c r="B127" s="49"/>
      <c r="C127" s="49"/>
      <c r="D127" s="49"/>
      <c r="E127" s="49"/>
      <c r="F127" s="49"/>
      <c r="G127" s="49"/>
      <c r="H127" s="49"/>
      <c r="I127" s="49"/>
      <c r="J127" s="15"/>
      <c r="K127" s="15"/>
      <c r="L127" s="15"/>
      <c r="M127" s="15"/>
      <c r="N127" s="15"/>
      <c r="O127" s="15"/>
      <c r="P127" s="15"/>
      <c r="Q127" s="15"/>
      <c r="R127" s="16"/>
      <c r="S127" s="8"/>
    </row>
    <row r="128" spans="1:19" s="8" customFormat="1">
      <c r="A128" s="49"/>
      <c r="B128" s="49"/>
      <c r="C128" s="49"/>
      <c r="D128" s="49"/>
      <c r="E128" s="49"/>
      <c r="F128" s="49"/>
      <c r="G128" s="49"/>
      <c r="H128" s="49"/>
      <c r="I128" s="49"/>
      <c r="J128" s="15"/>
      <c r="K128" s="15"/>
      <c r="L128" s="15"/>
      <c r="M128" s="15"/>
      <c r="N128" s="15"/>
      <c r="O128" s="15"/>
      <c r="P128" s="15"/>
      <c r="Q128" s="15"/>
      <c r="R128" s="16"/>
    </row>
    <row r="129" spans="1:19">
      <c r="A129" s="68" t="s">
        <v>97</v>
      </c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58"/>
      <c r="R129" s="8"/>
      <c r="S129" s="8"/>
    </row>
    <row r="130" spans="1:19" ht="18">
      <c r="A130" s="70" t="s">
        <v>27</v>
      </c>
      <c r="B130" s="71"/>
      <c r="C130" s="71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8"/>
      <c r="R130" s="8"/>
      <c r="S130" s="8"/>
    </row>
    <row r="131" spans="1:19">
      <c r="A131" s="68" t="s">
        <v>98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58"/>
      <c r="R131" s="8"/>
      <c r="S131" s="8"/>
    </row>
    <row r="132" spans="1:19">
      <c r="A132" s="62">
        <v>1</v>
      </c>
      <c r="B132" s="62" t="s">
        <v>99</v>
      </c>
      <c r="C132" s="12" t="s">
        <v>44</v>
      </c>
      <c r="D132" s="62" t="s">
        <v>30</v>
      </c>
      <c r="E132" s="62">
        <v>1</v>
      </c>
      <c r="F132" s="62" t="s">
        <v>100</v>
      </c>
      <c r="G132" s="62">
        <v>1</v>
      </c>
      <c r="H132" s="62" t="s">
        <v>32</v>
      </c>
      <c r="I132" s="62"/>
      <c r="J132" s="62">
        <v>106</v>
      </c>
      <c r="K132" s="62">
        <v>32</v>
      </c>
      <c r="L132" s="62">
        <v>11</v>
      </c>
      <c r="M132" s="62" t="s">
        <v>33</v>
      </c>
      <c r="N132" s="3">
        <f t="shared" ref="N132:N134" si="64">(IF(F132="OŽ",IF(L132=1,550.8,IF(L132=2,426.38,IF(L132=3,342.14,IF(L132=4,181.44,IF(L132=5,168.48,IF(L132=6,155.52,IF(L132=7,148.5,IF(L132=8,144,0))))))))+IF(L132&lt;=8,0,IF(L132&lt;=16,137.7,IF(L132&lt;=24,108,IF(L132&lt;=32,80.1,IF(L132&lt;=36,52.2,0)))))-IF(L132&lt;=8,0,IF(L132&lt;=16,(L132-9)*2.754,IF(L132&lt;=24,(L132-17)* 2.754,IF(L132&lt;=32,(L132-25)* 2.754,IF(L132&lt;=36,(L132-33)*2.754,0))))),0)+IF(F132="PČ",IF(L132=1,449,IF(L132=2,314.6,IF(L132=3,238,IF(L132=4,172,IF(L132=5,159,IF(L132=6,145,IF(L132=7,132,IF(L132=8,119,0))))))))+IF(L132&lt;=8,0,IF(L132&lt;=16,88,IF(L132&lt;=24,55,IF(L132&lt;=32,22,0))))-IF(L132&lt;=8,0,IF(L132&lt;=16,(L132-9)*2.245,IF(L132&lt;=24,(L132-17)*2.245,IF(L132&lt;=32,(L132-25)*2.245,0)))),0)+IF(F132="PČneol",IF(L132=1,85,IF(L132=2,64.61,IF(L132=3,50.76,IF(L132=4,16.25,IF(L132=5,15,IF(L132=6,13.75,IF(L132=7,12.5,IF(L132=8,11.25,0))))))))+IF(L132&lt;=8,0,IF(L132&lt;=16,9,0))-IF(L132&lt;=8,0,IF(L132&lt;=16,(L132-9)*0.425,0)),0)+IF(F132="PŽ",IF(L132=1,85,IF(L132=2,59.5,IF(L132=3,45,IF(L132=4,32.5,IF(L132=5,30,IF(L132=6,27.5,IF(L132=7,25,IF(L132=8,22.5,0))))))))+IF(L132&lt;=8,0,IF(L132&lt;=16,19,IF(L132&lt;=24,13,IF(L132&lt;=32,8,0))))-IF(L132&lt;=8,0,IF(L132&lt;=16,(L132-9)*0.425,IF(L132&lt;=24,(L132-17)*0.425,IF(L132&lt;=32,(L132-25)*0.425,0)))),0)+IF(F132="EČ",IF(L132=1,204,IF(L132=2,156.24,IF(L132=3,123.84,IF(L132=4,72,IF(L132=5,66,IF(L132=6,60,IF(L132=7,54,IF(L132=8,48,0))))))))+IF(L132&lt;=8,0,IF(L132&lt;=16,40,IF(L132&lt;=24,25,0)))-IF(L132&lt;=8,0,IF(L132&lt;=16,(L132-9)*1.02,IF(L132&lt;=24,(L132-17)*1.02,0))),0)+IF(F132="EČneol",IF(L132=1,68,IF(L132=2,51.69,IF(L132=3,40.61,IF(L132=4,13,IF(L132=5,12,IF(L132=6,11,IF(L132=7,10,IF(L132=8,9,0)))))))))+IF(F132="EŽ",IF(L132=1,68,IF(L132=2,47.6,IF(L132=3,36,IF(L132=4,18,IF(L132=5,16.5,IF(L132=6,15,IF(L132=7,13.5,IF(L132=8,12,0))))))))+IF(L132&lt;=8,0,IF(L132&lt;=16,10,IF(L132&lt;=24,6,0)))-IF(L132&lt;=8,0,IF(L132&lt;=16,(L132-9)*0.34,IF(L132&lt;=24,(L132-17)*0.34,0))),0)+IF(F132="PT",IF(L132=1,68,IF(L132=2,52.08,IF(L132=3,41.28,IF(L132=4,24,IF(L132=5,22,IF(L132=6,20,IF(L132=7,18,IF(L132=8,16,0))))))))+IF(L132&lt;=8,0,IF(L132&lt;=16,13,IF(L132&lt;=24,9,IF(L132&lt;=32,4,0))))-IF(L132&lt;=8,0,IF(L132&lt;=16,(L132-9)*0.34,IF(L132&lt;=24,(L132-17)*0.34,IF(L132&lt;=32,(L132-25)*0.34,0)))),0)+IF(F132="JOŽ",IF(L132=1,85,IF(L132=2,59.5,IF(L132=3,45,IF(L132=4,32.5,IF(L132=5,30,IF(L132=6,27.5,IF(L132=7,25,IF(L132=8,22.5,0))))))))+IF(L132&lt;=8,0,IF(L132&lt;=16,19,IF(L132&lt;=24,13,0)))-IF(L132&lt;=8,0,IF(L132&lt;=16,(L132-9)*0.425,IF(L132&lt;=24,(L132-17)*0.425,0))),0)+IF(F132="JPČ",IF(L132=1,68,IF(L132=2,47.6,IF(L132=3,36,IF(L132=4,26,IF(L132=5,24,IF(L132=6,22,IF(L132=7,20,IF(L132=8,18,0))))))))+IF(L132&lt;=8,0,IF(L132&lt;=16,13,IF(L132&lt;=24,9,0)))-IF(L132&lt;=8,0,IF(L132&lt;=16,(L132-9)*0.34,IF(L132&lt;=24,(L132-17)*0.34,0))),0)+IF(F132="JEČ",IF(L132=1,34,IF(L132=2,26.04,IF(L132=3,20.6,IF(L132=4,12,IF(L132=5,11,IF(L132=6,10,IF(L132=7,9,IF(L132=8,8,0))))))))+IF(L132&lt;=8,0,IF(L132&lt;=16,6,0))-IF(L132&lt;=8,0,IF(L132&lt;=16,(L132-9)*0.17,0)),0)+IF(F132="JEOF",IF(L132=1,34,IF(L132=2,26.04,IF(L132=3,20.6,IF(L132=4,12,IF(L132=5,11,IF(L132=6,10,IF(L132=7,9,IF(L132=8,8,0))))))))+IF(L132&lt;=8,0,IF(L132&lt;=16,6,0))-IF(L132&lt;=8,0,IF(L132&lt;=16,(L132-9)*0.17,0)),0)+IF(F132="JnPČ",IF(L132=1,51,IF(L132=2,35.7,IF(L132=3,27,IF(L132=4,19.5,IF(L132=5,18,IF(L132=6,16.5,IF(L132=7,15,IF(L132=8,13.5,0))))))))+IF(L132&lt;=8,0,IF(L132&lt;=16,10,0))-IF(L132&lt;=8,0,IF(L132&lt;=16,(L132-9)*0.255,0)),0)+IF(F132="JnEČ",IF(L132=1,25.5,IF(L132=2,19.53,IF(L132=3,15.48,IF(L132=4,9,IF(L132=5,8.25,IF(L132=6,7.5,IF(L132=7,6.75,IF(L132=8,6,0))))))))+IF(L132&lt;=8,0,IF(L132&lt;=16,5,0))-IF(L132&lt;=8,0,IF(L132&lt;=16,(L132-9)*0.1275,0)),0)+IF(F132="JčPČ",IF(L132=1,21.25,IF(L132=2,14.5,IF(L132=3,11.5,IF(L132=4,7,IF(L132=5,6.5,IF(L132=6,6,IF(L132=7,5.5,IF(L132=8,5,0))))))))+IF(L132&lt;=8,0,IF(L132&lt;=16,4,0))-IF(L132&lt;=8,0,IF(L132&lt;=16,(L132-9)*0.10625,0)),0)+IF(F132="JčEČ",IF(L132=1,17,IF(L132=2,13.02,IF(L132=3,10.32,IF(L132=4,6,IF(L132=5,5.5,IF(L132=6,5,IF(L132=7,4.5,IF(L132=8,4,0))))))))+IF(L132&lt;=8,0,IF(L132&lt;=16,3,0))-IF(L132&lt;=8,0,IF(L132&lt;=16,(L132-9)*0.085,0)),0)+IF(F132="NEAK",IF(L132=1,11.48,IF(L132=2,8.79,IF(L132=3,6.97,IF(L132=4,4.05,IF(L132=5,3.71,IF(L132=6,3.38,IF(L132=7,3.04,IF(L132=8,2.7,0))))))))+IF(L132&lt;=8,0,IF(L132&lt;=16,2,IF(L132&lt;=24,1.3,0)))-IF(L132&lt;=8,0,IF(L132&lt;=16,(L132-9)*0.0574,IF(L132&lt;=24,(L132-17)*0.0574,0))),0))*IF(L132&lt;0,1,IF(OR(F132="PČ",F132="PŽ",F132="PT"),IF(J132&lt;32,J132/32,1),1))* IF(L132&lt;0,1,IF(OR(F132="EČ",F132="EŽ",F132="JOŽ",F132="JPČ",F132="NEAK"),IF(J132&lt;24,J132/24,1),1))*IF(L132&lt;0,1,IF(OR(F132="PČneol",F132="JEČ",F132="JEOF",F132="JnPČ",F132="JnEČ",F132="JčPČ",F132="JčEČ"),IF(J132&lt;16,J132/16,1),1))*IF(L132&lt;0,1,IF(F132="EČneol",IF(J132&lt;8,J132/8,1),1))</f>
        <v>4.7450000000000001</v>
      </c>
      <c r="O132" s="9">
        <f t="shared" ref="O132:O134" si="65">IF(F132="OŽ",N132,IF(H132="Ne",IF(J132*0.3&lt;J132-L132,N132,0),IF(J132*0.1&lt;J132-L132,N132,0)))</f>
        <v>4.7450000000000001</v>
      </c>
      <c r="P132" s="4">
        <f t="shared" ref="P132" si="66">IF(O132=0,0,IF(F132="OŽ",IF(L132&gt;35,0,IF(J132&gt;35,(36-L132)*1.836,((36-L132)-(36-J132))*1.836)),0)+IF(F132="PČ",IF(L132&gt;31,0,IF(J132&gt;31,(32-L132)*1.347,((32-L132)-(32-J132))*1.347)),0)+ IF(F132="PČneol",IF(L132&gt;15,0,IF(J132&gt;15,(16-L132)*0.255,((16-L132)-(16-J132))*0.255)),0)+IF(F132="PŽ",IF(L132&gt;31,0,IF(J132&gt;31,(32-L132)*0.255,((32-L132)-(32-J132))*0.255)),0)+IF(F132="EČ",IF(L132&gt;23,0,IF(J132&gt;23,(24-L132)*0.612,((24-L132)-(24-J132))*0.612)),0)+IF(F132="EČneol",IF(L132&gt;7,0,IF(J132&gt;7,(8-L132)*0.204,((8-L132)-(8-J132))*0.204)),0)+IF(F132="EŽ",IF(L132&gt;23,0,IF(J132&gt;23,(24-L132)*0.204,((24-L132)-(24-J132))*0.204)),0)+IF(F132="PT",IF(L132&gt;31,0,IF(J132&gt;31,(32-L132)*0.204,((32-L132)-(32-J132))*0.204)),0)+IF(F132="JOŽ",IF(L132&gt;23,0,IF(J132&gt;23,(24-L132)*0.255,((24-L132)-(24-J132))*0.255)),0)+IF(F132="JPČ",IF(L132&gt;23,0,IF(J132&gt;23,(24-L132)*0.204,((24-L132)-(24-J132))*0.204)),0)+IF(F132="JEČ",IF(L132&gt;15,0,IF(J132&gt;15,(16-L132)*0.102,((16-L132)-(16-J132))*0.102)),0)+IF(F132="JEOF",IF(L132&gt;15,0,IF(J132&gt;15,(16-L132)*0.102,((16-L132)-(16-J132))*0.102)),0)+IF(F132="JnPČ",IF(L132&gt;15,0,IF(J132&gt;15,(16-L132)*0.153,((16-L132)-(16-J132))*0.153)),0)+IF(F132="JnEČ",IF(L132&gt;15,0,IF(J132&gt;15,(16-L132)*0.0765,((16-L132)-(16-J132))*0.0765)),0)+IF(F132="JčPČ",IF(L132&gt;15,0,IF(J132&gt;15,(16-L132)*0.06375,((16-L132)-(16-J132))*0.06375)),0)+IF(F132="JčEČ",IF(L132&gt;15,0,IF(J132&gt;15,(16-L132)*0.051,((16-L132)-(16-J132))*0.051)),0)+IF(F132="NEAK",IF(L132&gt;23,0,IF(J132&gt;23,(24-L132)*0.03444,((24-L132)-(24-J132))*0.03444)),0))</f>
        <v>0.38250000000000001</v>
      </c>
      <c r="Q132" s="11">
        <f t="shared" ref="Q132" si="67">IF(ISERROR(P132*100/N132),0,(P132*100/N132))</f>
        <v>8.0611169652265549</v>
      </c>
      <c r="R132" s="10">
        <f t="shared" ref="R132:R134" si="68">IF(Q132&lt;=30,O132+P132,O132+O132*0.3)*IF(G132=1,0.4,IF(G132=2,0.75,IF(G132="1 (kas 4 m. 1 k. nerengiamos)",0.52,1)))*IF(D132="olimpinė",1,IF(M132="Ne",0.5,1))*IF(OR(A$5="Lietuvos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federacija"),IF(OR(J132&lt;8,K132&lt;16),0,1),1)*E132*IF(I132&lt;=1,1,1/I132)*IF(OR(A$5="Lietuvos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2.0510000000000002</v>
      </c>
      <c r="S132" s="8"/>
    </row>
    <row r="133" spans="1:19" ht="45">
      <c r="A133" s="62">
        <v>2</v>
      </c>
      <c r="B133" s="62" t="s">
        <v>101</v>
      </c>
      <c r="C133" s="12" t="s">
        <v>37</v>
      </c>
      <c r="D133" s="62" t="s">
        <v>30</v>
      </c>
      <c r="E133" s="62">
        <v>3</v>
      </c>
      <c r="F133" s="62" t="s">
        <v>100</v>
      </c>
      <c r="G133" s="62">
        <v>1</v>
      </c>
      <c r="H133" s="62" t="s">
        <v>32</v>
      </c>
      <c r="I133" s="62"/>
      <c r="J133" s="62">
        <v>29</v>
      </c>
      <c r="K133" s="62">
        <v>32</v>
      </c>
      <c r="L133" s="62">
        <v>6</v>
      </c>
      <c r="M133" s="62" t="s">
        <v>33</v>
      </c>
      <c r="N133" s="3">
        <f t="shared" si="64"/>
        <v>7.5</v>
      </c>
      <c r="O133" s="9">
        <f t="shared" si="65"/>
        <v>7.5</v>
      </c>
      <c r="P133" s="4">
        <f t="shared" ref="P133:P134" si="69">IF(O133=0,0,IF(F133="OŽ",IF(L133&gt;35,0,IF(J133&gt;35,(36-L133)*1.836,((36-L133)-(36-J133))*1.836)),0)+IF(F133="PČ",IF(L133&gt;31,0,IF(J133&gt;31,(32-L133)*1.347,((32-L133)-(32-J133))*1.347)),0)+ IF(F133="PČneol",IF(L133&gt;15,0,IF(J133&gt;15,(16-L133)*0.255,((16-L133)-(16-J133))*0.255)),0)+IF(F133="PŽ",IF(L133&gt;31,0,IF(J133&gt;31,(32-L133)*0.255,((32-L133)-(32-J133))*0.255)),0)+IF(F133="EČ",IF(L133&gt;23,0,IF(J133&gt;23,(24-L133)*0.612,((24-L133)-(24-J133))*0.612)),0)+IF(F133="EČneol",IF(L133&gt;7,0,IF(J133&gt;7,(8-L133)*0.204,((8-L133)-(8-J133))*0.204)),0)+IF(F133="EŽ",IF(L133&gt;23,0,IF(J133&gt;23,(24-L133)*0.204,((24-L133)-(24-J133))*0.204)),0)+IF(F133="PT",IF(L133&gt;31,0,IF(J133&gt;31,(32-L133)*0.204,((32-L133)-(32-J133))*0.204)),0)+IF(F133="JOŽ",IF(L133&gt;23,0,IF(J133&gt;23,(24-L133)*0.255,((24-L133)-(24-J133))*0.255)),0)+IF(F133="JPČ",IF(L133&gt;23,0,IF(J133&gt;23,(24-L133)*0.204,((24-L133)-(24-J133))*0.204)),0)+IF(F133="JEČ",IF(L133&gt;15,0,IF(J133&gt;15,(16-L133)*0.102,((16-L133)-(16-J133))*0.102)),0)+IF(F133="JEOF",IF(L133&gt;15,0,IF(J133&gt;15,(16-L133)*0.102,((16-L133)-(16-J133))*0.102)),0)+IF(F133="JnPČ",IF(L133&gt;15,0,IF(J133&gt;15,(16-L133)*0.153,((16-L133)-(16-J133))*0.153)),0)+IF(F133="JnEČ",IF(L133&gt;15,0,IF(J133&gt;15,(16-L133)*0.0765,((16-L133)-(16-J133))*0.0765)),0)+IF(F133="JčPČ",IF(L133&gt;15,0,IF(J133&gt;15,(16-L133)*0.06375,((16-L133)-(16-J133))*0.06375)),0)+IF(F133="JčEČ",IF(L133&gt;15,0,IF(J133&gt;15,(16-L133)*0.051,((16-L133)-(16-J133))*0.051)),0)+IF(F133="NEAK",IF(L133&gt;23,0,IF(J133&gt;23,(24-L133)*0.03444,((24-L133)-(24-J133))*0.03444)),0))</f>
        <v>0.76500000000000001</v>
      </c>
      <c r="Q133" s="11">
        <f t="shared" ref="Q133:Q134" si="70">IF(ISERROR(P133*100/N133),0,(P133*100/N133))</f>
        <v>10.199999999999999</v>
      </c>
      <c r="R133" s="10">
        <f t="shared" si="68"/>
        <v>9.918000000000001</v>
      </c>
      <c r="S133" s="8"/>
    </row>
    <row r="134" spans="1:19" ht="45">
      <c r="A134" s="62">
        <v>3</v>
      </c>
      <c r="B134" s="62" t="s">
        <v>102</v>
      </c>
      <c r="C134" s="12" t="s">
        <v>37</v>
      </c>
      <c r="D134" s="62" t="s">
        <v>30</v>
      </c>
      <c r="E134" s="62">
        <v>3</v>
      </c>
      <c r="F134" s="62" t="s">
        <v>100</v>
      </c>
      <c r="G134" s="62">
        <v>1</v>
      </c>
      <c r="H134" s="62" t="s">
        <v>32</v>
      </c>
      <c r="I134" s="62"/>
      <c r="J134" s="62">
        <v>27</v>
      </c>
      <c r="K134" s="62">
        <v>32</v>
      </c>
      <c r="L134" s="62">
        <v>12</v>
      </c>
      <c r="M134" s="62" t="s">
        <v>33</v>
      </c>
      <c r="N134" s="3">
        <f t="shared" si="64"/>
        <v>4.6174999999999997</v>
      </c>
      <c r="O134" s="9">
        <f t="shared" si="65"/>
        <v>4.6174999999999997</v>
      </c>
      <c r="P134" s="4">
        <f t="shared" si="69"/>
        <v>0.30599999999999999</v>
      </c>
      <c r="Q134" s="11">
        <f t="shared" si="70"/>
        <v>6.6269626421223604</v>
      </c>
      <c r="R134" s="10">
        <f t="shared" si="68"/>
        <v>5.9081999999999999</v>
      </c>
      <c r="S134" s="8"/>
    </row>
    <row r="135" spans="1:19">
      <c r="A135" s="65" t="s">
        <v>39</v>
      </c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7"/>
      <c r="R135" s="10">
        <f>SUM(R132:R134)</f>
        <v>17.877200000000002</v>
      </c>
      <c r="S135" s="8"/>
    </row>
    <row r="136" spans="1:19" ht="15.75">
      <c r="A136" s="24" t="s">
        <v>103</v>
      </c>
      <c r="B136" s="2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8"/>
    </row>
    <row r="137" spans="1:19">
      <c r="A137" s="49" t="s">
        <v>51</v>
      </c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  <c r="S137" s="8"/>
    </row>
    <row r="138" spans="1:19" s="8" customFormat="1">
      <c r="A138" s="49"/>
      <c r="B138" s="49"/>
      <c r="C138" s="49"/>
      <c r="D138" s="49"/>
      <c r="E138" s="49"/>
      <c r="F138" s="49"/>
      <c r="G138" s="49"/>
      <c r="H138" s="49"/>
      <c r="I138" s="49"/>
      <c r="J138" s="15"/>
      <c r="K138" s="15"/>
      <c r="L138" s="15"/>
      <c r="M138" s="15"/>
      <c r="N138" s="15"/>
      <c r="O138" s="15"/>
      <c r="P138" s="15"/>
      <c r="Q138" s="15"/>
      <c r="R138" s="16"/>
    </row>
    <row r="139" spans="1:19" ht="13.9" customHeight="1">
      <c r="A139" s="68" t="s">
        <v>104</v>
      </c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58"/>
      <c r="R139" s="8"/>
      <c r="S139" s="8"/>
    </row>
    <row r="140" spans="1:19" ht="15.6" customHeight="1">
      <c r="A140" s="70" t="s">
        <v>27</v>
      </c>
      <c r="B140" s="71"/>
      <c r="C140" s="71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8"/>
      <c r="R140" s="8"/>
      <c r="S140" s="8"/>
    </row>
    <row r="141" spans="1:19" ht="13.9" customHeight="1">
      <c r="A141" s="68" t="s">
        <v>105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58"/>
      <c r="R141" s="8"/>
      <c r="S141" s="8"/>
    </row>
    <row r="142" spans="1:19">
      <c r="A142" s="62">
        <v>1</v>
      </c>
      <c r="B142" s="62" t="s">
        <v>84</v>
      </c>
      <c r="C142" s="12" t="s">
        <v>29</v>
      </c>
      <c r="D142" s="62" t="s">
        <v>30</v>
      </c>
      <c r="E142" s="62">
        <v>1</v>
      </c>
      <c r="F142" s="62" t="s">
        <v>100</v>
      </c>
      <c r="G142" s="62">
        <v>1</v>
      </c>
      <c r="H142" s="62" t="s">
        <v>32</v>
      </c>
      <c r="I142" s="62"/>
      <c r="J142" s="62">
        <v>92</v>
      </c>
      <c r="K142" s="62">
        <v>30</v>
      </c>
      <c r="L142" s="62">
        <v>12</v>
      </c>
      <c r="M142" s="62" t="s">
        <v>33</v>
      </c>
      <c r="N142" s="3">
        <f t="shared" ref="N142:N144" si="71">(IF(F142="OŽ",IF(L142=1,550.8,IF(L142=2,426.38,IF(L142=3,342.14,IF(L142=4,181.44,IF(L142=5,168.48,IF(L142=6,155.52,IF(L142=7,148.5,IF(L142=8,144,0))))))))+IF(L142&lt;=8,0,IF(L142&lt;=16,137.7,IF(L142&lt;=24,108,IF(L142&lt;=32,80.1,IF(L142&lt;=36,52.2,0)))))-IF(L142&lt;=8,0,IF(L142&lt;=16,(L142-9)*2.754,IF(L142&lt;=24,(L142-17)* 2.754,IF(L142&lt;=32,(L142-25)* 2.754,IF(L142&lt;=36,(L142-33)*2.754,0))))),0)+IF(F142="PČ",IF(L142=1,449,IF(L142=2,314.6,IF(L142=3,238,IF(L142=4,172,IF(L142=5,159,IF(L142=6,145,IF(L142=7,132,IF(L142=8,119,0))))))))+IF(L142&lt;=8,0,IF(L142&lt;=16,88,IF(L142&lt;=24,55,IF(L142&lt;=32,22,0))))-IF(L142&lt;=8,0,IF(L142&lt;=16,(L142-9)*2.245,IF(L142&lt;=24,(L142-17)*2.245,IF(L142&lt;=32,(L142-25)*2.245,0)))),0)+IF(F142="PČneol",IF(L142=1,85,IF(L142=2,64.61,IF(L142=3,50.76,IF(L142=4,16.25,IF(L142=5,15,IF(L142=6,13.75,IF(L142=7,12.5,IF(L142=8,11.25,0))))))))+IF(L142&lt;=8,0,IF(L142&lt;=16,9,0))-IF(L142&lt;=8,0,IF(L142&lt;=16,(L142-9)*0.425,0)),0)+IF(F142="PŽ",IF(L142=1,85,IF(L142=2,59.5,IF(L142=3,45,IF(L142=4,32.5,IF(L142=5,30,IF(L142=6,27.5,IF(L142=7,25,IF(L142=8,22.5,0))))))))+IF(L142&lt;=8,0,IF(L142&lt;=16,19,IF(L142&lt;=24,13,IF(L142&lt;=32,8,0))))-IF(L142&lt;=8,0,IF(L142&lt;=16,(L142-9)*0.425,IF(L142&lt;=24,(L142-17)*0.425,IF(L142&lt;=32,(L142-25)*0.425,0)))),0)+IF(F142="EČ",IF(L142=1,204,IF(L142=2,156.24,IF(L142=3,123.84,IF(L142=4,72,IF(L142=5,66,IF(L142=6,60,IF(L142=7,54,IF(L142=8,48,0))))))))+IF(L142&lt;=8,0,IF(L142&lt;=16,40,IF(L142&lt;=24,25,0)))-IF(L142&lt;=8,0,IF(L142&lt;=16,(L142-9)*1.02,IF(L142&lt;=24,(L142-17)*1.02,0))),0)+IF(F142="EČneol",IF(L142=1,68,IF(L142=2,51.69,IF(L142=3,40.61,IF(L142=4,13,IF(L142=5,12,IF(L142=6,11,IF(L142=7,10,IF(L142=8,9,0)))))))))+IF(F142="EŽ",IF(L142=1,68,IF(L142=2,47.6,IF(L142=3,36,IF(L142=4,18,IF(L142=5,16.5,IF(L142=6,15,IF(L142=7,13.5,IF(L142=8,12,0))))))))+IF(L142&lt;=8,0,IF(L142&lt;=16,10,IF(L142&lt;=24,6,0)))-IF(L142&lt;=8,0,IF(L142&lt;=16,(L142-9)*0.34,IF(L142&lt;=24,(L142-17)*0.34,0))),0)+IF(F142="PT",IF(L142=1,68,IF(L142=2,52.08,IF(L142=3,41.28,IF(L142=4,24,IF(L142=5,22,IF(L142=6,20,IF(L142=7,18,IF(L142=8,16,0))))))))+IF(L142&lt;=8,0,IF(L142&lt;=16,13,IF(L142&lt;=24,9,IF(L142&lt;=32,4,0))))-IF(L142&lt;=8,0,IF(L142&lt;=16,(L142-9)*0.34,IF(L142&lt;=24,(L142-17)*0.34,IF(L142&lt;=32,(L142-25)*0.34,0)))),0)+IF(F142="JOŽ",IF(L142=1,85,IF(L142=2,59.5,IF(L142=3,45,IF(L142=4,32.5,IF(L142=5,30,IF(L142=6,27.5,IF(L142=7,25,IF(L142=8,22.5,0))))))))+IF(L142&lt;=8,0,IF(L142&lt;=16,19,IF(L142&lt;=24,13,0)))-IF(L142&lt;=8,0,IF(L142&lt;=16,(L142-9)*0.425,IF(L142&lt;=24,(L142-17)*0.425,0))),0)+IF(F142="JPČ",IF(L142=1,68,IF(L142=2,47.6,IF(L142=3,36,IF(L142=4,26,IF(L142=5,24,IF(L142=6,22,IF(L142=7,20,IF(L142=8,18,0))))))))+IF(L142&lt;=8,0,IF(L142&lt;=16,13,IF(L142&lt;=24,9,0)))-IF(L142&lt;=8,0,IF(L142&lt;=16,(L142-9)*0.34,IF(L142&lt;=24,(L142-17)*0.34,0))),0)+IF(F142="JEČ",IF(L142=1,34,IF(L142=2,26.04,IF(L142=3,20.6,IF(L142=4,12,IF(L142=5,11,IF(L142=6,10,IF(L142=7,9,IF(L142=8,8,0))))))))+IF(L142&lt;=8,0,IF(L142&lt;=16,6,0))-IF(L142&lt;=8,0,IF(L142&lt;=16,(L142-9)*0.17,0)),0)+IF(F142="JEOF",IF(L142=1,34,IF(L142=2,26.04,IF(L142=3,20.6,IF(L142=4,12,IF(L142=5,11,IF(L142=6,10,IF(L142=7,9,IF(L142=8,8,0))))))))+IF(L142&lt;=8,0,IF(L142&lt;=16,6,0))-IF(L142&lt;=8,0,IF(L142&lt;=16,(L142-9)*0.17,0)),0)+IF(F142="JnPČ",IF(L142=1,51,IF(L142=2,35.7,IF(L142=3,27,IF(L142=4,19.5,IF(L142=5,18,IF(L142=6,16.5,IF(L142=7,15,IF(L142=8,13.5,0))))))))+IF(L142&lt;=8,0,IF(L142&lt;=16,10,0))-IF(L142&lt;=8,0,IF(L142&lt;=16,(L142-9)*0.255,0)),0)+IF(F142="JnEČ",IF(L142=1,25.5,IF(L142=2,19.53,IF(L142=3,15.48,IF(L142=4,9,IF(L142=5,8.25,IF(L142=6,7.5,IF(L142=7,6.75,IF(L142=8,6,0))))))))+IF(L142&lt;=8,0,IF(L142&lt;=16,5,0))-IF(L142&lt;=8,0,IF(L142&lt;=16,(L142-9)*0.1275,0)),0)+IF(F142="JčPČ",IF(L142=1,21.25,IF(L142=2,14.5,IF(L142=3,11.5,IF(L142=4,7,IF(L142=5,6.5,IF(L142=6,6,IF(L142=7,5.5,IF(L142=8,5,0))))))))+IF(L142&lt;=8,0,IF(L142&lt;=16,4,0))-IF(L142&lt;=8,0,IF(L142&lt;=16,(L142-9)*0.10625,0)),0)+IF(F142="JčEČ",IF(L142=1,17,IF(L142=2,13.02,IF(L142=3,10.32,IF(L142=4,6,IF(L142=5,5.5,IF(L142=6,5,IF(L142=7,4.5,IF(L142=8,4,0))))))))+IF(L142&lt;=8,0,IF(L142&lt;=16,3,0))-IF(L142&lt;=8,0,IF(L142&lt;=16,(L142-9)*0.085,0)),0)+IF(F142="NEAK",IF(L142=1,11.48,IF(L142=2,8.79,IF(L142=3,6.97,IF(L142=4,4.05,IF(L142=5,3.71,IF(L142=6,3.38,IF(L142=7,3.04,IF(L142=8,2.7,0))))))))+IF(L142&lt;=8,0,IF(L142&lt;=16,2,IF(L142&lt;=24,1.3,0)))-IF(L142&lt;=8,0,IF(L142&lt;=16,(L142-9)*0.0574,IF(L142&lt;=24,(L142-17)*0.0574,0))),0))*IF(L142&lt;0,1,IF(OR(F142="PČ",F142="PŽ",F142="PT"),IF(J142&lt;32,J142/32,1),1))* IF(L142&lt;0,1,IF(OR(F142="EČ",F142="EŽ",F142="JOŽ",F142="JPČ",F142="NEAK"),IF(J142&lt;24,J142/24,1),1))*IF(L142&lt;0,1,IF(OR(F142="PČneol",F142="JEČ",F142="JEOF",F142="JnPČ",F142="JnEČ",F142="JčPČ",F142="JčEČ"),IF(J142&lt;16,J142/16,1),1))*IF(L142&lt;0,1,IF(F142="EČneol",IF(J142&lt;8,J142/8,1),1))</f>
        <v>4.6174999999999997</v>
      </c>
      <c r="O142" s="9">
        <f t="shared" ref="O142:O144" si="72">IF(F142="OŽ",N142,IF(H142="Ne",IF(J142*0.3&lt;J142-L142,N142,0),IF(J142*0.1&lt;J142-L142,N142,0)))</f>
        <v>4.6174999999999997</v>
      </c>
      <c r="P142" s="4">
        <f t="shared" ref="P142" si="73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0.30599999999999999</v>
      </c>
      <c r="Q142" s="11">
        <f t="shared" ref="Q142" si="74">IF(ISERROR(P142*100/N142),0,(P142*100/N142))</f>
        <v>6.6269626421223604</v>
      </c>
      <c r="R142" s="10">
        <f t="shared" ref="R142:R144" si="75">IF(Q142&lt;=30,O142+P142,O142+O142*0.3)*IF(G142=1,0.4,IF(G142=2,0.75,IF(G142="1 (kas 4 m. 1 k. nerengiamos)",0.52,1)))*IF(D142="olimpinė",1,IF(M142="Ne",0.5,1))*IF(OR(A$5="Lietuvos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federacija"),IF(OR(J142&lt;8,K142&lt;16),0,1),1)*E142*IF(I142&lt;=1,1,1/I142)*IF(OR(A$5="Lietuvos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  <c r="S142" s="8"/>
    </row>
    <row r="143" spans="1:19" ht="45">
      <c r="A143" s="62">
        <v>2</v>
      </c>
      <c r="B143" s="62" t="s">
        <v>106</v>
      </c>
      <c r="C143" s="12" t="s">
        <v>37</v>
      </c>
      <c r="D143" s="62" t="s">
        <v>30</v>
      </c>
      <c r="E143" s="62">
        <v>3</v>
      </c>
      <c r="F143" s="62" t="s">
        <v>100</v>
      </c>
      <c r="G143" s="62">
        <v>1</v>
      </c>
      <c r="H143" s="62" t="s">
        <v>32</v>
      </c>
      <c r="I143" s="62"/>
      <c r="J143" s="62">
        <v>28</v>
      </c>
      <c r="K143" s="62">
        <v>28</v>
      </c>
      <c r="L143" s="62">
        <v>13</v>
      </c>
      <c r="M143" s="62" t="s">
        <v>33</v>
      </c>
      <c r="N143" s="3">
        <f t="shared" si="71"/>
        <v>4.49</v>
      </c>
      <c r="O143" s="9">
        <f t="shared" si="72"/>
        <v>4.49</v>
      </c>
      <c r="P143" s="4">
        <f t="shared" ref="P143:P144" si="76">IF(O143=0,0,IF(F143="OŽ",IF(L143&gt;35,0,IF(J143&gt;35,(36-L143)*1.836,((36-L143)-(36-J143))*1.836)),0)+IF(F143="PČ",IF(L143&gt;31,0,IF(J143&gt;31,(32-L143)*1.347,((32-L143)-(32-J143))*1.347)),0)+ IF(F143="PČneol",IF(L143&gt;15,0,IF(J143&gt;15,(16-L143)*0.255,((16-L143)-(16-J143))*0.255)),0)+IF(F143="PŽ",IF(L143&gt;31,0,IF(J143&gt;31,(32-L143)*0.255,((32-L143)-(32-J143))*0.255)),0)+IF(F143="EČ",IF(L143&gt;23,0,IF(J143&gt;23,(24-L143)*0.612,((24-L143)-(24-J143))*0.612)),0)+IF(F143="EČneol",IF(L143&gt;7,0,IF(J143&gt;7,(8-L143)*0.204,((8-L143)-(8-J143))*0.204)),0)+IF(F143="EŽ",IF(L143&gt;23,0,IF(J143&gt;23,(24-L143)*0.204,((24-L143)-(24-J143))*0.204)),0)+IF(F143="PT",IF(L143&gt;31,0,IF(J143&gt;31,(32-L143)*0.204,((32-L143)-(32-J143))*0.204)),0)+IF(F143="JOŽ",IF(L143&gt;23,0,IF(J143&gt;23,(24-L143)*0.255,((24-L143)-(24-J143))*0.255)),0)+IF(F143="JPČ",IF(L143&gt;23,0,IF(J143&gt;23,(24-L143)*0.204,((24-L143)-(24-J143))*0.204)),0)+IF(F143="JEČ",IF(L143&gt;15,0,IF(J143&gt;15,(16-L143)*0.102,((16-L143)-(16-J143))*0.102)),0)+IF(F143="JEOF",IF(L143&gt;15,0,IF(J143&gt;15,(16-L143)*0.102,((16-L143)-(16-J143))*0.102)),0)+IF(F143="JnPČ",IF(L143&gt;15,0,IF(J143&gt;15,(16-L143)*0.153,((16-L143)-(16-J143))*0.153)),0)+IF(F143="JnEČ",IF(L143&gt;15,0,IF(J143&gt;15,(16-L143)*0.0765,((16-L143)-(16-J143))*0.0765)),0)+IF(F143="JčPČ",IF(L143&gt;15,0,IF(J143&gt;15,(16-L143)*0.06375,((16-L143)-(16-J143))*0.06375)),0)+IF(F143="JčEČ",IF(L143&gt;15,0,IF(J143&gt;15,(16-L143)*0.051,((16-L143)-(16-J143))*0.051)),0)+IF(F143="NEAK",IF(L143&gt;23,0,IF(J143&gt;23,(24-L143)*0.03444,((24-L143)-(24-J143))*0.03444)),0))</f>
        <v>0.22949999999999998</v>
      </c>
      <c r="Q143" s="11">
        <f t="shared" ref="Q143:Q144" si="77">IF(ISERROR(P143*100/N143),0,(P143*100/N143))</f>
        <v>5.1113585746102448</v>
      </c>
      <c r="R143" s="10">
        <f t="shared" si="75"/>
        <v>5.6634000000000002</v>
      </c>
      <c r="S143" s="8"/>
    </row>
    <row r="144" spans="1:19" ht="60">
      <c r="A144" s="62">
        <v>3</v>
      </c>
      <c r="B144" s="62" t="s">
        <v>107</v>
      </c>
      <c r="C144" s="12" t="s">
        <v>37</v>
      </c>
      <c r="D144" s="62" t="s">
        <v>30</v>
      </c>
      <c r="E144" s="62">
        <v>3</v>
      </c>
      <c r="F144" s="62" t="s">
        <v>100</v>
      </c>
      <c r="G144" s="62">
        <v>1</v>
      </c>
      <c r="H144" s="62" t="s">
        <v>32</v>
      </c>
      <c r="I144" s="62"/>
      <c r="J144" s="62">
        <v>25</v>
      </c>
      <c r="K144" s="62">
        <v>28</v>
      </c>
      <c r="L144" s="62">
        <v>7</v>
      </c>
      <c r="M144" s="62" t="s">
        <v>33</v>
      </c>
      <c r="N144" s="3">
        <f t="shared" si="71"/>
        <v>6.75</v>
      </c>
      <c r="O144" s="9">
        <f t="shared" si="72"/>
        <v>6.75</v>
      </c>
      <c r="P144" s="4">
        <f t="shared" si="76"/>
        <v>0.6885</v>
      </c>
      <c r="Q144" s="11">
        <f t="shared" si="77"/>
        <v>10.199999999999999</v>
      </c>
      <c r="R144" s="10">
        <f t="shared" si="75"/>
        <v>8.9262000000000015</v>
      </c>
      <c r="S144" s="8"/>
    </row>
    <row r="145" spans="1:19" ht="13.9" customHeight="1">
      <c r="A145" s="65" t="s">
        <v>39</v>
      </c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7"/>
      <c r="R145" s="10">
        <f>SUM(R142:R144)</f>
        <v>16.559000000000001</v>
      </c>
      <c r="S145" s="8"/>
    </row>
    <row r="146" spans="1:19" ht="15.75">
      <c r="A146" s="24" t="s">
        <v>108</v>
      </c>
      <c r="B146" s="2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8"/>
    </row>
    <row r="147" spans="1:19">
      <c r="A147" s="49" t="s">
        <v>51</v>
      </c>
      <c r="B147" s="49"/>
      <c r="C147" s="49"/>
      <c r="D147" s="49"/>
      <c r="E147" s="49"/>
      <c r="F147" s="49"/>
      <c r="G147" s="49"/>
      <c r="H147" s="49"/>
      <c r="I147" s="49"/>
      <c r="J147" s="15"/>
      <c r="K147" s="15"/>
      <c r="L147" s="15"/>
      <c r="M147" s="15"/>
      <c r="N147" s="15"/>
      <c r="O147" s="15"/>
      <c r="P147" s="15"/>
      <c r="Q147" s="15"/>
      <c r="R147" s="16"/>
      <c r="S147" s="8"/>
    </row>
    <row r="148" spans="1:19" s="8" customFormat="1">
      <c r="A148" s="49"/>
      <c r="B148" s="49"/>
      <c r="C148" s="49"/>
      <c r="D148" s="49"/>
      <c r="E148" s="49"/>
      <c r="F148" s="49"/>
      <c r="G148" s="49"/>
      <c r="H148" s="49"/>
      <c r="I148" s="49"/>
      <c r="J148" s="15"/>
      <c r="K148" s="15"/>
      <c r="L148" s="15"/>
      <c r="M148" s="15"/>
      <c r="N148" s="15"/>
      <c r="O148" s="15"/>
      <c r="P148" s="15"/>
      <c r="Q148" s="15"/>
      <c r="R148" s="16"/>
    </row>
    <row r="149" spans="1:19">
      <c r="A149" s="68" t="s">
        <v>109</v>
      </c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58"/>
      <c r="R149" s="8"/>
      <c r="S149" s="8"/>
    </row>
    <row r="150" spans="1:19" ht="18">
      <c r="A150" s="70" t="s">
        <v>27</v>
      </c>
      <c r="B150" s="71"/>
      <c r="C150" s="71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8"/>
      <c r="R150" s="8"/>
      <c r="S150" s="8"/>
    </row>
    <row r="151" spans="1:19">
      <c r="A151" s="68" t="s">
        <v>110</v>
      </c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58"/>
      <c r="R151" s="8"/>
      <c r="S151" s="8"/>
    </row>
    <row r="152" spans="1:19">
      <c r="A152" s="62">
        <v>1</v>
      </c>
      <c r="B152" s="62" t="s">
        <v>111</v>
      </c>
      <c r="C152" s="12" t="s">
        <v>112</v>
      </c>
      <c r="D152" s="62" t="s">
        <v>30</v>
      </c>
      <c r="E152" s="62">
        <v>1</v>
      </c>
      <c r="F152" s="62" t="s">
        <v>31</v>
      </c>
      <c r="G152" s="62">
        <v>1</v>
      </c>
      <c r="H152" s="62" t="s">
        <v>32</v>
      </c>
      <c r="I152" s="62"/>
      <c r="J152" s="62">
        <v>84</v>
      </c>
      <c r="K152" s="62">
        <v>26</v>
      </c>
      <c r="L152" s="62">
        <v>13</v>
      </c>
      <c r="M152" s="62" t="s">
        <v>33</v>
      </c>
      <c r="N152" s="3">
        <f>(IF(F152="OŽ",IF(L152=1,550.8,IF(L152=2,426.38,IF(L152=3,342.14,IF(L152=4,181.44,IF(L152=5,168.48,IF(L152=6,155.52,IF(L152=7,148.5,IF(L152=8,144,0))))))))+IF(L152&lt;=8,0,IF(L152&lt;=16,137.7,IF(L152&lt;=24,108,IF(L152&lt;=32,80.1,IF(L152&lt;=36,52.2,0)))))-IF(L152&lt;=8,0,IF(L152&lt;=16,(L152-9)*2.754,IF(L152&lt;=24,(L152-17)* 2.754,IF(L152&lt;=32,(L152-25)* 2.754,IF(L152&lt;=36,(L152-33)*2.754,0))))),0)+IF(F152="PČ",IF(L152=1,449,IF(L152=2,314.6,IF(L152=3,238,IF(L152=4,172,IF(L152=5,159,IF(L152=6,145,IF(L152=7,132,IF(L152=8,119,0))))))))+IF(L152&lt;=8,0,IF(L152&lt;=16,88,IF(L152&lt;=24,55,IF(L152&lt;=32,22,0))))-IF(L152&lt;=8,0,IF(L152&lt;=16,(L152-9)*2.245,IF(L152&lt;=24,(L152-17)*2.245,IF(L152&lt;=32,(L152-25)*2.245,0)))),0)+IF(F152="PČneol",IF(L152=1,85,IF(L152=2,64.61,IF(L152=3,50.76,IF(L152=4,16.25,IF(L152=5,15,IF(L152=6,13.75,IF(L152=7,12.5,IF(L152=8,11.25,0))))))))+IF(L152&lt;=8,0,IF(L152&lt;=16,9,0))-IF(L152&lt;=8,0,IF(L152&lt;=16,(L152-9)*0.425,0)),0)+IF(F152="PŽ",IF(L152=1,85,IF(L152=2,59.5,IF(L152=3,45,IF(L152=4,32.5,IF(L152=5,30,IF(L152=6,27.5,IF(L152=7,25,IF(L152=8,22.5,0))))))))+IF(L152&lt;=8,0,IF(L152&lt;=16,19,IF(L152&lt;=24,13,IF(L152&lt;=32,8,0))))-IF(L152&lt;=8,0,IF(L152&lt;=16,(L152-9)*0.425,IF(L152&lt;=24,(L152-17)*0.425,IF(L152&lt;=32,(L152-25)*0.425,0)))),0)+IF(F152="EČ",IF(L152=1,204,IF(L152=2,156.24,IF(L152=3,123.84,IF(L152=4,72,IF(L152=5,66,IF(L152=6,60,IF(L152=7,54,IF(L152=8,48,0))))))))+IF(L152&lt;=8,0,IF(L152&lt;=16,40,IF(L152&lt;=24,25,0)))-IF(L152&lt;=8,0,IF(L152&lt;=16,(L152-9)*1.02,IF(L152&lt;=24,(L152-17)*1.02,0))),0)+IF(F152="EČneol",IF(L152=1,68,IF(L152=2,51.69,IF(L152=3,40.61,IF(L152=4,13,IF(L152=5,12,IF(L152=6,11,IF(L152=7,10,IF(L152=8,9,0)))))))))+IF(F152="EŽ",IF(L152=1,68,IF(L152=2,47.6,IF(L152=3,36,IF(L152=4,18,IF(L152=5,16.5,IF(L152=6,15,IF(L152=7,13.5,IF(L152=8,12,0))))))))+IF(L152&lt;=8,0,IF(L152&lt;=16,10,IF(L152&lt;=24,6,0)))-IF(L152&lt;=8,0,IF(L152&lt;=16,(L152-9)*0.34,IF(L152&lt;=24,(L152-17)*0.34,0))),0)+IF(F152="PT",IF(L152=1,68,IF(L152=2,52.08,IF(L152=3,41.28,IF(L152=4,24,IF(L152=5,22,IF(L152=6,20,IF(L152=7,18,IF(L152=8,16,0))))))))+IF(L152&lt;=8,0,IF(L152&lt;=16,13,IF(L152&lt;=24,9,IF(L152&lt;=32,4,0))))-IF(L152&lt;=8,0,IF(L152&lt;=16,(L152-9)*0.34,IF(L152&lt;=24,(L152-17)*0.34,IF(L152&lt;=32,(L152-25)*0.34,0)))),0)+IF(F152="JOŽ",IF(L152=1,85,IF(L152=2,59.5,IF(L152=3,45,IF(L152=4,32.5,IF(L152=5,30,IF(L152=6,27.5,IF(L152=7,25,IF(L152=8,22.5,0))))))))+IF(L152&lt;=8,0,IF(L152&lt;=16,19,IF(L152&lt;=24,13,0)))-IF(L152&lt;=8,0,IF(L152&lt;=16,(L152-9)*0.425,IF(L152&lt;=24,(L152-17)*0.425,0))),0)+IF(F152="JPČ",IF(L152=1,68,IF(L152=2,47.6,IF(L152=3,36,IF(L152=4,26,IF(L152=5,24,IF(L152=6,22,IF(L152=7,20,IF(L152=8,18,0))))))))+IF(L152&lt;=8,0,IF(L152&lt;=16,13,IF(L152&lt;=24,9,0)))-IF(L152&lt;=8,0,IF(L152&lt;=16,(L152-9)*0.34,IF(L152&lt;=24,(L152-17)*0.34,0))),0)+IF(F152="JEČ",IF(L152=1,34,IF(L152=2,26.04,IF(L152=3,20.6,IF(L152=4,12,IF(L152=5,11,IF(L152=6,10,IF(L152=7,9,IF(L152=8,8,0))))))))+IF(L152&lt;=8,0,IF(L152&lt;=16,6,0))-IF(L152&lt;=8,0,IF(L152&lt;=16,(L152-9)*0.17,0)),0)+IF(F152="JEOF",IF(L152=1,34,IF(L152=2,26.04,IF(L152=3,20.6,IF(L152=4,12,IF(L152=5,11,IF(L152=6,10,IF(L152=7,9,IF(L152=8,8,0))))))))+IF(L152&lt;=8,0,IF(L152&lt;=16,6,0))-IF(L152&lt;=8,0,IF(L152&lt;=16,(L152-9)*0.17,0)),0)+IF(F152="JnPČ",IF(L152=1,51,IF(L152=2,35.7,IF(L152=3,27,IF(L152=4,19.5,IF(L152=5,18,IF(L152=6,16.5,IF(L152=7,15,IF(L152=8,13.5,0))))))))+IF(L152&lt;=8,0,IF(L152&lt;=16,10,0))-IF(L152&lt;=8,0,IF(L152&lt;=16,(L152-9)*0.255,0)),0)+IF(F152="JnEČ",IF(L152=1,25.5,IF(L152=2,19.53,IF(L152=3,15.48,IF(L152=4,9,IF(L152=5,8.25,IF(L152=6,7.5,IF(L152=7,6.75,IF(L152=8,6,0))))))))+IF(L152&lt;=8,0,IF(L152&lt;=16,5,0))-IF(L152&lt;=8,0,IF(L152&lt;=16,(L152-9)*0.1275,0)),0)+IF(F152="JčPČ",IF(L152=1,21.25,IF(L152=2,14.5,IF(L152=3,11.5,IF(L152=4,7,IF(L152=5,6.5,IF(L152=6,6,IF(L152=7,5.5,IF(L152=8,5,0))))))))+IF(L152&lt;=8,0,IF(L152&lt;=16,4,0))-IF(L152&lt;=8,0,IF(L152&lt;=16,(L152-9)*0.10625,0)),0)+IF(F152="JčEČ",IF(L152=1,17,IF(L152=2,13.02,IF(L152=3,10.32,IF(L152=4,6,IF(L152=5,5.5,IF(L152=6,5,IF(L152=7,4.5,IF(L152=8,4,0))))))))+IF(L152&lt;=8,0,IF(L152&lt;=16,3,0))-IF(L152&lt;=8,0,IF(L152&lt;=16,(L152-9)*0.085,0)),0)+IF(F152="NEAK",IF(L152=1,11.48,IF(L152=2,8.79,IF(L152=3,6.97,IF(L152=4,4.05,IF(L152=5,3.71,IF(L152=6,3.38,IF(L152=7,3.04,IF(L152=8,2.7,0))))))))+IF(L152&lt;=8,0,IF(L152&lt;=16,2,IF(L152&lt;=24,1.3,0)))-IF(L152&lt;=8,0,IF(L152&lt;=16,(L152-9)*0.0574,IF(L152&lt;=24,(L152-17)*0.0574,0))),0))*IF(L152&lt;0,1,IF(OR(F152="PČ",F152="PŽ",F152="PT"),IF(J152&lt;32,J152/32,1),1))* IF(L152&lt;0,1,IF(OR(F152="EČ",F152="EŽ",F152="JOŽ",F152="JPČ",F152="NEAK"),IF(J152&lt;24,J152/24,1),1))*IF(L152&lt;0,1,IF(OR(F152="PČneol",F152="JEČ",F152="JEOF",F152="JnPČ",F152="JnEČ",F152="JčPČ",F152="JčEČ"),IF(J152&lt;16,J152/16,1),1))*IF(L152&lt;0,1,IF(F152="EČneol",IF(J152&lt;8,J152/8,1),1))</f>
        <v>79.02</v>
      </c>
      <c r="O152" s="9">
        <f t="shared" ref="O152:O169" si="78">IF(F152="OŽ",N152,IF(H152="Ne",IF(J152*0.3&lt;J152-L152,N152,0),IF(J152*0.1&lt;J152-L152,N152,0)))</f>
        <v>79.02</v>
      </c>
      <c r="P152" s="4">
        <f t="shared" ref="P152" si="79">IF(O152=0,0,IF(F152="OŽ",IF(L152&gt;35,0,IF(J152&gt;35,(36-L152)*1.836,((36-L152)-(36-J152))*1.836)),0)+IF(F152="PČ",IF(L152&gt;31,0,IF(J152&gt;31,(32-L152)*1.347,((32-L152)-(32-J152))*1.347)),0)+ IF(F152="PČneol",IF(L152&gt;15,0,IF(J152&gt;15,(16-L152)*0.255,((16-L152)-(16-J152))*0.255)),0)+IF(F152="PŽ",IF(L152&gt;31,0,IF(J152&gt;31,(32-L152)*0.255,((32-L152)-(32-J152))*0.255)),0)+IF(F152="EČ",IF(L152&gt;23,0,IF(J152&gt;23,(24-L152)*0.612,((24-L152)-(24-J152))*0.612)),0)+IF(F152="EČneol",IF(L152&gt;7,0,IF(J152&gt;7,(8-L152)*0.204,((8-L152)-(8-J152))*0.204)),0)+IF(F152="EŽ",IF(L152&gt;23,0,IF(J152&gt;23,(24-L152)*0.204,((24-L152)-(24-J152))*0.204)),0)+IF(F152="PT",IF(L152&gt;31,0,IF(J152&gt;31,(32-L152)*0.204,((32-L152)-(32-J152))*0.204)),0)+IF(F152="JOŽ",IF(L152&gt;23,0,IF(J152&gt;23,(24-L152)*0.255,((24-L152)-(24-J152))*0.255)),0)+IF(F152="JPČ",IF(L152&gt;23,0,IF(J152&gt;23,(24-L152)*0.204,((24-L152)-(24-J152))*0.204)),0)+IF(F152="JEČ",IF(L152&gt;15,0,IF(J152&gt;15,(16-L152)*0.102,((16-L152)-(16-J152))*0.102)),0)+IF(F152="JEOF",IF(L152&gt;15,0,IF(J152&gt;15,(16-L152)*0.102,((16-L152)-(16-J152))*0.102)),0)+IF(F152="JnPČ",IF(L152&gt;15,0,IF(J152&gt;15,(16-L152)*0.153,((16-L152)-(16-J152))*0.153)),0)+IF(F152="JnEČ",IF(L152&gt;15,0,IF(J152&gt;15,(16-L152)*0.0765,((16-L152)-(16-J152))*0.0765)),0)+IF(F152="JčPČ",IF(L152&gt;15,0,IF(J152&gt;15,(16-L152)*0.06375,((16-L152)-(16-J152))*0.06375)),0)+IF(F152="JčEČ",IF(L152&gt;15,0,IF(J152&gt;15,(16-L152)*0.051,((16-L152)-(16-J152))*0.051)),0)+IF(F152="NEAK",IF(L152&gt;23,0,IF(J152&gt;23,(24-L152)*0.03444,((24-L152)-(24-J152))*0.03444)),0))</f>
        <v>25.593</v>
      </c>
      <c r="Q152" s="11">
        <f t="shared" ref="Q152" si="80">IF(ISERROR(P152*100/N152),0,(P152*100/N152))</f>
        <v>32.388003037205777</v>
      </c>
      <c r="R152" s="10">
        <f t="shared" ref="R152:R169" si="81">IF(Q152&lt;=30,O152+P152,O152+O152*0.3)*IF(G152=1,0.4,IF(G152=2,0.75,IF(G152="1 (kas 4 m. 1 k. nerengiamos)",0.52,1)))*IF(D152="olimpinė",1,IF(M152="Ne",0.5,1))*IF(OR(A$5="Lietuvos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federacija"),IF(OR(J152&lt;8,K152&lt;16),0,1),1)*E152*IF(I152&lt;=1,1,1/I152)*IF(OR(A$5="Lietuvos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41.090400000000002</v>
      </c>
      <c r="S152" s="8"/>
    </row>
    <row r="153" spans="1:19">
      <c r="A153" s="62">
        <v>2</v>
      </c>
      <c r="B153" s="62" t="s">
        <v>113</v>
      </c>
      <c r="C153" s="12" t="s">
        <v>112</v>
      </c>
      <c r="D153" s="62" t="s">
        <v>30</v>
      </c>
      <c r="E153" s="62">
        <v>1</v>
      </c>
      <c r="F153" s="62" t="s">
        <v>31</v>
      </c>
      <c r="G153" s="62">
        <v>1</v>
      </c>
      <c r="H153" s="62" t="s">
        <v>32</v>
      </c>
      <c r="I153" s="62"/>
      <c r="J153" s="62">
        <v>84</v>
      </c>
      <c r="K153" s="62">
        <v>26</v>
      </c>
      <c r="L153" s="62">
        <v>21</v>
      </c>
      <c r="M153" s="62" t="s">
        <v>32</v>
      </c>
      <c r="N153" s="3">
        <f t="shared" ref="N153:N169" si="82">(IF(F153="OŽ",IF(L153=1,550.8,IF(L153=2,426.38,IF(L153=3,342.14,IF(L153=4,181.44,IF(L153=5,168.48,IF(L153=6,155.52,IF(L153=7,148.5,IF(L153=8,144,0))))))))+IF(L153&lt;=8,0,IF(L153&lt;=16,137.7,IF(L153&lt;=24,108,IF(L153&lt;=32,80.1,IF(L153&lt;=36,52.2,0)))))-IF(L153&lt;=8,0,IF(L153&lt;=16,(L153-9)*2.754,IF(L153&lt;=24,(L153-17)* 2.754,IF(L153&lt;=32,(L153-25)* 2.754,IF(L153&lt;=36,(L153-33)*2.754,0))))),0)+IF(F153="PČ",IF(L153=1,449,IF(L153=2,314.6,IF(L153=3,238,IF(L153=4,172,IF(L153=5,159,IF(L153=6,145,IF(L153=7,132,IF(L153=8,119,0))))))))+IF(L153&lt;=8,0,IF(L153&lt;=16,88,IF(L153&lt;=24,55,IF(L153&lt;=32,22,0))))-IF(L153&lt;=8,0,IF(L153&lt;=16,(L153-9)*2.245,IF(L153&lt;=24,(L153-17)*2.245,IF(L153&lt;=32,(L153-25)*2.245,0)))),0)+IF(F153="PČneol",IF(L153=1,85,IF(L153=2,64.61,IF(L153=3,50.76,IF(L153=4,16.25,IF(L153=5,15,IF(L153=6,13.75,IF(L153=7,12.5,IF(L153=8,11.25,0))))))))+IF(L153&lt;=8,0,IF(L153&lt;=16,9,0))-IF(L153&lt;=8,0,IF(L153&lt;=16,(L153-9)*0.425,0)),0)+IF(F153="PŽ",IF(L153=1,85,IF(L153=2,59.5,IF(L153=3,45,IF(L153=4,32.5,IF(L153=5,30,IF(L153=6,27.5,IF(L153=7,25,IF(L153=8,22.5,0))))))))+IF(L153&lt;=8,0,IF(L153&lt;=16,19,IF(L153&lt;=24,13,IF(L153&lt;=32,8,0))))-IF(L153&lt;=8,0,IF(L153&lt;=16,(L153-9)*0.425,IF(L153&lt;=24,(L153-17)*0.425,IF(L153&lt;=32,(L153-25)*0.425,0)))),0)+IF(F153="EČ",IF(L153=1,204,IF(L153=2,156.24,IF(L153=3,123.84,IF(L153=4,72,IF(L153=5,66,IF(L153=6,60,IF(L153=7,54,IF(L153=8,48,0))))))))+IF(L153&lt;=8,0,IF(L153&lt;=16,40,IF(L153&lt;=24,25,0)))-IF(L153&lt;=8,0,IF(L153&lt;=16,(L153-9)*1.02,IF(L153&lt;=24,(L153-17)*1.02,0))),0)+IF(F153="EČneol",IF(L153=1,68,IF(L153=2,51.69,IF(L153=3,40.61,IF(L153=4,13,IF(L153=5,12,IF(L153=6,11,IF(L153=7,10,IF(L153=8,9,0)))))))))+IF(F153="EŽ",IF(L153=1,68,IF(L153=2,47.6,IF(L153=3,36,IF(L153=4,18,IF(L153=5,16.5,IF(L153=6,15,IF(L153=7,13.5,IF(L153=8,12,0))))))))+IF(L153&lt;=8,0,IF(L153&lt;=16,10,IF(L153&lt;=24,6,0)))-IF(L153&lt;=8,0,IF(L153&lt;=16,(L153-9)*0.34,IF(L153&lt;=24,(L153-17)*0.34,0))),0)+IF(F153="PT",IF(L153=1,68,IF(L153=2,52.08,IF(L153=3,41.28,IF(L153=4,24,IF(L153=5,22,IF(L153=6,20,IF(L153=7,18,IF(L153=8,16,0))))))))+IF(L153&lt;=8,0,IF(L153&lt;=16,13,IF(L153&lt;=24,9,IF(L153&lt;=32,4,0))))-IF(L153&lt;=8,0,IF(L153&lt;=16,(L153-9)*0.34,IF(L153&lt;=24,(L153-17)*0.34,IF(L153&lt;=32,(L153-25)*0.34,0)))),0)+IF(F153="JOŽ",IF(L153=1,85,IF(L153=2,59.5,IF(L153=3,45,IF(L153=4,32.5,IF(L153=5,30,IF(L153=6,27.5,IF(L153=7,25,IF(L153=8,22.5,0))))))))+IF(L153&lt;=8,0,IF(L153&lt;=16,19,IF(L153&lt;=24,13,0)))-IF(L153&lt;=8,0,IF(L153&lt;=16,(L153-9)*0.425,IF(L153&lt;=24,(L153-17)*0.425,0))),0)+IF(F153="JPČ",IF(L153=1,68,IF(L153=2,47.6,IF(L153=3,36,IF(L153=4,26,IF(L153=5,24,IF(L153=6,22,IF(L153=7,20,IF(L153=8,18,0))))))))+IF(L153&lt;=8,0,IF(L153&lt;=16,13,IF(L153&lt;=24,9,0)))-IF(L153&lt;=8,0,IF(L153&lt;=16,(L153-9)*0.34,IF(L153&lt;=24,(L153-17)*0.34,0))),0)+IF(F153="JEČ",IF(L153=1,34,IF(L153=2,26.04,IF(L153=3,20.6,IF(L153=4,12,IF(L153=5,11,IF(L153=6,10,IF(L153=7,9,IF(L153=8,8,0))))))))+IF(L153&lt;=8,0,IF(L153&lt;=16,6,0))-IF(L153&lt;=8,0,IF(L153&lt;=16,(L153-9)*0.17,0)),0)+IF(F153="JEOF",IF(L153=1,34,IF(L153=2,26.04,IF(L153=3,20.6,IF(L153=4,12,IF(L153=5,11,IF(L153=6,10,IF(L153=7,9,IF(L153=8,8,0))))))))+IF(L153&lt;=8,0,IF(L153&lt;=16,6,0))-IF(L153&lt;=8,0,IF(L153&lt;=16,(L153-9)*0.17,0)),0)+IF(F153="JnPČ",IF(L153=1,51,IF(L153=2,35.7,IF(L153=3,27,IF(L153=4,19.5,IF(L153=5,18,IF(L153=6,16.5,IF(L153=7,15,IF(L153=8,13.5,0))))))))+IF(L153&lt;=8,0,IF(L153&lt;=16,10,0))-IF(L153&lt;=8,0,IF(L153&lt;=16,(L153-9)*0.255,0)),0)+IF(F153="JnEČ",IF(L153=1,25.5,IF(L153=2,19.53,IF(L153=3,15.48,IF(L153=4,9,IF(L153=5,8.25,IF(L153=6,7.5,IF(L153=7,6.75,IF(L153=8,6,0))))))))+IF(L153&lt;=8,0,IF(L153&lt;=16,5,0))-IF(L153&lt;=8,0,IF(L153&lt;=16,(L153-9)*0.1275,0)),0)+IF(F153="JčPČ",IF(L153=1,21.25,IF(L153=2,14.5,IF(L153=3,11.5,IF(L153=4,7,IF(L153=5,6.5,IF(L153=6,6,IF(L153=7,5.5,IF(L153=8,5,0))))))))+IF(L153&lt;=8,0,IF(L153&lt;=16,4,0))-IF(L153&lt;=8,0,IF(L153&lt;=16,(L153-9)*0.10625,0)),0)+IF(F153="JčEČ",IF(L153=1,17,IF(L153=2,13.02,IF(L153=3,10.32,IF(L153=4,6,IF(L153=5,5.5,IF(L153=6,5,IF(L153=7,4.5,IF(L153=8,4,0))))))))+IF(L153&lt;=8,0,IF(L153&lt;=16,3,0))-IF(L153&lt;=8,0,IF(L153&lt;=16,(L153-9)*0.085,0)),0)+IF(F153="NEAK",IF(L153=1,11.48,IF(L153=2,8.79,IF(L153=3,6.97,IF(L153=4,4.05,IF(L153=5,3.71,IF(L153=6,3.38,IF(L153=7,3.04,IF(L153=8,2.7,0))))))))+IF(L153&lt;=8,0,IF(L153&lt;=16,2,IF(L153&lt;=24,1.3,0)))-IF(L153&lt;=8,0,IF(L153&lt;=16,(L153-9)*0.0574,IF(L153&lt;=24,(L153-17)*0.0574,0))),0))*IF(L153&lt;0,1,IF(OR(F153="PČ",F153="PŽ",F153="PT"),IF(J153&lt;32,J153/32,1),1))* IF(L153&lt;0,1,IF(OR(F153="EČ",F153="EŽ",F153="JOŽ",F153="JPČ",F153="NEAK"),IF(J153&lt;24,J153/24,1),1))*IF(L153&lt;0,1,IF(OR(F153="PČneol",F153="JEČ",F153="JEOF",F153="JnPČ",F153="JnEČ",F153="JčPČ",F153="JčEČ"),IF(J153&lt;16,J153/16,1),1))*IF(L153&lt;0,1,IF(F153="EČneol",IF(J153&lt;8,J153/8,1),1))</f>
        <v>46.019999999999996</v>
      </c>
      <c r="O153" s="9">
        <f t="shared" si="78"/>
        <v>46.019999999999996</v>
      </c>
      <c r="P153" s="4">
        <f t="shared" ref="P153:P169" si="83">IF(O153=0,0,IF(F153="OŽ",IF(L153&gt;35,0,IF(J153&gt;35,(36-L153)*1.836,((36-L153)-(36-J153))*1.836)),0)+IF(F153="PČ",IF(L153&gt;31,0,IF(J153&gt;31,(32-L153)*1.347,((32-L153)-(32-J153))*1.347)),0)+ IF(F153="PČneol",IF(L153&gt;15,0,IF(J153&gt;15,(16-L153)*0.255,((16-L153)-(16-J153))*0.255)),0)+IF(F153="PŽ",IF(L153&gt;31,0,IF(J153&gt;31,(32-L153)*0.255,((32-L153)-(32-J153))*0.255)),0)+IF(F153="EČ",IF(L153&gt;23,0,IF(J153&gt;23,(24-L153)*0.612,((24-L153)-(24-J153))*0.612)),0)+IF(F153="EČneol",IF(L153&gt;7,0,IF(J153&gt;7,(8-L153)*0.204,((8-L153)-(8-J153))*0.204)),0)+IF(F153="EŽ",IF(L153&gt;23,0,IF(J153&gt;23,(24-L153)*0.204,((24-L153)-(24-J153))*0.204)),0)+IF(F153="PT",IF(L153&gt;31,0,IF(J153&gt;31,(32-L153)*0.204,((32-L153)-(32-J153))*0.204)),0)+IF(F153="JOŽ",IF(L153&gt;23,0,IF(J153&gt;23,(24-L153)*0.255,((24-L153)-(24-J153))*0.255)),0)+IF(F153="JPČ",IF(L153&gt;23,0,IF(J153&gt;23,(24-L153)*0.204,((24-L153)-(24-J153))*0.204)),0)+IF(F153="JEČ",IF(L153&gt;15,0,IF(J153&gt;15,(16-L153)*0.102,((16-L153)-(16-J153))*0.102)),0)+IF(F153="JEOF",IF(L153&gt;15,0,IF(J153&gt;15,(16-L153)*0.102,((16-L153)-(16-J153))*0.102)),0)+IF(F153="JnPČ",IF(L153&gt;15,0,IF(J153&gt;15,(16-L153)*0.153,((16-L153)-(16-J153))*0.153)),0)+IF(F153="JnEČ",IF(L153&gt;15,0,IF(J153&gt;15,(16-L153)*0.0765,((16-L153)-(16-J153))*0.0765)),0)+IF(F153="JčPČ",IF(L153&gt;15,0,IF(J153&gt;15,(16-L153)*0.06375,((16-L153)-(16-J153))*0.06375)),0)+IF(F153="JčEČ",IF(L153&gt;15,0,IF(J153&gt;15,(16-L153)*0.051,((16-L153)-(16-J153))*0.051)),0)+IF(F153="NEAK",IF(L153&gt;23,0,IF(J153&gt;23,(24-L153)*0.03444,((24-L153)-(24-J153))*0.03444)),0))</f>
        <v>14.817</v>
      </c>
      <c r="Q153" s="11">
        <f t="shared" ref="Q153:Q169" si="84">IF(ISERROR(P153*100/N153),0,(P153*100/N153))</f>
        <v>32.196870925684486</v>
      </c>
      <c r="R153" s="10">
        <f t="shared" si="81"/>
        <v>11.965199999999999</v>
      </c>
      <c r="S153" s="8"/>
    </row>
    <row r="154" spans="1:19">
      <c r="A154" s="62">
        <v>3</v>
      </c>
      <c r="B154" s="62" t="s">
        <v>114</v>
      </c>
      <c r="C154" s="12" t="s">
        <v>112</v>
      </c>
      <c r="D154" s="62" t="s">
        <v>30</v>
      </c>
      <c r="E154" s="62">
        <v>1</v>
      </c>
      <c r="F154" s="62" t="s">
        <v>31</v>
      </c>
      <c r="G154" s="62">
        <v>1</v>
      </c>
      <c r="H154" s="62" t="s">
        <v>32</v>
      </c>
      <c r="I154" s="62"/>
      <c r="J154" s="62">
        <v>49</v>
      </c>
      <c r="K154" s="62">
        <v>21</v>
      </c>
      <c r="L154" s="62">
        <v>9</v>
      </c>
      <c r="M154" s="62" t="s">
        <v>32</v>
      </c>
      <c r="N154" s="3">
        <f t="shared" si="82"/>
        <v>88</v>
      </c>
      <c r="O154" s="9">
        <f t="shared" si="78"/>
        <v>88</v>
      </c>
      <c r="P154" s="4">
        <f t="shared" si="83"/>
        <v>30.980999999999998</v>
      </c>
      <c r="Q154" s="11">
        <f t="shared" si="84"/>
        <v>35.205681818181816</v>
      </c>
      <c r="R154" s="10">
        <f t="shared" si="81"/>
        <v>22.880000000000003</v>
      </c>
      <c r="S154" s="8"/>
    </row>
    <row r="155" spans="1:19" ht="30">
      <c r="A155" s="62">
        <v>4</v>
      </c>
      <c r="B155" s="62" t="s">
        <v>115</v>
      </c>
      <c r="C155" s="12" t="s">
        <v>112</v>
      </c>
      <c r="D155" s="62" t="s">
        <v>30</v>
      </c>
      <c r="E155" s="62">
        <v>1</v>
      </c>
      <c r="F155" s="62" t="s">
        <v>31</v>
      </c>
      <c r="G155" s="62">
        <v>1</v>
      </c>
      <c r="H155" s="62" t="s">
        <v>32</v>
      </c>
      <c r="I155" s="62"/>
      <c r="J155" s="62">
        <v>49</v>
      </c>
      <c r="K155" s="62">
        <v>21</v>
      </c>
      <c r="L155" s="62">
        <v>28</v>
      </c>
      <c r="M155" s="62" t="s">
        <v>32</v>
      </c>
      <c r="N155" s="3">
        <f t="shared" si="82"/>
        <v>15.265000000000001</v>
      </c>
      <c r="O155" s="9">
        <f t="shared" si="78"/>
        <v>15.265000000000001</v>
      </c>
      <c r="P155" s="4">
        <f t="shared" si="83"/>
        <v>5.3879999999999999</v>
      </c>
      <c r="Q155" s="11">
        <f t="shared" si="84"/>
        <v>35.296429741238121</v>
      </c>
      <c r="R155" s="10">
        <f t="shared" si="81"/>
        <v>3.9689000000000001</v>
      </c>
      <c r="S155" s="8"/>
    </row>
    <row r="156" spans="1:19">
      <c r="A156" s="62">
        <v>5</v>
      </c>
      <c r="B156" s="62" t="s">
        <v>114</v>
      </c>
      <c r="C156" s="12" t="s">
        <v>116</v>
      </c>
      <c r="D156" s="62" t="s">
        <v>30</v>
      </c>
      <c r="E156" s="62">
        <v>1</v>
      </c>
      <c r="F156" s="62" t="s">
        <v>31</v>
      </c>
      <c r="G156" s="62">
        <v>1</v>
      </c>
      <c r="H156" s="62" t="s">
        <v>32</v>
      </c>
      <c r="I156" s="62"/>
      <c r="J156" s="62">
        <v>52</v>
      </c>
      <c r="K156" s="62">
        <v>21</v>
      </c>
      <c r="L156" s="62">
        <v>6</v>
      </c>
      <c r="M156" s="62" t="s">
        <v>32</v>
      </c>
      <c r="N156" s="3">
        <f t="shared" si="82"/>
        <v>145</v>
      </c>
      <c r="O156" s="9">
        <f t="shared" si="78"/>
        <v>145</v>
      </c>
      <c r="P156" s="4">
        <f t="shared" si="83"/>
        <v>35.021999999999998</v>
      </c>
      <c r="Q156" s="11">
        <f t="shared" si="84"/>
        <v>24.153103448275861</v>
      </c>
      <c r="R156" s="10">
        <f t="shared" si="81"/>
        <v>36.004399999999997</v>
      </c>
      <c r="S156" s="8"/>
    </row>
    <row r="157" spans="1:19" ht="30">
      <c r="A157" s="62">
        <v>6</v>
      </c>
      <c r="B157" s="62" t="s">
        <v>115</v>
      </c>
      <c r="C157" s="12" t="s">
        <v>116</v>
      </c>
      <c r="D157" s="62" t="s">
        <v>30</v>
      </c>
      <c r="E157" s="62">
        <v>1</v>
      </c>
      <c r="F157" s="62" t="s">
        <v>31</v>
      </c>
      <c r="G157" s="62">
        <v>1</v>
      </c>
      <c r="H157" s="62" t="s">
        <v>32</v>
      </c>
      <c r="I157" s="62"/>
      <c r="J157" s="62">
        <v>52</v>
      </c>
      <c r="K157" s="62">
        <v>21</v>
      </c>
      <c r="L157" s="62">
        <v>23</v>
      </c>
      <c r="M157" s="62" t="s">
        <v>32</v>
      </c>
      <c r="N157" s="3">
        <f t="shared" si="82"/>
        <v>41.53</v>
      </c>
      <c r="O157" s="9">
        <f t="shared" si="78"/>
        <v>41.53</v>
      </c>
      <c r="P157" s="4">
        <f t="shared" si="83"/>
        <v>12.122999999999999</v>
      </c>
      <c r="Q157" s="11">
        <f t="shared" si="84"/>
        <v>29.190946303876714</v>
      </c>
      <c r="R157" s="10">
        <f t="shared" si="81"/>
        <v>10.730600000000001</v>
      </c>
      <c r="S157" s="8"/>
    </row>
    <row r="158" spans="1:19" s="8" customFormat="1">
      <c r="A158" s="62">
        <v>7</v>
      </c>
      <c r="B158" s="62" t="s">
        <v>117</v>
      </c>
      <c r="C158" s="12" t="s">
        <v>116</v>
      </c>
      <c r="D158" s="62" t="s">
        <v>30</v>
      </c>
      <c r="E158" s="62">
        <v>1</v>
      </c>
      <c r="F158" s="62" t="s">
        <v>31</v>
      </c>
      <c r="G158" s="62">
        <v>1</v>
      </c>
      <c r="H158" s="62" t="s">
        <v>32</v>
      </c>
      <c r="I158" s="62"/>
      <c r="J158" s="62">
        <v>52</v>
      </c>
      <c r="K158" s="62">
        <v>21</v>
      </c>
      <c r="L158" s="62">
        <v>30</v>
      </c>
      <c r="M158" s="62" t="s">
        <v>33</v>
      </c>
      <c r="N158" s="3">
        <f t="shared" si="82"/>
        <v>10.774999999999999</v>
      </c>
      <c r="O158" s="9">
        <f t="shared" si="78"/>
        <v>10.774999999999999</v>
      </c>
      <c r="P158" s="4">
        <f t="shared" si="83"/>
        <v>2.694</v>
      </c>
      <c r="Q158" s="11">
        <f t="shared" si="84"/>
        <v>25.002320185614849</v>
      </c>
      <c r="R158" s="10">
        <f t="shared" si="81"/>
        <v>5.3875999999999991</v>
      </c>
    </row>
    <row r="159" spans="1:19" s="8" customFormat="1">
      <c r="A159" s="62">
        <v>8</v>
      </c>
      <c r="B159" s="62" t="s">
        <v>111</v>
      </c>
      <c r="C159" s="12" t="s">
        <v>118</v>
      </c>
      <c r="D159" s="62" t="s">
        <v>30</v>
      </c>
      <c r="E159" s="62">
        <v>1</v>
      </c>
      <c r="F159" s="62" t="s">
        <v>31</v>
      </c>
      <c r="G159" s="62">
        <v>1</v>
      </c>
      <c r="H159" s="62" t="s">
        <v>32</v>
      </c>
      <c r="I159" s="62"/>
      <c r="J159" s="62">
        <v>84</v>
      </c>
      <c r="K159" s="62">
        <v>26</v>
      </c>
      <c r="L159" s="62">
        <v>15</v>
      </c>
      <c r="M159" s="62" t="s">
        <v>32</v>
      </c>
      <c r="N159" s="3">
        <f t="shared" si="82"/>
        <v>74.53</v>
      </c>
      <c r="O159" s="9">
        <f t="shared" si="78"/>
        <v>74.53</v>
      </c>
      <c r="P159" s="4">
        <f t="shared" si="83"/>
        <v>22.899000000000001</v>
      </c>
      <c r="Q159" s="11">
        <f t="shared" si="84"/>
        <v>30.724540453508656</v>
      </c>
      <c r="R159" s="10">
        <f t="shared" si="81"/>
        <v>19.377800000000001</v>
      </c>
    </row>
    <row r="160" spans="1:19" s="8" customFormat="1">
      <c r="A160" s="62">
        <v>9</v>
      </c>
      <c r="B160" s="62" t="s">
        <v>113</v>
      </c>
      <c r="C160" s="12" t="s">
        <v>118</v>
      </c>
      <c r="D160" s="62" t="s">
        <v>30</v>
      </c>
      <c r="E160" s="62">
        <v>1</v>
      </c>
      <c r="F160" s="62" t="s">
        <v>31</v>
      </c>
      <c r="G160" s="62">
        <v>1</v>
      </c>
      <c r="H160" s="62" t="s">
        <v>32</v>
      </c>
      <c r="I160" s="62"/>
      <c r="J160" s="62">
        <v>84</v>
      </c>
      <c r="K160" s="62">
        <v>26</v>
      </c>
      <c r="L160" s="62">
        <v>29</v>
      </c>
      <c r="M160" s="62" t="s">
        <v>32</v>
      </c>
      <c r="N160" s="3">
        <f t="shared" si="82"/>
        <v>13.02</v>
      </c>
      <c r="O160" s="9">
        <f t="shared" si="78"/>
        <v>13.02</v>
      </c>
      <c r="P160" s="4">
        <f t="shared" si="83"/>
        <v>4.0410000000000004</v>
      </c>
      <c r="Q160" s="11">
        <f t="shared" si="84"/>
        <v>31.036866359447007</v>
      </c>
      <c r="R160" s="10">
        <f t="shared" si="81"/>
        <v>3.3851999999999998</v>
      </c>
    </row>
    <row r="161" spans="1:19" s="8" customFormat="1">
      <c r="A161" s="62">
        <v>10</v>
      </c>
      <c r="B161" s="62" t="s">
        <v>119</v>
      </c>
      <c r="C161" s="12" t="s">
        <v>118</v>
      </c>
      <c r="D161" s="62" t="s">
        <v>30</v>
      </c>
      <c r="E161" s="62">
        <v>1</v>
      </c>
      <c r="F161" s="62" t="s">
        <v>31</v>
      </c>
      <c r="G161" s="62">
        <v>1</v>
      </c>
      <c r="H161" s="62" t="s">
        <v>32</v>
      </c>
      <c r="I161" s="62"/>
      <c r="J161" s="62">
        <v>84</v>
      </c>
      <c r="K161" s="62">
        <v>26</v>
      </c>
      <c r="L161" s="62">
        <v>31</v>
      </c>
      <c r="M161" s="62" t="s">
        <v>33</v>
      </c>
      <c r="N161" s="3">
        <f t="shared" si="82"/>
        <v>8.5299999999999994</v>
      </c>
      <c r="O161" s="9">
        <f t="shared" si="78"/>
        <v>8.5299999999999994</v>
      </c>
      <c r="P161" s="4">
        <f t="shared" si="83"/>
        <v>1.347</v>
      </c>
      <c r="Q161" s="11">
        <f t="shared" si="84"/>
        <v>15.791324736225087</v>
      </c>
      <c r="R161" s="10">
        <f t="shared" si="81"/>
        <v>3.9507999999999996</v>
      </c>
    </row>
    <row r="162" spans="1:19">
      <c r="A162" s="62">
        <v>11</v>
      </c>
      <c r="B162" s="62" t="s">
        <v>114</v>
      </c>
      <c r="C162" s="12" t="s">
        <v>118</v>
      </c>
      <c r="D162" s="62" t="s">
        <v>30</v>
      </c>
      <c r="E162" s="62">
        <v>1</v>
      </c>
      <c r="F162" s="62" t="s">
        <v>31</v>
      </c>
      <c r="G162" s="62">
        <v>1</v>
      </c>
      <c r="H162" s="62" t="s">
        <v>32</v>
      </c>
      <c r="I162" s="62"/>
      <c r="J162" s="62">
        <v>48</v>
      </c>
      <c r="K162" s="62">
        <v>21</v>
      </c>
      <c r="L162" s="62">
        <v>3</v>
      </c>
      <c r="M162" s="62" t="s">
        <v>33</v>
      </c>
      <c r="N162" s="3">
        <f t="shared" si="82"/>
        <v>238</v>
      </c>
      <c r="O162" s="9">
        <f t="shared" si="78"/>
        <v>238</v>
      </c>
      <c r="P162" s="4">
        <f t="shared" si="83"/>
        <v>39.063000000000002</v>
      </c>
      <c r="Q162" s="11">
        <f t="shared" si="84"/>
        <v>16.413025210084033</v>
      </c>
      <c r="R162" s="10">
        <f t="shared" si="81"/>
        <v>110.8252</v>
      </c>
      <c r="S162" s="8"/>
    </row>
    <row r="163" spans="1:19" ht="30">
      <c r="A163" s="62">
        <v>12</v>
      </c>
      <c r="B163" s="62" t="s">
        <v>115</v>
      </c>
      <c r="C163" s="12" t="s">
        <v>118</v>
      </c>
      <c r="D163" s="62" t="s">
        <v>30</v>
      </c>
      <c r="E163" s="62">
        <v>1</v>
      </c>
      <c r="F163" s="62" t="s">
        <v>31</v>
      </c>
      <c r="G163" s="62">
        <v>1</v>
      </c>
      <c r="H163" s="62" t="s">
        <v>32</v>
      </c>
      <c r="I163" s="62"/>
      <c r="J163" s="62">
        <v>48</v>
      </c>
      <c r="K163" s="62">
        <v>21</v>
      </c>
      <c r="L163" s="62">
        <v>25</v>
      </c>
      <c r="M163" s="62" t="s">
        <v>32</v>
      </c>
      <c r="N163" s="3">
        <f t="shared" si="82"/>
        <v>22</v>
      </c>
      <c r="O163" s="9">
        <f t="shared" si="78"/>
        <v>22</v>
      </c>
      <c r="P163" s="4">
        <f t="shared" si="83"/>
        <v>9.4290000000000003</v>
      </c>
      <c r="Q163" s="11">
        <f t="shared" si="84"/>
        <v>42.859090909090909</v>
      </c>
      <c r="R163" s="10">
        <f t="shared" si="81"/>
        <v>5.7200000000000006</v>
      </c>
      <c r="S163" s="8"/>
    </row>
    <row r="164" spans="1:19" s="8" customFormat="1">
      <c r="A164" s="62">
        <v>13</v>
      </c>
      <c r="B164" s="62" t="s">
        <v>113</v>
      </c>
      <c r="C164" s="12" t="s">
        <v>120</v>
      </c>
      <c r="D164" s="62" t="s">
        <v>30</v>
      </c>
      <c r="E164" s="62">
        <v>1</v>
      </c>
      <c r="F164" s="62" t="s">
        <v>31</v>
      </c>
      <c r="G164" s="62">
        <v>1</v>
      </c>
      <c r="H164" s="62" t="s">
        <v>32</v>
      </c>
      <c r="I164" s="62"/>
      <c r="J164" s="62">
        <v>84</v>
      </c>
      <c r="K164" s="62">
        <v>26</v>
      </c>
      <c r="L164" s="62">
        <v>7</v>
      </c>
      <c r="M164" s="62" t="s">
        <v>33</v>
      </c>
      <c r="N164" s="3">
        <f t="shared" si="82"/>
        <v>132</v>
      </c>
      <c r="O164" s="9">
        <f t="shared" si="78"/>
        <v>132</v>
      </c>
      <c r="P164" s="4">
        <f t="shared" si="83"/>
        <v>33.674999999999997</v>
      </c>
      <c r="Q164" s="11">
        <f t="shared" si="84"/>
        <v>25.511363636363633</v>
      </c>
      <c r="R164" s="10">
        <f t="shared" si="81"/>
        <v>66.27000000000001</v>
      </c>
    </row>
    <row r="165" spans="1:19" s="8" customFormat="1">
      <c r="A165" s="62">
        <v>14</v>
      </c>
      <c r="B165" s="62" t="s">
        <v>111</v>
      </c>
      <c r="C165" s="12" t="s">
        <v>120</v>
      </c>
      <c r="D165" s="62" t="s">
        <v>30</v>
      </c>
      <c r="E165" s="62">
        <v>1</v>
      </c>
      <c r="F165" s="62" t="s">
        <v>31</v>
      </c>
      <c r="G165" s="62">
        <v>1</v>
      </c>
      <c r="H165" s="62" t="s">
        <v>32</v>
      </c>
      <c r="I165" s="62"/>
      <c r="J165" s="62">
        <v>84</v>
      </c>
      <c r="K165" s="62">
        <v>26</v>
      </c>
      <c r="L165" s="62">
        <v>15</v>
      </c>
      <c r="M165" s="62" t="s">
        <v>32</v>
      </c>
      <c r="N165" s="3">
        <f t="shared" si="82"/>
        <v>74.53</v>
      </c>
      <c r="O165" s="9">
        <f t="shared" si="78"/>
        <v>74.53</v>
      </c>
      <c r="P165" s="4">
        <f t="shared" si="83"/>
        <v>22.899000000000001</v>
      </c>
      <c r="Q165" s="11">
        <f t="shared" si="84"/>
        <v>30.724540453508656</v>
      </c>
      <c r="R165" s="10">
        <f t="shared" si="81"/>
        <v>19.377800000000001</v>
      </c>
    </row>
    <row r="166" spans="1:19" s="8" customFormat="1" ht="30">
      <c r="A166" s="62">
        <v>15</v>
      </c>
      <c r="B166" s="62" t="s">
        <v>115</v>
      </c>
      <c r="C166" s="12" t="s">
        <v>120</v>
      </c>
      <c r="D166" s="62" t="s">
        <v>30</v>
      </c>
      <c r="E166" s="62">
        <v>1</v>
      </c>
      <c r="F166" s="62" t="s">
        <v>31</v>
      </c>
      <c r="G166" s="62">
        <v>1</v>
      </c>
      <c r="H166" s="62" t="s">
        <v>32</v>
      </c>
      <c r="I166" s="62"/>
      <c r="J166" s="62">
        <v>51</v>
      </c>
      <c r="K166" s="62">
        <v>21</v>
      </c>
      <c r="L166" s="62">
        <v>8</v>
      </c>
      <c r="M166" s="62" t="s">
        <v>33</v>
      </c>
      <c r="N166" s="3">
        <f t="shared" si="82"/>
        <v>119</v>
      </c>
      <c r="O166" s="9">
        <f t="shared" si="78"/>
        <v>119</v>
      </c>
      <c r="P166" s="4">
        <f t="shared" si="83"/>
        <v>32.328000000000003</v>
      </c>
      <c r="Q166" s="11">
        <f t="shared" si="84"/>
        <v>27.166386554621852</v>
      </c>
      <c r="R166" s="10">
        <f t="shared" si="81"/>
        <v>60.531200000000005</v>
      </c>
    </row>
    <row r="167" spans="1:19">
      <c r="A167" s="62">
        <v>16</v>
      </c>
      <c r="B167" s="62" t="s">
        <v>114</v>
      </c>
      <c r="C167" s="12" t="s">
        <v>120</v>
      </c>
      <c r="D167" s="62" t="s">
        <v>30</v>
      </c>
      <c r="E167" s="62">
        <v>1</v>
      </c>
      <c r="F167" s="62" t="s">
        <v>31</v>
      </c>
      <c r="G167" s="62">
        <v>1</v>
      </c>
      <c r="H167" s="62" t="s">
        <v>32</v>
      </c>
      <c r="I167" s="62"/>
      <c r="J167" s="62">
        <v>51</v>
      </c>
      <c r="K167" s="62">
        <v>21</v>
      </c>
      <c r="L167" s="62">
        <v>9</v>
      </c>
      <c r="M167" s="62" t="s">
        <v>32</v>
      </c>
      <c r="N167" s="3">
        <f t="shared" si="82"/>
        <v>88</v>
      </c>
      <c r="O167" s="9">
        <f t="shared" si="78"/>
        <v>88</v>
      </c>
      <c r="P167" s="4">
        <f t="shared" si="83"/>
        <v>30.980999999999998</v>
      </c>
      <c r="Q167" s="11">
        <f t="shared" si="84"/>
        <v>35.205681818181816</v>
      </c>
      <c r="R167" s="10">
        <f t="shared" si="81"/>
        <v>22.880000000000003</v>
      </c>
      <c r="S167" s="8"/>
    </row>
    <row r="168" spans="1:19" s="8" customFormat="1">
      <c r="A168" s="62">
        <v>17</v>
      </c>
      <c r="B168" s="62" t="s">
        <v>117</v>
      </c>
      <c r="C168" s="12" t="s">
        <v>120</v>
      </c>
      <c r="D168" s="62" t="s">
        <v>30</v>
      </c>
      <c r="E168" s="62">
        <v>1</v>
      </c>
      <c r="F168" s="62" t="s">
        <v>31</v>
      </c>
      <c r="G168" s="62">
        <v>1</v>
      </c>
      <c r="H168" s="62" t="s">
        <v>32</v>
      </c>
      <c r="I168" s="62"/>
      <c r="J168" s="62">
        <v>51</v>
      </c>
      <c r="K168" s="62">
        <v>21</v>
      </c>
      <c r="L168" s="62">
        <v>31</v>
      </c>
      <c r="M168" s="62" t="s">
        <v>32</v>
      </c>
      <c r="N168" s="3">
        <f t="shared" si="82"/>
        <v>8.5299999999999994</v>
      </c>
      <c r="O168" s="9">
        <f t="shared" si="78"/>
        <v>8.5299999999999994</v>
      </c>
      <c r="P168" s="4">
        <f t="shared" si="83"/>
        <v>1.347</v>
      </c>
      <c r="Q168" s="11">
        <f t="shared" si="84"/>
        <v>15.791324736225087</v>
      </c>
      <c r="R168" s="10">
        <f t="shared" si="81"/>
        <v>1.9753999999999998</v>
      </c>
    </row>
    <row r="169" spans="1:19" ht="45">
      <c r="A169" s="62">
        <v>18</v>
      </c>
      <c r="B169" s="62" t="s">
        <v>121</v>
      </c>
      <c r="C169" s="12" t="s">
        <v>122</v>
      </c>
      <c r="D169" s="62" t="s">
        <v>30</v>
      </c>
      <c r="E169" s="62">
        <v>3</v>
      </c>
      <c r="F169" s="62" t="s">
        <v>31</v>
      </c>
      <c r="G169" s="62">
        <v>1</v>
      </c>
      <c r="H169" s="62" t="s">
        <v>32</v>
      </c>
      <c r="I169" s="62"/>
      <c r="J169" s="62">
        <v>21</v>
      </c>
      <c r="K169" s="62">
        <v>26</v>
      </c>
      <c r="L169" s="62">
        <v>9</v>
      </c>
      <c r="M169" s="62" t="s">
        <v>33</v>
      </c>
      <c r="N169" s="3">
        <f t="shared" si="82"/>
        <v>57.75</v>
      </c>
      <c r="O169" s="9">
        <f t="shared" si="78"/>
        <v>57.75</v>
      </c>
      <c r="P169" s="4">
        <f t="shared" si="83"/>
        <v>16.164000000000001</v>
      </c>
      <c r="Q169" s="11">
        <f t="shared" si="84"/>
        <v>27.989610389610391</v>
      </c>
      <c r="R169" s="10">
        <f t="shared" si="81"/>
        <v>88.69680000000001</v>
      </c>
      <c r="S169" s="8"/>
    </row>
    <row r="170" spans="1:19">
      <c r="A170" s="65" t="s">
        <v>39</v>
      </c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7"/>
      <c r="R170" s="10">
        <f>SUM(R152:R169)</f>
        <v>535.01729999999998</v>
      </c>
      <c r="S170" s="8"/>
    </row>
    <row r="171" spans="1:19" ht="15.75">
      <c r="A171" s="24" t="s">
        <v>123</v>
      </c>
      <c r="B171" s="2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6"/>
      <c r="S171" s="8"/>
    </row>
    <row r="172" spans="1:19">
      <c r="A172" s="49" t="s">
        <v>51</v>
      </c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  <c r="S172" s="8"/>
    </row>
    <row r="173" spans="1:19" s="8" customFormat="1">
      <c r="A173" s="49"/>
      <c r="B173" s="49"/>
      <c r="C173" s="49"/>
      <c r="D173" s="49"/>
      <c r="E173" s="49"/>
      <c r="F173" s="49"/>
      <c r="G173" s="49"/>
      <c r="H173" s="49"/>
      <c r="I173" s="49"/>
      <c r="J173" s="15"/>
      <c r="K173" s="15"/>
      <c r="L173" s="15"/>
      <c r="M173" s="15"/>
      <c r="N173" s="15"/>
      <c r="O173" s="15"/>
      <c r="P173" s="15"/>
      <c r="Q173" s="15"/>
      <c r="R173" s="16"/>
    </row>
    <row r="174" spans="1:19">
      <c r="A174" s="68" t="s">
        <v>124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58"/>
      <c r="R174" s="8"/>
      <c r="S174" s="8"/>
    </row>
    <row r="175" spans="1:19" ht="18">
      <c r="A175" s="70" t="s">
        <v>27</v>
      </c>
      <c r="B175" s="71"/>
      <c r="C175" s="71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8"/>
      <c r="R175" s="8"/>
      <c r="S175" s="8"/>
    </row>
    <row r="176" spans="1:19">
      <c r="A176" s="68" t="s">
        <v>125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58"/>
      <c r="R176" s="8"/>
      <c r="S176" s="8"/>
    </row>
    <row r="177" spans="1:19">
      <c r="A177" s="62">
        <v>1</v>
      </c>
      <c r="B177" s="62" t="s">
        <v>113</v>
      </c>
      <c r="C177" s="12" t="s">
        <v>126</v>
      </c>
      <c r="D177" s="62" t="s">
        <v>30</v>
      </c>
      <c r="E177" s="62">
        <v>1</v>
      </c>
      <c r="F177" s="62" t="s">
        <v>31</v>
      </c>
      <c r="G177" s="62">
        <v>1</v>
      </c>
      <c r="H177" s="62" t="s">
        <v>32</v>
      </c>
      <c r="I177" s="62"/>
      <c r="J177" s="62">
        <v>87</v>
      </c>
      <c r="K177" s="62">
        <v>27</v>
      </c>
      <c r="L177" s="62">
        <v>29</v>
      </c>
      <c r="M177" s="62" t="s">
        <v>32</v>
      </c>
      <c r="N177" s="3">
        <f t="shared" ref="N177:N197" si="85">(IF(F177="OŽ",IF(L177=1,550.8,IF(L177=2,426.38,IF(L177=3,342.14,IF(L177=4,181.44,IF(L177=5,168.48,IF(L177=6,155.52,IF(L177=7,148.5,IF(L177=8,144,0))))))))+IF(L177&lt;=8,0,IF(L177&lt;=16,137.7,IF(L177&lt;=24,108,IF(L177&lt;=32,80.1,IF(L177&lt;=36,52.2,0)))))-IF(L177&lt;=8,0,IF(L177&lt;=16,(L177-9)*2.754,IF(L177&lt;=24,(L177-17)* 2.754,IF(L177&lt;=32,(L177-25)* 2.754,IF(L177&lt;=36,(L177-33)*2.754,0))))),0)+IF(F177="PČ",IF(L177=1,449,IF(L177=2,314.6,IF(L177=3,238,IF(L177=4,172,IF(L177=5,159,IF(L177=6,145,IF(L177=7,132,IF(L177=8,119,0))))))))+IF(L177&lt;=8,0,IF(L177&lt;=16,88,IF(L177&lt;=24,55,IF(L177&lt;=32,22,0))))-IF(L177&lt;=8,0,IF(L177&lt;=16,(L177-9)*2.245,IF(L177&lt;=24,(L177-17)*2.245,IF(L177&lt;=32,(L177-25)*2.245,0)))),0)+IF(F177="PČneol",IF(L177=1,85,IF(L177=2,64.61,IF(L177=3,50.76,IF(L177=4,16.25,IF(L177=5,15,IF(L177=6,13.75,IF(L177=7,12.5,IF(L177=8,11.25,0))))))))+IF(L177&lt;=8,0,IF(L177&lt;=16,9,0))-IF(L177&lt;=8,0,IF(L177&lt;=16,(L177-9)*0.425,0)),0)+IF(F177="PŽ",IF(L177=1,85,IF(L177=2,59.5,IF(L177=3,45,IF(L177=4,32.5,IF(L177=5,30,IF(L177=6,27.5,IF(L177=7,25,IF(L177=8,22.5,0))))))))+IF(L177&lt;=8,0,IF(L177&lt;=16,19,IF(L177&lt;=24,13,IF(L177&lt;=32,8,0))))-IF(L177&lt;=8,0,IF(L177&lt;=16,(L177-9)*0.425,IF(L177&lt;=24,(L177-17)*0.425,IF(L177&lt;=32,(L177-25)*0.425,0)))),0)+IF(F177="EČ",IF(L177=1,204,IF(L177=2,156.24,IF(L177=3,123.84,IF(L177=4,72,IF(L177=5,66,IF(L177=6,60,IF(L177=7,54,IF(L177=8,48,0))))))))+IF(L177&lt;=8,0,IF(L177&lt;=16,40,IF(L177&lt;=24,25,0)))-IF(L177&lt;=8,0,IF(L177&lt;=16,(L177-9)*1.02,IF(L177&lt;=24,(L177-17)*1.02,0))),0)+IF(F177="EČneol",IF(L177=1,68,IF(L177=2,51.69,IF(L177=3,40.61,IF(L177=4,13,IF(L177=5,12,IF(L177=6,11,IF(L177=7,10,IF(L177=8,9,0)))))))))+IF(F177="EŽ",IF(L177=1,68,IF(L177=2,47.6,IF(L177=3,36,IF(L177=4,18,IF(L177=5,16.5,IF(L177=6,15,IF(L177=7,13.5,IF(L177=8,12,0))))))))+IF(L177&lt;=8,0,IF(L177&lt;=16,10,IF(L177&lt;=24,6,0)))-IF(L177&lt;=8,0,IF(L177&lt;=16,(L177-9)*0.34,IF(L177&lt;=24,(L177-17)*0.34,0))),0)+IF(F177="PT",IF(L177=1,68,IF(L177=2,52.08,IF(L177=3,41.28,IF(L177=4,24,IF(L177=5,22,IF(L177=6,20,IF(L177=7,18,IF(L177=8,16,0))))))))+IF(L177&lt;=8,0,IF(L177&lt;=16,13,IF(L177&lt;=24,9,IF(L177&lt;=32,4,0))))-IF(L177&lt;=8,0,IF(L177&lt;=16,(L177-9)*0.34,IF(L177&lt;=24,(L177-17)*0.34,IF(L177&lt;=32,(L177-25)*0.34,0)))),0)+IF(F177="JOŽ",IF(L177=1,85,IF(L177=2,59.5,IF(L177=3,45,IF(L177=4,32.5,IF(L177=5,30,IF(L177=6,27.5,IF(L177=7,25,IF(L177=8,22.5,0))))))))+IF(L177&lt;=8,0,IF(L177&lt;=16,19,IF(L177&lt;=24,13,0)))-IF(L177&lt;=8,0,IF(L177&lt;=16,(L177-9)*0.425,IF(L177&lt;=24,(L177-17)*0.425,0))),0)+IF(F177="JPČ",IF(L177=1,68,IF(L177=2,47.6,IF(L177=3,36,IF(L177=4,26,IF(L177=5,24,IF(L177=6,22,IF(L177=7,20,IF(L177=8,18,0))))))))+IF(L177&lt;=8,0,IF(L177&lt;=16,13,IF(L177&lt;=24,9,0)))-IF(L177&lt;=8,0,IF(L177&lt;=16,(L177-9)*0.34,IF(L177&lt;=24,(L177-17)*0.34,0))),0)+IF(F177="JEČ",IF(L177=1,34,IF(L177=2,26.04,IF(L177=3,20.6,IF(L177=4,12,IF(L177=5,11,IF(L177=6,10,IF(L177=7,9,IF(L177=8,8,0))))))))+IF(L177&lt;=8,0,IF(L177&lt;=16,6,0))-IF(L177&lt;=8,0,IF(L177&lt;=16,(L177-9)*0.17,0)),0)+IF(F177="JEOF",IF(L177=1,34,IF(L177=2,26.04,IF(L177=3,20.6,IF(L177=4,12,IF(L177=5,11,IF(L177=6,10,IF(L177=7,9,IF(L177=8,8,0))))))))+IF(L177&lt;=8,0,IF(L177&lt;=16,6,0))-IF(L177&lt;=8,0,IF(L177&lt;=16,(L177-9)*0.17,0)),0)+IF(F177="JnPČ",IF(L177=1,51,IF(L177=2,35.7,IF(L177=3,27,IF(L177=4,19.5,IF(L177=5,18,IF(L177=6,16.5,IF(L177=7,15,IF(L177=8,13.5,0))))))))+IF(L177&lt;=8,0,IF(L177&lt;=16,10,0))-IF(L177&lt;=8,0,IF(L177&lt;=16,(L177-9)*0.255,0)),0)+IF(F177="JnEČ",IF(L177=1,25.5,IF(L177=2,19.53,IF(L177=3,15.48,IF(L177=4,9,IF(L177=5,8.25,IF(L177=6,7.5,IF(L177=7,6.75,IF(L177=8,6,0))))))))+IF(L177&lt;=8,0,IF(L177&lt;=16,5,0))-IF(L177&lt;=8,0,IF(L177&lt;=16,(L177-9)*0.1275,0)),0)+IF(F177="JčPČ",IF(L177=1,21.25,IF(L177=2,14.5,IF(L177=3,11.5,IF(L177=4,7,IF(L177=5,6.5,IF(L177=6,6,IF(L177=7,5.5,IF(L177=8,5,0))))))))+IF(L177&lt;=8,0,IF(L177&lt;=16,4,0))-IF(L177&lt;=8,0,IF(L177&lt;=16,(L177-9)*0.10625,0)),0)+IF(F177="JčEČ",IF(L177=1,17,IF(L177=2,13.02,IF(L177=3,10.32,IF(L177=4,6,IF(L177=5,5.5,IF(L177=6,5,IF(L177=7,4.5,IF(L177=8,4,0))))))))+IF(L177&lt;=8,0,IF(L177&lt;=16,3,0))-IF(L177&lt;=8,0,IF(L177&lt;=16,(L177-9)*0.085,0)),0)+IF(F177="NEAK",IF(L177=1,11.48,IF(L177=2,8.79,IF(L177=3,6.97,IF(L177=4,4.05,IF(L177=5,3.71,IF(L177=6,3.38,IF(L177=7,3.04,IF(L177=8,2.7,0))))))))+IF(L177&lt;=8,0,IF(L177&lt;=16,2,IF(L177&lt;=24,1.3,0)))-IF(L177&lt;=8,0,IF(L177&lt;=16,(L177-9)*0.0574,IF(L177&lt;=24,(L177-17)*0.0574,0))),0))*IF(L177&lt;0,1,IF(OR(F177="PČ",F177="PŽ",F177="PT"),IF(J177&lt;32,J177/32,1),1))* IF(L177&lt;0,1,IF(OR(F177="EČ",F177="EŽ",F177="JOŽ",F177="JPČ",F177="NEAK"),IF(J177&lt;24,J177/24,1),1))*IF(L177&lt;0,1,IF(OR(F177="PČneol",F177="JEČ",F177="JEOF",F177="JnPČ",F177="JnEČ",F177="JčPČ",F177="JčEČ"),IF(J177&lt;16,J177/16,1),1))*IF(L177&lt;0,1,IF(F177="EČneol",IF(J177&lt;8,J177/8,1),1))</f>
        <v>13.02</v>
      </c>
      <c r="O177" s="9">
        <f t="shared" ref="O177:O197" si="86">IF(F177="OŽ",N177,IF(H177="Ne",IF(J177*0.3&lt;J177-L177,N177,0),IF(J177*0.1&lt;J177-L177,N177,0)))</f>
        <v>13.02</v>
      </c>
      <c r="P177" s="4">
        <f t="shared" ref="P177:P188" si="87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4.0410000000000004</v>
      </c>
      <c r="Q177" s="11">
        <f t="shared" ref="Q177:Q188" si="88">IF(ISERROR(P177*100/N177),0,(P177*100/N177))</f>
        <v>31.036866359447007</v>
      </c>
      <c r="R177" s="10">
        <f t="shared" ref="R177:R197" si="89">IF(Q177&lt;=30,O177+P177,O177+O177*0.3)*IF(G177=1,0.4,IF(G177=2,0.75,IF(G177="1 (kas 4 m. 1 k. nerengiamos)",0.52,1)))*IF(D177="olimpinė",1,IF(M177="Ne",0.5,1))*IF(OR(A$5="Lietuvos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federacija"),IF(OR(J177&lt;8,K177&lt;16),0,1),1)*E177*IF(I177&lt;=1,1,1/I177)*IF(OR(A$5="Lietuvos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3.3851999999999998</v>
      </c>
      <c r="S177" s="8"/>
    </row>
    <row r="178" spans="1:19" s="8" customFormat="1">
      <c r="A178" s="62">
        <v>2</v>
      </c>
      <c r="B178" s="62" t="s">
        <v>117</v>
      </c>
      <c r="C178" s="12" t="s">
        <v>126</v>
      </c>
      <c r="D178" s="62" t="s">
        <v>30</v>
      </c>
      <c r="E178" s="62">
        <v>1</v>
      </c>
      <c r="F178" s="62" t="s">
        <v>31</v>
      </c>
      <c r="G178" s="62">
        <v>1</v>
      </c>
      <c r="H178" s="62" t="s">
        <v>32</v>
      </c>
      <c r="I178" s="62"/>
      <c r="J178" s="62">
        <v>46</v>
      </c>
      <c r="K178" s="62">
        <v>19</v>
      </c>
      <c r="L178" s="62">
        <v>8</v>
      </c>
      <c r="M178" s="62" t="s">
        <v>33</v>
      </c>
      <c r="N178" s="3">
        <f t="shared" si="85"/>
        <v>119</v>
      </c>
      <c r="O178" s="9">
        <f t="shared" si="86"/>
        <v>119</v>
      </c>
      <c r="P178" s="4">
        <f t="shared" si="87"/>
        <v>32.328000000000003</v>
      </c>
      <c r="Q178" s="11">
        <f t="shared" si="88"/>
        <v>27.166386554621852</v>
      </c>
      <c r="R178" s="10">
        <f t="shared" si="89"/>
        <v>60.531200000000005</v>
      </c>
    </row>
    <row r="179" spans="1:19" s="8" customFormat="1">
      <c r="A179" s="62">
        <v>3</v>
      </c>
      <c r="B179" s="62" t="s">
        <v>127</v>
      </c>
      <c r="C179" s="12" t="s">
        <v>126</v>
      </c>
      <c r="D179" s="62" t="s">
        <v>30</v>
      </c>
      <c r="E179" s="62">
        <v>1</v>
      </c>
      <c r="F179" s="62" t="s">
        <v>31</v>
      </c>
      <c r="G179" s="62">
        <v>1</v>
      </c>
      <c r="H179" s="62" t="s">
        <v>32</v>
      </c>
      <c r="I179" s="62"/>
      <c r="J179" s="62">
        <v>46</v>
      </c>
      <c r="K179" s="62">
        <v>19</v>
      </c>
      <c r="L179" s="62">
        <v>14</v>
      </c>
      <c r="M179" s="62" t="s">
        <v>32</v>
      </c>
      <c r="N179" s="3">
        <f t="shared" si="85"/>
        <v>76.775000000000006</v>
      </c>
      <c r="O179" s="9">
        <f t="shared" si="86"/>
        <v>76.775000000000006</v>
      </c>
      <c r="P179" s="4">
        <f t="shared" si="87"/>
        <v>24.245999999999999</v>
      </c>
      <c r="Q179" s="11">
        <f t="shared" si="88"/>
        <v>31.580592640833601</v>
      </c>
      <c r="R179" s="10">
        <f t="shared" si="89"/>
        <v>19.961500000000001</v>
      </c>
    </row>
    <row r="180" spans="1:19" s="8" customFormat="1">
      <c r="A180" s="62">
        <v>4</v>
      </c>
      <c r="B180" s="62" t="s">
        <v>128</v>
      </c>
      <c r="C180" s="12" t="s">
        <v>126</v>
      </c>
      <c r="D180" s="62" t="s">
        <v>30</v>
      </c>
      <c r="E180" s="62">
        <v>1</v>
      </c>
      <c r="F180" s="62" t="s">
        <v>31</v>
      </c>
      <c r="G180" s="62">
        <v>1</v>
      </c>
      <c r="H180" s="62" t="s">
        <v>32</v>
      </c>
      <c r="I180" s="62"/>
      <c r="J180" s="62">
        <v>46</v>
      </c>
      <c r="K180" s="62">
        <v>19</v>
      </c>
      <c r="L180" s="62">
        <v>27</v>
      </c>
      <c r="M180" s="62" t="s">
        <v>32</v>
      </c>
      <c r="N180" s="3">
        <f t="shared" si="85"/>
        <v>17.509999999999998</v>
      </c>
      <c r="O180" s="9">
        <f t="shared" si="86"/>
        <v>17.509999999999998</v>
      </c>
      <c r="P180" s="4">
        <f t="shared" si="87"/>
        <v>6.7349999999999994</v>
      </c>
      <c r="Q180" s="11">
        <f t="shared" si="88"/>
        <v>38.463735008566537</v>
      </c>
      <c r="R180" s="10">
        <f t="shared" si="89"/>
        <v>4.5526</v>
      </c>
    </row>
    <row r="181" spans="1:19" s="8" customFormat="1">
      <c r="A181" s="62">
        <v>5</v>
      </c>
      <c r="B181" s="62" t="s">
        <v>111</v>
      </c>
      <c r="C181" s="12" t="s">
        <v>126</v>
      </c>
      <c r="D181" s="62" t="s">
        <v>30</v>
      </c>
      <c r="E181" s="62">
        <v>1</v>
      </c>
      <c r="F181" s="62" t="s">
        <v>31</v>
      </c>
      <c r="G181" s="62">
        <v>1</v>
      </c>
      <c r="H181" s="62" t="s">
        <v>32</v>
      </c>
      <c r="I181" s="62"/>
      <c r="J181" s="62">
        <v>87</v>
      </c>
      <c r="K181" s="62">
        <v>27</v>
      </c>
      <c r="L181" s="62">
        <v>32</v>
      </c>
      <c r="M181" s="62" t="s">
        <v>32</v>
      </c>
      <c r="N181" s="3">
        <f t="shared" si="85"/>
        <v>6.2850000000000001</v>
      </c>
      <c r="O181" s="9">
        <f t="shared" si="86"/>
        <v>6.2850000000000001</v>
      </c>
      <c r="P181" s="4">
        <f t="shared" si="87"/>
        <v>0</v>
      </c>
      <c r="Q181" s="11">
        <f t="shared" si="88"/>
        <v>0</v>
      </c>
      <c r="R181" s="10">
        <f t="shared" si="89"/>
        <v>1.2570000000000001</v>
      </c>
    </row>
    <row r="182" spans="1:19" s="8" customFormat="1">
      <c r="A182" s="62">
        <v>6</v>
      </c>
      <c r="B182" s="62" t="s">
        <v>111</v>
      </c>
      <c r="C182" s="12" t="s">
        <v>129</v>
      </c>
      <c r="D182" s="62" t="s">
        <v>30</v>
      </c>
      <c r="E182" s="62">
        <v>1</v>
      </c>
      <c r="F182" s="62" t="s">
        <v>31</v>
      </c>
      <c r="G182" s="62">
        <v>1</v>
      </c>
      <c r="H182" s="62" t="s">
        <v>32</v>
      </c>
      <c r="I182" s="62"/>
      <c r="J182" s="62">
        <v>91</v>
      </c>
      <c r="K182" s="62">
        <v>27</v>
      </c>
      <c r="L182" s="62">
        <v>17</v>
      </c>
      <c r="M182" s="62" t="s">
        <v>32</v>
      </c>
      <c r="N182" s="3">
        <f t="shared" si="85"/>
        <v>55</v>
      </c>
      <c r="O182" s="9">
        <f t="shared" si="86"/>
        <v>55</v>
      </c>
      <c r="P182" s="4">
        <f t="shared" si="87"/>
        <v>20.204999999999998</v>
      </c>
      <c r="Q182" s="11">
        <f t="shared" si="88"/>
        <v>36.736363636363635</v>
      </c>
      <c r="R182" s="10">
        <f t="shared" si="89"/>
        <v>14.3</v>
      </c>
    </row>
    <row r="183" spans="1:19" s="8" customFormat="1">
      <c r="A183" s="62">
        <v>7</v>
      </c>
      <c r="B183" s="62" t="s">
        <v>113</v>
      </c>
      <c r="C183" s="12" t="s">
        <v>129</v>
      </c>
      <c r="D183" s="62" t="s">
        <v>30</v>
      </c>
      <c r="E183" s="62">
        <v>1</v>
      </c>
      <c r="F183" s="62" t="s">
        <v>31</v>
      </c>
      <c r="G183" s="62">
        <v>1</v>
      </c>
      <c r="H183" s="62" t="s">
        <v>32</v>
      </c>
      <c r="I183" s="62"/>
      <c r="J183" s="62">
        <v>91</v>
      </c>
      <c r="K183" s="62">
        <v>27</v>
      </c>
      <c r="L183" s="62">
        <v>19</v>
      </c>
      <c r="M183" s="62" t="s">
        <v>33</v>
      </c>
      <c r="N183" s="3">
        <f t="shared" si="85"/>
        <v>50.51</v>
      </c>
      <c r="O183" s="9">
        <f t="shared" si="86"/>
        <v>50.51</v>
      </c>
      <c r="P183" s="4">
        <f t="shared" si="87"/>
        <v>17.510999999999999</v>
      </c>
      <c r="Q183" s="11">
        <f t="shared" si="88"/>
        <v>34.668382498515143</v>
      </c>
      <c r="R183" s="10">
        <f t="shared" si="89"/>
        <v>26.2652</v>
      </c>
    </row>
    <row r="184" spans="1:19" s="8" customFormat="1">
      <c r="A184" s="62">
        <v>8</v>
      </c>
      <c r="B184" s="62" t="s">
        <v>127</v>
      </c>
      <c r="C184" s="12" t="s">
        <v>129</v>
      </c>
      <c r="D184" s="62" t="s">
        <v>30</v>
      </c>
      <c r="E184" s="62">
        <v>1</v>
      </c>
      <c r="F184" s="62" t="s">
        <v>31</v>
      </c>
      <c r="G184" s="62">
        <v>1</v>
      </c>
      <c r="H184" s="62" t="s">
        <v>32</v>
      </c>
      <c r="I184" s="62"/>
      <c r="J184" s="62">
        <v>48</v>
      </c>
      <c r="K184" s="62">
        <v>19</v>
      </c>
      <c r="L184" s="62">
        <v>22</v>
      </c>
      <c r="M184" s="62" t="s">
        <v>32</v>
      </c>
      <c r="N184" s="3">
        <f t="shared" si="85"/>
        <v>43.774999999999999</v>
      </c>
      <c r="O184" s="9">
        <f t="shared" si="86"/>
        <v>43.774999999999999</v>
      </c>
      <c r="P184" s="4">
        <f t="shared" si="87"/>
        <v>13.469999999999999</v>
      </c>
      <c r="Q184" s="11">
        <f t="shared" si="88"/>
        <v>30.770988006853226</v>
      </c>
      <c r="R184" s="10">
        <f t="shared" si="89"/>
        <v>11.381500000000001</v>
      </c>
    </row>
    <row r="185" spans="1:19" s="8" customFormat="1">
      <c r="A185" s="62">
        <v>9</v>
      </c>
      <c r="B185" s="62" t="s">
        <v>128</v>
      </c>
      <c r="C185" s="12" t="s">
        <v>129</v>
      </c>
      <c r="D185" s="62" t="s">
        <v>30</v>
      </c>
      <c r="E185" s="62">
        <v>1</v>
      </c>
      <c r="F185" s="62" t="s">
        <v>31</v>
      </c>
      <c r="G185" s="62">
        <v>1</v>
      </c>
      <c r="H185" s="62" t="s">
        <v>32</v>
      </c>
      <c r="I185" s="62"/>
      <c r="J185" s="62">
        <v>48</v>
      </c>
      <c r="K185" s="62">
        <v>19</v>
      </c>
      <c r="L185" s="62">
        <v>29</v>
      </c>
      <c r="M185" s="62" t="s">
        <v>32</v>
      </c>
      <c r="N185" s="3">
        <f t="shared" si="85"/>
        <v>13.02</v>
      </c>
      <c r="O185" s="9">
        <f t="shared" si="86"/>
        <v>13.02</v>
      </c>
      <c r="P185" s="4">
        <f t="shared" si="87"/>
        <v>4.0410000000000004</v>
      </c>
      <c r="Q185" s="11">
        <f t="shared" si="88"/>
        <v>31.036866359447007</v>
      </c>
      <c r="R185" s="10">
        <f t="shared" si="89"/>
        <v>3.3851999999999998</v>
      </c>
    </row>
    <row r="186" spans="1:19" s="8" customFormat="1" ht="45">
      <c r="A186" s="62">
        <v>10</v>
      </c>
      <c r="B186" s="62" t="s">
        <v>130</v>
      </c>
      <c r="C186" s="12" t="s">
        <v>122</v>
      </c>
      <c r="D186" s="62" t="s">
        <v>30</v>
      </c>
      <c r="E186" s="62">
        <v>3</v>
      </c>
      <c r="F186" s="62" t="s">
        <v>31</v>
      </c>
      <c r="G186" s="62">
        <v>1</v>
      </c>
      <c r="H186" s="62" t="s">
        <v>32</v>
      </c>
      <c r="I186" s="62"/>
      <c r="J186" s="62">
        <v>20</v>
      </c>
      <c r="K186" s="62">
        <v>27</v>
      </c>
      <c r="L186" s="62">
        <v>7</v>
      </c>
      <c r="M186" s="62" t="s">
        <v>32</v>
      </c>
      <c r="N186" s="3">
        <f t="shared" si="85"/>
        <v>82.5</v>
      </c>
      <c r="O186" s="9">
        <f t="shared" si="86"/>
        <v>82.5</v>
      </c>
      <c r="P186" s="4">
        <f t="shared" si="87"/>
        <v>17.510999999999999</v>
      </c>
      <c r="Q186" s="11">
        <f t="shared" si="88"/>
        <v>21.225454545454543</v>
      </c>
      <c r="R186" s="10">
        <f t="shared" si="89"/>
        <v>60.006600000000006</v>
      </c>
    </row>
    <row r="187" spans="1:19" s="8" customFormat="1" ht="45">
      <c r="A187" s="62">
        <v>11</v>
      </c>
      <c r="B187" s="62" t="s">
        <v>131</v>
      </c>
      <c r="C187" s="12" t="s">
        <v>122</v>
      </c>
      <c r="D187" s="62" t="s">
        <v>30</v>
      </c>
      <c r="E187" s="62">
        <v>3</v>
      </c>
      <c r="F187" s="62" t="s">
        <v>31</v>
      </c>
      <c r="G187" s="62">
        <v>1</v>
      </c>
      <c r="H187" s="62" t="s">
        <v>32</v>
      </c>
      <c r="I187" s="62"/>
      <c r="J187" s="62">
        <v>10</v>
      </c>
      <c r="K187" s="62">
        <v>19</v>
      </c>
      <c r="L187" s="62">
        <v>4</v>
      </c>
      <c r="M187" s="62" t="s">
        <v>32</v>
      </c>
      <c r="N187" s="3">
        <f t="shared" si="85"/>
        <v>53.75</v>
      </c>
      <c r="O187" s="9">
        <f t="shared" si="86"/>
        <v>53.75</v>
      </c>
      <c r="P187" s="4">
        <f t="shared" si="87"/>
        <v>8.0820000000000007</v>
      </c>
      <c r="Q187" s="11">
        <f t="shared" si="88"/>
        <v>15.036279069767442</v>
      </c>
      <c r="R187" s="10">
        <f t="shared" si="89"/>
        <v>37.099200000000003</v>
      </c>
    </row>
    <row r="188" spans="1:19" s="8" customFormat="1">
      <c r="A188" s="62">
        <v>12</v>
      </c>
      <c r="B188" s="62" t="s">
        <v>111</v>
      </c>
      <c r="C188" s="12" t="s">
        <v>118</v>
      </c>
      <c r="D188" s="62" t="s">
        <v>30</v>
      </c>
      <c r="E188" s="62">
        <v>1</v>
      </c>
      <c r="F188" s="62" t="s">
        <v>31</v>
      </c>
      <c r="G188" s="62">
        <v>1</v>
      </c>
      <c r="H188" s="62" t="s">
        <v>32</v>
      </c>
      <c r="I188" s="62"/>
      <c r="J188" s="62">
        <v>85</v>
      </c>
      <c r="K188" s="62">
        <v>27</v>
      </c>
      <c r="L188" s="62">
        <v>12</v>
      </c>
      <c r="M188" s="62" t="s">
        <v>32</v>
      </c>
      <c r="N188" s="3">
        <f t="shared" si="85"/>
        <v>81.265000000000001</v>
      </c>
      <c r="O188" s="9">
        <f t="shared" si="86"/>
        <v>81.265000000000001</v>
      </c>
      <c r="P188" s="4">
        <f t="shared" si="87"/>
        <v>26.939999999999998</v>
      </c>
      <c r="Q188" s="11">
        <f t="shared" si="88"/>
        <v>33.150802928690091</v>
      </c>
      <c r="R188" s="10">
        <f t="shared" si="89"/>
        <v>21.128900000000002</v>
      </c>
    </row>
    <row r="189" spans="1:19">
      <c r="A189" s="62">
        <v>13</v>
      </c>
      <c r="B189" s="62" t="s">
        <v>127</v>
      </c>
      <c r="C189" s="12" t="s">
        <v>118</v>
      </c>
      <c r="D189" s="62" t="s">
        <v>30</v>
      </c>
      <c r="E189" s="62">
        <v>1</v>
      </c>
      <c r="F189" s="62" t="s">
        <v>31</v>
      </c>
      <c r="G189" s="62">
        <v>1</v>
      </c>
      <c r="H189" s="62" t="s">
        <v>32</v>
      </c>
      <c r="I189" s="62"/>
      <c r="J189" s="62">
        <v>45</v>
      </c>
      <c r="K189" s="62">
        <v>19</v>
      </c>
      <c r="L189" s="62">
        <v>4</v>
      </c>
      <c r="M189" s="62" t="s">
        <v>33</v>
      </c>
      <c r="N189" s="3">
        <f t="shared" si="85"/>
        <v>172</v>
      </c>
      <c r="O189" s="9">
        <f t="shared" si="86"/>
        <v>172</v>
      </c>
      <c r="P189" s="4">
        <f t="shared" ref="P189:P197" si="90">IF(O189=0,0,IF(F189="OŽ",IF(L189&gt;35,0,IF(J189&gt;35,(36-L189)*1.836,((36-L189)-(36-J189))*1.836)),0)+IF(F189="PČ",IF(L189&gt;31,0,IF(J189&gt;31,(32-L189)*1.347,((32-L189)-(32-J189))*1.347)),0)+ IF(F189="PČneol",IF(L189&gt;15,0,IF(J189&gt;15,(16-L189)*0.255,((16-L189)-(16-J189))*0.255)),0)+IF(F189="PŽ",IF(L189&gt;31,0,IF(J189&gt;31,(32-L189)*0.255,((32-L189)-(32-J189))*0.255)),0)+IF(F189="EČ",IF(L189&gt;23,0,IF(J189&gt;23,(24-L189)*0.612,((24-L189)-(24-J189))*0.612)),0)+IF(F189="EČneol",IF(L189&gt;7,0,IF(J189&gt;7,(8-L189)*0.204,((8-L189)-(8-J189))*0.204)),0)+IF(F189="EŽ",IF(L189&gt;23,0,IF(J189&gt;23,(24-L189)*0.204,((24-L189)-(24-J189))*0.204)),0)+IF(F189="PT",IF(L189&gt;31,0,IF(J189&gt;31,(32-L189)*0.204,((32-L189)-(32-J189))*0.204)),0)+IF(F189="JOŽ",IF(L189&gt;23,0,IF(J189&gt;23,(24-L189)*0.255,((24-L189)-(24-J189))*0.255)),0)+IF(F189="JPČ",IF(L189&gt;23,0,IF(J189&gt;23,(24-L189)*0.204,((24-L189)-(24-J189))*0.204)),0)+IF(F189="JEČ",IF(L189&gt;15,0,IF(J189&gt;15,(16-L189)*0.102,((16-L189)-(16-J189))*0.102)),0)+IF(F189="JEOF",IF(L189&gt;15,0,IF(J189&gt;15,(16-L189)*0.102,((16-L189)-(16-J189))*0.102)),0)+IF(F189="JnPČ",IF(L189&gt;15,0,IF(J189&gt;15,(16-L189)*0.153,((16-L189)-(16-J189))*0.153)),0)+IF(F189="JnEČ",IF(L189&gt;15,0,IF(J189&gt;15,(16-L189)*0.0765,((16-L189)-(16-J189))*0.0765)),0)+IF(F189="JčPČ",IF(L189&gt;15,0,IF(J189&gt;15,(16-L189)*0.06375,((16-L189)-(16-J189))*0.06375)),0)+IF(F189="JčEČ",IF(L189&gt;15,0,IF(J189&gt;15,(16-L189)*0.051,((16-L189)-(16-J189))*0.051)),0)+IF(F189="NEAK",IF(L189&gt;23,0,IF(J189&gt;23,(24-L189)*0.03444,((24-L189)-(24-J189))*0.03444)),0))</f>
        <v>37.716000000000001</v>
      </c>
      <c r="Q189" s="11">
        <f t="shared" ref="Q189:Q197" si="91">IF(ISERROR(P189*100/N189),0,(P189*100/N189))</f>
        <v>21.927906976744186</v>
      </c>
      <c r="R189" s="10">
        <f t="shared" si="89"/>
        <v>83.886400000000009</v>
      </c>
      <c r="S189" s="8"/>
    </row>
    <row r="190" spans="1:19">
      <c r="A190" s="62">
        <v>14</v>
      </c>
      <c r="B190" s="62" t="s">
        <v>114</v>
      </c>
      <c r="C190" s="12" t="s">
        <v>118</v>
      </c>
      <c r="D190" s="62" t="s">
        <v>30</v>
      </c>
      <c r="E190" s="62">
        <v>1</v>
      </c>
      <c r="F190" s="62" t="s">
        <v>31</v>
      </c>
      <c r="G190" s="62">
        <v>1</v>
      </c>
      <c r="H190" s="62" t="s">
        <v>32</v>
      </c>
      <c r="I190" s="62"/>
      <c r="J190" s="62">
        <v>45</v>
      </c>
      <c r="K190" s="62">
        <v>19</v>
      </c>
      <c r="L190" s="62">
        <v>5</v>
      </c>
      <c r="M190" s="62" t="s">
        <v>33</v>
      </c>
      <c r="N190" s="3">
        <f t="shared" si="85"/>
        <v>159</v>
      </c>
      <c r="O190" s="9">
        <f t="shared" si="86"/>
        <v>159</v>
      </c>
      <c r="P190" s="4">
        <f t="shared" si="90"/>
        <v>36.369</v>
      </c>
      <c r="Q190" s="11">
        <f t="shared" si="91"/>
        <v>22.873584905660376</v>
      </c>
      <c r="R190" s="10">
        <f t="shared" si="89"/>
        <v>78.147600000000011</v>
      </c>
      <c r="S190" s="8"/>
    </row>
    <row r="191" spans="1:19">
      <c r="A191" s="62">
        <v>15</v>
      </c>
      <c r="B191" s="62" t="s">
        <v>128</v>
      </c>
      <c r="C191" s="12" t="s">
        <v>118</v>
      </c>
      <c r="D191" s="62" t="s">
        <v>30</v>
      </c>
      <c r="E191" s="62">
        <v>1</v>
      </c>
      <c r="F191" s="62" t="s">
        <v>31</v>
      </c>
      <c r="G191" s="62">
        <v>1</v>
      </c>
      <c r="H191" s="62" t="s">
        <v>32</v>
      </c>
      <c r="I191" s="62"/>
      <c r="J191" s="62">
        <v>45</v>
      </c>
      <c r="K191" s="62">
        <v>19</v>
      </c>
      <c r="L191" s="62">
        <v>24</v>
      </c>
      <c r="M191" s="62" t="s">
        <v>33</v>
      </c>
      <c r="N191" s="3">
        <f t="shared" si="85"/>
        <v>39.284999999999997</v>
      </c>
      <c r="O191" s="9">
        <f t="shared" si="86"/>
        <v>39.284999999999997</v>
      </c>
      <c r="P191" s="4">
        <f t="shared" si="90"/>
        <v>10.776</v>
      </c>
      <c r="Q191" s="11">
        <f t="shared" si="91"/>
        <v>27.430316914852998</v>
      </c>
      <c r="R191" s="10">
        <f t="shared" si="89"/>
        <v>20.0244</v>
      </c>
      <c r="S191" s="8"/>
    </row>
    <row r="192" spans="1:19">
      <c r="A192" s="62">
        <v>16</v>
      </c>
      <c r="B192" s="62" t="s">
        <v>111</v>
      </c>
      <c r="C192" s="12" t="s">
        <v>112</v>
      </c>
      <c r="D192" s="62" t="s">
        <v>30</v>
      </c>
      <c r="E192" s="62">
        <v>1</v>
      </c>
      <c r="F192" s="62" t="s">
        <v>31</v>
      </c>
      <c r="G192" s="62">
        <v>1</v>
      </c>
      <c r="H192" s="62" t="s">
        <v>32</v>
      </c>
      <c r="I192" s="62"/>
      <c r="J192" s="62">
        <v>92</v>
      </c>
      <c r="K192" s="62">
        <v>27</v>
      </c>
      <c r="L192" s="62">
        <v>10</v>
      </c>
      <c r="M192" s="62" t="s">
        <v>33</v>
      </c>
      <c r="N192" s="3">
        <f t="shared" si="85"/>
        <v>85.754999999999995</v>
      </c>
      <c r="O192" s="9">
        <f t="shared" si="86"/>
        <v>85.754999999999995</v>
      </c>
      <c r="P192" s="4">
        <f t="shared" si="90"/>
        <v>29.634</v>
      </c>
      <c r="Q192" s="11">
        <f t="shared" si="91"/>
        <v>34.556585621829633</v>
      </c>
      <c r="R192" s="10">
        <f t="shared" si="89"/>
        <v>44.592600000000004</v>
      </c>
      <c r="S192" s="8"/>
    </row>
    <row r="193" spans="1:19">
      <c r="A193" s="62">
        <v>17</v>
      </c>
      <c r="B193" s="62" t="s">
        <v>119</v>
      </c>
      <c r="C193" s="12" t="s">
        <v>112</v>
      </c>
      <c r="D193" s="62" t="s">
        <v>30</v>
      </c>
      <c r="E193" s="62">
        <v>1</v>
      </c>
      <c r="F193" s="62" t="s">
        <v>31</v>
      </c>
      <c r="G193" s="62">
        <v>1</v>
      </c>
      <c r="H193" s="62" t="s">
        <v>32</v>
      </c>
      <c r="I193" s="62"/>
      <c r="J193" s="62">
        <v>92</v>
      </c>
      <c r="K193" s="62">
        <v>27</v>
      </c>
      <c r="L193" s="62">
        <v>21</v>
      </c>
      <c r="M193" s="62" t="s">
        <v>33</v>
      </c>
      <c r="N193" s="3">
        <f t="shared" si="85"/>
        <v>46.019999999999996</v>
      </c>
      <c r="O193" s="9">
        <f t="shared" si="86"/>
        <v>46.019999999999996</v>
      </c>
      <c r="P193" s="4">
        <f t="shared" si="90"/>
        <v>14.817</v>
      </c>
      <c r="Q193" s="11">
        <f t="shared" si="91"/>
        <v>32.196870925684486</v>
      </c>
      <c r="R193" s="10">
        <f t="shared" si="89"/>
        <v>23.930399999999999</v>
      </c>
      <c r="S193" s="8"/>
    </row>
    <row r="194" spans="1:19">
      <c r="A194" s="62">
        <v>18</v>
      </c>
      <c r="B194" s="62" t="s">
        <v>113</v>
      </c>
      <c r="C194" s="12" t="s">
        <v>112</v>
      </c>
      <c r="D194" s="62" t="s">
        <v>30</v>
      </c>
      <c r="E194" s="62">
        <v>1</v>
      </c>
      <c r="F194" s="62" t="s">
        <v>31</v>
      </c>
      <c r="G194" s="62">
        <v>1</v>
      </c>
      <c r="H194" s="62" t="s">
        <v>32</v>
      </c>
      <c r="I194" s="62"/>
      <c r="J194" s="62">
        <v>92</v>
      </c>
      <c r="K194" s="62">
        <v>27</v>
      </c>
      <c r="L194" s="62">
        <v>30</v>
      </c>
      <c r="M194" s="62" t="s">
        <v>32</v>
      </c>
      <c r="N194" s="3">
        <f t="shared" si="85"/>
        <v>10.774999999999999</v>
      </c>
      <c r="O194" s="9">
        <f t="shared" si="86"/>
        <v>10.774999999999999</v>
      </c>
      <c r="P194" s="4">
        <f t="shared" si="90"/>
        <v>2.694</v>
      </c>
      <c r="Q194" s="11">
        <f t="shared" si="91"/>
        <v>25.002320185614849</v>
      </c>
      <c r="R194" s="10">
        <f t="shared" si="89"/>
        <v>2.6937999999999995</v>
      </c>
      <c r="S194" s="8"/>
    </row>
    <row r="195" spans="1:19">
      <c r="A195" s="62">
        <v>19</v>
      </c>
      <c r="B195" s="62" t="s">
        <v>127</v>
      </c>
      <c r="C195" s="12" t="s">
        <v>112</v>
      </c>
      <c r="D195" s="62" t="s">
        <v>30</v>
      </c>
      <c r="E195" s="62">
        <v>1</v>
      </c>
      <c r="F195" s="62" t="s">
        <v>31</v>
      </c>
      <c r="G195" s="62">
        <v>1</v>
      </c>
      <c r="H195" s="62" t="s">
        <v>32</v>
      </c>
      <c r="I195" s="62"/>
      <c r="J195" s="62">
        <v>47</v>
      </c>
      <c r="K195" s="62">
        <v>19</v>
      </c>
      <c r="L195" s="62">
        <v>12</v>
      </c>
      <c r="M195" s="62" t="s">
        <v>32</v>
      </c>
      <c r="N195" s="3">
        <f t="shared" si="85"/>
        <v>81.265000000000001</v>
      </c>
      <c r="O195" s="9">
        <f t="shared" si="86"/>
        <v>81.265000000000001</v>
      </c>
      <c r="P195" s="4">
        <f t="shared" si="90"/>
        <v>26.939999999999998</v>
      </c>
      <c r="Q195" s="11">
        <f t="shared" si="91"/>
        <v>33.150802928690091</v>
      </c>
      <c r="R195" s="10">
        <f t="shared" si="89"/>
        <v>21.128900000000002</v>
      </c>
      <c r="S195" s="8"/>
    </row>
    <row r="196" spans="1:19">
      <c r="A196" s="62">
        <v>20</v>
      </c>
      <c r="B196" s="62" t="s">
        <v>114</v>
      </c>
      <c r="C196" s="12" t="s">
        <v>112</v>
      </c>
      <c r="D196" s="62" t="s">
        <v>30</v>
      </c>
      <c r="E196" s="62">
        <v>1</v>
      </c>
      <c r="F196" s="62" t="s">
        <v>31</v>
      </c>
      <c r="G196" s="62">
        <v>1</v>
      </c>
      <c r="H196" s="62" t="s">
        <v>32</v>
      </c>
      <c r="I196" s="62"/>
      <c r="J196" s="62">
        <v>47</v>
      </c>
      <c r="K196" s="62">
        <v>19</v>
      </c>
      <c r="L196" s="62">
        <v>17</v>
      </c>
      <c r="M196" s="62" t="s">
        <v>32</v>
      </c>
      <c r="N196" s="3">
        <f t="shared" si="85"/>
        <v>55</v>
      </c>
      <c r="O196" s="9">
        <f t="shared" si="86"/>
        <v>55</v>
      </c>
      <c r="P196" s="4">
        <f t="shared" si="90"/>
        <v>20.204999999999998</v>
      </c>
      <c r="Q196" s="11">
        <f t="shared" si="91"/>
        <v>36.736363636363635</v>
      </c>
      <c r="R196" s="10">
        <f t="shared" si="89"/>
        <v>14.3</v>
      </c>
      <c r="S196" s="8"/>
    </row>
    <row r="197" spans="1:19">
      <c r="A197" s="62">
        <v>21</v>
      </c>
      <c r="B197" s="62"/>
      <c r="C197" s="1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3">
        <f t="shared" si="85"/>
        <v>0</v>
      </c>
      <c r="O197" s="9">
        <f t="shared" si="86"/>
        <v>0</v>
      </c>
      <c r="P197" s="4">
        <f t="shared" si="90"/>
        <v>0</v>
      </c>
      <c r="Q197" s="11">
        <f t="shared" si="91"/>
        <v>0</v>
      </c>
      <c r="R197" s="10">
        <f t="shared" si="89"/>
        <v>0</v>
      </c>
      <c r="S197" s="8"/>
    </row>
    <row r="198" spans="1:19">
      <c r="A198" s="65" t="s">
        <v>39</v>
      </c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7"/>
      <c r="R198" s="10">
        <f>SUM(R177:R197)</f>
        <v>551.95820000000003</v>
      </c>
      <c r="S198" s="8"/>
    </row>
    <row r="199" spans="1:19" ht="15.75">
      <c r="A199" s="24" t="s">
        <v>132</v>
      </c>
      <c r="B199" s="2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6"/>
      <c r="S199" s="8"/>
    </row>
    <row r="200" spans="1:19">
      <c r="A200" s="49" t="s">
        <v>51</v>
      </c>
      <c r="B200" s="49"/>
      <c r="C200" s="49"/>
      <c r="D200" s="49"/>
      <c r="E200" s="49"/>
      <c r="F200" s="49"/>
      <c r="G200" s="49"/>
      <c r="H200" s="49"/>
      <c r="I200" s="49"/>
      <c r="J200" s="15"/>
      <c r="K200" s="15"/>
      <c r="L200" s="15"/>
      <c r="M200" s="15"/>
      <c r="N200" s="15"/>
      <c r="O200" s="15"/>
      <c r="P200" s="15"/>
      <c r="Q200" s="15"/>
      <c r="R200" s="16"/>
      <c r="S200" s="8"/>
    </row>
    <row r="201" spans="1:19">
      <c r="A201" s="49"/>
      <c r="B201" s="49"/>
      <c r="C201" s="49"/>
      <c r="D201" s="49"/>
      <c r="E201" s="49"/>
      <c r="F201" s="49"/>
      <c r="G201" s="49"/>
      <c r="H201" s="49"/>
      <c r="I201" s="49"/>
      <c r="J201" s="15"/>
      <c r="K201" s="15"/>
      <c r="L201" s="15"/>
      <c r="M201" s="15"/>
      <c r="N201" s="15"/>
      <c r="O201" s="15"/>
      <c r="P201" s="15"/>
      <c r="Q201" s="15"/>
      <c r="R201" s="16"/>
      <c r="S201" s="8"/>
    </row>
    <row r="202" spans="1:19">
      <c r="A202" s="68" t="s">
        <v>133</v>
      </c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58"/>
      <c r="R202" s="8"/>
      <c r="S202" s="8"/>
    </row>
    <row r="203" spans="1:19" ht="18">
      <c r="A203" s="70" t="s">
        <v>27</v>
      </c>
      <c r="B203" s="71"/>
      <c r="C203" s="71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8"/>
      <c r="R203" s="8"/>
      <c r="S203" s="8"/>
    </row>
    <row r="204" spans="1:19">
      <c r="A204" s="68" t="s">
        <v>134</v>
      </c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58"/>
      <c r="R204" s="8"/>
      <c r="S204" s="8"/>
    </row>
    <row r="205" spans="1:19">
      <c r="A205" s="62">
        <v>1</v>
      </c>
      <c r="B205" s="62" t="s">
        <v>135</v>
      </c>
      <c r="C205" s="12" t="s">
        <v>44</v>
      </c>
      <c r="D205" s="62" t="s">
        <v>30</v>
      </c>
      <c r="E205" s="62">
        <v>1</v>
      </c>
      <c r="F205" s="62" t="s">
        <v>31</v>
      </c>
      <c r="G205" s="62">
        <v>1</v>
      </c>
      <c r="H205" s="62" t="s">
        <v>32</v>
      </c>
      <c r="I205" s="62"/>
      <c r="J205" s="62">
        <v>52</v>
      </c>
      <c r="K205" s="62">
        <v>24</v>
      </c>
      <c r="L205" s="62">
        <v>5</v>
      </c>
      <c r="M205" s="62" t="s">
        <v>32</v>
      </c>
      <c r="N205" s="3">
        <f t="shared" ref="N205:N233" si="92">(IF(F205="OŽ",IF(L205=1,550.8,IF(L205=2,426.38,IF(L205=3,342.14,IF(L205=4,181.44,IF(L205=5,168.48,IF(L205=6,155.52,IF(L205=7,148.5,IF(L205=8,144,0))))))))+IF(L205&lt;=8,0,IF(L205&lt;=16,137.7,IF(L205&lt;=24,108,IF(L205&lt;=32,80.1,IF(L205&lt;=36,52.2,0)))))-IF(L205&lt;=8,0,IF(L205&lt;=16,(L205-9)*2.754,IF(L205&lt;=24,(L205-17)* 2.754,IF(L205&lt;=32,(L205-25)* 2.754,IF(L205&lt;=36,(L205-33)*2.754,0))))),0)+IF(F205="PČ",IF(L205=1,449,IF(L205=2,314.6,IF(L205=3,238,IF(L205=4,172,IF(L205=5,159,IF(L205=6,145,IF(L205=7,132,IF(L205=8,119,0))))))))+IF(L205&lt;=8,0,IF(L205&lt;=16,88,IF(L205&lt;=24,55,IF(L205&lt;=32,22,0))))-IF(L205&lt;=8,0,IF(L205&lt;=16,(L205-9)*2.245,IF(L205&lt;=24,(L205-17)*2.245,IF(L205&lt;=32,(L205-25)*2.245,0)))),0)+IF(F205="PČneol",IF(L205=1,85,IF(L205=2,64.61,IF(L205=3,50.76,IF(L205=4,16.25,IF(L205=5,15,IF(L205=6,13.75,IF(L205=7,12.5,IF(L205=8,11.25,0))))))))+IF(L205&lt;=8,0,IF(L205&lt;=16,9,0))-IF(L205&lt;=8,0,IF(L205&lt;=16,(L205-9)*0.425,0)),0)+IF(F205="PŽ",IF(L205=1,85,IF(L205=2,59.5,IF(L205=3,45,IF(L205=4,32.5,IF(L205=5,30,IF(L205=6,27.5,IF(L205=7,25,IF(L205=8,22.5,0))))))))+IF(L205&lt;=8,0,IF(L205&lt;=16,19,IF(L205&lt;=24,13,IF(L205&lt;=32,8,0))))-IF(L205&lt;=8,0,IF(L205&lt;=16,(L205-9)*0.425,IF(L205&lt;=24,(L205-17)*0.425,IF(L205&lt;=32,(L205-25)*0.425,0)))),0)+IF(F205="EČ",IF(L205=1,204,IF(L205=2,156.24,IF(L205=3,123.84,IF(L205=4,72,IF(L205=5,66,IF(L205=6,60,IF(L205=7,54,IF(L205=8,48,0))))))))+IF(L205&lt;=8,0,IF(L205&lt;=16,40,IF(L205&lt;=24,25,0)))-IF(L205&lt;=8,0,IF(L205&lt;=16,(L205-9)*1.02,IF(L205&lt;=24,(L205-17)*1.02,0))),0)+IF(F205="EČneol",IF(L205=1,68,IF(L205=2,51.69,IF(L205=3,40.61,IF(L205=4,13,IF(L205=5,12,IF(L205=6,11,IF(L205=7,10,IF(L205=8,9,0)))))))))+IF(F205="EŽ",IF(L205=1,68,IF(L205=2,47.6,IF(L205=3,36,IF(L205=4,18,IF(L205=5,16.5,IF(L205=6,15,IF(L205=7,13.5,IF(L205=8,12,0))))))))+IF(L205&lt;=8,0,IF(L205&lt;=16,10,IF(L205&lt;=24,6,0)))-IF(L205&lt;=8,0,IF(L205&lt;=16,(L205-9)*0.34,IF(L205&lt;=24,(L205-17)*0.34,0))),0)+IF(F205="PT",IF(L205=1,68,IF(L205=2,52.08,IF(L205=3,41.28,IF(L205=4,24,IF(L205=5,22,IF(L205=6,20,IF(L205=7,18,IF(L205=8,16,0))))))))+IF(L205&lt;=8,0,IF(L205&lt;=16,13,IF(L205&lt;=24,9,IF(L205&lt;=32,4,0))))-IF(L205&lt;=8,0,IF(L205&lt;=16,(L205-9)*0.34,IF(L205&lt;=24,(L205-17)*0.34,IF(L205&lt;=32,(L205-25)*0.34,0)))),0)+IF(F205="JOŽ",IF(L205=1,85,IF(L205=2,59.5,IF(L205=3,45,IF(L205=4,32.5,IF(L205=5,30,IF(L205=6,27.5,IF(L205=7,25,IF(L205=8,22.5,0))))))))+IF(L205&lt;=8,0,IF(L205&lt;=16,19,IF(L205&lt;=24,13,0)))-IF(L205&lt;=8,0,IF(L205&lt;=16,(L205-9)*0.425,IF(L205&lt;=24,(L205-17)*0.425,0))),0)+IF(F205="JPČ",IF(L205=1,68,IF(L205=2,47.6,IF(L205=3,36,IF(L205=4,26,IF(L205=5,24,IF(L205=6,22,IF(L205=7,20,IF(L205=8,18,0))))))))+IF(L205&lt;=8,0,IF(L205&lt;=16,13,IF(L205&lt;=24,9,0)))-IF(L205&lt;=8,0,IF(L205&lt;=16,(L205-9)*0.34,IF(L205&lt;=24,(L205-17)*0.34,0))),0)+IF(F205="JEČ",IF(L205=1,34,IF(L205=2,26.04,IF(L205=3,20.6,IF(L205=4,12,IF(L205=5,11,IF(L205=6,10,IF(L205=7,9,IF(L205=8,8,0))))))))+IF(L205&lt;=8,0,IF(L205&lt;=16,6,0))-IF(L205&lt;=8,0,IF(L205&lt;=16,(L205-9)*0.17,0)),0)+IF(F205="JEOF",IF(L205=1,34,IF(L205=2,26.04,IF(L205=3,20.6,IF(L205=4,12,IF(L205=5,11,IF(L205=6,10,IF(L205=7,9,IF(L205=8,8,0))))))))+IF(L205&lt;=8,0,IF(L205&lt;=16,6,0))-IF(L205&lt;=8,0,IF(L205&lt;=16,(L205-9)*0.17,0)),0)+IF(F205="JnPČ",IF(L205=1,51,IF(L205=2,35.7,IF(L205=3,27,IF(L205=4,19.5,IF(L205=5,18,IF(L205=6,16.5,IF(L205=7,15,IF(L205=8,13.5,0))))))))+IF(L205&lt;=8,0,IF(L205&lt;=16,10,0))-IF(L205&lt;=8,0,IF(L205&lt;=16,(L205-9)*0.255,0)),0)+IF(F205="JnEČ",IF(L205=1,25.5,IF(L205=2,19.53,IF(L205=3,15.48,IF(L205=4,9,IF(L205=5,8.25,IF(L205=6,7.5,IF(L205=7,6.75,IF(L205=8,6,0))))))))+IF(L205&lt;=8,0,IF(L205&lt;=16,5,0))-IF(L205&lt;=8,0,IF(L205&lt;=16,(L205-9)*0.1275,0)),0)+IF(F205="JčPČ",IF(L205=1,21.25,IF(L205=2,14.5,IF(L205=3,11.5,IF(L205=4,7,IF(L205=5,6.5,IF(L205=6,6,IF(L205=7,5.5,IF(L205=8,5,0))))))))+IF(L205&lt;=8,0,IF(L205&lt;=16,4,0))-IF(L205&lt;=8,0,IF(L205&lt;=16,(L205-9)*0.10625,0)),0)+IF(F205="JčEČ",IF(L205=1,17,IF(L205=2,13.02,IF(L205=3,10.32,IF(L205=4,6,IF(L205=5,5.5,IF(L205=6,5,IF(L205=7,4.5,IF(L205=8,4,0))))))))+IF(L205&lt;=8,0,IF(L205&lt;=16,3,0))-IF(L205&lt;=8,0,IF(L205&lt;=16,(L205-9)*0.085,0)),0)+IF(F205="NEAK",IF(L205=1,11.48,IF(L205=2,8.79,IF(L205=3,6.97,IF(L205=4,4.05,IF(L205=5,3.71,IF(L205=6,3.38,IF(L205=7,3.04,IF(L205=8,2.7,0))))))))+IF(L205&lt;=8,0,IF(L205&lt;=16,2,IF(L205&lt;=24,1.3,0)))-IF(L205&lt;=8,0,IF(L205&lt;=16,(L205-9)*0.0574,IF(L205&lt;=24,(L205-17)*0.0574,0))),0))*IF(L205&lt;0,1,IF(OR(F205="PČ",F205="PŽ",F205="PT"),IF(J205&lt;32,J205/32,1),1))* IF(L205&lt;0,1,IF(OR(F205="EČ",F205="EŽ",F205="JOŽ",F205="JPČ",F205="NEAK"),IF(J205&lt;24,J205/24,1),1))*IF(L205&lt;0,1,IF(OR(F205="PČneol",F205="JEČ",F205="JEOF",F205="JnPČ",F205="JnEČ",F205="JčPČ",F205="JčEČ"),IF(J205&lt;16,J205/16,1),1))*IF(L205&lt;0,1,IF(F205="EČneol",IF(J205&lt;8,J205/8,1),1))</f>
        <v>159</v>
      </c>
      <c r="O205" s="9">
        <f t="shared" ref="O205:O233" si="93">IF(F205="OŽ",N205,IF(H205="Ne",IF(J205*0.3&lt;J205-L205,N205,0),IF(J205*0.1&lt;J205-L205,N205,0)))</f>
        <v>159</v>
      </c>
      <c r="P205" s="4">
        <f t="shared" ref="P205:P229" si="94">IF(O205=0,0,IF(F205="OŽ",IF(L205&gt;35,0,IF(J205&gt;35,(36-L205)*1.836,((36-L205)-(36-J205))*1.836)),0)+IF(F205="PČ",IF(L205&gt;31,0,IF(J205&gt;31,(32-L205)*1.347,((32-L205)-(32-J205))*1.347)),0)+ IF(F205="PČneol",IF(L205&gt;15,0,IF(J205&gt;15,(16-L205)*0.255,((16-L205)-(16-J205))*0.255)),0)+IF(F205="PŽ",IF(L205&gt;31,0,IF(J205&gt;31,(32-L205)*0.255,((32-L205)-(32-J205))*0.255)),0)+IF(F205="EČ",IF(L205&gt;23,0,IF(J205&gt;23,(24-L205)*0.612,((24-L205)-(24-J205))*0.612)),0)+IF(F205="EČneol",IF(L205&gt;7,0,IF(J205&gt;7,(8-L205)*0.204,((8-L205)-(8-J205))*0.204)),0)+IF(F205="EŽ",IF(L205&gt;23,0,IF(J205&gt;23,(24-L205)*0.204,((24-L205)-(24-J205))*0.204)),0)+IF(F205="PT",IF(L205&gt;31,0,IF(J205&gt;31,(32-L205)*0.204,((32-L205)-(32-J205))*0.204)),0)+IF(F205="JOŽ",IF(L205&gt;23,0,IF(J205&gt;23,(24-L205)*0.255,((24-L205)-(24-J205))*0.255)),0)+IF(F205="JPČ",IF(L205&gt;23,0,IF(J205&gt;23,(24-L205)*0.204,((24-L205)-(24-J205))*0.204)),0)+IF(F205="JEČ",IF(L205&gt;15,0,IF(J205&gt;15,(16-L205)*0.102,((16-L205)-(16-J205))*0.102)),0)+IF(F205="JEOF",IF(L205&gt;15,0,IF(J205&gt;15,(16-L205)*0.102,((16-L205)-(16-J205))*0.102)),0)+IF(F205="JnPČ",IF(L205&gt;15,0,IF(J205&gt;15,(16-L205)*0.153,((16-L205)-(16-J205))*0.153)),0)+IF(F205="JnEČ",IF(L205&gt;15,0,IF(J205&gt;15,(16-L205)*0.0765,((16-L205)-(16-J205))*0.0765)),0)+IF(F205="JčPČ",IF(L205&gt;15,0,IF(J205&gt;15,(16-L205)*0.06375,((16-L205)-(16-J205))*0.06375)),0)+IF(F205="JčEČ",IF(L205&gt;15,0,IF(J205&gt;15,(16-L205)*0.051,((16-L205)-(16-J205))*0.051)),0)+IF(F205="NEAK",IF(L205&gt;23,0,IF(J205&gt;23,(24-L205)*0.03444,((24-L205)-(24-J205))*0.03444)),0))</f>
        <v>36.369</v>
      </c>
      <c r="Q205" s="11">
        <f t="shared" ref="Q205:Q231" si="95">IF(ISERROR(P205*100/N205),0,(P205*100/N205))</f>
        <v>22.873584905660376</v>
      </c>
      <c r="R205" s="10">
        <f t="shared" ref="R205:R233" si="96">IF(Q205&lt;=30,O205+P205,O205+O205*0.3)*IF(G205=1,0.4,IF(G205=2,0.75,IF(G205="1 (kas 4 m. 1 k. nerengiamos)",0.52,1)))*IF(D205="olimpinė",1,IF(M205="Ne",0.5,1))*IF(OR(A$5="Lietuvos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federacija"),IF(OR(J205&lt;8,K205&lt;16),0,1),1)*E205*IF(I205&lt;=1,1,1/I205)*IF(OR(A$5="Lietuvos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39.073800000000006</v>
      </c>
      <c r="S205" s="8"/>
    </row>
    <row r="206" spans="1:19" s="8" customFormat="1">
      <c r="A206" s="62">
        <v>2</v>
      </c>
      <c r="B206" s="62" t="s">
        <v>135</v>
      </c>
      <c r="C206" s="12" t="s">
        <v>29</v>
      </c>
      <c r="D206" s="62" t="s">
        <v>30</v>
      </c>
      <c r="E206" s="62">
        <v>1</v>
      </c>
      <c r="F206" s="62" t="s">
        <v>31</v>
      </c>
      <c r="G206" s="62">
        <v>1</v>
      </c>
      <c r="H206" s="62" t="s">
        <v>32</v>
      </c>
      <c r="I206" s="62"/>
      <c r="J206" s="62">
        <v>49</v>
      </c>
      <c r="K206" s="62">
        <v>24</v>
      </c>
      <c r="L206" s="62">
        <v>14</v>
      </c>
      <c r="M206" s="62" t="s">
        <v>32</v>
      </c>
      <c r="N206" s="3">
        <f t="shared" si="92"/>
        <v>76.775000000000006</v>
      </c>
      <c r="O206" s="9">
        <f t="shared" si="93"/>
        <v>76.775000000000006</v>
      </c>
      <c r="P206" s="4">
        <f t="shared" si="94"/>
        <v>24.245999999999999</v>
      </c>
      <c r="Q206" s="11">
        <f t="shared" si="95"/>
        <v>31.580592640833601</v>
      </c>
      <c r="R206" s="10">
        <f t="shared" si="96"/>
        <v>19.961500000000001</v>
      </c>
    </row>
    <row r="207" spans="1:19" s="8" customFormat="1">
      <c r="A207" s="62">
        <v>3</v>
      </c>
      <c r="B207" s="62" t="s">
        <v>135</v>
      </c>
      <c r="C207" s="12" t="s">
        <v>34</v>
      </c>
      <c r="D207" s="62" t="s">
        <v>30</v>
      </c>
      <c r="E207" s="62">
        <v>1</v>
      </c>
      <c r="F207" s="62" t="s">
        <v>31</v>
      </c>
      <c r="G207" s="62">
        <v>1</v>
      </c>
      <c r="H207" s="62" t="s">
        <v>32</v>
      </c>
      <c r="I207" s="62"/>
      <c r="J207" s="62">
        <v>52</v>
      </c>
      <c r="K207" s="62">
        <v>24</v>
      </c>
      <c r="L207" s="62">
        <v>20</v>
      </c>
      <c r="M207" s="62" t="s">
        <v>32</v>
      </c>
      <c r="N207" s="3">
        <f t="shared" si="92"/>
        <v>48.265000000000001</v>
      </c>
      <c r="O207" s="9">
        <f t="shared" si="93"/>
        <v>48.265000000000001</v>
      </c>
      <c r="P207" s="4">
        <f t="shared" si="94"/>
        <v>16.164000000000001</v>
      </c>
      <c r="Q207" s="11">
        <f t="shared" si="95"/>
        <v>33.49010670257951</v>
      </c>
      <c r="R207" s="10">
        <f t="shared" si="96"/>
        <v>12.548900000000001</v>
      </c>
    </row>
    <row r="208" spans="1:19" s="8" customFormat="1">
      <c r="A208" s="62">
        <v>4</v>
      </c>
      <c r="B208" s="62" t="s">
        <v>135</v>
      </c>
      <c r="C208" s="12" t="s">
        <v>136</v>
      </c>
      <c r="D208" s="62" t="s">
        <v>30</v>
      </c>
      <c r="E208" s="62">
        <v>1</v>
      </c>
      <c r="F208" s="62" t="s">
        <v>31</v>
      </c>
      <c r="G208" s="62">
        <v>1</v>
      </c>
      <c r="H208" s="62" t="s">
        <v>32</v>
      </c>
      <c r="I208" s="62"/>
      <c r="J208" s="62">
        <v>49</v>
      </c>
      <c r="K208" s="62">
        <v>24</v>
      </c>
      <c r="L208" s="62">
        <v>4</v>
      </c>
      <c r="M208" s="62" t="s">
        <v>33</v>
      </c>
      <c r="N208" s="3">
        <f t="shared" si="92"/>
        <v>172</v>
      </c>
      <c r="O208" s="9">
        <f t="shared" si="93"/>
        <v>172</v>
      </c>
      <c r="P208" s="4">
        <f t="shared" si="94"/>
        <v>37.716000000000001</v>
      </c>
      <c r="Q208" s="11">
        <f t="shared" si="95"/>
        <v>21.927906976744186</v>
      </c>
      <c r="R208" s="10">
        <f t="shared" si="96"/>
        <v>83.886400000000009</v>
      </c>
    </row>
    <row r="209" spans="1:18" s="8" customFormat="1">
      <c r="A209" s="62">
        <v>5</v>
      </c>
      <c r="B209" s="62" t="s">
        <v>137</v>
      </c>
      <c r="C209" s="12" t="s">
        <v>44</v>
      </c>
      <c r="D209" s="62" t="s">
        <v>30</v>
      </c>
      <c r="E209" s="62">
        <v>1</v>
      </c>
      <c r="F209" s="62" t="s">
        <v>31</v>
      </c>
      <c r="G209" s="62">
        <v>1</v>
      </c>
      <c r="H209" s="62" t="s">
        <v>32</v>
      </c>
      <c r="I209" s="62"/>
      <c r="J209" s="62">
        <v>69</v>
      </c>
      <c r="K209" s="62">
        <v>24</v>
      </c>
      <c r="L209" s="62">
        <v>22</v>
      </c>
      <c r="M209" s="62" t="s">
        <v>32</v>
      </c>
      <c r="N209" s="3">
        <f t="shared" si="92"/>
        <v>43.774999999999999</v>
      </c>
      <c r="O209" s="9">
        <f t="shared" si="93"/>
        <v>43.774999999999999</v>
      </c>
      <c r="P209" s="4">
        <f t="shared" si="94"/>
        <v>13.469999999999999</v>
      </c>
      <c r="Q209" s="11">
        <f t="shared" si="95"/>
        <v>30.770988006853226</v>
      </c>
      <c r="R209" s="10">
        <f t="shared" si="96"/>
        <v>11.381500000000001</v>
      </c>
    </row>
    <row r="210" spans="1:18" s="8" customFormat="1">
      <c r="A210" s="62">
        <v>6</v>
      </c>
      <c r="B210" s="62" t="s">
        <v>137</v>
      </c>
      <c r="C210" s="12" t="s">
        <v>29</v>
      </c>
      <c r="D210" s="62" t="s">
        <v>30</v>
      </c>
      <c r="E210" s="62">
        <v>1</v>
      </c>
      <c r="F210" s="62" t="s">
        <v>31</v>
      </c>
      <c r="G210" s="62">
        <v>1</v>
      </c>
      <c r="H210" s="62" t="s">
        <v>32</v>
      </c>
      <c r="I210" s="62"/>
      <c r="J210" s="62">
        <v>66</v>
      </c>
      <c r="K210" s="62">
        <v>24</v>
      </c>
      <c r="L210" s="62">
        <v>28</v>
      </c>
      <c r="M210" s="62" t="s">
        <v>32</v>
      </c>
      <c r="N210" s="3">
        <f t="shared" si="92"/>
        <v>15.265000000000001</v>
      </c>
      <c r="O210" s="9">
        <f t="shared" si="93"/>
        <v>15.265000000000001</v>
      </c>
      <c r="P210" s="4">
        <f t="shared" si="94"/>
        <v>5.3879999999999999</v>
      </c>
      <c r="Q210" s="11">
        <f t="shared" si="95"/>
        <v>35.296429741238121</v>
      </c>
      <c r="R210" s="10">
        <f t="shared" si="96"/>
        <v>3.9689000000000001</v>
      </c>
    </row>
    <row r="211" spans="1:18" s="8" customFormat="1">
      <c r="A211" s="62">
        <v>7</v>
      </c>
      <c r="B211" s="62" t="s">
        <v>137</v>
      </c>
      <c r="C211" s="12" t="s">
        <v>34</v>
      </c>
      <c r="D211" s="62" t="s">
        <v>30</v>
      </c>
      <c r="E211" s="62">
        <v>1</v>
      </c>
      <c r="F211" s="62" t="s">
        <v>31</v>
      </c>
      <c r="G211" s="62">
        <v>1</v>
      </c>
      <c r="H211" s="62" t="s">
        <v>32</v>
      </c>
      <c r="I211" s="62"/>
      <c r="J211" s="62">
        <v>77</v>
      </c>
      <c r="K211" s="62">
        <v>24</v>
      </c>
      <c r="L211" s="62">
        <v>31</v>
      </c>
      <c r="M211" s="62" t="s">
        <v>32</v>
      </c>
      <c r="N211" s="3">
        <f t="shared" si="92"/>
        <v>8.5299999999999994</v>
      </c>
      <c r="O211" s="9">
        <f t="shared" si="93"/>
        <v>8.5299999999999994</v>
      </c>
      <c r="P211" s="4">
        <f t="shared" si="94"/>
        <v>1.347</v>
      </c>
      <c r="Q211" s="11">
        <f t="shared" si="95"/>
        <v>15.791324736225087</v>
      </c>
      <c r="R211" s="10">
        <f t="shared" si="96"/>
        <v>1.9753999999999998</v>
      </c>
    </row>
    <row r="212" spans="1:18" s="8" customFormat="1">
      <c r="A212" s="62">
        <v>8</v>
      </c>
      <c r="B212" s="62" t="s">
        <v>137</v>
      </c>
      <c r="C212" s="12" t="s">
        <v>136</v>
      </c>
      <c r="D212" s="62" t="s">
        <v>30</v>
      </c>
      <c r="E212" s="62">
        <v>1</v>
      </c>
      <c r="F212" s="62" t="s">
        <v>31</v>
      </c>
      <c r="G212" s="62">
        <v>1</v>
      </c>
      <c r="H212" s="62" t="s">
        <v>32</v>
      </c>
      <c r="I212" s="62"/>
      <c r="J212" s="62">
        <v>75</v>
      </c>
      <c r="K212" s="62">
        <v>24</v>
      </c>
      <c r="L212" s="62">
        <v>18</v>
      </c>
      <c r="M212" s="62" t="s">
        <v>33</v>
      </c>
      <c r="N212" s="3">
        <f t="shared" si="92"/>
        <v>52.755000000000003</v>
      </c>
      <c r="O212" s="9">
        <f t="shared" si="93"/>
        <v>52.755000000000003</v>
      </c>
      <c r="P212" s="4">
        <f t="shared" si="94"/>
        <v>18.858000000000001</v>
      </c>
      <c r="Q212" s="11">
        <f t="shared" si="95"/>
        <v>35.746374751208414</v>
      </c>
      <c r="R212" s="10">
        <f t="shared" si="96"/>
        <v>27.432600000000004</v>
      </c>
    </row>
    <row r="213" spans="1:18" s="8" customFormat="1">
      <c r="A213" s="62">
        <v>9</v>
      </c>
      <c r="B213" s="62" t="s">
        <v>114</v>
      </c>
      <c r="C213" s="12" t="s">
        <v>44</v>
      </c>
      <c r="D213" s="62" t="s">
        <v>30</v>
      </c>
      <c r="E213" s="62">
        <v>1</v>
      </c>
      <c r="F213" s="62" t="s">
        <v>31</v>
      </c>
      <c r="G213" s="62">
        <v>1</v>
      </c>
      <c r="H213" s="62" t="s">
        <v>32</v>
      </c>
      <c r="I213" s="62"/>
      <c r="J213" s="62">
        <v>52</v>
      </c>
      <c r="K213" s="62">
        <v>24</v>
      </c>
      <c r="L213" s="62">
        <v>6</v>
      </c>
      <c r="M213" s="62" t="s">
        <v>33</v>
      </c>
      <c r="N213" s="3">
        <f t="shared" si="92"/>
        <v>145</v>
      </c>
      <c r="O213" s="9">
        <f t="shared" si="93"/>
        <v>145</v>
      </c>
      <c r="P213" s="4">
        <f t="shared" si="94"/>
        <v>35.021999999999998</v>
      </c>
      <c r="Q213" s="11">
        <f t="shared" si="95"/>
        <v>24.153103448275861</v>
      </c>
      <c r="R213" s="10">
        <f t="shared" si="96"/>
        <v>72.008799999999994</v>
      </c>
    </row>
    <row r="214" spans="1:18" s="8" customFormat="1">
      <c r="A214" s="62">
        <v>10</v>
      </c>
      <c r="B214" s="62" t="s">
        <v>114</v>
      </c>
      <c r="C214" s="12" t="s">
        <v>29</v>
      </c>
      <c r="D214" s="62" t="s">
        <v>30</v>
      </c>
      <c r="E214" s="62">
        <v>1</v>
      </c>
      <c r="F214" s="62" t="s">
        <v>31</v>
      </c>
      <c r="G214" s="62">
        <v>1</v>
      </c>
      <c r="H214" s="62" t="s">
        <v>32</v>
      </c>
      <c r="I214" s="62"/>
      <c r="J214" s="62">
        <v>49</v>
      </c>
      <c r="K214" s="62">
        <v>24</v>
      </c>
      <c r="L214" s="62">
        <v>17</v>
      </c>
      <c r="M214" s="62" t="s">
        <v>32</v>
      </c>
      <c r="N214" s="3">
        <f t="shared" si="92"/>
        <v>55</v>
      </c>
      <c r="O214" s="9">
        <f t="shared" si="93"/>
        <v>55</v>
      </c>
      <c r="P214" s="4">
        <f t="shared" si="94"/>
        <v>20.204999999999998</v>
      </c>
      <c r="Q214" s="11">
        <f t="shared" si="95"/>
        <v>36.736363636363635</v>
      </c>
      <c r="R214" s="10">
        <f t="shared" si="96"/>
        <v>14.3</v>
      </c>
    </row>
    <row r="215" spans="1:18" s="8" customFormat="1">
      <c r="A215" s="62">
        <v>11</v>
      </c>
      <c r="B215" s="62" t="s">
        <v>114</v>
      </c>
      <c r="C215" s="12" t="s">
        <v>34</v>
      </c>
      <c r="D215" s="62" t="s">
        <v>30</v>
      </c>
      <c r="E215" s="62">
        <v>1</v>
      </c>
      <c r="F215" s="62" t="s">
        <v>31</v>
      </c>
      <c r="G215" s="62">
        <v>1</v>
      </c>
      <c r="H215" s="62" t="s">
        <v>32</v>
      </c>
      <c r="I215" s="62"/>
      <c r="J215" s="62">
        <v>52</v>
      </c>
      <c r="K215" s="62">
        <v>24</v>
      </c>
      <c r="L215" s="62">
        <v>10</v>
      </c>
      <c r="M215" s="62" t="s">
        <v>32</v>
      </c>
      <c r="N215" s="3">
        <f t="shared" si="92"/>
        <v>85.754999999999995</v>
      </c>
      <c r="O215" s="9">
        <f t="shared" si="93"/>
        <v>85.754999999999995</v>
      </c>
      <c r="P215" s="4">
        <f t="shared" si="94"/>
        <v>29.634</v>
      </c>
      <c r="Q215" s="11">
        <f t="shared" si="95"/>
        <v>34.556585621829633</v>
      </c>
      <c r="R215" s="10">
        <f t="shared" si="96"/>
        <v>22.296300000000002</v>
      </c>
    </row>
    <row r="216" spans="1:18" s="8" customFormat="1">
      <c r="A216" s="62">
        <v>12</v>
      </c>
      <c r="B216" s="62" t="s">
        <v>114</v>
      </c>
      <c r="C216" s="12" t="s">
        <v>136</v>
      </c>
      <c r="D216" s="62" t="s">
        <v>30</v>
      </c>
      <c r="E216" s="62">
        <v>1</v>
      </c>
      <c r="F216" s="62" t="s">
        <v>31</v>
      </c>
      <c r="G216" s="62">
        <v>1</v>
      </c>
      <c r="H216" s="62" t="s">
        <v>32</v>
      </c>
      <c r="I216" s="62"/>
      <c r="J216" s="62">
        <v>49</v>
      </c>
      <c r="K216" s="62">
        <v>24</v>
      </c>
      <c r="L216" s="62">
        <v>7</v>
      </c>
      <c r="M216" s="62" t="s">
        <v>32</v>
      </c>
      <c r="N216" s="3">
        <f t="shared" si="92"/>
        <v>132</v>
      </c>
      <c r="O216" s="9">
        <f t="shared" si="93"/>
        <v>132</v>
      </c>
      <c r="P216" s="4">
        <f t="shared" si="94"/>
        <v>33.674999999999997</v>
      </c>
      <c r="Q216" s="11">
        <f t="shared" si="95"/>
        <v>25.511363636363633</v>
      </c>
      <c r="R216" s="10">
        <f t="shared" si="96"/>
        <v>33.135000000000005</v>
      </c>
    </row>
    <row r="217" spans="1:18" s="8" customFormat="1">
      <c r="A217" s="62">
        <v>13</v>
      </c>
      <c r="B217" s="62" t="s">
        <v>111</v>
      </c>
      <c r="C217" s="12" t="s">
        <v>44</v>
      </c>
      <c r="D217" s="62" t="s">
        <v>30</v>
      </c>
      <c r="E217" s="62">
        <v>1</v>
      </c>
      <c r="F217" s="62" t="s">
        <v>31</v>
      </c>
      <c r="G217" s="62">
        <v>1</v>
      </c>
      <c r="H217" s="62" t="s">
        <v>32</v>
      </c>
      <c r="I217" s="62"/>
      <c r="J217" s="62">
        <v>69</v>
      </c>
      <c r="K217" s="62">
        <v>24</v>
      </c>
      <c r="L217" s="62">
        <v>7</v>
      </c>
      <c r="M217" s="62" t="s">
        <v>33</v>
      </c>
      <c r="N217" s="3">
        <f t="shared" si="92"/>
        <v>132</v>
      </c>
      <c r="O217" s="9">
        <f t="shared" si="93"/>
        <v>132</v>
      </c>
      <c r="P217" s="4">
        <f t="shared" si="94"/>
        <v>33.674999999999997</v>
      </c>
      <c r="Q217" s="11">
        <f t="shared" si="95"/>
        <v>25.511363636363633</v>
      </c>
      <c r="R217" s="10">
        <f t="shared" si="96"/>
        <v>66.27000000000001</v>
      </c>
    </row>
    <row r="218" spans="1:18" s="8" customFormat="1">
      <c r="A218" s="62">
        <v>14</v>
      </c>
      <c r="B218" s="62" t="s">
        <v>111</v>
      </c>
      <c r="C218" s="12" t="s">
        <v>34</v>
      </c>
      <c r="D218" s="62" t="s">
        <v>30</v>
      </c>
      <c r="E218" s="62">
        <v>1</v>
      </c>
      <c r="F218" s="62" t="s">
        <v>31</v>
      </c>
      <c r="G218" s="62">
        <v>1</v>
      </c>
      <c r="H218" s="62" t="s">
        <v>32</v>
      </c>
      <c r="I218" s="62"/>
      <c r="J218" s="62">
        <v>77</v>
      </c>
      <c r="K218" s="62">
        <v>24</v>
      </c>
      <c r="L218" s="62">
        <v>11</v>
      </c>
      <c r="M218" s="62" t="s">
        <v>32</v>
      </c>
      <c r="N218" s="3">
        <f t="shared" si="92"/>
        <v>83.51</v>
      </c>
      <c r="O218" s="9">
        <f t="shared" si="93"/>
        <v>83.51</v>
      </c>
      <c r="P218" s="4">
        <f t="shared" si="94"/>
        <v>28.286999999999999</v>
      </c>
      <c r="Q218" s="11">
        <f t="shared" si="95"/>
        <v>33.872590108968978</v>
      </c>
      <c r="R218" s="10">
        <f t="shared" si="96"/>
        <v>21.712600000000002</v>
      </c>
    </row>
    <row r="219" spans="1:18" s="8" customFormat="1">
      <c r="A219" s="62">
        <v>15</v>
      </c>
      <c r="B219" s="62" t="s">
        <v>111</v>
      </c>
      <c r="C219" s="12" t="s">
        <v>136</v>
      </c>
      <c r="D219" s="62" t="s">
        <v>30</v>
      </c>
      <c r="E219" s="62">
        <v>1</v>
      </c>
      <c r="F219" s="62" t="s">
        <v>31</v>
      </c>
      <c r="G219" s="62">
        <v>1</v>
      </c>
      <c r="H219" s="62" t="s">
        <v>32</v>
      </c>
      <c r="I219" s="62"/>
      <c r="J219" s="62">
        <v>75</v>
      </c>
      <c r="K219" s="62">
        <v>24</v>
      </c>
      <c r="L219" s="62">
        <v>15</v>
      </c>
      <c r="M219" s="62" t="s">
        <v>32</v>
      </c>
      <c r="N219" s="3">
        <f t="shared" si="92"/>
        <v>74.53</v>
      </c>
      <c r="O219" s="9">
        <f t="shared" si="93"/>
        <v>74.53</v>
      </c>
      <c r="P219" s="4">
        <f t="shared" si="94"/>
        <v>22.899000000000001</v>
      </c>
      <c r="Q219" s="11">
        <f t="shared" si="95"/>
        <v>30.724540453508656</v>
      </c>
      <c r="R219" s="10">
        <f t="shared" si="96"/>
        <v>19.377800000000001</v>
      </c>
    </row>
    <row r="220" spans="1:18" s="8" customFormat="1" ht="30">
      <c r="A220" s="62">
        <v>16</v>
      </c>
      <c r="B220" s="62" t="s">
        <v>138</v>
      </c>
      <c r="C220" s="12" t="s">
        <v>44</v>
      </c>
      <c r="D220" s="62" t="s">
        <v>30</v>
      </c>
      <c r="E220" s="62">
        <v>1</v>
      </c>
      <c r="F220" s="62" t="s">
        <v>31</v>
      </c>
      <c r="G220" s="62">
        <v>1</v>
      </c>
      <c r="H220" s="62" t="s">
        <v>32</v>
      </c>
      <c r="I220" s="62"/>
      <c r="J220" s="62">
        <v>52</v>
      </c>
      <c r="K220" s="62">
        <v>24</v>
      </c>
      <c r="L220" s="62">
        <v>16</v>
      </c>
      <c r="M220" s="62" t="s">
        <v>32</v>
      </c>
      <c r="N220" s="3">
        <f t="shared" si="92"/>
        <v>72.284999999999997</v>
      </c>
      <c r="O220" s="9">
        <f t="shared" si="93"/>
        <v>72.284999999999997</v>
      </c>
      <c r="P220" s="4">
        <f t="shared" si="94"/>
        <v>21.552</v>
      </c>
      <c r="Q220" s="11">
        <f t="shared" si="95"/>
        <v>29.815314380576883</v>
      </c>
      <c r="R220" s="10">
        <f t="shared" si="96"/>
        <v>18.767399999999999</v>
      </c>
    </row>
    <row r="221" spans="1:18" s="8" customFormat="1" ht="30">
      <c r="A221" s="62">
        <v>17</v>
      </c>
      <c r="B221" s="62" t="s">
        <v>138</v>
      </c>
      <c r="C221" s="12" t="s">
        <v>29</v>
      </c>
      <c r="D221" s="62" t="s">
        <v>30</v>
      </c>
      <c r="E221" s="62">
        <v>1</v>
      </c>
      <c r="F221" s="62" t="s">
        <v>31</v>
      </c>
      <c r="G221" s="62">
        <v>1</v>
      </c>
      <c r="H221" s="62" t="s">
        <v>32</v>
      </c>
      <c r="I221" s="62"/>
      <c r="J221" s="62">
        <v>49</v>
      </c>
      <c r="K221" s="62">
        <v>24</v>
      </c>
      <c r="L221" s="62">
        <v>18</v>
      </c>
      <c r="M221" s="62" t="s">
        <v>32</v>
      </c>
      <c r="N221" s="3">
        <f t="shared" si="92"/>
        <v>52.755000000000003</v>
      </c>
      <c r="O221" s="9">
        <f t="shared" si="93"/>
        <v>52.755000000000003</v>
      </c>
      <c r="P221" s="4">
        <f t="shared" si="94"/>
        <v>18.858000000000001</v>
      </c>
      <c r="Q221" s="11">
        <f t="shared" si="95"/>
        <v>35.746374751208414</v>
      </c>
      <c r="R221" s="10">
        <f t="shared" si="96"/>
        <v>13.716300000000002</v>
      </c>
    </row>
    <row r="222" spans="1:18" s="8" customFormat="1" ht="30">
      <c r="A222" s="62">
        <v>18</v>
      </c>
      <c r="B222" s="62" t="s">
        <v>138</v>
      </c>
      <c r="C222" s="12" t="s">
        <v>34</v>
      </c>
      <c r="D222" s="62" t="s">
        <v>30</v>
      </c>
      <c r="E222" s="62">
        <v>1</v>
      </c>
      <c r="F222" s="62" t="s">
        <v>31</v>
      </c>
      <c r="G222" s="62">
        <v>1</v>
      </c>
      <c r="H222" s="62" t="s">
        <v>32</v>
      </c>
      <c r="I222" s="62"/>
      <c r="J222" s="62">
        <v>52</v>
      </c>
      <c r="K222" s="62">
        <v>24</v>
      </c>
      <c r="L222" s="62">
        <v>23</v>
      </c>
      <c r="M222" s="62" t="s">
        <v>32</v>
      </c>
      <c r="N222" s="3">
        <f t="shared" si="92"/>
        <v>41.53</v>
      </c>
      <c r="O222" s="9">
        <f t="shared" si="93"/>
        <v>41.53</v>
      </c>
      <c r="P222" s="4">
        <f t="shared" si="94"/>
        <v>12.122999999999999</v>
      </c>
      <c r="Q222" s="11">
        <f t="shared" si="95"/>
        <v>29.190946303876714</v>
      </c>
      <c r="R222" s="10">
        <f t="shared" si="96"/>
        <v>10.730600000000001</v>
      </c>
    </row>
    <row r="223" spans="1:18" s="8" customFormat="1" ht="30">
      <c r="A223" s="62">
        <v>19</v>
      </c>
      <c r="B223" s="62" t="s">
        <v>138</v>
      </c>
      <c r="C223" s="12" t="s">
        <v>136</v>
      </c>
      <c r="D223" s="62" t="s">
        <v>30</v>
      </c>
      <c r="E223" s="62">
        <v>1</v>
      </c>
      <c r="F223" s="62" t="s">
        <v>31</v>
      </c>
      <c r="G223" s="62">
        <v>1</v>
      </c>
      <c r="H223" s="62" t="s">
        <v>32</v>
      </c>
      <c r="I223" s="62"/>
      <c r="J223" s="62">
        <v>49</v>
      </c>
      <c r="K223" s="62">
        <v>24</v>
      </c>
      <c r="L223" s="62">
        <v>11</v>
      </c>
      <c r="M223" s="62" t="s">
        <v>33</v>
      </c>
      <c r="N223" s="3">
        <f t="shared" si="92"/>
        <v>83.51</v>
      </c>
      <c r="O223" s="9">
        <f t="shared" si="93"/>
        <v>83.51</v>
      </c>
      <c r="P223" s="4">
        <f t="shared" si="94"/>
        <v>28.286999999999999</v>
      </c>
      <c r="Q223" s="11">
        <f t="shared" si="95"/>
        <v>33.872590108968978</v>
      </c>
      <c r="R223" s="10">
        <f t="shared" si="96"/>
        <v>43.425200000000004</v>
      </c>
    </row>
    <row r="224" spans="1:18" s="8" customFormat="1">
      <c r="A224" s="62">
        <v>20</v>
      </c>
      <c r="B224" s="62" t="s">
        <v>139</v>
      </c>
      <c r="C224" s="12" t="s">
        <v>44</v>
      </c>
      <c r="D224" s="62" t="s">
        <v>30</v>
      </c>
      <c r="E224" s="62">
        <v>1</v>
      </c>
      <c r="F224" s="62" t="s">
        <v>31</v>
      </c>
      <c r="G224" s="62">
        <v>1</v>
      </c>
      <c r="H224" s="62" t="s">
        <v>32</v>
      </c>
      <c r="I224" s="62"/>
      <c r="J224" s="62">
        <v>52</v>
      </c>
      <c r="K224" s="62">
        <v>24</v>
      </c>
      <c r="L224" s="62">
        <v>31</v>
      </c>
      <c r="M224" s="62" t="s">
        <v>32</v>
      </c>
      <c r="N224" s="3">
        <f t="shared" si="92"/>
        <v>8.5299999999999994</v>
      </c>
      <c r="O224" s="9">
        <f t="shared" si="93"/>
        <v>8.5299999999999994</v>
      </c>
      <c r="P224" s="4">
        <f t="shared" si="94"/>
        <v>1.347</v>
      </c>
      <c r="Q224" s="11">
        <f t="shared" si="95"/>
        <v>15.791324736225087</v>
      </c>
      <c r="R224" s="10">
        <f t="shared" si="96"/>
        <v>1.9753999999999998</v>
      </c>
    </row>
    <row r="225" spans="1:19" s="8" customFormat="1">
      <c r="A225" s="62">
        <v>21</v>
      </c>
      <c r="B225" s="62" t="s">
        <v>139</v>
      </c>
      <c r="C225" s="12" t="s">
        <v>29</v>
      </c>
      <c r="D225" s="62" t="s">
        <v>30</v>
      </c>
      <c r="E225" s="62">
        <v>1</v>
      </c>
      <c r="F225" s="62" t="s">
        <v>31</v>
      </c>
      <c r="G225" s="62">
        <v>1</v>
      </c>
      <c r="H225" s="62" t="s">
        <v>32</v>
      </c>
      <c r="I225" s="62"/>
      <c r="J225" s="62">
        <v>49</v>
      </c>
      <c r="K225" s="62">
        <v>24</v>
      </c>
      <c r="L225" s="62">
        <v>24</v>
      </c>
      <c r="M225" s="62" t="s">
        <v>33</v>
      </c>
      <c r="N225" s="3">
        <f t="shared" si="92"/>
        <v>39.284999999999997</v>
      </c>
      <c r="O225" s="9">
        <f t="shared" si="93"/>
        <v>39.284999999999997</v>
      </c>
      <c r="P225" s="4">
        <f t="shared" si="94"/>
        <v>10.776</v>
      </c>
      <c r="Q225" s="11">
        <f t="shared" si="95"/>
        <v>27.430316914852998</v>
      </c>
      <c r="R225" s="10">
        <f t="shared" si="96"/>
        <v>20.0244</v>
      </c>
    </row>
    <row r="226" spans="1:19" s="8" customFormat="1">
      <c r="A226" s="62">
        <v>22</v>
      </c>
      <c r="B226" s="62" t="s">
        <v>140</v>
      </c>
      <c r="C226" s="12" t="s">
        <v>29</v>
      </c>
      <c r="D226" s="62" t="s">
        <v>30</v>
      </c>
      <c r="E226" s="62">
        <v>1</v>
      </c>
      <c r="F226" s="62" t="s">
        <v>31</v>
      </c>
      <c r="G226" s="62">
        <v>1</v>
      </c>
      <c r="H226" s="62" t="s">
        <v>32</v>
      </c>
      <c r="I226" s="62"/>
      <c r="J226" s="62">
        <v>66</v>
      </c>
      <c r="K226" s="62">
        <v>24</v>
      </c>
      <c r="L226" s="62">
        <v>24</v>
      </c>
      <c r="M226" s="62" t="s">
        <v>33</v>
      </c>
      <c r="N226" s="3">
        <f t="shared" si="92"/>
        <v>39.284999999999997</v>
      </c>
      <c r="O226" s="9">
        <f t="shared" si="93"/>
        <v>39.284999999999997</v>
      </c>
      <c r="P226" s="4">
        <f t="shared" si="94"/>
        <v>10.776</v>
      </c>
      <c r="Q226" s="11">
        <f t="shared" si="95"/>
        <v>27.430316914852998</v>
      </c>
      <c r="R226" s="10">
        <f t="shared" si="96"/>
        <v>20.0244</v>
      </c>
    </row>
    <row r="227" spans="1:19" s="8" customFormat="1">
      <c r="A227" s="62">
        <v>23</v>
      </c>
      <c r="B227" s="62" t="s">
        <v>119</v>
      </c>
      <c r="C227" s="12" t="s">
        <v>44</v>
      </c>
      <c r="D227" s="62" t="s">
        <v>30</v>
      </c>
      <c r="E227" s="62">
        <v>1</v>
      </c>
      <c r="F227" s="62" t="s">
        <v>31</v>
      </c>
      <c r="G227" s="62">
        <v>1</v>
      </c>
      <c r="H227" s="62" t="s">
        <v>32</v>
      </c>
      <c r="I227" s="62"/>
      <c r="J227" s="62">
        <v>69</v>
      </c>
      <c r="K227" s="62">
        <v>24</v>
      </c>
      <c r="L227" s="62">
        <v>8</v>
      </c>
      <c r="M227" s="62" t="s">
        <v>33</v>
      </c>
      <c r="N227" s="3">
        <f t="shared" si="92"/>
        <v>119</v>
      </c>
      <c r="O227" s="9">
        <f t="shared" si="93"/>
        <v>119</v>
      </c>
      <c r="P227" s="4">
        <f t="shared" si="94"/>
        <v>32.328000000000003</v>
      </c>
      <c r="Q227" s="11">
        <f t="shared" si="95"/>
        <v>27.166386554621852</v>
      </c>
      <c r="R227" s="10">
        <f t="shared" si="96"/>
        <v>60.531200000000005</v>
      </c>
    </row>
    <row r="228" spans="1:19" s="8" customFormat="1">
      <c r="A228" s="62">
        <v>24</v>
      </c>
      <c r="B228" s="62" t="s">
        <v>119</v>
      </c>
      <c r="C228" s="12" t="s">
        <v>29</v>
      </c>
      <c r="D228" s="62" t="s">
        <v>30</v>
      </c>
      <c r="E228" s="62">
        <v>1</v>
      </c>
      <c r="F228" s="62" t="s">
        <v>31</v>
      </c>
      <c r="G228" s="62">
        <v>1</v>
      </c>
      <c r="H228" s="62" t="s">
        <v>32</v>
      </c>
      <c r="I228" s="62"/>
      <c r="J228" s="62">
        <v>66</v>
      </c>
      <c r="K228" s="62">
        <v>24</v>
      </c>
      <c r="L228" s="62">
        <v>32</v>
      </c>
      <c r="M228" s="62" t="s">
        <v>32</v>
      </c>
      <c r="N228" s="3">
        <f t="shared" si="92"/>
        <v>6.2850000000000001</v>
      </c>
      <c r="O228" s="9">
        <f t="shared" si="93"/>
        <v>6.2850000000000001</v>
      </c>
      <c r="P228" s="4">
        <f t="shared" si="94"/>
        <v>0</v>
      </c>
      <c r="Q228" s="11">
        <f t="shared" si="95"/>
        <v>0</v>
      </c>
      <c r="R228" s="10">
        <f t="shared" si="96"/>
        <v>1.2570000000000001</v>
      </c>
    </row>
    <row r="229" spans="1:19" s="8" customFormat="1">
      <c r="A229" s="62">
        <v>25</v>
      </c>
      <c r="B229" s="62" t="s">
        <v>119</v>
      </c>
      <c r="C229" s="12" t="s">
        <v>34</v>
      </c>
      <c r="D229" s="62" t="s">
        <v>30</v>
      </c>
      <c r="E229" s="62">
        <v>1</v>
      </c>
      <c r="F229" s="62" t="s">
        <v>31</v>
      </c>
      <c r="G229" s="62">
        <v>1</v>
      </c>
      <c r="H229" s="62" t="s">
        <v>32</v>
      </c>
      <c r="I229" s="62"/>
      <c r="J229" s="62">
        <v>77</v>
      </c>
      <c r="K229" s="62">
        <v>24</v>
      </c>
      <c r="L229" s="62">
        <v>20</v>
      </c>
      <c r="M229" s="62" t="s">
        <v>32</v>
      </c>
      <c r="N229" s="3">
        <f t="shared" si="92"/>
        <v>48.265000000000001</v>
      </c>
      <c r="O229" s="9">
        <f t="shared" si="93"/>
        <v>48.265000000000001</v>
      </c>
      <c r="P229" s="4">
        <f t="shared" si="94"/>
        <v>16.164000000000001</v>
      </c>
      <c r="Q229" s="11">
        <f t="shared" si="95"/>
        <v>33.49010670257951</v>
      </c>
      <c r="R229" s="10">
        <f t="shared" si="96"/>
        <v>12.548900000000001</v>
      </c>
    </row>
    <row r="230" spans="1:19">
      <c r="A230" s="62">
        <v>26</v>
      </c>
      <c r="B230" s="62" t="s">
        <v>119</v>
      </c>
      <c r="C230" s="12" t="s">
        <v>136</v>
      </c>
      <c r="D230" s="62" t="s">
        <v>30</v>
      </c>
      <c r="E230" s="62">
        <v>1</v>
      </c>
      <c r="F230" s="62" t="s">
        <v>31</v>
      </c>
      <c r="G230" s="62">
        <v>1</v>
      </c>
      <c r="H230" s="62" t="s">
        <v>32</v>
      </c>
      <c r="I230" s="62"/>
      <c r="J230" s="62">
        <v>75</v>
      </c>
      <c r="K230" s="62">
        <v>24</v>
      </c>
      <c r="L230" s="62">
        <v>28</v>
      </c>
      <c r="M230" s="62" t="s">
        <v>32</v>
      </c>
      <c r="N230" s="3">
        <f t="shared" si="92"/>
        <v>15.265000000000001</v>
      </c>
      <c r="O230" s="9">
        <f t="shared" si="93"/>
        <v>15.265000000000001</v>
      </c>
      <c r="P230" s="4">
        <f t="shared" ref="P230:P233" si="97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5.3879999999999999</v>
      </c>
      <c r="Q230" s="11">
        <f t="shared" si="95"/>
        <v>35.296429741238121</v>
      </c>
      <c r="R230" s="10">
        <f t="shared" si="96"/>
        <v>3.9689000000000001</v>
      </c>
      <c r="S230" s="8"/>
    </row>
    <row r="231" spans="1:19">
      <c r="A231" s="62">
        <v>27</v>
      </c>
      <c r="B231" s="62" t="s">
        <v>113</v>
      </c>
      <c r="C231" s="12" t="s">
        <v>34</v>
      </c>
      <c r="D231" s="62" t="s">
        <v>30</v>
      </c>
      <c r="E231" s="62">
        <v>1</v>
      </c>
      <c r="F231" s="62" t="s">
        <v>31</v>
      </c>
      <c r="G231" s="62">
        <v>1</v>
      </c>
      <c r="H231" s="62" t="s">
        <v>32</v>
      </c>
      <c r="I231" s="62"/>
      <c r="J231" s="62">
        <v>77</v>
      </c>
      <c r="K231" s="62">
        <v>24</v>
      </c>
      <c r="L231" s="62">
        <v>17</v>
      </c>
      <c r="M231" s="62" t="s">
        <v>33</v>
      </c>
      <c r="N231" s="3">
        <f t="shared" si="92"/>
        <v>55</v>
      </c>
      <c r="O231" s="9">
        <f t="shared" si="93"/>
        <v>55</v>
      </c>
      <c r="P231" s="4">
        <f t="shared" si="97"/>
        <v>20.204999999999998</v>
      </c>
      <c r="Q231" s="11">
        <f t="shared" si="95"/>
        <v>36.736363636363635</v>
      </c>
      <c r="R231" s="10">
        <f t="shared" si="96"/>
        <v>28.6</v>
      </c>
      <c r="S231" s="8"/>
    </row>
    <row r="232" spans="1:19" ht="45">
      <c r="A232" s="62">
        <v>28</v>
      </c>
      <c r="B232" s="62" t="s">
        <v>141</v>
      </c>
      <c r="C232" s="12" t="s">
        <v>37</v>
      </c>
      <c r="D232" s="62" t="s">
        <v>30</v>
      </c>
      <c r="E232" s="62">
        <v>3</v>
      </c>
      <c r="F232" s="62" t="s">
        <v>31</v>
      </c>
      <c r="G232" s="62">
        <v>1</v>
      </c>
      <c r="H232" s="62" t="s">
        <v>32</v>
      </c>
      <c r="I232" s="62"/>
      <c r="J232" s="62">
        <v>17</v>
      </c>
      <c r="K232" s="62">
        <v>24</v>
      </c>
      <c r="L232" s="62">
        <v>5</v>
      </c>
      <c r="M232" s="62" t="s">
        <v>33</v>
      </c>
      <c r="N232" s="3">
        <f t="shared" si="92"/>
        <v>84.46875</v>
      </c>
      <c r="O232" s="9">
        <f t="shared" si="93"/>
        <v>84.46875</v>
      </c>
      <c r="P232" s="4">
        <f t="shared" si="97"/>
        <v>16.164000000000001</v>
      </c>
      <c r="Q232" s="11">
        <f t="shared" ref="Q232:Q233" si="98">IF(ISERROR(P232*100/N232),0,(P232*100/N232))</f>
        <v>19.136071032186461</v>
      </c>
      <c r="R232" s="10">
        <f t="shared" si="96"/>
        <v>120.75930000000001</v>
      </c>
      <c r="S232" s="8"/>
    </row>
    <row r="233" spans="1:19" ht="60">
      <c r="A233" s="62">
        <v>29</v>
      </c>
      <c r="B233" s="62" t="s">
        <v>142</v>
      </c>
      <c r="C233" s="12" t="s">
        <v>37</v>
      </c>
      <c r="D233" s="62" t="s">
        <v>30</v>
      </c>
      <c r="E233" s="62">
        <v>3</v>
      </c>
      <c r="F233" s="62" t="s">
        <v>31</v>
      </c>
      <c r="G233" s="62">
        <v>1</v>
      </c>
      <c r="H233" s="62" t="s">
        <v>32</v>
      </c>
      <c r="I233" s="62"/>
      <c r="J233" s="62">
        <v>13</v>
      </c>
      <c r="K233" s="62">
        <v>24</v>
      </c>
      <c r="L233" s="62">
        <v>5</v>
      </c>
      <c r="M233" s="62" t="s">
        <v>33</v>
      </c>
      <c r="N233" s="3">
        <f t="shared" si="92"/>
        <v>64.59375</v>
      </c>
      <c r="O233" s="9">
        <f t="shared" si="93"/>
        <v>64.59375</v>
      </c>
      <c r="P233" s="4">
        <f t="shared" si="97"/>
        <v>10.776</v>
      </c>
      <c r="Q233" s="11">
        <f t="shared" si="98"/>
        <v>16.682728592162555</v>
      </c>
      <c r="R233" s="10">
        <f t="shared" si="96"/>
        <v>90.443700000000007</v>
      </c>
      <c r="S233" s="8"/>
    </row>
    <row r="234" spans="1:19">
      <c r="A234" s="65" t="s">
        <v>39</v>
      </c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7"/>
      <c r="R234" s="10">
        <f>SUM(R205:R233)</f>
        <v>896.10220000000004</v>
      </c>
      <c r="S234" s="8"/>
    </row>
    <row r="235" spans="1:19" ht="15.75">
      <c r="A235" s="24" t="s">
        <v>143</v>
      </c>
      <c r="B235" s="2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6"/>
      <c r="S235" s="8"/>
    </row>
    <row r="236" spans="1:19">
      <c r="A236" s="49" t="s">
        <v>51</v>
      </c>
      <c r="B236" s="49"/>
      <c r="C236" s="49"/>
      <c r="D236" s="49"/>
      <c r="E236" s="49"/>
      <c r="F236" s="49"/>
      <c r="G236" s="49"/>
      <c r="H236" s="49"/>
      <c r="I236" s="49"/>
      <c r="J236" s="15"/>
      <c r="K236" s="15"/>
      <c r="L236" s="15"/>
      <c r="M236" s="15"/>
      <c r="N236" s="15"/>
      <c r="O236" s="15"/>
      <c r="P236" s="15"/>
      <c r="Q236" s="15"/>
      <c r="R236" s="16"/>
      <c r="S236" s="8"/>
    </row>
    <row r="237" spans="1:19">
      <c r="A237" s="68" t="s">
        <v>144</v>
      </c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58"/>
      <c r="R237" s="8"/>
      <c r="S237" s="8"/>
    </row>
    <row r="238" spans="1:19" ht="18">
      <c r="A238" s="70" t="s">
        <v>27</v>
      </c>
      <c r="B238" s="71"/>
      <c r="C238" s="71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8"/>
      <c r="R238" s="8"/>
      <c r="S238" s="8"/>
    </row>
    <row r="239" spans="1:19">
      <c r="A239" s="68" t="s">
        <v>145</v>
      </c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58"/>
      <c r="R239" s="8"/>
      <c r="S239" s="8"/>
    </row>
    <row r="240" spans="1:19">
      <c r="A240" s="62">
        <v>1</v>
      </c>
      <c r="B240" s="62" t="s">
        <v>135</v>
      </c>
      <c r="C240" s="12" t="s">
        <v>44</v>
      </c>
      <c r="D240" s="62" t="s">
        <v>30</v>
      </c>
      <c r="E240" s="62">
        <v>1</v>
      </c>
      <c r="F240" s="62" t="s">
        <v>31</v>
      </c>
      <c r="G240" s="62">
        <v>1</v>
      </c>
      <c r="H240" s="62" t="s">
        <v>32</v>
      </c>
      <c r="I240" s="62"/>
      <c r="J240" s="62">
        <v>51</v>
      </c>
      <c r="K240" s="62">
        <v>22</v>
      </c>
      <c r="L240" s="62">
        <v>12</v>
      </c>
      <c r="M240" s="62" t="s">
        <v>33</v>
      </c>
      <c r="N240" s="3">
        <f t="shared" ref="N240:N254" si="99">(IF(F240="OŽ",IF(L240=1,550.8,IF(L240=2,426.38,IF(L240=3,342.14,IF(L240=4,181.44,IF(L240=5,168.48,IF(L240=6,155.52,IF(L240=7,148.5,IF(L240=8,144,0))))))))+IF(L240&lt;=8,0,IF(L240&lt;=16,137.7,IF(L240&lt;=24,108,IF(L240&lt;=32,80.1,IF(L240&lt;=36,52.2,0)))))-IF(L240&lt;=8,0,IF(L240&lt;=16,(L240-9)*2.754,IF(L240&lt;=24,(L240-17)* 2.754,IF(L240&lt;=32,(L240-25)* 2.754,IF(L240&lt;=36,(L240-33)*2.754,0))))),0)+IF(F240="PČ",IF(L240=1,449,IF(L240=2,314.6,IF(L240=3,238,IF(L240=4,172,IF(L240=5,159,IF(L240=6,145,IF(L240=7,132,IF(L240=8,119,0))))))))+IF(L240&lt;=8,0,IF(L240&lt;=16,88,IF(L240&lt;=24,55,IF(L240&lt;=32,22,0))))-IF(L240&lt;=8,0,IF(L240&lt;=16,(L240-9)*2.245,IF(L240&lt;=24,(L240-17)*2.245,IF(L240&lt;=32,(L240-25)*2.245,0)))),0)+IF(F240="PČneol",IF(L240=1,85,IF(L240=2,64.61,IF(L240=3,50.76,IF(L240=4,16.25,IF(L240=5,15,IF(L240=6,13.75,IF(L240=7,12.5,IF(L240=8,11.25,0))))))))+IF(L240&lt;=8,0,IF(L240&lt;=16,9,0))-IF(L240&lt;=8,0,IF(L240&lt;=16,(L240-9)*0.425,0)),0)+IF(F240="PŽ",IF(L240=1,85,IF(L240=2,59.5,IF(L240=3,45,IF(L240=4,32.5,IF(L240=5,30,IF(L240=6,27.5,IF(L240=7,25,IF(L240=8,22.5,0))))))))+IF(L240&lt;=8,0,IF(L240&lt;=16,19,IF(L240&lt;=24,13,IF(L240&lt;=32,8,0))))-IF(L240&lt;=8,0,IF(L240&lt;=16,(L240-9)*0.425,IF(L240&lt;=24,(L240-17)*0.425,IF(L240&lt;=32,(L240-25)*0.425,0)))),0)+IF(F240="EČ",IF(L240=1,204,IF(L240=2,156.24,IF(L240=3,123.84,IF(L240=4,72,IF(L240=5,66,IF(L240=6,60,IF(L240=7,54,IF(L240=8,48,0))))))))+IF(L240&lt;=8,0,IF(L240&lt;=16,40,IF(L240&lt;=24,25,0)))-IF(L240&lt;=8,0,IF(L240&lt;=16,(L240-9)*1.02,IF(L240&lt;=24,(L240-17)*1.02,0))),0)+IF(F240="EČneol",IF(L240=1,68,IF(L240=2,51.69,IF(L240=3,40.61,IF(L240=4,13,IF(L240=5,12,IF(L240=6,11,IF(L240=7,10,IF(L240=8,9,0)))))))))+IF(F240="EŽ",IF(L240=1,68,IF(L240=2,47.6,IF(L240=3,36,IF(L240=4,18,IF(L240=5,16.5,IF(L240=6,15,IF(L240=7,13.5,IF(L240=8,12,0))))))))+IF(L240&lt;=8,0,IF(L240&lt;=16,10,IF(L240&lt;=24,6,0)))-IF(L240&lt;=8,0,IF(L240&lt;=16,(L240-9)*0.34,IF(L240&lt;=24,(L240-17)*0.34,0))),0)+IF(F240="PT",IF(L240=1,68,IF(L240=2,52.08,IF(L240=3,41.28,IF(L240=4,24,IF(L240=5,22,IF(L240=6,20,IF(L240=7,18,IF(L240=8,16,0))))))))+IF(L240&lt;=8,0,IF(L240&lt;=16,13,IF(L240&lt;=24,9,IF(L240&lt;=32,4,0))))-IF(L240&lt;=8,0,IF(L240&lt;=16,(L240-9)*0.34,IF(L240&lt;=24,(L240-17)*0.34,IF(L240&lt;=32,(L240-25)*0.34,0)))),0)+IF(F240="JOŽ",IF(L240=1,85,IF(L240=2,59.5,IF(L240=3,45,IF(L240=4,32.5,IF(L240=5,30,IF(L240=6,27.5,IF(L240=7,25,IF(L240=8,22.5,0))))))))+IF(L240&lt;=8,0,IF(L240&lt;=16,19,IF(L240&lt;=24,13,0)))-IF(L240&lt;=8,0,IF(L240&lt;=16,(L240-9)*0.425,IF(L240&lt;=24,(L240-17)*0.425,0))),0)+IF(F240="JPČ",IF(L240=1,68,IF(L240=2,47.6,IF(L240=3,36,IF(L240=4,26,IF(L240=5,24,IF(L240=6,22,IF(L240=7,20,IF(L240=8,18,0))))))))+IF(L240&lt;=8,0,IF(L240&lt;=16,13,IF(L240&lt;=24,9,0)))-IF(L240&lt;=8,0,IF(L240&lt;=16,(L240-9)*0.34,IF(L240&lt;=24,(L240-17)*0.34,0))),0)+IF(F240="JEČ",IF(L240=1,34,IF(L240=2,26.04,IF(L240=3,20.6,IF(L240=4,12,IF(L240=5,11,IF(L240=6,10,IF(L240=7,9,IF(L240=8,8,0))))))))+IF(L240&lt;=8,0,IF(L240&lt;=16,6,0))-IF(L240&lt;=8,0,IF(L240&lt;=16,(L240-9)*0.17,0)),0)+IF(F240="JEOF",IF(L240=1,34,IF(L240=2,26.04,IF(L240=3,20.6,IF(L240=4,12,IF(L240=5,11,IF(L240=6,10,IF(L240=7,9,IF(L240=8,8,0))))))))+IF(L240&lt;=8,0,IF(L240&lt;=16,6,0))-IF(L240&lt;=8,0,IF(L240&lt;=16,(L240-9)*0.17,0)),0)+IF(F240="JnPČ",IF(L240=1,51,IF(L240=2,35.7,IF(L240=3,27,IF(L240=4,19.5,IF(L240=5,18,IF(L240=6,16.5,IF(L240=7,15,IF(L240=8,13.5,0))))))))+IF(L240&lt;=8,0,IF(L240&lt;=16,10,0))-IF(L240&lt;=8,0,IF(L240&lt;=16,(L240-9)*0.255,0)),0)+IF(F240="JnEČ",IF(L240=1,25.5,IF(L240=2,19.53,IF(L240=3,15.48,IF(L240=4,9,IF(L240=5,8.25,IF(L240=6,7.5,IF(L240=7,6.75,IF(L240=8,6,0))))))))+IF(L240&lt;=8,0,IF(L240&lt;=16,5,0))-IF(L240&lt;=8,0,IF(L240&lt;=16,(L240-9)*0.1275,0)),0)+IF(F240="JčPČ",IF(L240=1,21.25,IF(L240=2,14.5,IF(L240=3,11.5,IF(L240=4,7,IF(L240=5,6.5,IF(L240=6,6,IF(L240=7,5.5,IF(L240=8,5,0))))))))+IF(L240&lt;=8,0,IF(L240&lt;=16,4,0))-IF(L240&lt;=8,0,IF(L240&lt;=16,(L240-9)*0.10625,0)),0)+IF(F240="JčEČ",IF(L240=1,17,IF(L240=2,13.02,IF(L240=3,10.32,IF(L240=4,6,IF(L240=5,5.5,IF(L240=6,5,IF(L240=7,4.5,IF(L240=8,4,0))))))))+IF(L240&lt;=8,0,IF(L240&lt;=16,3,0))-IF(L240&lt;=8,0,IF(L240&lt;=16,(L240-9)*0.085,0)),0)+IF(F240="NEAK",IF(L240=1,11.48,IF(L240=2,8.79,IF(L240=3,6.97,IF(L240=4,4.05,IF(L240=5,3.71,IF(L240=6,3.38,IF(L240=7,3.04,IF(L240=8,2.7,0))))))))+IF(L240&lt;=8,0,IF(L240&lt;=16,2,IF(L240&lt;=24,1.3,0)))-IF(L240&lt;=8,0,IF(L240&lt;=16,(L240-9)*0.0574,IF(L240&lt;=24,(L240-17)*0.0574,0))),0))*IF(L240&lt;0,1,IF(OR(F240="PČ",F240="PŽ",F240="PT"),IF(J240&lt;32,J240/32,1),1))* IF(L240&lt;0,1,IF(OR(F240="EČ",F240="EŽ",F240="JOŽ",F240="JPČ",F240="NEAK"),IF(J240&lt;24,J240/24,1),1))*IF(L240&lt;0,1,IF(OR(F240="PČneol",F240="JEČ",F240="JEOF",F240="JnPČ",F240="JnEČ",F240="JčPČ",F240="JčEČ"),IF(J240&lt;16,J240/16,1),1))*IF(L240&lt;0,1,IF(F240="EČneol",IF(J240&lt;8,J240/8,1),1))</f>
        <v>81.265000000000001</v>
      </c>
      <c r="O240" s="9">
        <f t="shared" ref="O240:O254" si="100">IF(F240="OŽ",N240,IF(H240="Ne",IF(J240*0.3&lt;J240-L240,N240,0),IF(J240*0.1&lt;J240-L240,N240,0)))</f>
        <v>81.265000000000001</v>
      </c>
      <c r="P240" s="4">
        <f t="shared" ref="P240" si="101">IF(O240=0,0,IF(F240="OŽ",IF(L240&gt;35,0,IF(J240&gt;35,(36-L240)*1.836,((36-L240)-(36-J240))*1.836)),0)+IF(F240="PČ",IF(L240&gt;31,0,IF(J240&gt;31,(32-L240)*1.347,((32-L240)-(32-J240))*1.347)),0)+ IF(F240="PČneol",IF(L240&gt;15,0,IF(J240&gt;15,(16-L240)*0.255,((16-L240)-(16-J240))*0.255)),0)+IF(F240="PŽ",IF(L240&gt;31,0,IF(J240&gt;31,(32-L240)*0.255,((32-L240)-(32-J240))*0.255)),0)+IF(F240="EČ",IF(L240&gt;23,0,IF(J240&gt;23,(24-L240)*0.612,((24-L240)-(24-J240))*0.612)),0)+IF(F240="EČneol",IF(L240&gt;7,0,IF(J240&gt;7,(8-L240)*0.204,((8-L240)-(8-J240))*0.204)),0)+IF(F240="EŽ",IF(L240&gt;23,0,IF(J240&gt;23,(24-L240)*0.204,((24-L240)-(24-J240))*0.204)),0)+IF(F240="PT",IF(L240&gt;31,0,IF(J240&gt;31,(32-L240)*0.204,((32-L240)-(32-J240))*0.204)),0)+IF(F240="JOŽ",IF(L240&gt;23,0,IF(J240&gt;23,(24-L240)*0.255,((24-L240)-(24-J240))*0.255)),0)+IF(F240="JPČ",IF(L240&gt;23,0,IF(J240&gt;23,(24-L240)*0.204,((24-L240)-(24-J240))*0.204)),0)+IF(F240="JEČ",IF(L240&gt;15,0,IF(J240&gt;15,(16-L240)*0.102,((16-L240)-(16-J240))*0.102)),0)+IF(F240="JEOF",IF(L240&gt;15,0,IF(J240&gt;15,(16-L240)*0.102,((16-L240)-(16-J240))*0.102)),0)+IF(F240="JnPČ",IF(L240&gt;15,0,IF(J240&gt;15,(16-L240)*0.153,((16-L240)-(16-J240))*0.153)),0)+IF(F240="JnEČ",IF(L240&gt;15,0,IF(J240&gt;15,(16-L240)*0.0765,((16-L240)-(16-J240))*0.0765)),0)+IF(F240="JčPČ",IF(L240&gt;15,0,IF(J240&gt;15,(16-L240)*0.06375,((16-L240)-(16-J240))*0.06375)),0)+IF(F240="JčEČ",IF(L240&gt;15,0,IF(J240&gt;15,(16-L240)*0.051,((16-L240)-(16-J240))*0.051)),0)+IF(F240="NEAK",IF(L240&gt;23,0,IF(J240&gt;23,(24-L240)*0.03444,((24-L240)-(24-J240))*0.03444)),0))</f>
        <v>26.939999999999998</v>
      </c>
      <c r="Q240" s="11">
        <f t="shared" ref="Q240" si="102">IF(ISERROR(P240*100/N240),0,(P240*100/N240))</f>
        <v>33.150802928690091</v>
      </c>
      <c r="R240" s="10">
        <f t="shared" ref="R240:R254" si="103">IF(Q240&lt;=30,O240+P240,O240+O240*0.3)*IF(G240=1,0.4,IF(G240=2,0.75,IF(G240="1 (kas 4 m. 1 k. nerengiamos)",0.52,1)))*IF(D240="olimpinė",1,IF(M240="Ne",0.5,1))*IF(OR(A$5="Lietuvos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federacija"),IF(OR(J240&lt;8,K240&lt;16),0,1),1)*E240*IF(I240&lt;=1,1,1/I240)*IF(OR(A$5="Lietuvos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42.257800000000003</v>
      </c>
      <c r="S240" s="8"/>
    </row>
    <row r="241" spans="1:19">
      <c r="A241" s="62">
        <v>2</v>
      </c>
      <c r="B241" s="62" t="s">
        <v>135</v>
      </c>
      <c r="C241" s="12" t="s">
        <v>29</v>
      </c>
      <c r="D241" s="62" t="s">
        <v>30</v>
      </c>
      <c r="E241" s="62">
        <v>1</v>
      </c>
      <c r="F241" s="62" t="s">
        <v>31</v>
      </c>
      <c r="G241" s="62">
        <v>1</v>
      </c>
      <c r="H241" s="62" t="s">
        <v>32</v>
      </c>
      <c r="I241" s="62"/>
      <c r="J241" s="62">
        <v>50</v>
      </c>
      <c r="K241" s="62">
        <v>22</v>
      </c>
      <c r="L241" s="62">
        <v>28</v>
      </c>
      <c r="M241" s="62" t="s">
        <v>32</v>
      </c>
      <c r="N241" s="3">
        <f t="shared" si="99"/>
        <v>15.265000000000001</v>
      </c>
      <c r="O241" s="9">
        <f t="shared" si="100"/>
        <v>15.265000000000001</v>
      </c>
      <c r="P241" s="4">
        <f t="shared" ref="P241:P254" si="104">IF(O241=0,0,IF(F241="OŽ",IF(L241&gt;35,0,IF(J241&gt;35,(36-L241)*1.836,((36-L241)-(36-J241))*1.836)),0)+IF(F241="PČ",IF(L241&gt;31,0,IF(J241&gt;31,(32-L241)*1.347,((32-L241)-(32-J241))*1.347)),0)+ IF(F241="PČneol",IF(L241&gt;15,0,IF(J241&gt;15,(16-L241)*0.255,((16-L241)-(16-J241))*0.255)),0)+IF(F241="PŽ",IF(L241&gt;31,0,IF(J241&gt;31,(32-L241)*0.255,((32-L241)-(32-J241))*0.255)),0)+IF(F241="EČ",IF(L241&gt;23,0,IF(J241&gt;23,(24-L241)*0.612,((24-L241)-(24-J241))*0.612)),0)+IF(F241="EČneol",IF(L241&gt;7,0,IF(J241&gt;7,(8-L241)*0.204,((8-L241)-(8-J241))*0.204)),0)+IF(F241="EŽ",IF(L241&gt;23,0,IF(J241&gt;23,(24-L241)*0.204,((24-L241)-(24-J241))*0.204)),0)+IF(F241="PT",IF(L241&gt;31,0,IF(J241&gt;31,(32-L241)*0.204,((32-L241)-(32-J241))*0.204)),0)+IF(F241="JOŽ",IF(L241&gt;23,0,IF(J241&gt;23,(24-L241)*0.255,((24-L241)-(24-J241))*0.255)),0)+IF(F241="JPČ",IF(L241&gt;23,0,IF(J241&gt;23,(24-L241)*0.204,((24-L241)-(24-J241))*0.204)),0)+IF(F241="JEČ",IF(L241&gt;15,0,IF(J241&gt;15,(16-L241)*0.102,((16-L241)-(16-J241))*0.102)),0)+IF(F241="JEOF",IF(L241&gt;15,0,IF(J241&gt;15,(16-L241)*0.102,((16-L241)-(16-J241))*0.102)),0)+IF(F241="JnPČ",IF(L241&gt;15,0,IF(J241&gt;15,(16-L241)*0.153,((16-L241)-(16-J241))*0.153)),0)+IF(F241="JnEČ",IF(L241&gt;15,0,IF(J241&gt;15,(16-L241)*0.0765,((16-L241)-(16-J241))*0.0765)),0)+IF(F241="JčPČ",IF(L241&gt;15,0,IF(J241&gt;15,(16-L241)*0.06375,((16-L241)-(16-J241))*0.06375)),0)+IF(F241="JčEČ",IF(L241&gt;15,0,IF(J241&gt;15,(16-L241)*0.051,((16-L241)-(16-J241))*0.051)),0)+IF(F241="NEAK",IF(L241&gt;23,0,IF(J241&gt;23,(24-L241)*0.03444,((24-L241)-(24-J241))*0.03444)),0))</f>
        <v>5.3879999999999999</v>
      </c>
      <c r="Q241" s="11">
        <f t="shared" ref="Q241:Q254" si="105">IF(ISERROR(P241*100/N241),0,(P241*100/N241))</f>
        <v>35.296429741238121</v>
      </c>
      <c r="R241" s="10">
        <f t="shared" si="103"/>
        <v>3.9689000000000001</v>
      </c>
      <c r="S241" s="8"/>
    </row>
    <row r="242" spans="1:19">
      <c r="A242" s="62">
        <v>3</v>
      </c>
      <c r="B242" s="62" t="s">
        <v>135</v>
      </c>
      <c r="C242" s="12" t="s">
        <v>34</v>
      </c>
      <c r="D242" s="62" t="s">
        <v>30</v>
      </c>
      <c r="E242" s="62">
        <v>1</v>
      </c>
      <c r="F242" s="62" t="s">
        <v>31</v>
      </c>
      <c r="G242" s="62">
        <v>1</v>
      </c>
      <c r="H242" s="62" t="s">
        <v>32</v>
      </c>
      <c r="I242" s="62"/>
      <c r="J242" s="62">
        <v>51</v>
      </c>
      <c r="K242" s="62">
        <v>22</v>
      </c>
      <c r="L242" s="62">
        <v>13</v>
      </c>
      <c r="M242" s="62" t="s">
        <v>32</v>
      </c>
      <c r="N242" s="3">
        <f t="shared" si="99"/>
        <v>79.02</v>
      </c>
      <c r="O242" s="9">
        <f t="shared" si="100"/>
        <v>79.02</v>
      </c>
      <c r="P242" s="4">
        <f t="shared" si="104"/>
        <v>25.593</v>
      </c>
      <c r="Q242" s="11">
        <f t="shared" si="105"/>
        <v>32.388003037205777</v>
      </c>
      <c r="R242" s="10">
        <f t="shared" si="103"/>
        <v>20.545200000000001</v>
      </c>
      <c r="S242" s="8"/>
    </row>
    <row r="243" spans="1:19">
      <c r="A243" s="62">
        <v>4</v>
      </c>
      <c r="B243" s="62" t="s">
        <v>114</v>
      </c>
      <c r="C243" s="12" t="s">
        <v>44</v>
      </c>
      <c r="D243" s="62" t="s">
        <v>30</v>
      </c>
      <c r="E243" s="62">
        <v>1</v>
      </c>
      <c r="F243" s="62" t="s">
        <v>31</v>
      </c>
      <c r="G243" s="62">
        <v>1</v>
      </c>
      <c r="H243" s="62" t="s">
        <v>32</v>
      </c>
      <c r="I243" s="62"/>
      <c r="J243" s="62">
        <v>51</v>
      </c>
      <c r="K243" s="62">
        <v>22</v>
      </c>
      <c r="L243" s="62">
        <v>28</v>
      </c>
      <c r="M243" s="62" t="s">
        <v>32</v>
      </c>
      <c r="N243" s="3">
        <f t="shared" si="99"/>
        <v>15.265000000000001</v>
      </c>
      <c r="O243" s="9">
        <f t="shared" si="100"/>
        <v>15.265000000000001</v>
      </c>
      <c r="P243" s="4">
        <f t="shared" si="104"/>
        <v>5.3879999999999999</v>
      </c>
      <c r="Q243" s="11">
        <f t="shared" si="105"/>
        <v>35.296429741238121</v>
      </c>
      <c r="R243" s="10">
        <f t="shared" si="103"/>
        <v>3.9689000000000001</v>
      </c>
      <c r="S243" s="8"/>
    </row>
    <row r="244" spans="1:19" s="8" customFormat="1">
      <c r="A244" s="62">
        <v>5</v>
      </c>
      <c r="B244" s="62" t="s">
        <v>114</v>
      </c>
      <c r="C244" s="12" t="s">
        <v>29</v>
      </c>
      <c r="D244" s="62" t="s">
        <v>30</v>
      </c>
      <c r="E244" s="62">
        <v>1</v>
      </c>
      <c r="F244" s="62" t="s">
        <v>31</v>
      </c>
      <c r="G244" s="62">
        <v>1</v>
      </c>
      <c r="H244" s="62" t="s">
        <v>32</v>
      </c>
      <c r="I244" s="62"/>
      <c r="J244" s="62">
        <v>50</v>
      </c>
      <c r="K244" s="62">
        <v>22</v>
      </c>
      <c r="L244" s="62">
        <v>26</v>
      </c>
      <c r="M244" s="62" t="s">
        <v>33</v>
      </c>
      <c r="N244" s="3">
        <f t="shared" si="99"/>
        <v>19.754999999999999</v>
      </c>
      <c r="O244" s="9">
        <f t="shared" si="100"/>
        <v>19.754999999999999</v>
      </c>
      <c r="P244" s="4">
        <f t="shared" si="104"/>
        <v>8.0820000000000007</v>
      </c>
      <c r="Q244" s="11">
        <f t="shared" si="105"/>
        <v>40.911161731207294</v>
      </c>
      <c r="R244" s="10">
        <f t="shared" si="103"/>
        <v>10.272600000000001</v>
      </c>
    </row>
    <row r="245" spans="1:19" s="8" customFormat="1">
      <c r="A245" s="62">
        <v>6</v>
      </c>
      <c r="B245" s="62" t="s">
        <v>114</v>
      </c>
      <c r="C245" s="12" t="s">
        <v>34</v>
      </c>
      <c r="D245" s="62" t="s">
        <v>30</v>
      </c>
      <c r="E245" s="62">
        <v>1</v>
      </c>
      <c r="F245" s="62" t="s">
        <v>31</v>
      </c>
      <c r="G245" s="62">
        <v>1</v>
      </c>
      <c r="H245" s="62" t="s">
        <v>32</v>
      </c>
      <c r="I245" s="62"/>
      <c r="J245" s="62">
        <v>51</v>
      </c>
      <c r="K245" s="62">
        <v>22</v>
      </c>
      <c r="L245" s="62">
        <v>26</v>
      </c>
      <c r="M245" s="62" t="s">
        <v>33</v>
      </c>
      <c r="N245" s="3">
        <f t="shared" si="99"/>
        <v>19.754999999999999</v>
      </c>
      <c r="O245" s="9">
        <f t="shared" si="100"/>
        <v>19.754999999999999</v>
      </c>
      <c r="P245" s="4">
        <f t="shared" si="104"/>
        <v>8.0820000000000007</v>
      </c>
      <c r="Q245" s="11">
        <f t="shared" si="105"/>
        <v>40.911161731207294</v>
      </c>
      <c r="R245" s="10">
        <f t="shared" si="103"/>
        <v>10.272600000000001</v>
      </c>
    </row>
    <row r="246" spans="1:19" s="8" customFormat="1">
      <c r="A246" s="62">
        <v>7</v>
      </c>
      <c r="B246" s="62" t="s">
        <v>111</v>
      </c>
      <c r="C246" s="12" t="s">
        <v>44</v>
      </c>
      <c r="D246" s="62" t="s">
        <v>30</v>
      </c>
      <c r="E246" s="62">
        <v>1</v>
      </c>
      <c r="F246" s="62" t="s">
        <v>31</v>
      </c>
      <c r="G246" s="62">
        <v>1</v>
      </c>
      <c r="H246" s="62" t="s">
        <v>32</v>
      </c>
      <c r="I246" s="62"/>
      <c r="J246" s="62">
        <v>73</v>
      </c>
      <c r="K246" s="62">
        <v>22</v>
      </c>
      <c r="L246" s="62">
        <v>28</v>
      </c>
      <c r="M246" s="62" t="s">
        <v>33</v>
      </c>
      <c r="N246" s="3">
        <f t="shared" si="99"/>
        <v>15.265000000000001</v>
      </c>
      <c r="O246" s="9">
        <f t="shared" si="100"/>
        <v>15.265000000000001</v>
      </c>
      <c r="P246" s="4">
        <f t="shared" si="104"/>
        <v>5.3879999999999999</v>
      </c>
      <c r="Q246" s="11">
        <f t="shared" si="105"/>
        <v>35.296429741238121</v>
      </c>
      <c r="R246" s="10">
        <f t="shared" si="103"/>
        <v>7.9378000000000002</v>
      </c>
    </row>
    <row r="247" spans="1:19" s="8" customFormat="1">
      <c r="A247" s="62">
        <v>8</v>
      </c>
      <c r="B247" s="62" t="s">
        <v>111</v>
      </c>
      <c r="C247" s="12" t="s">
        <v>29</v>
      </c>
      <c r="D247" s="62" t="s">
        <v>30</v>
      </c>
      <c r="E247" s="62">
        <v>1</v>
      </c>
      <c r="F247" s="62" t="s">
        <v>31</v>
      </c>
      <c r="G247" s="62">
        <v>1</v>
      </c>
      <c r="H247" s="62" t="s">
        <v>32</v>
      </c>
      <c r="I247" s="62"/>
      <c r="J247" s="62">
        <v>62</v>
      </c>
      <c r="K247" s="62">
        <v>22</v>
      </c>
      <c r="L247" s="62">
        <v>28</v>
      </c>
      <c r="M247" s="62" t="s">
        <v>33</v>
      </c>
      <c r="N247" s="3">
        <f t="shared" si="99"/>
        <v>15.265000000000001</v>
      </c>
      <c r="O247" s="9">
        <f t="shared" si="100"/>
        <v>15.265000000000001</v>
      </c>
      <c r="P247" s="4">
        <f t="shared" si="104"/>
        <v>5.3879999999999999</v>
      </c>
      <c r="Q247" s="11">
        <f t="shared" si="105"/>
        <v>35.296429741238121</v>
      </c>
      <c r="R247" s="10">
        <f t="shared" si="103"/>
        <v>7.9378000000000002</v>
      </c>
    </row>
    <row r="248" spans="1:19" s="8" customFormat="1">
      <c r="A248" s="62">
        <v>9</v>
      </c>
      <c r="B248" s="62" t="s">
        <v>146</v>
      </c>
      <c r="C248" s="12" t="s">
        <v>44</v>
      </c>
      <c r="D248" s="62" t="s">
        <v>30</v>
      </c>
      <c r="E248" s="62">
        <v>1</v>
      </c>
      <c r="F248" s="62" t="s">
        <v>31</v>
      </c>
      <c r="G248" s="62">
        <v>1</v>
      </c>
      <c r="H248" s="62" t="s">
        <v>32</v>
      </c>
      <c r="I248" s="62"/>
      <c r="J248" s="62">
        <v>51</v>
      </c>
      <c r="K248" s="62">
        <v>22</v>
      </c>
      <c r="L248" s="62">
        <v>31</v>
      </c>
      <c r="M248" s="62" t="s">
        <v>32</v>
      </c>
      <c r="N248" s="3">
        <f t="shared" si="99"/>
        <v>8.5299999999999994</v>
      </c>
      <c r="O248" s="9">
        <f t="shared" si="100"/>
        <v>8.5299999999999994</v>
      </c>
      <c r="P248" s="4">
        <f t="shared" si="104"/>
        <v>1.347</v>
      </c>
      <c r="Q248" s="11">
        <f t="shared" si="105"/>
        <v>15.791324736225087</v>
      </c>
      <c r="R248" s="10">
        <f t="shared" si="103"/>
        <v>1.9753999999999998</v>
      </c>
    </row>
    <row r="249" spans="1:19">
      <c r="A249" s="62">
        <v>10</v>
      </c>
      <c r="B249" s="62" t="s">
        <v>146</v>
      </c>
      <c r="C249" s="12" t="s">
        <v>34</v>
      </c>
      <c r="D249" s="62" t="s">
        <v>30</v>
      </c>
      <c r="E249" s="62">
        <v>1</v>
      </c>
      <c r="F249" s="62" t="s">
        <v>31</v>
      </c>
      <c r="G249" s="62">
        <v>1</v>
      </c>
      <c r="H249" s="62" t="s">
        <v>32</v>
      </c>
      <c r="I249" s="62"/>
      <c r="J249" s="62">
        <v>51</v>
      </c>
      <c r="K249" s="62">
        <v>22</v>
      </c>
      <c r="L249" s="62">
        <v>7</v>
      </c>
      <c r="M249" s="62" t="s">
        <v>33</v>
      </c>
      <c r="N249" s="3">
        <f t="shared" si="99"/>
        <v>132</v>
      </c>
      <c r="O249" s="9">
        <f t="shared" si="100"/>
        <v>132</v>
      </c>
      <c r="P249" s="4">
        <f t="shared" si="104"/>
        <v>33.674999999999997</v>
      </c>
      <c r="Q249" s="11">
        <f t="shared" si="105"/>
        <v>25.511363636363633</v>
      </c>
      <c r="R249" s="10">
        <f t="shared" si="103"/>
        <v>66.27000000000001</v>
      </c>
      <c r="S249" s="8"/>
    </row>
    <row r="250" spans="1:19">
      <c r="A250" s="62">
        <v>11</v>
      </c>
      <c r="B250" s="62" t="s">
        <v>119</v>
      </c>
      <c r="C250" s="12" t="s">
        <v>44</v>
      </c>
      <c r="D250" s="62" t="s">
        <v>30</v>
      </c>
      <c r="E250" s="62">
        <v>1</v>
      </c>
      <c r="F250" s="62" t="s">
        <v>31</v>
      </c>
      <c r="G250" s="62">
        <v>1</v>
      </c>
      <c r="H250" s="62" t="s">
        <v>32</v>
      </c>
      <c r="I250" s="62"/>
      <c r="J250" s="62">
        <v>73</v>
      </c>
      <c r="K250" s="62">
        <v>22</v>
      </c>
      <c r="L250" s="62">
        <v>31</v>
      </c>
      <c r="M250" s="62" t="s">
        <v>33</v>
      </c>
      <c r="N250" s="3">
        <f t="shared" si="99"/>
        <v>8.5299999999999994</v>
      </c>
      <c r="O250" s="9">
        <f t="shared" si="100"/>
        <v>8.5299999999999994</v>
      </c>
      <c r="P250" s="4">
        <f t="shared" si="104"/>
        <v>1.347</v>
      </c>
      <c r="Q250" s="11">
        <f t="shared" si="105"/>
        <v>15.791324736225087</v>
      </c>
      <c r="R250" s="10">
        <f t="shared" si="103"/>
        <v>3.9507999999999996</v>
      </c>
      <c r="S250" s="8"/>
    </row>
    <row r="251" spans="1:19">
      <c r="A251" s="62">
        <v>12</v>
      </c>
      <c r="B251" s="62" t="s">
        <v>119</v>
      </c>
      <c r="C251" s="12" t="s">
        <v>34</v>
      </c>
      <c r="D251" s="62" t="s">
        <v>30</v>
      </c>
      <c r="E251" s="62">
        <v>1</v>
      </c>
      <c r="F251" s="62" t="s">
        <v>31</v>
      </c>
      <c r="G251" s="62">
        <v>1</v>
      </c>
      <c r="H251" s="62" t="s">
        <v>32</v>
      </c>
      <c r="I251" s="62"/>
      <c r="J251" s="62">
        <v>73</v>
      </c>
      <c r="K251" s="62">
        <v>22</v>
      </c>
      <c r="L251" s="62">
        <v>31</v>
      </c>
      <c r="M251" s="62" t="s">
        <v>33</v>
      </c>
      <c r="N251" s="3">
        <f t="shared" si="99"/>
        <v>8.5299999999999994</v>
      </c>
      <c r="O251" s="9">
        <f t="shared" si="100"/>
        <v>8.5299999999999994</v>
      </c>
      <c r="P251" s="4">
        <f t="shared" si="104"/>
        <v>1.347</v>
      </c>
      <c r="Q251" s="11">
        <f t="shared" si="105"/>
        <v>15.791324736225087</v>
      </c>
      <c r="R251" s="10">
        <f t="shared" si="103"/>
        <v>3.9507999999999996</v>
      </c>
      <c r="S251" s="8"/>
    </row>
    <row r="252" spans="1:19">
      <c r="A252" s="62">
        <v>13</v>
      </c>
      <c r="B252" s="62" t="s">
        <v>113</v>
      </c>
      <c r="C252" s="12" t="s">
        <v>44</v>
      </c>
      <c r="D252" s="62" t="s">
        <v>30</v>
      </c>
      <c r="E252" s="62">
        <v>1</v>
      </c>
      <c r="F252" s="62" t="s">
        <v>31</v>
      </c>
      <c r="G252" s="62">
        <v>1</v>
      </c>
      <c r="H252" s="62" t="s">
        <v>32</v>
      </c>
      <c r="I252" s="62"/>
      <c r="J252" s="62">
        <v>73</v>
      </c>
      <c r="K252" s="62">
        <v>22</v>
      </c>
      <c r="L252" s="62">
        <v>29</v>
      </c>
      <c r="M252" s="62" t="s">
        <v>33</v>
      </c>
      <c r="N252" s="3">
        <f t="shared" si="99"/>
        <v>13.02</v>
      </c>
      <c r="O252" s="9">
        <f t="shared" si="100"/>
        <v>13.02</v>
      </c>
      <c r="P252" s="4">
        <f t="shared" si="104"/>
        <v>4.0410000000000004</v>
      </c>
      <c r="Q252" s="11">
        <f t="shared" si="105"/>
        <v>31.036866359447007</v>
      </c>
      <c r="R252" s="10">
        <f t="shared" si="103"/>
        <v>6.7703999999999995</v>
      </c>
      <c r="S252" s="8"/>
    </row>
    <row r="253" spans="1:19" ht="45">
      <c r="A253" s="62">
        <v>14</v>
      </c>
      <c r="B253" s="62" t="s">
        <v>141</v>
      </c>
      <c r="C253" s="12" t="s">
        <v>37</v>
      </c>
      <c r="D253" s="62" t="s">
        <v>30</v>
      </c>
      <c r="E253" s="62">
        <v>3</v>
      </c>
      <c r="F253" s="62" t="s">
        <v>31</v>
      </c>
      <c r="G253" s="62">
        <v>1</v>
      </c>
      <c r="H253" s="62" t="s">
        <v>32</v>
      </c>
      <c r="I253" s="62"/>
      <c r="J253" s="62">
        <v>17</v>
      </c>
      <c r="K253" s="62">
        <v>22</v>
      </c>
      <c r="L253" s="62">
        <v>5</v>
      </c>
      <c r="M253" s="62" t="s">
        <v>33</v>
      </c>
      <c r="N253" s="3">
        <f t="shared" si="99"/>
        <v>84.46875</v>
      </c>
      <c r="O253" s="9">
        <f t="shared" si="100"/>
        <v>84.46875</v>
      </c>
      <c r="P253" s="4">
        <f t="shared" si="104"/>
        <v>16.164000000000001</v>
      </c>
      <c r="Q253" s="11">
        <f t="shared" si="105"/>
        <v>19.136071032186461</v>
      </c>
      <c r="R253" s="10">
        <f t="shared" si="103"/>
        <v>120.75930000000001</v>
      </c>
      <c r="S253" s="8"/>
    </row>
    <row r="254" spans="1:19" ht="60">
      <c r="A254" s="62">
        <v>15</v>
      </c>
      <c r="B254" s="62" t="s">
        <v>147</v>
      </c>
      <c r="C254" s="12" t="s">
        <v>37</v>
      </c>
      <c r="D254" s="62" t="s">
        <v>30</v>
      </c>
      <c r="E254" s="62">
        <v>3</v>
      </c>
      <c r="F254" s="62" t="s">
        <v>31</v>
      </c>
      <c r="G254" s="62">
        <v>1</v>
      </c>
      <c r="H254" s="62" t="s">
        <v>32</v>
      </c>
      <c r="I254" s="62"/>
      <c r="J254" s="62">
        <v>13</v>
      </c>
      <c r="K254" s="62">
        <v>22</v>
      </c>
      <c r="L254" s="62">
        <v>6</v>
      </c>
      <c r="M254" s="62" t="s">
        <v>33</v>
      </c>
      <c r="N254" s="3">
        <f t="shared" si="99"/>
        <v>58.90625</v>
      </c>
      <c r="O254" s="9">
        <f t="shared" si="100"/>
        <v>58.90625</v>
      </c>
      <c r="P254" s="4">
        <f t="shared" si="104"/>
        <v>9.4290000000000003</v>
      </c>
      <c r="Q254" s="11">
        <f t="shared" si="105"/>
        <v>16.006790450928381</v>
      </c>
      <c r="R254" s="10">
        <f t="shared" si="103"/>
        <v>82.002300000000005</v>
      </c>
      <c r="S254" s="8"/>
    </row>
    <row r="255" spans="1:19">
      <c r="A255" s="65" t="s">
        <v>39</v>
      </c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7"/>
      <c r="R255" s="10">
        <f>SUM(R240:R254)</f>
        <v>392.84059999999994</v>
      </c>
      <c r="S255" s="8"/>
    </row>
    <row r="256" spans="1:19" ht="15.75">
      <c r="A256" s="24" t="s">
        <v>143</v>
      </c>
      <c r="B256" s="24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6"/>
      <c r="S256" s="8"/>
    </row>
    <row r="257" spans="1:19">
      <c r="A257" s="49" t="s">
        <v>51</v>
      </c>
      <c r="B257" s="49"/>
      <c r="C257" s="49"/>
      <c r="D257" s="49"/>
      <c r="E257" s="49"/>
      <c r="F257" s="49"/>
      <c r="G257" s="49"/>
      <c r="H257" s="49"/>
      <c r="I257" s="49"/>
      <c r="J257" s="15"/>
      <c r="K257" s="15"/>
      <c r="L257" s="15"/>
      <c r="M257" s="15"/>
      <c r="N257" s="15"/>
      <c r="O257" s="15"/>
      <c r="P257" s="15"/>
      <c r="Q257" s="15"/>
      <c r="R257" s="16"/>
      <c r="S257" s="8"/>
    </row>
    <row r="258" spans="1:19" s="8" customFormat="1">
      <c r="A258" s="49"/>
      <c r="B258" s="49"/>
      <c r="C258" s="49"/>
      <c r="D258" s="49"/>
      <c r="E258" s="49"/>
      <c r="F258" s="49"/>
      <c r="G258" s="49"/>
      <c r="H258" s="49"/>
      <c r="I258" s="49"/>
      <c r="J258" s="15"/>
      <c r="K258" s="15"/>
      <c r="L258" s="15"/>
      <c r="M258" s="15"/>
      <c r="N258" s="15"/>
      <c r="O258" s="15"/>
      <c r="P258" s="15"/>
      <c r="Q258" s="15"/>
      <c r="R258" s="16"/>
    </row>
    <row r="259" spans="1:19">
      <c r="A259" s="68" t="s">
        <v>148</v>
      </c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58"/>
      <c r="R259" s="8"/>
      <c r="S259" s="8"/>
    </row>
    <row r="260" spans="1:19" ht="15.6" customHeight="1">
      <c r="A260" s="70" t="s">
        <v>27</v>
      </c>
      <c r="B260" s="71"/>
      <c r="C260" s="71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8"/>
      <c r="R260" s="8"/>
      <c r="S260" s="8"/>
    </row>
    <row r="261" spans="1:19" ht="17.45" customHeight="1">
      <c r="A261" s="68" t="s">
        <v>149</v>
      </c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58"/>
      <c r="R261" s="8"/>
      <c r="S261" s="8"/>
    </row>
    <row r="262" spans="1:19">
      <c r="A262" s="62">
        <v>1</v>
      </c>
      <c r="B262" s="62" t="s">
        <v>150</v>
      </c>
      <c r="C262" s="12" t="s">
        <v>112</v>
      </c>
      <c r="D262" s="62" t="s">
        <v>30</v>
      </c>
      <c r="E262" s="62">
        <v>1</v>
      </c>
      <c r="F262" s="62" t="s">
        <v>79</v>
      </c>
      <c r="G262" s="62">
        <v>1</v>
      </c>
      <c r="H262" s="62" t="s">
        <v>32</v>
      </c>
      <c r="I262" s="62"/>
      <c r="J262" s="62">
        <v>41</v>
      </c>
      <c r="K262" s="62">
        <v>15</v>
      </c>
      <c r="L262" s="62">
        <v>17</v>
      </c>
      <c r="M262" s="62" t="s">
        <v>33</v>
      </c>
      <c r="N262" s="3">
        <f t="shared" ref="N262:N275" si="106">(IF(F262="OŽ",IF(L262=1,550.8,IF(L262=2,426.38,IF(L262=3,342.14,IF(L262=4,181.44,IF(L262=5,168.48,IF(L262=6,155.52,IF(L262=7,148.5,IF(L262=8,144,0))))))))+IF(L262&lt;=8,0,IF(L262&lt;=16,137.7,IF(L262&lt;=24,108,IF(L262&lt;=32,80.1,IF(L262&lt;=36,52.2,0)))))-IF(L262&lt;=8,0,IF(L262&lt;=16,(L262-9)*2.754,IF(L262&lt;=24,(L262-17)* 2.754,IF(L262&lt;=32,(L262-25)* 2.754,IF(L262&lt;=36,(L262-33)*2.754,0))))),0)+IF(F262="PČ",IF(L262=1,449,IF(L262=2,314.6,IF(L262=3,238,IF(L262=4,172,IF(L262=5,159,IF(L262=6,145,IF(L262=7,132,IF(L262=8,119,0))))))))+IF(L262&lt;=8,0,IF(L262&lt;=16,88,IF(L262&lt;=24,55,IF(L262&lt;=32,22,0))))-IF(L262&lt;=8,0,IF(L262&lt;=16,(L262-9)*2.245,IF(L262&lt;=24,(L262-17)*2.245,IF(L262&lt;=32,(L262-25)*2.245,0)))),0)+IF(F262="PČneol",IF(L262=1,85,IF(L262=2,64.61,IF(L262=3,50.76,IF(L262=4,16.25,IF(L262=5,15,IF(L262=6,13.75,IF(L262=7,12.5,IF(L262=8,11.25,0))))))))+IF(L262&lt;=8,0,IF(L262&lt;=16,9,0))-IF(L262&lt;=8,0,IF(L262&lt;=16,(L262-9)*0.425,0)),0)+IF(F262="PŽ",IF(L262=1,85,IF(L262=2,59.5,IF(L262=3,45,IF(L262=4,32.5,IF(L262=5,30,IF(L262=6,27.5,IF(L262=7,25,IF(L262=8,22.5,0))))))))+IF(L262&lt;=8,0,IF(L262&lt;=16,19,IF(L262&lt;=24,13,IF(L262&lt;=32,8,0))))-IF(L262&lt;=8,0,IF(L262&lt;=16,(L262-9)*0.425,IF(L262&lt;=24,(L262-17)*0.425,IF(L262&lt;=32,(L262-25)*0.425,0)))),0)+IF(F262="EČ",IF(L262=1,204,IF(L262=2,156.24,IF(L262=3,123.84,IF(L262=4,72,IF(L262=5,66,IF(L262=6,60,IF(L262=7,54,IF(L262=8,48,0))))))))+IF(L262&lt;=8,0,IF(L262&lt;=16,40,IF(L262&lt;=24,25,0)))-IF(L262&lt;=8,0,IF(L262&lt;=16,(L262-9)*1.02,IF(L262&lt;=24,(L262-17)*1.02,0))),0)+IF(F262="EČneol",IF(L262=1,68,IF(L262=2,51.69,IF(L262=3,40.61,IF(L262=4,13,IF(L262=5,12,IF(L262=6,11,IF(L262=7,10,IF(L262=8,9,0)))))))))+IF(F262="EŽ",IF(L262=1,68,IF(L262=2,47.6,IF(L262=3,36,IF(L262=4,18,IF(L262=5,16.5,IF(L262=6,15,IF(L262=7,13.5,IF(L262=8,12,0))))))))+IF(L262&lt;=8,0,IF(L262&lt;=16,10,IF(L262&lt;=24,6,0)))-IF(L262&lt;=8,0,IF(L262&lt;=16,(L262-9)*0.34,IF(L262&lt;=24,(L262-17)*0.34,0))),0)+IF(F262="PT",IF(L262=1,68,IF(L262=2,52.08,IF(L262=3,41.28,IF(L262=4,24,IF(L262=5,22,IF(L262=6,20,IF(L262=7,18,IF(L262=8,16,0))))))))+IF(L262&lt;=8,0,IF(L262&lt;=16,13,IF(L262&lt;=24,9,IF(L262&lt;=32,4,0))))-IF(L262&lt;=8,0,IF(L262&lt;=16,(L262-9)*0.34,IF(L262&lt;=24,(L262-17)*0.34,IF(L262&lt;=32,(L262-25)*0.34,0)))),0)+IF(F262="JOŽ",IF(L262=1,85,IF(L262=2,59.5,IF(L262=3,45,IF(L262=4,32.5,IF(L262=5,30,IF(L262=6,27.5,IF(L262=7,25,IF(L262=8,22.5,0))))))))+IF(L262&lt;=8,0,IF(L262&lt;=16,19,IF(L262&lt;=24,13,0)))-IF(L262&lt;=8,0,IF(L262&lt;=16,(L262-9)*0.425,IF(L262&lt;=24,(L262-17)*0.425,0))),0)+IF(F262="JPČ",IF(L262=1,68,IF(L262=2,47.6,IF(L262=3,36,IF(L262=4,26,IF(L262=5,24,IF(L262=6,22,IF(L262=7,20,IF(L262=8,18,0))))))))+IF(L262&lt;=8,0,IF(L262&lt;=16,13,IF(L262&lt;=24,9,0)))-IF(L262&lt;=8,0,IF(L262&lt;=16,(L262-9)*0.34,IF(L262&lt;=24,(L262-17)*0.34,0))),0)+IF(F262="JEČ",IF(L262=1,34,IF(L262=2,26.04,IF(L262=3,20.6,IF(L262=4,12,IF(L262=5,11,IF(L262=6,10,IF(L262=7,9,IF(L262=8,8,0))))))))+IF(L262&lt;=8,0,IF(L262&lt;=16,6,0))-IF(L262&lt;=8,0,IF(L262&lt;=16,(L262-9)*0.17,0)),0)+IF(F262="JEOF",IF(L262=1,34,IF(L262=2,26.04,IF(L262=3,20.6,IF(L262=4,12,IF(L262=5,11,IF(L262=6,10,IF(L262=7,9,IF(L262=8,8,0))))))))+IF(L262&lt;=8,0,IF(L262&lt;=16,6,0))-IF(L262&lt;=8,0,IF(L262&lt;=16,(L262-9)*0.17,0)),0)+IF(F262="JnPČ",IF(L262=1,51,IF(L262=2,35.7,IF(L262=3,27,IF(L262=4,19.5,IF(L262=5,18,IF(L262=6,16.5,IF(L262=7,15,IF(L262=8,13.5,0))))))))+IF(L262&lt;=8,0,IF(L262&lt;=16,10,0))-IF(L262&lt;=8,0,IF(L262&lt;=16,(L262-9)*0.255,0)),0)+IF(F262="JnEČ",IF(L262=1,25.5,IF(L262=2,19.53,IF(L262=3,15.48,IF(L262=4,9,IF(L262=5,8.25,IF(L262=6,7.5,IF(L262=7,6.75,IF(L262=8,6,0))))))))+IF(L262&lt;=8,0,IF(L262&lt;=16,5,0))-IF(L262&lt;=8,0,IF(L262&lt;=16,(L262-9)*0.1275,0)),0)+IF(F262="JčPČ",IF(L262=1,21.25,IF(L262=2,14.5,IF(L262=3,11.5,IF(L262=4,7,IF(L262=5,6.5,IF(L262=6,6,IF(L262=7,5.5,IF(L262=8,5,0))))))))+IF(L262&lt;=8,0,IF(L262&lt;=16,4,0))-IF(L262&lt;=8,0,IF(L262&lt;=16,(L262-9)*0.10625,0)),0)+IF(F262="JčEČ",IF(L262=1,17,IF(L262=2,13.02,IF(L262=3,10.32,IF(L262=4,6,IF(L262=5,5.5,IF(L262=6,5,IF(L262=7,4.5,IF(L262=8,4,0))))))))+IF(L262&lt;=8,0,IF(L262&lt;=16,3,0))-IF(L262&lt;=8,0,IF(L262&lt;=16,(L262-9)*0.085,0)),0)+IF(F262="NEAK",IF(L262=1,11.48,IF(L262=2,8.79,IF(L262=3,6.97,IF(L262=4,4.05,IF(L262=5,3.71,IF(L262=6,3.38,IF(L262=7,3.04,IF(L262=8,2.7,0))))))))+IF(L262&lt;=8,0,IF(L262&lt;=16,2,IF(L262&lt;=24,1.3,0)))-IF(L262&lt;=8,0,IF(L262&lt;=16,(L262-9)*0.0574,IF(L262&lt;=24,(L262-17)*0.0574,0))),0))*IF(L262&lt;0,1,IF(OR(F262="PČ",F262="PŽ",F262="PT"),IF(J262&lt;32,J262/32,1),1))* IF(L262&lt;0,1,IF(OR(F262="EČ",F262="EŽ",F262="JOŽ",F262="JPČ",F262="NEAK"),IF(J262&lt;24,J262/24,1),1))*IF(L262&lt;0,1,IF(OR(F262="PČneol",F262="JEČ",F262="JEOF",F262="JnPČ",F262="JnEČ",F262="JčPČ",F262="JčEČ"),IF(J262&lt;16,J262/16,1),1))*IF(L262&lt;0,1,IF(F262="EČneol",IF(J262&lt;8,J262/8,1),1))</f>
        <v>9</v>
      </c>
      <c r="O262" s="9">
        <f t="shared" ref="O262:O275" si="107">IF(F262="OŽ",N262,IF(H262="Ne",IF(J262*0.3&lt;J262-L262,N262,0),IF(J262*0.1&lt;J262-L262,N262,0)))</f>
        <v>9</v>
      </c>
      <c r="P262" s="4">
        <f t="shared" ref="P262" si="108">IF(O262=0,0,IF(F262="OŽ",IF(L262&gt;35,0,IF(J262&gt;35,(36-L262)*1.836,((36-L262)-(36-J262))*1.836)),0)+IF(F262="PČ",IF(L262&gt;31,0,IF(J262&gt;31,(32-L262)*1.347,((32-L262)-(32-J262))*1.347)),0)+ IF(F262="PČneol",IF(L262&gt;15,0,IF(J262&gt;15,(16-L262)*0.255,((16-L262)-(16-J262))*0.255)),0)+IF(F262="PŽ",IF(L262&gt;31,0,IF(J262&gt;31,(32-L262)*0.255,((32-L262)-(32-J262))*0.255)),0)+IF(F262="EČ",IF(L262&gt;23,0,IF(J262&gt;23,(24-L262)*0.612,((24-L262)-(24-J262))*0.612)),0)+IF(F262="EČneol",IF(L262&gt;7,0,IF(J262&gt;7,(8-L262)*0.204,((8-L262)-(8-J262))*0.204)),0)+IF(F262="EŽ",IF(L262&gt;23,0,IF(J262&gt;23,(24-L262)*0.204,((24-L262)-(24-J262))*0.204)),0)+IF(F262="PT",IF(L262&gt;31,0,IF(J262&gt;31,(32-L262)*0.204,((32-L262)-(32-J262))*0.204)),0)+IF(F262="JOŽ",IF(L262&gt;23,0,IF(J262&gt;23,(24-L262)*0.255,((24-L262)-(24-J262))*0.255)),0)+IF(F262="JPČ",IF(L262&gt;23,0,IF(J262&gt;23,(24-L262)*0.204,((24-L262)-(24-J262))*0.204)),0)+IF(F262="JEČ",IF(L262&gt;15,0,IF(J262&gt;15,(16-L262)*0.102,((16-L262)-(16-J262))*0.102)),0)+IF(F262="JEOF",IF(L262&gt;15,0,IF(J262&gt;15,(16-L262)*0.102,((16-L262)-(16-J262))*0.102)),0)+IF(F262="JnPČ",IF(L262&gt;15,0,IF(J262&gt;15,(16-L262)*0.153,((16-L262)-(16-J262))*0.153)),0)+IF(F262="JnEČ",IF(L262&gt;15,0,IF(J262&gt;15,(16-L262)*0.0765,((16-L262)-(16-J262))*0.0765)),0)+IF(F262="JčPČ",IF(L262&gt;15,0,IF(J262&gt;15,(16-L262)*0.06375,((16-L262)-(16-J262))*0.06375)),0)+IF(F262="JčEČ",IF(L262&gt;15,0,IF(J262&gt;15,(16-L262)*0.051,((16-L262)-(16-J262))*0.051)),0)+IF(F262="NEAK",IF(L262&gt;23,0,IF(J262&gt;23,(24-L262)*0.03444,((24-L262)-(24-J262))*0.03444)),0))</f>
        <v>1.4279999999999999</v>
      </c>
      <c r="Q262" s="11">
        <f t="shared" ref="Q262" si="109">IF(ISERROR(P262*100/N262),0,(P262*100/N262))</f>
        <v>15.866666666666665</v>
      </c>
      <c r="R262" s="10">
        <f t="shared" ref="R262:R275" si="110">IF(Q262&lt;=30,O262+P262,O262+O262*0.3)*IF(G262=1,0.4,IF(G262=2,0.75,IF(G262="1 (kas 4 m. 1 k. nerengiamos)",0.52,1)))*IF(D262="olimpinė",1,IF(M262="Ne",0.5,1))*IF(OR(A$5="Lietuvos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federacija"),IF(OR(J262&lt;8,K262&lt;16),0,1),1)*E262*IF(I262&lt;=1,1,1/I262)*IF(OR(A$5="Lietuvos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2" s="8"/>
    </row>
    <row r="263" spans="1:19">
      <c r="A263" s="62">
        <v>2</v>
      </c>
      <c r="B263" s="62" t="s">
        <v>151</v>
      </c>
      <c r="C263" s="12" t="s">
        <v>112</v>
      </c>
      <c r="D263" s="62" t="s">
        <v>30</v>
      </c>
      <c r="E263" s="62">
        <v>1</v>
      </c>
      <c r="F263" s="62" t="s">
        <v>79</v>
      </c>
      <c r="G263" s="62">
        <v>1</v>
      </c>
      <c r="H263" s="62" t="s">
        <v>32</v>
      </c>
      <c r="I263" s="62"/>
      <c r="J263" s="62">
        <v>41</v>
      </c>
      <c r="K263" s="62">
        <v>15</v>
      </c>
      <c r="L263" s="62">
        <v>23</v>
      </c>
      <c r="M263" s="62" t="s">
        <v>33</v>
      </c>
      <c r="N263" s="3">
        <f t="shared" si="106"/>
        <v>6.96</v>
      </c>
      <c r="O263" s="9">
        <f t="shared" si="107"/>
        <v>6.96</v>
      </c>
      <c r="P263" s="4">
        <f t="shared" ref="P263:P275" si="111">IF(O263=0,0,IF(F263="OŽ",IF(L263&gt;35,0,IF(J263&gt;35,(36-L263)*1.836,((36-L263)-(36-J263))*1.836)),0)+IF(F263="PČ",IF(L263&gt;31,0,IF(J263&gt;31,(32-L263)*1.347,((32-L263)-(32-J263))*1.347)),0)+ IF(F263="PČneol",IF(L263&gt;15,0,IF(J263&gt;15,(16-L263)*0.255,((16-L263)-(16-J263))*0.255)),0)+IF(F263="PŽ",IF(L263&gt;31,0,IF(J263&gt;31,(32-L263)*0.255,((32-L263)-(32-J263))*0.255)),0)+IF(F263="EČ",IF(L263&gt;23,0,IF(J263&gt;23,(24-L263)*0.612,((24-L263)-(24-J263))*0.612)),0)+IF(F263="EČneol",IF(L263&gt;7,0,IF(J263&gt;7,(8-L263)*0.204,((8-L263)-(8-J263))*0.204)),0)+IF(F263="EŽ",IF(L263&gt;23,0,IF(J263&gt;23,(24-L263)*0.204,((24-L263)-(24-J263))*0.204)),0)+IF(F263="PT",IF(L263&gt;31,0,IF(J263&gt;31,(32-L263)*0.204,((32-L263)-(32-J263))*0.204)),0)+IF(F263="JOŽ",IF(L263&gt;23,0,IF(J263&gt;23,(24-L263)*0.255,((24-L263)-(24-J263))*0.255)),0)+IF(F263="JPČ",IF(L263&gt;23,0,IF(J263&gt;23,(24-L263)*0.204,((24-L263)-(24-J263))*0.204)),0)+IF(F263="JEČ",IF(L263&gt;15,0,IF(J263&gt;15,(16-L263)*0.102,((16-L263)-(16-J263))*0.102)),0)+IF(F263="JEOF",IF(L263&gt;15,0,IF(J263&gt;15,(16-L263)*0.102,((16-L263)-(16-J263))*0.102)),0)+IF(F263="JnPČ",IF(L263&gt;15,0,IF(J263&gt;15,(16-L263)*0.153,((16-L263)-(16-J263))*0.153)),0)+IF(F263="JnEČ",IF(L263&gt;15,0,IF(J263&gt;15,(16-L263)*0.0765,((16-L263)-(16-J263))*0.0765)),0)+IF(F263="JčPČ",IF(L263&gt;15,0,IF(J263&gt;15,(16-L263)*0.06375,((16-L263)-(16-J263))*0.06375)),0)+IF(F263="JčEČ",IF(L263&gt;15,0,IF(J263&gt;15,(16-L263)*0.051,((16-L263)-(16-J263))*0.051)),0)+IF(F263="NEAK",IF(L263&gt;23,0,IF(J263&gt;23,(24-L263)*0.03444,((24-L263)-(24-J263))*0.03444)),0))</f>
        <v>0.20399999999999999</v>
      </c>
      <c r="Q263" s="11">
        <f t="shared" ref="Q263:Q275" si="112">IF(ISERROR(P263*100/N263),0,(P263*100/N263))</f>
        <v>2.9310344827586206</v>
      </c>
      <c r="R263" s="10">
        <f t="shared" si="110"/>
        <v>0</v>
      </c>
      <c r="S263" s="8"/>
    </row>
    <row r="264" spans="1:19">
      <c r="A264" s="62">
        <v>3</v>
      </c>
      <c r="B264" s="62" t="s">
        <v>152</v>
      </c>
      <c r="C264" s="12" t="s">
        <v>112</v>
      </c>
      <c r="D264" s="62" t="s">
        <v>30</v>
      </c>
      <c r="E264" s="62">
        <v>1</v>
      </c>
      <c r="F264" s="62" t="s">
        <v>79</v>
      </c>
      <c r="G264" s="62">
        <v>1</v>
      </c>
      <c r="H264" s="62" t="s">
        <v>32</v>
      </c>
      <c r="I264" s="62"/>
      <c r="J264" s="62">
        <v>39</v>
      </c>
      <c r="K264" s="62">
        <v>14</v>
      </c>
      <c r="L264" s="62">
        <v>13</v>
      </c>
      <c r="M264" s="62" t="s">
        <v>33</v>
      </c>
      <c r="N264" s="3">
        <f t="shared" si="106"/>
        <v>11.64</v>
      </c>
      <c r="O264" s="9">
        <f t="shared" si="107"/>
        <v>11.64</v>
      </c>
      <c r="P264" s="4">
        <f t="shared" si="111"/>
        <v>2.2439999999999998</v>
      </c>
      <c r="Q264" s="11">
        <f t="shared" si="112"/>
        <v>19.278350515463913</v>
      </c>
      <c r="R264" s="10">
        <f t="shared" si="110"/>
        <v>0</v>
      </c>
      <c r="S264" s="8"/>
    </row>
    <row r="265" spans="1:19" s="8" customFormat="1">
      <c r="A265" s="62">
        <v>4</v>
      </c>
      <c r="B265" s="62" t="s">
        <v>153</v>
      </c>
      <c r="C265" s="12" t="s">
        <v>116</v>
      </c>
      <c r="D265" s="62" t="s">
        <v>30</v>
      </c>
      <c r="E265" s="62">
        <v>1</v>
      </c>
      <c r="F265" s="62" t="s">
        <v>79</v>
      </c>
      <c r="G265" s="62">
        <v>1</v>
      </c>
      <c r="H265" s="62" t="s">
        <v>32</v>
      </c>
      <c r="I265" s="62"/>
      <c r="J265" s="62">
        <v>40</v>
      </c>
      <c r="K265" s="62">
        <v>14</v>
      </c>
      <c r="L265" s="62">
        <v>18</v>
      </c>
      <c r="M265" s="62" t="s">
        <v>33</v>
      </c>
      <c r="N265" s="3">
        <f t="shared" si="106"/>
        <v>8.66</v>
      </c>
      <c r="O265" s="9">
        <f t="shared" si="107"/>
        <v>8.66</v>
      </c>
      <c r="P265" s="4">
        <f t="shared" si="111"/>
        <v>1.224</v>
      </c>
      <c r="Q265" s="11">
        <f t="shared" si="112"/>
        <v>14.133949191685911</v>
      </c>
      <c r="R265" s="10">
        <f t="shared" si="110"/>
        <v>0</v>
      </c>
    </row>
    <row r="266" spans="1:19" s="8" customFormat="1">
      <c r="A266" s="62">
        <v>5</v>
      </c>
      <c r="B266" s="62" t="s">
        <v>150</v>
      </c>
      <c r="C266" s="12" t="s">
        <v>118</v>
      </c>
      <c r="D266" s="62" t="s">
        <v>30</v>
      </c>
      <c r="E266" s="62">
        <v>1</v>
      </c>
      <c r="F266" s="62" t="s">
        <v>79</v>
      </c>
      <c r="G266" s="62">
        <v>1</v>
      </c>
      <c r="H266" s="62" t="s">
        <v>32</v>
      </c>
      <c r="I266" s="62"/>
      <c r="J266" s="62">
        <v>41</v>
      </c>
      <c r="K266" s="62">
        <v>15</v>
      </c>
      <c r="L266" s="62">
        <v>11</v>
      </c>
      <c r="M266" s="62" t="s">
        <v>33</v>
      </c>
      <c r="N266" s="3">
        <f t="shared" si="106"/>
        <v>12.32</v>
      </c>
      <c r="O266" s="9">
        <f t="shared" si="107"/>
        <v>12.32</v>
      </c>
      <c r="P266" s="4">
        <f t="shared" si="111"/>
        <v>2.6519999999999997</v>
      </c>
      <c r="Q266" s="11">
        <f t="shared" si="112"/>
        <v>21.525974025974026</v>
      </c>
      <c r="R266" s="10">
        <f t="shared" si="110"/>
        <v>0</v>
      </c>
    </row>
    <row r="267" spans="1:19" s="8" customFormat="1">
      <c r="A267" s="62">
        <v>6</v>
      </c>
      <c r="B267" s="62" t="s">
        <v>154</v>
      </c>
      <c r="C267" s="12" t="s">
        <v>118</v>
      </c>
      <c r="D267" s="62" t="s">
        <v>30</v>
      </c>
      <c r="E267" s="62">
        <v>1</v>
      </c>
      <c r="F267" s="62" t="s">
        <v>79</v>
      </c>
      <c r="G267" s="62">
        <v>1</v>
      </c>
      <c r="H267" s="62" t="s">
        <v>32</v>
      </c>
      <c r="I267" s="62"/>
      <c r="J267" s="62">
        <v>40</v>
      </c>
      <c r="K267" s="62">
        <v>14</v>
      </c>
      <c r="L267" s="62">
        <v>17</v>
      </c>
      <c r="M267" s="62" t="s">
        <v>33</v>
      </c>
      <c r="N267" s="3">
        <f t="shared" si="106"/>
        <v>9</v>
      </c>
      <c r="O267" s="9">
        <f t="shared" si="107"/>
        <v>9</v>
      </c>
      <c r="P267" s="4">
        <f t="shared" si="111"/>
        <v>1.4279999999999999</v>
      </c>
      <c r="Q267" s="11">
        <f t="shared" si="112"/>
        <v>15.866666666666665</v>
      </c>
      <c r="R267" s="10">
        <f t="shared" si="110"/>
        <v>0</v>
      </c>
    </row>
    <row r="268" spans="1:19" s="8" customFormat="1">
      <c r="A268" s="62">
        <v>7</v>
      </c>
      <c r="B268" s="62" t="s">
        <v>152</v>
      </c>
      <c r="C268" s="12" t="s">
        <v>118</v>
      </c>
      <c r="D268" s="62" t="s">
        <v>30</v>
      </c>
      <c r="E268" s="62">
        <v>1</v>
      </c>
      <c r="F268" s="62" t="s">
        <v>79</v>
      </c>
      <c r="G268" s="62">
        <v>1</v>
      </c>
      <c r="H268" s="62" t="s">
        <v>32</v>
      </c>
      <c r="I268" s="62"/>
      <c r="J268" s="62">
        <v>40</v>
      </c>
      <c r="K268" s="62">
        <v>14</v>
      </c>
      <c r="L268" s="62">
        <v>7</v>
      </c>
      <c r="M268" s="62" t="s">
        <v>33</v>
      </c>
      <c r="N268" s="3">
        <f t="shared" si="106"/>
        <v>20</v>
      </c>
      <c r="O268" s="9">
        <f t="shared" si="107"/>
        <v>20</v>
      </c>
      <c r="P268" s="4">
        <f t="shared" si="111"/>
        <v>3.468</v>
      </c>
      <c r="Q268" s="11">
        <f t="shared" si="112"/>
        <v>17.34</v>
      </c>
      <c r="R268" s="10">
        <f t="shared" si="110"/>
        <v>0</v>
      </c>
    </row>
    <row r="269" spans="1:19" ht="45">
      <c r="A269" s="62">
        <v>8</v>
      </c>
      <c r="B269" s="62" t="s">
        <v>155</v>
      </c>
      <c r="C269" s="12" t="s">
        <v>122</v>
      </c>
      <c r="D269" s="62" t="s">
        <v>30</v>
      </c>
      <c r="E269" s="62">
        <v>3</v>
      </c>
      <c r="F269" s="62" t="s">
        <v>79</v>
      </c>
      <c r="G269" s="62">
        <v>1</v>
      </c>
      <c r="H269" s="62" t="s">
        <v>32</v>
      </c>
      <c r="I269" s="62"/>
      <c r="J269" s="62">
        <v>9</v>
      </c>
      <c r="K269" s="62">
        <v>15</v>
      </c>
      <c r="L269" s="62">
        <v>7</v>
      </c>
      <c r="M269" s="62" t="s">
        <v>33</v>
      </c>
      <c r="N269" s="3">
        <f t="shared" si="106"/>
        <v>7.5</v>
      </c>
      <c r="O269" s="9">
        <f t="shared" si="107"/>
        <v>0</v>
      </c>
      <c r="P269" s="4">
        <f t="shared" si="111"/>
        <v>0</v>
      </c>
      <c r="Q269" s="11">
        <f t="shared" si="112"/>
        <v>0</v>
      </c>
      <c r="R269" s="10">
        <f t="shared" si="110"/>
        <v>0</v>
      </c>
      <c r="S269" s="8"/>
    </row>
    <row r="270" spans="1:19" ht="45">
      <c r="A270" s="62">
        <v>9</v>
      </c>
      <c r="B270" s="62" t="s">
        <v>156</v>
      </c>
      <c r="C270" s="12" t="s">
        <v>122</v>
      </c>
      <c r="D270" s="62" t="s">
        <v>30</v>
      </c>
      <c r="E270" s="62">
        <v>3</v>
      </c>
      <c r="F270" s="62" t="s">
        <v>79</v>
      </c>
      <c r="G270" s="62">
        <v>1</v>
      </c>
      <c r="H270" s="62" t="s">
        <v>32</v>
      </c>
      <c r="I270" s="62"/>
      <c r="J270" s="62">
        <v>7</v>
      </c>
      <c r="K270" s="62">
        <v>14</v>
      </c>
      <c r="L270" s="62">
        <v>7</v>
      </c>
      <c r="M270" s="62" t="s">
        <v>33</v>
      </c>
      <c r="N270" s="3">
        <f t="shared" si="106"/>
        <v>5.8333333333333339</v>
      </c>
      <c r="O270" s="9">
        <f t="shared" si="107"/>
        <v>0</v>
      </c>
      <c r="P270" s="4">
        <f t="shared" si="111"/>
        <v>0</v>
      </c>
      <c r="Q270" s="11">
        <f t="shared" si="112"/>
        <v>0</v>
      </c>
      <c r="R270" s="10">
        <f t="shared" si="110"/>
        <v>0</v>
      </c>
      <c r="S270" s="8"/>
    </row>
    <row r="271" spans="1:19">
      <c r="A271" s="62">
        <v>10</v>
      </c>
      <c r="B271" s="62" t="s">
        <v>150</v>
      </c>
      <c r="C271" s="12" t="s">
        <v>120</v>
      </c>
      <c r="D271" s="62" t="s">
        <v>30</v>
      </c>
      <c r="E271" s="62">
        <v>1</v>
      </c>
      <c r="F271" s="62" t="s">
        <v>79</v>
      </c>
      <c r="G271" s="62">
        <v>1</v>
      </c>
      <c r="H271" s="62" t="s">
        <v>32</v>
      </c>
      <c r="I271" s="62"/>
      <c r="J271" s="62">
        <v>42</v>
      </c>
      <c r="K271" s="62">
        <v>15</v>
      </c>
      <c r="L271" s="62">
        <v>7</v>
      </c>
      <c r="M271" s="62" t="s">
        <v>33</v>
      </c>
      <c r="N271" s="3">
        <f t="shared" si="106"/>
        <v>20</v>
      </c>
      <c r="O271" s="9">
        <f t="shared" si="107"/>
        <v>20</v>
      </c>
      <c r="P271" s="4">
        <f t="shared" si="111"/>
        <v>3.468</v>
      </c>
      <c r="Q271" s="11">
        <f t="shared" si="112"/>
        <v>17.34</v>
      </c>
      <c r="R271" s="10">
        <f t="shared" si="110"/>
        <v>0</v>
      </c>
      <c r="S271" s="8"/>
    </row>
    <row r="272" spans="1:19">
      <c r="A272" s="62">
        <v>11</v>
      </c>
      <c r="B272" s="62" t="s">
        <v>157</v>
      </c>
      <c r="C272" s="12" t="s">
        <v>120</v>
      </c>
      <c r="D272" s="62" t="s">
        <v>30</v>
      </c>
      <c r="E272" s="62">
        <v>1</v>
      </c>
      <c r="F272" s="62" t="s">
        <v>79</v>
      </c>
      <c r="G272" s="62">
        <v>1</v>
      </c>
      <c r="H272" s="62" t="s">
        <v>32</v>
      </c>
      <c r="I272" s="62"/>
      <c r="J272" s="62">
        <v>42</v>
      </c>
      <c r="K272" s="62">
        <v>15</v>
      </c>
      <c r="L272" s="62">
        <v>20</v>
      </c>
      <c r="M272" s="62" t="s">
        <v>33</v>
      </c>
      <c r="N272" s="3">
        <f t="shared" si="106"/>
        <v>7.98</v>
      </c>
      <c r="O272" s="9">
        <f t="shared" si="107"/>
        <v>7.98</v>
      </c>
      <c r="P272" s="4">
        <f t="shared" si="111"/>
        <v>0.81599999999999995</v>
      </c>
      <c r="Q272" s="11">
        <f t="shared" si="112"/>
        <v>10.225563909774435</v>
      </c>
      <c r="R272" s="10">
        <f t="shared" si="110"/>
        <v>0</v>
      </c>
      <c r="S272" s="8"/>
    </row>
    <row r="273" spans="1:19">
      <c r="A273" s="62">
        <v>12</v>
      </c>
      <c r="B273" s="62" t="s">
        <v>158</v>
      </c>
      <c r="C273" s="12" t="s">
        <v>120</v>
      </c>
      <c r="D273" s="62" t="s">
        <v>30</v>
      </c>
      <c r="E273" s="62">
        <v>1</v>
      </c>
      <c r="F273" s="62" t="s">
        <v>79</v>
      </c>
      <c r="G273" s="62">
        <v>1</v>
      </c>
      <c r="H273" s="62" t="s">
        <v>32</v>
      </c>
      <c r="I273" s="62"/>
      <c r="J273" s="62">
        <v>40</v>
      </c>
      <c r="K273" s="62">
        <v>14</v>
      </c>
      <c r="L273" s="62">
        <v>18</v>
      </c>
      <c r="M273" s="62" t="s">
        <v>32</v>
      </c>
      <c r="N273" s="3">
        <f t="shared" si="106"/>
        <v>8.66</v>
      </c>
      <c r="O273" s="9">
        <f t="shared" si="107"/>
        <v>8.66</v>
      </c>
      <c r="P273" s="4">
        <f t="shared" si="111"/>
        <v>1.224</v>
      </c>
      <c r="Q273" s="11">
        <f t="shared" si="112"/>
        <v>14.133949191685911</v>
      </c>
      <c r="R273" s="10">
        <f t="shared" si="110"/>
        <v>0</v>
      </c>
      <c r="S273" s="8"/>
    </row>
    <row r="274" spans="1:19">
      <c r="A274" s="62">
        <v>13</v>
      </c>
      <c r="B274" s="62" t="s">
        <v>154</v>
      </c>
      <c r="C274" s="12" t="s">
        <v>120</v>
      </c>
      <c r="D274" s="62" t="s">
        <v>30</v>
      </c>
      <c r="E274" s="62">
        <v>1</v>
      </c>
      <c r="F274" s="62" t="s">
        <v>79</v>
      </c>
      <c r="G274" s="62">
        <v>1</v>
      </c>
      <c r="H274" s="62" t="s">
        <v>32</v>
      </c>
      <c r="I274" s="62"/>
      <c r="J274" s="62">
        <v>40</v>
      </c>
      <c r="K274" s="62">
        <v>14</v>
      </c>
      <c r="L274" s="62">
        <v>20</v>
      </c>
      <c r="M274" s="62" t="s">
        <v>32</v>
      </c>
      <c r="N274" s="3">
        <f t="shared" si="106"/>
        <v>7.98</v>
      </c>
      <c r="O274" s="9">
        <f t="shared" si="107"/>
        <v>7.98</v>
      </c>
      <c r="P274" s="4">
        <f t="shared" si="111"/>
        <v>0.81599999999999995</v>
      </c>
      <c r="Q274" s="11">
        <f t="shared" si="112"/>
        <v>10.225563909774435</v>
      </c>
      <c r="R274" s="10">
        <f t="shared" si="110"/>
        <v>0</v>
      </c>
      <c r="S274" s="8"/>
    </row>
    <row r="275" spans="1:19">
      <c r="A275" s="62">
        <v>14</v>
      </c>
      <c r="B275" s="62" t="s">
        <v>159</v>
      </c>
      <c r="C275" s="12" t="s">
        <v>120</v>
      </c>
      <c r="D275" s="62" t="s">
        <v>30</v>
      </c>
      <c r="E275" s="62">
        <v>1</v>
      </c>
      <c r="F275" s="62" t="s">
        <v>79</v>
      </c>
      <c r="G275" s="62">
        <v>1</v>
      </c>
      <c r="H275" s="62" t="s">
        <v>32</v>
      </c>
      <c r="I275" s="62"/>
      <c r="J275" s="62">
        <v>40</v>
      </c>
      <c r="K275" s="62">
        <v>14</v>
      </c>
      <c r="L275" s="62">
        <v>19</v>
      </c>
      <c r="M275" s="62" t="s">
        <v>32</v>
      </c>
      <c r="N275" s="3">
        <f t="shared" si="106"/>
        <v>8.32</v>
      </c>
      <c r="O275" s="9">
        <f t="shared" si="107"/>
        <v>8.32</v>
      </c>
      <c r="P275" s="4">
        <f t="shared" si="111"/>
        <v>1.02</v>
      </c>
      <c r="Q275" s="11">
        <f t="shared" si="112"/>
        <v>12.259615384615385</v>
      </c>
      <c r="R275" s="10">
        <f t="shared" si="110"/>
        <v>0</v>
      </c>
      <c r="S275" s="8"/>
    </row>
    <row r="276" spans="1:19">
      <c r="A276" s="65" t="s">
        <v>39</v>
      </c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7"/>
      <c r="R276" s="10">
        <f>SUM(R262:R275)</f>
        <v>0</v>
      </c>
      <c r="S276" s="8"/>
    </row>
    <row r="277" spans="1:19" ht="15.75">
      <c r="A277" s="24" t="s">
        <v>160</v>
      </c>
      <c r="B277" s="24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6"/>
      <c r="S277" s="8"/>
    </row>
    <row r="278" spans="1:19">
      <c r="A278" s="49" t="s">
        <v>51</v>
      </c>
      <c r="B278" s="49"/>
      <c r="C278" s="49"/>
      <c r="D278" s="49"/>
      <c r="E278" s="49"/>
      <c r="F278" s="49"/>
      <c r="G278" s="49"/>
      <c r="H278" s="49"/>
      <c r="I278" s="49"/>
      <c r="J278" s="15"/>
      <c r="K278" s="15"/>
      <c r="L278" s="15"/>
      <c r="M278" s="15"/>
      <c r="N278" s="15"/>
      <c r="O278" s="15"/>
      <c r="P278" s="15"/>
      <c r="Q278" s="15"/>
      <c r="R278" s="16"/>
      <c r="S278" s="8"/>
    </row>
    <row r="279" spans="1:19" s="8" customFormat="1">
      <c r="A279" s="49"/>
      <c r="B279" s="49"/>
      <c r="C279" s="49"/>
      <c r="D279" s="49"/>
      <c r="E279" s="49"/>
      <c r="F279" s="49"/>
      <c r="G279" s="49"/>
      <c r="H279" s="49"/>
      <c r="I279" s="49"/>
      <c r="J279" s="15"/>
      <c r="K279" s="15"/>
      <c r="L279" s="15"/>
      <c r="M279" s="15"/>
      <c r="N279" s="15"/>
      <c r="O279" s="15"/>
      <c r="P279" s="15"/>
      <c r="Q279" s="15"/>
      <c r="R279" s="16"/>
    </row>
    <row r="280" spans="1:19" ht="15" customHeight="1">
      <c r="A280" s="68" t="s">
        <v>161</v>
      </c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58"/>
      <c r="R280" s="8"/>
      <c r="S280" s="8"/>
    </row>
    <row r="281" spans="1:19" ht="18">
      <c r="A281" s="70" t="s">
        <v>27</v>
      </c>
      <c r="B281" s="71"/>
      <c r="C281" s="71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8"/>
      <c r="R281" s="8"/>
      <c r="S281" s="8"/>
    </row>
    <row r="282" spans="1:19">
      <c r="A282" s="68" t="s">
        <v>149</v>
      </c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58"/>
      <c r="R282" s="8"/>
      <c r="S282" s="8"/>
    </row>
    <row r="283" spans="1:19">
      <c r="A283" s="62">
        <v>1</v>
      </c>
      <c r="B283" s="62" t="s">
        <v>150</v>
      </c>
      <c r="C283" s="12" t="s">
        <v>126</v>
      </c>
      <c r="D283" s="62" t="s">
        <v>30</v>
      </c>
      <c r="E283" s="62">
        <v>1</v>
      </c>
      <c r="F283" s="62" t="s">
        <v>79</v>
      </c>
      <c r="G283" s="62">
        <v>1</v>
      </c>
      <c r="H283" s="62" t="s">
        <v>32</v>
      </c>
      <c r="I283" s="62"/>
      <c r="J283" s="62">
        <v>41</v>
      </c>
      <c r="K283" s="62">
        <v>14</v>
      </c>
      <c r="L283" s="62">
        <v>3</v>
      </c>
      <c r="M283" s="62" t="s">
        <v>33</v>
      </c>
      <c r="N283" s="3">
        <f t="shared" ref="N283:N302" si="113">(IF(F283="OŽ",IF(L283=1,550.8,IF(L283=2,426.38,IF(L283=3,342.14,IF(L283=4,181.44,IF(L283=5,168.48,IF(L283=6,155.52,IF(L283=7,148.5,IF(L283=8,144,0))))))))+IF(L283&lt;=8,0,IF(L283&lt;=16,137.7,IF(L283&lt;=24,108,IF(L283&lt;=32,80.1,IF(L283&lt;=36,52.2,0)))))-IF(L283&lt;=8,0,IF(L283&lt;=16,(L283-9)*2.754,IF(L283&lt;=24,(L283-17)* 2.754,IF(L283&lt;=32,(L283-25)* 2.754,IF(L283&lt;=36,(L283-33)*2.754,0))))),0)+IF(F283="PČ",IF(L283=1,449,IF(L283=2,314.6,IF(L283=3,238,IF(L283=4,172,IF(L283=5,159,IF(L283=6,145,IF(L283=7,132,IF(L283=8,119,0))))))))+IF(L283&lt;=8,0,IF(L283&lt;=16,88,IF(L283&lt;=24,55,IF(L283&lt;=32,22,0))))-IF(L283&lt;=8,0,IF(L283&lt;=16,(L283-9)*2.245,IF(L283&lt;=24,(L283-17)*2.245,IF(L283&lt;=32,(L283-25)*2.245,0)))),0)+IF(F283="PČneol",IF(L283=1,85,IF(L283=2,64.61,IF(L283=3,50.76,IF(L283=4,16.25,IF(L283=5,15,IF(L283=6,13.75,IF(L283=7,12.5,IF(L283=8,11.25,0))))))))+IF(L283&lt;=8,0,IF(L283&lt;=16,9,0))-IF(L283&lt;=8,0,IF(L283&lt;=16,(L283-9)*0.425,0)),0)+IF(F283="PŽ",IF(L283=1,85,IF(L283=2,59.5,IF(L283=3,45,IF(L283=4,32.5,IF(L283=5,30,IF(L283=6,27.5,IF(L283=7,25,IF(L283=8,22.5,0))))))))+IF(L283&lt;=8,0,IF(L283&lt;=16,19,IF(L283&lt;=24,13,IF(L283&lt;=32,8,0))))-IF(L283&lt;=8,0,IF(L283&lt;=16,(L283-9)*0.425,IF(L283&lt;=24,(L283-17)*0.425,IF(L283&lt;=32,(L283-25)*0.425,0)))),0)+IF(F283="EČ",IF(L283=1,204,IF(L283=2,156.24,IF(L283=3,123.84,IF(L283=4,72,IF(L283=5,66,IF(L283=6,60,IF(L283=7,54,IF(L283=8,48,0))))))))+IF(L283&lt;=8,0,IF(L283&lt;=16,40,IF(L283&lt;=24,25,0)))-IF(L283&lt;=8,0,IF(L283&lt;=16,(L283-9)*1.02,IF(L283&lt;=24,(L283-17)*1.02,0))),0)+IF(F283="EČneol",IF(L283=1,68,IF(L283=2,51.69,IF(L283=3,40.61,IF(L283=4,13,IF(L283=5,12,IF(L283=6,11,IF(L283=7,10,IF(L283=8,9,0)))))))))+IF(F283="EŽ",IF(L283=1,68,IF(L283=2,47.6,IF(L283=3,36,IF(L283=4,18,IF(L283=5,16.5,IF(L283=6,15,IF(L283=7,13.5,IF(L283=8,12,0))))))))+IF(L283&lt;=8,0,IF(L283&lt;=16,10,IF(L283&lt;=24,6,0)))-IF(L283&lt;=8,0,IF(L283&lt;=16,(L283-9)*0.34,IF(L283&lt;=24,(L283-17)*0.34,0))),0)+IF(F283="PT",IF(L283=1,68,IF(L283=2,52.08,IF(L283=3,41.28,IF(L283=4,24,IF(L283=5,22,IF(L283=6,20,IF(L283=7,18,IF(L283=8,16,0))))))))+IF(L283&lt;=8,0,IF(L283&lt;=16,13,IF(L283&lt;=24,9,IF(L283&lt;=32,4,0))))-IF(L283&lt;=8,0,IF(L283&lt;=16,(L283-9)*0.34,IF(L283&lt;=24,(L283-17)*0.34,IF(L283&lt;=32,(L283-25)*0.34,0)))),0)+IF(F283="JOŽ",IF(L283=1,85,IF(L283=2,59.5,IF(L283=3,45,IF(L283=4,32.5,IF(L283=5,30,IF(L283=6,27.5,IF(L283=7,25,IF(L283=8,22.5,0))))))))+IF(L283&lt;=8,0,IF(L283&lt;=16,19,IF(L283&lt;=24,13,0)))-IF(L283&lt;=8,0,IF(L283&lt;=16,(L283-9)*0.425,IF(L283&lt;=24,(L283-17)*0.425,0))),0)+IF(F283="JPČ",IF(L283=1,68,IF(L283=2,47.6,IF(L283=3,36,IF(L283=4,26,IF(L283=5,24,IF(L283=6,22,IF(L283=7,20,IF(L283=8,18,0))))))))+IF(L283&lt;=8,0,IF(L283&lt;=16,13,IF(L283&lt;=24,9,0)))-IF(L283&lt;=8,0,IF(L283&lt;=16,(L283-9)*0.34,IF(L283&lt;=24,(L283-17)*0.34,0))),0)+IF(F283="JEČ",IF(L283=1,34,IF(L283=2,26.04,IF(L283=3,20.6,IF(L283=4,12,IF(L283=5,11,IF(L283=6,10,IF(L283=7,9,IF(L283=8,8,0))))))))+IF(L283&lt;=8,0,IF(L283&lt;=16,6,0))-IF(L283&lt;=8,0,IF(L283&lt;=16,(L283-9)*0.17,0)),0)+IF(F283="JEOF",IF(L283=1,34,IF(L283=2,26.04,IF(L283=3,20.6,IF(L283=4,12,IF(L283=5,11,IF(L283=6,10,IF(L283=7,9,IF(L283=8,8,0))))))))+IF(L283&lt;=8,0,IF(L283&lt;=16,6,0))-IF(L283&lt;=8,0,IF(L283&lt;=16,(L283-9)*0.17,0)),0)+IF(F283="JnPČ",IF(L283=1,51,IF(L283=2,35.7,IF(L283=3,27,IF(L283=4,19.5,IF(L283=5,18,IF(L283=6,16.5,IF(L283=7,15,IF(L283=8,13.5,0))))))))+IF(L283&lt;=8,0,IF(L283&lt;=16,10,0))-IF(L283&lt;=8,0,IF(L283&lt;=16,(L283-9)*0.255,0)),0)+IF(F283="JnEČ",IF(L283=1,25.5,IF(L283=2,19.53,IF(L283=3,15.48,IF(L283=4,9,IF(L283=5,8.25,IF(L283=6,7.5,IF(L283=7,6.75,IF(L283=8,6,0))))))))+IF(L283&lt;=8,0,IF(L283&lt;=16,5,0))-IF(L283&lt;=8,0,IF(L283&lt;=16,(L283-9)*0.1275,0)),0)+IF(F283="JčPČ",IF(L283=1,21.25,IF(L283=2,14.5,IF(L283=3,11.5,IF(L283=4,7,IF(L283=5,6.5,IF(L283=6,6,IF(L283=7,5.5,IF(L283=8,5,0))))))))+IF(L283&lt;=8,0,IF(L283&lt;=16,4,0))-IF(L283&lt;=8,0,IF(L283&lt;=16,(L283-9)*0.10625,0)),0)+IF(F283="JčEČ",IF(L283=1,17,IF(L283=2,13.02,IF(L283=3,10.32,IF(L283=4,6,IF(L283=5,5.5,IF(L283=6,5,IF(L283=7,4.5,IF(L283=8,4,0))))))))+IF(L283&lt;=8,0,IF(L283&lt;=16,3,0))-IF(L283&lt;=8,0,IF(L283&lt;=16,(L283-9)*0.085,0)),0)+IF(F283="NEAK",IF(L283=1,11.48,IF(L283=2,8.79,IF(L283=3,6.97,IF(L283=4,4.05,IF(L283=5,3.71,IF(L283=6,3.38,IF(L283=7,3.04,IF(L283=8,2.7,0))))))))+IF(L283&lt;=8,0,IF(L283&lt;=16,2,IF(L283&lt;=24,1.3,0)))-IF(L283&lt;=8,0,IF(L283&lt;=16,(L283-9)*0.0574,IF(L283&lt;=24,(L283-17)*0.0574,0))),0))*IF(L283&lt;0,1,IF(OR(F283="PČ",F283="PŽ",F283="PT"),IF(J283&lt;32,J283/32,1),1))* IF(L283&lt;0,1,IF(OR(F283="EČ",F283="EŽ",F283="JOŽ",F283="JPČ",F283="NEAK"),IF(J283&lt;24,J283/24,1),1))*IF(L283&lt;0,1,IF(OR(F283="PČneol",F283="JEČ",F283="JEOF",F283="JnPČ",F283="JnEČ",F283="JčPČ",F283="JčEČ"),IF(J283&lt;16,J283/16,1),1))*IF(L283&lt;0,1,IF(F283="EČneol",IF(J283&lt;8,J283/8,1),1))</f>
        <v>36</v>
      </c>
      <c r="O283" s="9">
        <f>IF(F283="OŽ",N283,IF(H283="Ne",IF(J283*0.3&lt;J283-L283,N283,0),IF(J283*0.1&lt;J283-L283,N283,0)))</f>
        <v>36</v>
      </c>
      <c r="P283" s="4">
        <f>IF(O283=0,0,IF(F283="OŽ",IF(L283&gt;35,0,IF(J283&gt;35,(36-L283)*1.836,((36-L283)-(36-J283))*1.836)),0)+IF(F283="PČ",IF(L283&gt;31,0,IF(J283&gt;31,(32-L283)*1.347,((32-L283)-(32-J283))*1.347)),0)+ IF(F283="PČneol",IF(L283&gt;15,0,IF(J283&gt;15,(16-L283)*0.255,((16-L283)-(16-J283))*0.255)),0)+IF(F283="PŽ",IF(L283&gt;31,0,IF(J283&gt;31,(32-L283)*0.255,((32-L283)-(32-J283))*0.255)),0)+IF(F283="EČ",IF(L283&gt;23,0,IF(J283&gt;23,(24-L283)*0.612,((24-L283)-(24-J283))*0.612)),0)+IF(F283="EČneol",IF(L283&gt;7,0,IF(J283&gt;7,(8-L283)*0.204,((8-L283)-(8-J283))*0.204)),0)+IF(F283="EŽ",IF(L283&gt;23,0,IF(J283&gt;23,(24-L283)*0.204,((24-L283)-(24-J283))*0.204)),0)+IF(F283="PT",IF(L283&gt;31,0,IF(J283&gt;31,(32-L283)*0.204,((32-L283)-(32-J283))*0.204)),0)+IF(F283="JOŽ",IF(L283&gt;23,0,IF(J283&gt;23,(24-L283)*0.255,((24-L283)-(24-J283))*0.255)),0)+IF(F283="JPČ",IF(L283&gt;23,0,IF(J283&gt;23,(24-L283)*0.204,((24-L283)-(24-J283))*0.204)),0)+IF(F283="JEČ",IF(L283&gt;15,0,IF(J283&gt;15,(16-L283)*0.102,((16-L283)-(16-J283))*0.102)),0)+IF(F283="JEOF",IF(L283&gt;15,0,IF(J283&gt;15,(16-L283)*0.102,((16-L283)-(16-J283))*0.102)),0)+IF(F283="JnPČ",IF(L283&gt;15,0,IF(J283&gt;15,(16-L283)*0.153,((16-L283)-(16-J283))*0.153)),0)+IF(F283="JnEČ",IF(L283&gt;15,0,IF(J283&gt;15,(16-L283)*0.0765,((16-L283)-(16-J283))*0.0765)),0)+IF(F283="JčPČ",IF(L283&gt;15,0,IF(J283&gt;15,(16-L283)*0.06375,((16-L283)-(16-J283))*0.06375)),0)+IF(F283="JčEČ",IF(L283&gt;15,0,IF(J283&gt;15,(16-L283)*0.051,((16-L283)-(16-J283))*0.051)),0)+IF(F283="NEAK",IF(L283&gt;23,0,IF(J283&gt;23,(24-L283)*0.03444,((24-L283)-(24-J283))*0.03444)),0))</f>
        <v>4.2839999999999998</v>
      </c>
      <c r="Q283" s="11">
        <f t="shared" ref="Q283:Q293" si="114">IF(ISERROR(P283*100/N283),0,(P283*100/N283))</f>
        <v>11.899999999999999</v>
      </c>
      <c r="R283" s="10">
        <f>IF(Q283&lt;=30,O283+P283,O283+O283*0.3)*IF(G283=1,0.4,IF(G283=2,0.75,IF(G283="1 (kas 4 m. 1 k. nerengiamos)",0.52,1)))*IF(D283="olimpinė",1,IF(M283="Ne",0.5,1))*IF(OR(A$5="Lietuvos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federacija"),IF(OR(J283&lt;8,K283&lt;16),0,1),1)*E283*IF(I283&lt;=1,1,1/I283)*IF(OR(A$5="Lietuvos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3" s="8"/>
    </row>
    <row r="284" spans="1:19" s="8" customFormat="1">
      <c r="A284" s="62">
        <v>2</v>
      </c>
      <c r="B284" s="62" t="s">
        <v>151</v>
      </c>
      <c r="C284" s="12" t="s">
        <v>126</v>
      </c>
      <c r="D284" s="62" t="s">
        <v>30</v>
      </c>
      <c r="E284" s="62">
        <v>1</v>
      </c>
      <c r="F284" s="62" t="s">
        <v>79</v>
      </c>
      <c r="G284" s="62">
        <v>1</v>
      </c>
      <c r="H284" s="62" t="s">
        <v>32</v>
      </c>
      <c r="I284" s="62"/>
      <c r="J284" s="62">
        <v>41</v>
      </c>
      <c r="K284" s="62">
        <v>14</v>
      </c>
      <c r="L284" s="62">
        <v>7</v>
      </c>
      <c r="M284" s="62" t="s">
        <v>33</v>
      </c>
      <c r="N284" s="3">
        <f t="shared" si="113"/>
        <v>20</v>
      </c>
      <c r="O284" s="9">
        <f t="shared" ref="O284:O293" si="115">IF(F284="OŽ",N284,IF(H284="Ne",IF(J284*0.3&lt;J284-L284,N284,0),IF(J284*0.1&lt;J284-L284,N284,0)))</f>
        <v>20</v>
      </c>
      <c r="P284" s="4">
        <f t="shared" ref="P284:P293" si="116">IF(O284=0,0,IF(F284="OŽ",IF(L284&gt;35,0,IF(J284&gt;35,(36-L284)*1.836,((36-L284)-(36-J284))*1.836)),0)+IF(F284="PČ",IF(L284&gt;31,0,IF(J284&gt;31,(32-L284)*1.347,((32-L284)-(32-J284))*1.347)),0)+ IF(F284="PČneol",IF(L284&gt;15,0,IF(J284&gt;15,(16-L284)*0.255,((16-L284)-(16-J284))*0.255)),0)+IF(F284="PŽ",IF(L284&gt;31,0,IF(J284&gt;31,(32-L284)*0.255,((32-L284)-(32-J284))*0.255)),0)+IF(F284="EČ",IF(L284&gt;23,0,IF(J284&gt;23,(24-L284)*0.612,((24-L284)-(24-J284))*0.612)),0)+IF(F284="EČneol",IF(L284&gt;7,0,IF(J284&gt;7,(8-L284)*0.204,((8-L284)-(8-J284))*0.204)),0)+IF(F284="EŽ",IF(L284&gt;23,0,IF(J284&gt;23,(24-L284)*0.204,((24-L284)-(24-J284))*0.204)),0)+IF(F284="PT",IF(L284&gt;31,0,IF(J284&gt;31,(32-L284)*0.204,((32-L284)-(32-J284))*0.204)),0)+IF(F284="JOŽ",IF(L284&gt;23,0,IF(J284&gt;23,(24-L284)*0.255,((24-L284)-(24-J284))*0.255)),0)+IF(F284="JPČ",IF(L284&gt;23,0,IF(J284&gt;23,(24-L284)*0.204,((24-L284)-(24-J284))*0.204)),0)+IF(F284="JEČ",IF(L284&gt;15,0,IF(J284&gt;15,(16-L284)*0.102,((16-L284)-(16-J284))*0.102)),0)+IF(F284="JEOF",IF(L284&gt;15,0,IF(J284&gt;15,(16-L284)*0.102,((16-L284)-(16-J284))*0.102)),0)+IF(F284="JnPČ",IF(L284&gt;15,0,IF(J284&gt;15,(16-L284)*0.153,((16-L284)-(16-J284))*0.153)),0)+IF(F284="JnEČ",IF(L284&gt;15,0,IF(J284&gt;15,(16-L284)*0.0765,((16-L284)-(16-J284))*0.0765)),0)+IF(F284="JčPČ",IF(L284&gt;15,0,IF(J284&gt;15,(16-L284)*0.06375,((16-L284)-(16-J284))*0.06375)),0)+IF(F284="JčEČ",IF(L284&gt;15,0,IF(J284&gt;15,(16-L284)*0.051,((16-L284)-(16-J284))*0.051)),0)+IF(F284="NEAK",IF(L284&gt;23,0,IF(J284&gt;23,(24-L284)*0.03444,((24-L284)-(24-J284))*0.03444)),0))</f>
        <v>3.468</v>
      </c>
      <c r="Q284" s="11">
        <f t="shared" si="114"/>
        <v>17.34</v>
      </c>
      <c r="R284" s="10">
        <f t="shared" ref="R284:R293" si="117">IF(Q284&lt;=30,O284+P284,O284+O284*0.3)*IF(G284=1,0.4,IF(G284=2,0.75,IF(G284="1 (kas 4 m. 1 k. nerengiamos)",0.52,1)))*IF(D284="olimpinė",1,IF(M284="Ne",0.5,1))*IF(OR(A$5="Lietuvos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federacija"),IF(OR(J284&lt;8,K284&lt;16),0,1),1)*E284*IF(I284&lt;=1,1,1/I284)*IF(OR(A$5="Lietuvos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85" spans="1:19" s="8" customFormat="1">
      <c r="A285" s="62">
        <v>3</v>
      </c>
      <c r="B285" s="62" t="s">
        <v>152</v>
      </c>
      <c r="C285" s="12" t="s">
        <v>126</v>
      </c>
      <c r="D285" s="62" t="s">
        <v>30</v>
      </c>
      <c r="E285" s="62">
        <v>1</v>
      </c>
      <c r="F285" s="62" t="s">
        <v>79</v>
      </c>
      <c r="G285" s="62">
        <v>1</v>
      </c>
      <c r="H285" s="62" t="s">
        <v>32</v>
      </c>
      <c r="I285" s="62"/>
      <c r="J285" s="62">
        <v>28</v>
      </c>
      <c r="K285" s="62">
        <v>9</v>
      </c>
      <c r="L285" s="62">
        <v>15</v>
      </c>
      <c r="M285" s="62" t="s">
        <v>32</v>
      </c>
      <c r="N285" s="3">
        <f t="shared" si="113"/>
        <v>10.96</v>
      </c>
      <c r="O285" s="9">
        <f t="shared" si="115"/>
        <v>10.96</v>
      </c>
      <c r="P285" s="4">
        <f t="shared" si="116"/>
        <v>1.8359999999999999</v>
      </c>
      <c r="Q285" s="11">
        <f t="shared" si="114"/>
        <v>16.751824817518248</v>
      </c>
      <c r="R285" s="10">
        <f t="shared" si="117"/>
        <v>0</v>
      </c>
    </row>
    <row r="286" spans="1:19" s="8" customFormat="1">
      <c r="A286" s="62">
        <v>4</v>
      </c>
      <c r="B286" s="62" t="s">
        <v>153</v>
      </c>
      <c r="C286" s="12" t="s">
        <v>126</v>
      </c>
      <c r="D286" s="62" t="s">
        <v>30</v>
      </c>
      <c r="E286" s="62">
        <v>1</v>
      </c>
      <c r="F286" s="62" t="s">
        <v>79</v>
      </c>
      <c r="G286" s="62">
        <v>1</v>
      </c>
      <c r="H286" s="62" t="s">
        <v>32</v>
      </c>
      <c r="I286" s="62"/>
      <c r="J286" s="62">
        <v>28</v>
      </c>
      <c r="K286" s="62">
        <v>9</v>
      </c>
      <c r="L286" s="62">
        <v>17</v>
      </c>
      <c r="M286" s="62" t="s">
        <v>32</v>
      </c>
      <c r="N286" s="3">
        <f t="shared" si="113"/>
        <v>9</v>
      </c>
      <c r="O286" s="9">
        <f t="shared" si="115"/>
        <v>9</v>
      </c>
      <c r="P286" s="4">
        <f t="shared" si="116"/>
        <v>1.4279999999999999</v>
      </c>
      <c r="Q286" s="11">
        <f t="shared" si="114"/>
        <v>15.866666666666665</v>
      </c>
      <c r="R286" s="10">
        <f t="shared" si="117"/>
        <v>0</v>
      </c>
    </row>
    <row r="287" spans="1:19" s="8" customFormat="1">
      <c r="A287" s="62">
        <v>5</v>
      </c>
      <c r="B287" s="62" t="s">
        <v>150</v>
      </c>
      <c r="C287" s="12" t="s">
        <v>129</v>
      </c>
      <c r="D287" s="62" t="s">
        <v>30</v>
      </c>
      <c r="E287" s="62">
        <v>1</v>
      </c>
      <c r="F287" s="62" t="s">
        <v>79</v>
      </c>
      <c r="G287" s="62">
        <v>1</v>
      </c>
      <c r="H287" s="62" t="s">
        <v>32</v>
      </c>
      <c r="I287" s="62"/>
      <c r="J287" s="62">
        <v>40</v>
      </c>
      <c r="K287" s="62">
        <v>14</v>
      </c>
      <c r="L287" s="62">
        <v>3</v>
      </c>
      <c r="M287" s="62" t="s">
        <v>32</v>
      </c>
      <c r="N287" s="3">
        <f t="shared" si="113"/>
        <v>36</v>
      </c>
      <c r="O287" s="9">
        <f t="shared" si="115"/>
        <v>36</v>
      </c>
      <c r="P287" s="4">
        <f t="shared" si="116"/>
        <v>4.2839999999999998</v>
      </c>
      <c r="Q287" s="11">
        <f t="shared" si="114"/>
        <v>11.899999999999999</v>
      </c>
      <c r="R287" s="10">
        <f t="shared" si="117"/>
        <v>0</v>
      </c>
    </row>
    <row r="288" spans="1:19" s="8" customFormat="1">
      <c r="A288" s="62">
        <v>6</v>
      </c>
      <c r="B288" s="62" t="s">
        <v>151</v>
      </c>
      <c r="C288" s="12" t="s">
        <v>129</v>
      </c>
      <c r="D288" s="62" t="s">
        <v>30</v>
      </c>
      <c r="E288" s="62">
        <v>1</v>
      </c>
      <c r="F288" s="62" t="s">
        <v>79</v>
      </c>
      <c r="G288" s="62">
        <v>1</v>
      </c>
      <c r="H288" s="62" t="s">
        <v>32</v>
      </c>
      <c r="I288" s="62"/>
      <c r="J288" s="62">
        <v>40</v>
      </c>
      <c r="K288" s="62">
        <v>14</v>
      </c>
      <c r="L288" s="62">
        <v>21</v>
      </c>
      <c r="M288" s="62" t="s">
        <v>32</v>
      </c>
      <c r="N288" s="3">
        <f t="shared" si="113"/>
        <v>7.64</v>
      </c>
      <c r="O288" s="9">
        <f t="shared" si="115"/>
        <v>7.64</v>
      </c>
      <c r="P288" s="4">
        <f t="shared" si="116"/>
        <v>0.61199999999999999</v>
      </c>
      <c r="Q288" s="11">
        <f t="shared" si="114"/>
        <v>8.010471204188482</v>
      </c>
      <c r="R288" s="10">
        <f t="shared" si="117"/>
        <v>0</v>
      </c>
    </row>
    <row r="289" spans="1:19" s="8" customFormat="1">
      <c r="A289" s="62">
        <v>7</v>
      </c>
      <c r="B289" s="62" t="s">
        <v>152</v>
      </c>
      <c r="C289" s="12" t="s">
        <v>129</v>
      </c>
      <c r="D289" s="62" t="s">
        <v>30</v>
      </c>
      <c r="E289" s="62">
        <v>1</v>
      </c>
      <c r="F289" s="62" t="s">
        <v>79</v>
      </c>
      <c r="G289" s="62">
        <v>1</v>
      </c>
      <c r="H289" s="62" t="s">
        <v>32</v>
      </c>
      <c r="I289" s="62"/>
      <c r="J289" s="62">
        <v>25</v>
      </c>
      <c r="K289" s="62">
        <v>9</v>
      </c>
      <c r="L289" s="62">
        <v>5</v>
      </c>
      <c r="M289" s="62" t="s">
        <v>33</v>
      </c>
      <c r="N289" s="3">
        <f t="shared" si="113"/>
        <v>24</v>
      </c>
      <c r="O289" s="9">
        <f t="shared" si="115"/>
        <v>24</v>
      </c>
      <c r="P289" s="4">
        <f t="shared" si="116"/>
        <v>3.8759999999999999</v>
      </c>
      <c r="Q289" s="11">
        <f t="shared" si="114"/>
        <v>16.149999999999999</v>
      </c>
      <c r="R289" s="10">
        <f t="shared" si="117"/>
        <v>0</v>
      </c>
    </row>
    <row r="290" spans="1:19" s="8" customFormat="1">
      <c r="A290" s="62">
        <v>8</v>
      </c>
      <c r="B290" s="62" t="s">
        <v>159</v>
      </c>
      <c r="C290" s="12" t="s">
        <v>129</v>
      </c>
      <c r="D290" s="62" t="s">
        <v>30</v>
      </c>
      <c r="E290" s="62">
        <v>1</v>
      </c>
      <c r="F290" s="62" t="s">
        <v>79</v>
      </c>
      <c r="G290" s="62">
        <v>1</v>
      </c>
      <c r="H290" s="62" t="s">
        <v>32</v>
      </c>
      <c r="I290" s="62"/>
      <c r="J290" s="62">
        <v>25</v>
      </c>
      <c r="K290" s="62">
        <v>9</v>
      </c>
      <c r="L290" s="62">
        <v>14</v>
      </c>
      <c r="M290" s="62" t="s">
        <v>32</v>
      </c>
      <c r="N290" s="3">
        <f t="shared" si="113"/>
        <v>11.3</v>
      </c>
      <c r="O290" s="9">
        <f t="shared" si="115"/>
        <v>11.3</v>
      </c>
      <c r="P290" s="4">
        <f t="shared" si="116"/>
        <v>2.04</v>
      </c>
      <c r="Q290" s="11">
        <f t="shared" si="114"/>
        <v>18.053097345132741</v>
      </c>
      <c r="R290" s="10">
        <f t="shared" si="117"/>
        <v>0</v>
      </c>
    </row>
    <row r="291" spans="1:19" s="8" customFormat="1">
      <c r="A291" s="62">
        <v>9</v>
      </c>
      <c r="B291" s="62" t="s">
        <v>154</v>
      </c>
      <c r="C291" s="12" t="s">
        <v>129</v>
      </c>
      <c r="D291" s="62" t="s">
        <v>30</v>
      </c>
      <c r="E291" s="62">
        <v>1</v>
      </c>
      <c r="F291" s="62" t="s">
        <v>79</v>
      </c>
      <c r="G291" s="62">
        <v>1</v>
      </c>
      <c r="H291" s="62" t="s">
        <v>32</v>
      </c>
      <c r="I291" s="62"/>
      <c r="J291" s="62">
        <v>25</v>
      </c>
      <c r="K291" s="62">
        <v>9</v>
      </c>
      <c r="L291" s="62">
        <v>19</v>
      </c>
      <c r="M291" s="62" t="s">
        <v>33</v>
      </c>
      <c r="N291" s="3">
        <f t="shared" si="113"/>
        <v>8.32</v>
      </c>
      <c r="O291" s="9">
        <f t="shared" si="115"/>
        <v>0</v>
      </c>
      <c r="P291" s="4">
        <f t="shared" si="116"/>
        <v>0</v>
      </c>
      <c r="Q291" s="11">
        <f t="shared" si="114"/>
        <v>0</v>
      </c>
      <c r="R291" s="10">
        <f t="shared" si="117"/>
        <v>0</v>
      </c>
    </row>
    <row r="292" spans="1:19" s="8" customFormat="1" ht="45">
      <c r="A292" s="62">
        <v>10</v>
      </c>
      <c r="B292" s="62" t="s">
        <v>162</v>
      </c>
      <c r="C292" s="12" t="s">
        <v>122</v>
      </c>
      <c r="D292" s="62" t="s">
        <v>30</v>
      </c>
      <c r="E292" s="62">
        <v>3</v>
      </c>
      <c r="F292" s="62" t="s">
        <v>79</v>
      </c>
      <c r="G292" s="62">
        <v>1</v>
      </c>
      <c r="H292" s="62" t="s">
        <v>32</v>
      </c>
      <c r="I292" s="62"/>
      <c r="J292" s="62">
        <v>9</v>
      </c>
      <c r="K292" s="62">
        <v>14</v>
      </c>
      <c r="L292" s="62">
        <v>6</v>
      </c>
      <c r="M292" s="62" t="s">
        <v>32</v>
      </c>
      <c r="N292" s="3">
        <f t="shared" si="113"/>
        <v>8.25</v>
      </c>
      <c r="O292" s="9">
        <f t="shared" si="115"/>
        <v>8.25</v>
      </c>
      <c r="P292" s="4">
        <f t="shared" si="116"/>
        <v>0.61199999999999999</v>
      </c>
      <c r="Q292" s="11">
        <f t="shared" si="114"/>
        <v>7.418181818181818</v>
      </c>
      <c r="R292" s="10">
        <f t="shared" si="117"/>
        <v>0</v>
      </c>
    </row>
    <row r="293" spans="1:19" s="8" customFormat="1" ht="45">
      <c r="A293" s="62">
        <v>11</v>
      </c>
      <c r="B293" s="62" t="s">
        <v>156</v>
      </c>
      <c r="C293" s="12" t="s">
        <v>122</v>
      </c>
      <c r="D293" s="62" t="s">
        <v>30</v>
      </c>
      <c r="E293" s="62">
        <v>3</v>
      </c>
      <c r="F293" s="62" t="s">
        <v>79</v>
      </c>
      <c r="G293" s="62">
        <v>1</v>
      </c>
      <c r="H293" s="62" t="s">
        <v>32</v>
      </c>
      <c r="I293" s="62"/>
      <c r="J293" s="62">
        <v>6</v>
      </c>
      <c r="K293" s="62">
        <v>9</v>
      </c>
      <c r="L293" s="62">
        <v>6</v>
      </c>
      <c r="M293" s="62" t="s">
        <v>32</v>
      </c>
      <c r="N293" s="3">
        <f t="shared" si="113"/>
        <v>5.5</v>
      </c>
      <c r="O293" s="9">
        <f t="shared" si="115"/>
        <v>0</v>
      </c>
      <c r="P293" s="4">
        <f t="shared" si="116"/>
        <v>0</v>
      </c>
      <c r="Q293" s="11">
        <f t="shared" si="114"/>
        <v>0</v>
      </c>
      <c r="R293" s="10">
        <f t="shared" si="117"/>
        <v>0</v>
      </c>
    </row>
    <row r="294" spans="1:19">
      <c r="A294" s="62">
        <v>12</v>
      </c>
      <c r="B294" s="62" t="s">
        <v>150</v>
      </c>
      <c r="C294" s="12" t="s">
        <v>118</v>
      </c>
      <c r="D294" s="62" t="s">
        <v>30</v>
      </c>
      <c r="E294" s="62">
        <v>1</v>
      </c>
      <c r="F294" s="62" t="s">
        <v>79</v>
      </c>
      <c r="G294" s="62">
        <v>1</v>
      </c>
      <c r="H294" s="62" t="s">
        <v>32</v>
      </c>
      <c r="I294" s="62"/>
      <c r="J294" s="62">
        <v>39</v>
      </c>
      <c r="K294" s="62">
        <v>14</v>
      </c>
      <c r="L294" s="62">
        <v>12</v>
      </c>
      <c r="M294" s="62" t="s">
        <v>32</v>
      </c>
      <c r="N294" s="3">
        <f t="shared" si="113"/>
        <v>11.98</v>
      </c>
      <c r="O294" s="9">
        <f t="shared" ref="O294:O302" si="118">IF(F294="OŽ",N294,IF(H294="Ne",IF(J294*0.3&lt;J294-L294,N294,0),IF(J294*0.1&lt;J294-L294,N294,0)))</f>
        <v>11.98</v>
      </c>
      <c r="P294" s="4">
        <f t="shared" ref="P294:P302" si="119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2.448</v>
      </c>
      <c r="Q294" s="11">
        <f t="shared" ref="Q294:Q302" si="120">IF(ISERROR(P294*100/N294),0,(P294*100/N294))</f>
        <v>20.434056761268778</v>
      </c>
      <c r="R294" s="10">
        <f t="shared" ref="R294:R302" si="121">IF(Q294&lt;=30,O294+P294,O294+O294*0.3)*IF(G294=1,0.4,IF(G294=2,0.75,IF(G294="1 (kas 4 m. 1 k. nerengiamos)",0.52,1)))*IF(D294="olimpinė",1,IF(M294="Ne",0.5,1))*IF(OR(A$5="Lietuvos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federacija"),IF(OR(J294&lt;8,K294&lt;16),0,1),1)*E294*IF(I294&lt;=1,1,1/I294)*IF(OR(A$5="Lietuvos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4" s="8"/>
    </row>
    <row r="295" spans="1:19">
      <c r="A295" s="62">
        <v>13</v>
      </c>
      <c r="B295" s="62" t="s">
        <v>153</v>
      </c>
      <c r="C295" s="12" t="s">
        <v>118</v>
      </c>
      <c r="D295" s="62" t="s">
        <v>30</v>
      </c>
      <c r="E295" s="62">
        <v>1</v>
      </c>
      <c r="F295" s="62" t="s">
        <v>79</v>
      </c>
      <c r="G295" s="62">
        <v>1</v>
      </c>
      <c r="H295" s="62" t="s">
        <v>32</v>
      </c>
      <c r="I295" s="62"/>
      <c r="J295" s="62">
        <v>24</v>
      </c>
      <c r="K295" s="62">
        <v>9</v>
      </c>
      <c r="L295" s="62">
        <v>9</v>
      </c>
      <c r="M295" s="62" t="s">
        <v>33</v>
      </c>
      <c r="N295" s="3">
        <f t="shared" si="113"/>
        <v>13</v>
      </c>
      <c r="O295" s="9">
        <f t="shared" si="118"/>
        <v>13</v>
      </c>
      <c r="P295" s="4">
        <f t="shared" si="119"/>
        <v>3.0599999999999996</v>
      </c>
      <c r="Q295" s="11">
        <f t="shared" si="120"/>
        <v>23.538461538461533</v>
      </c>
      <c r="R295" s="10">
        <f t="shared" si="121"/>
        <v>0</v>
      </c>
      <c r="S295" s="8"/>
    </row>
    <row r="296" spans="1:19">
      <c r="A296" s="62">
        <v>14</v>
      </c>
      <c r="B296" s="62" t="s">
        <v>158</v>
      </c>
      <c r="C296" s="12" t="s">
        <v>118</v>
      </c>
      <c r="D296" s="62" t="s">
        <v>30</v>
      </c>
      <c r="E296" s="62">
        <v>1</v>
      </c>
      <c r="F296" s="62" t="s">
        <v>79</v>
      </c>
      <c r="G296" s="62">
        <v>1</v>
      </c>
      <c r="H296" s="62" t="s">
        <v>32</v>
      </c>
      <c r="I296" s="62"/>
      <c r="J296" s="62">
        <v>24</v>
      </c>
      <c r="K296" s="62">
        <v>9</v>
      </c>
      <c r="L296" s="62">
        <v>10</v>
      </c>
      <c r="M296" s="62" t="s">
        <v>32</v>
      </c>
      <c r="N296" s="3">
        <f t="shared" si="113"/>
        <v>12.66</v>
      </c>
      <c r="O296" s="9">
        <f t="shared" si="118"/>
        <v>12.66</v>
      </c>
      <c r="P296" s="4">
        <f t="shared" si="119"/>
        <v>2.8559999999999999</v>
      </c>
      <c r="Q296" s="11">
        <f t="shared" si="120"/>
        <v>22.559241706161135</v>
      </c>
      <c r="R296" s="10">
        <f t="shared" si="121"/>
        <v>0</v>
      </c>
      <c r="S296" s="8"/>
    </row>
    <row r="297" spans="1:19">
      <c r="A297" s="62">
        <v>15</v>
      </c>
      <c r="B297" s="62" t="s">
        <v>154</v>
      </c>
      <c r="C297" s="12" t="s">
        <v>118</v>
      </c>
      <c r="D297" s="62" t="s">
        <v>30</v>
      </c>
      <c r="E297" s="62">
        <v>1</v>
      </c>
      <c r="F297" s="62" t="s">
        <v>79</v>
      </c>
      <c r="G297" s="62">
        <v>1</v>
      </c>
      <c r="H297" s="62" t="s">
        <v>32</v>
      </c>
      <c r="I297" s="62"/>
      <c r="J297" s="62">
        <v>24</v>
      </c>
      <c r="K297" s="62">
        <v>9</v>
      </c>
      <c r="L297" s="62">
        <v>12</v>
      </c>
      <c r="M297" s="62" t="s">
        <v>33</v>
      </c>
      <c r="N297" s="3">
        <f t="shared" si="113"/>
        <v>11.98</v>
      </c>
      <c r="O297" s="9">
        <f t="shared" si="118"/>
        <v>11.98</v>
      </c>
      <c r="P297" s="4">
        <f t="shared" si="119"/>
        <v>2.448</v>
      </c>
      <c r="Q297" s="11">
        <f t="shared" si="120"/>
        <v>20.434056761268778</v>
      </c>
      <c r="R297" s="10">
        <f t="shared" si="121"/>
        <v>0</v>
      </c>
      <c r="S297" s="8"/>
    </row>
    <row r="298" spans="1:19">
      <c r="A298" s="62">
        <v>16</v>
      </c>
      <c r="B298" s="62" t="s">
        <v>150</v>
      </c>
      <c r="C298" s="12" t="s">
        <v>112</v>
      </c>
      <c r="D298" s="62" t="s">
        <v>30</v>
      </c>
      <c r="E298" s="62">
        <v>1</v>
      </c>
      <c r="F298" s="62" t="s">
        <v>79</v>
      </c>
      <c r="G298" s="62">
        <v>1</v>
      </c>
      <c r="H298" s="62" t="s">
        <v>32</v>
      </c>
      <c r="I298" s="62"/>
      <c r="J298" s="62">
        <v>41</v>
      </c>
      <c r="K298" s="62">
        <v>14</v>
      </c>
      <c r="L298" s="62">
        <v>12</v>
      </c>
      <c r="M298" s="62" t="s">
        <v>32</v>
      </c>
      <c r="N298" s="3">
        <f t="shared" si="113"/>
        <v>11.98</v>
      </c>
      <c r="O298" s="9">
        <f t="shared" si="118"/>
        <v>11.98</v>
      </c>
      <c r="P298" s="4">
        <f t="shared" si="119"/>
        <v>2.448</v>
      </c>
      <c r="Q298" s="11">
        <f t="shared" si="120"/>
        <v>20.434056761268778</v>
      </c>
      <c r="R298" s="10">
        <f t="shared" si="121"/>
        <v>0</v>
      </c>
      <c r="S298" s="8"/>
    </row>
    <row r="299" spans="1:19">
      <c r="A299" s="62">
        <v>17</v>
      </c>
      <c r="B299" s="62" t="s">
        <v>151</v>
      </c>
      <c r="C299" s="12" t="s">
        <v>112</v>
      </c>
      <c r="D299" s="62" t="s">
        <v>30</v>
      </c>
      <c r="E299" s="62">
        <v>1</v>
      </c>
      <c r="F299" s="62" t="s">
        <v>79</v>
      </c>
      <c r="G299" s="62">
        <v>1</v>
      </c>
      <c r="H299" s="62" t="s">
        <v>32</v>
      </c>
      <c r="I299" s="62"/>
      <c r="J299" s="62">
        <v>41</v>
      </c>
      <c r="K299" s="62">
        <v>14</v>
      </c>
      <c r="L299" s="62">
        <v>22</v>
      </c>
      <c r="M299" s="62" t="s">
        <v>32</v>
      </c>
      <c r="N299" s="3">
        <f t="shared" si="113"/>
        <v>7.3</v>
      </c>
      <c r="O299" s="9">
        <f t="shared" si="118"/>
        <v>7.3</v>
      </c>
      <c r="P299" s="4">
        <f t="shared" si="119"/>
        <v>0.40799999999999997</v>
      </c>
      <c r="Q299" s="11">
        <f t="shared" si="120"/>
        <v>5.5890410958904111</v>
      </c>
      <c r="R299" s="10">
        <f t="shared" si="121"/>
        <v>0</v>
      </c>
      <c r="S299" s="8"/>
    </row>
    <row r="300" spans="1:19">
      <c r="A300" s="62">
        <v>18</v>
      </c>
      <c r="B300" s="62" t="s">
        <v>152</v>
      </c>
      <c r="C300" s="12" t="s">
        <v>112</v>
      </c>
      <c r="D300" s="62" t="s">
        <v>30</v>
      </c>
      <c r="E300" s="62">
        <v>1</v>
      </c>
      <c r="F300" s="62" t="s">
        <v>79</v>
      </c>
      <c r="G300" s="62">
        <v>1</v>
      </c>
      <c r="H300" s="62" t="s">
        <v>32</v>
      </c>
      <c r="I300" s="62"/>
      <c r="J300" s="62">
        <v>25</v>
      </c>
      <c r="K300" s="62">
        <v>9</v>
      </c>
      <c r="L300" s="62">
        <v>9</v>
      </c>
      <c r="M300" s="62" t="s">
        <v>32</v>
      </c>
      <c r="N300" s="3">
        <f t="shared" si="113"/>
        <v>13</v>
      </c>
      <c r="O300" s="9">
        <f t="shared" si="118"/>
        <v>13</v>
      </c>
      <c r="P300" s="4">
        <f t="shared" si="119"/>
        <v>3.0599999999999996</v>
      </c>
      <c r="Q300" s="11">
        <f t="shared" si="120"/>
        <v>23.538461538461533</v>
      </c>
      <c r="R300" s="10">
        <f t="shared" si="121"/>
        <v>0</v>
      </c>
      <c r="S300" s="8"/>
    </row>
    <row r="301" spans="1:19">
      <c r="A301" s="62">
        <v>19</v>
      </c>
      <c r="B301" s="62" t="s">
        <v>153</v>
      </c>
      <c r="C301" s="12" t="s">
        <v>112</v>
      </c>
      <c r="D301" s="62" t="s">
        <v>30</v>
      </c>
      <c r="E301" s="62">
        <v>1</v>
      </c>
      <c r="F301" s="62" t="s">
        <v>79</v>
      </c>
      <c r="G301" s="62">
        <v>1</v>
      </c>
      <c r="H301" s="62" t="s">
        <v>32</v>
      </c>
      <c r="I301" s="62"/>
      <c r="J301" s="62">
        <v>25</v>
      </c>
      <c r="K301" s="62">
        <v>9</v>
      </c>
      <c r="L301" s="62">
        <v>20</v>
      </c>
      <c r="M301" s="62" t="s">
        <v>32</v>
      </c>
      <c r="N301" s="3">
        <f t="shared" si="113"/>
        <v>7.98</v>
      </c>
      <c r="O301" s="9">
        <f t="shared" si="118"/>
        <v>0</v>
      </c>
      <c r="P301" s="4">
        <f t="shared" si="119"/>
        <v>0</v>
      </c>
      <c r="Q301" s="11">
        <f t="shared" si="120"/>
        <v>0</v>
      </c>
      <c r="R301" s="10">
        <f t="shared" si="121"/>
        <v>0</v>
      </c>
      <c r="S301" s="8"/>
    </row>
    <row r="302" spans="1:19">
      <c r="A302" s="62">
        <v>20</v>
      </c>
      <c r="B302" s="62" t="s">
        <v>154</v>
      </c>
      <c r="C302" s="12" t="s">
        <v>112</v>
      </c>
      <c r="D302" s="62" t="s">
        <v>30</v>
      </c>
      <c r="E302" s="62">
        <v>1</v>
      </c>
      <c r="F302" s="62" t="s">
        <v>79</v>
      </c>
      <c r="G302" s="62">
        <v>1</v>
      </c>
      <c r="H302" s="62" t="s">
        <v>32</v>
      </c>
      <c r="I302" s="62"/>
      <c r="J302" s="62">
        <v>25</v>
      </c>
      <c r="K302" s="62">
        <v>9</v>
      </c>
      <c r="L302" s="62">
        <v>22</v>
      </c>
      <c r="M302" s="62" t="s">
        <v>32</v>
      </c>
      <c r="N302" s="3">
        <f t="shared" si="113"/>
        <v>7.3</v>
      </c>
      <c r="O302" s="9">
        <f t="shared" si="118"/>
        <v>0</v>
      </c>
      <c r="P302" s="4">
        <f t="shared" si="119"/>
        <v>0</v>
      </c>
      <c r="Q302" s="11">
        <f t="shared" si="120"/>
        <v>0</v>
      </c>
      <c r="R302" s="10">
        <f t="shared" si="121"/>
        <v>0</v>
      </c>
      <c r="S302" s="8"/>
    </row>
    <row r="303" spans="1:19">
      <c r="A303" s="65" t="s">
        <v>39</v>
      </c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7"/>
      <c r="R303" s="10">
        <f>SUM(R283:R302)</f>
        <v>0</v>
      </c>
      <c r="S303" s="8"/>
    </row>
    <row r="304" spans="1:19" ht="15.75">
      <c r="A304" s="24" t="s">
        <v>132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  <c r="S304" s="8"/>
    </row>
    <row r="305" spans="1:19">
      <c r="A305" s="49" t="s">
        <v>51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  <c r="S305" s="8"/>
    </row>
    <row r="306" spans="1:19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9">
      <c r="A307" s="68" t="s">
        <v>163</v>
      </c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58"/>
      <c r="R307" s="8"/>
      <c r="S307" s="8"/>
    </row>
    <row r="308" spans="1:19" ht="18">
      <c r="A308" s="70" t="s">
        <v>27</v>
      </c>
      <c r="B308" s="71"/>
      <c r="C308" s="71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8"/>
      <c r="R308" s="8"/>
      <c r="S308" s="8"/>
    </row>
    <row r="309" spans="1:19">
      <c r="A309" s="68" t="s">
        <v>149</v>
      </c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58"/>
      <c r="R309" s="8"/>
      <c r="S309" s="8"/>
    </row>
    <row r="310" spans="1:19">
      <c r="A310" s="62">
        <v>1</v>
      </c>
      <c r="B310" s="62" t="s">
        <v>164</v>
      </c>
      <c r="C310" s="12" t="s">
        <v>44</v>
      </c>
      <c r="D310" s="62" t="s">
        <v>30</v>
      </c>
      <c r="E310" s="62">
        <v>1</v>
      </c>
      <c r="F310" s="62" t="s">
        <v>79</v>
      </c>
      <c r="G310" s="62">
        <v>1</v>
      </c>
      <c r="H310" s="62" t="s">
        <v>32</v>
      </c>
      <c r="I310" s="62"/>
      <c r="J310" s="62">
        <v>48</v>
      </c>
      <c r="K310" s="62">
        <v>17</v>
      </c>
      <c r="L310" s="62">
        <v>6</v>
      </c>
      <c r="M310" s="62" t="s">
        <v>32</v>
      </c>
      <c r="N310" s="3">
        <f t="shared" ref="N310:N328" si="122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22</v>
      </c>
      <c r="O310" s="9">
        <f t="shared" ref="O310:O328" si="123">IF(F310="OŽ",N310,IF(H310="Ne",IF(J310*0.3&lt;J310-L310,N310,0),IF(J310*0.1&lt;J310-L310,N310,0)))</f>
        <v>22</v>
      </c>
      <c r="P310" s="4">
        <f t="shared" ref="P310:P320" si="124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3.6719999999999997</v>
      </c>
      <c r="Q310" s="11">
        <f t="shared" ref="Q310:Q320" si="125">IF(ISERROR(P310*100/N310),0,(P310*100/N310))</f>
        <v>16.690909090909091</v>
      </c>
      <c r="R310" s="10">
        <f t="shared" ref="R310:R328" si="126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5.1344000000000003</v>
      </c>
      <c r="S310" s="8"/>
    </row>
    <row r="311" spans="1:19" s="8" customFormat="1">
      <c r="A311" s="62">
        <v>2</v>
      </c>
      <c r="B311" s="62" t="s">
        <v>164</v>
      </c>
      <c r="C311" s="12" t="s">
        <v>34</v>
      </c>
      <c r="D311" s="62" t="s">
        <v>30</v>
      </c>
      <c r="E311" s="62">
        <v>1</v>
      </c>
      <c r="F311" s="62" t="s">
        <v>79</v>
      </c>
      <c r="G311" s="62">
        <v>1</v>
      </c>
      <c r="H311" s="62" t="s">
        <v>32</v>
      </c>
      <c r="I311" s="62"/>
      <c r="J311" s="62">
        <v>48</v>
      </c>
      <c r="K311" s="62">
        <v>17</v>
      </c>
      <c r="L311" s="62">
        <v>13</v>
      </c>
      <c r="M311" s="62" t="s">
        <v>32</v>
      </c>
      <c r="N311" s="3">
        <f t="shared" si="122"/>
        <v>11.64</v>
      </c>
      <c r="O311" s="9">
        <f t="shared" si="123"/>
        <v>11.64</v>
      </c>
      <c r="P311" s="4">
        <f t="shared" si="124"/>
        <v>2.2439999999999998</v>
      </c>
      <c r="Q311" s="11">
        <f t="shared" si="125"/>
        <v>19.278350515463913</v>
      </c>
      <c r="R311" s="10">
        <f t="shared" si="126"/>
        <v>2.7768000000000002</v>
      </c>
    </row>
    <row r="312" spans="1:19" s="8" customFormat="1">
      <c r="A312" s="62">
        <v>3</v>
      </c>
      <c r="B312" s="62" t="s">
        <v>164</v>
      </c>
      <c r="C312" s="12" t="s">
        <v>29</v>
      </c>
      <c r="D312" s="62" t="s">
        <v>30</v>
      </c>
      <c r="E312" s="62">
        <v>1</v>
      </c>
      <c r="F312" s="62" t="s">
        <v>79</v>
      </c>
      <c r="G312" s="62">
        <v>1</v>
      </c>
      <c r="H312" s="62" t="s">
        <v>32</v>
      </c>
      <c r="I312" s="62"/>
      <c r="J312" s="62">
        <v>47</v>
      </c>
      <c r="K312" s="62">
        <v>17</v>
      </c>
      <c r="L312" s="62">
        <v>3</v>
      </c>
      <c r="M312" s="62" t="s">
        <v>33</v>
      </c>
      <c r="N312" s="3">
        <f t="shared" si="122"/>
        <v>36</v>
      </c>
      <c r="O312" s="9">
        <f t="shared" si="123"/>
        <v>36</v>
      </c>
      <c r="P312" s="4">
        <f t="shared" si="124"/>
        <v>4.2839999999999998</v>
      </c>
      <c r="Q312" s="11">
        <f t="shared" si="125"/>
        <v>11.899999999999999</v>
      </c>
      <c r="R312" s="10">
        <f t="shared" si="126"/>
        <v>16.113600000000002</v>
      </c>
    </row>
    <row r="313" spans="1:19" s="8" customFormat="1">
      <c r="A313" s="62">
        <v>4</v>
      </c>
      <c r="B313" s="62" t="s">
        <v>164</v>
      </c>
      <c r="C313" s="12" t="s">
        <v>136</v>
      </c>
      <c r="D313" s="62" t="s">
        <v>30</v>
      </c>
      <c r="E313" s="62">
        <v>1</v>
      </c>
      <c r="F313" s="62" t="s">
        <v>79</v>
      </c>
      <c r="G313" s="62">
        <v>1</v>
      </c>
      <c r="H313" s="62" t="s">
        <v>32</v>
      </c>
      <c r="I313" s="62"/>
      <c r="J313" s="62">
        <v>48</v>
      </c>
      <c r="K313" s="62">
        <v>17</v>
      </c>
      <c r="L313" s="62">
        <v>16</v>
      </c>
      <c r="M313" s="62" t="s">
        <v>32</v>
      </c>
      <c r="N313" s="3">
        <f t="shared" si="122"/>
        <v>10.62</v>
      </c>
      <c r="O313" s="9">
        <f t="shared" si="123"/>
        <v>10.62</v>
      </c>
      <c r="P313" s="4">
        <f t="shared" si="124"/>
        <v>1.6319999999999999</v>
      </c>
      <c r="Q313" s="11">
        <f t="shared" si="125"/>
        <v>15.36723163841808</v>
      </c>
      <c r="R313" s="10">
        <f t="shared" si="126"/>
        <v>2.4504000000000001</v>
      </c>
    </row>
    <row r="314" spans="1:19" s="8" customFormat="1">
      <c r="A314" s="62">
        <v>5</v>
      </c>
      <c r="B314" s="62" t="s">
        <v>150</v>
      </c>
      <c r="C314" s="12" t="s">
        <v>44</v>
      </c>
      <c r="D314" s="62" t="s">
        <v>30</v>
      </c>
      <c r="E314" s="62">
        <v>1</v>
      </c>
      <c r="F314" s="62" t="s">
        <v>79</v>
      </c>
      <c r="G314" s="62">
        <v>1</v>
      </c>
      <c r="H314" s="62" t="s">
        <v>32</v>
      </c>
      <c r="I314" s="62"/>
      <c r="J314" s="62">
        <v>48</v>
      </c>
      <c r="K314" s="62">
        <v>17</v>
      </c>
      <c r="L314" s="62">
        <v>21</v>
      </c>
      <c r="M314" s="62" t="s">
        <v>32</v>
      </c>
      <c r="N314" s="3">
        <f t="shared" si="122"/>
        <v>7.64</v>
      </c>
      <c r="O314" s="9">
        <f t="shared" si="123"/>
        <v>7.64</v>
      </c>
      <c r="P314" s="4">
        <f t="shared" si="124"/>
        <v>0.61199999999999999</v>
      </c>
      <c r="Q314" s="11">
        <f t="shared" si="125"/>
        <v>8.010471204188482</v>
      </c>
      <c r="R314" s="10">
        <f t="shared" si="126"/>
        <v>1.6503999999999999</v>
      </c>
    </row>
    <row r="315" spans="1:19" s="8" customFormat="1">
      <c r="A315" s="62">
        <v>6</v>
      </c>
      <c r="B315" s="62" t="s">
        <v>150</v>
      </c>
      <c r="C315" s="12" t="s">
        <v>34</v>
      </c>
      <c r="D315" s="62" t="s">
        <v>30</v>
      </c>
      <c r="E315" s="62">
        <v>1</v>
      </c>
      <c r="F315" s="62" t="s">
        <v>79</v>
      </c>
      <c r="G315" s="62">
        <v>1</v>
      </c>
      <c r="H315" s="62" t="s">
        <v>32</v>
      </c>
      <c r="I315" s="62"/>
      <c r="J315" s="62">
        <v>48</v>
      </c>
      <c r="K315" s="62">
        <v>17</v>
      </c>
      <c r="L315" s="62">
        <v>17</v>
      </c>
      <c r="M315" s="62" t="s">
        <v>32</v>
      </c>
      <c r="N315" s="3">
        <f t="shared" si="122"/>
        <v>9</v>
      </c>
      <c r="O315" s="9">
        <f t="shared" si="123"/>
        <v>9</v>
      </c>
      <c r="P315" s="4">
        <f t="shared" si="124"/>
        <v>1.4279999999999999</v>
      </c>
      <c r="Q315" s="11">
        <f t="shared" si="125"/>
        <v>15.866666666666665</v>
      </c>
      <c r="R315" s="10">
        <f t="shared" si="126"/>
        <v>2.0856000000000003</v>
      </c>
    </row>
    <row r="316" spans="1:19" s="8" customFormat="1">
      <c r="A316" s="62">
        <v>7</v>
      </c>
      <c r="B316" s="62" t="s">
        <v>150</v>
      </c>
      <c r="C316" s="12" t="s">
        <v>29</v>
      </c>
      <c r="D316" s="62" t="s">
        <v>30</v>
      </c>
      <c r="E316" s="62">
        <v>1</v>
      </c>
      <c r="F316" s="62" t="s">
        <v>79</v>
      </c>
      <c r="G316" s="62">
        <v>1</v>
      </c>
      <c r="H316" s="62" t="s">
        <v>32</v>
      </c>
      <c r="I316" s="62"/>
      <c r="J316" s="62">
        <v>47</v>
      </c>
      <c r="K316" s="62">
        <v>17</v>
      </c>
      <c r="L316" s="62">
        <v>4</v>
      </c>
      <c r="M316" s="62" t="s">
        <v>33</v>
      </c>
      <c r="N316" s="3">
        <f t="shared" si="122"/>
        <v>26</v>
      </c>
      <c r="O316" s="9">
        <f t="shared" si="123"/>
        <v>26</v>
      </c>
      <c r="P316" s="4">
        <f t="shared" si="124"/>
        <v>4.08</v>
      </c>
      <c r="Q316" s="11">
        <f t="shared" si="125"/>
        <v>15.692307692307692</v>
      </c>
      <c r="R316" s="10">
        <f t="shared" si="126"/>
        <v>12.032</v>
      </c>
    </row>
    <row r="317" spans="1:19" s="8" customFormat="1">
      <c r="A317" s="62">
        <v>8</v>
      </c>
      <c r="B317" s="62" t="s">
        <v>150</v>
      </c>
      <c r="C317" s="12" t="s">
        <v>136</v>
      </c>
      <c r="D317" s="62" t="s">
        <v>30</v>
      </c>
      <c r="E317" s="62">
        <v>1</v>
      </c>
      <c r="F317" s="62" t="s">
        <v>79</v>
      </c>
      <c r="G317" s="62">
        <v>1</v>
      </c>
      <c r="H317" s="62" t="s">
        <v>32</v>
      </c>
      <c r="I317" s="62"/>
      <c r="J317" s="62">
        <v>48</v>
      </c>
      <c r="K317" s="62">
        <v>17</v>
      </c>
      <c r="L317" s="62">
        <v>10</v>
      </c>
      <c r="M317" s="62" t="s">
        <v>32</v>
      </c>
      <c r="N317" s="3">
        <f t="shared" si="122"/>
        <v>12.66</v>
      </c>
      <c r="O317" s="9">
        <f t="shared" si="123"/>
        <v>12.66</v>
      </c>
      <c r="P317" s="4">
        <f t="shared" si="124"/>
        <v>2.8559999999999999</v>
      </c>
      <c r="Q317" s="11">
        <f t="shared" si="125"/>
        <v>22.559241706161135</v>
      </c>
      <c r="R317" s="10">
        <f t="shared" si="126"/>
        <v>3.1032000000000002</v>
      </c>
    </row>
    <row r="318" spans="1:19" s="8" customFormat="1">
      <c r="A318" s="62">
        <v>9</v>
      </c>
      <c r="B318" s="62" t="s">
        <v>151</v>
      </c>
      <c r="C318" s="12" t="s">
        <v>29</v>
      </c>
      <c r="D318" s="62" t="s">
        <v>30</v>
      </c>
      <c r="E318" s="62">
        <v>1</v>
      </c>
      <c r="F318" s="62" t="s">
        <v>79</v>
      </c>
      <c r="G318" s="62">
        <v>1</v>
      </c>
      <c r="H318" s="62" t="s">
        <v>32</v>
      </c>
      <c r="I318" s="62"/>
      <c r="J318" s="62">
        <v>47</v>
      </c>
      <c r="K318" s="62">
        <v>17</v>
      </c>
      <c r="L318" s="62">
        <v>24</v>
      </c>
      <c r="M318" s="62" t="s">
        <v>32</v>
      </c>
      <c r="N318" s="3">
        <f t="shared" si="122"/>
        <v>6.6199999999999992</v>
      </c>
      <c r="O318" s="9">
        <f t="shared" si="123"/>
        <v>6.6199999999999992</v>
      </c>
      <c r="P318" s="4">
        <f t="shared" si="124"/>
        <v>0</v>
      </c>
      <c r="Q318" s="11">
        <f t="shared" si="125"/>
        <v>0</v>
      </c>
      <c r="R318" s="10">
        <f t="shared" si="126"/>
        <v>1.3239999999999998</v>
      </c>
    </row>
    <row r="319" spans="1:19" s="8" customFormat="1">
      <c r="A319" s="62">
        <v>10</v>
      </c>
      <c r="B319" s="62" t="s">
        <v>151</v>
      </c>
      <c r="C319" s="12" t="s">
        <v>136</v>
      </c>
      <c r="D319" s="62" t="s">
        <v>30</v>
      </c>
      <c r="E319" s="62">
        <v>1</v>
      </c>
      <c r="F319" s="62" t="s">
        <v>79</v>
      </c>
      <c r="G319" s="62">
        <v>1</v>
      </c>
      <c r="H319" s="62" t="s">
        <v>32</v>
      </c>
      <c r="I319" s="62"/>
      <c r="J319" s="62">
        <v>48</v>
      </c>
      <c r="K319" s="62">
        <v>17</v>
      </c>
      <c r="L319" s="62">
        <v>19</v>
      </c>
      <c r="M319" s="62" t="s">
        <v>33</v>
      </c>
      <c r="N319" s="3">
        <f t="shared" si="122"/>
        <v>8.32</v>
      </c>
      <c r="O319" s="9">
        <f t="shared" si="123"/>
        <v>8.32</v>
      </c>
      <c r="P319" s="4">
        <f t="shared" si="124"/>
        <v>1.02</v>
      </c>
      <c r="Q319" s="11">
        <f t="shared" si="125"/>
        <v>12.259615384615385</v>
      </c>
      <c r="R319" s="10">
        <f t="shared" si="126"/>
        <v>3.7360000000000002</v>
      </c>
    </row>
    <row r="320" spans="1:19" s="8" customFormat="1">
      <c r="A320" s="62">
        <v>11</v>
      </c>
      <c r="B320" s="62" t="s">
        <v>117</v>
      </c>
      <c r="C320" s="12" t="s">
        <v>44</v>
      </c>
      <c r="D320" s="62" t="s">
        <v>30</v>
      </c>
      <c r="E320" s="62">
        <v>1</v>
      </c>
      <c r="F320" s="62" t="s">
        <v>79</v>
      </c>
      <c r="G320" s="62">
        <v>1</v>
      </c>
      <c r="H320" s="62" t="s">
        <v>32</v>
      </c>
      <c r="I320" s="62"/>
      <c r="J320" s="62">
        <v>30</v>
      </c>
      <c r="K320" s="62">
        <v>17</v>
      </c>
      <c r="L320" s="62">
        <v>2</v>
      </c>
      <c r="M320" s="62" t="s">
        <v>32</v>
      </c>
      <c r="N320" s="3">
        <f t="shared" si="122"/>
        <v>47.6</v>
      </c>
      <c r="O320" s="9">
        <f t="shared" si="123"/>
        <v>47.6</v>
      </c>
      <c r="P320" s="4">
        <f t="shared" si="124"/>
        <v>4.4879999999999995</v>
      </c>
      <c r="Q320" s="11">
        <f t="shared" si="125"/>
        <v>9.428571428571427</v>
      </c>
      <c r="R320" s="10">
        <f t="shared" si="126"/>
        <v>10.4176</v>
      </c>
    </row>
    <row r="321" spans="1:19">
      <c r="A321" s="62">
        <v>12</v>
      </c>
      <c r="B321" s="62" t="s">
        <v>117</v>
      </c>
      <c r="C321" s="12" t="s">
        <v>34</v>
      </c>
      <c r="D321" s="62" t="s">
        <v>30</v>
      </c>
      <c r="E321" s="62">
        <v>1</v>
      </c>
      <c r="F321" s="62" t="s">
        <v>79</v>
      </c>
      <c r="G321" s="62">
        <v>1</v>
      </c>
      <c r="H321" s="62" t="s">
        <v>32</v>
      </c>
      <c r="I321" s="62"/>
      <c r="J321" s="62">
        <v>29</v>
      </c>
      <c r="K321" s="62">
        <v>17</v>
      </c>
      <c r="L321" s="62">
        <v>5</v>
      </c>
      <c r="M321" s="62" t="s">
        <v>32</v>
      </c>
      <c r="N321" s="3">
        <f t="shared" si="122"/>
        <v>24</v>
      </c>
      <c r="O321" s="9">
        <f t="shared" si="123"/>
        <v>24</v>
      </c>
      <c r="P321" s="4">
        <f t="shared" ref="P321:P328" si="127">IF(O321=0,0,IF(F321="OŽ",IF(L321&gt;35,0,IF(J321&gt;35,(36-L321)*1.836,((36-L321)-(36-J321))*1.836)),0)+IF(F321="PČ",IF(L321&gt;31,0,IF(J321&gt;31,(32-L321)*1.347,((32-L321)-(32-J321))*1.347)),0)+ IF(F321="PČneol",IF(L321&gt;15,0,IF(J321&gt;15,(16-L321)*0.255,((16-L321)-(16-J321))*0.255)),0)+IF(F321="PŽ",IF(L321&gt;31,0,IF(J321&gt;31,(32-L321)*0.255,((32-L321)-(32-J321))*0.255)),0)+IF(F321="EČ",IF(L321&gt;23,0,IF(J321&gt;23,(24-L321)*0.612,((24-L321)-(24-J321))*0.612)),0)+IF(F321="EČneol",IF(L321&gt;7,0,IF(J321&gt;7,(8-L321)*0.204,((8-L321)-(8-J321))*0.204)),0)+IF(F321="EŽ",IF(L321&gt;23,0,IF(J321&gt;23,(24-L321)*0.204,((24-L321)-(24-J321))*0.204)),0)+IF(F321="PT",IF(L321&gt;31,0,IF(J321&gt;31,(32-L321)*0.204,((32-L321)-(32-J321))*0.204)),0)+IF(F321="JOŽ",IF(L321&gt;23,0,IF(J321&gt;23,(24-L321)*0.255,((24-L321)-(24-J321))*0.255)),0)+IF(F321="JPČ",IF(L321&gt;23,0,IF(J321&gt;23,(24-L321)*0.204,((24-L321)-(24-J321))*0.204)),0)+IF(F321="JEČ",IF(L321&gt;15,0,IF(J321&gt;15,(16-L321)*0.102,((16-L321)-(16-J321))*0.102)),0)+IF(F321="JEOF",IF(L321&gt;15,0,IF(J321&gt;15,(16-L321)*0.102,((16-L321)-(16-J321))*0.102)),0)+IF(F321="JnPČ",IF(L321&gt;15,0,IF(J321&gt;15,(16-L321)*0.153,((16-L321)-(16-J321))*0.153)),0)+IF(F321="JnEČ",IF(L321&gt;15,0,IF(J321&gt;15,(16-L321)*0.0765,((16-L321)-(16-J321))*0.0765)),0)+IF(F321="JčPČ",IF(L321&gt;15,0,IF(J321&gt;15,(16-L321)*0.06375,((16-L321)-(16-J321))*0.06375)),0)+IF(F321="JčEČ",IF(L321&gt;15,0,IF(J321&gt;15,(16-L321)*0.051,((16-L321)-(16-J321))*0.051)),0)+IF(F321="NEAK",IF(L321&gt;23,0,IF(J321&gt;23,(24-L321)*0.03444,((24-L321)-(24-J321))*0.03444)),0))</f>
        <v>3.8759999999999999</v>
      </c>
      <c r="Q321" s="11">
        <f t="shared" ref="Q321:Q328" si="128">IF(ISERROR(P321*100/N321),0,(P321*100/N321))</f>
        <v>16.149999999999999</v>
      </c>
      <c r="R321" s="10">
        <f t="shared" si="126"/>
        <v>5.5752000000000006</v>
      </c>
      <c r="S321" s="8"/>
    </row>
    <row r="322" spans="1:19">
      <c r="A322" s="62">
        <v>13</v>
      </c>
      <c r="B322" s="62" t="s">
        <v>117</v>
      </c>
      <c r="C322" s="12" t="s">
        <v>29</v>
      </c>
      <c r="D322" s="62" t="s">
        <v>30</v>
      </c>
      <c r="E322" s="62">
        <v>1</v>
      </c>
      <c r="F322" s="62" t="s">
        <v>79</v>
      </c>
      <c r="G322" s="62">
        <v>1</v>
      </c>
      <c r="H322" s="62" t="s">
        <v>32</v>
      </c>
      <c r="I322" s="62"/>
      <c r="J322" s="62">
        <v>31</v>
      </c>
      <c r="K322" s="62">
        <v>17</v>
      </c>
      <c r="L322" s="62">
        <v>3</v>
      </c>
      <c r="M322" s="62" t="s">
        <v>32</v>
      </c>
      <c r="N322" s="3">
        <f t="shared" si="122"/>
        <v>36</v>
      </c>
      <c r="O322" s="9">
        <f t="shared" si="123"/>
        <v>36</v>
      </c>
      <c r="P322" s="4">
        <f t="shared" si="127"/>
        <v>4.2839999999999998</v>
      </c>
      <c r="Q322" s="11">
        <f t="shared" si="128"/>
        <v>11.899999999999999</v>
      </c>
      <c r="R322" s="10">
        <f t="shared" si="126"/>
        <v>8.0568000000000008</v>
      </c>
      <c r="S322" s="8"/>
    </row>
    <row r="323" spans="1:19">
      <c r="A323" s="62">
        <v>14</v>
      </c>
      <c r="B323" s="62" t="s">
        <v>117</v>
      </c>
      <c r="C323" s="12" t="s">
        <v>136</v>
      </c>
      <c r="D323" s="62" t="s">
        <v>30</v>
      </c>
      <c r="E323" s="62">
        <v>1</v>
      </c>
      <c r="F323" s="62" t="s">
        <v>79</v>
      </c>
      <c r="G323" s="62">
        <v>1</v>
      </c>
      <c r="H323" s="62" t="s">
        <v>32</v>
      </c>
      <c r="I323" s="62"/>
      <c r="J323" s="62">
        <v>31</v>
      </c>
      <c r="K323" s="62">
        <v>17</v>
      </c>
      <c r="L323" s="62">
        <v>1</v>
      </c>
      <c r="M323" s="62" t="s">
        <v>33</v>
      </c>
      <c r="N323" s="3">
        <f t="shared" si="122"/>
        <v>68</v>
      </c>
      <c r="O323" s="9">
        <f t="shared" si="123"/>
        <v>68</v>
      </c>
      <c r="P323" s="4">
        <f t="shared" si="127"/>
        <v>4.6919999999999993</v>
      </c>
      <c r="Q323" s="11">
        <f t="shared" si="128"/>
        <v>6.8999999999999986</v>
      </c>
      <c r="R323" s="10">
        <f t="shared" si="126"/>
        <v>29.076799999999999</v>
      </c>
      <c r="S323" s="8"/>
    </row>
    <row r="324" spans="1:19">
      <c r="A324" s="62">
        <v>15</v>
      </c>
      <c r="B324" s="62" t="s">
        <v>152</v>
      </c>
      <c r="C324" s="12" t="s">
        <v>44</v>
      </c>
      <c r="D324" s="62" t="s">
        <v>30</v>
      </c>
      <c r="E324" s="62">
        <v>1</v>
      </c>
      <c r="F324" s="62" t="s">
        <v>79</v>
      </c>
      <c r="G324" s="62">
        <v>1</v>
      </c>
      <c r="H324" s="62" t="s">
        <v>32</v>
      </c>
      <c r="I324" s="62"/>
      <c r="J324" s="62">
        <v>30</v>
      </c>
      <c r="K324" s="62">
        <v>17</v>
      </c>
      <c r="L324" s="62">
        <v>7</v>
      </c>
      <c r="M324" s="62" t="s">
        <v>33</v>
      </c>
      <c r="N324" s="3">
        <f t="shared" si="122"/>
        <v>20</v>
      </c>
      <c r="O324" s="9">
        <f t="shared" si="123"/>
        <v>20</v>
      </c>
      <c r="P324" s="4">
        <f t="shared" si="127"/>
        <v>3.468</v>
      </c>
      <c r="Q324" s="11">
        <f t="shared" si="128"/>
        <v>17.34</v>
      </c>
      <c r="R324" s="10">
        <f t="shared" si="126"/>
        <v>9.3872</v>
      </c>
      <c r="S324" s="8"/>
    </row>
    <row r="325" spans="1:19">
      <c r="A325" s="62">
        <v>16</v>
      </c>
      <c r="B325" s="62" t="s">
        <v>152</v>
      </c>
      <c r="C325" s="12" t="s">
        <v>136</v>
      </c>
      <c r="D325" s="62" t="s">
        <v>30</v>
      </c>
      <c r="E325" s="62">
        <v>1</v>
      </c>
      <c r="F325" s="62" t="s">
        <v>79</v>
      </c>
      <c r="G325" s="62">
        <v>1</v>
      </c>
      <c r="H325" s="62" t="s">
        <v>32</v>
      </c>
      <c r="I325" s="62"/>
      <c r="J325" s="62">
        <v>31</v>
      </c>
      <c r="K325" s="62">
        <v>17</v>
      </c>
      <c r="L325" s="62">
        <v>13</v>
      </c>
      <c r="M325" s="62" t="s">
        <v>32</v>
      </c>
      <c r="N325" s="3">
        <f t="shared" si="122"/>
        <v>11.64</v>
      </c>
      <c r="O325" s="9">
        <f t="shared" si="123"/>
        <v>11.64</v>
      </c>
      <c r="P325" s="4">
        <f t="shared" si="127"/>
        <v>2.2439999999999998</v>
      </c>
      <c r="Q325" s="11">
        <f t="shared" si="128"/>
        <v>19.278350515463913</v>
      </c>
      <c r="R325" s="10">
        <f t="shared" si="126"/>
        <v>2.7768000000000002</v>
      </c>
      <c r="S325" s="8"/>
    </row>
    <row r="326" spans="1:19">
      <c r="A326" s="62">
        <v>17</v>
      </c>
      <c r="B326" s="62" t="s">
        <v>154</v>
      </c>
      <c r="C326" s="12" t="s">
        <v>44</v>
      </c>
      <c r="D326" s="62" t="s">
        <v>30</v>
      </c>
      <c r="E326" s="62">
        <v>1</v>
      </c>
      <c r="F326" s="62" t="s">
        <v>79</v>
      </c>
      <c r="G326" s="62">
        <v>1</v>
      </c>
      <c r="H326" s="62" t="s">
        <v>32</v>
      </c>
      <c r="I326" s="62"/>
      <c r="J326" s="62">
        <v>31</v>
      </c>
      <c r="K326" s="62">
        <v>17</v>
      </c>
      <c r="L326" s="62">
        <v>21</v>
      </c>
      <c r="M326" s="62" t="s">
        <v>33</v>
      </c>
      <c r="N326" s="3">
        <f t="shared" si="122"/>
        <v>7.64</v>
      </c>
      <c r="O326" s="9">
        <f t="shared" si="123"/>
        <v>7.64</v>
      </c>
      <c r="P326" s="4">
        <f t="shared" si="127"/>
        <v>0.61199999999999999</v>
      </c>
      <c r="Q326" s="11">
        <f t="shared" si="128"/>
        <v>8.010471204188482</v>
      </c>
      <c r="R326" s="10">
        <f t="shared" si="126"/>
        <v>3.3007999999999997</v>
      </c>
      <c r="S326" s="8"/>
    </row>
    <row r="327" spans="1:19">
      <c r="A327" s="62">
        <v>18</v>
      </c>
      <c r="B327" s="62" t="s">
        <v>153</v>
      </c>
      <c r="C327" s="12" t="s">
        <v>29</v>
      </c>
      <c r="D327" s="62" t="s">
        <v>30</v>
      </c>
      <c r="E327" s="62">
        <v>1</v>
      </c>
      <c r="F327" s="62" t="s">
        <v>79</v>
      </c>
      <c r="G327" s="62">
        <v>1</v>
      </c>
      <c r="H327" s="62" t="s">
        <v>32</v>
      </c>
      <c r="I327" s="62"/>
      <c r="J327" s="62">
        <v>31</v>
      </c>
      <c r="K327" s="62">
        <v>17</v>
      </c>
      <c r="L327" s="62">
        <v>15</v>
      </c>
      <c r="M327" s="62" t="s">
        <v>32</v>
      </c>
      <c r="N327" s="3">
        <f t="shared" si="122"/>
        <v>10.96</v>
      </c>
      <c r="O327" s="9">
        <f t="shared" si="123"/>
        <v>10.96</v>
      </c>
      <c r="P327" s="4">
        <f t="shared" si="127"/>
        <v>1.8359999999999999</v>
      </c>
      <c r="Q327" s="11">
        <f t="shared" si="128"/>
        <v>16.751824817518248</v>
      </c>
      <c r="R327" s="10">
        <f t="shared" si="126"/>
        <v>2.5592000000000006</v>
      </c>
      <c r="S327" s="8"/>
    </row>
    <row r="328" spans="1:19">
      <c r="A328" s="62">
        <v>19</v>
      </c>
      <c r="B328" s="62" t="s">
        <v>153</v>
      </c>
      <c r="C328" s="12" t="s">
        <v>136</v>
      </c>
      <c r="D328" s="62" t="s">
        <v>30</v>
      </c>
      <c r="E328" s="62">
        <v>1</v>
      </c>
      <c r="F328" s="62" t="s">
        <v>79</v>
      </c>
      <c r="G328" s="62">
        <v>1</v>
      </c>
      <c r="H328" s="62" t="s">
        <v>32</v>
      </c>
      <c r="I328" s="62"/>
      <c r="J328" s="62">
        <v>31</v>
      </c>
      <c r="K328" s="62">
        <v>17</v>
      </c>
      <c r="L328" s="62">
        <v>12</v>
      </c>
      <c r="M328" s="62" t="s">
        <v>33</v>
      </c>
      <c r="N328" s="3">
        <f t="shared" si="122"/>
        <v>11.98</v>
      </c>
      <c r="O328" s="9">
        <f t="shared" si="123"/>
        <v>11.98</v>
      </c>
      <c r="P328" s="4">
        <f t="shared" si="127"/>
        <v>2.448</v>
      </c>
      <c r="Q328" s="11">
        <f t="shared" si="128"/>
        <v>20.434056761268778</v>
      </c>
      <c r="R328" s="10">
        <f t="shared" si="126"/>
        <v>5.7712000000000003</v>
      </c>
      <c r="S328" s="8"/>
    </row>
    <row r="329" spans="1:19">
      <c r="A329" s="65" t="s">
        <v>39</v>
      </c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7"/>
      <c r="R329" s="10">
        <f>SUM(R310:R328)</f>
        <v>127.32799999999997</v>
      </c>
      <c r="S329" s="8"/>
    </row>
    <row r="330" spans="1:19" ht="15.75">
      <c r="A330" s="24" t="s">
        <v>165</v>
      </c>
      <c r="B330" s="2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6"/>
      <c r="S330" s="8"/>
    </row>
    <row r="331" spans="1:19">
      <c r="A331" s="49" t="s">
        <v>51</v>
      </c>
      <c r="B331" s="49"/>
      <c r="C331" s="49"/>
      <c r="D331" s="49"/>
      <c r="E331" s="49"/>
      <c r="F331" s="49"/>
      <c r="G331" s="49"/>
      <c r="H331" s="49"/>
      <c r="I331" s="49"/>
      <c r="J331" s="15"/>
      <c r="K331" s="15"/>
      <c r="L331" s="15"/>
      <c r="M331" s="15"/>
      <c r="N331" s="15"/>
      <c r="O331" s="15"/>
      <c r="P331" s="15"/>
      <c r="Q331" s="15"/>
      <c r="R331" s="16"/>
      <c r="S331" s="8"/>
    </row>
    <row r="332" spans="1:19" s="8" customFormat="1">
      <c r="A332" s="49"/>
      <c r="B332" s="49"/>
      <c r="C332" s="49"/>
      <c r="D332" s="49"/>
      <c r="E332" s="49"/>
      <c r="F332" s="49"/>
      <c r="G332" s="49"/>
      <c r="H332" s="49"/>
      <c r="I332" s="49"/>
      <c r="J332" s="15"/>
      <c r="K332" s="15"/>
      <c r="L332" s="15"/>
      <c r="M332" s="15"/>
      <c r="N332" s="15"/>
      <c r="O332" s="15"/>
      <c r="P332" s="15"/>
      <c r="Q332" s="15"/>
      <c r="R332" s="16"/>
    </row>
    <row r="333" spans="1:19">
      <c r="A333" s="68" t="s">
        <v>166</v>
      </c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58"/>
      <c r="R333" s="8"/>
      <c r="S333" s="8"/>
    </row>
    <row r="334" spans="1:19" ht="18">
      <c r="A334" s="70" t="s">
        <v>27</v>
      </c>
      <c r="B334" s="71"/>
      <c r="C334" s="71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8"/>
      <c r="R334" s="8"/>
      <c r="S334" s="8"/>
    </row>
    <row r="335" spans="1:19">
      <c r="A335" s="68" t="s">
        <v>167</v>
      </c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58"/>
      <c r="R335" s="8"/>
      <c r="S335" s="8"/>
    </row>
    <row r="336" spans="1:19">
      <c r="A336" s="62">
        <v>1</v>
      </c>
      <c r="B336" s="62" t="s">
        <v>164</v>
      </c>
      <c r="C336" s="12" t="s">
        <v>44</v>
      </c>
      <c r="D336" s="62" t="s">
        <v>30</v>
      </c>
      <c r="E336" s="62">
        <v>1</v>
      </c>
      <c r="F336" s="62" t="s">
        <v>79</v>
      </c>
      <c r="G336" s="62">
        <v>1</v>
      </c>
      <c r="H336" s="62" t="s">
        <v>32</v>
      </c>
      <c r="I336" s="62"/>
      <c r="J336" s="62">
        <v>48</v>
      </c>
      <c r="K336" s="62">
        <v>18</v>
      </c>
      <c r="L336" s="62">
        <v>8</v>
      </c>
      <c r="M336" s="62" t="s">
        <v>32</v>
      </c>
      <c r="N336" s="3">
        <f t="shared" ref="N336:N346" si="129">(IF(F336="OŽ",IF(L336=1,550.8,IF(L336=2,426.38,IF(L336=3,342.14,IF(L336=4,181.44,IF(L336=5,168.48,IF(L336=6,155.52,IF(L336=7,148.5,IF(L336=8,144,0))))))))+IF(L336&lt;=8,0,IF(L336&lt;=16,137.7,IF(L336&lt;=24,108,IF(L336&lt;=32,80.1,IF(L336&lt;=36,52.2,0)))))-IF(L336&lt;=8,0,IF(L336&lt;=16,(L336-9)*2.754,IF(L336&lt;=24,(L336-17)* 2.754,IF(L336&lt;=32,(L336-25)* 2.754,IF(L336&lt;=36,(L336-33)*2.754,0))))),0)+IF(F336="PČ",IF(L336=1,449,IF(L336=2,314.6,IF(L336=3,238,IF(L336=4,172,IF(L336=5,159,IF(L336=6,145,IF(L336=7,132,IF(L336=8,119,0))))))))+IF(L336&lt;=8,0,IF(L336&lt;=16,88,IF(L336&lt;=24,55,IF(L336&lt;=32,22,0))))-IF(L336&lt;=8,0,IF(L336&lt;=16,(L336-9)*2.245,IF(L336&lt;=24,(L336-17)*2.245,IF(L336&lt;=32,(L336-25)*2.245,0)))),0)+IF(F336="PČneol",IF(L336=1,85,IF(L336=2,64.61,IF(L336=3,50.76,IF(L336=4,16.25,IF(L336=5,15,IF(L336=6,13.75,IF(L336=7,12.5,IF(L336=8,11.25,0))))))))+IF(L336&lt;=8,0,IF(L336&lt;=16,9,0))-IF(L336&lt;=8,0,IF(L336&lt;=16,(L336-9)*0.425,0)),0)+IF(F336="PŽ",IF(L336=1,85,IF(L336=2,59.5,IF(L336=3,45,IF(L336=4,32.5,IF(L336=5,30,IF(L336=6,27.5,IF(L336=7,25,IF(L336=8,22.5,0))))))))+IF(L336&lt;=8,0,IF(L336&lt;=16,19,IF(L336&lt;=24,13,IF(L336&lt;=32,8,0))))-IF(L336&lt;=8,0,IF(L336&lt;=16,(L336-9)*0.425,IF(L336&lt;=24,(L336-17)*0.425,IF(L336&lt;=32,(L336-25)*0.425,0)))),0)+IF(F336="EČ",IF(L336=1,204,IF(L336=2,156.24,IF(L336=3,123.84,IF(L336=4,72,IF(L336=5,66,IF(L336=6,60,IF(L336=7,54,IF(L336=8,48,0))))))))+IF(L336&lt;=8,0,IF(L336&lt;=16,40,IF(L336&lt;=24,25,0)))-IF(L336&lt;=8,0,IF(L336&lt;=16,(L336-9)*1.02,IF(L336&lt;=24,(L336-17)*1.02,0))),0)+IF(F336="EČneol",IF(L336=1,68,IF(L336=2,51.69,IF(L336=3,40.61,IF(L336=4,13,IF(L336=5,12,IF(L336=6,11,IF(L336=7,10,IF(L336=8,9,0)))))))))+IF(F336="EŽ",IF(L336=1,68,IF(L336=2,47.6,IF(L336=3,36,IF(L336=4,18,IF(L336=5,16.5,IF(L336=6,15,IF(L336=7,13.5,IF(L336=8,12,0))))))))+IF(L336&lt;=8,0,IF(L336&lt;=16,10,IF(L336&lt;=24,6,0)))-IF(L336&lt;=8,0,IF(L336&lt;=16,(L336-9)*0.34,IF(L336&lt;=24,(L336-17)*0.34,0))),0)+IF(F336="PT",IF(L336=1,68,IF(L336=2,52.08,IF(L336=3,41.28,IF(L336=4,24,IF(L336=5,22,IF(L336=6,20,IF(L336=7,18,IF(L336=8,16,0))))))))+IF(L336&lt;=8,0,IF(L336&lt;=16,13,IF(L336&lt;=24,9,IF(L336&lt;=32,4,0))))-IF(L336&lt;=8,0,IF(L336&lt;=16,(L336-9)*0.34,IF(L336&lt;=24,(L336-17)*0.34,IF(L336&lt;=32,(L336-25)*0.34,0)))),0)+IF(F336="JOŽ",IF(L336=1,85,IF(L336=2,59.5,IF(L336=3,45,IF(L336=4,32.5,IF(L336=5,30,IF(L336=6,27.5,IF(L336=7,25,IF(L336=8,22.5,0))))))))+IF(L336&lt;=8,0,IF(L336&lt;=16,19,IF(L336&lt;=24,13,0)))-IF(L336&lt;=8,0,IF(L336&lt;=16,(L336-9)*0.425,IF(L336&lt;=24,(L336-17)*0.425,0))),0)+IF(F336="JPČ",IF(L336=1,68,IF(L336=2,47.6,IF(L336=3,36,IF(L336=4,26,IF(L336=5,24,IF(L336=6,22,IF(L336=7,20,IF(L336=8,18,0))))))))+IF(L336&lt;=8,0,IF(L336&lt;=16,13,IF(L336&lt;=24,9,0)))-IF(L336&lt;=8,0,IF(L336&lt;=16,(L336-9)*0.34,IF(L336&lt;=24,(L336-17)*0.34,0))),0)+IF(F336="JEČ",IF(L336=1,34,IF(L336=2,26.04,IF(L336=3,20.6,IF(L336=4,12,IF(L336=5,11,IF(L336=6,10,IF(L336=7,9,IF(L336=8,8,0))))))))+IF(L336&lt;=8,0,IF(L336&lt;=16,6,0))-IF(L336&lt;=8,0,IF(L336&lt;=16,(L336-9)*0.17,0)),0)+IF(F336="JEOF",IF(L336=1,34,IF(L336=2,26.04,IF(L336=3,20.6,IF(L336=4,12,IF(L336=5,11,IF(L336=6,10,IF(L336=7,9,IF(L336=8,8,0))))))))+IF(L336&lt;=8,0,IF(L336&lt;=16,6,0))-IF(L336&lt;=8,0,IF(L336&lt;=16,(L336-9)*0.17,0)),0)+IF(F336="JnPČ",IF(L336=1,51,IF(L336=2,35.7,IF(L336=3,27,IF(L336=4,19.5,IF(L336=5,18,IF(L336=6,16.5,IF(L336=7,15,IF(L336=8,13.5,0))))))))+IF(L336&lt;=8,0,IF(L336&lt;=16,10,0))-IF(L336&lt;=8,0,IF(L336&lt;=16,(L336-9)*0.255,0)),0)+IF(F336="JnEČ",IF(L336=1,25.5,IF(L336=2,19.53,IF(L336=3,15.48,IF(L336=4,9,IF(L336=5,8.25,IF(L336=6,7.5,IF(L336=7,6.75,IF(L336=8,6,0))))))))+IF(L336&lt;=8,0,IF(L336&lt;=16,5,0))-IF(L336&lt;=8,0,IF(L336&lt;=16,(L336-9)*0.1275,0)),0)+IF(F336="JčPČ",IF(L336=1,21.25,IF(L336=2,14.5,IF(L336=3,11.5,IF(L336=4,7,IF(L336=5,6.5,IF(L336=6,6,IF(L336=7,5.5,IF(L336=8,5,0))))))))+IF(L336&lt;=8,0,IF(L336&lt;=16,4,0))-IF(L336&lt;=8,0,IF(L336&lt;=16,(L336-9)*0.10625,0)),0)+IF(F336="JčEČ",IF(L336=1,17,IF(L336=2,13.02,IF(L336=3,10.32,IF(L336=4,6,IF(L336=5,5.5,IF(L336=6,5,IF(L336=7,4.5,IF(L336=8,4,0))))))))+IF(L336&lt;=8,0,IF(L336&lt;=16,3,0))-IF(L336&lt;=8,0,IF(L336&lt;=16,(L336-9)*0.085,0)),0)+IF(F336="NEAK",IF(L336=1,11.48,IF(L336=2,8.79,IF(L336=3,6.97,IF(L336=4,4.05,IF(L336=5,3.71,IF(L336=6,3.38,IF(L336=7,3.04,IF(L336=8,2.7,0))))))))+IF(L336&lt;=8,0,IF(L336&lt;=16,2,IF(L336&lt;=24,1.3,0)))-IF(L336&lt;=8,0,IF(L336&lt;=16,(L336-9)*0.0574,IF(L336&lt;=24,(L336-17)*0.0574,0))),0))*IF(L336&lt;0,1,IF(OR(F336="PČ",F336="PŽ",F336="PT"),IF(J336&lt;32,J336/32,1),1))* IF(L336&lt;0,1,IF(OR(F336="EČ",F336="EŽ",F336="JOŽ",F336="JPČ",F336="NEAK"),IF(J336&lt;24,J336/24,1),1))*IF(L336&lt;0,1,IF(OR(F336="PČneol",F336="JEČ",F336="JEOF",F336="JnPČ",F336="JnEČ",F336="JčPČ",F336="JčEČ"),IF(J336&lt;16,J336/16,1),1))*IF(L336&lt;0,1,IF(F336="EČneol",IF(J336&lt;8,J336/8,1),1))</f>
        <v>18</v>
      </c>
      <c r="O336" s="9">
        <f t="shared" ref="O336:O346" si="130">IF(F336="OŽ",N336,IF(H336="Ne",IF(J336*0.3&lt;J336-L336,N336,0),IF(J336*0.1&lt;J336-L336,N336,0)))</f>
        <v>18</v>
      </c>
      <c r="P336" s="4">
        <f t="shared" ref="P336" si="131">IF(O336=0,0,IF(F336="OŽ",IF(L336&gt;35,0,IF(J336&gt;35,(36-L336)*1.836,((36-L336)-(36-J336))*1.836)),0)+IF(F336="PČ",IF(L336&gt;31,0,IF(J336&gt;31,(32-L336)*1.347,((32-L336)-(32-J336))*1.347)),0)+ IF(F336="PČneol",IF(L336&gt;15,0,IF(J336&gt;15,(16-L336)*0.255,((16-L336)-(16-J336))*0.255)),0)+IF(F336="PŽ",IF(L336&gt;31,0,IF(J336&gt;31,(32-L336)*0.255,((32-L336)-(32-J336))*0.255)),0)+IF(F336="EČ",IF(L336&gt;23,0,IF(J336&gt;23,(24-L336)*0.612,((24-L336)-(24-J336))*0.612)),0)+IF(F336="EČneol",IF(L336&gt;7,0,IF(J336&gt;7,(8-L336)*0.204,((8-L336)-(8-J336))*0.204)),0)+IF(F336="EŽ",IF(L336&gt;23,0,IF(J336&gt;23,(24-L336)*0.204,((24-L336)-(24-J336))*0.204)),0)+IF(F336="PT",IF(L336&gt;31,0,IF(J336&gt;31,(32-L336)*0.204,((32-L336)-(32-J336))*0.204)),0)+IF(F336="JOŽ",IF(L336&gt;23,0,IF(J336&gt;23,(24-L336)*0.255,((24-L336)-(24-J336))*0.255)),0)+IF(F336="JPČ",IF(L336&gt;23,0,IF(J336&gt;23,(24-L336)*0.204,((24-L336)-(24-J336))*0.204)),0)+IF(F336="JEČ",IF(L336&gt;15,0,IF(J336&gt;15,(16-L336)*0.102,((16-L336)-(16-J336))*0.102)),0)+IF(F336="JEOF",IF(L336&gt;15,0,IF(J336&gt;15,(16-L336)*0.102,((16-L336)-(16-J336))*0.102)),0)+IF(F336="JnPČ",IF(L336&gt;15,0,IF(J336&gt;15,(16-L336)*0.153,((16-L336)-(16-J336))*0.153)),0)+IF(F336="JnEČ",IF(L336&gt;15,0,IF(J336&gt;15,(16-L336)*0.0765,((16-L336)-(16-J336))*0.0765)),0)+IF(F336="JčPČ",IF(L336&gt;15,0,IF(J336&gt;15,(16-L336)*0.06375,((16-L336)-(16-J336))*0.06375)),0)+IF(F336="JčEČ",IF(L336&gt;15,0,IF(J336&gt;15,(16-L336)*0.051,((16-L336)-(16-J336))*0.051)),0)+IF(F336="NEAK",IF(L336&gt;23,0,IF(J336&gt;23,(24-L336)*0.03444,((24-L336)-(24-J336))*0.03444)),0))</f>
        <v>3.2639999999999998</v>
      </c>
      <c r="Q336" s="11">
        <f t="shared" ref="Q336" si="132">IF(ISERROR(P336*100/N336),0,(P336*100/N336))</f>
        <v>18.133333333333333</v>
      </c>
      <c r="R336" s="10">
        <f t="shared" ref="R336:R346" si="133">IF(Q336&lt;=30,O336+P336,O336+O336*0.3)*IF(G336=1,0.4,IF(G336=2,0.75,IF(G336="1 (kas 4 m. 1 k. nerengiamos)",0.52,1)))*IF(D336="olimpinė",1,IF(M336="Ne",0.5,1))*IF(OR(A$5="Lietuvos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federacija"),IF(OR(J336&lt;8,K336&lt;16),0,1),1)*E336*IF(I336&lt;=1,1,1/I336)*IF(OR(A$5="Lietuvos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4.2527999999999997</v>
      </c>
      <c r="S336" s="8"/>
    </row>
    <row r="337" spans="1:19">
      <c r="A337" s="62">
        <v>2</v>
      </c>
      <c r="B337" s="62" t="s">
        <v>164</v>
      </c>
      <c r="C337" s="12" t="s">
        <v>34</v>
      </c>
      <c r="D337" s="62" t="s">
        <v>30</v>
      </c>
      <c r="E337" s="62">
        <v>1</v>
      </c>
      <c r="F337" s="62" t="s">
        <v>79</v>
      </c>
      <c r="G337" s="62">
        <v>1</v>
      </c>
      <c r="H337" s="62" t="s">
        <v>32</v>
      </c>
      <c r="I337" s="62"/>
      <c r="J337" s="62">
        <v>47</v>
      </c>
      <c r="K337" s="62">
        <v>18</v>
      </c>
      <c r="L337" s="62">
        <v>3</v>
      </c>
      <c r="M337" s="62" t="s">
        <v>33</v>
      </c>
      <c r="N337" s="3">
        <f t="shared" si="129"/>
        <v>36</v>
      </c>
      <c r="O337" s="9">
        <f t="shared" si="130"/>
        <v>36</v>
      </c>
      <c r="P337" s="4">
        <f t="shared" ref="P337:P346" si="134">IF(O337=0,0,IF(F337="OŽ",IF(L337&gt;35,0,IF(J337&gt;35,(36-L337)*1.836,((36-L337)-(36-J337))*1.836)),0)+IF(F337="PČ",IF(L337&gt;31,0,IF(J337&gt;31,(32-L337)*1.347,((32-L337)-(32-J337))*1.347)),0)+ IF(F337="PČneol",IF(L337&gt;15,0,IF(J337&gt;15,(16-L337)*0.255,((16-L337)-(16-J337))*0.255)),0)+IF(F337="PŽ",IF(L337&gt;31,0,IF(J337&gt;31,(32-L337)*0.255,((32-L337)-(32-J337))*0.255)),0)+IF(F337="EČ",IF(L337&gt;23,0,IF(J337&gt;23,(24-L337)*0.612,((24-L337)-(24-J337))*0.612)),0)+IF(F337="EČneol",IF(L337&gt;7,0,IF(J337&gt;7,(8-L337)*0.204,((8-L337)-(8-J337))*0.204)),0)+IF(F337="EŽ",IF(L337&gt;23,0,IF(J337&gt;23,(24-L337)*0.204,((24-L337)-(24-J337))*0.204)),0)+IF(F337="PT",IF(L337&gt;31,0,IF(J337&gt;31,(32-L337)*0.204,((32-L337)-(32-J337))*0.204)),0)+IF(F337="JOŽ",IF(L337&gt;23,0,IF(J337&gt;23,(24-L337)*0.255,((24-L337)-(24-J337))*0.255)),0)+IF(F337="JPČ",IF(L337&gt;23,0,IF(J337&gt;23,(24-L337)*0.204,((24-L337)-(24-J337))*0.204)),0)+IF(F337="JEČ",IF(L337&gt;15,0,IF(J337&gt;15,(16-L337)*0.102,((16-L337)-(16-J337))*0.102)),0)+IF(F337="JEOF",IF(L337&gt;15,0,IF(J337&gt;15,(16-L337)*0.102,((16-L337)-(16-J337))*0.102)),0)+IF(F337="JnPČ",IF(L337&gt;15,0,IF(J337&gt;15,(16-L337)*0.153,((16-L337)-(16-J337))*0.153)),0)+IF(F337="JnEČ",IF(L337&gt;15,0,IF(J337&gt;15,(16-L337)*0.0765,((16-L337)-(16-J337))*0.0765)),0)+IF(F337="JčPČ",IF(L337&gt;15,0,IF(J337&gt;15,(16-L337)*0.06375,((16-L337)-(16-J337))*0.06375)),0)+IF(F337="JčEČ",IF(L337&gt;15,0,IF(J337&gt;15,(16-L337)*0.051,((16-L337)-(16-J337))*0.051)),0)+IF(F337="NEAK",IF(L337&gt;23,0,IF(J337&gt;23,(24-L337)*0.03444,((24-L337)-(24-J337))*0.03444)),0))</f>
        <v>4.2839999999999998</v>
      </c>
      <c r="Q337" s="11">
        <f t="shared" ref="Q337:Q346" si="135">IF(ISERROR(P337*100/N337),0,(P337*100/N337))</f>
        <v>11.899999999999999</v>
      </c>
      <c r="R337" s="10">
        <f t="shared" si="133"/>
        <v>16.113600000000002</v>
      </c>
      <c r="S337" s="8"/>
    </row>
    <row r="338" spans="1:19">
      <c r="A338" s="62">
        <v>3</v>
      </c>
      <c r="B338" s="62" t="s">
        <v>168</v>
      </c>
      <c r="C338" s="12" t="s">
        <v>44</v>
      </c>
      <c r="D338" s="62" t="s">
        <v>30</v>
      </c>
      <c r="E338" s="62">
        <v>1</v>
      </c>
      <c r="F338" s="62" t="s">
        <v>79</v>
      </c>
      <c r="G338" s="62">
        <v>1</v>
      </c>
      <c r="H338" s="62" t="s">
        <v>32</v>
      </c>
      <c r="I338" s="62"/>
      <c r="J338" s="62">
        <v>48</v>
      </c>
      <c r="K338" s="62">
        <v>18</v>
      </c>
      <c r="L338" s="62">
        <v>22</v>
      </c>
      <c r="M338" s="62" t="s">
        <v>32</v>
      </c>
      <c r="N338" s="3">
        <f t="shared" si="129"/>
        <v>7.3</v>
      </c>
      <c r="O338" s="9">
        <f t="shared" si="130"/>
        <v>7.3</v>
      </c>
      <c r="P338" s="4">
        <f t="shared" si="134"/>
        <v>0.40799999999999997</v>
      </c>
      <c r="Q338" s="11">
        <f t="shared" si="135"/>
        <v>5.5890410958904111</v>
      </c>
      <c r="R338" s="10">
        <f t="shared" si="133"/>
        <v>1.5416000000000001</v>
      </c>
      <c r="S338" s="8"/>
    </row>
    <row r="339" spans="1:19">
      <c r="A339" s="62">
        <v>4</v>
      </c>
      <c r="B339" s="62" t="s">
        <v>168</v>
      </c>
      <c r="C339" s="12" t="s">
        <v>34</v>
      </c>
      <c r="D339" s="62" t="s">
        <v>30</v>
      </c>
      <c r="E339" s="62">
        <v>1</v>
      </c>
      <c r="F339" s="62" t="s">
        <v>79</v>
      </c>
      <c r="G339" s="62">
        <v>1</v>
      </c>
      <c r="H339" s="62" t="s">
        <v>32</v>
      </c>
      <c r="I339" s="62"/>
      <c r="J339" s="62">
        <v>47</v>
      </c>
      <c r="K339" s="62">
        <v>18</v>
      </c>
      <c r="L339" s="62">
        <v>24</v>
      </c>
      <c r="M339" s="62" t="s">
        <v>32</v>
      </c>
      <c r="N339" s="3">
        <f t="shared" si="129"/>
        <v>6.6199999999999992</v>
      </c>
      <c r="O339" s="9">
        <f t="shared" si="130"/>
        <v>6.6199999999999992</v>
      </c>
      <c r="P339" s="4">
        <f t="shared" si="134"/>
        <v>0</v>
      </c>
      <c r="Q339" s="11">
        <f t="shared" si="135"/>
        <v>0</v>
      </c>
      <c r="R339" s="10">
        <f t="shared" si="133"/>
        <v>1.3239999999999998</v>
      </c>
      <c r="S339" s="8"/>
    </row>
    <row r="340" spans="1:19">
      <c r="A340" s="62">
        <v>5</v>
      </c>
      <c r="B340" s="62" t="s">
        <v>168</v>
      </c>
      <c r="C340" s="12" t="s">
        <v>29</v>
      </c>
      <c r="D340" s="62" t="s">
        <v>30</v>
      </c>
      <c r="E340" s="62">
        <v>1</v>
      </c>
      <c r="F340" s="62" t="s">
        <v>79</v>
      </c>
      <c r="G340" s="62">
        <v>1</v>
      </c>
      <c r="H340" s="62" t="s">
        <v>32</v>
      </c>
      <c r="I340" s="62"/>
      <c r="J340" s="62">
        <v>48</v>
      </c>
      <c r="K340" s="62">
        <v>18</v>
      </c>
      <c r="L340" s="62">
        <v>18</v>
      </c>
      <c r="M340" s="62" t="s">
        <v>33</v>
      </c>
      <c r="N340" s="3">
        <f t="shared" si="129"/>
        <v>8.66</v>
      </c>
      <c r="O340" s="9">
        <f t="shared" si="130"/>
        <v>8.66</v>
      </c>
      <c r="P340" s="4">
        <f t="shared" si="134"/>
        <v>1.224</v>
      </c>
      <c r="Q340" s="11">
        <f t="shared" si="135"/>
        <v>14.133949191685911</v>
      </c>
      <c r="R340" s="10">
        <f t="shared" si="133"/>
        <v>3.9536000000000002</v>
      </c>
      <c r="S340" s="8"/>
    </row>
    <row r="341" spans="1:19">
      <c r="A341" s="62">
        <v>6</v>
      </c>
      <c r="B341" s="62" t="s">
        <v>117</v>
      </c>
      <c r="C341" s="12" t="s">
        <v>34</v>
      </c>
      <c r="D341" s="62" t="s">
        <v>30</v>
      </c>
      <c r="E341" s="62">
        <v>1</v>
      </c>
      <c r="F341" s="62" t="s">
        <v>79</v>
      </c>
      <c r="G341" s="62">
        <v>1</v>
      </c>
      <c r="H341" s="62" t="s">
        <v>32</v>
      </c>
      <c r="I341" s="62"/>
      <c r="J341" s="62">
        <v>26</v>
      </c>
      <c r="K341" s="62">
        <v>18</v>
      </c>
      <c r="L341" s="62">
        <v>6</v>
      </c>
      <c r="M341" s="62" t="s">
        <v>32</v>
      </c>
      <c r="N341" s="3">
        <f t="shared" si="129"/>
        <v>22</v>
      </c>
      <c r="O341" s="9">
        <f t="shared" si="130"/>
        <v>22</v>
      </c>
      <c r="P341" s="4">
        <f t="shared" si="134"/>
        <v>3.6719999999999997</v>
      </c>
      <c r="Q341" s="11">
        <f t="shared" si="135"/>
        <v>16.690909090909091</v>
      </c>
      <c r="R341" s="10">
        <f t="shared" si="133"/>
        <v>5.1344000000000003</v>
      </c>
      <c r="S341" s="8"/>
    </row>
    <row r="342" spans="1:19">
      <c r="A342" s="62">
        <v>7</v>
      </c>
      <c r="B342" s="62" t="s">
        <v>117</v>
      </c>
      <c r="C342" s="12" t="s">
        <v>29</v>
      </c>
      <c r="D342" s="62" t="s">
        <v>30</v>
      </c>
      <c r="E342" s="62">
        <v>1</v>
      </c>
      <c r="F342" s="62" t="s">
        <v>79</v>
      </c>
      <c r="G342" s="62">
        <v>1</v>
      </c>
      <c r="H342" s="62" t="s">
        <v>32</v>
      </c>
      <c r="I342" s="62"/>
      <c r="J342" s="62">
        <v>26</v>
      </c>
      <c r="K342" s="62">
        <v>18</v>
      </c>
      <c r="L342" s="62">
        <v>3</v>
      </c>
      <c r="M342" s="62" t="s">
        <v>33</v>
      </c>
      <c r="N342" s="3">
        <f t="shared" si="129"/>
        <v>36</v>
      </c>
      <c r="O342" s="9">
        <f t="shared" si="130"/>
        <v>36</v>
      </c>
      <c r="P342" s="4">
        <f t="shared" si="134"/>
        <v>4.2839999999999998</v>
      </c>
      <c r="Q342" s="11">
        <f t="shared" si="135"/>
        <v>11.899999999999999</v>
      </c>
      <c r="R342" s="10">
        <f t="shared" si="133"/>
        <v>16.113600000000002</v>
      </c>
      <c r="S342" s="8"/>
    </row>
    <row r="343" spans="1:19">
      <c r="A343" s="62">
        <v>8</v>
      </c>
      <c r="B343" s="62" t="s">
        <v>139</v>
      </c>
      <c r="C343" s="12" t="s">
        <v>44</v>
      </c>
      <c r="D343" s="62" t="s">
        <v>30</v>
      </c>
      <c r="E343" s="62">
        <v>1</v>
      </c>
      <c r="F343" s="62" t="s">
        <v>79</v>
      </c>
      <c r="G343" s="62">
        <v>1</v>
      </c>
      <c r="H343" s="62" t="s">
        <v>32</v>
      </c>
      <c r="I343" s="62"/>
      <c r="J343" s="62">
        <v>26</v>
      </c>
      <c r="K343" s="62">
        <v>18</v>
      </c>
      <c r="L343" s="62">
        <v>12</v>
      </c>
      <c r="M343" s="62" t="s">
        <v>33</v>
      </c>
      <c r="N343" s="3">
        <f>(IF(F343="OŽ",IF(L343=1,550.8,IF(L343=2,426.38,IF(L343=3,342.14,IF(L343=4,181.44,IF(L343=5,168.48,IF(L343=6,155.52,IF(L343=7,148.5,IF(L343=8,144,0))))))))+IF(L343&lt;=8,0,IF(L343&lt;=16,137.7,IF(L343&lt;=24,108,IF(L343&lt;=32,80.1,IF(L343&lt;=36,52.2,0)))))-IF(L343&lt;=8,0,IF(L343&lt;=16,(L343-9)*2.754,IF(L343&lt;=24,(L343-17)* 2.754,IF(L343&lt;=32,(L343-25)* 2.754,IF(L343&lt;=36,(L343-33)*2.754,0))))),0)+IF(F343="PČ",IF(L343=1,449,IF(L343=2,314.6,IF(L343=3,238,IF(L343=4,172,IF(L343=5,159,IF(L343=6,145,IF(L343=7,132,IF(L343=8,119,0))))))))+IF(L343&lt;=8,0,IF(L343&lt;=16,88,IF(L343&lt;=24,55,IF(L343&lt;=32,22,0))))-IF(L343&lt;=8,0,IF(L343&lt;=16,(L343-9)*2.245,IF(L343&lt;=24,(L343-17)*2.245,IF(L343&lt;=32,(L343-25)*2.245,0)))),0)+IF(F343="PČneol",IF(L343=1,85,IF(L343=2,64.61,IF(L343=3,50.76,IF(L343=4,16.25,IF(L343=5,15,IF(L343=6,13.75,IF(L343=7,12.5,IF(L343=8,11.25,0))))))))+IF(L343&lt;=8,0,IF(L343&lt;=16,9,0))-IF(L343&lt;=8,0,IF(L343&lt;=16,(L343-9)*0.425,0)),0)+IF(F343="PŽ",IF(L343=1,85,IF(L343=2,59.5,IF(L343=3,45,IF(L343=4,32.5,IF(L343=5,30,IF(L343=6,27.5,IF(L343=7,25,IF(L343=8,22.5,0))))))))+IF(L343&lt;=8,0,IF(L343&lt;=16,19,IF(L343&lt;=24,13,IF(L343&lt;=32,8,0))))-IF(L343&lt;=8,0,IF(L343&lt;=16,(L343-9)*0.425,IF(L343&lt;=24,(L343-17)*0.425,IF(L343&lt;=32,(L343-25)*0.425,0)))),0)+IF(F343="EČ",IF(L343=1,204,IF(L343=2,156.24,IF(L343=3,123.84,IF(L343=4,72,IF(L343=5,66,IF(L343=6,60,IF(L343=7,54,IF(L343=8,48,0))))))))+IF(L343&lt;=8,0,IF(L343&lt;=16,40,IF(L343&lt;=24,25,0)))-IF(L343&lt;=8,0,IF(L343&lt;=16,(L343-9)*1.02,IF(L343&lt;=24,(L343-17)*1.02,0))),0)+IF(F343="EČneol",IF(L343=1,68,IF(L343=2,51.69,IF(L343=3,40.61,IF(L343=4,13,IF(L343=5,12,IF(L343=6,11,IF(L343=7,10,IF(L343=8,9,0)))))))))+IF(F343="EŽ",IF(L343=1,68,IF(L343=2,47.6,IF(L343=3,36,IF(L343=4,18,IF(L343=5,16.5,IF(L343=6,15,IF(L343=7,13.5,IF(L343=8,12,0))))))))+IF(L343&lt;=8,0,IF(L343&lt;=16,10,IF(L343&lt;=24,6,0)))-IF(L343&lt;=8,0,IF(L343&lt;=16,(L343-9)*0.34,IF(L343&lt;=24,(L343-17)*0.34,0))),0)+IF(F343="PT",IF(L343=1,68,IF(L343=2,52.08,IF(L343=3,41.28,IF(L343=4,24,IF(L343=5,22,IF(L343=6,20,IF(L343=7,18,IF(L343=8,16,0))))))))+IF(L343&lt;=8,0,IF(L343&lt;=16,13,IF(L343&lt;=24,9,IF(L343&lt;=32,4,0))))-IF(L343&lt;=8,0,IF(L343&lt;=16,(L343-9)*0.34,IF(L343&lt;=24,(L343-17)*0.34,IF(L343&lt;=32,(L343-25)*0.34,0)))),0)+IF(F343="JOŽ",IF(L343=1,85,IF(L343=2,59.5,IF(L343=3,45,IF(L343=4,32.5,IF(L343=5,30,IF(L343=6,27.5,IF(L343=7,25,IF(L343=8,22.5,0))))))))+IF(L343&lt;=8,0,IF(L343&lt;=16,19,IF(L343&lt;=24,13,0)))-IF(L343&lt;=8,0,IF(L343&lt;=16,(L343-9)*0.425,IF(L343&lt;=24,(L343-17)*0.425,0))),0)+IF(F343="JPČ",IF(L343=1,68,IF(L343=2,47.6,IF(L343=3,36,IF(L343=4,26,IF(L343=5,24,IF(L343=6,22,IF(L343=7,20,IF(L343=8,18,0))))))))+IF(L343&lt;=8,0,IF(L343&lt;=16,13,IF(L343&lt;=24,9,0)))-IF(L343&lt;=8,0,IF(L343&lt;=16,(L343-9)*0.34,IF(L343&lt;=24,(L343-17)*0.34,0))),0)+IF(F343="JEČ",IF(L343=1,34,IF(L343=2,26.04,IF(L343=3,20.6,IF(L343=4,12,IF(L343=5,11,IF(L343=6,10,IF(L343=7,9,IF(L343=8,8,0))))))))+IF(L343&lt;=8,0,IF(L343&lt;=16,6,0))-IF(L343&lt;=8,0,IF(L343&lt;=16,(L343-9)*0.17,0)),0)+IF(F343="JEOF",IF(L343=1,34,IF(L343=2,26.04,IF(L343=3,20.6,IF(L343=4,12,IF(L343=5,11,IF(L343=6,10,IF(L343=7,9,IF(L343=8,8,0))))))))+IF(L343&lt;=8,0,IF(L343&lt;=16,6,0))-IF(L343&lt;=8,0,IF(L343&lt;=16,(L343-9)*0.17,0)),0)+IF(F343="JnPČ",IF(L343=1,51,IF(L343=2,35.7,IF(L343=3,27,IF(L343=4,19.5,IF(L343=5,18,IF(L343=6,16.5,IF(L343=7,15,IF(L343=8,13.5,0))))))))+IF(L343&lt;=8,0,IF(L343&lt;=16,10,0))-IF(L343&lt;=8,0,IF(L343&lt;=16,(L343-9)*0.255,0)),0)+IF(F343="JnEČ",IF(L343=1,25.5,IF(L343=2,19.53,IF(L343=3,15.48,IF(L343=4,9,IF(L343=5,8.25,IF(L343=6,7.5,IF(L343=7,6.75,IF(L343=8,6,0))))))))+IF(L343&lt;=8,0,IF(L343&lt;=16,5,0))-IF(L343&lt;=8,0,IF(L343&lt;=16,(L343-9)*0.1275,0)),0)+IF(F343="JčPČ",IF(L343=1,21.25,IF(L343=2,14.5,IF(L343=3,11.5,IF(L343=4,7,IF(L343=5,6.5,IF(L343=6,6,IF(L343=7,5.5,IF(L343=8,5,0))))))))+IF(L343&lt;=8,0,IF(L343&lt;=16,4,0))-IF(L343&lt;=8,0,IF(L343&lt;=16,(L343-9)*0.10625,0)),0)+IF(F343="JčEČ",IF(L343=1,17,IF(L343=2,13.02,IF(L343=3,10.32,IF(L343=4,6,IF(L343=5,5.5,IF(L343=6,5,IF(L343=7,4.5,IF(L343=8,4,0))))))))+IF(L343&lt;=8,0,IF(L343&lt;=16,3,0))-IF(L343&lt;=8,0,IF(L343&lt;=16,(L343-9)*0.085,0)),0)+IF(F343="NEAK",IF(L343=1,11.48,IF(L343=2,8.79,IF(L343=3,6.97,IF(L343=4,4.05,IF(L343=5,3.71,IF(L343=6,3.38,IF(L343=7,3.04,IF(L343=8,2.7,0))))))))+IF(L343&lt;=8,0,IF(L343&lt;=16,2,IF(L343&lt;=24,1.3,0)))-IF(L343&lt;=8,0,IF(L343&lt;=16,(L343-9)*0.0574,IF(L343&lt;=24,(L343-17)*0.0574,0))),0))*IF(L343&lt;0,1,IF(OR(F343="PČ",F343="PŽ",F343="PT"),IF(J343&lt;32,J343/32,1),1))* IF(L343&lt;0,1,IF(OR(F343="EČ",F343="EŽ",F343="JOŽ",F343="JPČ",F343="NEAK"),IF(J343&lt;24,J343/24,1),1))*IF(L343&lt;0,1,IF(OR(F343="PČneol",F343="JEČ",F343="JEOF",F343="JnPČ",F343="JnEČ",F343="JčPČ",F343="JčEČ"),IF(J343&lt;16,J343/16,1),1))*IF(L343&lt;0,1,IF(F343="EČneol",IF(J343&lt;8,J343/8,1),1))</f>
        <v>11.98</v>
      </c>
      <c r="O343" s="9">
        <f>IF(F343="OŽ",N343,IF(H343="Ne",IF(J343*0.3&lt;J343-L343,N343,0),IF(J343*0.1&lt;J343-L343,N343,0)))</f>
        <v>11.98</v>
      </c>
      <c r="P343" s="4">
        <f t="shared" si="134"/>
        <v>2.448</v>
      </c>
      <c r="Q343" s="11">
        <f>IF(ISERROR(P343*100/N343),0,(P343*100/N343))</f>
        <v>20.434056761268778</v>
      </c>
      <c r="R343" s="10">
        <f t="shared" si="133"/>
        <v>5.7712000000000003</v>
      </c>
      <c r="S343" s="8"/>
    </row>
    <row r="344" spans="1:19" s="8" customFormat="1">
      <c r="A344" s="62">
        <v>9</v>
      </c>
      <c r="B344" s="62" t="s">
        <v>139</v>
      </c>
      <c r="C344" s="12" t="s">
        <v>34</v>
      </c>
      <c r="D344" s="62" t="s">
        <v>30</v>
      </c>
      <c r="E344" s="62">
        <v>1</v>
      </c>
      <c r="F344" s="62" t="s">
        <v>79</v>
      </c>
      <c r="G344" s="62">
        <v>1</v>
      </c>
      <c r="H344" s="62" t="s">
        <v>32</v>
      </c>
      <c r="I344" s="62"/>
      <c r="J344" s="62">
        <v>26</v>
      </c>
      <c r="K344" s="62">
        <v>18</v>
      </c>
      <c r="L344" s="62">
        <v>14</v>
      </c>
      <c r="M344" s="62" t="s">
        <v>32</v>
      </c>
      <c r="N344" s="3">
        <f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11.3</v>
      </c>
      <c r="O344" s="9">
        <f>IF(F344="OŽ",N344,IF(H344="Ne",IF(J344*0.3&lt;J344-L344,N344,0),IF(J344*0.1&lt;J344-L344,N344,0)))</f>
        <v>11.3</v>
      </c>
      <c r="P344" s="4">
        <f t="shared" si="134"/>
        <v>2.04</v>
      </c>
      <c r="Q344" s="11">
        <f>IF(ISERROR(P344*100/N344),0,(P344*100/N344))</f>
        <v>18.053097345132741</v>
      </c>
      <c r="R344" s="10">
        <f t="shared" si="133"/>
        <v>2.6680000000000001</v>
      </c>
    </row>
    <row r="345" spans="1:19">
      <c r="A345" s="62">
        <v>10</v>
      </c>
      <c r="B345" s="62" t="s">
        <v>139</v>
      </c>
      <c r="C345" s="12" t="s">
        <v>29</v>
      </c>
      <c r="D345" s="62" t="s">
        <v>30</v>
      </c>
      <c r="E345" s="62">
        <v>1</v>
      </c>
      <c r="F345" s="62" t="s">
        <v>79</v>
      </c>
      <c r="G345" s="62">
        <v>1</v>
      </c>
      <c r="H345" s="62" t="s">
        <v>32</v>
      </c>
      <c r="I345" s="62"/>
      <c r="J345" s="62">
        <v>26</v>
      </c>
      <c r="K345" s="62">
        <v>18</v>
      </c>
      <c r="L345" s="62">
        <v>16</v>
      </c>
      <c r="M345" s="62" t="s">
        <v>32</v>
      </c>
      <c r="N345" s="3">
        <f t="shared" si="129"/>
        <v>10.62</v>
      </c>
      <c r="O345" s="9">
        <f t="shared" si="130"/>
        <v>10.62</v>
      </c>
      <c r="P345" s="4">
        <f t="shared" si="134"/>
        <v>1.6319999999999999</v>
      </c>
      <c r="Q345" s="11">
        <f t="shared" si="135"/>
        <v>15.36723163841808</v>
      </c>
      <c r="R345" s="10">
        <f t="shared" si="133"/>
        <v>2.4504000000000001</v>
      </c>
      <c r="S345" s="8"/>
    </row>
    <row r="346" spans="1:19" ht="60">
      <c r="A346" s="62">
        <v>11</v>
      </c>
      <c r="B346" s="62" t="s">
        <v>169</v>
      </c>
      <c r="C346" s="12" t="s">
        <v>37</v>
      </c>
      <c r="D346" s="62" t="s">
        <v>30</v>
      </c>
      <c r="E346" s="62">
        <v>3</v>
      </c>
      <c r="F346" s="62" t="s">
        <v>79</v>
      </c>
      <c r="G346" s="62">
        <v>1</v>
      </c>
      <c r="H346" s="62" t="s">
        <v>32</v>
      </c>
      <c r="I346" s="62"/>
      <c r="J346" s="62">
        <v>8</v>
      </c>
      <c r="K346" s="62">
        <v>18</v>
      </c>
      <c r="L346" s="62">
        <v>3</v>
      </c>
      <c r="M346" s="62" t="s">
        <v>33</v>
      </c>
      <c r="N346" s="3">
        <f t="shared" si="129"/>
        <v>12</v>
      </c>
      <c r="O346" s="9">
        <f t="shared" si="130"/>
        <v>12</v>
      </c>
      <c r="P346" s="4">
        <f t="shared" si="134"/>
        <v>1.02</v>
      </c>
      <c r="Q346" s="11">
        <f t="shared" si="135"/>
        <v>8.5</v>
      </c>
      <c r="R346" s="10">
        <f t="shared" si="133"/>
        <v>15.624000000000001</v>
      </c>
      <c r="S346" s="8"/>
    </row>
    <row r="347" spans="1:19">
      <c r="A347" s="65" t="s">
        <v>39</v>
      </c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7"/>
      <c r="R347" s="10">
        <f>SUM(R336:R346)</f>
        <v>74.947199999999995</v>
      </c>
      <c r="S347" s="8"/>
    </row>
    <row r="348" spans="1:19" ht="15.75">
      <c r="A348" s="24" t="s">
        <v>165</v>
      </c>
      <c r="B348" s="2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6"/>
      <c r="S348" s="8"/>
    </row>
    <row r="349" spans="1:19">
      <c r="A349" s="49" t="s">
        <v>51</v>
      </c>
      <c r="B349" s="49"/>
      <c r="C349" s="49"/>
      <c r="D349" s="49"/>
      <c r="E349" s="49"/>
      <c r="F349" s="49"/>
      <c r="G349" s="49"/>
      <c r="H349" s="49"/>
      <c r="I349" s="49"/>
      <c r="J349" s="15"/>
      <c r="K349" s="15"/>
      <c r="L349" s="15"/>
      <c r="M349" s="15"/>
      <c r="N349" s="15"/>
      <c r="O349" s="15"/>
      <c r="P349" s="15"/>
      <c r="Q349" s="15"/>
      <c r="R349" s="16"/>
      <c r="S349" s="8"/>
    </row>
    <row r="350" spans="1:19" s="8" customFormat="1">
      <c r="A350" s="49"/>
      <c r="B350" s="49"/>
      <c r="C350" s="49"/>
      <c r="D350" s="49"/>
      <c r="E350" s="49"/>
      <c r="F350" s="49"/>
      <c r="G350" s="49"/>
      <c r="H350" s="49"/>
      <c r="I350" s="49"/>
      <c r="J350" s="15"/>
      <c r="K350" s="15"/>
      <c r="L350" s="15"/>
      <c r="M350" s="15"/>
      <c r="N350" s="15"/>
      <c r="O350" s="15"/>
      <c r="P350" s="15"/>
      <c r="Q350" s="15"/>
      <c r="R350" s="16"/>
    </row>
    <row r="351" spans="1:19">
      <c r="A351" s="68" t="s">
        <v>170</v>
      </c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58"/>
      <c r="R351" s="8"/>
      <c r="S351" s="8"/>
    </row>
    <row r="352" spans="1:19" ht="18">
      <c r="A352" s="70" t="s">
        <v>27</v>
      </c>
      <c r="B352" s="71"/>
      <c r="C352" s="71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8"/>
      <c r="R352" s="8"/>
      <c r="S352" s="8"/>
    </row>
    <row r="353" spans="1:19">
      <c r="A353" s="68" t="s">
        <v>171</v>
      </c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58"/>
      <c r="R353" s="8"/>
      <c r="S353" s="8"/>
    </row>
    <row r="354" spans="1:19">
      <c r="A354" s="62">
        <v>1</v>
      </c>
      <c r="B354" s="62" t="s">
        <v>172</v>
      </c>
      <c r="C354" s="12" t="s">
        <v>116</v>
      </c>
      <c r="D354" s="62" t="s">
        <v>30</v>
      </c>
      <c r="E354" s="62">
        <v>1</v>
      </c>
      <c r="F354" s="62" t="s">
        <v>100</v>
      </c>
      <c r="G354" s="62">
        <v>1</v>
      </c>
      <c r="H354" s="62" t="s">
        <v>32</v>
      </c>
      <c r="I354" s="62"/>
      <c r="J354" s="62">
        <v>39</v>
      </c>
      <c r="K354" s="62">
        <v>14</v>
      </c>
      <c r="L354" s="62">
        <v>12</v>
      </c>
      <c r="M354" s="62" t="s">
        <v>33</v>
      </c>
      <c r="N354" s="3">
        <f t="shared" ref="N354:N359" si="136">(IF(F354="OŽ",IF(L354=1,550.8,IF(L354=2,426.38,IF(L354=3,342.14,IF(L354=4,181.44,IF(L354=5,168.48,IF(L354=6,155.52,IF(L354=7,148.5,IF(L354=8,144,0))))))))+IF(L354&lt;=8,0,IF(L354&lt;=16,137.7,IF(L354&lt;=24,108,IF(L354&lt;=32,80.1,IF(L354&lt;=36,52.2,0)))))-IF(L354&lt;=8,0,IF(L354&lt;=16,(L354-9)*2.754,IF(L354&lt;=24,(L354-17)* 2.754,IF(L354&lt;=32,(L354-25)* 2.754,IF(L354&lt;=36,(L354-33)*2.754,0))))),0)+IF(F354="PČ",IF(L354=1,449,IF(L354=2,314.6,IF(L354=3,238,IF(L354=4,172,IF(L354=5,159,IF(L354=6,145,IF(L354=7,132,IF(L354=8,119,0))))))))+IF(L354&lt;=8,0,IF(L354&lt;=16,88,IF(L354&lt;=24,55,IF(L354&lt;=32,22,0))))-IF(L354&lt;=8,0,IF(L354&lt;=16,(L354-9)*2.245,IF(L354&lt;=24,(L354-17)*2.245,IF(L354&lt;=32,(L354-25)*2.245,0)))),0)+IF(F354="PČneol",IF(L354=1,85,IF(L354=2,64.61,IF(L354=3,50.76,IF(L354=4,16.25,IF(L354=5,15,IF(L354=6,13.75,IF(L354=7,12.5,IF(L354=8,11.25,0))))))))+IF(L354&lt;=8,0,IF(L354&lt;=16,9,0))-IF(L354&lt;=8,0,IF(L354&lt;=16,(L354-9)*0.425,0)),0)+IF(F354="PŽ",IF(L354=1,85,IF(L354=2,59.5,IF(L354=3,45,IF(L354=4,32.5,IF(L354=5,30,IF(L354=6,27.5,IF(L354=7,25,IF(L354=8,22.5,0))))))))+IF(L354&lt;=8,0,IF(L354&lt;=16,19,IF(L354&lt;=24,13,IF(L354&lt;=32,8,0))))-IF(L354&lt;=8,0,IF(L354&lt;=16,(L354-9)*0.425,IF(L354&lt;=24,(L354-17)*0.425,IF(L354&lt;=32,(L354-25)*0.425,0)))),0)+IF(F354="EČ",IF(L354=1,204,IF(L354=2,156.24,IF(L354=3,123.84,IF(L354=4,72,IF(L354=5,66,IF(L354=6,60,IF(L354=7,54,IF(L354=8,48,0))))))))+IF(L354&lt;=8,0,IF(L354&lt;=16,40,IF(L354&lt;=24,25,0)))-IF(L354&lt;=8,0,IF(L354&lt;=16,(L354-9)*1.02,IF(L354&lt;=24,(L354-17)*1.02,0))),0)+IF(F354="EČneol",IF(L354=1,68,IF(L354=2,51.69,IF(L354=3,40.61,IF(L354=4,13,IF(L354=5,12,IF(L354=6,11,IF(L354=7,10,IF(L354=8,9,0)))))))))+IF(F354="EŽ",IF(L354=1,68,IF(L354=2,47.6,IF(L354=3,36,IF(L354=4,18,IF(L354=5,16.5,IF(L354=6,15,IF(L354=7,13.5,IF(L354=8,12,0))))))))+IF(L354&lt;=8,0,IF(L354&lt;=16,10,IF(L354&lt;=24,6,0)))-IF(L354&lt;=8,0,IF(L354&lt;=16,(L354-9)*0.34,IF(L354&lt;=24,(L354-17)*0.34,0))),0)+IF(F354="PT",IF(L354=1,68,IF(L354=2,52.08,IF(L354=3,41.28,IF(L354=4,24,IF(L354=5,22,IF(L354=6,20,IF(L354=7,18,IF(L354=8,16,0))))))))+IF(L354&lt;=8,0,IF(L354&lt;=16,13,IF(L354&lt;=24,9,IF(L354&lt;=32,4,0))))-IF(L354&lt;=8,0,IF(L354&lt;=16,(L354-9)*0.34,IF(L354&lt;=24,(L354-17)*0.34,IF(L354&lt;=32,(L354-25)*0.34,0)))),0)+IF(F354="JOŽ",IF(L354=1,85,IF(L354=2,59.5,IF(L354=3,45,IF(L354=4,32.5,IF(L354=5,30,IF(L354=6,27.5,IF(L354=7,25,IF(L354=8,22.5,0))))))))+IF(L354&lt;=8,0,IF(L354&lt;=16,19,IF(L354&lt;=24,13,0)))-IF(L354&lt;=8,0,IF(L354&lt;=16,(L354-9)*0.425,IF(L354&lt;=24,(L354-17)*0.425,0))),0)+IF(F354="JPČ",IF(L354=1,68,IF(L354=2,47.6,IF(L354=3,36,IF(L354=4,26,IF(L354=5,24,IF(L354=6,22,IF(L354=7,20,IF(L354=8,18,0))))))))+IF(L354&lt;=8,0,IF(L354&lt;=16,13,IF(L354&lt;=24,9,0)))-IF(L354&lt;=8,0,IF(L354&lt;=16,(L354-9)*0.34,IF(L354&lt;=24,(L354-17)*0.34,0))),0)+IF(F354="JEČ",IF(L354=1,34,IF(L354=2,26.04,IF(L354=3,20.6,IF(L354=4,12,IF(L354=5,11,IF(L354=6,10,IF(L354=7,9,IF(L354=8,8,0))))))))+IF(L354&lt;=8,0,IF(L354&lt;=16,6,0))-IF(L354&lt;=8,0,IF(L354&lt;=16,(L354-9)*0.17,0)),0)+IF(F354="JEOF",IF(L354=1,34,IF(L354=2,26.04,IF(L354=3,20.6,IF(L354=4,12,IF(L354=5,11,IF(L354=6,10,IF(L354=7,9,IF(L354=8,8,0))))))))+IF(L354&lt;=8,0,IF(L354&lt;=16,6,0))-IF(L354&lt;=8,0,IF(L354&lt;=16,(L354-9)*0.17,0)),0)+IF(F354="JnPČ",IF(L354=1,51,IF(L354=2,35.7,IF(L354=3,27,IF(L354=4,19.5,IF(L354=5,18,IF(L354=6,16.5,IF(L354=7,15,IF(L354=8,13.5,0))))))))+IF(L354&lt;=8,0,IF(L354&lt;=16,10,0))-IF(L354&lt;=8,0,IF(L354&lt;=16,(L354-9)*0.255,0)),0)+IF(F354="JnEČ",IF(L354=1,25.5,IF(L354=2,19.53,IF(L354=3,15.48,IF(L354=4,9,IF(L354=5,8.25,IF(L354=6,7.5,IF(L354=7,6.75,IF(L354=8,6,0))))))))+IF(L354&lt;=8,0,IF(L354&lt;=16,5,0))-IF(L354&lt;=8,0,IF(L354&lt;=16,(L354-9)*0.1275,0)),0)+IF(F354="JčPČ",IF(L354=1,21.25,IF(L354=2,14.5,IF(L354=3,11.5,IF(L354=4,7,IF(L354=5,6.5,IF(L354=6,6,IF(L354=7,5.5,IF(L354=8,5,0))))))))+IF(L354&lt;=8,0,IF(L354&lt;=16,4,0))-IF(L354&lt;=8,0,IF(L354&lt;=16,(L354-9)*0.10625,0)),0)+IF(F354="JčEČ",IF(L354=1,17,IF(L354=2,13.02,IF(L354=3,10.32,IF(L354=4,6,IF(L354=5,5.5,IF(L354=6,5,IF(L354=7,4.5,IF(L354=8,4,0))))))))+IF(L354&lt;=8,0,IF(L354&lt;=16,3,0))-IF(L354&lt;=8,0,IF(L354&lt;=16,(L354-9)*0.085,0)),0)+IF(F354="NEAK",IF(L354=1,11.48,IF(L354=2,8.79,IF(L354=3,6.97,IF(L354=4,4.05,IF(L354=5,3.71,IF(L354=6,3.38,IF(L354=7,3.04,IF(L354=8,2.7,0))))))))+IF(L354&lt;=8,0,IF(L354&lt;=16,2,IF(L354&lt;=24,1.3,0)))-IF(L354&lt;=8,0,IF(L354&lt;=16,(L354-9)*0.0574,IF(L354&lt;=24,(L354-17)*0.0574,0))),0))*IF(L354&lt;0,1,IF(OR(F354="PČ",F354="PŽ",F354="PT"),IF(J354&lt;32,J354/32,1),1))* IF(L354&lt;0,1,IF(OR(F354="EČ",F354="EŽ",F354="JOŽ",F354="JPČ",F354="NEAK"),IF(J354&lt;24,J354/24,1),1))*IF(L354&lt;0,1,IF(OR(F354="PČneol",F354="JEČ",F354="JEOF",F354="JnPČ",F354="JnEČ",F354="JčPČ",F354="JčEČ"),IF(J354&lt;16,J354/16,1),1))*IF(L354&lt;0,1,IF(F354="EČneol",IF(J354&lt;8,J354/8,1),1))</f>
        <v>4.6174999999999997</v>
      </c>
      <c r="O354" s="9">
        <f t="shared" ref="O354:O359" si="137">IF(F354="OŽ",N354,IF(H354="Ne",IF(J354*0.3&lt;J354-L354,N354,0),IF(J354*0.1&lt;J354-L354,N354,0)))</f>
        <v>4.6174999999999997</v>
      </c>
      <c r="P354" s="4">
        <f t="shared" ref="P354" si="138">IF(O354=0,0,IF(F354="OŽ",IF(L354&gt;35,0,IF(J354&gt;35,(36-L354)*1.836,((36-L354)-(36-J354))*1.836)),0)+IF(F354="PČ",IF(L354&gt;31,0,IF(J354&gt;31,(32-L354)*1.347,((32-L354)-(32-J354))*1.347)),0)+ IF(F354="PČneol",IF(L354&gt;15,0,IF(J354&gt;15,(16-L354)*0.255,((16-L354)-(16-J354))*0.255)),0)+IF(F354="PŽ",IF(L354&gt;31,0,IF(J354&gt;31,(32-L354)*0.255,((32-L354)-(32-J354))*0.255)),0)+IF(F354="EČ",IF(L354&gt;23,0,IF(J354&gt;23,(24-L354)*0.612,((24-L354)-(24-J354))*0.612)),0)+IF(F354="EČneol",IF(L354&gt;7,0,IF(J354&gt;7,(8-L354)*0.204,((8-L354)-(8-J354))*0.204)),0)+IF(F354="EŽ",IF(L354&gt;23,0,IF(J354&gt;23,(24-L354)*0.204,((24-L354)-(24-J354))*0.204)),0)+IF(F354="PT",IF(L354&gt;31,0,IF(J354&gt;31,(32-L354)*0.204,((32-L354)-(32-J354))*0.204)),0)+IF(F354="JOŽ",IF(L354&gt;23,0,IF(J354&gt;23,(24-L354)*0.255,((24-L354)-(24-J354))*0.255)),0)+IF(F354="JPČ",IF(L354&gt;23,0,IF(J354&gt;23,(24-L354)*0.204,((24-L354)-(24-J354))*0.204)),0)+IF(F354="JEČ",IF(L354&gt;15,0,IF(J354&gt;15,(16-L354)*0.102,((16-L354)-(16-J354))*0.102)),0)+IF(F354="JEOF",IF(L354&gt;15,0,IF(J354&gt;15,(16-L354)*0.102,((16-L354)-(16-J354))*0.102)),0)+IF(F354="JnPČ",IF(L354&gt;15,0,IF(J354&gt;15,(16-L354)*0.153,((16-L354)-(16-J354))*0.153)),0)+IF(F354="JnEČ",IF(L354&gt;15,0,IF(J354&gt;15,(16-L354)*0.0765,((16-L354)-(16-J354))*0.0765)),0)+IF(F354="JčPČ",IF(L354&gt;15,0,IF(J354&gt;15,(16-L354)*0.06375,((16-L354)-(16-J354))*0.06375)),0)+IF(F354="JčEČ",IF(L354&gt;15,0,IF(J354&gt;15,(16-L354)*0.051,((16-L354)-(16-J354))*0.051)),0)+IF(F354="NEAK",IF(L354&gt;23,0,IF(J354&gt;23,(24-L354)*0.03444,((24-L354)-(24-J354))*0.03444)),0))</f>
        <v>0.30599999999999999</v>
      </c>
      <c r="Q354" s="11">
        <f t="shared" ref="Q354" si="139">IF(ISERROR(P354*100/N354),0,(P354*100/N354))</f>
        <v>6.6269626421223604</v>
      </c>
      <c r="R354" s="10">
        <f t="shared" ref="R354:R359" si="140">IF(Q354&lt;=30,O354+P354,O354+O354*0.3)*IF(G354=1,0.4,IF(G354=2,0.75,IF(G354="1 (kas 4 m. 1 k. nerengiamos)",0.52,1)))*IF(D354="olimpinė",1,IF(M354="Ne",0.5,1))*IF(OR(A$5="Lietuvos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federacija"),IF(OR(J354&lt;8,K354&lt;16),0,1),1)*E354*IF(I354&lt;=1,1,1/I354)*IF(OR(A$5="Lietuvos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4" s="8"/>
    </row>
    <row r="355" spans="1:19">
      <c r="A355" s="62">
        <v>2</v>
      </c>
      <c r="B355" s="62" t="s">
        <v>173</v>
      </c>
      <c r="C355" s="12" t="s">
        <v>116</v>
      </c>
      <c r="D355" s="62" t="s">
        <v>30</v>
      </c>
      <c r="E355" s="62">
        <v>1</v>
      </c>
      <c r="F355" s="62" t="s">
        <v>100</v>
      </c>
      <c r="G355" s="62">
        <v>1</v>
      </c>
      <c r="H355" s="62" t="s">
        <v>32</v>
      </c>
      <c r="I355" s="62"/>
      <c r="J355" s="62">
        <v>25</v>
      </c>
      <c r="K355" s="62">
        <v>9</v>
      </c>
      <c r="L355" s="62">
        <v>16</v>
      </c>
      <c r="M355" s="62" t="s">
        <v>32</v>
      </c>
      <c r="N355" s="3">
        <f t="shared" si="136"/>
        <v>4.1074999999999999</v>
      </c>
      <c r="O355" s="9">
        <f t="shared" si="137"/>
        <v>4.1074999999999999</v>
      </c>
      <c r="P355" s="4">
        <f t="shared" ref="P355:P359" si="141">IF(O355=0,0,IF(F355="OŽ",IF(L355&gt;35,0,IF(J355&gt;35,(36-L355)*1.836,((36-L355)-(36-J355))*1.836)),0)+IF(F355="PČ",IF(L355&gt;31,0,IF(J355&gt;31,(32-L355)*1.347,((32-L355)-(32-J355))*1.347)),0)+ IF(F355="PČneol",IF(L355&gt;15,0,IF(J355&gt;15,(16-L355)*0.255,((16-L355)-(16-J355))*0.255)),0)+IF(F355="PŽ",IF(L355&gt;31,0,IF(J355&gt;31,(32-L355)*0.255,((32-L355)-(32-J355))*0.255)),0)+IF(F355="EČ",IF(L355&gt;23,0,IF(J355&gt;23,(24-L355)*0.612,((24-L355)-(24-J355))*0.612)),0)+IF(F355="EČneol",IF(L355&gt;7,0,IF(J355&gt;7,(8-L355)*0.204,((8-L355)-(8-J355))*0.204)),0)+IF(F355="EŽ",IF(L355&gt;23,0,IF(J355&gt;23,(24-L355)*0.204,((24-L355)-(24-J355))*0.204)),0)+IF(F355="PT",IF(L355&gt;31,0,IF(J355&gt;31,(32-L355)*0.204,((32-L355)-(32-J355))*0.204)),0)+IF(F355="JOŽ",IF(L355&gt;23,0,IF(J355&gt;23,(24-L355)*0.255,((24-L355)-(24-J355))*0.255)),0)+IF(F355="JPČ",IF(L355&gt;23,0,IF(J355&gt;23,(24-L355)*0.204,((24-L355)-(24-J355))*0.204)),0)+IF(F355="JEČ",IF(L355&gt;15,0,IF(J355&gt;15,(16-L355)*0.102,((16-L355)-(16-J355))*0.102)),0)+IF(F355="JEOF",IF(L355&gt;15,0,IF(J355&gt;15,(16-L355)*0.102,((16-L355)-(16-J355))*0.102)),0)+IF(F355="JnPČ",IF(L355&gt;15,0,IF(J355&gt;15,(16-L355)*0.153,((16-L355)-(16-J355))*0.153)),0)+IF(F355="JnEČ",IF(L355&gt;15,0,IF(J355&gt;15,(16-L355)*0.0765,((16-L355)-(16-J355))*0.0765)),0)+IF(F355="JčPČ",IF(L355&gt;15,0,IF(J355&gt;15,(16-L355)*0.06375,((16-L355)-(16-J355))*0.06375)),0)+IF(F355="JčEČ",IF(L355&gt;15,0,IF(J355&gt;15,(16-L355)*0.051,((16-L355)-(16-J355))*0.051)),0)+IF(F355="NEAK",IF(L355&gt;23,0,IF(J355&gt;23,(24-L355)*0.03444,((24-L355)-(24-J355))*0.03444)),0))</f>
        <v>0</v>
      </c>
      <c r="Q355" s="11">
        <f t="shared" ref="Q355:Q359" si="142">IF(ISERROR(P355*100/N355),0,(P355*100/N355))</f>
        <v>0</v>
      </c>
      <c r="R355" s="10">
        <f t="shared" si="140"/>
        <v>0</v>
      </c>
      <c r="S355" s="8"/>
    </row>
    <row r="356" spans="1:19">
      <c r="A356" s="62">
        <v>3</v>
      </c>
      <c r="B356" s="62" t="s">
        <v>173</v>
      </c>
      <c r="C356" s="12" t="s">
        <v>118</v>
      </c>
      <c r="D356" s="62" t="s">
        <v>30</v>
      </c>
      <c r="E356" s="62">
        <v>1</v>
      </c>
      <c r="F356" s="62" t="s">
        <v>100</v>
      </c>
      <c r="G356" s="62">
        <v>1</v>
      </c>
      <c r="H356" s="62" t="s">
        <v>32</v>
      </c>
      <c r="I356" s="62"/>
      <c r="J356" s="62">
        <v>25</v>
      </c>
      <c r="K356" s="62">
        <v>9</v>
      </c>
      <c r="L356" s="62">
        <v>10</v>
      </c>
      <c r="M356" s="62" t="s">
        <v>33</v>
      </c>
      <c r="N356" s="3">
        <f t="shared" si="136"/>
        <v>4.8724999999999996</v>
      </c>
      <c r="O356" s="9">
        <f t="shared" si="137"/>
        <v>4.8724999999999996</v>
      </c>
      <c r="P356" s="4">
        <f t="shared" si="141"/>
        <v>0.45899999999999996</v>
      </c>
      <c r="Q356" s="11">
        <f t="shared" si="142"/>
        <v>9.4202154951257064</v>
      </c>
      <c r="R356" s="10">
        <f t="shared" si="140"/>
        <v>0</v>
      </c>
      <c r="S356" s="8"/>
    </row>
    <row r="357" spans="1:19">
      <c r="A357" s="62">
        <v>4</v>
      </c>
      <c r="B357" s="62" t="s">
        <v>174</v>
      </c>
      <c r="C357" s="12" t="s">
        <v>118</v>
      </c>
      <c r="D357" s="62" t="s">
        <v>30</v>
      </c>
      <c r="E357" s="62">
        <v>1</v>
      </c>
      <c r="F357" s="62" t="s">
        <v>100</v>
      </c>
      <c r="G357" s="62">
        <v>1</v>
      </c>
      <c r="H357" s="62" t="s">
        <v>32</v>
      </c>
      <c r="I357" s="62"/>
      <c r="J357" s="62">
        <v>25</v>
      </c>
      <c r="K357" s="62">
        <v>9</v>
      </c>
      <c r="L357" s="62">
        <v>16</v>
      </c>
      <c r="M357" s="62" t="s">
        <v>33</v>
      </c>
      <c r="N357" s="3">
        <f t="shared" si="136"/>
        <v>4.1074999999999999</v>
      </c>
      <c r="O357" s="9">
        <f t="shared" si="137"/>
        <v>4.1074999999999999</v>
      </c>
      <c r="P357" s="4">
        <f t="shared" si="141"/>
        <v>0</v>
      </c>
      <c r="Q357" s="11">
        <f t="shared" si="142"/>
        <v>0</v>
      </c>
      <c r="R357" s="10">
        <f t="shared" si="140"/>
        <v>0</v>
      </c>
      <c r="S357" s="8"/>
    </row>
    <row r="358" spans="1:19">
      <c r="A358" s="62">
        <v>5</v>
      </c>
      <c r="B358" s="62" t="s">
        <v>175</v>
      </c>
      <c r="C358" s="12" t="s">
        <v>44</v>
      </c>
      <c r="D358" s="62" t="s">
        <v>30</v>
      </c>
      <c r="E358" s="62">
        <v>1</v>
      </c>
      <c r="F358" s="62" t="s">
        <v>100</v>
      </c>
      <c r="G358" s="62">
        <v>1</v>
      </c>
      <c r="H358" s="62" t="s">
        <v>32</v>
      </c>
      <c r="I358" s="62"/>
      <c r="J358" s="62">
        <v>38</v>
      </c>
      <c r="K358" s="62">
        <v>14</v>
      </c>
      <c r="L358" s="62">
        <v>6</v>
      </c>
      <c r="M358" s="62" t="s">
        <v>33</v>
      </c>
      <c r="N358" s="3">
        <f t="shared" si="136"/>
        <v>7.5</v>
      </c>
      <c r="O358" s="9">
        <f t="shared" si="137"/>
        <v>7.5</v>
      </c>
      <c r="P358" s="4">
        <f t="shared" si="141"/>
        <v>0.76500000000000001</v>
      </c>
      <c r="Q358" s="11">
        <f t="shared" si="142"/>
        <v>10.199999999999999</v>
      </c>
      <c r="R358" s="10">
        <f t="shared" si="140"/>
        <v>0</v>
      </c>
      <c r="S358" s="8"/>
    </row>
    <row r="359" spans="1:19" ht="30">
      <c r="A359" s="62">
        <v>6</v>
      </c>
      <c r="B359" s="62" t="s">
        <v>176</v>
      </c>
      <c r="C359" s="12" t="s">
        <v>177</v>
      </c>
      <c r="D359" s="62" t="s">
        <v>30</v>
      </c>
      <c r="E359" s="62">
        <v>3</v>
      </c>
      <c r="F359" s="62" t="s">
        <v>100</v>
      </c>
      <c r="G359" s="62">
        <v>1</v>
      </c>
      <c r="H359" s="62" t="s">
        <v>32</v>
      </c>
      <c r="I359" s="62"/>
      <c r="J359" s="62">
        <v>8</v>
      </c>
      <c r="K359" s="62">
        <v>14</v>
      </c>
      <c r="L359" s="62">
        <v>5</v>
      </c>
      <c r="M359" s="62" t="s">
        <v>33</v>
      </c>
      <c r="N359" s="3">
        <f t="shared" si="136"/>
        <v>4.125</v>
      </c>
      <c r="O359" s="9">
        <f t="shared" si="137"/>
        <v>4.125</v>
      </c>
      <c r="P359" s="4">
        <f t="shared" si="141"/>
        <v>0.22949999999999998</v>
      </c>
      <c r="Q359" s="11">
        <f t="shared" si="142"/>
        <v>5.5636363636363635</v>
      </c>
      <c r="R359" s="10">
        <f t="shared" si="140"/>
        <v>0</v>
      </c>
      <c r="S359" s="8"/>
    </row>
    <row r="360" spans="1:19">
      <c r="A360" s="65" t="s">
        <v>39</v>
      </c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7"/>
      <c r="R360" s="10">
        <f>SUM(R354:R359)</f>
        <v>0</v>
      </c>
      <c r="S360" s="8"/>
    </row>
    <row r="361" spans="1:19" ht="15.75">
      <c r="A361" s="24" t="s">
        <v>178</v>
      </c>
      <c r="B361" s="2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6"/>
      <c r="S361" s="8"/>
    </row>
    <row r="362" spans="1:19">
      <c r="A362" s="49" t="s">
        <v>51</v>
      </c>
      <c r="B362" s="49"/>
      <c r="C362" s="49"/>
      <c r="D362" s="49"/>
      <c r="E362" s="49"/>
      <c r="F362" s="49"/>
      <c r="G362" s="49"/>
      <c r="H362" s="49"/>
      <c r="I362" s="49"/>
      <c r="J362" s="15"/>
      <c r="K362" s="15"/>
      <c r="L362" s="15"/>
      <c r="M362" s="15"/>
      <c r="N362" s="15"/>
      <c r="O362" s="15"/>
      <c r="P362" s="15"/>
      <c r="Q362" s="15"/>
      <c r="R362" s="16"/>
      <c r="S362" s="8"/>
    </row>
    <row r="363" spans="1:19" s="8" customFormat="1">
      <c r="A363" s="49"/>
      <c r="B363" s="49"/>
      <c r="C363" s="49"/>
      <c r="D363" s="49"/>
      <c r="E363" s="49"/>
      <c r="F363" s="49"/>
      <c r="G363" s="49"/>
      <c r="H363" s="49"/>
      <c r="I363" s="49"/>
      <c r="J363" s="15"/>
      <c r="K363" s="15"/>
      <c r="L363" s="15"/>
      <c r="M363" s="15"/>
      <c r="N363" s="15"/>
      <c r="O363" s="15"/>
      <c r="P363" s="15"/>
      <c r="Q363" s="15"/>
      <c r="R363" s="16"/>
    </row>
    <row r="364" spans="1:19" ht="13.9" customHeight="1">
      <c r="A364" s="68" t="s">
        <v>179</v>
      </c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58"/>
      <c r="R364" s="8"/>
      <c r="S364" s="8"/>
    </row>
    <row r="365" spans="1:19" ht="16.899999999999999" customHeight="1">
      <c r="A365" s="70" t="s">
        <v>27</v>
      </c>
      <c r="B365" s="71"/>
      <c r="C365" s="71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8"/>
      <c r="R365" s="8"/>
      <c r="S365" s="8"/>
    </row>
    <row r="366" spans="1:19" ht="15.6" customHeight="1">
      <c r="A366" s="68" t="s">
        <v>180</v>
      </c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58"/>
      <c r="R366" s="8"/>
      <c r="S366" s="8"/>
    </row>
    <row r="367" spans="1:19" ht="13.9" customHeight="1">
      <c r="A367" s="62">
        <v>1</v>
      </c>
      <c r="B367" s="62" t="s">
        <v>181</v>
      </c>
      <c r="C367" s="12" t="s">
        <v>118</v>
      </c>
      <c r="D367" s="62" t="s">
        <v>30</v>
      </c>
      <c r="E367" s="62">
        <v>1</v>
      </c>
      <c r="F367" s="62" t="s">
        <v>100</v>
      </c>
      <c r="G367" s="62">
        <v>1</v>
      </c>
      <c r="H367" s="62" t="s">
        <v>32</v>
      </c>
      <c r="I367" s="62"/>
      <c r="J367" s="62">
        <v>37</v>
      </c>
      <c r="K367" s="62">
        <v>13</v>
      </c>
      <c r="L367" s="62">
        <v>13</v>
      </c>
      <c r="M367" s="62" t="s">
        <v>32</v>
      </c>
      <c r="N367" s="3">
        <f t="shared" ref="N367:N369" si="143">(IF(F367="OŽ",IF(L367=1,550.8,IF(L367=2,426.38,IF(L367=3,342.14,IF(L367=4,181.44,IF(L367=5,168.48,IF(L367=6,155.52,IF(L367=7,148.5,IF(L367=8,144,0))))))))+IF(L367&lt;=8,0,IF(L367&lt;=16,137.7,IF(L367&lt;=24,108,IF(L367&lt;=32,80.1,IF(L367&lt;=36,52.2,0)))))-IF(L367&lt;=8,0,IF(L367&lt;=16,(L367-9)*2.754,IF(L367&lt;=24,(L367-17)* 2.754,IF(L367&lt;=32,(L367-25)* 2.754,IF(L367&lt;=36,(L367-33)*2.754,0))))),0)+IF(F367="PČ",IF(L367=1,449,IF(L367=2,314.6,IF(L367=3,238,IF(L367=4,172,IF(L367=5,159,IF(L367=6,145,IF(L367=7,132,IF(L367=8,119,0))))))))+IF(L367&lt;=8,0,IF(L367&lt;=16,88,IF(L367&lt;=24,55,IF(L367&lt;=32,22,0))))-IF(L367&lt;=8,0,IF(L367&lt;=16,(L367-9)*2.245,IF(L367&lt;=24,(L367-17)*2.245,IF(L367&lt;=32,(L367-25)*2.245,0)))),0)+IF(F367="PČneol",IF(L367=1,85,IF(L367=2,64.61,IF(L367=3,50.76,IF(L367=4,16.25,IF(L367=5,15,IF(L367=6,13.75,IF(L367=7,12.5,IF(L367=8,11.25,0))))))))+IF(L367&lt;=8,0,IF(L367&lt;=16,9,0))-IF(L367&lt;=8,0,IF(L367&lt;=16,(L367-9)*0.425,0)),0)+IF(F367="PŽ",IF(L367=1,85,IF(L367=2,59.5,IF(L367=3,45,IF(L367=4,32.5,IF(L367=5,30,IF(L367=6,27.5,IF(L367=7,25,IF(L367=8,22.5,0))))))))+IF(L367&lt;=8,0,IF(L367&lt;=16,19,IF(L367&lt;=24,13,IF(L367&lt;=32,8,0))))-IF(L367&lt;=8,0,IF(L367&lt;=16,(L367-9)*0.425,IF(L367&lt;=24,(L367-17)*0.425,IF(L367&lt;=32,(L367-25)*0.425,0)))),0)+IF(F367="EČ",IF(L367=1,204,IF(L367=2,156.24,IF(L367=3,123.84,IF(L367=4,72,IF(L367=5,66,IF(L367=6,60,IF(L367=7,54,IF(L367=8,48,0))))))))+IF(L367&lt;=8,0,IF(L367&lt;=16,40,IF(L367&lt;=24,25,0)))-IF(L367&lt;=8,0,IF(L367&lt;=16,(L367-9)*1.02,IF(L367&lt;=24,(L367-17)*1.02,0))),0)+IF(F367="EČneol",IF(L367=1,68,IF(L367=2,51.69,IF(L367=3,40.61,IF(L367=4,13,IF(L367=5,12,IF(L367=6,11,IF(L367=7,10,IF(L367=8,9,0)))))))))+IF(F367="EŽ",IF(L367=1,68,IF(L367=2,47.6,IF(L367=3,36,IF(L367=4,18,IF(L367=5,16.5,IF(L367=6,15,IF(L367=7,13.5,IF(L367=8,12,0))))))))+IF(L367&lt;=8,0,IF(L367&lt;=16,10,IF(L367&lt;=24,6,0)))-IF(L367&lt;=8,0,IF(L367&lt;=16,(L367-9)*0.34,IF(L367&lt;=24,(L367-17)*0.34,0))),0)+IF(F367="PT",IF(L367=1,68,IF(L367=2,52.08,IF(L367=3,41.28,IF(L367=4,24,IF(L367=5,22,IF(L367=6,20,IF(L367=7,18,IF(L367=8,16,0))))))))+IF(L367&lt;=8,0,IF(L367&lt;=16,13,IF(L367&lt;=24,9,IF(L367&lt;=32,4,0))))-IF(L367&lt;=8,0,IF(L367&lt;=16,(L367-9)*0.34,IF(L367&lt;=24,(L367-17)*0.34,IF(L367&lt;=32,(L367-25)*0.34,0)))),0)+IF(F367="JOŽ",IF(L367=1,85,IF(L367=2,59.5,IF(L367=3,45,IF(L367=4,32.5,IF(L367=5,30,IF(L367=6,27.5,IF(L367=7,25,IF(L367=8,22.5,0))))))))+IF(L367&lt;=8,0,IF(L367&lt;=16,19,IF(L367&lt;=24,13,0)))-IF(L367&lt;=8,0,IF(L367&lt;=16,(L367-9)*0.425,IF(L367&lt;=24,(L367-17)*0.425,0))),0)+IF(F367="JPČ",IF(L367=1,68,IF(L367=2,47.6,IF(L367=3,36,IF(L367=4,26,IF(L367=5,24,IF(L367=6,22,IF(L367=7,20,IF(L367=8,18,0))))))))+IF(L367&lt;=8,0,IF(L367&lt;=16,13,IF(L367&lt;=24,9,0)))-IF(L367&lt;=8,0,IF(L367&lt;=16,(L367-9)*0.34,IF(L367&lt;=24,(L367-17)*0.34,0))),0)+IF(F367="JEČ",IF(L367=1,34,IF(L367=2,26.04,IF(L367=3,20.6,IF(L367=4,12,IF(L367=5,11,IF(L367=6,10,IF(L367=7,9,IF(L367=8,8,0))))))))+IF(L367&lt;=8,0,IF(L367&lt;=16,6,0))-IF(L367&lt;=8,0,IF(L367&lt;=16,(L367-9)*0.17,0)),0)+IF(F367="JEOF",IF(L367=1,34,IF(L367=2,26.04,IF(L367=3,20.6,IF(L367=4,12,IF(L367=5,11,IF(L367=6,10,IF(L367=7,9,IF(L367=8,8,0))))))))+IF(L367&lt;=8,0,IF(L367&lt;=16,6,0))-IF(L367&lt;=8,0,IF(L367&lt;=16,(L367-9)*0.17,0)),0)+IF(F367="JnPČ",IF(L367=1,51,IF(L367=2,35.7,IF(L367=3,27,IF(L367=4,19.5,IF(L367=5,18,IF(L367=6,16.5,IF(L367=7,15,IF(L367=8,13.5,0))))))))+IF(L367&lt;=8,0,IF(L367&lt;=16,10,0))-IF(L367&lt;=8,0,IF(L367&lt;=16,(L367-9)*0.255,0)),0)+IF(F367="JnEČ",IF(L367=1,25.5,IF(L367=2,19.53,IF(L367=3,15.48,IF(L367=4,9,IF(L367=5,8.25,IF(L367=6,7.5,IF(L367=7,6.75,IF(L367=8,6,0))))))))+IF(L367&lt;=8,0,IF(L367&lt;=16,5,0))-IF(L367&lt;=8,0,IF(L367&lt;=16,(L367-9)*0.1275,0)),0)+IF(F367="JčPČ",IF(L367=1,21.25,IF(L367=2,14.5,IF(L367=3,11.5,IF(L367=4,7,IF(L367=5,6.5,IF(L367=6,6,IF(L367=7,5.5,IF(L367=8,5,0))))))))+IF(L367&lt;=8,0,IF(L367&lt;=16,4,0))-IF(L367&lt;=8,0,IF(L367&lt;=16,(L367-9)*0.10625,0)),0)+IF(F367="JčEČ",IF(L367=1,17,IF(L367=2,13.02,IF(L367=3,10.32,IF(L367=4,6,IF(L367=5,5.5,IF(L367=6,5,IF(L367=7,4.5,IF(L367=8,4,0))))))))+IF(L367&lt;=8,0,IF(L367&lt;=16,3,0))-IF(L367&lt;=8,0,IF(L367&lt;=16,(L367-9)*0.085,0)),0)+IF(F367="NEAK",IF(L367=1,11.48,IF(L367=2,8.79,IF(L367=3,6.97,IF(L367=4,4.05,IF(L367=5,3.71,IF(L367=6,3.38,IF(L367=7,3.04,IF(L367=8,2.7,0))))))))+IF(L367&lt;=8,0,IF(L367&lt;=16,2,IF(L367&lt;=24,1.3,0)))-IF(L367&lt;=8,0,IF(L367&lt;=16,(L367-9)*0.0574,IF(L367&lt;=24,(L367-17)*0.0574,0))),0))*IF(L367&lt;0,1,IF(OR(F367="PČ",F367="PŽ",F367="PT"),IF(J367&lt;32,J367/32,1),1))* IF(L367&lt;0,1,IF(OR(F367="EČ",F367="EŽ",F367="JOŽ",F367="JPČ",F367="NEAK"),IF(J367&lt;24,J367/24,1),1))*IF(L367&lt;0,1,IF(OR(F367="PČneol",F367="JEČ",F367="JEOF",F367="JnPČ",F367="JnEČ",F367="JčPČ",F367="JčEČ"),IF(J367&lt;16,J367/16,1),1))*IF(L367&lt;0,1,IF(F367="EČneol",IF(J367&lt;8,J367/8,1),1))</f>
        <v>4.49</v>
      </c>
      <c r="O367" s="9">
        <f t="shared" ref="O367:O369" si="144">IF(F367="OŽ",N367,IF(H367="Ne",IF(J367*0.3&lt;J367-L367,N367,0),IF(J367*0.1&lt;J367-L367,N367,0)))</f>
        <v>4.49</v>
      </c>
      <c r="P367" s="4">
        <f t="shared" ref="P367" si="145">IF(O367=0,0,IF(F367="OŽ",IF(L367&gt;35,0,IF(J367&gt;35,(36-L367)*1.836,((36-L367)-(36-J367))*1.836)),0)+IF(F367="PČ",IF(L367&gt;31,0,IF(J367&gt;31,(32-L367)*1.347,((32-L367)-(32-J367))*1.347)),0)+ IF(F367="PČneol",IF(L367&gt;15,0,IF(J367&gt;15,(16-L367)*0.255,((16-L367)-(16-J367))*0.255)),0)+IF(F367="PŽ",IF(L367&gt;31,0,IF(J367&gt;31,(32-L367)*0.255,((32-L367)-(32-J367))*0.255)),0)+IF(F367="EČ",IF(L367&gt;23,0,IF(J367&gt;23,(24-L367)*0.612,((24-L367)-(24-J367))*0.612)),0)+IF(F367="EČneol",IF(L367&gt;7,0,IF(J367&gt;7,(8-L367)*0.204,((8-L367)-(8-J367))*0.204)),0)+IF(F367="EŽ",IF(L367&gt;23,0,IF(J367&gt;23,(24-L367)*0.204,((24-L367)-(24-J367))*0.204)),0)+IF(F367="PT",IF(L367&gt;31,0,IF(J367&gt;31,(32-L367)*0.204,((32-L367)-(32-J367))*0.204)),0)+IF(F367="JOŽ",IF(L367&gt;23,0,IF(J367&gt;23,(24-L367)*0.255,((24-L367)-(24-J367))*0.255)),0)+IF(F367="JPČ",IF(L367&gt;23,0,IF(J367&gt;23,(24-L367)*0.204,((24-L367)-(24-J367))*0.204)),0)+IF(F367="JEČ",IF(L367&gt;15,0,IF(J367&gt;15,(16-L367)*0.102,((16-L367)-(16-J367))*0.102)),0)+IF(F367="JEOF",IF(L367&gt;15,0,IF(J367&gt;15,(16-L367)*0.102,((16-L367)-(16-J367))*0.102)),0)+IF(F367="JnPČ",IF(L367&gt;15,0,IF(J367&gt;15,(16-L367)*0.153,((16-L367)-(16-J367))*0.153)),0)+IF(F367="JnEČ",IF(L367&gt;15,0,IF(J367&gt;15,(16-L367)*0.0765,((16-L367)-(16-J367))*0.0765)),0)+IF(F367="JčPČ",IF(L367&gt;15,0,IF(J367&gt;15,(16-L367)*0.06375,((16-L367)-(16-J367))*0.06375)),0)+IF(F367="JčEČ",IF(L367&gt;15,0,IF(J367&gt;15,(16-L367)*0.051,((16-L367)-(16-J367))*0.051)),0)+IF(F367="NEAK",IF(L367&gt;23,0,IF(J367&gt;23,(24-L367)*0.03444,((24-L367)-(24-J367))*0.03444)),0))</f>
        <v>0.22949999999999998</v>
      </c>
      <c r="Q367" s="11">
        <f t="shared" ref="Q367" si="146">IF(ISERROR(P367*100/N367),0,(P367*100/N367))</f>
        <v>5.1113585746102448</v>
      </c>
      <c r="R367" s="10">
        <f t="shared" ref="R367:R369" si="147">IF(Q367&lt;=30,O367+P367,O367+O367*0.3)*IF(G367=1,0.4,IF(G367=2,0.75,IF(G367="1 (kas 4 m. 1 k. nerengiamos)",0.52,1)))*IF(D367="olimpinė",1,IF(M367="Ne",0.5,1))*IF(OR(A$5="Lietuvos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federacija"),IF(OR(J367&lt;8,K367&lt;16),0,1),1)*E367*IF(I367&lt;=1,1,1/I367)*IF(OR(A$5="Lietuvos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7" s="8"/>
    </row>
    <row r="368" spans="1:19" ht="45">
      <c r="A368" s="62">
        <v>2</v>
      </c>
      <c r="B368" s="62" t="s">
        <v>182</v>
      </c>
      <c r="C368" s="12" t="s">
        <v>122</v>
      </c>
      <c r="D368" s="62" t="s">
        <v>30</v>
      </c>
      <c r="E368" s="62">
        <v>3</v>
      </c>
      <c r="F368" s="62" t="s">
        <v>100</v>
      </c>
      <c r="G368" s="62">
        <v>1</v>
      </c>
      <c r="H368" s="62" t="s">
        <v>32</v>
      </c>
      <c r="I368" s="62"/>
      <c r="J368" s="62">
        <v>9</v>
      </c>
      <c r="K368" s="62">
        <v>13</v>
      </c>
      <c r="L368" s="62">
        <v>6</v>
      </c>
      <c r="M368" s="62" t="s">
        <v>33</v>
      </c>
      <c r="N368" s="3">
        <f t="shared" si="143"/>
        <v>4.21875</v>
      </c>
      <c r="O368" s="9">
        <f t="shared" si="144"/>
        <v>4.21875</v>
      </c>
      <c r="P368" s="4">
        <f t="shared" ref="P368:P369" si="148">IF(O368=0,0,IF(F368="OŽ",IF(L368&gt;35,0,IF(J368&gt;35,(36-L368)*1.836,((36-L368)-(36-J368))*1.836)),0)+IF(F368="PČ",IF(L368&gt;31,0,IF(J368&gt;31,(32-L368)*1.347,((32-L368)-(32-J368))*1.347)),0)+ IF(F368="PČneol",IF(L368&gt;15,0,IF(J368&gt;15,(16-L368)*0.255,((16-L368)-(16-J368))*0.255)),0)+IF(F368="PŽ",IF(L368&gt;31,0,IF(J368&gt;31,(32-L368)*0.255,((32-L368)-(32-J368))*0.255)),0)+IF(F368="EČ",IF(L368&gt;23,0,IF(J368&gt;23,(24-L368)*0.612,((24-L368)-(24-J368))*0.612)),0)+IF(F368="EČneol",IF(L368&gt;7,0,IF(J368&gt;7,(8-L368)*0.204,((8-L368)-(8-J368))*0.204)),0)+IF(F368="EŽ",IF(L368&gt;23,0,IF(J368&gt;23,(24-L368)*0.204,((24-L368)-(24-J368))*0.204)),0)+IF(F368="PT",IF(L368&gt;31,0,IF(J368&gt;31,(32-L368)*0.204,((32-L368)-(32-J368))*0.204)),0)+IF(F368="JOŽ",IF(L368&gt;23,0,IF(J368&gt;23,(24-L368)*0.255,((24-L368)-(24-J368))*0.255)),0)+IF(F368="JPČ",IF(L368&gt;23,0,IF(J368&gt;23,(24-L368)*0.204,((24-L368)-(24-J368))*0.204)),0)+IF(F368="JEČ",IF(L368&gt;15,0,IF(J368&gt;15,(16-L368)*0.102,((16-L368)-(16-J368))*0.102)),0)+IF(F368="JEOF",IF(L368&gt;15,0,IF(J368&gt;15,(16-L368)*0.102,((16-L368)-(16-J368))*0.102)),0)+IF(F368="JnPČ",IF(L368&gt;15,0,IF(J368&gt;15,(16-L368)*0.153,((16-L368)-(16-J368))*0.153)),0)+IF(F368="JnEČ",IF(L368&gt;15,0,IF(J368&gt;15,(16-L368)*0.0765,((16-L368)-(16-J368))*0.0765)),0)+IF(F368="JčPČ",IF(L368&gt;15,0,IF(J368&gt;15,(16-L368)*0.06375,((16-L368)-(16-J368))*0.06375)),0)+IF(F368="JčEČ",IF(L368&gt;15,0,IF(J368&gt;15,(16-L368)*0.051,((16-L368)-(16-J368))*0.051)),0)+IF(F368="NEAK",IF(L368&gt;23,0,IF(J368&gt;23,(24-L368)*0.03444,((24-L368)-(24-J368))*0.03444)),0))</f>
        <v>0.22949999999999998</v>
      </c>
      <c r="Q368" s="11">
        <f t="shared" ref="Q368:Q369" si="149">IF(ISERROR(P368*100/N368),0,(P368*100/N368))</f>
        <v>5.4399999999999995</v>
      </c>
      <c r="R368" s="10">
        <f t="shared" si="147"/>
        <v>0</v>
      </c>
      <c r="S368" s="8"/>
    </row>
    <row r="369" spans="1:19">
      <c r="A369" s="62">
        <v>3</v>
      </c>
      <c r="B369" s="62" t="s">
        <v>181</v>
      </c>
      <c r="C369" s="12" t="s">
        <v>112</v>
      </c>
      <c r="D369" s="62" t="s">
        <v>30</v>
      </c>
      <c r="E369" s="62">
        <v>1</v>
      </c>
      <c r="F369" s="62" t="s">
        <v>100</v>
      </c>
      <c r="G369" s="62">
        <v>1</v>
      </c>
      <c r="H369" s="62" t="s">
        <v>32</v>
      </c>
      <c r="I369" s="62"/>
      <c r="J369" s="62">
        <v>40</v>
      </c>
      <c r="K369" s="62">
        <v>13</v>
      </c>
      <c r="L369" s="62">
        <v>15</v>
      </c>
      <c r="M369" s="62" t="s">
        <v>32</v>
      </c>
      <c r="N369" s="3">
        <f t="shared" si="143"/>
        <v>4.2350000000000003</v>
      </c>
      <c r="O369" s="9">
        <f t="shared" si="144"/>
        <v>4.2350000000000003</v>
      </c>
      <c r="P369" s="4">
        <f t="shared" si="148"/>
        <v>7.6499999999999999E-2</v>
      </c>
      <c r="Q369" s="11">
        <f t="shared" si="149"/>
        <v>1.8063754427390788</v>
      </c>
      <c r="R369" s="10">
        <f t="shared" si="147"/>
        <v>0</v>
      </c>
      <c r="S369" s="8"/>
    </row>
    <row r="370" spans="1:19" ht="13.9" customHeight="1">
      <c r="A370" s="65" t="s">
        <v>39</v>
      </c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7"/>
      <c r="R370" s="10">
        <f>SUM(R367:R369)</f>
        <v>0</v>
      </c>
      <c r="S370" s="8"/>
    </row>
    <row r="371" spans="1:19" ht="15.75">
      <c r="A371" s="24" t="s">
        <v>183</v>
      </c>
      <c r="B371" s="2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6"/>
      <c r="S371" s="8"/>
    </row>
    <row r="372" spans="1:19">
      <c r="A372" s="49" t="s">
        <v>51</v>
      </c>
      <c r="B372" s="49"/>
      <c r="C372" s="49"/>
      <c r="D372" s="49"/>
      <c r="E372" s="49"/>
      <c r="F372" s="49"/>
      <c r="G372" s="49"/>
      <c r="H372" s="49"/>
      <c r="I372" s="49"/>
      <c r="J372" s="15"/>
      <c r="K372" s="15"/>
      <c r="L372" s="15"/>
      <c r="M372" s="15"/>
      <c r="N372" s="15"/>
      <c r="O372" s="15"/>
      <c r="P372" s="15"/>
      <c r="Q372" s="15"/>
      <c r="R372" s="16"/>
      <c r="S372" s="8"/>
    </row>
    <row r="373" spans="1:19">
      <c r="A373" s="49"/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  <c r="S373" s="8"/>
    </row>
    <row r="374" spans="1:19">
      <c r="A374" s="68" t="s">
        <v>184</v>
      </c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58"/>
      <c r="R374" s="8"/>
      <c r="S374" s="8"/>
    </row>
    <row r="375" spans="1:19" ht="18">
      <c r="A375" s="70" t="s">
        <v>27</v>
      </c>
      <c r="B375" s="71"/>
      <c r="C375" s="71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8"/>
      <c r="R375" s="8"/>
      <c r="S375" s="8"/>
    </row>
    <row r="376" spans="1:19">
      <c r="A376" s="68" t="s">
        <v>185</v>
      </c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58"/>
      <c r="R376" s="8"/>
      <c r="S376" s="8"/>
    </row>
    <row r="377" spans="1:19">
      <c r="A377" s="62">
        <v>1</v>
      </c>
      <c r="B377" s="62" t="s">
        <v>153</v>
      </c>
      <c r="C377" s="12" t="s">
        <v>34</v>
      </c>
      <c r="D377" s="62" t="s">
        <v>30</v>
      </c>
      <c r="E377" s="62">
        <v>1</v>
      </c>
      <c r="F377" s="62" t="s">
        <v>100</v>
      </c>
      <c r="G377" s="62">
        <v>1</v>
      </c>
      <c r="H377" s="62" t="s">
        <v>32</v>
      </c>
      <c r="I377" s="62"/>
      <c r="J377" s="62">
        <v>26</v>
      </c>
      <c r="K377" s="62">
        <v>12</v>
      </c>
      <c r="L377" s="62">
        <v>8</v>
      </c>
      <c r="M377" s="62" t="s">
        <v>32</v>
      </c>
      <c r="N377" s="3">
        <f t="shared" ref="N377:N379" si="150">(IF(F377="OŽ",IF(L377=1,550.8,IF(L377=2,426.38,IF(L377=3,342.14,IF(L377=4,181.44,IF(L377=5,168.48,IF(L377=6,155.52,IF(L377=7,148.5,IF(L377=8,144,0))))))))+IF(L377&lt;=8,0,IF(L377&lt;=16,137.7,IF(L377&lt;=24,108,IF(L377&lt;=32,80.1,IF(L377&lt;=36,52.2,0)))))-IF(L377&lt;=8,0,IF(L377&lt;=16,(L377-9)*2.754,IF(L377&lt;=24,(L377-17)* 2.754,IF(L377&lt;=32,(L377-25)* 2.754,IF(L377&lt;=36,(L377-33)*2.754,0))))),0)+IF(F377="PČ",IF(L377=1,449,IF(L377=2,314.6,IF(L377=3,238,IF(L377=4,172,IF(L377=5,159,IF(L377=6,145,IF(L377=7,132,IF(L377=8,119,0))))))))+IF(L377&lt;=8,0,IF(L377&lt;=16,88,IF(L377&lt;=24,55,IF(L377&lt;=32,22,0))))-IF(L377&lt;=8,0,IF(L377&lt;=16,(L377-9)*2.245,IF(L377&lt;=24,(L377-17)*2.245,IF(L377&lt;=32,(L377-25)*2.245,0)))),0)+IF(F377="PČneol",IF(L377=1,85,IF(L377=2,64.61,IF(L377=3,50.76,IF(L377=4,16.25,IF(L377=5,15,IF(L377=6,13.75,IF(L377=7,12.5,IF(L377=8,11.25,0))))))))+IF(L377&lt;=8,0,IF(L377&lt;=16,9,0))-IF(L377&lt;=8,0,IF(L377&lt;=16,(L377-9)*0.425,0)),0)+IF(F377="PŽ",IF(L377=1,85,IF(L377=2,59.5,IF(L377=3,45,IF(L377=4,32.5,IF(L377=5,30,IF(L377=6,27.5,IF(L377=7,25,IF(L377=8,22.5,0))))))))+IF(L377&lt;=8,0,IF(L377&lt;=16,19,IF(L377&lt;=24,13,IF(L377&lt;=32,8,0))))-IF(L377&lt;=8,0,IF(L377&lt;=16,(L377-9)*0.425,IF(L377&lt;=24,(L377-17)*0.425,IF(L377&lt;=32,(L377-25)*0.425,0)))),0)+IF(F377="EČ",IF(L377=1,204,IF(L377=2,156.24,IF(L377=3,123.84,IF(L377=4,72,IF(L377=5,66,IF(L377=6,60,IF(L377=7,54,IF(L377=8,48,0))))))))+IF(L377&lt;=8,0,IF(L377&lt;=16,40,IF(L377&lt;=24,25,0)))-IF(L377&lt;=8,0,IF(L377&lt;=16,(L377-9)*1.02,IF(L377&lt;=24,(L377-17)*1.02,0))),0)+IF(F377="EČneol",IF(L377=1,68,IF(L377=2,51.69,IF(L377=3,40.61,IF(L377=4,13,IF(L377=5,12,IF(L377=6,11,IF(L377=7,10,IF(L377=8,9,0)))))))))+IF(F377="EŽ",IF(L377=1,68,IF(L377=2,47.6,IF(L377=3,36,IF(L377=4,18,IF(L377=5,16.5,IF(L377=6,15,IF(L377=7,13.5,IF(L377=8,12,0))))))))+IF(L377&lt;=8,0,IF(L377&lt;=16,10,IF(L377&lt;=24,6,0)))-IF(L377&lt;=8,0,IF(L377&lt;=16,(L377-9)*0.34,IF(L377&lt;=24,(L377-17)*0.34,0))),0)+IF(F377="PT",IF(L377=1,68,IF(L377=2,52.08,IF(L377=3,41.28,IF(L377=4,24,IF(L377=5,22,IF(L377=6,20,IF(L377=7,18,IF(L377=8,16,0))))))))+IF(L377&lt;=8,0,IF(L377&lt;=16,13,IF(L377&lt;=24,9,IF(L377&lt;=32,4,0))))-IF(L377&lt;=8,0,IF(L377&lt;=16,(L377-9)*0.34,IF(L377&lt;=24,(L377-17)*0.34,IF(L377&lt;=32,(L377-25)*0.34,0)))),0)+IF(F377="JOŽ",IF(L377=1,85,IF(L377=2,59.5,IF(L377=3,45,IF(L377=4,32.5,IF(L377=5,30,IF(L377=6,27.5,IF(L377=7,25,IF(L377=8,22.5,0))))))))+IF(L377&lt;=8,0,IF(L377&lt;=16,19,IF(L377&lt;=24,13,0)))-IF(L377&lt;=8,0,IF(L377&lt;=16,(L377-9)*0.425,IF(L377&lt;=24,(L377-17)*0.425,0))),0)+IF(F377="JPČ",IF(L377=1,68,IF(L377=2,47.6,IF(L377=3,36,IF(L377=4,26,IF(L377=5,24,IF(L377=6,22,IF(L377=7,20,IF(L377=8,18,0))))))))+IF(L377&lt;=8,0,IF(L377&lt;=16,13,IF(L377&lt;=24,9,0)))-IF(L377&lt;=8,0,IF(L377&lt;=16,(L377-9)*0.34,IF(L377&lt;=24,(L377-17)*0.34,0))),0)+IF(F377="JEČ",IF(L377=1,34,IF(L377=2,26.04,IF(L377=3,20.6,IF(L377=4,12,IF(L377=5,11,IF(L377=6,10,IF(L377=7,9,IF(L377=8,8,0))))))))+IF(L377&lt;=8,0,IF(L377&lt;=16,6,0))-IF(L377&lt;=8,0,IF(L377&lt;=16,(L377-9)*0.17,0)),0)+IF(F377="JEOF",IF(L377=1,34,IF(L377=2,26.04,IF(L377=3,20.6,IF(L377=4,12,IF(L377=5,11,IF(L377=6,10,IF(L377=7,9,IF(L377=8,8,0))))))))+IF(L377&lt;=8,0,IF(L377&lt;=16,6,0))-IF(L377&lt;=8,0,IF(L377&lt;=16,(L377-9)*0.17,0)),0)+IF(F377="JnPČ",IF(L377=1,51,IF(L377=2,35.7,IF(L377=3,27,IF(L377=4,19.5,IF(L377=5,18,IF(L377=6,16.5,IF(L377=7,15,IF(L377=8,13.5,0))))))))+IF(L377&lt;=8,0,IF(L377&lt;=16,10,0))-IF(L377&lt;=8,0,IF(L377&lt;=16,(L377-9)*0.255,0)),0)+IF(F377="JnEČ",IF(L377=1,25.5,IF(L377=2,19.53,IF(L377=3,15.48,IF(L377=4,9,IF(L377=5,8.25,IF(L377=6,7.5,IF(L377=7,6.75,IF(L377=8,6,0))))))))+IF(L377&lt;=8,0,IF(L377&lt;=16,5,0))-IF(L377&lt;=8,0,IF(L377&lt;=16,(L377-9)*0.1275,0)),0)+IF(F377="JčPČ",IF(L377=1,21.25,IF(L377=2,14.5,IF(L377=3,11.5,IF(L377=4,7,IF(L377=5,6.5,IF(L377=6,6,IF(L377=7,5.5,IF(L377=8,5,0))))))))+IF(L377&lt;=8,0,IF(L377&lt;=16,4,0))-IF(L377&lt;=8,0,IF(L377&lt;=16,(L377-9)*0.10625,0)),0)+IF(F377="JčEČ",IF(L377=1,17,IF(L377=2,13.02,IF(L377=3,10.32,IF(L377=4,6,IF(L377=5,5.5,IF(L377=6,5,IF(L377=7,4.5,IF(L377=8,4,0))))))))+IF(L377&lt;=8,0,IF(L377&lt;=16,3,0))-IF(L377&lt;=8,0,IF(L377&lt;=16,(L377-9)*0.085,0)),0)+IF(F377="NEAK",IF(L377=1,11.48,IF(L377=2,8.79,IF(L377=3,6.97,IF(L377=4,4.05,IF(L377=5,3.71,IF(L377=6,3.38,IF(L377=7,3.04,IF(L377=8,2.7,0))))))))+IF(L377&lt;=8,0,IF(L377&lt;=16,2,IF(L377&lt;=24,1.3,0)))-IF(L377&lt;=8,0,IF(L377&lt;=16,(L377-9)*0.0574,IF(L377&lt;=24,(L377-17)*0.0574,0))),0))*IF(L377&lt;0,1,IF(OR(F377="PČ",F377="PŽ",F377="PT"),IF(J377&lt;32,J377/32,1),1))* IF(L377&lt;0,1,IF(OR(F377="EČ",F377="EŽ",F377="JOŽ",F377="JPČ",F377="NEAK"),IF(J377&lt;24,J377/24,1),1))*IF(L377&lt;0,1,IF(OR(F377="PČneol",F377="JEČ",F377="JEOF",F377="JnPČ",F377="JnEČ",F377="JčPČ",F377="JčEČ"),IF(J377&lt;16,J377/16,1),1))*IF(L377&lt;0,1,IF(F377="EČneol",IF(J377&lt;8,J377/8,1),1))</f>
        <v>6</v>
      </c>
      <c r="O377" s="9">
        <f t="shared" ref="O377:O379" si="151">IF(F377="OŽ",N377,IF(H377="Ne",IF(J377*0.3&lt;J377-L377,N377,0),IF(J377*0.1&lt;J377-L377,N377,0)))</f>
        <v>6</v>
      </c>
      <c r="P377" s="4">
        <f t="shared" ref="P377" si="152">IF(O377=0,0,IF(F377="OŽ",IF(L377&gt;35,0,IF(J377&gt;35,(36-L377)*1.836,((36-L377)-(36-J377))*1.836)),0)+IF(F377="PČ",IF(L377&gt;31,0,IF(J377&gt;31,(32-L377)*1.347,((32-L377)-(32-J377))*1.347)),0)+ IF(F377="PČneol",IF(L377&gt;15,0,IF(J377&gt;15,(16-L377)*0.255,((16-L377)-(16-J377))*0.255)),0)+IF(F377="PŽ",IF(L377&gt;31,0,IF(J377&gt;31,(32-L377)*0.255,((32-L377)-(32-J377))*0.255)),0)+IF(F377="EČ",IF(L377&gt;23,0,IF(J377&gt;23,(24-L377)*0.612,((24-L377)-(24-J377))*0.612)),0)+IF(F377="EČneol",IF(L377&gt;7,0,IF(J377&gt;7,(8-L377)*0.204,((8-L377)-(8-J377))*0.204)),0)+IF(F377="EŽ",IF(L377&gt;23,0,IF(J377&gt;23,(24-L377)*0.204,((24-L377)-(24-J377))*0.204)),0)+IF(F377="PT",IF(L377&gt;31,0,IF(J377&gt;31,(32-L377)*0.204,((32-L377)-(32-J377))*0.204)),0)+IF(F377="JOŽ",IF(L377&gt;23,0,IF(J377&gt;23,(24-L377)*0.255,((24-L377)-(24-J377))*0.255)),0)+IF(F377="JPČ",IF(L377&gt;23,0,IF(J377&gt;23,(24-L377)*0.204,((24-L377)-(24-J377))*0.204)),0)+IF(F377="JEČ",IF(L377&gt;15,0,IF(J377&gt;15,(16-L377)*0.102,((16-L377)-(16-J377))*0.102)),0)+IF(F377="JEOF",IF(L377&gt;15,0,IF(J377&gt;15,(16-L377)*0.102,((16-L377)-(16-J377))*0.102)),0)+IF(F377="JnPČ",IF(L377&gt;15,0,IF(J377&gt;15,(16-L377)*0.153,((16-L377)-(16-J377))*0.153)),0)+IF(F377="JnEČ",IF(L377&gt;15,0,IF(J377&gt;15,(16-L377)*0.0765,((16-L377)-(16-J377))*0.0765)),0)+IF(F377="JčPČ",IF(L377&gt;15,0,IF(J377&gt;15,(16-L377)*0.06375,((16-L377)-(16-J377))*0.06375)),0)+IF(F377="JčEČ",IF(L377&gt;15,0,IF(J377&gt;15,(16-L377)*0.051,((16-L377)-(16-J377))*0.051)),0)+IF(F377="NEAK",IF(L377&gt;23,0,IF(J377&gt;23,(24-L377)*0.03444,((24-L377)-(24-J377))*0.03444)),0))</f>
        <v>0.61199999999999999</v>
      </c>
      <c r="Q377" s="11">
        <f t="shared" ref="Q377" si="153">IF(ISERROR(P377*100/N377),0,(P377*100/N377))</f>
        <v>10.199999999999999</v>
      </c>
      <c r="R377" s="10">
        <f t="shared" ref="R377:R379" si="154">IF(Q377&lt;=30,O377+P377,O377+O377*0.3)*IF(G377=1,0.4,IF(G377=2,0.75,IF(G377="1 (kas 4 m. 1 k. nerengiamos)",0.52,1)))*IF(D377="olimpinė",1,IF(M377="Ne",0.5,1))*IF(OR(A$5="Lietuvos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federacija"),IF(OR(J377&lt;8,K377&lt;16),0,1),1)*E377*IF(I377&lt;=1,1,1/I377)*IF(OR(A$5="Lietuvos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7" s="8"/>
    </row>
    <row r="378" spans="1:19">
      <c r="A378" s="62">
        <v>2</v>
      </c>
      <c r="B378" s="62" t="s">
        <v>153</v>
      </c>
      <c r="C378" s="12" t="s">
        <v>44</v>
      </c>
      <c r="D378" s="62" t="s">
        <v>30</v>
      </c>
      <c r="E378" s="62">
        <v>1</v>
      </c>
      <c r="F378" s="62" t="s">
        <v>100</v>
      </c>
      <c r="G378" s="62">
        <v>1</v>
      </c>
      <c r="H378" s="62" t="s">
        <v>32</v>
      </c>
      <c r="I378" s="62"/>
      <c r="J378" s="62">
        <v>26</v>
      </c>
      <c r="K378" s="62">
        <v>12</v>
      </c>
      <c r="L378" s="62">
        <v>9</v>
      </c>
      <c r="M378" s="62" t="s">
        <v>33</v>
      </c>
      <c r="N378" s="3">
        <f t="shared" si="150"/>
        <v>5</v>
      </c>
      <c r="O378" s="9">
        <f t="shared" si="151"/>
        <v>5</v>
      </c>
      <c r="P378" s="4">
        <f t="shared" ref="P378:P379" si="15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0.53549999999999998</v>
      </c>
      <c r="Q378" s="11">
        <f t="shared" ref="Q378:Q379" si="156">IF(ISERROR(P378*100/N378),0,(P378*100/N378))</f>
        <v>10.709999999999999</v>
      </c>
      <c r="R378" s="10">
        <f t="shared" si="154"/>
        <v>0</v>
      </c>
      <c r="S378" s="8"/>
    </row>
    <row r="379" spans="1:19">
      <c r="A379" s="62">
        <v>3</v>
      </c>
      <c r="B379" s="62" t="s">
        <v>153</v>
      </c>
      <c r="C379" s="12" t="s">
        <v>29</v>
      </c>
      <c r="D379" s="62" t="s">
        <v>30</v>
      </c>
      <c r="E379" s="62">
        <v>1</v>
      </c>
      <c r="F379" s="62" t="s">
        <v>100</v>
      </c>
      <c r="G379" s="62">
        <v>1</v>
      </c>
      <c r="H379" s="62" t="s">
        <v>32</v>
      </c>
      <c r="I379" s="62"/>
      <c r="J379" s="62">
        <v>25</v>
      </c>
      <c r="K379" s="62">
        <v>12</v>
      </c>
      <c r="L379" s="62">
        <v>9</v>
      </c>
      <c r="M379" s="62" t="s">
        <v>32</v>
      </c>
      <c r="N379" s="3">
        <f t="shared" si="150"/>
        <v>5</v>
      </c>
      <c r="O379" s="9">
        <f t="shared" si="151"/>
        <v>5</v>
      </c>
      <c r="P379" s="4">
        <f t="shared" si="155"/>
        <v>0.53549999999999998</v>
      </c>
      <c r="Q379" s="11">
        <f t="shared" si="156"/>
        <v>10.709999999999999</v>
      </c>
      <c r="R379" s="10">
        <f t="shared" si="154"/>
        <v>0</v>
      </c>
      <c r="S379" s="8"/>
    </row>
    <row r="380" spans="1:19">
      <c r="A380" s="65" t="s">
        <v>39</v>
      </c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7"/>
      <c r="R380" s="10">
        <f>SUM(R377:R379)</f>
        <v>0</v>
      </c>
      <c r="S380" s="8"/>
    </row>
    <row r="381" spans="1:19" ht="15.75">
      <c r="A381" s="24" t="s">
        <v>186</v>
      </c>
      <c r="B381" s="2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6"/>
      <c r="S381" s="8"/>
    </row>
    <row r="382" spans="1:19">
      <c r="A382" s="49" t="s">
        <v>51</v>
      </c>
      <c r="B382" s="49"/>
      <c r="C382" s="49"/>
      <c r="D382" s="49"/>
      <c r="E382" s="49"/>
      <c r="F382" s="49"/>
      <c r="G382" s="49"/>
      <c r="H382" s="49"/>
      <c r="I382" s="49"/>
      <c r="J382" s="15"/>
      <c r="K382" s="15"/>
      <c r="L382" s="15"/>
      <c r="M382" s="15"/>
      <c r="N382" s="15"/>
      <c r="O382" s="15"/>
      <c r="P382" s="15"/>
      <c r="Q382" s="15"/>
      <c r="R382" s="16"/>
      <c r="S382" s="8"/>
    </row>
    <row r="383" spans="1:19" s="8" customFormat="1">
      <c r="A383" s="49"/>
      <c r="B383" s="49"/>
      <c r="C383" s="49"/>
      <c r="D383" s="49"/>
      <c r="E383" s="49"/>
      <c r="F383" s="49"/>
      <c r="G383" s="49"/>
      <c r="H383" s="49"/>
      <c r="I383" s="49"/>
      <c r="J383" s="15"/>
      <c r="K383" s="15"/>
      <c r="L383" s="15"/>
      <c r="M383" s="15"/>
      <c r="N383" s="15"/>
      <c r="O383" s="15"/>
      <c r="P383" s="15"/>
      <c r="Q383" s="15"/>
      <c r="R383" s="16"/>
    </row>
    <row r="384" spans="1:19">
      <c r="A384" s="68" t="s">
        <v>187</v>
      </c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58"/>
      <c r="R384" s="8"/>
      <c r="S384" s="8"/>
    </row>
    <row r="385" spans="1:19" ht="18">
      <c r="A385" s="70" t="s">
        <v>27</v>
      </c>
      <c r="B385" s="71"/>
      <c r="C385" s="71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8"/>
      <c r="R385" s="8"/>
      <c r="S385" s="8"/>
    </row>
    <row r="386" spans="1:19">
      <c r="A386" s="68" t="s">
        <v>188</v>
      </c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58"/>
      <c r="R386" s="8"/>
      <c r="S386" s="8"/>
    </row>
    <row r="387" spans="1:19">
      <c r="A387" s="62">
        <v>1</v>
      </c>
      <c r="B387" s="62" t="s">
        <v>111</v>
      </c>
      <c r="C387" s="12" t="s">
        <v>112</v>
      </c>
      <c r="D387" s="62" t="s">
        <v>30</v>
      </c>
      <c r="E387" s="62">
        <v>1</v>
      </c>
      <c r="F387" s="62" t="s">
        <v>68</v>
      </c>
      <c r="G387" s="62">
        <v>1</v>
      </c>
      <c r="H387" s="62" t="s">
        <v>32</v>
      </c>
      <c r="I387" s="62"/>
      <c r="J387" s="62">
        <v>67</v>
      </c>
      <c r="K387" s="62">
        <v>17</v>
      </c>
      <c r="L387" s="62">
        <v>5</v>
      </c>
      <c r="M387" s="62" t="s">
        <v>33</v>
      </c>
      <c r="N387" s="3">
        <f t="shared" ref="N387:N391" si="157">(IF(F387="OŽ",IF(L387=1,550.8,IF(L387=2,426.38,IF(L387=3,342.14,IF(L387=4,181.44,IF(L387=5,168.48,IF(L387=6,155.52,IF(L387=7,148.5,IF(L387=8,144,0))))))))+IF(L387&lt;=8,0,IF(L387&lt;=16,137.7,IF(L387&lt;=24,108,IF(L387&lt;=32,80.1,IF(L387&lt;=36,52.2,0)))))-IF(L387&lt;=8,0,IF(L387&lt;=16,(L387-9)*2.754,IF(L387&lt;=24,(L387-17)* 2.754,IF(L387&lt;=32,(L387-25)* 2.754,IF(L387&lt;=36,(L387-33)*2.754,0))))),0)+IF(F387="PČ",IF(L387=1,449,IF(L387=2,314.6,IF(L387=3,238,IF(L387=4,172,IF(L387=5,159,IF(L387=6,145,IF(L387=7,132,IF(L387=8,119,0))))))))+IF(L387&lt;=8,0,IF(L387&lt;=16,88,IF(L387&lt;=24,55,IF(L387&lt;=32,22,0))))-IF(L387&lt;=8,0,IF(L387&lt;=16,(L387-9)*2.245,IF(L387&lt;=24,(L387-17)*2.245,IF(L387&lt;=32,(L387-25)*2.245,0)))),0)+IF(F387="PČneol",IF(L387=1,85,IF(L387=2,64.61,IF(L387=3,50.76,IF(L387=4,16.25,IF(L387=5,15,IF(L387=6,13.75,IF(L387=7,12.5,IF(L387=8,11.25,0))))))))+IF(L387&lt;=8,0,IF(L387&lt;=16,9,0))-IF(L387&lt;=8,0,IF(L387&lt;=16,(L387-9)*0.425,0)),0)+IF(F387="PŽ",IF(L387=1,85,IF(L387=2,59.5,IF(L387=3,45,IF(L387=4,32.5,IF(L387=5,30,IF(L387=6,27.5,IF(L387=7,25,IF(L387=8,22.5,0))))))))+IF(L387&lt;=8,0,IF(L387&lt;=16,19,IF(L387&lt;=24,13,IF(L387&lt;=32,8,0))))-IF(L387&lt;=8,0,IF(L387&lt;=16,(L387-9)*0.425,IF(L387&lt;=24,(L387-17)*0.425,IF(L387&lt;=32,(L387-25)*0.425,0)))),0)+IF(F387="EČ",IF(L387=1,204,IF(L387=2,156.24,IF(L387=3,123.84,IF(L387=4,72,IF(L387=5,66,IF(L387=6,60,IF(L387=7,54,IF(L387=8,48,0))))))))+IF(L387&lt;=8,0,IF(L387&lt;=16,40,IF(L387&lt;=24,25,0)))-IF(L387&lt;=8,0,IF(L387&lt;=16,(L387-9)*1.02,IF(L387&lt;=24,(L387-17)*1.02,0))),0)+IF(F387="EČneol",IF(L387=1,68,IF(L387=2,51.69,IF(L387=3,40.61,IF(L387=4,13,IF(L387=5,12,IF(L387=6,11,IF(L387=7,10,IF(L387=8,9,0)))))))))+IF(F387="EŽ",IF(L387=1,68,IF(L387=2,47.6,IF(L387=3,36,IF(L387=4,18,IF(L387=5,16.5,IF(L387=6,15,IF(L387=7,13.5,IF(L387=8,12,0))))))))+IF(L387&lt;=8,0,IF(L387&lt;=16,10,IF(L387&lt;=24,6,0)))-IF(L387&lt;=8,0,IF(L387&lt;=16,(L387-9)*0.34,IF(L387&lt;=24,(L387-17)*0.34,0))),0)+IF(F387="PT",IF(L387=1,68,IF(L387=2,52.08,IF(L387=3,41.28,IF(L387=4,24,IF(L387=5,22,IF(L387=6,20,IF(L387=7,18,IF(L387=8,16,0))))))))+IF(L387&lt;=8,0,IF(L387&lt;=16,13,IF(L387&lt;=24,9,IF(L387&lt;=32,4,0))))-IF(L387&lt;=8,0,IF(L387&lt;=16,(L387-9)*0.34,IF(L387&lt;=24,(L387-17)*0.34,IF(L387&lt;=32,(L387-25)*0.34,0)))),0)+IF(F387="JOŽ",IF(L387=1,85,IF(L387=2,59.5,IF(L387=3,45,IF(L387=4,32.5,IF(L387=5,30,IF(L387=6,27.5,IF(L387=7,25,IF(L387=8,22.5,0))))))))+IF(L387&lt;=8,0,IF(L387&lt;=16,19,IF(L387&lt;=24,13,0)))-IF(L387&lt;=8,0,IF(L387&lt;=16,(L387-9)*0.425,IF(L387&lt;=24,(L387-17)*0.425,0))),0)+IF(F387="JPČ",IF(L387=1,68,IF(L387=2,47.6,IF(L387=3,36,IF(L387=4,26,IF(L387=5,24,IF(L387=6,22,IF(L387=7,20,IF(L387=8,18,0))))))))+IF(L387&lt;=8,0,IF(L387&lt;=16,13,IF(L387&lt;=24,9,0)))-IF(L387&lt;=8,0,IF(L387&lt;=16,(L387-9)*0.34,IF(L387&lt;=24,(L387-17)*0.34,0))),0)+IF(F387="JEČ",IF(L387=1,34,IF(L387=2,26.04,IF(L387=3,20.6,IF(L387=4,12,IF(L387=5,11,IF(L387=6,10,IF(L387=7,9,IF(L387=8,8,0))))))))+IF(L387&lt;=8,0,IF(L387&lt;=16,6,0))-IF(L387&lt;=8,0,IF(L387&lt;=16,(L387-9)*0.17,0)),0)+IF(F387="JEOF",IF(L387=1,34,IF(L387=2,26.04,IF(L387=3,20.6,IF(L387=4,12,IF(L387=5,11,IF(L387=6,10,IF(L387=7,9,IF(L387=8,8,0))))))))+IF(L387&lt;=8,0,IF(L387&lt;=16,6,0))-IF(L387&lt;=8,0,IF(L387&lt;=16,(L387-9)*0.17,0)),0)+IF(F387="JnPČ",IF(L387=1,51,IF(L387=2,35.7,IF(L387=3,27,IF(L387=4,19.5,IF(L387=5,18,IF(L387=6,16.5,IF(L387=7,15,IF(L387=8,13.5,0))))))))+IF(L387&lt;=8,0,IF(L387&lt;=16,10,0))-IF(L387&lt;=8,0,IF(L387&lt;=16,(L387-9)*0.255,0)),0)+IF(F387="JnEČ",IF(L387=1,25.5,IF(L387=2,19.53,IF(L387=3,15.48,IF(L387=4,9,IF(L387=5,8.25,IF(L387=6,7.5,IF(L387=7,6.75,IF(L387=8,6,0))))))))+IF(L387&lt;=8,0,IF(L387&lt;=16,5,0))-IF(L387&lt;=8,0,IF(L387&lt;=16,(L387-9)*0.1275,0)),0)+IF(F387="JčPČ",IF(L387=1,21.25,IF(L387=2,14.5,IF(L387=3,11.5,IF(L387=4,7,IF(L387=5,6.5,IF(L387=6,6,IF(L387=7,5.5,IF(L387=8,5,0))))))))+IF(L387&lt;=8,0,IF(L387&lt;=16,4,0))-IF(L387&lt;=8,0,IF(L387&lt;=16,(L387-9)*0.10625,0)),0)+IF(F387="JčEČ",IF(L387=1,17,IF(L387=2,13.02,IF(L387=3,10.32,IF(L387=4,6,IF(L387=5,5.5,IF(L387=6,5,IF(L387=7,4.5,IF(L387=8,4,0))))))))+IF(L387&lt;=8,0,IF(L387&lt;=16,3,0))-IF(L387&lt;=8,0,IF(L387&lt;=16,(L387-9)*0.085,0)),0)+IF(F387="NEAK",IF(L387=1,11.48,IF(L387=2,8.79,IF(L387=3,6.97,IF(L387=4,4.05,IF(L387=5,3.71,IF(L387=6,3.38,IF(L387=7,3.04,IF(L387=8,2.7,0))))))))+IF(L387&lt;=8,0,IF(L387&lt;=16,2,IF(L387&lt;=24,1.3,0)))-IF(L387&lt;=8,0,IF(L387&lt;=16,(L387-9)*0.0574,IF(L387&lt;=24,(L387-17)*0.0574,0))),0))*IF(L387&lt;0,1,IF(OR(F387="PČ",F387="PŽ",F387="PT"),IF(J387&lt;32,J387/32,1),1))* IF(L387&lt;0,1,IF(OR(F387="EČ",F387="EŽ",F387="JOŽ",F387="JPČ",F387="NEAK"),IF(J387&lt;24,J387/24,1),1))*IF(L387&lt;0,1,IF(OR(F387="PČneol",F387="JEČ",F387="JEOF",F387="JnPČ",F387="JnEČ",F387="JčPČ",F387="JčEČ"),IF(J387&lt;16,J387/16,1),1))*IF(L387&lt;0,1,IF(F387="EČneol",IF(J387&lt;8,J387/8,1),1))</f>
        <v>66</v>
      </c>
      <c r="O387" s="9">
        <f t="shared" ref="O387:O391" si="158">IF(F387="OŽ",N387,IF(H387="Ne",IF(J387*0.3&lt;J387-L387,N387,0),IF(J387*0.1&lt;J387-L387,N387,0)))</f>
        <v>66</v>
      </c>
      <c r="P387" s="4">
        <f t="shared" ref="P387" si="159">IF(O387=0,0,IF(F387="OŽ",IF(L387&gt;35,0,IF(J387&gt;35,(36-L387)*1.836,((36-L387)-(36-J387))*1.836)),0)+IF(F387="PČ",IF(L387&gt;31,0,IF(J387&gt;31,(32-L387)*1.347,((32-L387)-(32-J387))*1.347)),0)+ IF(F387="PČneol",IF(L387&gt;15,0,IF(J387&gt;15,(16-L387)*0.255,((16-L387)-(16-J387))*0.255)),0)+IF(F387="PŽ",IF(L387&gt;31,0,IF(J387&gt;31,(32-L387)*0.255,((32-L387)-(32-J387))*0.255)),0)+IF(F387="EČ",IF(L387&gt;23,0,IF(J387&gt;23,(24-L387)*0.612,((24-L387)-(24-J387))*0.612)),0)+IF(F387="EČneol",IF(L387&gt;7,0,IF(J387&gt;7,(8-L387)*0.204,((8-L387)-(8-J387))*0.204)),0)+IF(F387="EŽ",IF(L387&gt;23,0,IF(J387&gt;23,(24-L387)*0.204,((24-L387)-(24-J387))*0.204)),0)+IF(F387="PT",IF(L387&gt;31,0,IF(J387&gt;31,(32-L387)*0.204,((32-L387)-(32-J387))*0.204)),0)+IF(F387="JOŽ",IF(L387&gt;23,0,IF(J387&gt;23,(24-L387)*0.255,((24-L387)-(24-J387))*0.255)),0)+IF(F387="JPČ",IF(L387&gt;23,0,IF(J387&gt;23,(24-L387)*0.204,((24-L387)-(24-J387))*0.204)),0)+IF(F387="JEČ",IF(L387&gt;15,0,IF(J387&gt;15,(16-L387)*0.102,((16-L387)-(16-J387))*0.102)),0)+IF(F387="JEOF",IF(L387&gt;15,0,IF(J387&gt;15,(16-L387)*0.102,((16-L387)-(16-J387))*0.102)),0)+IF(F387="JnPČ",IF(L387&gt;15,0,IF(J387&gt;15,(16-L387)*0.153,((16-L387)-(16-J387))*0.153)),0)+IF(F387="JnEČ",IF(L387&gt;15,0,IF(J387&gt;15,(16-L387)*0.0765,((16-L387)-(16-J387))*0.0765)),0)+IF(F387="JčPČ",IF(L387&gt;15,0,IF(J387&gt;15,(16-L387)*0.06375,((16-L387)-(16-J387))*0.06375)),0)+IF(F387="JčEČ",IF(L387&gt;15,0,IF(J387&gt;15,(16-L387)*0.051,((16-L387)-(16-J387))*0.051)),0)+IF(F387="NEAK",IF(L387&gt;23,0,IF(J387&gt;23,(24-L387)*0.03444,((24-L387)-(24-J387))*0.03444)),0))</f>
        <v>11.628</v>
      </c>
      <c r="Q387" s="11">
        <f t="shared" ref="Q387" si="160">IF(ISERROR(P387*100/N387),0,(P387*100/N387))</f>
        <v>17.618181818181817</v>
      </c>
      <c r="R387" s="10">
        <f t="shared" ref="R387:R391" si="161">IF(Q387&lt;=30,O387+P387,O387+O387*0.3)*IF(G387=1,0.4,IF(G387=2,0.75,IF(G387="1 (kas 4 m. 1 k. nerengiamos)",0.52,1)))*IF(D387="olimpinė",1,IF(M387="Ne",0.5,1))*IF(OR(A$5="Lietuvos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federacija"),IF(OR(J387&lt;8,K387&lt;16),0,1),1)*E387*IF(I387&lt;=1,1,1/I387)*IF(OR(A$5="Lietuvos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31.051200000000001</v>
      </c>
      <c r="S387" s="8"/>
    </row>
    <row r="388" spans="1:19">
      <c r="A388" s="62">
        <v>2</v>
      </c>
      <c r="B388" s="62" t="s">
        <v>114</v>
      </c>
      <c r="C388" s="12" t="s">
        <v>112</v>
      </c>
      <c r="D388" s="62" t="s">
        <v>30</v>
      </c>
      <c r="E388" s="62">
        <v>1</v>
      </c>
      <c r="F388" s="62" t="s">
        <v>68</v>
      </c>
      <c r="G388" s="62">
        <v>1</v>
      </c>
      <c r="H388" s="62" t="s">
        <v>32</v>
      </c>
      <c r="I388" s="62"/>
      <c r="J388" s="62">
        <v>49</v>
      </c>
      <c r="K388" s="62">
        <v>18</v>
      </c>
      <c r="L388" s="62">
        <v>9</v>
      </c>
      <c r="M388" s="62" t="s">
        <v>32</v>
      </c>
      <c r="N388" s="3">
        <f t="shared" si="157"/>
        <v>40</v>
      </c>
      <c r="O388" s="9">
        <f t="shared" si="158"/>
        <v>40</v>
      </c>
      <c r="P388" s="4">
        <f t="shared" ref="P388:P391" si="162">IF(O388=0,0,IF(F388="OŽ",IF(L388&gt;35,0,IF(J388&gt;35,(36-L388)*1.836,((36-L388)-(36-J388))*1.836)),0)+IF(F388="PČ",IF(L388&gt;31,0,IF(J388&gt;31,(32-L388)*1.347,((32-L388)-(32-J388))*1.347)),0)+ IF(F388="PČneol",IF(L388&gt;15,0,IF(J388&gt;15,(16-L388)*0.255,((16-L388)-(16-J388))*0.255)),0)+IF(F388="PŽ",IF(L388&gt;31,0,IF(J388&gt;31,(32-L388)*0.255,((32-L388)-(32-J388))*0.255)),0)+IF(F388="EČ",IF(L388&gt;23,0,IF(J388&gt;23,(24-L388)*0.612,((24-L388)-(24-J388))*0.612)),0)+IF(F388="EČneol",IF(L388&gt;7,0,IF(J388&gt;7,(8-L388)*0.204,((8-L388)-(8-J388))*0.204)),0)+IF(F388="EŽ",IF(L388&gt;23,0,IF(J388&gt;23,(24-L388)*0.204,((24-L388)-(24-J388))*0.204)),0)+IF(F388="PT",IF(L388&gt;31,0,IF(J388&gt;31,(32-L388)*0.204,((32-L388)-(32-J388))*0.204)),0)+IF(F388="JOŽ",IF(L388&gt;23,0,IF(J388&gt;23,(24-L388)*0.255,((24-L388)-(24-J388))*0.255)),0)+IF(F388="JPČ",IF(L388&gt;23,0,IF(J388&gt;23,(24-L388)*0.204,((24-L388)-(24-J388))*0.204)),0)+IF(F388="JEČ",IF(L388&gt;15,0,IF(J388&gt;15,(16-L388)*0.102,((16-L388)-(16-J388))*0.102)),0)+IF(F388="JEOF",IF(L388&gt;15,0,IF(J388&gt;15,(16-L388)*0.102,((16-L388)-(16-J388))*0.102)),0)+IF(F388="JnPČ",IF(L388&gt;15,0,IF(J388&gt;15,(16-L388)*0.153,((16-L388)-(16-J388))*0.153)),0)+IF(F388="JnEČ",IF(L388&gt;15,0,IF(J388&gt;15,(16-L388)*0.0765,((16-L388)-(16-J388))*0.0765)),0)+IF(F388="JčPČ",IF(L388&gt;15,0,IF(J388&gt;15,(16-L388)*0.06375,((16-L388)-(16-J388))*0.06375)),0)+IF(F388="JčEČ",IF(L388&gt;15,0,IF(J388&gt;15,(16-L388)*0.051,((16-L388)-(16-J388))*0.051)),0)+IF(F388="NEAK",IF(L388&gt;23,0,IF(J388&gt;23,(24-L388)*0.03444,((24-L388)-(24-J388))*0.03444)),0))</f>
        <v>9.18</v>
      </c>
      <c r="Q388" s="11">
        <f t="shared" ref="Q388:Q391" si="163">IF(ISERROR(P388*100/N388),0,(P388*100/N388))</f>
        <v>22.95</v>
      </c>
      <c r="R388" s="10">
        <f t="shared" si="161"/>
        <v>9.8360000000000003</v>
      </c>
      <c r="S388" s="8"/>
    </row>
    <row r="389" spans="1:19">
      <c r="A389" s="62">
        <v>3</v>
      </c>
      <c r="B389" s="62" t="s">
        <v>114</v>
      </c>
      <c r="C389" s="12" t="s">
        <v>120</v>
      </c>
      <c r="D389" s="62" t="s">
        <v>30</v>
      </c>
      <c r="E389" s="62">
        <v>1</v>
      </c>
      <c r="F389" s="62" t="s">
        <v>68</v>
      </c>
      <c r="G389" s="62">
        <v>1</v>
      </c>
      <c r="H389" s="62" t="s">
        <v>32</v>
      </c>
      <c r="I389" s="62"/>
      <c r="J389" s="62">
        <v>47</v>
      </c>
      <c r="K389" s="62">
        <v>18</v>
      </c>
      <c r="L389" s="62">
        <v>4</v>
      </c>
      <c r="M389" s="62" t="s">
        <v>33</v>
      </c>
      <c r="N389" s="3">
        <f t="shared" si="157"/>
        <v>72</v>
      </c>
      <c r="O389" s="9">
        <f t="shared" si="158"/>
        <v>72</v>
      </c>
      <c r="P389" s="4">
        <f t="shared" si="162"/>
        <v>12.24</v>
      </c>
      <c r="Q389" s="11">
        <f t="shared" si="163"/>
        <v>17</v>
      </c>
      <c r="R389" s="10">
        <f t="shared" si="161"/>
        <v>33.695999999999998</v>
      </c>
      <c r="S389" s="8"/>
    </row>
    <row r="390" spans="1:19">
      <c r="A390" s="62">
        <v>4</v>
      </c>
      <c r="B390" s="62" t="s">
        <v>111</v>
      </c>
      <c r="C390" s="12" t="s">
        <v>120</v>
      </c>
      <c r="D390" s="62" t="s">
        <v>30</v>
      </c>
      <c r="E390" s="62">
        <v>1</v>
      </c>
      <c r="F390" s="62" t="s">
        <v>68</v>
      </c>
      <c r="G390" s="62">
        <v>1</v>
      </c>
      <c r="H390" s="62" t="s">
        <v>32</v>
      </c>
      <c r="I390" s="62"/>
      <c r="J390" s="62">
        <v>66</v>
      </c>
      <c r="K390" s="62">
        <v>17</v>
      </c>
      <c r="L390" s="62">
        <v>7</v>
      </c>
      <c r="M390" s="62" t="s">
        <v>32</v>
      </c>
      <c r="N390" s="3">
        <f t="shared" si="157"/>
        <v>54</v>
      </c>
      <c r="O390" s="9">
        <f t="shared" si="158"/>
        <v>54</v>
      </c>
      <c r="P390" s="4">
        <f t="shared" si="162"/>
        <v>10.404</v>
      </c>
      <c r="Q390" s="11">
        <f t="shared" si="163"/>
        <v>19.266666666666669</v>
      </c>
      <c r="R390" s="10">
        <f t="shared" si="161"/>
        <v>12.880800000000001</v>
      </c>
      <c r="S390" s="8"/>
    </row>
    <row r="391" spans="1:19" ht="60">
      <c r="A391" s="62">
        <v>5</v>
      </c>
      <c r="B391" s="62" t="s">
        <v>189</v>
      </c>
      <c r="C391" s="12" t="s">
        <v>122</v>
      </c>
      <c r="D391" s="62" t="s">
        <v>30</v>
      </c>
      <c r="E391" s="62">
        <v>3</v>
      </c>
      <c r="F391" s="62" t="s">
        <v>68</v>
      </c>
      <c r="G391" s="62">
        <v>1</v>
      </c>
      <c r="H391" s="62" t="s">
        <v>32</v>
      </c>
      <c r="I391" s="62"/>
      <c r="J391" s="62">
        <v>16</v>
      </c>
      <c r="K391" s="62">
        <v>18</v>
      </c>
      <c r="L391" s="62">
        <v>7</v>
      </c>
      <c r="M391" s="62" t="s">
        <v>33</v>
      </c>
      <c r="N391" s="3">
        <f t="shared" si="157"/>
        <v>36</v>
      </c>
      <c r="O391" s="9">
        <f t="shared" si="158"/>
        <v>36</v>
      </c>
      <c r="P391" s="4">
        <f t="shared" si="162"/>
        <v>5.508</v>
      </c>
      <c r="Q391" s="11">
        <f t="shared" si="163"/>
        <v>15.299999999999999</v>
      </c>
      <c r="R391" s="10">
        <f t="shared" si="161"/>
        <v>49.809600000000003</v>
      </c>
      <c r="S391" s="8"/>
    </row>
    <row r="392" spans="1:19">
      <c r="A392" s="65" t="s">
        <v>39</v>
      </c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7"/>
      <c r="R392" s="10">
        <f>SUM(R387:R391)</f>
        <v>137.27359999999999</v>
      </c>
      <c r="S392" s="8"/>
    </row>
    <row r="393" spans="1:19" ht="15.75">
      <c r="A393" s="24" t="s">
        <v>190</v>
      </c>
      <c r="B393" s="2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6"/>
      <c r="S393" s="8"/>
    </row>
    <row r="394" spans="1:19">
      <c r="A394" s="49" t="s">
        <v>51</v>
      </c>
      <c r="B394" s="49"/>
      <c r="C394" s="49"/>
      <c r="D394" s="49"/>
      <c r="E394" s="49"/>
      <c r="F394" s="49"/>
      <c r="G394" s="49"/>
      <c r="H394" s="49"/>
      <c r="I394" s="49"/>
      <c r="J394" s="15"/>
      <c r="K394" s="15"/>
      <c r="L394" s="15"/>
      <c r="M394" s="15"/>
      <c r="N394" s="15"/>
      <c r="O394" s="15"/>
      <c r="P394" s="15"/>
      <c r="Q394" s="15"/>
      <c r="R394" s="16"/>
      <c r="S394" s="8"/>
    </row>
    <row r="395" spans="1:19" s="8" customFormat="1">
      <c r="A395" s="49"/>
      <c r="B395" s="49"/>
      <c r="C395" s="49"/>
      <c r="D395" s="49"/>
      <c r="E395" s="49"/>
      <c r="F395" s="49"/>
      <c r="G395" s="49"/>
      <c r="H395" s="49"/>
      <c r="I395" s="49"/>
      <c r="J395" s="15"/>
      <c r="K395" s="15"/>
      <c r="L395" s="15"/>
      <c r="M395" s="15"/>
      <c r="N395" s="15"/>
      <c r="O395" s="15"/>
      <c r="P395" s="15"/>
      <c r="Q395" s="15"/>
      <c r="R395" s="16"/>
    </row>
    <row r="396" spans="1:19">
      <c r="A396" s="68" t="s">
        <v>191</v>
      </c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58"/>
      <c r="R396" s="8"/>
      <c r="S396" s="8"/>
    </row>
    <row r="397" spans="1:19" ht="18">
      <c r="A397" s="70" t="s">
        <v>27</v>
      </c>
      <c r="B397" s="71"/>
      <c r="C397" s="71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8"/>
      <c r="R397" s="8"/>
      <c r="S397" s="8"/>
    </row>
    <row r="398" spans="1:19">
      <c r="A398" s="68" t="s">
        <v>192</v>
      </c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58"/>
      <c r="R398" s="8"/>
      <c r="S398" s="8"/>
    </row>
    <row r="399" spans="1:19">
      <c r="A399" s="62">
        <v>1</v>
      </c>
      <c r="B399" s="62" t="s">
        <v>113</v>
      </c>
      <c r="C399" s="12" t="s">
        <v>118</v>
      </c>
      <c r="D399" s="62" t="s">
        <v>30</v>
      </c>
      <c r="E399" s="62">
        <v>1</v>
      </c>
      <c r="F399" s="62" t="s">
        <v>68</v>
      </c>
      <c r="G399" s="62">
        <v>1</v>
      </c>
      <c r="H399" s="62" t="s">
        <v>32</v>
      </c>
      <c r="I399" s="62"/>
      <c r="J399" s="62">
        <v>64</v>
      </c>
      <c r="K399" s="62">
        <v>20</v>
      </c>
      <c r="L399" s="62">
        <v>23</v>
      </c>
      <c r="M399" s="62" t="s">
        <v>33</v>
      </c>
      <c r="N399" s="3">
        <f t="shared" ref="N399:N406" si="164">(IF(F399="OŽ",IF(L399=1,550.8,IF(L399=2,426.38,IF(L399=3,342.14,IF(L399=4,181.44,IF(L399=5,168.48,IF(L399=6,155.52,IF(L399=7,148.5,IF(L399=8,144,0))))))))+IF(L399&lt;=8,0,IF(L399&lt;=16,137.7,IF(L399&lt;=24,108,IF(L399&lt;=32,80.1,IF(L399&lt;=36,52.2,0)))))-IF(L399&lt;=8,0,IF(L399&lt;=16,(L399-9)*2.754,IF(L399&lt;=24,(L399-17)* 2.754,IF(L399&lt;=32,(L399-25)* 2.754,IF(L399&lt;=36,(L399-33)*2.754,0))))),0)+IF(F399="PČ",IF(L399=1,449,IF(L399=2,314.6,IF(L399=3,238,IF(L399=4,172,IF(L399=5,159,IF(L399=6,145,IF(L399=7,132,IF(L399=8,119,0))))))))+IF(L399&lt;=8,0,IF(L399&lt;=16,88,IF(L399&lt;=24,55,IF(L399&lt;=32,22,0))))-IF(L399&lt;=8,0,IF(L399&lt;=16,(L399-9)*2.245,IF(L399&lt;=24,(L399-17)*2.245,IF(L399&lt;=32,(L399-25)*2.245,0)))),0)+IF(F399="PČneol",IF(L399=1,85,IF(L399=2,64.61,IF(L399=3,50.76,IF(L399=4,16.25,IF(L399=5,15,IF(L399=6,13.75,IF(L399=7,12.5,IF(L399=8,11.25,0))))))))+IF(L399&lt;=8,0,IF(L399&lt;=16,9,0))-IF(L399&lt;=8,0,IF(L399&lt;=16,(L399-9)*0.425,0)),0)+IF(F399="PŽ",IF(L399=1,85,IF(L399=2,59.5,IF(L399=3,45,IF(L399=4,32.5,IF(L399=5,30,IF(L399=6,27.5,IF(L399=7,25,IF(L399=8,22.5,0))))))))+IF(L399&lt;=8,0,IF(L399&lt;=16,19,IF(L399&lt;=24,13,IF(L399&lt;=32,8,0))))-IF(L399&lt;=8,0,IF(L399&lt;=16,(L399-9)*0.425,IF(L399&lt;=24,(L399-17)*0.425,IF(L399&lt;=32,(L399-25)*0.425,0)))),0)+IF(F399="EČ",IF(L399=1,204,IF(L399=2,156.24,IF(L399=3,123.84,IF(L399=4,72,IF(L399=5,66,IF(L399=6,60,IF(L399=7,54,IF(L399=8,48,0))))))))+IF(L399&lt;=8,0,IF(L399&lt;=16,40,IF(L399&lt;=24,25,0)))-IF(L399&lt;=8,0,IF(L399&lt;=16,(L399-9)*1.02,IF(L399&lt;=24,(L399-17)*1.02,0))),0)+IF(F399="EČneol",IF(L399=1,68,IF(L399=2,51.69,IF(L399=3,40.61,IF(L399=4,13,IF(L399=5,12,IF(L399=6,11,IF(L399=7,10,IF(L399=8,9,0)))))))))+IF(F399="EŽ",IF(L399=1,68,IF(L399=2,47.6,IF(L399=3,36,IF(L399=4,18,IF(L399=5,16.5,IF(L399=6,15,IF(L399=7,13.5,IF(L399=8,12,0))))))))+IF(L399&lt;=8,0,IF(L399&lt;=16,10,IF(L399&lt;=24,6,0)))-IF(L399&lt;=8,0,IF(L399&lt;=16,(L399-9)*0.34,IF(L399&lt;=24,(L399-17)*0.34,0))),0)+IF(F399="PT",IF(L399=1,68,IF(L399=2,52.08,IF(L399=3,41.28,IF(L399=4,24,IF(L399=5,22,IF(L399=6,20,IF(L399=7,18,IF(L399=8,16,0))))))))+IF(L399&lt;=8,0,IF(L399&lt;=16,13,IF(L399&lt;=24,9,IF(L399&lt;=32,4,0))))-IF(L399&lt;=8,0,IF(L399&lt;=16,(L399-9)*0.34,IF(L399&lt;=24,(L399-17)*0.34,IF(L399&lt;=32,(L399-25)*0.34,0)))),0)+IF(F399="JOŽ",IF(L399=1,85,IF(L399=2,59.5,IF(L399=3,45,IF(L399=4,32.5,IF(L399=5,30,IF(L399=6,27.5,IF(L399=7,25,IF(L399=8,22.5,0))))))))+IF(L399&lt;=8,0,IF(L399&lt;=16,19,IF(L399&lt;=24,13,0)))-IF(L399&lt;=8,0,IF(L399&lt;=16,(L399-9)*0.425,IF(L399&lt;=24,(L399-17)*0.425,0))),0)+IF(F399="JPČ",IF(L399=1,68,IF(L399=2,47.6,IF(L399=3,36,IF(L399=4,26,IF(L399=5,24,IF(L399=6,22,IF(L399=7,20,IF(L399=8,18,0))))))))+IF(L399&lt;=8,0,IF(L399&lt;=16,13,IF(L399&lt;=24,9,0)))-IF(L399&lt;=8,0,IF(L399&lt;=16,(L399-9)*0.34,IF(L399&lt;=24,(L399-17)*0.34,0))),0)+IF(F399="JEČ",IF(L399=1,34,IF(L399=2,26.04,IF(L399=3,20.6,IF(L399=4,12,IF(L399=5,11,IF(L399=6,10,IF(L399=7,9,IF(L399=8,8,0))))))))+IF(L399&lt;=8,0,IF(L399&lt;=16,6,0))-IF(L399&lt;=8,0,IF(L399&lt;=16,(L399-9)*0.17,0)),0)+IF(F399="JEOF",IF(L399=1,34,IF(L399=2,26.04,IF(L399=3,20.6,IF(L399=4,12,IF(L399=5,11,IF(L399=6,10,IF(L399=7,9,IF(L399=8,8,0))))))))+IF(L399&lt;=8,0,IF(L399&lt;=16,6,0))-IF(L399&lt;=8,0,IF(L399&lt;=16,(L399-9)*0.17,0)),0)+IF(F399="JnPČ",IF(L399=1,51,IF(L399=2,35.7,IF(L399=3,27,IF(L399=4,19.5,IF(L399=5,18,IF(L399=6,16.5,IF(L399=7,15,IF(L399=8,13.5,0))))))))+IF(L399&lt;=8,0,IF(L399&lt;=16,10,0))-IF(L399&lt;=8,0,IF(L399&lt;=16,(L399-9)*0.255,0)),0)+IF(F399="JnEČ",IF(L399=1,25.5,IF(L399=2,19.53,IF(L399=3,15.48,IF(L399=4,9,IF(L399=5,8.25,IF(L399=6,7.5,IF(L399=7,6.75,IF(L399=8,6,0))))))))+IF(L399&lt;=8,0,IF(L399&lt;=16,5,0))-IF(L399&lt;=8,0,IF(L399&lt;=16,(L399-9)*0.1275,0)),0)+IF(F399="JčPČ",IF(L399=1,21.25,IF(L399=2,14.5,IF(L399=3,11.5,IF(L399=4,7,IF(L399=5,6.5,IF(L399=6,6,IF(L399=7,5.5,IF(L399=8,5,0))))))))+IF(L399&lt;=8,0,IF(L399&lt;=16,4,0))-IF(L399&lt;=8,0,IF(L399&lt;=16,(L399-9)*0.10625,0)),0)+IF(F399="JčEČ",IF(L399=1,17,IF(L399=2,13.02,IF(L399=3,10.32,IF(L399=4,6,IF(L399=5,5.5,IF(L399=6,5,IF(L399=7,4.5,IF(L399=8,4,0))))))))+IF(L399&lt;=8,0,IF(L399&lt;=16,3,0))-IF(L399&lt;=8,0,IF(L399&lt;=16,(L399-9)*0.085,0)),0)+IF(F399="NEAK",IF(L399=1,11.48,IF(L399=2,8.79,IF(L399=3,6.97,IF(L399=4,4.05,IF(L399=5,3.71,IF(L399=6,3.38,IF(L399=7,3.04,IF(L399=8,2.7,0))))))))+IF(L399&lt;=8,0,IF(L399&lt;=16,2,IF(L399&lt;=24,1.3,0)))-IF(L399&lt;=8,0,IF(L399&lt;=16,(L399-9)*0.0574,IF(L399&lt;=24,(L399-17)*0.0574,0))),0))*IF(L399&lt;0,1,IF(OR(F399="PČ",F399="PŽ",F399="PT"),IF(J399&lt;32,J399/32,1),1))* IF(L399&lt;0,1,IF(OR(F399="EČ",F399="EŽ",F399="JOŽ",F399="JPČ",F399="NEAK"),IF(J399&lt;24,J399/24,1),1))*IF(L399&lt;0,1,IF(OR(F399="PČneol",F399="JEČ",F399="JEOF",F399="JnPČ",F399="JnEČ",F399="JčPČ",F399="JčEČ"),IF(J399&lt;16,J399/16,1),1))*IF(L399&lt;0,1,IF(F399="EČneol",IF(J399&lt;8,J399/8,1),1))</f>
        <v>18.88</v>
      </c>
      <c r="O399" s="9">
        <f t="shared" ref="O399:O406" si="165">IF(F399="OŽ",N399,IF(H399="Ne",IF(J399*0.3&lt;J399-L399,N399,0),IF(J399*0.1&lt;J399-L399,N399,0)))</f>
        <v>18.88</v>
      </c>
      <c r="P399" s="4">
        <f t="shared" ref="P399" si="166">IF(O399=0,0,IF(F399="OŽ",IF(L399&gt;35,0,IF(J399&gt;35,(36-L399)*1.836,((36-L399)-(36-J399))*1.836)),0)+IF(F399="PČ",IF(L399&gt;31,0,IF(J399&gt;31,(32-L399)*1.347,((32-L399)-(32-J399))*1.347)),0)+ IF(F399="PČneol",IF(L399&gt;15,0,IF(J399&gt;15,(16-L399)*0.255,((16-L399)-(16-J399))*0.255)),0)+IF(F399="PŽ",IF(L399&gt;31,0,IF(J399&gt;31,(32-L399)*0.255,((32-L399)-(32-J399))*0.255)),0)+IF(F399="EČ",IF(L399&gt;23,0,IF(J399&gt;23,(24-L399)*0.612,((24-L399)-(24-J399))*0.612)),0)+IF(F399="EČneol",IF(L399&gt;7,0,IF(J399&gt;7,(8-L399)*0.204,((8-L399)-(8-J399))*0.204)),0)+IF(F399="EŽ",IF(L399&gt;23,0,IF(J399&gt;23,(24-L399)*0.204,((24-L399)-(24-J399))*0.204)),0)+IF(F399="PT",IF(L399&gt;31,0,IF(J399&gt;31,(32-L399)*0.204,((32-L399)-(32-J399))*0.204)),0)+IF(F399="JOŽ",IF(L399&gt;23,0,IF(J399&gt;23,(24-L399)*0.255,((24-L399)-(24-J399))*0.255)),0)+IF(F399="JPČ",IF(L399&gt;23,0,IF(J399&gt;23,(24-L399)*0.204,((24-L399)-(24-J399))*0.204)),0)+IF(F399="JEČ",IF(L399&gt;15,0,IF(J399&gt;15,(16-L399)*0.102,((16-L399)-(16-J399))*0.102)),0)+IF(F399="JEOF",IF(L399&gt;15,0,IF(J399&gt;15,(16-L399)*0.102,((16-L399)-(16-J399))*0.102)),0)+IF(F399="JnPČ",IF(L399&gt;15,0,IF(J399&gt;15,(16-L399)*0.153,((16-L399)-(16-J399))*0.153)),0)+IF(F399="JnEČ",IF(L399&gt;15,0,IF(J399&gt;15,(16-L399)*0.0765,((16-L399)-(16-J399))*0.0765)),0)+IF(F399="JčPČ",IF(L399&gt;15,0,IF(J399&gt;15,(16-L399)*0.06375,((16-L399)-(16-J399))*0.06375)),0)+IF(F399="JčEČ",IF(L399&gt;15,0,IF(J399&gt;15,(16-L399)*0.051,((16-L399)-(16-J399))*0.051)),0)+IF(F399="NEAK",IF(L399&gt;23,0,IF(J399&gt;23,(24-L399)*0.03444,((24-L399)-(24-J399))*0.03444)),0))</f>
        <v>0.61199999999999999</v>
      </c>
      <c r="Q399" s="11">
        <f t="shared" ref="Q399" si="167">IF(ISERROR(P399*100/N399),0,(P399*100/N399))</f>
        <v>3.2415254237288136</v>
      </c>
      <c r="R399" s="10">
        <f t="shared" ref="R399:R406" si="168">IF(Q399&lt;=30,O399+P399,O399+O399*0.3)*IF(G399=1,0.4,IF(G399=2,0.75,IF(G399="1 (kas 4 m. 1 k. nerengiamos)",0.52,1)))*IF(D399="olimpinė",1,IF(M399="Ne",0.5,1))*IF(OR(A$5="Lietuvos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federacija"),IF(OR(J399&lt;8,K399&lt;16),0,1),1)*E399*IF(I399&lt;=1,1,1/I399)*IF(OR(A$5="Lietuvos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7.7967999999999993</v>
      </c>
      <c r="S399" s="8"/>
    </row>
    <row r="400" spans="1:19">
      <c r="A400" s="62">
        <v>2</v>
      </c>
      <c r="B400" s="62" t="s">
        <v>114</v>
      </c>
      <c r="C400" s="12" t="s">
        <v>118</v>
      </c>
      <c r="D400" s="62" t="s">
        <v>30</v>
      </c>
      <c r="E400" s="62">
        <v>1</v>
      </c>
      <c r="F400" s="62" t="s">
        <v>68</v>
      </c>
      <c r="G400" s="62">
        <v>1</v>
      </c>
      <c r="H400" s="62" t="s">
        <v>32</v>
      </c>
      <c r="I400" s="62"/>
      <c r="J400" s="62">
        <v>34</v>
      </c>
      <c r="K400" s="62">
        <v>16</v>
      </c>
      <c r="L400" s="62">
        <v>8</v>
      </c>
      <c r="M400" s="62" t="s">
        <v>33</v>
      </c>
      <c r="N400" s="3">
        <f t="shared" si="164"/>
        <v>48</v>
      </c>
      <c r="O400" s="9">
        <f t="shared" si="165"/>
        <v>48</v>
      </c>
      <c r="P400" s="4">
        <f t="shared" ref="P400:P406" si="169">IF(O400=0,0,IF(F400="OŽ",IF(L400&gt;35,0,IF(J400&gt;35,(36-L400)*1.836,((36-L400)-(36-J400))*1.836)),0)+IF(F400="PČ",IF(L400&gt;31,0,IF(J400&gt;31,(32-L400)*1.347,((32-L400)-(32-J400))*1.347)),0)+ IF(F400="PČneol",IF(L400&gt;15,0,IF(J400&gt;15,(16-L400)*0.255,((16-L400)-(16-J400))*0.255)),0)+IF(F400="PŽ",IF(L400&gt;31,0,IF(J400&gt;31,(32-L400)*0.255,((32-L400)-(32-J400))*0.255)),0)+IF(F400="EČ",IF(L400&gt;23,0,IF(J400&gt;23,(24-L400)*0.612,((24-L400)-(24-J400))*0.612)),0)+IF(F400="EČneol",IF(L400&gt;7,0,IF(J400&gt;7,(8-L400)*0.204,((8-L400)-(8-J400))*0.204)),0)+IF(F400="EŽ",IF(L400&gt;23,0,IF(J400&gt;23,(24-L400)*0.204,((24-L400)-(24-J400))*0.204)),0)+IF(F400="PT",IF(L400&gt;31,0,IF(J400&gt;31,(32-L400)*0.204,((32-L400)-(32-J400))*0.204)),0)+IF(F400="JOŽ",IF(L400&gt;23,0,IF(J400&gt;23,(24-L400)*0.255,((24-L400)-(24-J400))*0.255)),0)+IF(F400="JPČ",IF(L400&gt;23,0,IF(J400&gt;23,(24-L400)*0.204,((24-L400)-(24-J400))*0.204)),0)+IF(F400="JEČ",IF(L400&gt;15,0,IF(J400&gt;15,(16-L400)*0.102,((16-L400)-(16-J400))*0.102)),0)+IF(F400="JEOF",IF(L400&gt;15,0,IF(J400&gt;15,(16-L400)*0.102,((16-L400)-(16-J400))*0.102)),0)+IF(F400="JnPČ",IF(L400&gt;15,0,IF(J400&gt;15,(16-L400)*0.153,((16-L400)-(16-J400))*0.153)),0)+IF(F400="JnEČ",IF(L400&gt;15,0,IF(J400&gt;15,(16-L400)*0.0765,((16-L400)-(16-J400))*0.0765)),0)+IF(F400="JčPČ",IF(L400&gt;15,0,IF(J400&gt;15,(16-L400)*0.06375,((16-L400)-(16-J400))*0.06375)),0)+IF(F400="JčEČ",IF(L400&gt;15,0,IF(J400&gt;15,(16-L400)*0.051,((16-L400)-(16-J400))*0.051)),0)+IF(F400="NEAK",IF(L400&gt;23,0,IF(J400&gt;23,(24-L400)*0.03444,((24-L400)-(24-J400))*0.03444)),0))</f>
        <v>9.7919999999999998</v>
      </c>
      <c r="Q400" s="11">
        <f t="shared" ref="Q400:Q406" si="170">IF(ISERROR(P400*100/N400),0,(P400*100/N400))</f>
        <v>20.399999999999999</v>
      </c>
      <c r="R400" s="10">
        <f t="shared" si="168"/>
        <v>23.116800000000001</v>
      </c>
      <c r="S400" s="8"/>
    </row>
    <row r="401" spans="1:19">
      <c r="A401" s="62">
        <v>3</v>
      </c>
      <c r="B401" s="62" t="s">
        <v>117</v>
      </c>
      <c r="C401" s="12" t="s">
        <v>118</v>
      </c>
      <c r="D401" s="62" t="s">
        <v>30</v>
      </c>
      <c r="E401" s="62">
        <v>1</v>
      </c>
      <c r="F401" s="62" t="s">
        <v>68</v>
      </c>
      <c r="G401" s="62">
        <v>1</v>
      </c>
      <c r="H401" s="62" t="s">
        <v>32</v>
      </c>
      <c r="I401" s="62"/>
      <c r="J401" s="62">
        <v>34</v>
      </c>
      <c r="K401" s="62">
        <v>16</v>
      </c>
      <c r="L401" s="62">
        <v>18</v>
      </c>
      <c r="M401" s="62" t="s">
        <v>33</v>
      </c>
      <c r="N401" s="3">
        <f t="shared" si="164"/>
        <v>23.98</v>
      </c>
      <c r="O401" s="9">
        <f t="shared" si="165"/>
        <v>23.98</v>
      </c>
      <c r="P401" s="4">
        <f t="shared" si="169"/>
        <v>3.6719999999999997</v>
      </c>
      <c r="Q401" s="11">
        <f t="shared" si="170"/>
        <v>15.312760633861551</v>
      </c>
      <c r="R401" s="10">
        <f t="shared" si="168"/>
        <v>11.0608</v>
      </c>
      <c r="S401" s="8"/>
    </row>
    <row r="402" spans="1:19">
      <c r="A402" s="62">
        <v>4</v>
      </c>
      <c r="B402" s="62" t="s">
        <v>128</v>
      </c>
      <c r="C402" s="12" t="s">
        <v>118</v>
      </c>
      <c r="D402" s="62" t="s">
        <v>30</v>
      </c>
      <c r="E402" s="62">
        <v>1</v>
      </c>
      <c r="F402" s="62" t="s">
        <v>68</v>
      </c>
      <c r="G402" s="62">
        <v>1</v>
      </c>
      <c r="H402" s="62" t="s">
        <v>32</v>
      </c>
      <c r="I402" s="62"/>
      <c r="J402" s="62">
        <v>34</v>
      </c>
      <c r="K402" s="62">
        <v>16</v>
      </c>
      <c r="L402" s="62">
        <v>23</v>
      </c>
      <c r="M402" s="62" t="s">
        <v>33</v>
      </c>
      <c r="N402" s="3">
        <f t="shared" si="164"/>
        <v>18.88</v>
      </c>
      <c r="O402" s="9">
        <f t="shared" si="165"/>
        <v>18.88</v>
      </c>
      <c r="P402" s="4">
        <f t="shared" si="169"/>
        <v>0.61199999999999999</v>
      </c>
      <c r="Q402" s="11">
        <f t="shared" si="170"/>
        <v>3.2415254237288136</v>
      </c>
      <c r="R402" s="10">
        <f t="shared" si="168"/>
        <v>7.7967999999999993</v>
      </c>
      <c r="S402" s="8"/>
    </row>
    <row r="403" spans="1:19">
      <c r="A403" s="62">
        <v>5</v>
      </c>
      <c r="B403" s="62" t="s">
        <v>111</v>
      </c>
      <c r="C403" s="12" t="s">
        <v>116</v>
      </c>
      <c r="D403" s="62" t="s">
        <v>30</v>
      </c>
      <c r="E403" s="62">
        <v>1</v>
      </c>
      <c r="F403" s="62" t="s">
        <v>68</v>
      </c>
      <c r="G403" s="62">
        <v>1</v>
      </c>
      <c r="H403" s="62" t="s">
        <v>32</v>
      </c>
      <c r="I403" s="62"/>
      <c r="J403" s="62">
        <v>65</v>
      </c>
      <c r="K403" s="62">
        <v>20</v>
      </c>
      <c r="L403" s="62">
        <v>6</v>
      </c>
      <c r="M403" s="62" t="s">
        <v>33</v>
      </c>
      <c r="N403" s="3">
        <f t="shared" si="164"/>
        <v>60</v>
      </c>
      <c r="O403" s="9">
        <f t="shared" si="165"/>
        <v>60</v>
      </c>
      <c r="P403" s="4">
        <f t="shared" si="169"/>
        <v>11.016</v>
      </c>
      <c r="Q403" s="11">
        <f t="shared" si="170"/>
        <v>18.36</v>
      </c>
      <c r="R403" s="10">
        <f t="shared" si="168"/>
        <v>28.406400000000005</v>
      </c>
      <c r="S403" s="8"/>
    </row>
    <row r="404" spans="1:19">
      <c r="A404" s="62">
        <v>6</v>
      </c>
      <c r="B404" s="62" t="s">
        <v>127</v>
      </c>
      <c r="C404" s="12" t="s">
        <v>116</v>
      </c>
      <c r="D404" s="62" t="s">
        <v>30</v>
      </c>
      <c r="E404" s="62">
        <v>1</v>
      </c>
      <c r="F404" s="62" t="s">
        <v>68</v>
      </c>
      <c r="G404" s="62">
        <v>1</v>
      </c>
      <c r="H404" s="62" t="s">
        <v>32</v>
      </c>
      <c r="I404" s="62"/>
      <c r="J404" s="62">
        <v>34</v>
      </c>
      <c r="K404" s="62">
        <v>16</v>
      </c>
      <c r="L404" s="62">
        <v>10</v>
      </c>
      <c r="M404" s="62" t="s">
        <v>33</v>
      </c>
      <c r="N404" s="3">
        <f t="shared" si="164"/>
        <v>38.979999999999997</v>
      </c>
      <c r="O404" s="9">
        <f t="shared" si="165"/>
        <v>38.979999999999997</v>
      </c>
      <c r="P404" s="4">
        <f t="shared" si="169"/>
        <v>8.5679999999999996</v>
      </c>
      <c r="Q404" s="11">
        <f t="shared" si="170"/>
        <v>21.980502821959981</v>
      </c>
      <c r="R404" s="10">
        <f t="shared" si="168"/>
        <v>19.019199999999998</v>
      </c>
      <c r="S404" s="8"/>
    </row>
    <row r="405" spans="1:19">
      <c r="A405" s="62">
        <v>7</v>
      </c>
      <c r="B405" s="62" t="s">
        <v>117</v>
      </c>
      <c r="C405" s="12" t="s">
        <v>116</v>
      </c>
      <c r="D405" s="62" t="s">
        <v>30</v>
      </c>
      <c r="E405" s="62">
        <v>1</v>
      </c>
      <c r="F405" s="62" t="s">
        <v>68</v>
      </c>
      <c r="G405" s="62">
        <v>1</v>
      </c>
      <c r="H405" s="62" t="s">
        <v>32</v>
      </c>
      <c r="I405" s="62"/>
      <c r="J405" s="62">
        <v>34</v>
      </c>
      <c r="K405" s="62">
        <v>16</v>
      </c>
      <c r="L405" s="62">
        <v>21</v>
      </c>
      <c r="M405" s="62" t="s">
        <v>32</v>
      </c>
      <c r="N405" s="3">
        <f t="shared" si="164"/>
        <v>20.92</v>
      </c>
      <c r="O405" s="9">
        <f t="shared" si="165"/>
        <v>20.92</v>
      </c>
      <c r="P405" s="4">
        <f t="shared" si="169"/>
        <v>1.8359999999999999</v>
      </c>
      <c r="Q405" s="11">
        <f t="shared" si="170"/>
        <v>8.7762906309751418</v>
      </c>
      <c r="R405" s="10">
        <f t="shared" si="168"/>
        <v>4.5512000000000006</v>
      </c>
      <c r="S405" s="8"/>
    </row>
    <row r="406" spans="1:19" ht="45">
      <c r="A406" s="62">
        <v>8</v>
      </c>
      <c r="B406" s="62" t="s">
        <v>193</v>
      </c>
      <c r="C406" s="12" t="s">
        <v>122</v>
      </c>
      <c r="D406" s="62" t="s">
        <v>30</v>
      </c>
      <c r="E406" s="62">
        <v>3</v>
      </c>
      <c r="F406" s="62" t="s">
        <v>68</v>
      </c>
      <c r="G406" s="62">
        <v>1</v>
      </c>
      <c r="H406" s="62" t="s">
        <v>32</v>
      </c>
      <c r="I406" s="62"/>
      <c r="J406" s="62">
        <v>14</v>
      </c>
      <c r="K406" s="62">
        <v>16</v>
      </c>
      <c r="L406" s="62">
        <v>7</v>
      </c>
      <c r="M406" s="62" t="s">
        <v>32</v>
      </c>
      <c r="N406" s="3">
        <f t="shared" si="164"/>
        <v>31.500000000000004</v>
      </c>
      <c r="O406" s="9">
        <f t="shared" si="165"/>
        <v>31.500000000000004</v>
      </c>
      <c r="P406" s="4">
        <f t="shared" si="169"/>
        <v>4.2839999999999998</v>
      </c>
      <c r="Q406" s="11">
        <f t="shared" si="170"/>
        <v>13.599999999999998</v>
      </c>
      <c r="R406" s="10">
        <f t="shared" si="168"/>
        <v>21.470400000000005</v>
      </c>
      <c r="S406" s="8"/>
    </row>
    <row r="407" spans="1:19">
      <c r="A407" s="65" t="s">
        <v>39</v>
      </c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7"/>
      <c r="R407" s="10">
        <f>SUM(R399:R406)</f>
        <v>123.2184</v>
      </c>
      <c r="S407" s="8"/>
    </row>
    <row r="408" spans="1:19" ht="15.75">
      <c r="A408" s="24" t="s">
        <v>194</v>
      </c>
      <c r="B408" s="2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6"/>
      <c r="S408" s="8"/>
    </row>
    <row r="409" spans="1:19">
      <c r="A409" s="49" t="s">
        <v>51</v>
      </c>
      <c r="B409" s="49"/>
      <c r="C409" s="49"/>
      <c r="D409" s="49"/>
      <c r="E409" s="49"/>
      <c r="F409" s="49"/>
      <c r="G409" s="49"/>
      <c r="H409" s="49"/>
      <c r="I409" s="49"/>
      <c r="J409" s="15"/>
      <c r="K409" s="15"/>
      <c r="L409" s="15"/>
      <c r="M409" s="15"/>
      <c r="N409" s="15"/>
      <c r="O409" s="15"/>
      <c r="P409" s="15"/>
      <c r="Q409" s="15"/>
      <c r="R409" s="16"/>
      <c r="S409" s="8"/>
    </row>
    <row r="410" spans="1:19" s="8" customFormat="1">
      <c r="A410" s="49"/>
      <c r="B410" s="49"/>
      <c r="C410" s="49"/>
      <c r="D410" s="49"/>
      <c r="E410" s="49"/>
      <c r="F410" s="49"/>
      <c r="G410" s="49"/>
      <c r="H410" s="49"/>
      <c r="I410" s="49"/>
      <c r="J410" s="15"/>
      <c r="K410" s="15"/>
      <c r="L410" s="15"/>
      <c r="M410" s="15"/>
      <c r="N410" s="15"/>
      <c r="O410" s="15"/>
      <c r="P410" s="15"/>
      <c r="Q410" s="15"/>
      <c r="R410" s="16"/>
    </row>
    <row r="411" spans="1:19">
      <c r="A411" s="68" t="s">
        <v>195</v>
      </c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58"/>
      <c r="R411" s="8"/>
      <c r="S411" s="8"/>
    </row>
    <row r="412" spans="1:19" ht="18">
      <c r="A412" s="70" t="s">
        <v>27</v>
      </c>
      <c r="B412" s="71"/>
      <c r="C412" s="71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8"/>
      <c r="R412" s="8"/>
      <c r="S412" s="8"/>
    </row>
    <row r="413" spans="1:19">
      <c r="A413" s="68" t="s">
        <v>196</v>
      </c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58"/>
      <c r="R413" s="8"/>
      <c r="S413" s="8"/>
    </row>
    <row r="414" spans="1:19">
      <c r="A414" s="62">
        <v>1</v>
      </c>
      <c r="B414" s="62" t="s">
        <v>111</v>
      </c>
      <c r="C414" s="12" t="s">
        <v>44</v>
      </c>
      <c r="D414" s="62" t="s">
        <v>30</v>
      </c>
      <c r="E414" s="62">
        <v>1</v>
      </c>
      <c r="F414" s="62" t="s">
        <v>68</v>
      </c>
      <c r="G414" s="62">
        <v>2</v>
      </c>
      <c r="H414" s="62" t="s">
        <v>32</v>
      </c>
      <c r="I414" s="62"/>
      <c r="J414" s="62">
        <v>58</v>
      </c>
      <c r="K414" s="62">
        <v>16</v>
      </c>
      <c r="L414" s="62">
        <v>21</v>
      </c>
      <c r="M414" s="62" t="s">
        <v>32</v>
      </c>
      <c r="N414" s="3">
        <f t="shared" ref="N414:N434" si="171">(IF(F414="OŽ",IF(L414=1,550.8,IF(L414=2,426.38,IF(L414=3,342.14,IF(L414=4,181.44,IF(L414=5,168.48,IF(L414=6,155.52,IF(L414=7,148.5,IF(L414=8,144,0))))))))+IF(L414&lt;=8,0,IF(L414&lt;=16,137.7,IF(L414&lt;=24,108,IF(L414&lt;=32,80.1,IF(L414&lt;=36,52.2,0)))))-IF(L414&lt;=8,0,IF(L414&lt;=16,(L414-9)*2.754,IF(L414&lt;=24,(L414-17)* 2.754,IF(L414&lt;=32,(L414-25)* 2.754,IF(L414&lt;=36,(L414-33)*2.754,0))))),0)+IF(F414="PČ",IF(L414=1,449,IF(L414=2,314.6,IF(L414=3,238,IF(L414=4,172,IF(L414=5,159,IF(L414=6,145,IF(L414=7,132,IF(L414=8,119,0))))))))+IF(L414&lt;=8,0,IF(L414&lt;=16,88,IF(L414&lt;=24,55,IF(L414&lt;=32,22,0))))-IF(L414&lt;=8,0,IF(L414&lt;=16,(L414-9)*2.245,IF(L414&lt;=24,(L414-17)*2.245,IF(L414&lt;=32,(L414-25)*2.245,0)))),0)+IF(F414="PČneol",IF(L414=1,85,IF(L414=2,64.61,IF(L414=3,50.76,IF(L414=4,16.25,IF(L414=5,15,IF(L414=6,13.75,IF(L414=7,12.5,IF(L414=8,11.25,0))))))))+IF(L414&lt;=8,0,IF(L414&lt;=16,9,0))-IF(L414&lt;=8,0,IF(L414&lt;=16,(L414-9)*0.425,0)),0)+IF(F414="PŽ",IF(L414=1,85,IF(L414=2,59.5,IF(L414=3,45,IF(L414=4,32.5,IF(L414=5,30,IF(L414=6,27.5,IF(L414=7,25,IF(L414=8,22.5,0))))))))+IF(L414&lt;=8,0,IF(L414&lt;=16,19,IF(L414&lt;=24,13,IF(L414&lt;=32,8,0))))-IF(L414&lt;=8,0,IF(L414&lt;=16,(L414-9)*0.425,IF(L414&lt;=24,(L414-17)*0.425,IF(L414&lt;=32,(L414-25)*0.425,0)))),0)+IF(F414="EČ",IF(L414=1,204,IF(L414=2,156.24,IF(L414=3,123.84,IF(L414=4,72,IF(L414=5,66,IF(L414=6,60,IF(L414=7,54,IF(L414=8,48,0))))))))+IF(L414&lt;=8,0,IF(L414&lt;=16,40,IF(L414&lt;=24,25,0)))-IF(L414&lt;=8,0,IF(L414&lt;=16,(L414-9)*1.02,IF(L414&lt;=24,(L414-17)*1.02,0))),0)+IF(F414="EČneol",IF(L414=1,68,IF(L414=2,51.69,IF(L414=3,40.61,IF(L414=4,13,IF(L414=5,12,IF(L414=6,11,IF(L414=7,10,IF(L414=8,9,0)))))))))+IF(F414="EŽ",IF(L414=1,68,IF(L414=2,47.6,IF(L414=3,36,IF(L414=4,18,IF(L414=5,16.5,IF(L414=6,15,IF(L414=7,13.5,IF(L414=8,12,0))))))))+IF(L414&lt;=8,0,IF(L414&lt;=16,10,IF(L414&lt;=24,6,0)))-IF(L414&lt;=8,0,IF(L414&lt;=16,(L414-9)*0.34,IF(L414&lt;=24,(L414-17)*0.34,0))),0)+IF(F414="PT",IF(L414=1,68,IF(L414=2,52.08,IF(L414=3,41.28,IF(L414=4,24,IF(L414=5,22,IF(L414=6,20,IF(L414=7,18,IF(L414=8,16,0))))))))+IF(L414&lt;=8,0,IF(L414&lt;=16,13,IF(L414&lt;=24,9,IF(L414&lt;=32,4,0))))-IF(L414&lt;=8,0,IF(L414&lt;=16,(L414-9)*0.34,IF(L414&lt;=24,(L414-17)*0.34,IF(L414&lt;=32,(L414-25)*0.34,0)))),0)+IF(F414="JOŽ",IF(L414=1,85,IF(L414=2,59.5,IF(L414=3,45,IF(L414=4,32.5,IF(L414=5,30,IF(L414=6,27.5,IF(L414=7,25,IF(L414=8,22.5,0))))))))+IF(L414&lt;=8,0,IF(L414&lt;=16,19,IF(L414&lt;=24,13,0)))-IF(L414&lt;=8,0,IF(L414&lt;=16,(L414-9)*0.425,IF(L414&lt;=24,(L414-17)*0.425,0))),0)+IF(F414="JPČ",IF(L414=1,68,IF(L414=2,47.6,IF(L414=3,36,IF(L414=4,26,IF(L414=5,24,IF(L414=6,22,IF(L414=7,20,IF(L414=8,18,0))))))))+IF(L414&lt;=8,0,IF(L414&lt;=16,13,IF(L414&lt;=24,9,0)))-IF(L414&lt;=8,0,IF(L414&lt;=16,(L414-9)*0.34,IF(L414&lt;=24,(L414-17)*0.34,0))),0)+IF(F414="JEČ",IF(L414=1,34,IF(L414=2,26.04,IF(L414=3,20.6,IF(L414=4,12,IF(L414=5,11,IF(L414=6,10,IF(L414=7,9,IF(L414=8,8,0))))))))+IF(L414&lt;=8,0,IF(L414&lt;=16,6,0))-IF(L414&lt;=8,0,IF(L414&lt;=16,(L414-9)*0.17,0)),0)+IF(F414="JEOF",IF(L414=1,34,IF(L414=2,26.04,IF(L414=3,20.6,IF(L414=4,12,IF(L414=5,11,IF(L414=6,10,IF(L414=7,9,IF(L414=8,8,0))))))))+IF(L414&lt;=8,0,IF(L414&lt;=16,6,0))-IF(L414&lt;=8,0,IF(L414&lt;=16,(L414-9)*0.17,0)),0)+IF(F414="JnPČ",IF(L414=1,51,IF(L414=2,35.7,IF(L414=3,27,IF(L414=4,19.5,IF(L414=5,18,IF(L414=6,16.5,IF(L414=7,15,IF(L414=8,13.5,0))))))))+IF(L414&lt;=8,0,IF(L414&lt;=16,10,0))-IF(L414&lt;=8,0,IF(L414&lt;=16,(L414-9)*0.255,0)),0)+IF(F414="JnEČ",IF(L414=1,25.5,IF(L414=2,19.53,IF(L414=3,15.48,IF(L414=4,9,IF(L414=5,8.25,IF(L414=6,7.5,IF(L414=7,6.75,IF(L414=8,6,0))))))))+IF(L414&lt;=8,0,IF(L414&lt;=16,5,0))-IF(L414&lt;=8,0,IF(L414&lt;=16,(L414-9)*0.1275,0)),0)+IF(F414="JčPČ",IF(L414=1,21.25,IF(L414=2,14.5,IF(L414=3,11.5,IF(L414=4,7,IF(L414=5,6.5,IF(L414=6,6,IF(L414=7,5.5,IF(L414=8,5,0))))))))+IF(L414&lt;=8,0,IF(L414&lt;=16,4,0))-IF(L414&lt;=8,0,IF(L414&lt;=16,(L414-9)*0.10625,0)),0)+IF(F414="JčEČ",IF(L414=1,17,IF(L414=2,13.02,IF(L414=3,10.32,IF(L414=4,6,IF(L414=5,5.5,IF(L414=6,5,IF(L414=7,4.5,IF(L414=8,4,0))))))))+IF(L414&lt;=8,0,IF(L414&lt;=16,3,0))-IF(L414&lt;=8,0,IF(L414&lt;=16,(L414-9)*0.085,0)),0)+IF(F414="NEAK",IF(L414=1,11.48,IF(L414=2,8.79,IF(L414=3,6.97,IF(L414=4,4.05,IF(L414=5,3.71,IF(L414=6,3.38,IF(L414=7,3.04,IF(L414=8,2.7,0))))))))+IF(L414&lt;=8,0,IF(L414&lt;=16,2,IF(L414&lt;=24,1.3,0)))-IF(L414&lt;=8,0,IF(L414&lt;=16,(L414-9)*0.0574,IF(L414&lt;=24,(L414-17)*0.0574,0))),0))*IF(L414&lt;0,1,IF(OR(F414="PČ",F414="PŽ",F414="PT"),IF(J414&lt;32,J414/32,1),1))* IF(L414&lt;0,1,IF(OR(F414="EČ",F414="EŽ",F414="JOŽ",F414="JPČ",F414="NEAK"),IF(J414&lt;24,J414/24,1),1))*IF(L414&lt;0,1,IF(OR(F414="PČneol",F414="JEČ",F414="JEOF",F414="JnPČ",F414="JnEČ",F414="JčPČ",F414="JčEČ"),IF(J414&lt;16,J414/16,1),1))*IF(L414&lt;0,1,IF(F414="EČneol",IF(J414&lt;8,J414/8,1),1))</f>
        <v>20.92</v>
      </c>
      <c r="O414" s="9">
        <f t="shared" ref="O414:O434" si="172">IF(F414="OŽ",N414,IF(H414="Ne",IF(J414*0.3&lt;J414-L414,N414,0),IF(J414*0.1&lt;J414-L414,N414,0)))</f>
        <v>20.92</v>
      </c>
      <c r="P414" s="4">
        <f t="shared" ref="P414" si="173">IF(O414=0,0,IF(F414="OŽ",IF(L414&gt;35,0,IF(J414&gt;35,(36-L414)*1.836,((36-L414)-(36-J414))*1.836)),0)+IF(F414="PČ",IF(L414&gt;31,0,IF(J414&gt;31,(32-L414)*1.347,((32-L414)-(32-J414))*1.347)),0)+ IF(F414="PČneol",IF(L414&gt;15,0,IF(J414&gt;15,(16-L414)*0.255,((16-L414)-(16-J414))*0.255)),0)+IF(F414="PŽ",IF(L414&gt;31,0,IF(J414&gt;31,(32-L414)*0.255,((32-L414)-(32-J414))*0.255)),0)+IF(F414="EČ",IF(L414&gt;23,0,IF(J414&gt;23,(24-L414)*0.612,((24-L414)-(24-J414))*0.612)),0)+IF(F414="EČneol",IF(L414&gt;7,0,IF(J414&gt;7,(8-L414)*0.204,((8-L414)-(8-J414))*0.204)),0)+IF(F414="EŽ",IF(L414&gt;23,0,IF(J414&gt;23,(24-L414)*0.204,((24-L414)-(24-J414))*0.204)),0)+IF(F414="PT",IF(L414&gt;31,0,IF(J414&gt;31,(32-L414)*0.204,((32-L414)-(32-J414))*0.204)),0)+IF(F414="JOŽ",IF(L414&gt;23,0,IF(J414&gt;23,(24-L414)*0.255,((24-L414)-(24-J414))*0.255)),0)+IF(F414="JPČ",IF(L414&gt;23,0,IF(J414&gt;23,(24-L414)*0.204,((24-L414)-(24-J414))*0.204)),0)+IF(F414="JEČ",IF(L414&gt;15,0,IF(J414&gt;15,(16-L414)*0.102,((16-L414)-(16-J414))*0.102)),0)+IF(F414="JEOF",IF(L414&gt;15,0,IF(J414&gt;15,(16-L414)*0.102,((16-L414)-(16-J414))*0.102)),0)+IF(F414="JnPČ",IF(L414&gt;15,0,IF(J414&gt;15,(16-L414)*0.153,((16-L414)-(16-J414))*0.153)),0)+IF(F414="JnEČ",IF(L414&gt;15,0,IF(J414&gt;15,(16-L414)*0.0765,((16-L414)-(16-J414))*0.0765)),0)+IF(F414="JčPČ",IF(L414&gt;15,0,IF(J414&gt;15,(16-L414)*0.06375,((16-L414)-(16-J414))*0.06375)),0)+IF(F414="JčEČ",IF(L414&gt;15,0,IF(J414&gt;15,(16-L414)*0.051,((16-L414)-(16-J414))*0.051)),0)+IF(F414="NEAK",IF(L414&gt;23,0,IF(J414&gt;23,(24-L414)*0.03444,((24-L414)-(24-J414))*0.03444)),0))</f>
        <v>1.8359999999999999</v>
      </c>
      <c r="Q414" s="11">
        <f t="shared" ref="Q414" si="174">IF(ISERROR(P414*100/N414),0,(P414*100/N414))</f>
        <v>8.7762906309751418</v>
      </c>
      <c r="R414" s="10">
        <f t="shared" ref="R414:R434" si="175">IF(Q414&lt;=30,O414+P414,O414+O414*0.3)*IF(G414=1,0.4,IF(G414=2,0.75,IF(G414="1 (kas 4 m. 1 k. nerengiamos)",0.52,1)))*IF(D414="olimpinė",1,IF(M414="Ne",0.5,1))*IF(OR(A$5="Lietuvos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federacija"),IF(OR(J414&lt;8,K414&lt;16),0,1),1)*E414*IF(I414&lt;=1,1,1/I414)*IF(OR(A$5="Lietuvos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8.5335000000000001</v>
      </c>
      <c r="S414" s="8"/>
    </row>
    <row r="415" spans="1:19">
      <c r="A415" s="62">
        <v>2</v>
      </c>
      <c r="B415" s="62" t="s">
        <v>119</v>
      </c>
      <c r="C415" s="12" t="s">
        <v>44</v>
      </c>
      <c r="D415" s="62" t="s">
        <v>30</v>
      </c>
      <c r="E415" s="62">
        <v>1</v>
      </c>
      <c r="F415" s="62" t="s">
        <v>68</v>
      </c>
      <c r="G415" s="62">
        <v>2</v>
      </c>
      <c r="H415" s="62" t="s">
        <v>32</v>
      </c>
      <c r="I415" s="62"/>
      <c r="J415" s="62">
        <v>58</v>
      </c>
      <c r="K415" s="62">
        <v>16</v>
      </c>
      <c r="L415" s="62">
        <v>25</v>
      </c>
      <c r="M415" s="62" t="s">
        <v>32</v>
      </c>
      <c r="N415" s="3">
        <f t="shared" si="171"/>
        <v>0</v>
      </c>
      <c r="O415" s="9">
        <f t="shared" si="172"/>
        <v>0</v>
      </c>
      <c r="P415" s="4">
        <f t="shared" ref="P415:P434" si="176">IF(O415=0,0,IF(F415="OŽ",IF(L415&gt;35,0,IF(J415&gt;35,(36-L415)*1.836,((36-L415)-(36-J415))*1.836)),0)+IF(F415="PČ",IF(L415&gt;31,0,IF(J415&gt;31,(32-L415)*1.347,((32-L415)-(32-J415))*1.347)),0)+ IF(F415="PČneol",IF(L415&gt;15,0,IF(J415&gt;15,(16-L415)*0.255,((16-L415)-(16-J415))*0.255)),0)+IF(F415="PŽ",IF(L415&gt;31,0,IF(J415&gt;31,(32-L415)*0.255,((32-L415)-(32-J415))*0.255)),0)+IF(F415="EČ",IF(L415&gt;23,0,IF(J415&gt;23,(24-L415)*0.612,((24-L415)-(24-J415))*0.612)),0)+IF(F415="EČneol",IF(L415&gt;7,0,IF(J415&gt;7,(8-L415)*0.204,((8-L415)-(8-J415))*0.204)),0)+IF(F415="EŽ",IF(L415&gt;23,0,IF(J415&gt;23,(24-L415)*0.204,((24-L415)-(24-J415))*0.204)),0)+IF(F415="PT",IF(L415&gt;31,0,IF(J415&gt;31,(32-L415)*0.204,((32-L415)-(32-J415))*0.204)),0)+IF(F415="JOŽ",IF(L415&gt;23,0,IF(J415&gt;23,(24-L415)*0.255,((24-L415)-(24-J415))*0.255)),0)+IF(F415="JPČ",IF(L415&gt;23,0,IF(J415&gt;23,(24-L415)*0.204,((24-L415)-(24-J415))*0.204)),0)+IF(F415="JEČ",IF(L415&gt;15,0,IF(J415&gt;15,(16-L415)*0.102,((16-L415)-(16-J415))*0.102)),0)+IF(F415="JEOF",IF(L415&gt;15,0,IF(J415&gt;15,(16-L415)*0.102,((16-L415)-(16-J415))*0.102)),0)+IF(F415="JnPČ",IF(L415&gt;15,0,IF(J415&gt;15,(16-L415)*0.153,((16-L415)-(16-J415))*0.153)),0)+IF(F415="JnEČ",IF(L415&gt;15,0,IF(J415&gt;15,(16-L415)*0.0765,((16-L415)-(16-J415))*0.0765)),0)+IF(F415="JčPČ",IF(L415&gt;15,0,IF(J415&gt;15,(16-L415)*0.06375,((16-L415)-(16-J415))*0.06375)),0)+IF(F415="JčEČ",IF(L415&gt;15,0,IF(J415&gt;15,(16-L415)*0.051,((16-L415)-(16-J415))*0.051)),0)+IF(F415="NEAK",IF(L415&gt;23,0,IF(J415&gt;23,(24-L415)*0.03444,((24-L415)-(24-J415))*0.03444)),0))</f>
        <v>0</v>
      </c>
      <c r="Q415" s="11">
        <f t="shared" ref="Q415:Q434" si="177">IF(ISERROR(P415*100/N415),0,(P415*100/N415))</f>
        <v>0</v>
      </c>
      <c r="R415" s="10">
        <f t="shared" si="175"/>
        <v>0</v>
      </c>
      <c r="S415" s="8"/>
    </row>
    <row r="416" spans="1:19">
      <c r="A416" s="62">
        <v>3</v>
      </c>
      <c r="B416" s="62" t="s">
        <v>114</v>
      </c>
      <c r="C416" s="12" t="s">
        <v>44</v>
      </c>
      <c r="D416" s="62" t="s">
        <v>30</v>
      </c>
      <c r="E416" s="62">
        <v>1</v>
      </c>
      <c r="F416" s="62" t="s">
        <v>68</v>
      </c>
      <c r="G416" s="62">
        <v>2</v>
      </c>
      <c r="H416" s="62" t="s">
        <v>32</v>
      </c>
      <c r="I416" s="62"/>
      <c r="J416" s="62">
        <v>38</v>
      </c>
      <c r="K416" s="62">
        <v>16</v>
      </c>
      <c r="L416" s="62">
        <v>13</v>
      </c>
      <c r="M416" s="62" t="s">
        <v>32</v>
      </c>
      <c r="N416" s="3">
        <f t="shared" si="171"/>
        <v>35.92</v>
      </c>
      <c r="O416" s="9">
        <f t="shared" si="172"/>
        <v>35.92</v>
      </c>
      <c r="P416" s="4">
        <f t="shared" si="176"/>
        <v>6.7320000000000002</v>
      </c>
      <c r="Q416" s="11">
        <f t="shared" si="177"/>
        <v>18.741648106904233</v>
      </c>
      <c r="R416" s="10">
        <f>IF(Q416&lt;=30,O416+P416,O416+O416*0.3)*IF(G416=1,0.4,IF(G416=2,0.75,IF(G416="1 (kas 4 m. 1 k. nerengiamos)",0.52,1)))*IF(D416="olimpinė",1,IF(M416="Ne",0.5,1))*IF(OR(A$5="Lietuvos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federacija"),IF(OR(J416&lt;8,K416&lt;16),0,1),1)*E416*IF(I416&lt;=1,1,1/I416)*IF(OR(A$5="Lietuvos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15.9945</v>
      </c>
      <c r="S416" s="8"/>
    </row>
    <row r="417" spans="1:19" s="8" customFormat="1">
      <c r="A417" s="62">
        <v>4</v>
      </c>
      <c r="B417" s="62" t="s">
        <v>135</v>
      </c>
      <c r="C417" s="12" t="s">
        <v>44</v>
      </c>
      <c r="D417" s="62" t="s">
        <v>30</v>
      </c>
      <c r="E417" s="62">
        <v>1</v>
      </c>
      <c r="F417" s="62" t="s">
        <v>68</v>
      </c>
      <c r="G417" s="62">
        <v>2</v>
      </c>
      <c r="H417" s="62" t="s">
        <v>32</v>
      </c>
      <c r="I417" s="62"/>
      <c r="J417" s="62">
        <v>38</v>
      </c>
      <c r="K417" s="62">
        <v>16</v>
      </c>
      <c r="L417" s="62">
        <v>14</v>
      </c>
      <c r="M417" s="62" t="s">
        <v>32</v>
      </c>
      <c r="N417" s="3">
        <f t="shared" si="171"/>
        <v>34.9</v>
      </c>
      <c r="O417" s="9">
        <f t="shared" si="172"/>
        <v>34.9</v>
      </c>
      <c r="P417" s="4">
        <f t="shared" si="176"/>
        <v>6.12</v>
      </c>
      <c r="Q417" s="11">
        <f t="shared" si="177"/>
        <v>17.535816618911177</v>
      </c>
      <c r="R417" s="10">
        <f t="shared" ref="R417:R424" si="178">IF(Q417&lt;=30,O417+P417,O417+O417*0.3)*IF(G417=1,0.4,IF(G417=2,0.75,IF(G417="1 (kas 4 m. 1 k. nerengiamos)",0.52,1)))*IF(D417="olimpinė",1,IF(M417="Ne",0.5,1))*IF(OR(A$5="Lietuvos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federacija"),IF(OR(J417&lt;8,K417&lt;16),0,1),1)*E417*IF(I417&lt;=1,1,1/I417)*IF(OR(A$5="Lietuvos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15.382499999999999</v>
      </c>
    </row>
    <row r="418" spans="1:19" s="8" customFormat="1" ht="30">
      <c r="A418" s="62">
        <v>5</v>
      </c>
      <c r="B418" s="62" t="s">
        <v>138</v>
      </c>
      <c r="C418" s="12" t="s">
        <v>44</v>
      </c>
      <c r="D418" s="62" t="s">
        <v>30</v>
      </c>
      <c r="E418" s="62">
        <v>1</v>
      </c>
      <c r="F418" s="62" t="s">
        <v>68</v>
      </c>
      <c r="G418" s="62">
        <v>2</v>
      </c>
      <c r="H418" s="62" t="s">
        <v>32</v>
      </c>
      <c r="I418" s="62"/>
      <c r="J418" s="62">
        <v>38</v>
      </c>
      <c r="K418" s="62">
        <v>16</v>
      </c>
      <c r="L418" s="62">
        <v>24</v>
      </c>
      <c r="M418" s="62" t="s">
        <v>32</v>
      </c>
      <c r="N418" s="3">
        <f t="shared" si="171"/>
        <v>17.86</v>
      </c>
      <c r="O418" s="9">
        <f t="shared" si="172"/>
        <v>17.86</v>
      </c>
      <c r="P418" s="4">
        <f t="shared" si="176"/>
        <v>0</v>
      </c>
      <c r="Q418" s="11">
        <f t="shared" si="177"/>
        <v>0</v>
      </c>
      <c r="R418" s="10">
        <f t="shared" si="178"/>
        <v>6.6974999999999998</v>
      </c>
    </row>
    <row r="419" spans="1:19" s="8" customFormat="1">
      <c r="A419" s="62">
        <v>6</v>
      </c>
      <c r="B419" s="62" t="s">
        <v>139</v>
      </c>
      <c r="C419" s="12" t="s">
        <v>44</v>
      </c>
      <c r="D419" s="62" t="s">
        <v>30</v>
      </c>
      <c r="E419" s="62">
        <v>1</v>
      </c>
      <c r="F419" s="62" t="s">
        <v>68</v>
      </c>
      <c r="G419" s="62">
        <v>2</v>
      </c>
      <c r="H419" s="62" t="s">
        <v>32</v>
      </c>
      <c r="I419" s="62"/>
      <c r="J419" s="62">
        <v>38</v>
      </c>
      <c r="K419" s="62">
        <v>16</v>
      </c>
      <c r="L419" s="62">
        <v>29</v>
      </c>
      <c r="M419" s="62" t="s">
        <v>32</v>
      </c>
      <c r="N419" s="3">
        <f t="shared" si="171"/>
        <v>0</v>
      </c>
      <c r="O419" s="9">
        <f t="shared" si="172"/>
        <v>0</v>
      </c>
      <c r="P419" s="4">
        <f t="shared" si="176"/>
        <v>0</v>
      </c>
      <c r="Q419" s="11">
        <f t="shared" si="177"/>
        <v>0</v>
      </c>
      <c r="R419" s="10">
        <f t="shared" si="178"/>
        <v>0</v>
      </c>
    </row>
    <row r="420" spans="1:19" s="8" customFormat="1">
      <c r="A420" s="62">
        <v>7</v>
      </c>
      <c r="B420" s="62" t="s">
        <v>111</v>
      </c>
      <c r="C420" s="12" t="s">
        <v>34</v>
      </c>
      <c r="D420" s="62" t="s">
        <v>30</v>
      </c>
      <c r="E420" s="62">
        <v>1</v>
      </c>
      <c r="F420" s="62" t="s">
        <v>68</v>
      </c>
      <c r="G420" s="62">
        <v>2</v>
      </c>
      <c r="H420" s="62" t="s">
        <v>32</v>
      </c>
      <c r="I420" s="62"/>
      <c r="J420" s="62">
        <v>61</v>
      </c>
      <c r="K420" s="62">
        <v>16</v>
      </c>
      <c r="L420" s="62">
        <v>9</v>
      </c>
      <c r="M420" s="62" t="s">
        <v>33</v>
      </c>
      <c r="N420" s="3">
        <f t="shared" si="171"/>
        <v>40</v>
      </c>
      <c r="O420" s="9">
        <f t="shared" si="172"/>
        <v>40</v>
      </c>
      <c r="P420" s="4">
        <f t="shared" si="176"/>
        <v>9.18</v>
      </c>
      <c r="Q420" s="11">
        <f t="shared" si="177"/>
        <v>22.95</v>
      </c>
      <c r="R420" s="10">
        <f t="shared" si="178"/>
        <v>36.884999999999998</v>
      </c>
    </row>
    <row r="421" spans="1:19" s="8" customFormat="1">
      <c r="A421" s="62">
        <v>8</v>
      </c>
      <c r="B421" s="62" t="s">
        <v>197</v>
      </c>
      <c r="C421" s="12" t="s">
        <v>34</v>
      </c>
      <c r="D421" s="62" t="s">
        <v>30</v>
      </c>
      <c r="E421" s="62">
        <v>1</v>
      </c>
      <c r="F421" s="62" t="s">
        <v>68</v>
      </c>
      <c r="G421" s="62">
        <v>2</v>
      </c>
      <c r="H421" s="62" t="s">
        <v>32</v>
      </c>
      <c r="I421" s="62"/>
      <c r="J421" s="62">
        <v>61</v>
      </c>
      <c r="K421" s="62">
        <v>16</v>
      </c>
      <c r="L421" s="62">
        <v>24</v>
      </c>
      <c r="M421" s="62" t="s">
        <v>32</v>
      </c>
      <c r="N421" s="3">
        <f t="shared" si="171"/>
        <v>17.86</v>
      </c>
      <c r="O421" s="9">
        <f t="shared" si="172"/>
        <v>17.86</v>
      </c>
      <c r="P421" s="4">
        <f t="shared" si="176"/>
        <v>0</v>
      </c>
      <c r="Q421" s="11">
        <f t="shared" si="177"/>
        <v>0</v>
      </c>
      <c r="R421" s="10">
        <f t="shared" si="178"/>
        <v>6.6974999999999998</v>
      </c>
    </row>
    <row r="422" spans="1:19">
      <c r="A422" s="62">
        <v>9</v>
      </c>
      <c r="B422" s="62" t="s">
        <v>135</v>
      </c>
      <c r="C422" s="12" t="s">
        <v>34</v>
      </c>
      <c r="D422" s="62" t="s">
        <v>30</v>
      </c>
      <c r="E422" s="62">
        <v>1</v>
      </c>
      <c r="F422" s="62" t="s">
        <v>68</v>
      </c>
      <c r="G422" s="62">
        <v>2</v>
      </c>
      <c r="H422" s="62" t="s">
        <v>32</v>
      </c>
      <c r="I422" s="62"/>
      <c r="J422" s="62">
        <v>39</v>
      </c>
      <c r="K422" s="62">
        <v>16</v>
      </c>
      <c r="L422" s="62">
        <v>5</v>
      </c>
      <c r="M422" s="62" t="s">
        <v>33</v>
      </c>
      <c r="N422" s="3">
        <f t="shared" si="171"/>
        <v>66</v>
      </c>
      <c r="O422" s="9">
        <f t="shared" si="172"/>
        <v>66</v>
      </c>
      <c r="P422" s="4">
        <f t="shared" si="176"/>
        <v>11.628</v>
      </c>
      <c r="Q422" s="11">
        <f t="shared" si="177"/>
        <v>17.618181818181817</v>
      </c>
      <c r="R422" s="10">
        <f t="shared" si="178"/>
        <v>58.221000000000004</v>
      </c>
      <c r="S422" s="8"/>
    </row>
    <row r="423" spans="1:19" s="8" customFormat="1" ht="30">
      <c r="A423" s="62">
        <v>10</v>
      </c>
      <c r="B423" s="62" t="s">
        <v>138</v>
      </c>
      <c r="C423" s="12" t="s">
        <v>34</v>
      </c>
      <c r="D423" s="62" t="s">
        <v>30</v>
      </c>
      <c r="E423" s="62">
        <v>1</v>
      </c>
      <c r="F423" s="62" t="s">
        <v>68</v>
      </c>
      <c r="G423" s="62">
        <v>2</v>
      </c>
      <c r="H423" s="62" t="s">
        <v>32</v>
      </c>
      <c r="I423" s="62"/>
      <c r="J423" s="62">
        <v>39</v>
      </c>
      <c r="K423" s="62">
        <v>16</v>
      </c>
      <c r="L423" s="62">
        <v>12</v>
      </c>
      <c r="M423" s="62" t="s">
        <v>33</v>
      </c>
      <c r="N423" s="3">
        <f t="shared" si="171"/>
        <v>36.94</v>
      </c>
      <c r="O423" s="9">
        <f t="shared" si="172"/>
        <v>36.94</v>
      </c>
      <c r="P423" s="4">
        <f t="shared" si="176"/>
        <v>7.3439999999999994</v>
      </c>
      <c r="Q423" s="11">
        <f t="shared" si="177"/>
        <v>19.880887926367084</v>
      </c>
      <c r="R423" s="10">
        <f t="shared" si="178"/>
        <v>33.213000000000001</v>
      </c>
    </row>
    <row r="424" spans="1:19" s="8" customFormat="1">
      <c r="A424" s="62">
        <v>11</v>
      </c>
      <c r="B424" s="62" t="s">
        <v>114</v>
      </c>
      <c r="C424" s="12" t="s">
        <v>34</v>
      </c>
      <c r="D424" s="62" t="s">
        <v>30</v>
      </c>
      <c r="E424" s="62">
        <v>1</v>
      </c>
      <c r="F424" s="62" t="s">
        <v>68</v>
      </c>
      <c r="G424" s="62">
        <v>2</v>
      </c>
      <c r="H424" s="62" t="s">
        <v>32</v>
      </c>
      <c r="I424" s="62"/>
      <c r="J424" s="62">
        <v>39</v>
      </c>
      <c r="K424" s="62">
        <v>16</v>
      </c>
      <c r="L424" s="62">
        <v>19</v>
      </c>
      <c r="M424" s="62" t="s">
        <v>32</v>
      </c>
      <c r="N424" s="3">
        <f t="shared" si="171"/>
        <v>22.96</v>
      </c>
      <c r="O424" s="9">
        <f t="shared" si="172"/>
        <v>22.96</v>
      </c>
      <c r="P424" s="4">
        <f t="shared" si="176"/>
        <v>3.06</v>
      </c>
      <c r="Q424" s="11">
        <f t="shared" si="177"/>
        <v>13.327526132404181</v>
      </c>
      <c r="R424" s="10">
        <f t="shared" si="178"/>
        <v>9.7575000000000003</v>
      </c>
    </row>
    <row r="425" spans="1:19">
      <c r="A425" s="62">
        <v>12</v>
      </c>
      <c r="B425" s="62" t="s">
        <v>139</v>
      </c>
      <c r="C425" s="12" t="s">
        <v>34</v>
      </c>
      <c r="D425" s="62" t="s">
        <v>30</v>
      </c>
      <c r="E425" s="62">
        <v>1</v>
      </c>
      <c r="F425" s="62" t="s">
        <v>68</v>
      </c>
      <c r="G425" s="62">
        <v>2</v>
      </c>
      <c r="H425" s="62" t="s">
        <v>32</v>
      </c>
      <c r="I425" s="62"/>
      <c r="J425" s="62">
        <v>39</v>
      </c>
      <c r="K425" s="62">
        <v>16</v>
      </c>
      <c r="L425" s="62">
        <v>29</v>
      </c>
      <c r="M425" s="62" t="s">
        <v>32</v>
      </c>
      <c r="N425" s="3">
        <f t="shared" si="171"/>
        <v>0</v>
      </c>
      <c r="O425" s="9">
        <f t="shared" si="172"/>
        <v>0</v>
      </c>
      <c r="P425" s="4">
        <f t="shared" si="176"/>
        <v>0</v>
      </c>
      <c r="Q425" s="11">
        <f t="shared" si="177"/>
        <v>0</v>
      </c>
      <c r="R425" s="10">
        <f t="shared" si="175"/>
        <v>0</v>
      </c>
      <c r="S425" s="8"/>
    </row>
    <row r="426" spans="1:19" s="8" customFormat="1">
      <c r="A426" s="62">
        <v>13</v>
      </c>
      <c r="B426" s="62" t="s">
        <v>111</v>
      </c>
      <c r="C426" s="12" t="s">
        <v>29</v>
      </c>
      <c r="D426" s="62" t="s">
        <v>30</v>
      </c>
      <c r="E426" s="62">
        <v>1</v>
      </c>
      <c r="F426" s="62" t="s">
        <v>68</v>
      </c>
      <c r="G426" s="62">
        <v>2</v>
      </c>
      <c r="H426" s="62" t="s">
        <v>32</v>
      </c>
      <c r="I426" s="62"/>
      <c r="J426" s="62">
        <v>59</v>
      </c>
      <c r="K426" s="62">
        <v>16</v>
      </c>
      <c r="L426" s="62">
        <v>19</v>
      </c>
      <c r="M426" s="62" t="s">
        <v>32</v>
      </c>
      <c r="N426" s="3">
        <f t="shared" si="171"/>
        <v>22.96</v>
      </c>
      <c r="O426" s="9">
        <f t="shared" si="172"/>
        <v>22.96</v>
      </c>
      <c r="P426" s="4">
        <f t="shared" si="176"/>
        <v>3.06</v>
      </c>
      <c r="Q426" s="11">
        <f t="shared" si="177"/>
        <v>13.327526132404181</v>
      </c>
      <c r="R426" s="10">
        <f t="shared" si="175"/>
        <v>9.7575000000000003</v>
      </c>
    </row>
    <row r="427" spans="1:19" s="8" customFormat="1">
      <c r="A427" s="62">
        <v>14</v>
      </c>
      <c r="B427" s="62" t="s">
        <v>197</v>
      </c>
      <c r="C427" s="12" t="s">
        <v>29</v>
      </c>
      <c r="D427" s="62" t="s">
        <v>30</v>
      </c>
      <c r="E427" s="62">
        <v>1</v>
      </c>
      <c r="F427" s="62" t="s">
        <v>68</v>
      </c>
      <c r="G427" s="62">
        <v>2</v>
      </c>
      <c r="H427" s="62" t="s">
        <v>32</v>
      </c>
      <c r="I427" s="62"/>
      <c r="J427" s="62">
        <v>59</v>
      </c>
      <c r="K427" s="62">
        <v>16</v>
      </c>
      <c r="L427" s="62">
        <v>23</v>
      </c>
      <c r="M427" s="62" t="s">
        <v>33</v>
      </c>
      <c r="N427" s="3">
        <f t="shared" si="171"/>
        <v>18.88</v>
      </c>
      <c r="O427" s="9">
        <f t="shared" si="172"/>
        <v>18.88</v>
      </c>
      <c r="P427" s="4">
        <f t="shared" si="176"/>
        <v>0.61199999999999999</v>
      </c>
      <c r="Q427" s="11">
        <f t="shared" si="177"/>
        <v>3.2415254237288136</v>
      </c>
      <c r="R427" s="10">
        <f t="shared" si="175"/>
        <v>14.618999999999998</v>
      </c>
    </row>
    <row r="428" spans="1:19" s="8" customFormat="1">
      <c r="A428" s="62">
        <v>15</v>
      </c>
      <c r="B428" s="62" t="s">
        <v>114</v>
      </c>
      <c r="C428" s="12" t="s">
        <v>29</v>
      </c>
      <c r="D428" s="62" t="s">
        <v>30</v>
      </c>
      <c r="E428" s="62">
        <v>1</v>
      </c>
      <c r="F428" s="62" t="s">
        <v>68</v>
      </c>
      <c r="G428" s="62">
        <v>2</v>
      </c>
      <c r="H428" s="62" t="s">
        <v>32</v>
      </c>
      <c r="I428" s="62"/>
      <c r="J428" s="62">
        <v>39</v>
      </c>
      <c r="K428" s="62">
        <v>16</v>
      </c>
      <c r="L428" s="62">
        <v>5</v>
      </c>
      <c r="M428" s="62" t="s">
        <v>33</v>
      </c>
      <c r="N428" s="3">
        <f t="shared" si="171"/>
        <v>66</v>
      </c>
      <c r="O428" s="9">
        <f t="shared" si="172"/>
        <v>66</v>
      </c>
      <c r="P428" s="4">
        <f t="shared" si="176"/>
        <v>11.628</v>
      </c>
      <c r="Q428" s="11">
        <f t="shared" si="177"/>
        <v>17.618181818181817</v>
      </c>
      <c r="R428" s="10">
        <f t="shared" si="175"/>
        <v>58.221000000000004</v>
      </c>
    </row>
    <row r="429" spans="1:19" s="8" customFormat="1" ht="30">
      <c r="A429" s="62">
        <v>16</v>
      </c>
      <c r="B429" s="62" t="s">
        <v>138</v>
      </c>
      <c r="C429" s="12" t="s">
        <v>29</v>
      </c>
      <c r="D429" s="62" t="s">
        <v>30</v>
      </c>
      <c r="E429" s="62">
        <v>1</v>
      </c>
      <c r="F429" s="62" t="s">
        <v>68</v>
      </c>
      <c r="G429" s="62">
        <v>2</v>
      </c>
      <c r="H429" s="62" t="s">
        <v>32</v>
      </c>
      <c r="I429" s="62"/>
      <c r="J429" s="62">
        <v>39</v>
      </c>
      <c r="K429" s="62">
        <v>16</v>
      </c>
      <c r="L429" s="62">
        <v>15</v>
      </c>
      <c r="M429" s="62" t="s">
        <v>32</v>
      </c>
      <c r="N429" s="3">
        <f t="shared" si="171"/>
        <v>33.880000000000003</v>
      </c>
      <c r="O429" s="9">
        <f t="shared" si="172"/>
        <v>33.880000000000003</v>
      </c>
      <c r="P429" s="4">
        <f t="shared" si="176"/>
        <v>5.508</v>
      </c>
      <c r="Q429" s="11">
        <f t="shared" si="177"/>
        <v>16.257378984651709</v>
      </c>
      <c r="R429" s="10">
        <f t="shared" si="175"/>
        <v>14.770500000000002</v>
      </c>
    </row>
    <row r="430" spans="1:19">
      <c r="A430" s="62">
        <v>17</v>
      </c>
      <c r="B430" s="62" t="s">
        <v>135</v>
      </c>
      <c r="C430" s="12" t="s">
        <v>29</v>
      </c>
      <c r="D430" s="62" t="s">
        <v>30</v>
      </c>
      <c r="E430" s="62">
        <v>1</v>
      </c>
      <c r="F430" s="62" t="s">
        <v>68</v>
      </c>
      <c r="G430" s="62">
        <v>2</v>
      </c>
      <c r="H430" s="62" t="s">
        <v>32</v>
      </c>
      <c r="I430" s="62"/>
      <c r="J430" s="62">
        <v>39</v>
      </c>
      <c r="K430" s="62">
        <v>16</v>
      </c>
      <c r="L430" s="62">
        <v>16</v>
      </c>
      <c r="M430" s="62" t="s">
        <v>32</v>
      </c>
      <c r="N430" s="3">
        <f t="shared" si="171"/>
        <v>32.86</v>
      </c>
      <c r="O430" s="9">
        <f t="shared" si="172"/>
        <v>32.86</v>
      </c>
      <c r="P430" s="4">
        <f t="shared" si="176"/>
        <v>4.8959999999999999</v>
      </c>
      <c r="Q430" s="11">
        <f t="shared" si="177"/>
        <v>14.899573950091296</v>
      </c>
      <c r="R430" s="10">
        <f t="shared" si="175"/>
        <v>14.1585</v>
      </c>
      <c r="S430" s="8"/>
    </row>
    <row r="431" spans="1:19">
      <c r="A431" s="62">
        <v>18</v>
      </c>
      <c r="B431" s="62" t="s">
        <v>139</v>
      </c>
      <c r="C431" s="12" t="s">
        <v>29</v>
      </c>
      <c r="D431" s="62" t="s">
        <v>30</v>
      </c>
      <c r="E431" s="62">
        <v>1</v>
      </c>
      <c r="F431" s="62" t="s">
        <v>68</v>
      </c>
      <c r="G431" s="62">
        <v>2</v>
      </c>
      <c r="H431" s="62" t="s">
        <v>32</v>
      </c>
      <c r="I431" s="62"/>
      <c r="J431" s="62">
        <v>39</v>
      </c>
      <c r="K431" s="62">
        <v>16</v>
      </c>
      <c r="L431" s="62">
        <v>27</v>
      </c>
      <c r="M431" s="62" t="s">
        <v>33</v>
      </c>
      <c r="N431" s="3">
        <f t="shared" si="171"/>
        <v>0</v>
      </c>
      <c r="O431" s="9">
        <f t="shared" si="172"/>
        <v>0</v>
      </c>
      <c r="P431" s="4">
        <f t="shared" si="176"/>
        <v>0</v>
      </c>
      <c r="Q431" s="11">
        <f t="shared" si="177"/>
        <v>0</v>
      </c>
      <c r="R431" s="10">
        <f t="shared" si="175"/>
        <v>0</v>
      </c>
      <c r="S431" s="8"/>
    </row>
    <row r="432" spans="1:19" ht="45">
      <c r="A432" s="62">
        <v>19</v>
      </c>
      <c r="B432" s="62" t="s">
        <v>198</v>
      </c>
      <c r="C432" s="12" t="s">
        <v>37</v>
      </c>
      <c r="D432" s="62" t="s">
        <v>30</v>
      </c>
      <c r="E432" s="62">
        <v>2</v>
      </c>
      <c r="F432" s="62" t="s">
        <v>68</v>
      </c>
      <c r="G432" s="62">
        <v>2</v>
      </c>
      <c r="H432" s="62" t="s">
        <v>32</v>
      </c>
      <c r="I432" s="62"/>
      <c r="J432" s="62">
        <v>23</v>
      </c>
      <c r="K432" s="62">
        <v>16</v>
      </c>
      <c r="L432" s="62">
        <v>4</v>
      </c>
      <c r="M432" s="62" t="s">
        <v>33</v>
      </c>
      <c r="N432" s="3">
        <f t="shared" si="171"/>
        <v>69</v>
      </c>
      <c r="O432" s="9">
        <f t="shared" si="172"/>
        <v>69</v>
      </c>
      <c r="P432" s="4">
        <f t="shared" si="176"/>
        <v>11.628</v>
      </c>
      <c r="Q432" s="11">
        <f t="shared" si="177"/>
        <v>16.852173913043476</v>
      </c>
      <c r="R432" s="10">
        <f t="shared" si="175"/>
        <v>120.94200000000001</v>
      </c>
      <c r="S432" s="8"/>
    </row>
    <row r="433" spans="1:19" ht="60">
      <c r="A433" s="62">
        <v>20</v>
      </c>
      <c r="B433" s="62" t="s">
        <v>199</v>
      </c>
      <c r="C433" s="12" t="s">
        <v>37</v>
      </c>
      <c r="D433" s="62" t="s">
        <v>30</v>
      </c>
      <c r="E433" s="62">
        <v>3</v>
      </c>
      <c r="F433" s="62" t="s">
        <v>68</v>
      </c>
      <c r="G433" s="62">
        <v>2</v>
      </c>
      <c r="H433" s="62" t="s">
        <v>32</v>
      </c>
      <c r="I433" s="62"/>
      <c r="J433" s="62">
        <v>29</v>
      </c>
      <c r="K433" s="62">
        <v>16</v>
      </c>
      <c r="L433" s="62">
        <v>5</v>
      </c>
      <c r="M433" s="62" t="s">
        <v>33</v>
      </c>
      <c r="N433" s="3">
        <f t="shared" si="171"/>
        <v>66</v>
      </c>
      <c r="O433" s="9">
        <f t="shared" si="172"/>
        <v>66</v>
      </c>
      <c r="P433" s="4">
        <f t="shared" si="176"/>
        <v>11.628</v>
      </c>
      <c r="Q433" s="11">
        <f t="shared" si="177"/>
        <v>17.618181818181817</v>
      </c>
      <c r="R433" s="10">
        <f t="shared" si="175"/>
        <v>174.66300000000001</v>
      </c>
      <c r="S433" s="8"/>
    </row>
    <row r="434" spans="1:19" ht="60">
      <c r="A434" s="62">
        <v>21</v>
      </c>
      <c r="B434" s="62" t="s">
        <v>200</v>
      </c>
      <c r="C434" s="12" t="s">
        <v>201</v>
      </c>
      <c r="D434" s="62" t="s">
        <v>30</v>
      </c>
      <c r="E434" s="62">
        <v>3</v>
      </c>
      <c r="F434" s="62" t="s">
        <v>68</v>
      </c>
      <c r="G434" s="62">
        <v>2</v>
      </c>
      <c r="H434" s="62" t="s">
        <v>32</v>
      </c>
      <c r="I434" s="62"/>
      <c r="J434" s="62">
        <v>9</v>
      </c>
      <c r="K434" s="62">
        <v>16</v>
      </c>
      <c r="L434" s="62">
        <v>2</v>
      </c>
      <c r="M434" s="62" t="s">
        <v>202</v>
      </c>
      <c r="N434" s="3">
        <f t="shared" si="171"/>
        <v>58.59</v>
      </c>
      <c r="O434" s="9">
        <f t="shared" si="172"/>
        <v>58.59</v>
      </c>
      <c r="P434" s="4">
        <f t="shared" si="176"/>
        <v>4.2839999999999998</v>
      </c>
      <c r="Q434" s="11">
        <f t="shared" si="177"/>
        <v>7.3118279569892461</v>
      </c>
      <c r="R434" s="10">
        <f t="shared" si="175"/>
        <v>141.4665</v>
      </c>
      <c r="S434" s="8"/>
    </row>
    <row r="435" spans="1:19">
      <c r="A435" s="65" t="s">
        <v>39</v>
      </c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7"/>
      <c r="R435" s="10">
        <f>SUM(R414:R434)</f>
        <v>739.98</v>
      </c>
      <c r="S435" s="8"/>
    </row>
    <row r="436" spans="1:19" ht="15.75">
      <c r="A436" s="24" t="s">
        <v>203</v>
      </c>
      <c r="B436" s="24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6"/>
      <c r="S436" s="8"/>
    </row>
    <row r="437" spans="1:19">
      <c r="A437" s="49" t="s">
        <v>51</v>
      </c>
      <c r="B437" s="49"/>
      <c r="C437" s="49"/>
      <c r="D437" s="49"/>
      <c r="E437" s="49"/>
      <c r="F437" s="49"/>
      <c r="G437" s="49"/>
      <c r="H437" s="49"/>
      <c r="I437" s="49"/>
      <c r="J437" s="15"/>
      <c r="K437" s="15"/>
      <c r="L437" s="15"/>
      <c r="M437" s="15"/>
      <c r="N437" s="15"/>
      <c r="O437" s="15"/>
      <c r="P437" s="15"/>
      <c r="Q437" s="15"/>
      <c r="R437" s="16"/>
      <c r="S437" s="8"/>
    </row>
    <row r="438" spans="1:19" s="8" customFormat="1">
      <c r="A438" s="49"/>
      <c r="B438" s="49"/>
      <c r="C438" s="49"/>
      <c r="D438" s="49"/>
      <c r="E438" s="49"/>
      <c r="F438" s="49"/>
      <c r="G438" s="49"/>
      <c r="H438" s="49"/>
      <c r="I438" s="49"/>
      <c r="J438" s="15"/>
      <c r="K438" s="15"/>
      <c r="L438" s="15"/>
      <c r="M438" s="15"/>
      <c r="N438" s="15"/>
      <c r="O438" s="15"/>
      <c r="P438" s="15"/>
      <c r="Q438" s="15"/>
      <c r="R438" s="16"/>
    </row>
    <row r="439" spans="1:19">
      <c r="A439" s="68" t="s">
        <v>204</v>
      </c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58"/>
      <c r="R439" s="8"/>
      <c r="S439" s="8"/>
    </row>
    <row r="440" spans="1:19" ht="18">
      <c r="A440" s="70" t="s">
        <v>27</v>
      </c>
      <c r="B440" s="71"/>
      <c r="C440" s="71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8"/>
      <c r="R440" s="8"/>
      <c r="S440" s="8"/>
    </row>
    <row r="441" spans="1:19">
      <c r="A441" s="68" t="s">
        <v>205</v>
      </c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58"/>
      <c r="R441" s="8"/>
      <c r="S441" s="8"/>
    </row>
    <row r="442" spans="1:19">
      <c r="A442" s="62">
        <v>1</v>
      </c>
      <c r="B442" s="62" t="s">
        <v>119</v>
      </c>
      <c r="C442" s="12" t="s">
        <v>44</v>
      </c>
      <c r="D442" s="62" t="s">
        <v>30</v>
      </c>
      <c r="E442" s="62">
        <v>1</v>
      </c>
      <c r="F442" s="62" t="s">
        <v>31</v>
      </c>
      <c r="G442" s="62">
        <v>2</v>
      </c>
      <c r="H442" s="62" t="s">
        <v>32</v>
      </c>
      <c r="I442" s="62"/>
      <c r="J442" s="62">
        <v>52</v>
      </c>
      <c r="K442" s="62">
        <v>20</v>
      </c>
      <c r="L442" s="62">
        <v>22</v>
      </c>
      <c r="M442" s="62" t="s">
        <v>33</v>
      </c>
      <c r="N442" s="3">
        <f t="shared" ref="N442:N447" si="179">(IF(F442="OŽ",IF(L442=1,550.8,IF(L442=2,426.38,IF(L442=3,342.14,IF(L442=4,181.44,IF(L442=5,168.48,IF(L442=6,155.52,IF(L442=7,148.5,IF(L442=8,144,0))))))))+IF(L442&lt;=8,0,IF(L442&lt;=16,137.7,IF(L442&lt;=24,108,IF(L442&lt;=32,80.1,IF(L442&lt;=36,52.2,0)))))-IF(L442&lt;=8,0,IF(L442&lt;=16,(L442-9)*2.754,IF(L442&lt;=24,(L442-17)* 2.754,IF(L442&lt;=32,(L442-25)* 2.754,IF(L442&lt;=36,(L442-33)*2.754,0))))),0)+IF(F442="PČ",IF(L442=1,449,IF(L442=2,314.6,IF(L442=3,238,IF(L442=4,172,IF(L442=5,159,IF(L442=6,145,IF(L442=7,132,IF(L442=8,119,0))))))))+IF(L442&lt;=8,0,IF(L442&lt;=16,88,IF(L442&lt;=24,55,IF(L442&lt;=32,22,0))))-IF(L442&lt;=8,0,IF(L442&lt;=16,(L442-9)*2.245,IF(L442&lt;=24,(L442-17)*2.245,IF(L442&lt;=32,(L442-25)*2.245,0)))),0)+IF(F442="PČneol",IF(L442=1,85,IF(L442=2,64.61,IF(L442=3,50.76,IF(L442=4,16.25,IF(L442=5,15,IF(L442=6,13.75,IF(L442=7,12.5,IF(L442=8,11.25,0))))))))+IF(L442&lt;=8,0,IF(L442&lt;=16,9,0))-IF(L442&lt;=8,0,IF(L442&lt;=16,(L442-9)*0.425,0)),0)+IF(F442="PŽ",IF(L442=1,85,IF(L442=2,59.5,IF(L442=3,45,IF(L442=4,32.5,IF(L442=5,30,IF(L442=6,27.5,IF(L442=7,25,IF(L442=8,22.5,0))))))))+IF(L442&lt;=8,0,IF(L442&lt;=16,19,IF(L442&lt;=24,13,IF(L442&lt;=32,8,0))))-IF(L442&lt;=8,0,IF(L442&lt;=16,(L442-9)*0.425,IF(L442&lt;=24,(L442-17)*0.425,IF(L442&lt;=32,(L442-25)*0.425,0)))),0)+IF(F442="EČ",IF(L442=1,204,IF(L442=2,156.24,IF(L442=3,123.84,IF(L442=4,72,IF(L442=5,66,IF(L442=6,60,IF(L442=7,54,IF(L442=8,48,0))))))))+IF(L442&lt;=8,0,IF(L442&lt;=16,40,IF(L442&lt;=24,25,0)))-IF(L442&lt;=8,0,IF(L442&lt;=16,(L442-9)*1.02,IF(L442&lt;=24,(L442-17)*1.02,0))),0)+IF(F442="EČneol",IF(L442=1,68,IF(L442=2,51.69,IF(L442=3,40.61,IF(L442=4,13,IF(L442=5,12,IF(L442=6,11,IF(L442=7,10,IF(L442=8,9,0)))))))))+IF(F442="EŽ",IF(L442=1,68,IF(L442=2,47.6,IF(L442=3,36,IF(L442=4,18,IF(L442=5,16.5,IF(L442=6,15,IF(L442=7,13.5,IF(L442=8,12,0))))))))+IF(L442&lt;=8,0,IF(L442&lt;=16,10,IF(L442&lt;=24,6,0)))-IF(L442&lt;=8,0,IF(L442&lt;=16,(L442-9)*0.34,IF(L442&lt;=24,(L442-17)*0.34,0))),0)+IF(F442="PT",IF(L442=1,68,IF(L442=2,52.08,IF(L442=3,41.28,IF(L442=4,24,IF(L442=5,22,IF(L442=6,20,IF(L442=7,18,IF(L442=8,16,0))))))))+IF(L442&lt;=8,0,IF(L442&lt;=16,13,IF(L442&lt;=24,9,IF(L442&lt;=32,4,0))))-IF(L442&lt;=8,0,IF(L442&lt;=16,(L442-9)*0.34,IF(L442&lt;=24,(L442-17)*0.34,IF(L442&lt;=32,(L442-25)*0.34,0)))),0)+IF(F442="JOŽ",IF(L442=1,85,IF(L442=2,59.5,IF(L442=3,45,IF(L442=4,32.5,IF(L442=5,30,IF(L442=6,27.5,IF(L442=7,25,IF(L442=8,22.5,0))))))))+IF(L442&lt;=8,0,IF(L442&lt;=16,19,IF(L442&lt;=24,13,0)))-IF(L442&lt;=8,0,IF(L442&lt;=16,(L442-9)*0.425,IF(L442&lt;=24,(L442-17)*0.425,0))),0)+IF(F442="JPČ",IF(L442=1,68,IF(L442=2,47.6,IF(L442=3,36,IF(L442=4,26,IF(L442=5,24,IF(L442=6,22,IF(L442=7,20,IF(L442=8,18,0))))))))+IF(L442&lt;=8,0,IF(L442&lt;=16,13,IF(L442&lt;=24,9,0)))-IF(L442&lt;=8,0,IF(L442&lt;=16,(L442-9)*0.34,IF(L442&lt;=24,(L442-17)*0.34,0))),0)+IF(F442="JEČ",IF(L442=1,34,IF(L442=2,26.04,IF(L442=3,20.6,IF(L442=4,12,IF(L442=5,11,IF(L442=6,10,IF(L442=7,9,IF(L442=8,8,0))))))))+IF(L442&lt;=8,0,IF(L442&lt;=16,6,0))-IF(L442&lt;=8,0,IF(L442&lt;=16,(L442-9)*0.17,0)),0)+IF(F442="JEOF",IF(L442=1,34,IF(L442=2,26.04,IF(L442=3,20.6,IF(L442=4,12,IF(L442=5,11,IF(L442=6,10,IF(L442=7,9,IF(L442=8,8,0))))))))+IF(L442&lt;=8,0,IF(L442&lt;=16,6,0))-IF(L442&lt;=8,0,IF(L442&lt;=16,(L442-9)*0.17,0)),0)+IF(F442="JnPČ",IF(L442=1,51,IF(L442=2,35.7,IF(L442=3,27,IF(L442=4,19.5,IF(L442=5,18,IF(L442=6,16.5,IF(L442=7,15,IF(L442=8,13.5,0))))))))+IF(L442&lt;=8,0,IF(L442&lt;=16,10,0))-IF(L442&lt;=8,0,IF(L442&lt;=16,(L442-9)*0.255,0)),0)+IF(F442="JnEČ",IF(L442=1,25.5,IF(L442=2,19.53,IF(L442=3,15.48,IF(L442=4,9,IF(L442=5,8.25,IF(L442=6,7.5,IF(L442=7,6.75,IF(L442=8,6,0))))))))+IF(L442&lt;=8,0,IF(L442&lt;=16,5,0))-IF(L442&lt;=8,0,IF(L442&lt;=16,(L442-9)*0.1275,0)),0)+IF(F442="JčPČ",IF(L442=1,21.25,IF(L442=2,14.5,IF(L442=3,11.5,IF(L442=4,7,IF(L442=5,6.5,IF(L442=6,6,IF(L442=7,5.5,IF(L442=8,5,0))))))))+IF(L442&lt;=8,0,IF(L442&lt;=16,4,0))-IF(L442&lt;=8,0,IF(L442&lt;=16,(L442-9)*0.10625,0)),0)+IF(F442="JčEČ",IF(L442=1,17,IF(L442=2,13.02,IF(L442=3,10.32,IF(L442=4,6,IF(L442=5,5.5,IF(L442=6,5,IF(L442=7,4.5,IF(L442=8,4,0))))))))+IF(L442&lt;=8,0,IF(L442&lt;=16,3,0))-IF(L442&lt;=8,0,IF(L442&lt;=16,(L442-9)*0.085,0)),0)+IF(F442="NEAK",IF(L442=1,11.48,IF(L442=2,8.79,IF(L442=3,6.97,IF(L442=4,4.05,IF(L442=5,3.71,IF(L442=6,3.38,IF(L442=7,3.04,IF(L442=8,2.7,0))))))))+IF(L442&lt;=8,0,IF(L442&lt;=16,2,IF(L442&lt;=24,1.3,0)))-IF(L442&lt;=8,0,IF(L442&lt;=16,(L442-9)*0.0574,IF(L442&lt;=24,(L442-17)*0.0574,0))),0))*IF(L442&lt;0,1,IF(OR(F442="PČ",F442="PŽ",F442="PT"),IF(J442&lt;32,J442/32,1),1))* IF(L442&lt;0,1,IF(OR(F442="EČ",F442="EŽ",F442="JOŽ",F442="JPČ",F442="NEAK"),IF(J442&lt;24,J442/24,1),1))*IF(L442&lt;0,1,IF(OR(F442="PČneol",F442="JEČ",F442="JEOF",F442="JnPČ",F442="JnEČ",F442="JčPČ",F442="JčEČ"),IF(J442&lt;16,J442/16,1),1))*IF(L442&lt;0,1,IF(F442="EČneol",IF(J442&lt;8,J442/8,1),1))</f>
        <v>43.774999999999999</v>
      </c>
      <c r="O442" s="9">
        <f t="shared" ref="O442:O447" si="180">IF(F442="OŽ",N442,IF(H442="Ne",IF(J442*0.3&lt;J442-L442,N442,0),IF(J442*0.1&lt;J442-L442,N442,0)))</f>
        <v>43.774999999999999</v>
      </c>
      <c r="P442" s="4">
        <f t="shared" ref="P442" si="181">IF(O442=0,0,IF(F442="OŽ",IF(L442&gt;35,0,IF(J442&gt;35,(36-L442)*1.836,((36-L442)-(36-J442))*1.836)),0)+IF(F442="PČ",IF(L442&gt;31,0,IF(J442&gt;31,(32-L442)*1.347,((32-L442)-(32-J442))*1.347)),0)+ IF(F442="PČneol",IF(L442&gt;15,0,IF(J442&gt;15,(16-L442)*0.255,((16-L442)-(16-J442))*0.255)),0)+IF(F442="PŽ",IF(L442&gt;31,0,IF(J442&gt;31,(32-L442)*0.255,((32-L442)-(32-J442))*0.255)),0)+IF(F442="EČ",IF(L442&gt;23,0,IF(J442&gt;23,(24-L442)*0.612,((24-L442)-(24-J442))*0.612)),0)+IF(F442="EČneol",IF(L442&gt;7,0,IF(J442&gt;7,(8-L442)*0.204,((8-L442)-(8-J442))*0.204)),0)+IF(F442="EŽ",IF(L442&gt;23,0,IF(J442&gt;23,(24-L442)*0.204,((24-L442)-(24-J442))*0.204)),0)+IF(F442="PT",IF(L442&gt;31,0,IF(J442&gt;31,(32-L442)*0.204,((32-L442)-(32-J442))*0.204)),0)+IF(F442="JOŽ",IF(L442&gt;23,0,IF(J442&gt;23,(24-L442)*0.255,((24-L442)-(24-J442))*0.255)),0)+IF(F442="JPČ",IF(L442&gt;23,0,IF(J442&gt;23,(24-L442)*0.204,((24-L442)-(24-J442))*0.204)),0)+IF(F442="JEČ",IF(L442&gt;15,0,IF(J442&gt;15,(16-L442)*0.102,((16-L442)-(16-J442))*0.102)),0)+IF(F442="JEOF",IF(L442&gt;15,0,IF(J442&gt;15,(16-L442)*0.102,((16-L442)-(16-J442))*0.102)),0)+IF(F442="JnPČ",IF(L442&gt;15,0,IF(J442&gt;15,(16-L442)*0.153,((16-L442)-(16-J442))*0.153)),0)+IF(F442="JnEČ",IF(L442&gt;15,0,IF(J442&gt;15,(16-L442)*0.0765,((16-L442)-(16-J442))*0.0765)),0)+IF(F442="JčPČ",IF(L442&gt;15,0,IF(J442&gt;15,(16-L442)*0.06375,((16-L442)-(16-J442))*0.06375)),0)+IF(F442="JčEČ",IF(L442&gt;15,0,IF(J442&gt;15,(16-L442)*0.051,((16-L442)-(16-J442))*0.051)),0)+IF(F442="NEAK",IF(L442&gt;23,0,IF(J442&gt;23,(24-L442)*0.03444,((24-L442)-(24-J442))*0.03444)),0))</f>
        <v>13.469999999999999</v>
      </c>
      <c r="Q442" s="11">
        <f t="shared" ref="Q442" si="182">IF(ISERROR(P442*100/N442),0,(P442*100/N442))</f>
        <v>30.770988006853226</v>
      </c>
      <c r="R442" s="10">
        <f t="shared" ref="R442:R447" si="183">IF(Q442&lt;=30,O442+P442,O442+O442*0.3)*IF(G442=1,0.4,IF(G442=2,0.75,IF(G442="1 (kas 4 m. 1 k. nerengiamos)",0.52,1)))*IF(D442="olimpinė",1,IF(M442="Ne",0.5,1))*IF(OR(A$5="Lietuvos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federacija"),IF(OR(J442&lt;8,K442&lt;16),0,1),1)*E442*IF(I442&lt;=1,1,1/I442)*IF(OR(A$5="Lietuvos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42.680624999999999</v>
      </c>
      <c r="S442" s="8"/>
    </row>
    <row r="443" spans="1:19">
      <c r="A443" s="62">
        <v>2</v>
      </c>
      <c r="B443" s="62" t="s">
        <v>119</v>
      </c>
      <c r="C443" s="12" t="s">
        <v>34</v>
      </c>
      <c r="D443" s="62" t="s">
        <v>30</v>
      </c>
      <c r="E443" s="62">
        <v>1</v>
      </c>
      <c r="F443" s="62" t="s">
        <v>31</v>
      </c>
      <c r="G443" s="62">
        <v>2</v>
      </c>
      <c r="H443" s="62" t="s">
        <v>32</v>
      </c>
      <c r="I443" s="62"/>
      <c r="J443" s="62">
        <v>53</v>
      </c>
      <c r="K443" s="62">
        <v>20</v>
      </c>
      <c r="L443" s="62">
        <v>26</v>
      </c>
      <c r="M443" s="62" t="s">
        <v>32</v>
      </c>
      <c r="N443" s="3">
        <f t="shared" si="179"/>
        <v>19.754999999999999</v>
      </c>
      <c r="O443" s="9">
        <f t="shared" si="180"/>
        <v>19.754999999999999</v>
      </c>
      <c r="P443" s="4">
        <f t="shared" ref="P443:P447" si="184">IF(O443=0,0,IF(F443="OŽ",IF(L443&gt;35,0,IF(J443&gt;35,(36-L443)*1.836,((36-L443)-(36-J443))*1.836)),0)+IF(F443="PČ",IF(L443&gt;31,0,IF(J443&gt;31,(32-L443)*1.347,((32-L443)-(32-J443))*1.347)),0)+ IF(F443="PČneol",IF(L443&gt;15,0,IF(J443&gt;15,(16-L443)*0.255,((16-L443)-(16-J443))*0.255)),0)+IF(F443="PŽ",IF(L443&gt;31,0,IF(J443&gt;31,(32-L443)*0.255,((32-L443)-(32-J443))*0.255)),0)+IF(F443="EČ",IF(L443&gt;23,0,IF(J443&gt;23,(24-L443)*0.612,((24-L443)-(24-J443))*0.612)),0)+IF(F443="EČneol",IF(L443&gt;7,0,IF(J443&gt;7,(8-L443)*0.204,((8-L443)-(8-J443))*0.204)),0)+IF(F443="EŽ",IF(L443&gt;23,0,IF(J443&gt;23,(24-L443)*0.204,((24-L443)-(24-J443))*0.204)),0)+IF(F443="PT",IF(L443&gt;31,0,IF(J443&gt;31,(32-L443)*0.204,((32-L443)-(32-J443))*0.204)),0)+IF(F443="JOŽ",IF(L443&gt;23,0,IF(J443&gt;23,(24-L443)*0.255,((24-L443)-(24-J443))*0.255)),0)+IF(F443="JPČ",IF(L443&gt;23,0,IF(J443&gt;23,(24-L443)*0.204,((24-L443)-(24-J443))*0.204)),0)+IF(F443="JEČ",IF(L443&gt;15,0,IF(J443&gt;15,(16-L443)*0.102,((16-L443)-(16-J443))*0.102)),0)+IF(F443="JEOF",IF(L443&gt;15,0,IF(J443&gt;15,(16-L443)*0.102,((16-L443)-(16-J443))*0.102)),0)+IF(F443="JnPČ",IF(L443&gt;15,0,IF(J443&gt;15,(16-L443)*0.153,((16-L443)-(16-J443))*0.153)),0)+IF(F443="JnEČ",IF(L443&gt;15,0,IF(J443&gt;15,(16-L443)*0.0765,((16-L443)-(16-J443))*0.0765)),0)+IF(F443="JčPČ",IF(L443&gt;15,0,IF(J443&gt;15,(16-L443)*0.06375,((16-L443)-(16-J443))*0.06375)),0)+IF(F443="JčEČ",IF(L443&gt;15,0,IF(J443&gt;15,(16-L443)*0.051,((16-L443)-(16-J443))*0.051)),0)+IF(F443="NEAK",IF(L443&gt;23,0,IF(J443&gt;23,(24-L443)*0.03444,((24-L443)-(24-J443))*0.03444)),0))</f>
        <v>8.0820000000000007</v>
      </c>
      <c r="Q443" s="11">
        <f t="shared" ref="Q443:Q447" si="185">IF(ISERROR(P443*100/N443),0,(P443*100/N443))</f>
        <v>40.911161731207294</v>
      </c>
      <c r="R443" s="10">
        <f t="shared" si="183"/>
        <v>9.6305624999999999</v>
      </c>
      <c r="S443" s="8"/>
    </row>
    <row r="444" spans="1:19">
      <c r="A444" s="62">
        <v>3</v>
      </c>
      <c r="B444" s="62" t="s">
        <v>119</v>
      </c>
      <c r="C444" s="12" t="s">
        <v>29</v>
      </c>
      <c r="D444" s="62" t="s">
        <v>30</v>
      </c>
      <c r="E444" s="62">
        <v>1</v>
      </c>
      <c r="F444" s="62" t="s">
        <v>31</v>
      </c>
      <c r="G444" s="62">
        <v>2</v>
      </c>
      <c r="H444" s="62" t="s">
        <v>32</v>
      </c>
      <c r="I444" s="62"/>
      <c r="J444" s="62">
        <v>55</v>
      </c>
      <c r="K444" s="62">
        <v>20</v>
      </c>
      <c r="L444" s="62">
        <v>29</v>
      </c>
      <c r="M444" s="62" t="s">
        <v>32</v>
      </c>
      <c r="N444" s="3">
        <f t="shared" si="179"/>
        <v>13.02</v>
      </c>
      <c r="O444" s="9">
        <f t="shared" si="180"/>
        <v>13.02</v>
      </c>
      <c r="P444" s="4">
        <f t="shared" si="184"/>
        <v>4.0410000000000004</v>
      </c>
      <c r="Q444" s="11">
        <f t="shared" si="185"/>
        <v>31.036866359447007</v>
      </c>
      <c r="R444" s="10">
        <f t="shared" si="183"/>
        <v>6.3472499999999989</v>
      </c>
      <c r="S444" s="8"/>
    </row>
    <row r="445" spans="1:19">
      <c r="A445" s="62">
        <v>4</v>
      </c>
      <c r="B445" s="62" t="s">
        <v>206</v>
      </c>
      <c r="C445" s="12" t="s">
        <v>44</v>
      </c>
      <c r="D445" s="62" t="s">
        <v>30</v>
      </c>
      <c r="E445" s="62">
        <v>1</v>
      </c>
      <c r="F445" s="62" t="s">
        <v>31</v>
      </c>
      <c r="G445" s="62">
        <v>2</v>
      </c>
      <c r="H445" s="62" t="s">
        <v>32</v>
      </c>
      <c r="I445" s="62"/>
      <c r="J445" s="62">
        <v>53</v>
      </c>
      <c r="K445" s="62">
        <v>20</v>
      </c>
      <c r="L445" s="62">
        <v>28</v>
      </c>
      <c r="M445" s="62" t="s">
        <v>33</v>
      </c>
      <c r="N445" s="3">
        <f t="shared" si="179"/>
        <v>15.265000000000001</v>
      </c>
      <c r="O445" s="9">
        <f t="shared" si="180"/>
        <v>15.265000000000001</v>
      </c>
      <c r="P445" s="4">
        <f t="shared" si="184"/>
        <v>5.3879999999999999</v>
      </c>
      <c r="Q445" s="11">
        <f t="shared" si="185"/>
        <v>35.296429741238121</v>
      </c>
      <c r="R445" s="10">
        <f t="shared" si="183"/>
        <v>14.883375000000001</v>
      </c>
      <c r="S445" s="8"/>
    </row>
    <row r="446" spans="1:19">
      <c r="A446" s="62">
        <v>5</v>
      </c>
      <c r="B446" s="62" t="s">
        <v>206</v>
      </c>
      <c r="C446" s="12" t="s">
        <v>34</v>
      </c>
      <c r="D446" s="62" t="s">
        <v>30</v>
      </c>
      <c r="E446" s="62">
        <v>1</v>
      </c>
      <c r="F446" s="62" t="s">
        <v>31</v>
      </c>
      <c r="G446" s="62">
        <v>2</v>
      </c>
      <c r="H446" s="62" t="s">
        <v>32</v>
      </c>
      <c r="I446" s="62"/>
      <c r="J446" s="62">
        <v>53</v>
      </c>
      <c r="K446" s="62">
        <v>20</v>
      </c>
      <c r="L446" s="62">
        <v>30</v>
      </c>
      <c r="M446" s="62" t="s">
        <v>32</v>
      </c>
      <c r="N446" s="3">
        <f t="shared" si="179"/>
        <v>10.774999999999999</v>
      </c>
      <c r="O446" s="9">
        <f t="shared" si="180"/>
        <v>10.774999999999999</v>
      </c>
      <c r="P446" s="4">
        <f t="shared" si="184"/>
        <v>2.694</v>
      </c>
      <c r="Q446" s="11">
        <f t="shared" si="185"/>
        <v>25.002320185614849</v>
      </c>
      <c r="R446" s="10">
        <f t="shared" si="183"/>
        <v>5.0508749999999996</v>
      </c>
      <c r="S446" s="8"/>
    </row>
    <row r="447" spans="1:19" ht="45">
      <c r="A447" s="62">
        <v>6</v>
      </c>
      <c r="B447" s="62" t="s">
        <v>207</v>
      </c>
      <c r="C447" s="12" t="s">
        <v>37</v>
      </c>
      <c r="D447" s="62" t="s">
        <v>30</v>
      </c>
      <c r="E447" s="62">
        <v>3</v>
      </c>
      <c r="F447" s="62" t="s">
        <v>31</v>
      </c>
      <c r="G447" s="62">
        <v>2</v>
      </c>
      <c r="H447" s="62" t="s">
        <v>32</v>
      </c>
      <c r="I447" s="62"/>
      <c r="J447" s="62">
        <v>14</v>
      </c>
      <c r="K447" s="62">
        <v>20</v>
      </c>
      <c r="L447" s="62">
        <v>9</v>
      </c>
      <c r="M447" s="62" t="s">
        <v>33</v>
      </c>
      <c r="N447" s="3">
        <f t="shared" si="179"/>
        <v>38.5</v>
      </c>
      <c r="O447" s="9">
        <f t="shared" si="180"/>
        <v>38.5</v>
      </c>
      <c r="P447" s="4">
        <f t="shared" si="184"/>
        <v>6.7349999999999994</v>
      </c>
      <c r="Q447" s="11">
        <f t="shared" si="185"/>
        <v>17.493506493506494</v>
      </c>
      <c r="R447" s="10">
        <f t="shared" si="183"/>
        <v>101.77874999999999</v>
      </c>
      <c r="S447" s="8"/>
    </row>
    <row r="448" spans="1:19">
      <c r="A448" s="65" t="s">
        <v>39</v>
      </c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7"/>
      <c r="R448" s="10">
        <f>SUM(R442:R447)</f>
        <v>180.37143750000001</v>
      </c>
      <c r="S448" s="8"/>
    </row>
    <row r="449" spans="1:19" ht="15.75">
      <c r="A449" s="24" t="s">
        <v>208</v>
      </c>
      <c r="B449" s="2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6"/>
      <c r="S449" s="8"/>
    </row>
    <row r="450" spans="1:19">
      <c r="A450" s="49" t="s">
        <v>51</v>
      </c>
      <c r="B450" s="49"/>
      <c r="C450" s="49"/>
      <c r="D450" s="49"/>
      <c r="E450" s="49"/>
      <c r="F450" s="49"/>
      <c r="G450" s="49"/>
      <c r="H450" s="49"/>
      <c r="I450" s="49"/>
      <c r="J450" s="15"/>
      <c r="K450" s="15"/>
      <c r="L450" s="15"/>
      <c r="M450" s="15"/>
      <c r="N450" s="15"/>
      <c r="O450" s="15"/>
      <c r="P450" s="15"/>
      <c r="Q450" s="15"/>
      <c r="R450" s="16"/>
      <c r="S450" s="8"/>
    </row>
    <row r="451" spans="1:19" s="8" customFormat="1">
      <c r="A451" s="49"/>
      <c r="B451" s="49"/>
      <c r="C451" s="49"/>
      <c r="D451" s="49"/>
      <c r="E451" s="49"/>
      <c r="F451" s="49"/>
      <c r="G451" s="49"/>
      <c r="H451" s="49"/>
      <c r="I451" s="49"/>
      <c r="J451" s="15"/>
      <c r="K451" s="15"/>
      <c r="L451" s="15"/>
      <c r="M451" s="15"/>
      <c r="N451" s="15"/>
      <c r="O451" s="15"/>
      <c r="P451" s="15"/>
      <c r="Q451" s="15"/>
      <c r="R451" s="16"/>
    </row>
    <row r="452" spans="1:19">
      <c r="A452" s="68" t="s">
        <v>209</v>
      </c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58"/>
      <c r="R452" s="8"/>
      <c r="S452" s="8"/>
    </row>
    <row r="453" spans="1:19" ht="18">
      <c r="A453" s="70" t="s">
        <v>27</v>
      </c>
      <c r="B453" s="71"/>
      <c r="C453" s="71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8"/>
      <c r="R453" s="8"/>
      <c r="S453" s="8"/>
    </row>
    <row r="454" spans="1:19">
      <c r="A454" s="68" t="s">
        <v>210</v>
      </c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58"/>
      <c r="R454" s="8"/>
      <c r="S454" s="8"/>
    </row>
    <row r="455" spans="1:19">
      <c r="A455" s="62">
        <v>1</v>
      </c>
      <c r="B455" s="62" t="s">
        <v>206</v>
      </c>
      <c r="C455" s="12" t="s">
        <v>44</v>
      </c>
      <c r="D455" s="62" t="s">
        <v>30</v>
      </c>
      <c r="E455" s="62">
        <v>1</v>
      </c>
      <c r="F455" s="62" t="s">
        <v>31</v>
      </c>
      <c r="G455" s="62">
        <v>2</v>
      </c>
      <c r="H455" s="62" t="s">
        <v>32</v>
      </c>
      <c r="I455" s="62"/>
      <c r="J455" s="62">
        <v>55</v>
      </c>
      <c r="K455" s="62">
        <v>19</v>
      </c>
      <c r="L455" s="62">
        <v>25</v>
      </c>
      <c r="M455" s="62" t="s">
        <v>33</v>
      </c>
      <c r="N455" s="3">
        <f t="shared" ref="N455:N463" si="186">(IF(F455="OŽ",IF(L455=1,550.8,IF(L455=2,426.38,IF(L455=3,342.14,IF(L455=4,181.44,IF(L455=5,168.48,IF(L455=6,155.52,IF(L455=7,148.5,IF(L455=8,144,0))))))))+IF(L455&lt;=8,0,IF(L455&lt;=16,137.7,IF(L455&lt;=24,108,IF(L455&lt;=32,80.1,IF(L455&lt;=36,52.2,0)))))-IF(L455&lt;=8,0,IF(L455&lt;=16,(L455-9)*2.754,IF(L455&lt;=24,(L455-17)* 2.754,IF(L455&lt;=32,(L455-25)* 2.754,IF(L455&lt;=36,(L455-33)*2.754,0))))),0)+IF(F455="PČ",IF(L455=1,449,IF(L455=2,314.6,IF(L455=3,238,IF(L455=4,172,IF(L455=5,159,IF(L455=6,145,IF(L455=7,132,IF(L455=8,119,0))))))))+IF(L455&lt;=8,0,IF(L455&lt;=16,88,IF(L455&lt;=24,55,IF(L455&lt;=32,22,0))))-IF(L455&lt;=8,0,IF(L455&lt;=16,(L455-9)*2.245,IF(L455&lt;=24,(L455-17)*2.245,IF(L455&lt;=32,(L455-25)*2.245,0)))),0)+IF(F455="PČneol",IF(L455=1,85,IF(L455=2,64.61,IF(L455=3,50.76,IF(L455=4,16.25,IF(L455=5,15,IF(L455=6,13.75,IF(L455=7,12.5,IF(L455=8,11.25,0))))))))+IF(L455&lt;=8,0,IF(L455&lt;=16,9,0))-IF(L455&lt;=8,0,IF(L455&lt;=16,(L455-9)*0.425,0)),0)+IF(F455="PŽ",IF(L455=1,85,IF(L455=2,59.5,IF(L455=3,45,IF(L455=4,32.5,IF(L455=5,30,IF(L455=6,27.5,IF(L455=7,25,IF(L455=8,22.5,0))))))))+IF(L455&lt;=8,0,IF(L455&lt;=16,19,IF(L455&lt;=24,13,IF(L455&lt;=32,8,0))))-IF(L455&lt;=8,0,IF(L455&lt;=16,(L455-9)*0.425,IF(L455&lt;=24,(L455-17)*0.425,IF(L455&lt;=32,(L455-25)*0.425,0)))),0)+IF(F455="EČ",IF(L455=1,204,IF(L455=2,156.24,IF(L455=3,123.84,IF(L455=4,72,IF(L455=5,66,IF(L455=6,60,IF(L455=7,54,IF(L455=8,48,0))))))))+IF(L455&lt;=8,0,IF(L455&lt;=16,40,IF(L455&lt;=24,25,0)))-IF(L455&lt;=8,0,IF(L455&lt;=16,(L455-9)*1.02,IF(L455&lt;=24,(L455-17)*1.02,0))),0)+IF(F455="EČneol",IF(L455=1,68,IF(L455=2,51.69,IF(L455=3,40.61,IF(L455=4,13,IF(L455=5,12,IF(L455=6,11,IF(L455=7,10,IF(L455=8,9,0)))))))))+IF(F455="EŽ",IF(L455=1,68,IF(L455=2,47.6,IF(L455=3,36,IF(L455=4,18,IF(L455=5,16.5,IF(L455=6,15,IF(L455=7,13.5,IF(L455=8,12,0))))))))+IF(L455&lt;=8,0,IF(L455&lt;=16,10,IF(L455&lt;=24,6,0)))-IF(L455&lt;=8,0,IF(L455&lt;=16,(L455-9)*0.34,IF(L455&lt;=24,(L455-17)*0.34,0))),0)+IF(F455="PT",IF(L455=1,68,IF(L455=2,52.08,IF(L455=3,41.28,IF(L455=4,24,IF(L455=5,22,IF(L455=6,20,IF(L455=7,18,IF(L455=8,16,0))))))))+IF(L455&lt;=8,0,IF(L455&lt;=16,13,IF(L455&lt;=24,9,IF(L455&lt;=32,4,0))))-IF(L455&lt;=8,0,IF(L455&lt;=16,(L455-9)*0.34,IF(L455&lt;=24,(L455-17)*0.34,IF(L455&lt;=32,(L455-25)*0.34,0)))),0)+IF(F455="JOŽ",IF(L455=1,85,IF(L455=2,59.5,IF(L455=3,45,IF(L455=4,32.5,IF(L455=5,30,IF(L455=6,27.5,IF(L455=7,25,IF(L455=8,22.5,0))))))))+IF(L455&lt;=8,0,IF(L455&lt;=16,19,IF(L455&lt;=24,13,0)))-IF(L455&lt;=8,0,IF(L455&lt;=16,(L455-9)*0.425,IF(L455&lt;=24,(L455-17)*0.425,0))),0)+IF(F455="JPČ",IF(L455=1,68,IF(L455=2,47.6,IF(L455=3,36,IF(L455=4,26,IF(L455=5,24,IF(L455=6,22,IF(L455=7,20,IF(L455=8,18,0))))))))+IF(L455&lt;=8,0,IF(L455&lt;=16,13,IF(L455&lt;=24,9,0)))-IF(L455&lt;=8,0,IF(L455&lt;=16,(L455-9)*0.34,IF(L455&lt;=24,(L455-17)*0.34,0))),0)+IF(F455="JEČ",IF(L455=1,34,IF(L455=2,26.04,IF(L455=3,20.6,IF(L455=4,12,IF(L455=5,11,IF(L455=6,10,IF(L455=7,9,IF(L455=8,8,0))))))))+IF(L455&lt;=8,0,IF(L455&lt;=16,6,0))-IF(L455&lt;=8,0,IF(L455&lt;=16,(L455-9)*0.17,0)),0)+IF(F455="JEOF",IF(L455=1,34,IF(L455=2,26.04,IF(L455=3,20.6,IF(L455=4,12,IF(L455=5,11,IF(L455=6,10,IF(L455=7,9,IF(L455=8,8,0))))))))+IF(L455&lt;=8,0,IF(L455&lt;=16,6,0))-IF(L455&lt;=8,0,IF(L455&lt;=16,(L455-9)*0.17,0)),0)+IF(F455="JnPČ",IF(L455=1,51,IF(L455=2,35.7,IF(L455=3,27,IF(L455=4,19.5,IF(L455=5,18,IF(L455=6,16.5,IF(L455=7,15,IF(L455=8,13.5,0))))))))+IF(L455&lt;=8,0,IF(L455&lt;=16,10,0))-IF(L455&lt;=8,0,IF(L455&lt;=16,(L455-9)*0.255,0)),0)+IF(F455="JnEČ",IF(L455=1,25.5,IF(L455=2,19.53,IF(L455=3,15.48,IF(L455=4,9,IF(L455=5,8.25,IF(L455=6,7.5,IF(L455=7,6.75,IF(L455=8,6,0))))))))+IF(L455&lt;=8,0,IF(L455&lt;=16,5,0))-IF(L455&lt;=8,0,IF(L455&lt;=16,(L455-9)*0.1275,0)),0)+IF(F455="JčPČ",IF(L455=1,21.25,IF(L455=2,14.5,IF(L455=3,11.5,IF(L455=4,7,IF(L455=5,6.5,IF(L455=6,6,IF(L455=7,5.5,IF(L455=8,5,0))))))))+IF(L455&lt;=8,0,IF(L455&lt;=16,4,0))-IF(L455&lt;=8,0,IF(L455&lt;=16,(L455-9)*0.10625,0)),0)+IF(F455="JčEČ",IF(L455=1,17,IF(L455=2,13.02,IF(L455=3,10.32,IF(L455=4,6,IF(L455=5,5.5,IF(L455=6,5,IF(L455=7,4.5,IF(L455=8,4,0))))))))+IF(L455&lt;=8,0,IF(L455&lt;=16,3,0))-IF(L455&lt;=8,0,IF(L455&lt;=16,(L455-9)*0.085,0)),0)+IF(F455="NEAK",IF(L455=1,11.48,IF(L455=2,8.79,IF(L455=3,6.97,IF(L455=4,4.05,IF(L455=5,3.71,IF(L455=6,3.38,IF(L455=7,3.04,IF(L455=8,2.7,0))))))))+IF(L455&lt;=8,0,IF(L455&lt;=16,2,IF(L455&lt;=24,1.3,0)))-IF(L455&lt;=8,0,IF(L455&lt;=16,(L455-9)*0.0574,IF(L455&lt;=24,(L455-17)*0.0574,0))),0))*IF(L455&lt;0,1,IF(OR(F455="PČ",F455="PŽ",F455="PT"),IF(J455&lt;32,J455/32,1),1))* IF(L455&lt;0,1,IF(OR(F455="EČ",F455="EŽ",F455="JOŽ",F455="JPČ",F455="NEAK"),IF(J455&lt;24,J455/24,1),1))*IF(L455&lt;0,1,IF(OR(F455="PČneol",F455="JEČ",F455="JEOF",F455="JnPČ",F455="JnEČ",F455="JčPČ",F455="JčEČ"),IF(J455&lt;16,J455/16,1),1))*IF(L455&lt;0,1,IF(F455="EČneol",IF(J455&lt;8,J455/8,1),1))</f>
        <v>22</v>
      </c>
      <c r="O455" s="9">
        <f t="shared" ref="O455:O463" si="187">IF(F455="OŽ",N455,IF(H455="Ne",IF(J455*0.3&lt;J455-L455,N455,0),IF(J455*0.1&lt;J455-L455,N455,0)))</f>
        <v>22</v>
      </c>
      <c r="P455" s="4">
        <f t="shared" ref="P455" si="188">IF(O455=0,0,IF(F455="OŽ",IF(L455&gt;35,0,IF(J455&gt;35,(36-L455)*1.836,((36-L455)-(36-J455))*1.836)),0)+IF(F455="PČ",IF(L455&gt;31,0,IF(J455&gt;31,(32-L455)*1.347,((32-L455)-(32-J455))*1.347)),0)+ IF(F455="PČneol",IF(L455&gt;15,0,IF(J455&gt;15,(16-L455)*0.255,((16-L455)-(16-J455))*0.255)),0)+IF(F455="PŽ",IF(L455&gt;31,0,IF(J455&gt;31,(32-L455)*0.255,((32-L455)-(32-J455))*0.255)),0)+IF(F455="EČ",IF(L455&gt;23,0,IF(J455&gt;23,(24-L455)*0.612,((24-L455)-(24-J455))*0.612)),0)+IF(F455="EČneol",IF(L455&gt;7,0,IF(J455&gt;7,(8-L455)*0.204,((8-L455)-(8-J455))*0.204)),0)+IF(F455="EŽ",IF(L455&gt;23,0,IF(J455&gt;23,(24-L455)*0.204,((24-L455)-(24-J455))*0.204)),0)+IF(F455="PT",IF(L455&gt;31,0,IF(J455&gt;31,(32-L455)*0.204,((32-L455)-(32-J455))*0.204)),0)+IF(F455="JOŽ",IF(L455&gt;23,0,IF(J455&gt;23,(24-L455)*0.255,((24-L455)-(24-J455))*0.255)),0)+IF(F455="JPČ",IF(L455&gt;23,0,IF(J455&gt;23,(24-L455)*0.204,((24-L455)-(24-J455))*0.204)),0)+IF(F455="JEČ",IF(L455&gt;15,0,IF(J455&gt;15,(16-L455)*0.102,((16-L455)-(16-J455))*0.102)),0)+IF(F455="JEOF",IF(L455&gt;15,0,IF(J455&gt;15,(16-L455)*0.102,((16-L455)-(16-J455))*0.102)),0)+IF(F455="JnPČ",IF(L455&gt;15,0,IF(J455&gt;15,(16-L455)*0.153,((16-L455)-(16-J455))*0.153)),0)+IF(F455="JnEČ",IF(L455&gt;15,0,IF(J455&gt;15,(16-L455)*0.0765,((16-L455)-(16-J455))*0.0765)),0)+IF(F455="JčPČ",IF(L455&gt;15,0,IF(J455&gt;15,(16-L455)*0.06375,((16-L455)-(16-J455))*0.06375)),0)+IF(F455="JčEČ",IF(L455&gt;15,0,IF(J455&gt;15,(16-L455)*0.051,((16-L455)-(16-J455))*0.051)),0)+IF(F455="NEAK",IF(L455&gt;23,0,IF(J455&gt;23,(24-L455)*0.03444,((24-L455)-(24-J455))*0.03444)),0))</f>
        <v>9.4290000000000003</v>
      </c>
      <c r="Q455" s="11">
        <f t="shared" ref="Q455" si="189">IF(ISERROR(P455*100/N455),0,(P455*100/N455))</f>
        <v>42.859090909090909</v>
      </c>
      <c r="R455" s="10">
        <f t="shared" ref="R455:R463" si="190">IF(Q455&lt;=30,O455+P455,O455+O455*0.3)*IF(G455=1,0.4,IF(G455=2,0.75,IF(G455="1 (kas 4 m. 1 k. nerengiamos)",0.52,1)))*IF(D455="olimpinė",1,IF(M455="Ne",0.5,1))*IF(OR(A$5="Lietuvos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federacija"),IF(OR(J455&lt;8,K455&lt;16),0,1),1)*E455*IF(I455&lt;=1,1,1/I455)*IF(OR(A$5="Lietuvos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21.450000000000003</v>
      </c>
      <c r="S455" s="8"/>
    </row>
    <row r="456" spans="1:19">
      <c r="A456" s="62">
        <v>2</v>
      </c>
      <c r="B456" s="62" t="s">
        <v>206</v>
      </c>
      <c r="C456" s="12" t="s">
        <v>34</v>
      </c>
      <c r="D456" s="62" t="s">
        <v>30</v>
      </c>
      <c r="E456" s="62">
        <v>1</v>
      </c>
      <c r="F456" s="62" t="s">
        <v>31</v>
      </c>
      <c r="G456" s="62">
        <v>2</v>
      </c>
      <c r="H456" s="62" t="s">
        <v>32</v>
      </c>
      <c r="I456" s="62"/>
      <c r="J456" s="62">
        <v>53</v>
      </c>
      <c r="K456" s="62">
        <v>19</v>
      </c>
      <c r="L456" s="62">
        <v>25</v>
      </c>
      <c r="M456" s="62" t="s">
        <v>33</v>
      </c>
      <c r="N456" s="3">
        <f t="shared" si="186"/>
        <v>22</v>
      </c>
      <c r="O456" s="9">
        <f t="shared" si="187"/>
        <v>22</v>
      </c>
      <c r="P456" s="4">
        <f t="shared" ref="P456:P463" si="191">IF(O456=0,0,IF(F456="OŽ",IF(L456&gt;35,0,IF(J456&gt;35,(36-L456)*1.836,((36-L456)-(36-J456))*1.836)),0)+IF(F456="PČ",IF(L456&gt;31,0,IF(J456&gt;31,(32-L456)*1.347,((32-L456)-(32-J456))*1.347)),0)+ IF(F456="PČneol",IF(L456&gt;15,0,IF(J456&gt;15,(16-L456)*0.255,((16-L456)-(16-J456))*0.255)),0)+IF(F456="PŽ",IF(L456&gt;31,0,IF(J456&gt;31,(32-L456)*0.255,((32-L456)-(32-J456))*0.255)),0)+IF(F456="EČ",IF(L456&gt;23,0,IF(J456&gt;23,(24-L456)*0.612,((24-L456)-(24-J456))*0.612)),0)+IF(F456="EČneol",IF(L456&gt;7,0,IF(J456&gt;7,(8-L456)*0.204,((8-L456)-(8-J456))*0.204)),0)+IF(F456="EŽ",IF(L456&gt;23,0,IF(J456&gt;23,(24-L456)*0.204,((24-L456)-(24-J456))*0.204)),0)+IF(F456="PT",IF(L456&gt;31,0,IF(J456&gt;31,(32-L456)*0.204,((32-L456)-(32-J456))*0.204)),0)+IF(F456="JOŽ",IF(L456&gt;23,0,IF(J456&gt;23,(24-L456)*0.255,((24-L456)-(24-J456))*0.255)),0)+IF(F456="JPČ",IF(L456&gt;23,0,IF(J456&gt;23,(24-L456)*0.204,((24-L456)-(24-J456))*0.204)),0)+IF(F456="JEČ",IF(L456&gt;15,0,IF(J456&gt;15,(16-L456)*0.102,((16-L456)-(16-J456))*0.102)),0)+IF(F456="JEOF",IF(L456&gt;15,0,IF(J456&gt;15,(16-L456)*0.102,((16-L456)-(16-J456))*0.102)),0)+IF(F456="JnPČ",IF(L456&gt;15,0,IF(J456&gt;15,(16-L456)*0.153,((16-L456)-(16-J456))*0.153)),0)+IF(F456="JnEČ",IF(L456&gt;15,0,IF(J456&gt;15,(16-L456)*0.0765,((16-L456)-(16-J456))*0.0765)),0)+IF(F456="JčPČ",IF(L456&gt;15,0,IF(J456&gt;15,(16-L456)*0.06375,((16-L456)-(16-J456))*0.06375)),0)+IF(F456="JčEČ",IF(L456&gt;15,0,IF(J456&gt;15,(16-L456)*0.051,((16-L456)-(16-J456))*0.051)),0)+IF(F456="NEAK",IF(L456&gt;23,0,IF(J456&gt;23,(24-L456)*0.03444,((24-L456)-(24-J456))*0.03444)),0))</f>
        <v>9.4290000000000003</v>
      </c>
      <c r="Q456" s="11">
        <f t="shared" ref="Q456:Q463" si="192">IF(ISERROR(P456*100/N456),0,(P456*100/N456))</f>
        <v>42.859090909090909</v>
      </c>
      <c r="R456" s="10">
        <f t="shared" si="190"/>
        <v>21.450000000000003</v>
      </c>
      <c r="S456" s="8"/>
    </row>
    <row r="457" spans="1:19">
      <c r="A457" s="62">
        <v>3</v>
      </c>
      <c r="B457" s="62" t="s">
        <v>211</v>
      </c>
      <c r="C457" s="12" t="s">
        <v>44</v>
      </c>
      <c r="D457" s="62" t="s">
        <v>30</v>
      </c>
      <c r="E457" s="62">
        <v>1</v>
      </c>
      <c r="F457" s="62" t="s">
        <v>31</v>
      </c>
      <c r="G457" s="62">
        <v>2</v>
      </c>
      <c r="H457" s="62" t="s">
        <v>32</v>
      </c>
      <c r="I457" s="62"/>
      <c r="J457" s="62">
        <v>55</v>
      </c>
      <c r="K457" s="62">
        <v>19</v>
      </c>
      <c r="L457" s="62">
        <v>32</v>
      </c>
      <c r="M457" s="62" t="s">
        <v>32</v>
      </c>
      <c r="N457" s="3">
        <f t="shared" si="186"/>
        <v>6.2850000000000001</v>
      </c>
      <c r="O457" s="9">
        <f t="shared" si="187"/>
        <v>6.2850000000000001</v>
      </c>
      <c r="P457" s="4">
        <f t="shared" si="191"/>
        <v>0</v>
      </c>
      <c r="Q457" s="11">
        <f t="shared" si="192"/>
        <v>0</v>
      </c>
      <c r="R457" s="10">
        <f t="shared" si="190"/>
        <v>2.3568750000000001</v>
      </c>
      <c r="S457" s="8"/>
    </row>
    <row r="458" spans="1:19">
      <c r="A458" s="62">
        <v>4</v>
      </c>
      <c r="B458" s="62" t="s">
        <v>211</v>
      </c>
      <c r="C458" s="12" t="s">
        <v>34</v>
      </c>
      <c r="D458" s="62" t="s">
        <v>30</v>
      </c>
      <c r="E458" s="62">
        <v>1</v>
      </c>
      <c r="F458" s="62" t="s">
        <v>31</v>
      </c>
      <c r="G458" s="62">
        <v>2</v>
      </c>
      <c r="H458" s="62" t="s">
        <v>32</v>
      </c>
      <c r="I458" s="62"/>
      <c r="J458" s="62">
        <v>53</v>
      </c>
      <c r="K458" s="62">
        <v>19</v>
      </c>
      <c r="L458" s="62">
        <v>31</v>
      </c>
      <c r="M458" s="62" t="s">
        <v>33</v>
      </c>
      <c r="N458" s="3">
        <f t="shared" si="186"/>
        <v>8.5299999999999994</v>
      </c>
      <c r="O458" s="9">
        <f t="shared" si="187"/>
        <v>8.5299999999999994</v>
      </c>
      <c r="P458" s="4">
        <f t="shared" si="191"/>
        <v>1.347</v>
      </c>
      <c r="Q458" s="11">
        <f t="shared" si="192"/>
        <v>15.791324736225087</v>
      </c>
      <c r="R458" s="10">
        <f t="shared" si="190"/>
        <v>7.4077499999999992</v>
      </c>
      <c r="S458" s="8"/>
    </row>
    <row r="459" spans="1:19">
      <c r="A459" s="62">
        <v>5</v>
      </c>
      <c r="B459" s="62" t="s">
        <v>114</v>
      </c>
      <c r="C459" s="12" t="s">
        <v>44</v>
      </c>
      <c r="D459" s="62" t="s">
        <v>30</v>
      </c>
      <c r="E459" s="62">
        <v>1</v>
      </c>
      <c r="F459" s="62" t="s">
        <v>31</v>
      </c>
      <c r="G459" s="62">
        <v>2</v>
      </c>
      <c r="H459" s="62" t="s">
        <v>32</v>
      </c>
      <c r="I459" s="62"/>
      <c r="J459" s="62">
        <v>32</v>
      </c>
      <c r="K459" s="62">
        <v>19</v>
      </c>
      <c r="L459" s="62">
        <v>18</v>
      </c>
      <c r="M459" s="62" t="s">
        <v>32</v>
      </c>
      <c r="N459" s="3">
        <f t="shared" si="186"/>
        <v>52.755000000000003</v>
      </c>
      <c r="O459" s="9">
        <f t="shared" si="187"/>
        <v>52.755000000000003</v>
      </c>
      <c r="P459" s="4">
        <f t="shared" si="191"/>
        <v>18.858000000000001</v>
      </c>
      <c r="Q459" s="11">
        <f t="shared" si="192"/>
        <v>35.746374751208414</v>
      </c>
      <c r="R459" s="10">
        <f t="shared" si="190"/>
        <v>25.718062500000002</v>
      </c>
      <c r="S459" s="8"/>
    </row>
    <row r="460" spans="1:19">
      <c r="A460" s="62">
        <v>6</v>
      </c>
      <c r="B460" s="62" t="s">
        <v>114</v>
      </c>
      <c r="C460" s="12" t="s">
        <v>34</v>
      </c>
      <c r="D460" s="62" t="s">
        <v>30</v>
      </c>
      <c r="E460" s="62">
        <v>1</v>
      </c>
      <c r="F460" s="62" t="s">
        <v>31</v>
      </c>
      <c r="G460" s="62">
        <v>2</v>
      </c>
      <c r="H460" s="62" t="s">
        <v>32</v>
      </c>
      <c r="I460" s="62"/>
      <c r="J460" s="62">
        <v>32</v>
      </c>
      <c r="K460" s="62">
        <v>19</v>
      </c>
      <c r="L460" s="62">
        <v>22</v>
      </c>
      <c r="M460" s="62" t="s">
        <v>32</v>
      </c>
      <c r="N460" s="3">
        <f t="shared" si="186"/>
        <v>43.774999999999999</v>
      </c>
      <c r="O460" s="9">
        <f t="shared" si="187"/>
        <v>43.774999999999999</v>
      </c>
      <c r="P460" s="4">
        <f t="shared" si="191"/>
        <v>13.469999999999999</v>
      </c>
      <c r="Q460" s="11">
        <f t="shared" si="192"/>
        <v>30.770988006853226</v>
      </c>
      <c r="R460" s="10">
        <f t="shared" si="190"/>
        <v>21.3403125</v>
      </c>
      <c r="S460" s="8"/>
    </row>
    <row r="461" spans="1:19">
      <c r="A461" s="62">
        <v>7</v>
      </c>
      <c r="B461" s="62" t="s">
        <v>114</v>
      </c>
      <c r="C461" s="12" t="s">
        <v>29</v>
      </c>
      <c r="D461" s="62" t="s">
        <v>30</v>
      </c>
      <c r="E461" s="62">
        <v>1</v>
      </c>
      <c r="F461" s="62" t="s">
        <v>31</v>
      </c>
      <c r="G461" s="62">
        <v>2</v>
      </c>
      <c r="H461" s="62" t="s">
        <v>32</v>
      </c>
      <c r="I461" s="62"/>
      <c r="J461" s="62">
        <v>29</v>
      </c>
      <c r="K461" s="62">
        <v>19</v>
      </c>
      <c r="L461" s="62">
        <v>14</v>
      </c>
      <c r="M461" s="62" t="s">
        <v>33</v>
      </c>
      <c r="N461" s="3">
        <f t="shared" si="186"/>
        <v>69.577343750000011</v>
      </c>
      <c r="O461" s="9">
        <f t="shared" si="187"/>
        <v>69.577343750000011</v>
      </c>
      <c r="P461" s="4">
        <f t="shared" si="191"/>
        <v>20.204999999999998</v>
      </c>
      <c r="Q461" s="11">
        <f t="shared" si="192"/>
        <v>29.039625416858478</v>
      </c>
      <c r="R461" s="10">
        <f t="shared" si="190"/>
        <v>67.336757812500011</v>
      </c>
      <c r="S461" s="8"/>
    </row>
    <row r="462" spans="1:19" ht="45">
      <c r="A462" s="62">
        <v>8</v>
      </c>
      <c r="B462" s="62" t="s">
        <v>212</v>
      </c>
      <c r="C462" s="12" t="s">
        <v>37</v>
      </c>
      <c r="D462" s="62" t="s">
        <v>30</v>
      </c>
      <c r="E462" s="62">
        <v>3</v>
      </c>
      <c r="F462" s="62" t="s">
        <v>31</v>
      </c>
      <c r="G462" s="62">
        <v>2</v>
      </c>
      <c r="H462" s="62" t="s">
        <v>32</v>
      </c>
      <c r="I462" s="62"/>
      <c r="J462" s="62">
        <v>14</v>
      </c>
      <c r="K462" s="62">
        <v>19</v>
      </c>
      <c r="L462" s="62">
        <v>8</v>
      </c>
      <c r="M462" s="62" t="s">
        <v>33</v>
      </c>
      <c r="N462" s="3">
        <f t="shared" si="186"/>
        <v>52.0625</v>
      </c>
      <c r="O462" s="9">
        <f t="shared" si="187"/>
        <v>52.0625</v>
      </c>
      <c r="P462" s="4">
        <f t="shared" si="191"/>
        <v>8.0820000000000007</v>
      </c>
      <c r="Q462" s="11">
        <f t="shared" si="192"/>
        <v>15.523649459783915</v>
      </c>
      <c r="R462" s="10">
        <f t="shared" si="190"/>
        <v>135.32512500000001</v>
      </c>
      <c r="S462" s="8"/>
    </row>
    <row r="463" spans="1:19" ht="45">
      <c r="A463" s="62">
        <v>9</v>
      </c>
      <c r="B463" s="62" t="s">
        <v>213</v>
      </c>
      <c r="C463" s="12" t="s">
        <v>214</v>
      </c>
      <c r="D463" s="62" t="s">
        <v>30</v>
      </c>
      <c r="E463" s="62">
        <v>2</v>
      </c>
      <c r="F463" s="62" t="s">
        <v>31</v>
      </c>
      <c r="G463" s="62">
        <v>2</v>
      </c>
      <c r="H463" s="62" t="s">
        <v>32</v>
      </c>
      <c r="I463" s="62"/>
      <c r="J463" s="62">
        <v>15</v>
      </c>
      <c r="K463" s="62">
        <v>19</v>
      </c>
      <c r="L463" s="62">
        <v>10</v>
      </c>
      <c r="M463" s="62" t="s">
        <v>33</v>
      </c>
      <c r="N463" s="3">
        <f t="shared" si="186"/>
        <v>40.197656249999994</v>
      </c>
      <c r="O463" s="9">
        <f t="shared" si="187"/>
        <v>40.197656249999994</v>
      </c>
      <c r="P463" s="4">
        <f t="shared" si="191"/>
        <v>6.7349999999999994</v>
      </c>
      <c r="Q463" s="11">
        <f t="shared" si="192"/>
        <v>16.754708180281035</v>
      </c>
      <c r="R463" s="10">
        <f t="shared" si="190"/>
        <v>70.398984374999998</v>
      </c>
      <c r="S463" s="8"/>
    </row>
    <row r="464" spans="1:19">
      <c r="A464" s="65" t="s">
        <v>39</v>
      </c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7"/>
      <c r="R464" s="10">
        <f>SUM(R455:R463)</f>
        <v>372.78386718749999</v>
      </c>
      <c r="S464" s="8"/>
    </row>
    <row r="465" spans="1:19" ht="15.75">
      <c r="A465" s="24" t="s">
        <v>215</v>
      </c>
      <c r="B465" s="2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6"/>
      <c r="S465" s="8"/>
    </row>
    <row r="466" spans="1:19">
      <c r="A466" s="49" t="s">
        <v>51</v>
      </c>
      <c r="B466" s="49"/>
      <c r="C466" s="49"/>
      <c r="D466" s="49"/>
      <c r="E466" s="49"/>
      <c r="F466" s="49"/>
      <c r="G466" s="49"/>
      <c r="H466" s="49"/>
      <c r="I466" s="49"/>
      <c r="J466" s="15"/>
      <c r="K466" s="15"/>
      <c r="L466" s="15"/>
      <c r="M466" s="15"/>
      <c r="N466" s="15"/>
      <c r="O466" s="15"/>
      <c r="P466" s="15"/>
      <c r="Q466" s="15"/>
      <c r="R466" s="16"/>
      <c r="S466" s="8"/>
    </row>
    <row r="467" spans="1:19" s="8" customFormat="1">
      <c r="A467" s="49"/>
      <c r="B467" s="49"/>
      <c r="C467" s="49"/>
      <c r="D467" s="49"/>
      <c r="E467" s="49"/>
      <c r="F467" s="49"/>
      <c r="G467" s="49"/>
      <c r="H467" s="49"/>
      <c r="I467" s="49"/>
      <c r="J467" s="15"/>
      <c r="K467" s="15"/>
      <c r="L467" s="15"/>
      <c r="M467" s="15"/>
      <c r="N467" s="15"/>
      <c r="O467" s="15"/>
      <c r="P467" s="15"/>
      <c r="Q467" s="15"/>
      <c r="R467" s="16"/>
    </row>
    <row r="468" spans="1:19">
      <c r="A468" s="68" t="s">
        <v>216</v>
      </c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58"/>
      <c r="R468" s="8"/>
      <c r="S468" s="8"/>
    </row>
    <row r="469" spans="1:19" ht="18">
      <c r="A469" s="70" t="s">
        <v>27</v>
      </c>
      <c r="B469" s="71"/>
      <c r="C469" s="71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8"/>
      <c r="R469" s="8"/>
      <c r="S469" s="8"/>
    </row>
    <row r="470" spans="1:19">
      <c r="A470" s="68" t="s">
        <v>217</v>
      </c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58"/>
      <c r="R470" s="8"/>
      <c r="S470" s="8"/>
    </row>
    <row r="471" spans="1:19" ht="45">
      <c r="A471" s="62">
        <v>1</v>
      </c>
      <c r="B471" s="62" t="s">
        <v>218</v>
      </c>
      <c r="C471" s="12" t="s">
        <v>37</v>
      </c>
      <c r="D471" s="62" t="s">
        <v>30</v>
      </c>
      <c r="E471" s="62">
        <v>3</v>
      </c>
      <c r="F471" s="62" t="s">
        <v>68</v>
      </c>
      <c r="G471" s="62">
        <v>1</v>
      </c>
      <c r="H471" s="62" t="s">
        <v>32</v>
      </c>
      <c r="I471" s="62"/>
      <c r="J471" s="62">
        <v>11</v>
      </c>
      <c r="K471" s="62">
        <v>18</v>
      </c>
      <c r="L471" s="62">
        <v>6</v>
      </c>
      <c r="M471" s="62" t="s">
        <v>33</v>
      </c>
      <c r="N471" s="3">
        <f t="shared" ref="N471" si="193">(IF(F471="OŽ",IF(L471=1,550.8,IF(L471=2,426.38,IF(L471=3,342.14,IF(L471=4,181.44,IF(L471=5,168.48,IF(L471=6,155.52,IF(L471=7,148.5,IF(L471=8,144,0))))))))+IF(L471&lt;=8,0,IF(L471&lt;=16,137.7,IF(L471&lt;=24,108,IF(L471&lt;=32,80.1,IF(L471&lt;=36,52.2,0)))))-IF(L471&lt;=8,0,IF(L471&lt;=16,(L471-9)*2.754,IF(L471&lt;=24,(L471-17)* 2.754,IF(L471&lt;=32,(L471-25)* 2.754,IF(L471&lt;=36,(L471-33)*2.754,0))))),0)+IF(F471="PČ",IF(L471=1,449,IF(L471=2,314.6,IF(L471=3,238,IF(L471=4,172,IF(L471=5,159,IF(L471=6,145,IF(L471=7,132,IF(L471=8,119,0))))))))+IF(L471&lt;=8,0,IF(L471&lt;=16,88,IF(L471&lt;=24,55,IF(L471&lt;=32,22,0))))-IF(L471&lt;=8,0,IF(L471&lt;=16,(L471-9)*2.245,IF(L471&lt;=24,(L471-17)*2.245,IF(L471&lt;=32,(L471-25)*2.245,0)))),0)+IF(F471="PČneol",IF(L471=1,85,IF(L471=2,64.61,IF(L471=3,50.76,IF(L471=4,16.25,IF(L471=5,15,IF(L471=6,13.75,IF(L471=7,12.5,IF(L471=8,11.25,0))))))))+IF(L471&lt;=8,0,IF(L471&lt;=16,9,0))-IF(L471&lt;=8,0,IF(L471&lt;=16,(L471-9)*0.425,0)),0)+IF(F471="PŽ",IF(L471=1,85,IF(L471=2,59.5,IF(L471=3,45,IF(L471=4,32.5,IF(L471=5,30,IF(L471=6,27.5,IF(L471=7,25,IF(L471=8,22.5,0))))))))+IF(L471&lt;=8,0,IF(L471&lt;=16,19,IF(L471&lt;=24,13,IF(L471&lt;=32,8,0))))-IF(L471&lt;=8,0,IF(L471&lt;=16,(L471-9)*0.425,IF(L471&lt;=24,(L471-17)*0.425,IF(L471&lt;=32,(L471-25)*0.425,0)))),0)+IF(F471="EČ",IF(L471=1,204,IF(L471=2,156.24,IF(L471=3,123.84,IF(L471=4,72,IF(L471=5,66,IF(L471=6,60,IF(L471=7,54,IF(L471=8,48,0))))))))+IF(L471&lt;=8,0,IF(L471&lt;=16,40,IF(L471&lt;=24,25,0)))-IF(L471&lt;=8,0,IF(L471&lt;=16,(L471-9)*1.02,IF(L471&lt;=24,(L471-17)*1.02,0))),0)+IF(F471="EČneol",IF(L471=1,68,IF(L471=2,51.69,IF(L471=3,40.61,IF(L471=4,13,IF(L471=5,12,IF(L471=6,11,IF(L471=7,10,IF(L471=8,9,0)))))))))+IF(F471="EŽ",IF(L471=1,68,IF(L471=2,47.6,IF(L471=3,36,IF(L471=4,18,IF(L471=5,16.5,IF(L471=6,15,IF(L471=7,13.5,IF(L471=8,12,0))))))))+IF(L471&lt;=8,0,IF(L471&lt;=16,10,IF(L471&lt;=24,6,0)))-IF(L471&lt;=8,0,IF(L471&lt;=16,(L471-9)*0.34,IF(L471&lt;=24,(L471-17)*0.34,0))),0)+IF(F471="PT",IF(L471=1,68,IF(L471=2,52.08,IF(L471=3,41.28,IF(L471=4,24,IF(L471=5,22,IF(L471=6,20,IF(L471=7,18,IF(L471=8,16,0))))))))+IF(L471&lt;=8,0,IF(L471&lt;=16,13,IF(L471&lt;=24,9,IF(L471&lt;=32,4,0))))-IF(L471&lt;=8,0,IF(L471&lt;=16,(L471-9)*0.34,IF(L471&lt;=24,(L471-17)*0.34,IF(L471&lt;=32,(L471-25)*0.34,0)))),0)+IF(F471="JOŽ",IF(L471=1,85,IF(L471=2,59.5,IF(L471=3,45,IF(L471=4,32.5,IF(L471=5,30,IF(L471=6,27.5,IF(L471=7,25,IF(L471=8,22.5,0))))))))+IF(L471&lt;=8,0,IF(L471&lt;=16,19,IF(L471&lt;=24,13,0)))-IF(L471&lt;=8,0,IF(L471&lt;=16,(L471-9)*0.425,IF(L471&lt;=24,(L471-17)*0.425,0))),0)+IF(F471="JPČ",IF(L471=1,68,IF(L471=2,47.6,IF(L471=3,36,IF(L471=4,26,IF(L471=5,24,IF(L471=6,22,IF(L471=7,20,IF(L471=8,18,0))))))))+IF(L471&lt;=8,0,IF(L471&lt;=16,13,IF(L471&lt;=24,9,0)))-IF(L471&lt;=8,0,IF(L471&lt;=16,(L471-9)*0.34,IF(L471&lt;=24,(L471-17)*0.34,0))),0)+IF(F471="JEČ",IF(L471=1,34,IF(L471=2,26.04,IF(L471=3,20.6,IF(L471=4,12,IF(L471=5,11,IF(L471=6,10,IF(L471=7,9,IF(L471=8,8,0))))))))+IF(L471&lt;=8,0,IF(L471&lt;=16,6,0))-IF(L471&lt;=8,0,IF(L471&lt;=16,(L471-9)*0.17,0)),0)+IF(F471="JEOF",IF(L471=1,34,IF(L471=2,26.04,IF(L471=3,20.6,IF(L471=4,12,IF(L471=5,11,IF(L471=6,10,IF(L471=7,9,IF(L471=8,8,0))))))))+IF(L471&lt;=8,0,IF(L471&lt;=16,6,0))-IF(L471&lt;=8,0,IF(L471&lt;=16,(L471-9)*0.17,0)),0)+IF(F471="JnPČ",IF(L471=1,51,IF(L471=2,35.7,IF(L471=3,27,IF(L471=4,19.5,IF(L471=5,18,IF(L471=6,16.5,IF(L471=7,15,IF(L471=8,13.5,0))))))))+IF(L471&lt;=8,0,IF(L471&lt;=16,10,0))-IF(L471&lt;=8,0,IF(L471&lt;=16,(L471-9)*0.255,0)),0)+IF(F471="JnEČ",IF(L471=1,25.5,IF(L471=2,19.53,IF(L471=3,15.48,IF(L471=4,9,IF(L471=5,8.25,IF(L471=6,7.5,IF(L471=7,6.75,IF(L471=8,6,0))))))))+IF(L471&lt;=8,0,IF(L471&lt;=16,5,0))-IF(L471&lt;=8,0,IF(L471&lt;=16,(L471-9)*0.1275,0)),0)+IF(F471="JčPČ",IF(L471=1,21.25,IF(L471=2,14.5,IF(L471=3,11.5,IF(L471=4,7,IF(L471=5,6.5,IF(L471=6,6,IF(L471=7,5.5,IF(L471=8,5,0))))))))+IF(L471&lt;=8,0,IF(L471&lt;=16,4,0))-IF(L471&lt;=8,0,IF(L471&lt;=16,(L471-9)*0.10625,0)),0)+IF(F471="JčEČ",IF(L471=1,17,IF(L471=2,13.02,IF(L471=3,10.32,IF(L471=4,6,IF(L471=5,5.5,IF(L471=6,5,IF(L471=7,4.5,IF(L471=8,4,0))))))))+IF(L471&lt;=8,0,IF(L471&lt;=16,3,0))-IF(L471&lt;=8,0,IF(L471&lt;=16,(L471-9)*0.085,0)),0)+IF(F471="NEAK",IF(L471=1,11.48,IF(L471=2,8.79,IF(L471=3,6.97,IF(L471=4,4.05,IF(L471=5,3.71,IF(L471=6,3.38,IF(L471=7,3.04,IF(L471=8,2.7,0))))))))+IF(L471&lt;=8,0,IF(L471&lt;=16,2,IF(L471&lt;=24,1.3,0)))-IF(L471&lt;=8,0,IF(L471&lt;=16,(L471-9)*0.0574,IF(L471&lt;=24,(L471-17)*0.0574,0))),0))*IF(L471&lt;0,1,IF(OR(F471="PČ",F471="PŽ",F471="PT"),IF(J471&lt;32,J471/32,1),1))* IF(L471&lt;0,1,IF(OR(F471="EČ",F471="EŽ",F471="JOŽ",F471="JPČ",F471="NEAK"),IF(J471&lt;24,J471/24,1),1))*IF(L471&lt;0,1,IF(OR(F471="PČneol",F471="JEČ",F471="JEOF",F471="JnPČ",F471="JnEČ",F471="JčPČ",F471="JčEČ"),IF(J471&lt;16,J471/16,1),1))*IF(L471&lt;0,1,IF(F471="EČneol",IF(J471&lt;8,J471/8,1),1))</f>
        <v>27.5</v>
      </c>
      <c r="O471" s="9">
        <f t="shared" ref="O471" si="194">IF(F471="OŽ",N471,IF(H471="Ne",IF(J471*0.3&lt;J471-L471,N471,0),IF(J471*0.1&lt;J471-L471,N471,0)))</f>
        <v>27.5</v>
      </c>
      <c r="P471" s="4">
        <f t="shared" ref="P471" si="195">IF(O471=0,0,IF(F471="OŽ",IF(L471&gt;35,0,IF(J471&gt;35,(36-L471)*1.836,((36-L471)-(36-J471))*1.836)),0)+IF(F471="PČ",IF(L471&gt;31,0,IF(J471&gt;31,(32-L471)*1.347,((32-L471)-(32-J471))*1.347)),0)+ IF(F471="PČneol",IF(L471&gt;15,0,IF(J471&gt;15,(16-L471)*0.255,((16-L471)-(16-J471))*0.255)),0)+IF(F471="PŽ",IF(L471&gt;31,0,IF(J471&gt;31,(32-L471)*0.255,((32-L471)-(32-J471))*0.255)),0)+IF(F471="EČ",IF(L471&gt;23,0,IF(J471&gt;23,(24-L471)*0.612,((24-L471)-(24-J471))*0.612)),0)+IF(F471="EČneol",IF(L471&gt;7,0,IF(J471&gt;7,(8-L471)*0.204,((8-L471)-(8-J471))*0.204)),0)+IF(F471="EŽ",IF(L471&gt;23,0,IF(J471&gt;23,(24-L471)*0.204,((24-L471)-(24-J471))*0.204)),0)+IF(F471="PT",IF(L471&gt;31,0,IF(J471&gt;31,(32-L471)*0.204,((32-L471)-(32-J471))*0.204)),0)+IF(F471="JOŽ",IF(L471&gt;23,0,IF(J471&gt;23,(24-L471)*0.255,((24-L471)-(24-J471))*0.255)),0)+IF(F471="JPČ",IF(L471&gt;23,0,IF(J471&gt;23,(24-L471)*0.204,((24-L471)-(24-J471))*0.204)),0)+IF(F471="JEČ",IF(L471&gt;15,0,IF(J471&gt;15,(16-L471)*0.102,((16-L471)-(16-J471))*0.102)),0)+IF(F471="JEOF",IF(L471&gt;15,0,IF(J471&gt;15,(16-L471)*0.102,((16-L471)-(16-J471))*0.102)),0)+IF(F471="JnPČ",IF(L471&gt;15,0,IF(J471&gt;15,(16-L471)*0.153,((16-L471)-(16-J471))*0.153)),0)+IF(F471="JnEČ",IF(L471&gt;15,0,IF(J471&gt;15,(16-L471)*0.0765,((16-L471)-(16-J471))*0.0765)),0)+IF(F471="JčPČ",IF(L471&gt;15,0,IF(J471&gt;15,(16-L471)*0.06375,((16-L471)-(16-J471))*0.06375)),0)+IF(F471="JčEČ",IF(L471&gt;15,0,IF(J471&gt;15,(16-L471)*0.051,((16-L471)-(16-J471))*0.051)),0)+IF(F471="NEAK",IF(L471&gt;23,0,IF(J471&gt;23,(24-L471)*0.03444,((24-L471)-(24-J471))*0.03444)),0))</f>
        <v>3.06</v>
      </c>
      <c r="Q471" s="11">
        <f t="shared" ref="Q471" si="196">IF(ISERROR(P471*100/N471),0,(P471*100/N471))</f>
        <v>11.127272727272727</v>
      </c>
      <c r="R471" s="10">
        <f t="shared" ref="R471" si="197">IF(Q471&lt;=30,O471+P471,O471+O471*0.3)*IF(G471=1,0.4,IF(G471=2,0.75,IF(G471="1 (kas 4 m. 1 k. nerengiamos)",0.52,1)))*IF(D471="olimpinė",1,IF(M471="Ne",0.5,1))*IF(OR(A$5="Lietuvos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federacija"),IF(OR(J471&lt;8,K471&lt;16),0,1),1)*E471*IF(I471&lt;=1,1,1/I471)*IF(OR(A$5="Lietuvos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36.671999999999997</v>
      </c>
      <c r="S471" s="8"/>
    </row>
    <row r="472" spans="1:19">
      <c r="A472" s="65" t="s">
        <v>39</v>
      </c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7"/>
      <c r="R472" s="10">
        <f>SUM(R471:R471)</f>
        <v>36.671999999999997</v>
      </c>
      <c r="S472" s="8"/>
    </row>
    <row r="473" spans="1:19" ht="15.75">
      <c r="A473" s="56" t="s">
        <v>219</v>
      </c>
      <c r="B473" s="2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6"/>
      <c r="S473" s="8"/>
    </row>
    <row r="474" spans="1:19">
      <c r="A474" s="49" t="s">
        <v>51</v>
      </c>
      <c r="B474" s="49"/>
      <c r="C474" s="49"/>
      <c r="D474" s="49"/>
      <c r="E474" s="49"/>
      <c r="F474" s="49"/>
      <c r="G474" s="49"/>
      <c r="H474" s="49"/>
      <c r="I474" s="49"/>
      <c r="J474" s="15"/>
      <c r="K474" s="15"/>
      <c r="L474" s="15"/>
      <c r="M474" s="15"/>
      <c r="N474" s="15"/>
      <c r="O474" s="15"/>
      <c r="P474" s="15"/>
      <c r="Q474" s="15"/>
      <c r="R474" s="16"/>
      <c r="S474" s="8"/>
    </row>
    <row r="475" spans="1:19" s="8" customFormat="1">
      <c r="A475" s="49"/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9">
      <c r="A476" s="68" t="s">
        <v>220</v>
      </c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58"/>
      <c r="R476" s="8"/>
      <c r="S476" s="8"/>
    </row>
    <row r="477" spans="1:19" ht="18">
      <c r="A477" s="70" t="s">
        <v>27</v>
      </c>
      <c r="B477" s="71"/>
      <c r="C477" s="71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8"/>
      <c r="R477" s="8"/>
      <c r="S477" s="8"/>
    </row>
    <row r="478" spans="1:19">
      <c r="A478" s="68" t="s">
        <v>221</v>
      </c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58"/>
      <c r="R478" s="8"/>
      <c r="S478" s="8"/>
    </row>
    <row r="479" spans="1:19" ht="45">
      <c r="A479" s="62">
        <v>1</v>
      </c>
      <c r="B479" s="62" t="s">
        <v>222</v>
      </c>
      <c r="C479" s="12" t="s">
        <v>37</v>
      </c>
      <c r="D479" s="62" t="s">
        <v>30</v>
      </c>
      <c r="E479" s="62">
        <v>3</v>
      </c>
      <c r="F479" s="62" t="s">
        <v>68</v>
      </c>
      <c r="G479" s="62">
        <v>1</v>
      </c>
      <c r="H479" s="62" t="s">
        <v>32</v>
      </c>
      <c r="I479" s="62"/>
      <c r="J479" s="62">
        <v>11</v>
      </c>
      <c r="K479" s="62">
        <v>20</v>
      </c>
      <c r="L479" s="62">
        <v>8</v>
      </c>
      <c r="M479" s="62" t="s">
        <v>33</v>
      </c>
      <c r="N479" s="3">
        <f t="shared" ref="N479" si="198">(IF(F479="OŽ",IF(L479=1,550.8,IF(L479=2,426.38,IF(L479=3,342.14,IF(L479=4,181.44,IF(L479=5,168.48,IF(L479=6,155.52,IF(L479=7,148.5,IF(L479=8,144,0))))))))+IF(L479&lt;=8,0,IF(L479&lt;=16,137.7,IF(L479&lt;=24,108,IF(L479&lt;=32,80.1,IF(L479&lt;=36,52.2,0)))))-IF(L479&lt;=8,0,IF(L479&lt;=16,(L479-9)*2.754,IF(L479&lt;=24,(L479-17)* 2.754,IF(L479&lt;=32,(L479-25)* 2.754,IF(L479&lt;=36,(L479-33)*2.754,0))))),0)+IF(F479="PČ",IF(L479=1,449,IF(L479=2,314.6,IF(L479=3,238,IF(L479=4,172,IF(L479=5,159,IF(L479=6,145,IF(L479=7,132,IF(L479=8,119,0))))))))+IF(L479&lt;=8,0,IF(L479&lt;=16,88,IF(L479&lt;=24,55,IF(L479&lt;=32,22,0))))-IF(L479&lt;=8,0,IF(L479&lt;=16,(L479-9)*2.245,IF(L479&lt;=24,(L479-17)*2.245,IF(L479&lt;=32,(L479-25)*2.245,0)))),0)+IF(F479="PČneol",IF(L479=1,85,IF(L479=2,64.61,IF(L479=3,50.76,IF(L479=4,16.25,IF(L479=5,15,IF(L479=6,13.75,IF(L479=7,12.5,IF(L479=8,11.25,0))))))))+IF(L479&lt;=8,0,IF(L479&lt;=16,9,0))-IF(L479&lt;=8,0,IF(L479&lt;=16,(L479-9)*0.425,0)),0)+IF(F479="PŽ",IF(L479=1,85,IF(L479=2,59.5,IF(L479=3,45,IF(L479=4,32.5,IF(L479=5,30,IF(L479=6,27.5,IF(L479=7,25,IF(L479=8,22.5,0))))))))+IF(L479&lt;=8,0,IF(L479&lt;=16,19,IF(L479&lt;=24,13,IF(L479&lt;=32,8,0))))-IF(L479&lt;=8,0,IF(L479&lt;=16,(L479-9)*0.425,IF(L479&lt;=24,(L479-17)*0.425,IF(L479&lt;=32,(L479-25)*0.425,0)))),0)+IF(F479="EČ",IF(L479=1,204,IF(L479=2,156.24,IF(L479=3,123.84,IF(L479=4,72,IF(L479=5,66,IF(L479=6,60,IF(L479=7,54,IF(L479=8,48,0))))))))+IF(L479&lt;=8,0,IF(L479&lt;=16,40,IF(L479&lt;=24,25,0)))-IF(L479&lt;=8,0,IF(L479&lt;=16,(L479-9)*1.02,IF(L479&lt;=24,(L479-17)*1.02,0))),0)+IF(F479="EČneol",IF(L479=1,68,IF(L479=2,51.69,IF(L479=3,40.61,IF(L479=4,13,IF(L479=5,12,IF(L479=6,11,IF(L479=7,10,IF(L479=8,9,0)))))))))+IF(F479="EŽ",IF(L479=1,68,IF(L479=2,47.6,IF(L479=3,36,IF(L479=4,18,IF(L479=5,16.5,IF(L479=6,15,IF(L479=7,13.5,IF(L479=8,12,0))))))))+IF(L479&lt;=8,0,IF(L479&lt;=16,10,IF(L479&lt;=24,6,0)))-IF(L479&lt;=8,0,IF(L479&lt;=16,(L479-9)*0.34,IF(L479&lt;=24,(L479-17)*0.34,0))),0)+IF(F479="PT",IF(L479=1,68,IF(L479=2,52.08,IF(L479=3,41.28,IF(L479=4,24,IF(L479=5,22,IF(L479=6,20,IF(L479=7,18,IF(L479=8,16,0))))))))+IF(L479&lt;=8,0,IF(L479&lt;=16,13,IF(L479&lt;=24,9,IF(L479&lt;=32,4,0))))-IF(L479&lt;=8,0,IF(L479&lt;=16,(L479-9)*0.34,IF(L479&lt;=24,(L479-17)*0.34,IF(L479&lt;=32,(L479-25)*0.34,0)))),0)+IF(F479="JOŽ",IF(L479=1,85,IF(L479=2,59.5,IF(L479=3,45,IF(L479=4,32.5,IF(L479=5,30,IF(L479=6,27.5,IF(L479=7,25,IF(L479=8,22.5,0))))))))+IF(L479&lt;=8,0,IF(L479&lt;=16,19,IF(L479&lt;=24,13,0)))-IF(L479&lt;=8,0,IF(L479&lt;=16,(L479-9)*0.425,IF(L479&lt;=24,(L479-17)*0.425,0))),0)+IF(F479="JPČ",IF(L479=1,68,IF(L479=2,47.6,IF(L479=3,36,IF(L479=4,26,IF(L479=5,24,IF(L479=6,22,IF(L479=7,20,IF(L479=8,18,0))))))))+IF(L479&lt;=8,0,IF(L479&lt;=16,13,IF(L479&lt;=24,9,0)))-IF(L479&lt;=8,0,IF(L479&lt;=16,(L479-9)*0.34,IF(L479&lt;=24,(L479-17)*0.34,0))),0)+IF(F479="JEČ",IF(L479=1,34,IF(L479=2,26.04,IF(L479=3,20.6,IF(L479=4,12,IF(L479=5,11,IF(L479=6,10,IF(L479=7,9,IF(L479=8,8,0))))))))+IF(L479&lt;=8,0,IF(L479&lt;=16,6,0))-IF(L479&lt;=8,0,IF(L479&lt;=16,(L479-9)*0.17,0)),0)+IF(F479="JEOF",IF(L479=1,34,IF(L479=2,26.04,IF(L479=3,20.6,IF(L479=4,12,IF(L479=5,11,IF(L479=6,10,IF(L479=7,9,IF(L479=8,8,0))))))))+IF(L479&lt;=8,0,IF(L479&lt;=16,6,0))-IF(L479&lt;=8,0,IF(L479&lt;=16,(L479-9)*0.17,0)),0)+IF(F479="JnPČ",IF(L479=1,51,IF(L479=2,35.7,IF(L479=3,27,IF(L479=4,19.5,IF(L479=5,18,IF(L479=6,16.5,IF(L479=7,15,IF(L479=8,13.5,0))))))))+IF(L479&lt;=8,0,IF(L479&lt;=16,10,0))-IF(L479&lt;=8,0,IF(L479&lt;=16,(L479-9)*0.255,0)),0)+IF(F479="JnEČ",IF(L479=1,25.5,IF(L479=2,19.53,IF(L479=3,15.48,IF(L479=4,9,IF(L479=5,8.25,IF(L479=6,7.5,IF(L479=7,6.75,IF(L479=8,6,0))))))))+IF(L479&lt;=8,0,IF(L479&lt;=16,5,0))-IF(L479&lt;=8,0,IF(L479&lt;=16,(L479-9)*0.1275,0)),0)+IF(F479="JčPČ",IF(L479=1,21.25,IF(L479=2,14.5,IF(L479=3,11.5,IF(L479=4,7,IF(L479=5,6.5,IF(L479=6,6,IF(L479=7,5.5,IF(L479=8,5,0))))))))+IF(L479&lt;=8,0,IF(L479&lt;=16,4,0))-IF(L479&lt;=8,0,IF(L479&lt;=16,(L479-9)*0.10625,0)),0)+IF(F479="JčEČ",IF(L479=1,17,IF(L479=2,13.02,IF(L479=3,10.32,IF(L479=4,6,IF(L479=5,5.5,IF(L479=6,5,IF(L479=7,4.5,IF(L479=8,4,0))))))))+IF(L479&lt;=8,0,IF(L479&lt;=16,3,0))-IF(L479&lt;=8,0,IF(L479&lt;=16,(L479-9)*0.085,0)),0)+IF(F479="NEAK",IF(L479=1,11.48,IF(L479=2,8.79,IF(L479=3,6.97,IF(L479=4,4.05,IF(L479=5,3.71,IF(L479=6,3.38,IF(L479=7,3.04,IF(L479=8,2.7,0))))))))+IF(L479&lt;=8,0,IF(L479&lt;=16,2,IF(L479&lt;=24,1.3,0)))-IF(L479&lt;=8,0,IF(L479&lt;=16,(L479-9)*0.0574,IF(L479&lt;=24,(L479-17)*0.0574,0))),0))*IF(L479&lt;0,1,IF(OR(F479="PČ",F479="PŽ",F479="PT"),IF(J479&lt;32,J479/32,1),1))* IF(L479&lt;0,1,IF(OR(F479="EČ",F479="EŽ",F479="JOŽ",F479="JPČ",F479="NEAK"),IF(J479&lt;24,J479/24,1),1))*IF(L479&lt;0,1,IF(OR(F479="PČneol",F479="JEČ",F479="JEOF",F479="JnPČ",F479="JnEČ",F479="JčPČ",F479="JčEČ"),IF(J479&lt;16,J479/16,1),1))*IF(L479&lt;0,1,IF(F479="EČneol",IF(J479&lt;8,J479/8,1),1))</f>
        <v>22</v>
      </c>
      <c r="O479" s="9">
        <f t="shared" ref="O479" si="199">IF(F479="OŽ",N479,IF(H479="Ne",IF(J479*0.3&lt;J479-L479,N479,0),IF(J479*0.1&lt;J479-L479,N479,0)))</f>
        <v>0</v>
      </c>
      <c r="P479" s="4">
        <f t="shared" ref="P479" si="200">IF(O479=0,0,IF(F479="OŽ",IF(L479&gt;35,0,IF(J479&gt;35,(36-L479)*1.836,((36-L479)-(36-J479))*1.836)),0)+IF(F479="PČ",IF(L479&gt;31,0,IF(J479&gt;31,(32-L479)*1.347,((32-L479)-(32-J479))*1.347)),0)+ IF(F479="PČneol",IF(L479&gt;15,0,IF(J479&gt;15,(16-L479)*0.255,((16-L479)-(16-J479))*0.255)),0)+IF(F479="PŽ",IF(L479&gt;31,0,IF(J479&gt;31,(32-L479)*0.255,((32-L479)-(32-J479))*0.255)),0)+IF(F479="EČ",IF(L479&gt;23,0,IF(J479&gt;23,(24-L479)*0.612,((24-L479)-(24-J479))*0.612)),0)+IF(F479="EČneol",IF(L479&gt;7,0,IF(J479&gt;7,(8-L479)*0.204,((8-L479)-(8-J479))*0.204)),0)+IF(F479="EŽ",IF(L479&gt;23,0,IF(J479&gt;23,(24-L479)*0.204,((24-L479)-(24-J479))*0.204)),0)+IF(F479="PT",IF(L479&gt;31,0,IF(J479&gt;31,(32-L479)*0.204,((32-L479)-(32-J479))*0.204)),0)+IF(F479="JOŽ",IF(L479&gt;23,0,IF(J479&gt;23,(24-L479)*0.255,((24-L479)-(24-J479))*0.255)),0)+IF(F479="JPČ",IF(L479&gt;23,0,IF(J479&gt;23,(24-L479)*0.204,((24-L479)-(24-J479))*0.204)),0)+IF(F479="JEČ",IF(L479&gt;15,0,IF(J479&gt;15,(16-L479)*0.102,((16-L479)-(16-J479))*0.102)),0)+IF(F479="JEOF",IF(L479&gt;15,0,IF(J479&gt;15,(16-L479)*0.102,((16-L479)-(16-J479))*0.102)),0)+IF(F479="JnPČ",IF(L479&gt;15,0,IF(J479&gt;15,(16-L479)*0.153,((16-L479)-(16-J479))*0.153)),0)+IF(F479="JnEČ",IF(L479&gt;15,0,IF(J479&gt;15,(16-L479)*0.0765,((16-L479)-(16-J479))*0.0765)),0)+IF(F479="JčPČ",IF(L479&gt;15,0,IF(J479&gt;15,(16-L479)*0.06375,((16-L479)-(16-J479))*0.06375)),0)+IF(F479="JčEČ",IF(L479&gt;15,0,IF(J479&gt;15,(16-L479)*0.051,((16-L479)-(16-J479))*0.051)),0)+IF(F479="NEAK",IF(L479&gt;23,0,IF(J479&gt;23,(24-L479)*0.03444,((24-L479)-(24-J479))*0.03444)),0))</f>
        <v>0</v>
      </c>
      <c r="Q479" s="11">
        <f t="shared" ref="Q479" si="201">IF(ISERROR(P479*100/N479),0,(P479*100/N479))</f>
        <v>0</v>
      </c>
      <c r="R479" s="10">
        <f t="shared" ref="R479" si="202">IF(Q479&lt;=30,O479+P479,O479+O479*0.3)*IF(G479=1,0.4,IF(G479=2,0.75,IF(G479="1 (kas 4 m. 1 k. nerengiamos)",0.52,1)))*IF(D479="olimpinė",1,IF(M479="Ne",0.5,1))*IF(OR(A$5="Lietuvos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federacija"),IF(OR(J479&lt;8,K479&lt;16),0,1),1)*E479*IF(I479&lt;=1,1,1/I479)*IF(OR(A$5="Lietuvos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79" s="8"/>
    </row>
    <row r="480" spans="1:19">
      <c r="A480" s="65" t="s">
        <v>39</v>
      </c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7"/>
      <c r="R480" s="10">
        <f>SUM(R479:R479)</f>
        <v>0</v>
      </c>
      <c r="S480" s="8"/>
    </row>
    <row r="481" spans="1:19" ht="15.75">
      <c r="A481" s="24" t="s">
        <v>223</v>
      </c>
      <c r="B481" s="2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6"/>
      <c r="S481" s="8"/>
    </row>
    <row r="482" spans="1:19">
      <c r="A482" s="49" t="s">
        <v>51</v>
      </c>
      <c r="B482" s="49"/>
      <c r="C482" s="49"/>
      <c r="D482" s="49"/>
      <c r="E482" s="49"/>
      <c r="F482" s="49"/>
      <c r="G482" s="49"/>
      <c r="H482" s="49"/>
      <c r="I482" s="49"/>
      <c r="J482" s="15"/>
      <c r="K482" s="15"/>
      <c r="L482" s="15"/>
      <c r="M482" s="15"/>
      <c r="N482" s="15"/>
      <c r="O482" s="15"/>
      <c r="P482" s="15"/>
      <c r="Q482" s="15"/>
      <c r="R482" s="16"/>
      <c r="S482" s="8"/>
    </row>
    <row r="483" spans="1:19" s="8" customFormat="1">
      <c r="A483" s="49"/>
      <c r="B483" s="49"/>
      <c r="C483" s="49"/>
      <c r="D483" s="49"/>
      <c r="E483" s="49"/>
      <c r="F483" s="49"/>
      <c r="G483" s="49"/>
      <c r="H483" s="49"/>
      <c r="I483" s="49"/>
      <c r="J483" s="15"/>
      <c r="K483" s="15"/>
      <c r="L483" s="15"/>
      <c r="M483" s="15"/>
      <c r="N483" s="15"/>
      <c r="O483" s="15"/>
      <c r="P483" s="15"/>
      <c r="Q483" s="15"/>
      <c r="R483" s="16"/>
    </row>
    <row r="484" spans="1:19">
      <c r="A484" s="68" t="s">
        <v>224</v>
      </c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58"/>
      <c r="R484" s="8"/>
      <c r="S484" s="8"/>
    </row>
    <row r="485" spans="1:19" ht="18">
      <c r="A485" s="70" t="s">
        <v>27</v>
      </c>
      <c r="B485" s="71"/>
      <c r="C485" s="71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8"/>
      <c r="R485" s="8"/>
      <c r="S485" s="8"/>
    </row>
    <row r="486" spans="1:19">
      <c r="A486" s="68" t="s">
        <v>225</v>
      </c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58"/>
      <c r="R486" s="8"/>
      <c r="S486" s="8"/>
    </row>
    <row r="487" spans="1:19" ht="45">
      <c r="A487" s="62">
        <v>1</v>
      </c>
      <c r="B487" s="62" t="s">
        <v>207</v>
      </c>
      <c r="C487" s="12" t="s">
        <v>37</v>
      </c>
      <c r="D487" s="62" t="s">
        <v>30</v>
      </c>
      <c r="E487" s="62">
        <v>3</v>
      </c>
      <c r="F487" s="62" t="s">
        <v>68</v>
      </c>
      <c r="G487" s="62">
        <v>1</v>
      </c>
      <c r="H487" s="62" t="s">
        <v>32</v>
      </c>
      <c r="I487" s="62"/>
      <c r="J487" s="62">
        <v>14</v>
      </c>
      <c r="K487" s="62">
        <v>19</v>
      </c>
      <c r="L487" s="62">
        <v>8</v>
      </c>
      <c r="M487" s="62" t="s">
        <v>33</v>
      </c>
      <c r="N487" s="3">
        <f t="shared" ref="N487" si="203">(IF(F487="OŽ",IF(L487=1,550.8,IF(L487=2,426.38,IF(L487=3,342.14,IF(L487=4,181.44,IF(L487=5,168.48,IF(L487=6,155.52,IF(L487=7,148.5,IF(L487=8,144,0))))))))+IF(L487&lt;=8,0,IF(L487&lt;=16,137.7,IF(L487&lt;=24,108,IF(L487&lt;=32,80.1,IF(L487&lt;=36,52.2,0)))))-IF(L487&lt;=8,0,IF(L487&lt;=16,(L487-9)*2.754,IF(L487&lt;=24,(L487-17)* 2.754,IF(L487&lt;=32,(L487-25)* 2.754,IF(L487&lt;=36,(L487-33)*2.754,0))))),0)+IF(F487="PČ",IF(L487=1,449,IF(L487=2,314.6,IF(L487=3,238,IF(L487=4,172,IF(L487=5,159,IF(L487=6,145,IF(L487=7,132,IF(L487=8,119,0))))))))+IF(L487&lt;=8,0,IF(L487&lt;=16,88,IF(L487&lt;=24,55,IF(L487&lt;=32,22,0))))-IF(L487&lt;=8,0,IF(L487&lt;=16,(L487-9)*2.245,IF(L487&lt;=24,(L487-17)*2.245,IF(L487&lt;=32,(L487-25)*2.245,0)))),0)+IF(F487="PČneol",IF(L487=1,85,IF(L487=2,64.61,IF(L487=3,50.76,IF(L487=4,16.25,IF(L487=5,15,IF(L487=6,13.75,IF(L487=7,12.5,IF(L487=8,11.25,0))))))))+IF(L487&lt;=8,0,IF(L487&lt;=16,9,0))-IF(L487&lt;=8,0,IF(L487&lt;=16,(L487-9)*0.425,0)),0)+IF(F487="PŽ",IF(L487=1,85,IF(L487=2,59.5,IF(L487=3,45,IF(L487=4,32.5,IF(L487=5,30,IF(L487=6,27.5,IF(L487=7,25,IF(L487=8,22.5,0))))))))+IF(L487&lt;=8,0,IF(L487&lt;=16,19,IF(L487&lt;=24,13,IF(L487&lt;=32,8,0))))-IF(L487&lt;=8,0,IF(L487&lt;=16,(L487-9)*0.425,IF(L487&lt;=24,(L487-17)*0.425,IF(L487&lt;=32,(L487-25)*0.425,0)))),0)+IF(F487="EČ",IF(L487=1,204,IF(L487=2,156.24,IF(L487=3,123.84,IF(L487=4,72,IF(L487=5,66,IF(L487=6,60,IF(L487=7,54,IF(L487=8,48,0))))))))+IF(L487&lt;=8,0,IF(L487&lt;=16,40,IF(L487&lt;=24,25,0)))-IF(L487&lt;=8,0,IF(L487&lt;=16,(L487-9)*1.02,IF(L487&lt;=24,(L487-17)*1.02,0))),0)+IF(F487="EČneol",IF(L487=1,68,IF(L487=2,51.69,IF(L487=3,40.61,IF(L487=4,13,IF(L487=5,12,IF(L487=6,11,IF(L487=7,10,IF(L487=8,9,0)))))))))+IF(F487="EŽ",IF(L487=1,68,IF(L487=2,47.6,IF(L487=3,36,IF(L487=4,18,IF(L487=5,16.5,IF(L487=6,15,IF(L487=7,13.5,IF(L487=8,12,0))))))))+IF(L487&lt;=8,0,IF(L487&lt;=16,10,IF(L487&lt;=24,6,0)))-IF(L487&lt;=8,0,IF(L487&lt;=16,(L487-9)*0.34,IF(L487&lt;=24,(L487-17)*0.34,0))),0)+IF(F487="PT",IF(L487=1,68,IF(L487=2,52.08,IF(L487=3,41.28,IF(L487=4,24,IF(L487=5,22,IF(L487=6,20,IF(L487=7,18,IF(L487=8,16,0))))))))+IF(L487&lt;=8,0,IF(L487&lt;=16,13,IF(L487&lt;=24,9,IF(L487&lt;=32,4,0))))-IF(L487&lt;=8,0,IF(L487&lt;=16,(L487-9)*0.34,IF(L487&lt;=24,(L487-17)*0.34,IF(L487&lt;=32,(L487-25)*0.34,0)))),0)+IF(F487="JOŽ",IF(L487=1,85,IF(L487=2,59.5,IF(L487=3,45,IF(L487=4,32.5,IF(L487=5,30,IF(L487=6,27.5,IF(L487=7,25,IF(L487=8,22.5,0))))))))+IF(L487&lt;=8,0,IF(L487&lt;=16,19,IF(L487&lt;=24,13,0)))-IF(L487&lt;=8,0,IF(L487&lt;=16,(L487-9)*0.425,IF(L487&lt;=24,(L487-17)*0.425,0))),0)+IF(F487="JPČ",IF(L487=1,68,IF(L487=2,47.6,IF(L487=3,36,IF(L487=4,26,IF(L487=5,24,IF(L487=6,22,IF(L487=7,20,IF(L487=8,18,0))))))))+IF(L487&lt;=8,0,IF(L487&lt;=16,13,IF(L487&lt;=24,9,0)))-IF(L487&lt;=8,0,IF(L487&lt;=16,(L487-9)*0.34,IF(L487&lt;=24,(L487-17)*0.34,0))),0)+IF(F487="JEČ",IF(L487=1,34,IF(L487=2,26.04,IF(L487=3,20.6,IF(L487=4,12,IF(L487=5,11,IF(L487=6,10,IF(L487=7,9,IF(L487=8,8,0))))))))+IF(L487&lt;=8,0,IF(L487&lt;=16,6,0))-IF(L487&lt;=8,0,IF(L487&lt;=16,(L487-9)*0.17,0)),0)+IF(F487="JEOF",IF(L487=1,34,IF(L487=2,26.04,IF(L487=3,20.6,IF(L487=4,12,IF(L487=5,11,IF(L487=6,10,IF(L487=7,9,IF(L487=8,8,0))))))))+IF(L487&lt;=8,0,IF(L487&lt;=16,6,0))-IF(L487&lt;=8,0,IF(L487&lt;=16,(L487-9)*0.17,0)),0)+IF(F487="JnPČ",IF(L487=1,51,IF(L487=2,35.7,IF(L487=3,27,IF(L487=4,19.5,IF(L487=5,18,IF(L487=6,16.5,IF(L487=7,15,IF(L487=8,13.5,0))))))))+IF(L487&lt;=8,0,IF(L487&lt;=16,10,0))-IF(L487&lt;=8,0,IF(L487&lt;=16,(L487-9)*0.255,0)),0)+IF(F487="JnEČ",IF(L487=1,25.5,IF(L487=2,19.53,IF(L487=3,15.48,IF(L487=4,9,IF(L487=5,8.25,IF(L487=6,7.5,IF(L487=7,6.75,IF(L487=8,6,0))))))))+IF(L487&lt;=8,0,IF(L487&lt;=16,5,0))-IF(L487&lt;=8,0,IF(L487&lt;=16,(L487-9)*0.1275,0)),0)+IF(F487="JčPČ",IF(L487=1,21.25,IF(L487=2,14.5,IF(L487=3,11.5,IF(L487=4,7,IF(L487=5,6.5,IF(L487=6,6,IF(L487=7,5.5,IF(L487=8,5,0))))))))+IF(L487&lt;=8,0,IF(L487&lt;=16,4,0))-IF(L487&lt;=8,0,IF(L487&lt;=16,(L487-9)*0.10625,0)),0)+IF(F487="JčEČ",IF(L487=1,17,IF(L487=2,13.02,IF(L487=3,10.32,IF(L487=4,6,IF(L487=5,5.5,IF(L487=6,5,IF(L487=7,4.5,IF(L487=8,4,0))))))))+IF(L487&lt;=8,0,IF(L487&lt;=16,3,0))-IF(L487&lt;=8,0,IF(L487&lt;=16,(L487-9)*0.085,0)),0)+IF(F487="NEAK",IF(L487=1,11.48,IF(L487=2,8.79,IF(L487=3,6.97,IF(L487=4,4.05,IF(L487=5,3.71,IF(L487=6,3.38,IF(L487=7,3.04,IF(L487=8,2.7,0))))))))+IF(L487&lt;=8,0,IF(L487&lt;=16,2,IF(L487&lt;=24,1.3,0)))-IF(L487&lt;=8,0,IF(L487&lt;=16,(L487-9)*0.0574,IF(L487&lt;=24,(L487-17)*0.0574,0))),0))*IF(L487&lt;0,1,IF(OR(F487="PČ",F487="PŽ",F487="PT"),IF(J487&lt;32,J487/32,1),1))* IF(L487&lt;0,1,IF(OR(F487="EČ",F487="EŽ",F487="JOŽ",F487="JPČ",F487="NEAK"),IF(J487&lt;24,J487/24,1),1))*IF(L487&lt;0,1,IF(OR(F487="PČneol",F487="JEČ",F487="JEOF",F487="JnPČ",F487="JnEČ",F487="JčPČ",F487="JčEČ"),IF(J487&lt;16,J487/16,1),1))*IF(L487&lt;0,1,IF(F487="EČneol",IF(J487&lt;8,J487/8,1),1))</f>
        <v>28</v>
      </c>
      <c r="O487" s="9">
        <f t="shared" ref="O487" si="204">IF(F487="OŽ",N487,IF(H487="Ne",IF(J487*0.3&lt;J487-L487,N487,0),IF(J487*0.1&lt;J487-L487,N487,0)))</f>
        <v>28</v>
      </c>
      <c r="P487" s="4">
        <f t="shared" ref="P487" si="205">IF(O487=0,0,IF(F487="OŽ",IF(L487&gt;35,0,IF(J487&gt;35,(36-L487)*1.836,((36-L487)-(36-J487))*1.836)),0)+IF(F487="PČ",IF(L487&gt;31,0,IF(J487&gt;31,(32-L487)*1.347,((32-L487)-(32-J487))*1.347)),0)+ IF(F487="PČneol",IF(L487&gt;15,0,IF(J487&gt;15,(16-L487)*0.255,((16-L487)-(16-J487))*0.255)),0)+IF(F487="PŽ",IF(L487&gt;31,0,IF(J487&gt;31,(32-L487)*0.255,((32-L487)-(32-J487))*0.255)),0)+IF(F487="EČ",IF(L487&gt;23,0,IF(J487&gt;23,(24-L487)*0.612,((24-L487)-(24-J487))*0.612)),0)+IF(F487="EČneol",IF(L487&gt;7,0,IF(J487&gt;7,(8-L487)*0.204,((8-L487)-(8-J487))*0.204)),0)+IF(F487="EŽ",IF(L487&gt;23,0,IF(J487&gt;23,(24-L487)*0.204,((24-L487)-(24-J487))*0.204)),0)+IF(F487="PT",IF(L487&gt;31,0,IF(J487&gt;31,(32-L487)*0.204,((32-L487)-(32-J487))*0.204)),0)+IF(F487="JOŽ",IF(L487&gt;23,0,IF(J487&gt;23,(24-L487)*0.255,((24-L487)-(24-J487))*0.255)),0)+IF(F487="JPČ",IF(L487&gt;23,0,IF(J487&gt;23,(24-L487)*0.204,((24-L487)-(24-J487))*0.204)),0)+IF(F487="JEČ",IF(L487&gt;15,0,IF(J487&gt;15,(16-L487)*0.102,((16-L487)-(16-J487))*0.102)),0)+IF(F487="JEOF",IF(L487&gt;15,0,IF(J487&gt;15,(16-L487)*0.102,((16-L487)-(16-J487))*0.102)),0)+IF(F487="JnPČ",IF(L487&gt;15,0,IF(J487&gt;15,(16-L487)*0.153,((16-L487)-(16-J487))*0.153)),0)+IF(F487="JnEČ",IF(L487&gt;15,0,IF(J487&gt;15,(16-L487)*0.0765,((16-L487)-(16-J487))*0.0765)),0)+IF(F487="JčPČ",IF(L487&gt;15,0,IF(J487&gt;15,(16-L487)*0.06375,((16-L487)-(16-J487))*0.06375)),0)+IF(F487="JčEČ",IF(L487&gt;15,0,IF(J487&gt;15,(16-L487)*0.051,((16-L487)-(16-J487))*0.051)),0)+IF(F487="NEAK",IF(L487&gt;23,0,IF(J487&gt;23,(24-L487)*0.03444,((24-L487)-(24-J487))*0.03444)),0))</f>
        <v>3.6719999999999997</v>
      </c>
      <c r="Q487" s="11">
        <f t="shared" ref="Q487" si="206">IF(ISERROR(P487*100/N487),0,(P487*100/N487))</f>
        <v>13.114285714285714</v>
      </c>
      <c r="R487" s="10">
        <f t="shared" ref="R487" si="207">IF(Q487&lt;=30,O487+P487,O487+O487*0.3)*IF(G487=1,0.4,IF(G487=2,0.75,IF(G487="1 (kas 4 m. 1 k. nerengiamos)",0.52,1)))*IF(D487="olimpinė",1,IF(M487="Ne",0.5,1))*IF(OR(A$5="Lietuvos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federacija"),IF(OR(J487&lt;8,K487&lt;16),0,1),1)*E487*IF(I487&lt;=1,1,1/I487)*IF(OR(A$5="Lietuvos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38.006399999999999</v>
      </c>
      <c r="S487" s="8"/>
    </row>
    <row r="488" spans="1:19">
      <c r="A488" s="65" t="s">
        <v>39</v>
      </c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7"/>
      <c r="R488" s="10">
        <f>SUM(R487:R487)</f>
        <v>38.006399999999999</v>
      </c>
      <c r="S488" s="8"/>
    </row>
    <row r="489" spans="1:19" ht="15.75">
      <c r="A489" s="24" t="s">
        <v>226</v>
      </c>
      <c r="B489" s="2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6"/>
      <c r="S489" s="8"/>
    </row>
    <row r="490" spans="1:19">
      <c r="A490" s="49" t="s">
        <v>51</v>
      </c>
      <c r="B490" s="49"/>
      <c r="C490" s="49"/>
      <c r="D490" s="49"/>
      <c r="E490" s="49"/>
      <c r="F490" s="49"/>
      <c r="G490" s="49"/>
      <c r="H490" s="49"/>
      <c r="I490" s="49"/>
      <c r="J490" s="15"/>
      <c r="K490" s="15"/>
      <c r="L490" s="15"/>
      <c r="M490" s="15"/>
      <c r="N490" s="15"/>
      <c r="O490" s="15"/>
      <c r="P490" s="15"/>
      <c r="Q490" s="15"/>
      <c r="R490" s="16"/>
      <c r="S490" s="8"/>
    </row>
    <row r="491" spans="1:19" s="8" customFormat="1">
      <c r="A491" s="49"/>
      <c r="B491" s="49"/>
      <c r="C491" s="49"/>
      <c r="D491" s="49"/>
      <c r="E491" s="49"/>
      <c r="F491" s="49"/>
      <c r="G491" s="49"/>
      <c r="H491" s="49"/>
      <c r="I491" s="49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9" ht="13.9" customHeight="1">
      <c r="A492" s="68" t="s">
        <v>227</v>
      </c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58"/>
      <c r="R492" s="8"/>
      <c r="S492" s="8"/>
    </row>
    <row r="493" spans="1:19" ht="15.6" customHeight="1">
      <c r="A493" s="70" t="s">
        <v>27</v>
      </c>
      <c r="B493" s="71"/>
      <c r="C493" s="71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8"/>
      <c r="R493" s="8"/>
      <c r="S493" s="8"/>
    </row>
    <row r="494" spans="1:19" ht="13.9" customHeight="1">
      <c r="A494" s="68" t="s">
        <v>228</v>
      </c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58"/>
      <c r="R494" s="8"/>
      <c r="S494" s="8"/>
    </row>
    <row r="495" spans="1:19">
      <c r="A495" s="62">
        <v>1</v>
      </c>
      <c r="B495" s="62" t="s">
        <v>114</v>
      </c>
      <c r="C495" s="12" t="s">
        <v>34</v>
      </c>
      <c r="D495" s="62" t="s">
        <v>30</v>
      </c>
      <c r="E495" s="62">
        <v>1</v>
      </c>
      <c r="F495" s="62" t="s">
        <v>68</v>
      </c>
      <c r="G495" s="62">
        <v>1</v>
      </c>
      <c r="H495" s="62" t="s">
        <v>32</v>
      </c>
      <c r="I495" s="62"/>
      <c r="J495" s="62">
        <v>33</v>
      </c>
      <c r="K495" s="62">
        <v>17</v>
      </c>
      <c r="L495" s="62">
        <v>20</v>
      </c>
      <c r="M495" s="62" t="s">
        <v>33</v>
      </c>
      <c r="N495" s="3">
        <f t="shared" ref="N495:N496" si="208">(IF(F495="OŽ",IF(L495=1,550.8,IF(L495=2,426.38,IF(L495=3,342.14,IF(L495=4,181.44,IF(L495=5,168.48,IF(L495=6,155.52,IF(L495=7,148.5,IF(L495=8,144,0))))))))+IF(L495&lt;=8,0,IF(L495&lt;=16,137.7,IF(L495&lt;=24,108,IF(L495&lt;=32,80.1,IF(L495&lt;=36,52.2,0)))))-IF(L495&lt;=8,0,IF(L495&lt;=16,(L495-9)*2.754,IF(L495&lt;=24,(L495-17)* 2.754,IF(L495&lt;=32,(L495-25)* 2.754,IF(L495&lt;=36,(L495-33)*2.754,0))))),0)+IF(F495="PČ",IF(L495=1,449,IF(L495=2,314.6,IF(L495=3,238,IF(L495=4,172,IF(L495=5,159,IF(L495=6,145,IF(L495=7,132,IF(L495=8,119,0))))))))+IF(L495&lt;=8,0,IF(L495&lt;=16,88,IF(L495&lt;=24,55,IF(L495&lt;=32,22,0))))-IF(L495&lt;=8,0,IF(L495&lt;=16,(L495-9)*2.245,IF(L495&lt;=24,(L495-17)*2.245,IF(L495&lt;=32,(L495-25)*2.245,0)))),0)+IF(F495="PČneol",IF(L495=1,85,IF(L495=2,64.61,IF(L495=3,50.76,IF(L495=4,16.25,IF(L495=5,15,IF(L495=6,13.75,IF(L495=7,12.5,IF(L495=8,11.25,0))))))))+IF(L495&lt;=8,0,IF(L495&lt;=16,9,0))-IF(L495&lt;=8,0,IF(L495&lt;=16,(L495-9)*0.425,0)),0)+IF(F495="PŽ",IF(L495=1,85,IF(L495=2,59.5,IF(L495=3,45,IF(L495=4,32.5,IF(L495=5,30,IF(L495=6,27.5,IF(L495=7,25,IF(L495=8,22.5,0))))))))+IF(L495&lt;=8,0,IF(L495&lt;=16,19,IF(L495&lt;=24,13,IF(L495&lt;=32,8,0))))-IF(L495&lt;=8,0,IF(L495&lt;=16,(L495-9)*0.425,IF(L495&lt;=24,(L495-17)*0.425,IF(L495&lt;=32,(L495-25)*0.425,0)))),0)+IF(F495="EČ",IF(L495=1,204,IF(L495=2,156.24,IF(L495=3,123.84,IF(L495=4,72,IF(L495=5,66,IF(L495=6,60,IF(L495=7,54,IF(L495=8,48,0))))))))+IF(L495&lt;=8,0,IF(L495&lt;=16,40,IF(L495&lt;=24,25,0)))-IF(L495&lt;=8,0,IF(L495&lt;=16,(L495-9)*1.02,IF(L495&lt;=24,(L495-17)*1.02,0))),0)+IF(F495="EČneol",IF(L495=1,68,IF(L495=2,51.69,IF(L495=3,40.61,IF(L495=4,13,IF(L495=5,12,IF(L495=6,11,IF(L495=7,10,IF(L495=8,9,0)))))))))+IF(F495="EŽ",IF(L495=1,68,IF(L495=2,47.6,IF(L495=3,36,IF(L495=4,18,IF(L495=5,16.5,IF(L495=6,15,IF(L495=7,13.5,IF(L495=8,12,0))))))))+IF(L495&lt;=8,0,IF(L495&lt;=16,10,IF(L495&lt;=24,6,0)))-IF(L495&lt;=8,0,IF(L495&lt;=16,(L495-9)*0.34,IF(L495&lt;=24,(L495-17)*0.34,0))),0)+IF(F495="PT",IF(L495=1,68,IF(L495=2,52.08,IF(L495=3,41.28,IF(L495=4,24,IF(L495=5,22,IF(L495=6,20,IF(L495=7,18,IF(L495=8,16,0))))))))+IF(L495&lt;=8,0,IF(L495&lt;=16,13,IF(L495&lt;=24,9,IF(L495&lt;=32,4,0))))-IF(L495&lt;=8,0,IF(L495&lt;=16,(L495-9)*0.34,IF(L495&lt;=24,(L495-17)*0.34,IF(L495&lt;=32,(L495-25)*0.34,0)))),0)+IF(F495="JOŽ",IF(L495=1,85,IF(L495=2,59.5,IF(L495=3,45,IF(L495=4,32.5,IF(L495=5,30,IF(L495=6,27.5,IF(L495=7,25,IF(L495=8,22.5,0))))))))+IF(L495&lt;=8,0,IF(L495&lt;=16,19,IF(L495&lt;=24,13,0)))-IF(L495&lt;=8,0,IF(L495&lt;=16,(L495-9)*0.425,IF(L495&lt;=24,(L495-17)*0.425,0))),0)+IF(F495="JPČ",IF(L495=1,68,IF(L495=2,47.6,IF(L495=3,36,IF(L495=4,26,IF(L495=5,24,IF(L495=6,22,IF(L495=7,20,IF(L495=8,18,0))))))))+IF(L495&lt;=8,0,IF(L495&lt;=16,13,IF(L495&lt;=24,9,0)))-IF(L495&lt;=8,0,IF(L495&lt;=16,(L495-9)*0.34,IF(L495&lt;=24,(L495-17)*0.34,0))),0)+IF(F495="JEČ",IF(L495=1,34,IF(L495=2,26.04,IF(L495=3,20.6,IF(L495=4,12,IF(L495=5,11,IF(L495=6,10,IF(L495=7,9,IF(L495=8,8,0))))))))+IF(L495&lt;=8,0,IF(L495&lt;=16,6,0))-IF(L495&lt;=8,0,IF(L495&lt;=16,(L495-9)*0.17,0)),0)+IF(F495="JEOF",IF(L495=1,34,IF(L495=2,26.04,IF(L495=3,20.6,IF(L495=4,12,IF(L495=5,11,IF(L495=6,10,IF(L495=7,9,IF(L495=8,8,0))))))))+IF(L495&lt;=8,0,IF(L495&lt;=16,6,0))-IF(L495&lt;=8,0,IF(L495&lt;=16,(L495-9)*0.17,0)),0)+IF(F495="JnPČ",IF(L495=1,51,IF(L495=2,35.7,IF(L495=3,27,IF(L495=4,19.5,IF(L495=5,18,IF(L495=6,16.5,IF(L495=7,15,IF(L495=8,13.5,0))))))))+IF(L495&lt;=8,0,IF(L495&lt;=16,10,0))-IF(L495&lt;=8,0,IF(L495&lt;=16,(L495-9)*0.255,0)),0)+IF(F495="JnEČ",IF(L495=1,25.5,IF(L495=2,19.53,IF(L495=3,15.48,IF(L495=4,9,IF(L495=5,8.25,IF(L495=6,7.5,IF(L495=7,6.75,IF(L495=8,6,0))))))))+IF(L495&lt;=8,0,IF(L495&lt;=16,5,0))-IF(L495&lt;=8,0,IF(L495&lt;=16,(L495-9)*0.1275,0)),0)+IF(F495="JčPČ",IF(L495=1,21.25,IF(L495=2,14.5,IF(L495=3,11.5,IF(L495=4,7,IF(L495=5,6.5,IF(L495=6,6,IF(L495=7,5.5,IF(L495=8,5,0))))))))+IF(L495&lt;=8,0,IF(L495&lt;=16,4,0))-IF(L495&lt;=8,0,IF(L495&lt;=16,(L495-9)*0.10625,0)),0)+IF(F495="JčEČ",IF(L495=1,17,IF(L495=2,13.02,IF(L495=3,10.32,IF(L495=4,6,IF(L495=5,5.5,IF(L495=6,5,IF(L495=7,4.5,IF(L495=8,4,0))))))))+IF(L495&lt;=8,0,IF(L495&lt;=16,3,0))-IF(L495&lt;=8,0,IF(L495&lt;=16,(L495-9)*0.085,0)),0)+IF(F495="NEAK",IF(L495=1,11.48,IF(L495=2,8.79,IF(L495=3,6.97,IF(L495=4,4.05,IF(L495=5,3.71,IF(L495=6,3.38,IF(L495=7,3.04,IF(L495=8,2.7,0))))))))+IF(L495&lt;=8,0,IF(L495&lt;=16,2,IF(L495&lt;=24,1.3,0)))-IF(L495&lt;=8,0,IF(L495&lt;=16,(L495-9)*0.0574,IF(L495&lt;=24,(L495-17)*0.0574,0))),0))*IF(L495&lt;0,1,IF(OR(F495="PČ",F495="PŽ",F495="PT"),IF(J495&lt;32,J495/32,1),1))* IF(L495&lt;0,1,IF(OR(F495="EČ",F495="EŽ",F495="JOŽ",F495="JPČ",F495="NEAK"),IF(J495&lt;24,J495/24,1),1))*IF(L495&lt;0,1,IF(OR(F495="PČneol",F495="JEČ",F495="JEOF",F495="JnPČ",F495="JnEČ",F495="JčPČ",F495="JčEČ"),IF(J495&lt;16,J495/16,1),1))*IF(L495&lt;0,1,IF(F495="EČneol",IF(J495&lt;8,J495/8,1),1))</f>
        <v>21.94</v>
      </c>
      <c r="O495" s="9">
        <f t="shared" ref="O495:O496" si="209">IF(F495="OŽ",N495,IF(H495="Ne",IF(J495*0.3&lt;J495-L495,N495,0),IF(J495*0.1&lt;J495-L495,N495,0)))</f>
        <v>21.94</v>
      </c>
      <c r="P495" s="4">
        <f t="shared" ref="P495" si="210">IF(O495=0,0,IF(F495="OŽ",IF(L495&gt;35,0,IF(J495&gt;35,(36-L495)*1.836,((36-L495)-(36-J495))*1.836)),0)+IF(F495="PČ",IF(L495&gt;31,0,IF(J495&gt;31,(32-L495)*1.347,((32-L495)-(32-J495))*1.347)),0)+ IF(F495="PČneol",IF(L495&gt;15,0,IF(J495&gt;15,(16-L495)*0.255,((16-L495)-(16-J495))*0.255)),0)+IF(F495="PŽ",IF(L495&gt;31,0,IF(J495&gt;31,(32-L495)*0.255,((32-L495)-(32-J495))*0.255)),0)+IF(F495="EČ",IF(L495&gt;23,0,IF(J495&gt;23,(24-L495)*0.612,((24-L495)-(24-J495))*0.612)),0)+IF(F495="EČneol",IF(L495&gt;7,0,IF(J495&gt;7,(8-L495)*0.204,((8-L495)-(8-J495))*0.204)),0)+IF(F495="EŽ",IF(L495&gt;23,0,IF(J495&gt;23,(24-L495)*0.204,((24-L495)-(24-J495))*0.204)),0)+IF(F495="PT",IF(L495&gt;31,0,IF(J495&gt;31,(32-L495)*0.204,((32-L495)-(32-J495))*0.204)),0)+IF(F495="JOŽ",IF(L495&gt;23,0,IF(J495&gt;23,(24-L495)*0.255,((24-L495)-(24-J495))*0.255)),0)+IF(F495="JPČ",IF(L495&gt;23,0,IF(J495&gt;23,(24-L495)*0.204,((24-L495)-(24-J495))*0.204)),0)+IF(F495="JEČ",IF(L495&gt;15,0,IF(J495&gt;15,(16-L495)*0.102,((16-L495)-(16-J495))*0.102)),0)+IF(F495="JEOF",IF(L495&gt;15,0,IF(J495&gt;15,(16-L495)*0.102,((16-L495)-(16-J495))*0.102)),0)+IF(F495="JnPČ",IF(L495&gt;15,0,IF(J495&gt;15,(16-L495)*0.153,((16-L495)-(16-J495))*0.153)),0)+IF(F495="JnEČ",IF(L495&gt;15,0,IF(J495&gt;15,(16-L495)*0.0765,((16-L495)-(16-J495))*0.0765)),0)+IF(F495="JčPČ",IF(L495&gt;15,0,IF(J495&gt;15,(16-L495)*0.06375,((16-L495)-(16-J495))*0.06375)),0)+IF(F495="JčEČ",IF(L495&gt;15,0,IF(J495&gt;15,(16-L495)*0.051,((16-L495)-(16-J495))*0.051)),0)+IF(F495="NEAK",IF(L495&gt;23,0,IF(J495&gt;23,(24-L495)*0.03444,((24-L495)-(24-J495))*0.03444)),0))</f>
        <v>2.448</v>
      </c>
      <c r="Q495" s="11">
        <f t="shared" ref="Q495" si="211">IF(ISERROR(P495*100/N495),0,(P495*100/N495))</f>
        <v>11.157702825888785</v>
      </c>
      <c r="R495" s="10">
        <f t="shared" ref="R495:R496" si="212">IF(Q495&lt;=30,O495+P495,O495+O495*0.3)*IF(G495=1,0.4,IF(G495=2,0.75,IF(G495="1 (kas 4 m. 1 k. nerengiamos)",0.52,1)))*IF(D495="olimpinė",1,IF(M495="Ne",0.5,1))*IF(OR(A$5="Lietuvos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federacija"),IF(OR(J495&lt;8,K495&lt;16),0,1),1)*E495*IF(I495&lt;=1,1,1/I495)*IF(OR(A$5="Lietuvos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9.7552000000000021</v>
      </c>
      <c r="S495" s="8"/>
    </row>
    <row r="496" spans="1:19" ht="45">
      <c r="A496" s="62">
        <v>2</v>
      </c>
      <c r="B496" s="62" t="s">
        <v>229</v>
      </c>
      <c r="C496" s="12" t="s">
        <v>37</v>
      </c>
      <c r="D496" s="62" t="s">
        <v>30</v>
      </c>
      <c r="E496" s="62">
        <v>3</v>
      </c>
      <c r="F496" s="62" t="s">
        <v>68</v>
      </c>
      <c r="G496" s="62">
        <v>1</v>
      </c>
      <c r="H496" s="62" t="s">
        <v>32</v>
      </c>
      <c r="I496" s="62"/>
      <c r="J496" s="62">
        <v>17</v>
      </c>
      <c r="K496" s="62">
        <v>17</v>
      </c>
      <c r="L496" s="62">
        <v>10</v>
      </c>
      <c r="M496" s="62" t="s">
        <v>33</v>
      </c>
      <c r="N496" s="3">
        <f t="shared" si="208"/>
        <v>27.610833333333332</v>
      </c>
      <c r="O496" s="9">
        <f t="shared" si="209"/>
        <v>27.610833333333332</v>
      </c>
      <c r="P496" s="4">
        <f t="shared" ref="P496" si="213">IF(O496=0,0,IF(F496="OŽ",IF(L496&gt;35,0,IF(J496&gt;35,(36-L496)*1.836,((36-L496)-(36-J496))*1.836)),0)+IF(F496="PČ",IF(L496&gt;31,0,IF(J496&gt;31,(32-L496)*1.347,((32-L496)-(32-J496))*1.347)),0)+ IF(F496="PČneol",IF(L496&gt;15,0,IF(J496&gt;15,(16-L496)*0.255,((16-L496)-(16-J496))*0.255)),0)+IF(F496="PŽ",IF(L496&gt;31,0,IF(J496&gt;31,(32-L496)*0.255,((32-L496)-(32-J496))*0.255)),0)+IF(F496="EČ",IF(L496&gt;23,0,IF(J496&gt;23,(24-L496)*0.612,((24-L496)-(24-J496))*0.612)),0)+IF(F496="EČneol",IF(L496&gt;7,0,IF(J496&gt;7,(8-L496)*0.204,((8-L496)-(8-J496))*0.204)),0)+IF(F496="EŽ",IF(L496&gt;23,0,IF(J496&gt;23,(24-L496)*0.204,((24-L496)-(24-J496))*0.204)),0)+IF(F496="PT",IF(L496&gt;31,0,IF(J496&gt;31,(32-L496)*0.204,((32-L496)-(32-J496))*0.204)),0)+IF(F496="JOŽ",IF(L496&gt;23,0,IF(J496&gt;23,(24-L496)*0.255,((24-L496)-(24-J496))*0.255)),0)+IF(F496="JPČ",IF(L496&gt;23,0,IF(J496&gt;23,(24-L496)*0.204,((24-L496)-(24-J496))*0.204)),0)+IF(F496="JEČ",IF(L496&gt;15,0,IF(J496&gt;15,(16-L496)*0.102,((16-L496)-(16-J496))*0.102)),0)+IF(F496="JEOF",IF(L496&gt;15,0,IF(J496&gt;15,(16-L496)*0.102,((16-L496)-(16-J496))*0.102)),0)+IF(F496="JnPČ",IF(L496&gt;15,0,IF(J496&gt;15,(16-L496)*0.153,((16-L496)-(16-J496))*0.153)),0)+IF(F496="JnEČ",IF(L496&gt;15,0,IF(J496&gt;15,(16-L496)*0.0765,((16-L496)-(16-J496))*0.0765)),0)+IF(F496="JčPČ",IF(L496&gt;15,0,IF(J496&gt;15,(16-L496)*0.06375,((16-L496)-(16-J496))*0.06375)),0)+IF(F496="JčEČ",IF(L496&gt;15,0,IF(J496&gt;15,(16-L496)*0.051,((16-L496)-(16-J496))*0.051)),0)+IF(F496="NEAK",IF(L496&gt;23,0,IF(J496&gt;23,(24-L496)*0.03444,((24-L496)-(24-J496))*0.03444)),0))</f>
        <v>4.2839999999999998</v>
      </c>
      <c r="Q496" s="11">
        <f t="shared" ref="Q496" si="214">IF(ISERROR(P496*100/N496),0,(P496*100/N496))</f>
        <v>15.515649050795279</v>
      </c>
      <c r="R496" s="10">
        <f t="shared" si="212"/>
        <v>38.273800000000001</v>
      </c>
      <c r="S496" s="8"/>
    </row>
    <row r="497" spans="1:19" ht="13.9" customHeight="1">
      <c r="A497" s="65" t="s">
        <v>39</v>
      </c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7"/>
      <c r="R497" s="10">
        <f>SUM(R495:R496)</f>
        <v>48.029000000000003</v>
      </c>
      <c r="S497" s="8"/>
    </row>
    <row r="498" spans="1:19" ht="15.75">
      <c r="A498" s="24" t="s">
        <v>230</v>
      </c>
      <c r="B498" s="24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6"/>
      <c r="S498" s="8"/>
    </row>
    <row r="499" spans="1:19">
      <c r="A499" s="49" t="s">
        <v>51</v>
      </c>
      <c r="B499" s="49"/>
      <c r="C499" s="49"/>
      <c r="D499" s="49"/>
      <c r="E499" s="49"/>
      <c r="F499" s="49"/>
      <c r="G499" s="49"/>
      <c r="H499" s="49"/>
      <c r="I499" s="49"/>
      <c r="J499" s="15"/>
      <c r="K499" s="15"/>
      <c r="L499" s="15"/>
      <c r="M499" s="15"/>
      <c r="N499" s="15"/>
      <c r="O499" s="15"/>
      <c r="P499" s="15"/>
      <c r="Q499" s="15"/>
      <c r="R499" s="16"/>
      <c r="S499" s="8"/>
    </row>
    <row r="500" spans="1:19" s="8" customFormat="1">
      <c r="A500" s="49"/>
      <c r="B500" s="49"/>
      <c r="C500" s="49"/>
      <c r="D500" s="49"/>
      <c r="E500" s="49"/>
      <c r="F500" s="49"/>
      <c r="G500" s="49"/>
      <c r="H500" s="49"/>
      <c r="I500" s="49"/>
      <c r="J500" s="15"/>
      <c r="K500" s="15"/>
      <c r="L500" s="15"/>
      <c r="M500" s="15"/>
      <c r="N500" s="15"/>
      <c r="O500" s="15"/>
      <c r="P500" s="15"/>
      <c r="Q500" s="15"/>
      <c r="R500" s="16"/>
    </row>
    <row r="501" spans="1:19">
      <c r="A501" s="68" t="s">
        <v>231</v>
      </c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58"/>
      <c r="R501" s="8"/>
      <c r="S501" s="8"/>
    </row>
    <row r="502" spans="1:19" ht="18">
      <c r="A502" s="70" t="s">
        <v>27</v>
      </c>
      <c r="B502" s="71"/>
      <c r="C502" s="71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8"/>
      <c r="R502" s="8"/>
      <c r="S502" s="8"/>
    </row>
    <row r="503" spans="1:19">
      <c r="A503" s="68" t="s">
        <v>232</v>
      </c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58"/>
      <c r="R503" s="8"/>
      <c r="S503" s="8"/>
    </row>
    <row r="504" spans="1:19">
      <c r="A504" s="62">
        <v>1</v>
      </c>
      <c r="B504" s="62" t="s">
        <v>233</v>
      </c>
      <c r="C504" s="12" t="s">
        <v>34</v>
      </c>
      <c r="D504" s="62" t="s">
        <v>30</v>
      </c>
      <c r="E504" s="62">
        <v>1</v>
      </c>
      <c r="F504" s="62" t="s">
        <v>79</v>
      </c>
      <c r="G504" s="62">
        <v>1</v>
      </c>
      <c r="H504" s="62" t="s">
        <v>32</v>
      </c>
      <c r="I504" s="62"/>
      <c r="J504" s="62">
        <v>41</v>
      </c>
      <c r="K504" s="62">
        <v>14</v>
      </c>
      <c r="L504" s="62">
        <v>3</v>
      </c>
      <c r="M504" s="62" t="s">
        <v>33</v>
      </c>
      <c r="N504" s="3">
        <f t="shared" ref="N504:N505" si="215">(IF(F504="OŽ",IF(L504=1,550.8,IF(L504=2,426.38,IF(L504=3,342.14,IF(L504=4,181.44,IF(L504=5,168.48,IF(L504=6,155.52,IF(L504=7,148.5,IF(L504=8,144,0))))))))+IF(L504&lt;=8,0,IF(L504&lt;=16,137.7,IF(L504&lt;=24,108,IF(L504&lt;=32,80.1,IF(L504&lt;=36,52.2,0)))))-IF(L504&lt;=8,0,IF(L504&lt;=16,(L504-9)*2.754,IF(L504&lt;=24,(L504-17)* 2.754,IF(L504&lt;=32,(L504-25)* 2.754,IF(L504&lt;=36,(L504-33)*2.754,0))))),0)+IF(F504="PČ",IF(L504=1,449,IF(L504=2,314.6,IF(L504=3,238,IF(L504=4,172,IF(L504=5,159,IF(L504=6,145,IF(L504=7,132,IF(L504=8,119,0))))))))+IF(L504&lt;=8,0,IF(L504&lt;=16,88,IF(L504&lt;=24,55,IF(L504&lt;=32,22,0))))-IF(L504&lt;=8,0,IF(L504&lt;=16,(L504-9)*2.245,IF(L504&lt;=24,(L504-17)*2.245,IF(L504&lt;=32,(L504-25)*2.245,0)))),0)+IF(F504="PČneol",IF(L504=1,85,IF(L504=2,64.61,IF(L504=3,50.76,IF(L504=4,16.25,IF(L504=5,15,IF(L504=6,13.75,IF(L504=7,12.5,IF(L504=8,11.25,0))))))))+IF(L504&lt;=8,0,IF(L504&lt;=16,9,0))-IF(L504&lt;=8,0,IF(L504&lt;=16,(L504-9)*0.425,0)),0)+IF(F504="PŽ",IF(L504=1,85,IF(L504=2,59.5,IF(L504=3,45,IF(L504=4,32.5,IF(L504=5,30,IF(L504=6,27.5,IF(L504=7,25,IF(L504=8,22.5,0))))))))+IF(L504&lt;=8,0,IF(L504&lt;=16,19,IF(L504&lt;=24,13,IF(L504&lt;=32,8,0))))-IF(L504&lt;=8,0,IF(L504&lt;=16,(L504-9)*0.425,IF(L504&lt;=24,(L504-17)*0.425,IF(L504&lt;=32,(L504-25)*0.425,0)))),0)+IF(F504="EČ",IF(L504=1,204,IF(L504=2,156.24,IF(L504=3,123.84,IF(L504=4,72,IF(L504=5,66,IF(L504=6,60,IF(L504=7,54,IF(L504=8,48,0))))))))+IF(L504&lt;=8,0,IF(L504&lt;=16,40,IF(L504&lt;=24,25,0)))-IF(L504&lt;=8,0,IF(L504&lt;=16,(L504-9)*1.02,IF(L504&lt;=24,(L504-17)*1.02,0))),0)+IF(F504="EČneol",IF(L504=1,68,IF(L504=2,51.69,IF(L504=3,40.61,IF(L504=4,13,IF(L504=5,12,IF(L504=6,11,IF(L504=7,10,IF(L504=8,9,0)))))))))+IF(F504="EŽ",IF(L504=1,68,IF(L504=2,47.6,IF(L504=3,36,IF(L504=4,18,IF(L504=5,16.5,IF(L504=6,15,IF(L504=7,13.5,IF(L504=8,12,0))))))))+IF(L504&lt;=8,0,IF(L504&lt;=16,10,IF(L504&lt;=24,6,0)))-IF(L504&lt;=8,0,IF(L504&lt;=16,(L504-9)*0.34,IF(L504&lt;=24,(L504-17)*0.34,0))),0)+IF(F504="PT",IF(L504=1,68,IF(L504=2,52.08,IF(L504=3,41.28,IF(L504=4,24,IF(L504=5,22,IF(L504=6,20,IF(L504=7,18,IF(L504=8,16,0))))))))+IF(L504&lt;=8,0,IF(L504&lt;=16,13,IF(L504&lt;=24,9,IF(L504&lt;=32,4,0))))-IF(L504&lt;=8,0,IF(L504&lt;=16,(L504-9)*0.34,IF(L504&lt;=24,(L504-17)*0.34,IF(L504&lt;=32,(L504-25)*0.34,0)))),0)+IF(F504="JOŽ",IF(L504=1,85,IF(L504=2,59.5,IF(L504=3,45,IF(L504=4,32.5,IF(L504=5,30,IF(L504=6,27.5,IF(L504=7,25,IF(L504=8,22.5,0))))))))+IF(L504&lt;=8,0,IF(L504&lt;=16,19,IF(L504&lt;=24,13,0)))-IF(L504&lt;=8,0,IF(L504&lt;=16,(L504-9)*0.425,IF(L504&lt;=24,(L504-17)*0.425,0))),0)+IF(F504="JPČ",IF(L504=1,68,IF(L504=2,47.6,IF(L504=3,36,IF(L504=4,26,IF(L504=5,24,IF(L504=6,22,IF(L504=7,20,IF(L504=8,18,0))))))))+IF(L504&lt;=8,0,IF(L504&lt;=16,13,IF(L504&lt;=24,9,0)))-IF(L504&lt;=8,0,IF(L504&lt;=16,(L504-9)*0.34,IF(L504&lt;=24,(L504-17)*0.34,0))),0)+IF(F504="JEČ",IF(L504=1,34,IF(L504=2,26.04,IF(L504=3,20.6,IF(L504=4,12,IF(L504=5,11,IF(L504=6,10,IF(L504=7,9,IF(L504=8,8,0))))))))+IF(L504&lt;=8,0,IF(L504&lt;=16,6,0))-IF(L504&lt;=8,0,IF(L504&lt;=16,(L504-9)*0.17,0)),0)+IF(F504="JEOF",IF(L504=1,34,IF(L504=2,26.04,IF(L504=3,20.6,IF(L504=4,12,IF(L504=5,11,IF(L504=6,10,IF(L504=7,9,IF(L504=8,8,0))))))))+IF(L504&lt;=8,0,IF(L504&lt;=16,6,0))-IF(L504&lt;=8,0,IF(L504&lt;=16,(L504-9)*0.17,0)),0)+IF(F504="JnPČ",IF(L504=1,51,IF(L504=2,35.7,IF(L504=3,27,IF(L504=4,19.5,IF(L504=5,18,IF(L504=6,16.5,IF(L504=7,15,IF(L504=8,13.5,0))))))))+IF(L504&lt;=8,0,IF(L504&lt;=16,10,0))-IF(L504&lt;=8,0,IF(L504&lt;=16,(L504-9)*0.255,0)),0)+IF(F504="JnEČ",IF(L504=1,25.5,IF(L504=2,19.53,IF(L504=3,15.48,IF(L504=4,9,IF(L504=5,8.25,IF(L504=6,7.5,IF(L504=7,6.75,IF(L504=8,6,0))))))))+IF(L504&lt;=8,0,IF(L504&lt;=16,5,0))-IF(L504&lt;=8,0,IF(L504&lt;=16,(L504-9)*0.1275,0)),0)+IF(F504="JčPČ",IF(L504=1,21.25,IF(L504=2,14.5,IF(L504=3,11.5,IF(L504=4,7,IF(L504=5,6.5,IF(L504=6,6,IF(L504=7,5.5,IF(L504=8,5,0))))))))+IF(L504&lt;=8,0,IF(L504&lt;=16,4,0))-IF(L504&lt;=8,0,IF(L504&lt;=16,(L504-9)*0.10625,0)),0)+IF(F504="JčEČ",IF(L504=1,17,IF(L504=2,13.02,IF(L504=3,10.32,IF(L504=4,6,IF(L504=5,5.5,IF(L504=6,5,IF(L504=7,4.5,IF(L504=8,4,0))))))))+IF(L504&lt;=8,0,IF(L504&lt;=16,3,0))-IF(L504&lt;=8,0,IF(L504&lt;=16,(L504-9)*0.085,0)),0)+IF(F504="NEAK",IF(L504=1,11.48,IF(L504=2,8.79,IF(L504=3,6.97,IF(L504=4,4.05,IF(L504=5,3.71,IF(L504=6,3.38,IF(L504=7,3.04,IF(L504=8,2.7,0))))))))+IF(L504&lt;=8,0,IF(L504&lt;=16,2,IF(L504&lt;=24,1.3,0)))-IF(L504&lt;=8,0,IF(L504&lt;=16,(L504-9)*0.0574,IF(L504&lt;=24,(L504-17)*0.0574,0))),0))*IF(L504&lt;0,1,IF(OR(F504="PČ",F504="PŽ",F504="PT"),IF(J504&lt;32,J504/32,1),1))* IF(L504&lt;0,1,IF(OR(F504="EČ",F504="EŽ",F504="JOŽ",F504="JPČ",F504="NEAK"),IF(J504&lt;24,J504/24,1),1))*IF(L504&lt;0,1,IF(OR(F504="PČneol",F504="JEČ",F504="JEOF",F504="JnPČ",F504="JnEČ",F504="JčPČ",F504="JčEČ"),IF(J504&lt;16,J504/16,1),1))*IF(L504&lt;0,1,IF(F504="EČneol",IF(J504&lt;8,J504/8,1),1))</f>
        <v>36</v>
      </c>
      <c r="O504" s="9">
        <f t="shared" ref="O504:O505" si="216">IF(F504="OŽ",N504,IF(H504="Ne",IF(J504*0.3&lt;J504-L504,N504,0),IF(J504*0.1&lt;J504-L504,N504,0)))</f>
        <v>36</v>
      </c>
      <c r="P504" s="4">
        <f t="shared" ref="P504" si="217">IF(O504=0,0,IF(F504="OŽ",IF(L504&gt;35,0,IF(J504&gt;35,(36-L504)*1.836,((36-L504)-(36-J504))*1.836)),0)+IF(F504="PČ",IF(L504&gt;31,0,IF(J504&gt;31,(32-L504)*1.347,((32-L504)-(32-J504))*1.347)),0)+ IF(F504="PČneol",IF(L504&gt;15,0,IF(J504&gt;15,(16-L504)*0.255,((16-L504)-(16-J504))*0.255)),0)+IF(F504="PŽ",IF(L504&gt;31,0,IF(J504&gt;31,(32-L504)*0.255,((32-L504)-(32-J504))*0.255)),0)+IF(F504="EČ",IF(L504&gt;23,0,IF(J504&gt;23,(24-L504)*0.612,((24-L504)-(24-J504))*0.612)),0)+IF(F504="EČneol",IF(L504&gt;7,0,IF(J504&gt;7,(8-L504)*0.204,((8-L504)-(8-J504))*0.204)),0)+IF(F504="EŽ",IF(L504&gt;23,0,IF(J504&gt;23,(24-L504)*0.204,((24-L504)-(24-J504))*0.204)),0)+IF(F504="PT",IF(L504&gt;31,0,IF(J504&gt;31,(32-L504)*0.204,((32-L504)-(32-J504))*0.204)),0)+IF(F504="JOŽ",IF(L504&gt;23,0,IF(J504&gt;23,(24-L504)*0.255,((24-L504)-(24-J504))*0.255)),0)+IF(F504="JPČ",IF(L504&gt;23,0,IF(J504&gt;23,(24-L504)*0.204,((24-L504)-(24-J504))*0.204)),0)+IF(F504="JEČ",IF(L504&gt;15,0,IF(J504&gt;15,(16-L504)*0.102,((16-L504)-(16-J504))*0.102)),0)+IF(F504="JEOF",IF(L504&gt;15,0,IF(J504&gt;15,(16-L504)*0.102,((16-L504)-(16-J504))*0.102)),0)+IF(F504="JnPČ",IF(L504&gt;15,0,IF(J504&gt;15,(16-L504)*0.153,((16-L504)-(16-J504))*0.153)),0)+IF(F504="JnEČ",IF(L504&gt;15,0,IF(J504&gt;15,(16-L504)*0.0765,((16-L504)-(16-J504))*0.0765)),0)+IF(F504="JčPČ",IF(L504&gt;15,0,IF(J504&gt;15,(16-L504)*0.06375,((16-L504)-(16-J504))*0.06375)),0)+IF(F504="JčEČ",IF(L504&gt;15,0,IF(J504&gt;15,(16-L504)*0.051,((16-L504)-(16-J504))*0.051)),0)+IF(F504="NEAK",IF(L504&gt;23,0,IF(J504&gt;23,(24-L504)*0.03444,((24-L504)-(24-J504))*0.03444)),0))</f>
        <v>4.2839999999999998</v>
      </c>
      <c r="Q504" s="11">
        <f t="shared" ref="Q504" si="218">IF(ISERROR(P504*100/N504),0,(P504*100/N504))</f>
        <v>11.899999999999999</v>
      </c>
      <c r="R504" s="10">
        <f t="shared" ref="R504:R505" si="219">IF(Q504&lt;=30,O504+P504,O504+O504*0.3)*IF(G504=1,0.4,IF(G504=2,0.75,IF(G504="1 (kas 4 m. 1 k. nerengiamos)",0.52,1)))*IF(D504="olimpinė",1,IF(M504="Ne",0.5,1))*IF(OR(A$5="Lietuvos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federacija"),IF(OR(J504&lt;8,K504&lt;16),0,1),1)*E504*IF(I504&lt;=1,1,1/I504)*IF(OR(A$5="Lietuvos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4" s="8"/>
    </row>
    <row r="505" spans="1:19">
      <c r="A505" s="62">
        <v>2</v>
      </c>
      <c r="B505" s="62" t="s">
        <v>233</v>
      </c>
      <c r="C505" s="12" t="s">
        <v>29</v>
      </c>
      <c r="D505" s="62" t="s">
        <v>30</v>
      </c>
      <c r="E505" s="62">
        <v>1</v>
      </c>
      <c r="F505" s="62" t="s">
        <v>79</v>
      </c>
      <c r="G505" s="62">
        <v>1</v>
      </c>
      <c r="H505" s="62" t="s">
        <v>32</v>
      </c>
      <c r="I505" s="62"/>
      <c r="J505" s="62">
        <v>41</v>
      </c>
      <c r="K505" s="62">
        <v>14</v>
      </c>
      <c r="L505" s="62">
        <v>9</v>
      </c>
      <c r="M505" s="62" t="s">
        <v>32</v>
      </c>
      <c r="N505" s="3">
        <f t="shared" si="215"/>
        <v>13</v>
      </c>
      <c r="O505" s="9">
        <f t="shared" si="216"/>
        <v>13</v>
      </c>
      <c r="P505" s="4">
        <f t="shared" ref="P505" si="220">IF(O505=0,0,IF(F505="OŽ",IF(L505&gt;35,0,IF(J505&gt;35,(36-L505)*1.836,((36-L505)-(36-J505))*1.836)),0)+IF(F505="PČ",IF(L505&gt;31,0,IF(J505&gt;31,(32-L505)*1.347,((32-L505)-(32-J505))*1.347)),0)+ IF(F505="PČneol",IF(L505&gt;15,0,IF(J505&gt;15,(16-L505)*0.255,((16-L505)-(16-J505))*0.255)),0)+IF(F505="PŽ",IF(L505&gt;31,0,IF(J505&gt;31,(32-L505)*0.255,((32-L505)-(32-J505))*0.255)),0)+IF(F505="EČ",IF(L505&gt;23,0,IF(J505&gt;23,(24-L505)*0.612,((24-L505)-(24-J505))*0.612)),0)+IF(F505="EČneol",IF(L505&gt;7,0,IF(J505&gt;7,(8-L505)*0.204,((8-L505)-(8-J505))*0.204)),0)+IF(F505="EŽ",IF(L505&gt;23,0,IF(J505&gt;23,(24-L505)*0.204,((24-L505)-(24-J505))*0.204)),0)+IF(F505="PT",IF(L505&gt;31,0,IF(J505&gt;31,(32-L505)*0.204,((32-L505)-(32-J505))*0.204)),0)+IF(F505="JOŽ",IF(L505&gt;23,0,IF(J505&gt;23,(24-L505)*0.255,((24-L505)-(24-J505))*0.255)),0)+IF(F505="JPČ",IF(L505&gt;23,0,IF(J505&gt;23,(24-L505)*0.204,((24-L505)-(24-J505))*0.204)),0)+IF(F505="JEČ",IF(L505&gt;15,0,IF(J505&gt;15,(16-L505)*0.102,((16-L505)-(16-J505))*0.102)),0)+IF(F505="JEOF",IF(L505&gt;15,0,IF(J505&gt;15,(16-L505)*0.102,((16-L505)-(16-J505))*0.102)),0)+IF(F505="JnPČ",IF(L505&gt;15,0,IF(J505&gt;15,(16-L505)*0.153,((16-L505)-(16-J505))*0.153)),0)+IF(F505="JnEČ",IF(L505&gt;15,0,IF(J505&gt;15,(16-L505)*0.0765,((16-L505)-(16-J505))*0.0765)),0)+IF(F505="JčPČ",IF(L505&gt;15,0,IF(J505&gt;15,(16-L505)*0.06375,((16-L505)-(16-J505))*0.06375)),0)+IF(F505="JčEČ",IF(L505&gt;15,0,IF(J505&gt;15,(16-L505)*0.051,((16-L505)-(16-J505))*0.051)),0)+IF(F505="NEAK",IF(L505&gt;23,0,IF(J505&gt;23,(24-L505)*0.03444,((24-L505)-(24-J505))*0.03444)),0))</f>
        <v>3.0599999999999996</v>
      </c>
      <c r="Q505" s="11">
        <f t="shared" ref="Q505" si="221">IF(ISERROR(P505*100/N505),0,(P505*100/N505))</f>
        <v>23.538461538461533</v>
      </c>
      <c r="R505" s="10">
        <f t="shared" si="219"/>
        <v>0</v>
      </c>
      <c r="S505" s="8"/>
    </row>
    <row r="506" spans="1:19">
      <c r="A506" s="65" t="s">
        <v>39</v>
      </c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7"/>
      <c r="R506" s="10">
        <f>SUM(R504:R505)</f>
        <v>0</v>
      </c>
      <c r="S506" s="8"/>
    </row>
    <row r="507" spans="1:19" ht="15.75">
      <c r="A507" s="56" t="s">
        <v>234</v>
      </c>
      <c r="B507" s="2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6"/>
      <c r="S507" s="8"/>
    </row>
    <row r="508" spans="1:19">
      <c r="A508" s="49" t="s">
        <v>51</v>
      </c>
      <c r="B508" s="49"/>
      <c r="C508" s="49"/>
      <c r="D508" s="49"/>
      <c r="E508" s="49"/>
      <c r="F508" s="49"/>
      <c r="G508" s="49"/>
      <c r="H508" s="49"/>
      <c r="I508" s="49"/>
      <c r="J508" s="15"/>
      <c r="K508" s="15"/>
      <c r="L508" s="15"/>
      <c r="M508" s="15"/>
      <c r="N508" s="15"/>
      <c r="O508" s="15"/>
      <c r="P508" s="15"/>
      <c r="Q508" s="15"/>
      <c r="R508" s="16"/>
      <c r="S508" s="8"/>
    </row>
    <row r="509" spans="1:19" s="8" customFormat="1">
      <c r="A509" s="49"/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9">
      <c r="A510" s="68" t="s">
        <v>235</v>
      </c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58"/>
      <c r="R510" s="8"/>
      <c r="S510" s="8"/>
    </row>
    <row r="511" spans="1:19" ht="18">
      <c r="A511" s="70" t="s">
        <v>27</v>
      </c>
      <c r="B511" s="71"/>
      <c r="C511" s="71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8"/>
      <c r="R511" s="8"/>
      <c r="S511" s="8"/>
    </row>
    <row r="512" spans="1:19">
      <c r="A512" s="68" t="s">
        <v>236</v>
      </c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58"/>
      <c r="R512" s="8"/>
      <c r="S512" s="8"/>
    </row>
    <row r="513" spans="1:19">
      <c r="A513" s="62">
        <v>1</v>
      </c>
      <c r="B513" s="57" t="s">
        <v>237</v>
      </c>
      <c r="C513" s="12" t="s">
        <v>44</v>
      </c>
      <c r="D513" s="62" t="s">
        <v>30</v>
      </c>
      <c r="E513" s="62">
        <v>1</v>
      </c>
      <c r="F513" s="62" t="s">
        <v>79</v>
      </c>
      <c r="G513" s="62">
        <v>1</v>
      </c>
      <c r="H513" s="62" t="s">
        <v>32</v>
      </c>
      <c r="I513" s="62"/>
      <c r="J513" s="62">
        <v>47</v>
      </c>
      <c r="K513" s="62">
        <v>16</v>
      </c>
      <c r="L513" s="62">
        <v>12</v>
      </c>
      <c r="M513" s="62" t="s">
        <v>33</v>
      </c>
      <c r="N513" s="3">
        <f t="shared" ref="N513:N515" si="222">(IF(F513="OŽ",IF(L513=1,550.8,IF(L513=2,426.38,IF(L513=3,342.14,IF(L513=4,181.44,IF(L513=5,168.48,IF(L513=6,155.52,IF(L513=7,148.5,IF(L513=8,144,0))))))))+IF(L513&lt;=8,0,IF(L513&lt;=16,137.7,IF(L513&lt;=24,108,IF(L513&lt;=32,80.1,IF(L513&lt;=36,52.2,0)))))-IF(L513&lt;=8,0,IF(L513&lt;=16,(L513-9)*2.754,IF(L513&lt;=24,(L513-17)* 2.754,IF(L513&lt;=32,(L513-25)* 2.754,IF(L513&lt;=36,(L513-33)*2.754,0))))),0)+IF(F513="PČ",IF(L513=1,449,IF(L513=2,314.6,IF(L513=3,238,IF(L513=4,172,IF(L513=5,159,IF(L513=6,145,IF(L513=7,132,IF(L513=8,119,0))))))))+IF(L513&lt;=8,0,IF(L513&lt;=16,88,IF(L513&lt;=24,55,IF(L513&lt;=32,22,0))))-IF(L513&lt;=8,0,IF(L513&lt;=16,(L513-9)*2.245,IF(L513&lt;=24,(L513-17)*2.245,IF(L513&lt;=32,(L513-25)*2.245,0)))),0)+IF(F513="PČneol",IF(L513=1,85,IF(L513=2,64.61,IF(L513=3,50.76,IF(L513=4,16.25,IF(L513=5,15,IF(L513=6,13.75,IF(L513=7,12.5,IF(L513=8,11.25,0))))))))+IF(L513&lt;=8,0,IF(L513&lt;=16,9,0))-IF(L513&lt;=8,0,IF(L513&lt;=16,(L513-9)*0.425,0)),0)+IF(F513="PŽ",IF(L513=1,85,IF(L513=2,59.5,IF(L513=3,45,IF(L513=4,32.5,IF(L513=5,30,IF(L513=6,27.5,IF(L513=7,25,IF(L513=8,22.5,0))))))))+IF(L513&lt;=8,0,IF(L513&lt;=16,19,IF(L513&lt;=24,13,IF(L513&lt;=32,8,0))))-IF(L513&lt;=8,0,IF(L513&lt;=16,(L513-9)*0.425,IF(L513&lt;=24,(L513-17)*0.425,IF(L513&lt;=32,(L513-25)*0.425,0)))),0)+IF(F513="EČ",IF(L513=1,204,IF(L513=2,156.24,IF(L513=3,123.84,IF(L513=4,72,IF(L513=5,66,IF(L513=6,60,IF(L513=7,54,IF(L513=8,48,0))))))))+IF(L513&lt;=8,0,IF(L513&lt;=16,40,IF(L513&lt;=24,25,0)))-IF(L513&lt;=8,0,IF(L513&lt;=16,(L513-9)*1.02,IF(L513&lt;=24,(L513-17)*1.02,0))),0)+IF(F513="EČneol",IF(L513=1,68,IF(L513=2,51.69,IF(L513=3,40.61,IF(L513=4,13,IF(L513=5,12,IF(L513=6,11,IF(L513=7,10,IF(L513=8,9,0)))))))))+IF(F513="EŽ",IF(L513=1,68,IF(L513=2,47.6,IF(L513=3,36,IF(L513=4,18,IF(L513=5,16.5,IF(L513=6,15,IF(L513=7,13.5,IF(L513=8,12,0))))))))+IF(L513&lt;=8,0,IF(L513&lt;=16,10,IF(L513&lt;=24,6,0)))-IF(L513&lt;=8,0,IF(L513&lt;=16,(L513-9)*0.34,IF(L513&lt;=24,(L513-17)*0.34,0))),0)+IF(F513="PT",IF(L513=1,68,IF(L513=2,52.08,IF(L513=3,41.28,IF(L513=4,24,IF(L513=5,22,IF(L513=6,20,IF(L513=7,18,IF(L513=8,16,0))))))))+IF(L513&lt;=8,0,IF(L513&lt;=16,13,IF(L513&lt;=24,9,IF(L513&lt;=32,4,0))))-IF(L513&lt;=8,0,IF(L513&lt;=16,(L513-9)*0.34,IF(L513&lt;=24,(L513-17)*0.34,IF(L513&lt;=32,(L513-25)*0.34,0)))),0)+IF(F513="JOŽ",IF(L513=1,85,IF(L513=2,59.5,IF(L513=3,45,IF(L513=4,32.5,IF(L513=5,30,IF(L513=6,27.5,IF(L513=7,25,IF(L513=8,22.5,0))))))))+IF(L513&lt;=8,0,IF(L513&lt;=16,19,IF(L513&lt;=24,13,0)))-IF(L513&lt;=8,0,IF(L513&lt;=16,(L513-9)*0.425,IF(L513&lt;=24,(L513-17)*0.425,0))),0)+IF(F513="JPČ",IF(L513=1,68,IF(L513=2,47.6,IF(L513=3,36,IF(L513=4,26,IF(L513=5,24,IF(L513=6,22,IF(L513=7,20,IF(L513=8,18,0))))))))+IF(L513&lt;=8,0,IF(L513&lt;=16,13,IF(L513&lt;=24,9,0)))-IF(L513&lt;=8,0,IF(L513&lt;=16,(L513-9)*0.34,IF(L513&lt;=24,(L513-17)*0.34,0))),0)+IF(F513="JEČ",IF(L513=1,34,IF(L513=2,26.04,IF(L513=3,20.6,IF(L513=4,12,IF(L513=5,11,IF(L513=6,10,IF(L513=7,9,IF(L513=8,8,0))))))))+IF(L513&lt;=8,0,IF(L513&lt;=16,6,0))-IF(L513&lt;=8,0,IF(L513&lt;=16,(L513-9)*0.17,0)),0)+IF(F513="JEOF",IF(L513=1,34,IF(L513=2,26.04,IF(L513=3,20.6,IF(L513=4,12,IF(L513=5,11,IF(L513=6,10,IF(L513=7,9,IF(L513=8,8,0))))))))+IF(L513&lt;=8,0,IF(L513&lt;=16,6,0))-IF(L513&lt;=8,0,IF(L513&lt;=16,(L513-9)*0.17,0)),0)+IF(F513="JnPČ",IF(L513=1,51,IF(L513=2,35.7,IF(L513=3,27,IF(L513=4,19.5,IF(L513=5,18,IF(L513=6,16.5,IF(L513=7,15,IF(L513=8,13.5,0))))))))+IF(L513&lt;=8,0,IF(L513&lt;=16,10,0))-IF(L513&lt;=8,0,IF(L513&lt;=16,(L513-9)*0.255,0)),0)+IF(F513="JnEČ",IF(L513=1,25.5,IF(L513=2,19.53,IF(L513=3,15.48,IF(L513=4,9,IF(L513=5,8.25,IF(L513=6,7.5,IF(L513=7,6.75,IF(L513=8,6,0))))))))+IF(L513&lt;=8,0,IF(L513&lt;=16,5,0))-IF(L513&lt;=8,0,IF(L513&lt;=16,(L513-9)*0.1275,0)),0)+IF(F513="JčPČ",IF(L513=1,21.25,IF(L513=2,14.5,IF(L513=3,11.5,IF(L513=4,7,IF(L513=5,6.5,IF(L513=6,6,IF(L513=7,5.5,IF(L513=8,5,0))))))))+IF(L513&lt;=8,0,IF(L513&lt;=16,4,0))-IF(L513&lt;=8,0,IF(L513&lt;=16,(L513-9)*0.10625,0)),0)+IF(F513="JčEČ",IF(L513=1,17,IF(L513=2,13.02,IF(L513=3,10.32,IF(L513=4,6,IF(L513=5,5.5,IF(L513=6,5,IF(L513=7,4.5,IF(L513=8,4,0))))))))+IF(L513&lt;=8,0,IF(L513&lt;=16,3,0))-IF(L513&lt;=8,0,IF(L513&lt;=16,(L513-9)*0.085,0)),0)+IF(F513="NEAK",IF(L513=1,11.48,IF(L513=2,8.79,IF(L513=3,6.97,IF(L513=4,4.05,IF(L513=5,3.71,IF(L513=6,3.38,IF(L513=7,3.04,IF(L513=8,2.7,0))))))))+IF(L513&lt;=8,0,IF(L513&lt;=16,2,IF(L513&lt;=24,1.3,0)))-IF(L513&lt;=8,0,IF(L513&lt;=16,(L513-9)*0.0574,IF(L513&lt;=24,(L513-17)*0.0574,0))),0))*IF(L513&lt;0,1,IF(OR(F513="PČ",F513="PŽ",F513="PT"),IF(J513&lt;32,J513/32,1),1))* IF(L513&lt;0,1,IF(OR(F513="EČ",F513="EŽ",F513="JOŽ",F513="JPČ",F513="NEAK"),IF(J513&lt;24,J513/24,1),1))*IF(L513&lt;0,1,IF(OR(F513="PČneol",F513="JEČ",F513="JEOF",F513="JnPČ",F513="JnEČ",F513="JčPČ",F513="JčEČ"),IF(J513&lt;16,J513/16,1),1))*IF(L513&lt;0,1,IF(F513="EČneol",IF(J513&lt;8,J513/8,1),1))</f>
        <v>11.98</v>
      </c>
      <c r="O513" s="9">
        <f t="shared" ref="O513:O515" si="223">IF(F513="OŽ",N513,IF(H513="Ne",IF(J513*0.3&lt;J513-L513,N513,0),IF(J513*0.1&lt;J513-L513,N513,0)))</f>
        <v>11.98</v>
      </c>
      <c r="P513" s="4">
        <f t="shared" ref="P513" si="224">IF(O513=0,0,IF(F513="OŽ",IF(L513&gt;35,0,IF(J513&gt;35,(36-L513)*1.836,((36-L513)-(36-J513))*1.836)),0)+IF(F513="PČ",IF(L513&gt;31,0,IF(J513&gt;31,(32-L513)*1.347,((32-L513)-(32-J513))*1.347)),0)+ IF(F513="PČneol",IF(L513&gt;15,0,IF(J513&gt;15,(16-L513)*0.255,((16-L513)-(16-J513))*0.255)),0)+IF(F513="PŽ",IF(L513&gt;31,0,IF(J513&gt;31,(32-L513)*0.255,((32-L513)-(32-J513))*0.255)),0)+IF(F513="EČ",IF(L513&gt;23,0,IF(J513&gt;23,(24-L513)*0.612,((24-L513)-(24-J513))*0.612)),0)+IF(F513="EČneol",IF(L513&gt;7,0,IF(J513&gt;7,(8-L513)*0.204,((8-L513)-(8-J513))*0.204)),0)+IF(F513="EŽ",IF(L513&gt;23,0,IF(J513&gt;23,(24-L513)*0.204,((24-L513)-(24-J513))*0.204)),0)+IF(F513="PT",IF(L513&gt;31,0,IF(J513&gt;31,(32-L513)*0.204,((32-L513)-(32-J513))*0.204)),0)+IF(F513="JOŽ",IF(L513&gt;23,0,IF(J513&gt;23,(24-L513)*0.255,((24-L513)-(24-J513))*0.255)),0)+IF(F513="JPČ",IF(L513&gt;23,0,IF(J513&gt;23,(24-L513)*0.204,((24-L513)-(24-J513))*0.204)),0)+IF(F513="JEČ",IF(L513&gt;15,0,IF(J513&gt;15,(16-L513)*0.102,((16-L513)-(16-J513))*0.102)),0)+IF(F513="JEOF",IF(L513&gt;15,0,IF(J513&gt;15,(16-L513)*0.102,((16-L513)-(16-J513))*0.102)),0)+IF(F513="JnPČ",IF(L513&gt;15,0,IF(J513&gt;15,(16-L513)*0.153,((16-L513)-(16-J513))*0.153)),0)+IF(F513="JnEČ",IF(L513&gt;15,0,IF(J513&gt;15,(16-L513)*0.0765,((16-L513)-(16-J513))*0.0765)),0)+IF(F513="JčPČ",IF(L513&gt;15,0,IF(J513&gt;15,(16-L513)*0.06375,((16-L513)-(16-J513))*0.06375)),0)+IF(F513="JčEČ",IF(L513&gt;15,0,IF(J513&gt;15,(16-L513)*0.051,((16-L513)-(16-J513))*0.051)),0)+IF(F513="NEAK",IF(L513&gt;23,0,IF(J513&gt;23,(24-L513)*0.03444,((24-L513)-(24-J513))*0.03444)),0))</f>
        <v>2.448</v>
      </c>
      <c r="Q513" s="11">
        <f t="shared" ref="Q513" si="225">IF(ISERROR(P513*100/N513),0,(P513*100/N513))</f>
        <v>20.434056761268778</v>
      </c>
      <c r="R513" s="10">
        <f t="shared" ref="R513:R515" si="226">IF(Q513&lt;=30,O513+P513,O513+O513*0.3)*IF(G513=1,0.4,IF(G513=2,0.75,IF(G513="1 (kas 4 m. 1 k. nerengiamos)",0.52,1)))*IF(D513="olimpinė",1,IF(M513="Ne",0.5,1))*IF(OR(A$5="Lietuvos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federacija"),IF(OR(J513&lt;8,K513&lt;16),0,1),1)*E513*IF(I513&lt;=1,1,1/I513)*IF(OR(A$5="Lietuvos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5.7712000000000003</v>
      </c>
      <c r="S513" s="8"/>
    </row>
    <row r="514" spans="1:19">
      <c r="A514" s="62">
        <v>2</v>
      </c>
      <c r="B514" s="62" t="s">
        <v>150</v>
      </c>
      <c r="C514" s="12" t="s">
        <v>44</v>
      </c>
      <c r="D514" s="62" t="s">
        <v>30</v>
      </c>
      <c r="E514" s="62">
        <v>1</v>
      </c>
      <c r="F514" s="62" t="s">
        <v>79</v>
      </c>
      <c r="G514" s="62">
        <v>1</v>
      </c>
      <c r="H514" s="62" t="s">
        <v>32</v>
      </c>
      <c r="I514" s="62"/>
      <c r="J514" s="62">
        <v>47</v>
      </c>
      <c r="K514" s="62">
        <v>16</v>
      </c>
      <c r="L514" s="62">
        <v>13</v>
      </c>
      <c r="M514" s="62" t="s">
        <v>33</v>
      </c>
      <c r="N514" s="3">
        <f t="shared" si="222"/>
        <v>11.64</v>
      </c>
      <c r="O514" s="9">
        <f t="shared" si="223"/>
        <v>11.64</v>
      </c>
      <c r="P514" s="4">
        <f t="shared" ref="P514:P515" si="227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2.2439999999999998</v>
      </c>
      <c r="Q514" s="11">
        <f t="shared" ref="Q514:Q515" si="228">IF(ISERROR(P514*100/N514),0,(P514*100/N514))</f>
        <v>19.278350515463913</v>
      </c>
      <c r="R514" s="10">
        <f t="shared" si="226"/>
        <v>5.5536000000000003</v>
      </c>
      <c r="S514" s="8"/>
    </row>
    <row r="515" spans="1:19" ht="45">
      <c r="A515" s="62">
        <v>3</v>
      </c>
      <c r="B515" s="62" t="s">
        <v>238</v>
      </c>
      <c r="C515" s="12" t="s">
        <v>37</v>
      </c>
      <c r="D515" s="62" t="s">
        <v>30</v>
      </c>
      <c r="E515" s="62">
        <v>3</v>
      </c>
      <c r="F515" s="62" t="s">
        <v>79</v>
      </c>
      <c r="G515" s="62">
        <v>1</v>
      </c>
      <c r="H515" s="62" t="s">
        <v>32</v>
      </c>
      <c r="I515" s="62"/>
      <c r="J515" s="62">
        <v>14</v>
      </c>
      <c r="K515" s="62">
        <v>16</v>
      </c>
      <c r="L515" s="62">
        <v>8</v>
      </c>
      <c r="M515" s="62" t="s">
        <v>33</v>
      </c>
      <c r="N515" s="3">
        <f t="shared" si="222"/>
        <v>10.5</v>
      </c>
      <c r="O515" s="9">
        <f t="shared" si="223"/>
        <v>10.5</v>
      </c>
      <c r="P515" s="4">
        <f t="shared" si="227"/>
        <v>1.224</v>
      </c>
      <c r="Q515" s="11">
        <f t="shared" si="228"/>
        <v>11.657142857142857</v>
      </c>
      <c r="R515" s="10">
        <f t="shared" si="226"/>
        <v>14.068800000000001</v>
      </c>
      <c r="S515" s="8"/>
    </row>
    <row r="516" spans="1:19">
      <c r="A516" s="65" t="s">
        <v>39</v>
      </c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7"/>
      <c r="R516" s="10">
        <f>SUM(R513:R515)</f>
        <v>25.393599999999999</v>
      </c>
      <c r="S516" s="8"/>
    </row>
    <row r="517" spans="1:19" ht="15.75">
      <c r="A517" s="24" t="s">
        <v>239</v>
      </c>
      <c r="B517" s="2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6"/>
      <c r="S517" s="8"/>
    </row>
    <row r="518" spans="1:19">
      <c r="A518" s="49" t="s">
        <v>51</v>
      </c>
      <c r="B518" s="49"/>
      <c r="C518" s="49"/>
      <c r="D518" s="49"/>
      <c r="E518" s="49"/>
      <c r="F518" s="49"/>
      <c r="G518" s="49"/>
      <c r="H518" s="49"/>
      <c r="I518" s="49"/>
      <c r="J518" s="15"/>
      <c r="K518" s="15"/>
      <c r="L518" s="15"/>
      <c r="M518" s="15"/>
      <c r="N518" s="15"/>
      <c r="O518" s="15"/>
      <c r="P518" s="15"/>
      <c r="Q518" s="15"/>
      <c r="R518" s="16"/>
      <c r="S518" s="8"/>
    </row>
    <row r="519" spans="1:19" s="8" customFormat="1">
      <c r="A519" s="49"/>
      <c r="B519" s="49"/>
      <c r="C519" s="49"/>
      <c r="D519" s="49"/>
      <c r="E519" s="49"/>
      <c r="F519" s="49"/>
      <c r="G519" s="49"/>
      <c r="H519" s="49"/>
      <c r="I519" s="49"/>
      <c r="J519" s="15"/>
      <c r="K519" s="15"/>
      <c r="L519" s="15"/>
      <c r="M519" s="15"/>
      <c r="N519" s="15"/>
      <c r="O519" s="15"/>
      <c r="P519" s="15"/>
      <c r="Q519" s="15"/>
      <c r="R519" s="16"/>
    </row>
    <row r="520" spans="1:19">
      <c r="A520" s="68" t="s">
        <v>240</v>
      </c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58"/>
      <c r="R520" s="8"/>
      <c r="S520" s="8"/>
    </row>
    <row r="521" spans="1:19" ht="18">
      <c r="A521" s="70" t="s">
        <v>27</v>
      </c>
      <c r="B521" s="71"/>
      <c r="C521" s="71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8"/>
      <c r="R521" s="8"/>
      <c r="S521" s="8"/>
    </row>
    <row r="522" spans="1:19">
      <c r="A522" s="68" t="s">
        <v>185</v>
      </c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58"/>
      <c r="R522" s="8"/>
      <c r="S522" s="8"/>
    </row>
    <row r="523" spans="1:19">
      <c r="A523" s="62">
        <v>1</v>
      </c>
      <c r="B523" s="62" t="s">
        <v>233</v>
      </c>
      <c r="C523" s="12" t="s">
        <v>29</v>
      </c>
      <c r="D523" s="62" t="s">
        <v>30</v>
      </c>
      <c r="E523" s="62">
        <v>1</v>
      </c>
      <c r="F523" s="62" t="s">
        <v>100</v>
      </c>
      <c r="G523" s="62">
        <v>1</v>
      </c>
      <c r="H523" s="62" t="s">
        <v>32</v>
      </c>
      <c r="I523" s="62"/>
      <c r="J523" s="62">
        <v>37</v>
      </c>
      <c r="K523" s="62">
        <v>16</v>
      </c>
      <c r="L523" s="62">
        <v>6</v>
      </c>
      <c r="M523" s="62" t="s">
        <v>33</v>
      </c>
      <c r="N523" s="3">
        <f t="shared" ref="N523:N525" si="229">(IF(F523="OŽ",IF(L523=1,550.8,IF(L523=2,426.38,IF(L523=3,342.14,IF(L523=4,181.44,IF(L523=5,168.48,IF(L523=6,155.52,IF(L523=7,148.5,IF(L523=8,144,0))))))))+IF(L523&lt;=8,0,IF(L523&lt;=16,137.7,IF(L523&lt;=24,108,IF(L523&lt;=32,80.1,IF(L523&lt;=36,52.2,0)))))-IF(L523&lt;=8,0,IF(L523&lt;=16,(L523-9)*2.754,IF(L523&lt;=24,(L523-17)* 2.754,IF(L523&lt;=32,(L523-25)* 2.754,IF(L523&lt;=36,(L523-33)*2.754,0))))),0)+IF(F523="PČ",IF(L523=1,449,IF(L523=2,314.6,IF(L523=3,238,IF(L523=4,172,IF(L523=5,159,IF(L523=6,145,IF(L523=7,132,IF(L523=8,119,0))))))))+IF(L523&lt;=8,0,IF(L523&lt;=16,88,IF(L523&lt;=24,55,IF(L523&lt;=32,22,0))))-IF(L523&lt;=8,0,IF(L523&lt;=16,(L523-9)*2.245,IF(L523&lt;=24,(L523-17)*2.245,IF(L523&lt;=32,(L523-25)*2.245,0)))),0)+IF(F523="PČneol",IF(L523=1,85,IF(L523=2,64.61,IF(L523=3,50.76,IF(L523=4,16.25,IF(L523=5,15,IF(L523=6,13.75,IF(L523=7,12.5,IF(L523=8,11.25,0))))))))+IF(L523&lt;=8,0,IF(L523&lt;=16,9,0))-IF(L523&lt;=8,0,IF(L523&lt;=16,(L523-9)*0.425,0)),0)+IF(F523="PŽ",IF(L523=1,85,IF(L523=2,59.5,IF(L523=3,45,IF(L523=4,32.5,IF(L523=5,30,IF(L523=6,27.5,IF(L523=7,25,IF(L523=8,22.5,0))))))))+IF(L523&lt;=8,0,IF(L523&lt;=16,19,IF(L523&lt;=24,13,IF(L523&lt;=32,8,0))))-IF(L523&lt;=8,0,IF(L523&lt;=16,(L523-9)*0.425,IF(L523&lt;=24,(L523-17)*0.425,IF(L523&lt;=32,(L523-25)*0.425,0)))),0)+IF(F523="EČ",IF(L523=1,204,IF(L523=2,156.24,IF(L523=3,123.84,IF(L523=4,72,IF(L523=5,66,IF(L523=6,60,IF(L523=7,54,IF(L523=8,48,0))))))))+IF(L523&lt;=8,0,IF(L523&lt;=16,40,IF(L523&lt;=24,25,0)))-IF(L523&lt;=8,0,IF(L523&lt;=16,(L523-9)*1.02,IF(L523&lt;=24,(L523-17)*1.02,0))),0)+IF(F523="EČneol",IF(L523=1,68,IF(L523=2,51.69,IF(L523=3,40.61,IF(L523=4,13,IF(L523=5,12,IF(L523=6,11,IF(L523=7,10,IF(L523=8,9,0)))))))))+IF(F523="EŽ",IF(L523=1,68,IF(L523=2,47.6,IF(L523=3,36,IF(L523=4,18,IF(L523=5,16.5,IF(L523=6,15,IF(L523=7,13.5,IF(L523=8,12,0))))))))+IF(L523&lt;=8,0,IF(L523&lt;=16,10,IF(L523&lt;=24,6,0)))-IF(L523&lt;=8,0,IF(L523&lt;=16,(L523-9)*0.34,IF(L523&lt;=24,(L523-17)*0.34,0))),0)+IF(F523="PT",IF(L523=1,68,IF(L523=2,52.08,IF(L523=3,41.28,IF(L523=4,24,IF(L523=5,22,IF(L523=6,20,IF(L523=7,18,IF(L523=8,16,0))))))))+IF(L523&lt;=8,0,IF(L523&lt;=16,13,IF(L523&lt;=24,9,IF(L523&lt;=32,4,0))))-IF(L523&lt;=8,0,IF(L523&lt;=16,(L523-9)*0.34,IF(L523&lt;=24,(L523-17)*0.34,IF(L523&lt;=32,(L523-25)*0.34,0)))),0)+IF(F523="JOŽ",IF(L523=1,85,IF(L523=2,59.5,IF(L523=3,45,IF(L523=4,32.5,IF(L523=5,30,IF(L523=6,27.5,IF(L523=7,25,IF(L523=8,22.5,0))))))))+IF(L523&lt;=8,0,IF(L523&lt;=16,19,IF(L523&lt;=24,13,0)))-IF(L523&lt;=8,0,IF(L523&lt;=16,(L523-9)*0.425,IF(L523&lt;=24,(L523-17)*0.425,0))),0)+IF(F523="JPČ",IF(L523=1,68,IF(L523=2,47.6,IF(L523=3,36,IF(L523=4,26,IF(L523=5,24,IF(L523=6,22,IF(L523=7,20,IF(L523=8,18,0))))))))+IF(L523&lt;=8,0,IF(L523&lt;=16,13,IF(L523&lt;=24,9,0)))-IF(L523&lt;=8,0,IF(L523&lt;=16,(L523-9)*0.34,IF(L523&lt;=24,(L523-17)*0.34,0))),0)+IF(F523="JEČ",IF(L523=1,34,IF(L523=2,26.04,IF(L523=3,20.6,IF(L523=4,12,IF(L523=5,11,IF(L523=6,10,IF(L523=7,9,IF(L523=8,8,0))))))))+IF(L523&lt;=8,0,IF(L523&lt;=16,6,0))-IF(L523&lt;=8,0,IF(L523&lt;=16,(L523-9)*0.17,0)),0)+IF(F523="JEOF",IF(L523=1,34,IF(L523=2,26.04,IF(L523=3,20.6,IF(L523=4,12,IF(L523=5,11,IF(L523=6,10,IF(L523=7,9,IF(L523=8,8,0))))))))+IF(L523&lt;=8,0,IF(L523&lt;=16,6,0))-IF(L523&lt;=8,0,IF(L523&lt;=16,(L523-9)*0.17,0)),0)+IF(F523="JnPČ",IF(L523=1,51,IF(L523=2,35.7,IF(L523=3,27,IF(L523=4,19.5,IF(L523=5,18,IF(L523=6,16.5,IF(L523=7,15,IF(L523=8,13.5,0))))))))+IF(L523&lt;=8,0,IF(L523&lt;=16,10,0))-IF(L523&lt;=8,0,IF(L523&lt;=16,(L523-9)*0.255,0)),0)+IF(F523="JnEČ",IF(L523=1,25.5,IF(L523=2,19.53,IF(L523=3,15.48,IF(L523=4,9,IF(L523=5,8.25,IF(L523=6,7.5,IF(L523=7,6.75,IF(L523=8,6,0))))))))+IF(L523&lt;=8,0,IF(L523&lt;=16,5,0))-IF(L523&lt;=8,0,IF(L523&lt;=16,(L523-9)*0.1275,0)),0)+IF(F523="JčPČ",IF(L523=1,21.25,IF(L523=2,14.5,IF(L523=3,11.5,IF(L523=4,7,IF(L523=5,6.5,IF(L523=6,6,IF(L523=7,5.5,IF(L523=8,5,0))))))))+IF(L523&lt;=8,0,IF(L523&lt;=16,4,0))-IF(L523&lt;=8,0,IF(L523&lt;=16,(L523-9)*0.10625,0)),0)+IF(F523="JčEČ",IF(L523=1,17,IF(L523=2,13.02,IF(L523=3,10.32,IF(L523=4,6,IF(L523=5,5.5,IF(L523=6,5,IF(L523=7,4.5,IF(L523=8,4,0))))))))+IF(L523&lt;=8,0,IF(L523&lt;=16,3,0))-IF(L523&lt;=8,0,IF(L523&lt;=16,(L523-9)*0.085,0)),0)+IF(F523="NEAK",IF(L523=1,11.48,IF(L523=2,8.79,IF(L523=3,6.97,IF(L523=4,4.05,IF(L523=5,3.71,IF(L523=6,3.38,IF(L523=7,3.04,IF(L523=8,2.7,0))))))))+IF(L523&lt;=8,0,IF(L523&lt;=16,2,IF(L523&lt;=24,1.3,0)))-IF(L523&lt;=8,0,IF(L523&lt;=16,(L523-9)*0.0574,IF(L523&lt;=24,(L523-17)*0.0574,0))),0))*IF(L523&lt;0,1,IF(OR(F523="PČ",F523="PŽ",F523="PT"),IF(J523&lt;32,J523/32,1),1))* IF(L523&lt;0,1,IF(OR(F523="EČ",F523="EŽ",F523="JOŽ",F523="JPČ",F523="NEAK"),IF(J523&lt;24,J523/24,1),1))*IF(L523&lt;0,1,IF(OR(F523="PČneol",F523="JEČ",F523="JEOF",F523="JnPČ",F523="JnEČ",F523="JčPČ",F523="JčEČ"),IF(J523&lt;16,J523/16,1),1))*IF(L523&lt;0,1,IF(F523="EČneol",IF(J523&lt;8,J523/8,1),1))</f>
        <v>7.5</v>
      </c>
      <c r="O523" s="9">
        <f t="shared" ref="O523:O525" si="230">IF(F523="OŽ",N523,IF(H523="Ne",IF(J523*0.3&lt;J523-L523,N523,0),IF(J523*0.1&lt;J523-L523,N523,0)))</f>
        <v>7.5</v>
      </c>
      <c r="P523" s="4">
        <f t="shared" ref="P523" si="231">IF(O523=0,0,IF(F523="OŽ",IF(L523&gt;35,0,IF(J523&gt;35,(36-L523)*1.836,((36-L523)-(36-J523))*1.836)),0)+IF(F523="PČ",IF(L523&gt;31,0,IF(J523&gt;31,(32-L523)*1.347,((32-L523)-(32-J523))*1.347)),0)+ IF(F523="PČneol",IF(L523&gt;15,0,IF(J523&gt;15,(16-L523)*0.255,((16-L523)-(16-J523))*0.255)),0)+IF(F523="PŽ",IF(L523&gt;31,0,IF(J523&gt;31,(32-L523)*0.255,((32-L523)-(32-J523))*0.255)),0)+IF(F523="EČ",IF(L523&gt;23,0,IF(J523&gt;23,(24-L523)*0.612,((24-L523)-(24-J523))*0.612)),0)+IF(F523="EČneol",IF(L523&gt;7,0,IF(J523&gt;7,(8-L523)*0.204,((8-L523)-(8-J523))*0.204)),0)+IF(F523="EŽ",IF(L523&gt;23,0,IF(J523&gt;23,(24-L523)*0.204,((24-L523)-(24-J523))*0.204)),0)+IF(F523="PT",IF(L523&gt;31,0,IF(J523&gt;31,(32-L523)*0.204,((32-L523)-(32-J523))*0.204)),0)+IF(F523="JOŽ",IF(L523&gt;23,0,IF(J523&gt;23,(24-L523)*0.255,((24-L523)-(24-J523))*0.255)),0)+IF(F523="JPČ",IF(L523&gt;23,0,IF(J523&gt;23,(24-L523)*0.204,((24-L523)-(24-J523))*0.204)),0)+IF(F523="JEČ",IF(L523&gt;15,0,IF(J523&gt;15,(16-L523)*0.102,((16-L523)-(16-J523))*0.102)),0)+IF(F523="JEOF",IF(L523&gt;15,0,IF(J523&gt;15,(16-L523)*0.102,((16-L523)-(16-J523))*0.102)),0)+IF(F523="JnPČ",IF(L523&gt;15,0,IF(J523&gt;15,(16-L523)*0.153,((16-L523)-(16-J523))*0.153)),0)+IF(F523="JnEČ",IF(L523&gt;15,0,IF(J523&gt;15,(16-L523)*0.0765,((16-L523)-(16-J523))*0.0765)),0)+IF(F523="JčPČ",IF(L523&gt;15,0,IF(J523&gt;15,(16-L523)*0.06375,((16-L523)-(16-J523))*0.06375)),0)+IF(F523="JčEČ",IF(L523&gt;15,0,IF(J523&gt;15,(16-L523)*0.051,((16-L523)-(16-J523))*0.051)),0)+IF(F523="NEAK",IF(L523&gt;23,0,IF(J523&gt;23,(24-L523)*0.03444,((24-L523)-(24-J523))*0.03444)),0))</f>
        <v>0.76500000000000001</v>
      </c>
      <c r="Q523" s="11">
        <f t="shared" ref="Q523" si="232">IF(ISERROR(P523*100/N523),0,(P523*100/N523))</f>
        <v>10.199999999999999</v>
      </c>
      <c r="R523" s="10">
        <f t="shared" ref="R523:R525" si="233">IF(Q523&lt;=30,O523+P523,O523+O523*0.3)*IF(G523=1,0.4,IF(G523=2,0.75,IF(G523="1 (kas 4 m. 1 k. nerengiamos)",0.52,1)))*IF(D523="olimpinė",1,IF(M523="Ne",0.5,1))*IF(OR(A$5="Lietuvos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federacija"),IF(OR(J523&lt;8,K523&lt;16),0,1),1)*E523*IF(I523&lt;=1,1,1/I523)*IF(OR(A$5="Lietuvos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3.3060000000000005</v>
      </c>
      <c r="S523" s="8"/>
    </row>
    <row r="524" spans="1:19">
      <c r="A524" s="62">
        <v>2</v>
      </c>
      <c r="B524" s="62" t="s">
        <v>233</v>
      </c>
      <c r="C524" s="12" t="s">
        <v>44</v>
      </c>
      <c r="D524" s="62" t="s">
        <v>30</v>
      </c>
      <c r="E524" s="62">
        <v>1</v>
      </c>
      <c r="F524" s="62" t="s">
        <v>100</v>
      </c>
      <c r="G524" s="62">
        <v>1</v>
      </c>
      <c r="H524" s="62" t="s">
        <v>32</v>
      </c>
      <c r="I524" s="62"/>
      <c r="J524" s="62">
        <v>38</v>
      </c>
      <c r="K524" s="62">
        <v>16</v>
      </c>
      <c r="L524" s="62">
        <v>10</v>
      </c>
      <c r="M524" s="62" t="s">
        <v>32</v>
      </c>
      <c r="N524" s="3">
        <f t="shared" si="229"/>
        <v>4.8724999999999996</v>
      </c>
      <c r="O524" s="9">
        <f t="shared" si="230"/>
        <v>4.8724999999999996</v>
      </c>
      <c r="P524" s="4">
        <f t="shared" ref="P524:P525" si="234">IF(O524=0,0,IF(F524="OŽ",IF(L524&gt;35,0,IF(J524&gt;35,(36-L524)*1.836,((36-L524)-(36-J524))*1.836)),0)+IF(F524="PČ",IF(L524&gt;31,0,IF(J524&gt;31,(32-L524)*1.347,((32-L524)-(32-J524))*1.347)),0)+ IF(F524="PČneol",IF(L524&gt;15,0,IF(J524&gt;15,(16-L524)*0.255,((16-L524)-(16-J524))*0.255)),0)+IF(F524="PŽ",IF(L524&gt;31,0,IF(J524&gt;31,(32-L524)*0.255,((32-L524)-(32-J524))*0.255)),0)+IF(F524="EČ",IF(L524&gt;23,0,IF(J524&gt;23,(24-L524)*0.612,((24-L524)-(24-J524))*0.612)),0)+IF(F524="EČneol",IF(L524&gt;7,0,IF(J524&gt;7,(8-L524)*0.204,((8-L524)-(8-J524))*0.204)),0)+IF(F524="EŽ",IF(L524&gt;23,0,IF(J524&gt;23,(24-L524)*0.204,((24-L524)-(24-J524))*0.204)),0)+IF(F524="PT",IF(L524&gt;31,0,IF(J524&gt;31,(32-L524)*0.204,((32-L524)-(32-J524))*0.204)),0)+IF(F524="JOŽ",IF(L524&gt;23,0,IF(J524&gt;23,(24-L524)*0.255,((24-L524)-(24-J524))*0.255)),0)+IF(F524="JPČ",IF(L524&gt;23,0,IF(J524&gt;23,(24-L524)*0.204,((24-L524)-(24-J524))*0.204)),0)+IF(F524="JEČ",IF(L524&gt;15,0,IF(J524&gt;15,(16-L524)*0.102,((16-L524)-(16-J524))*0.102)),0)+IF(F524="JEOF",IF(L524&gt;15,0,IF(J524&gt;15,(16-L524)*0.102,((16-L524)-(16-J524))*0.102)),0)+IF(F524="JnPČ",IF(L524&gt;15,0,IF(J524&gt;15,(16-L524)*0.153,((16-L524)-(16-J524))*0.153)),0)+IF(F524="JnEČ",IF(L524&gt;15,0,IF(J524&gt;15,(16-L524)*0.0765,((16-L524)-(16-J524))*0.0765)),0)+IF(F524="JčPČ",IF(L524&gt;15,0,IF(J524&gt;15,(16-L524)*0.06375,((16-L524)-(16-J524))*0.06375)),0)+IF(F524="JčEČ",IF(L524&gt;15,0,IF(J524&gt;15,(16-L524)*0.051,((16-L524)-(16-J524))*0.051)),0)+IF(F524="NEAK",IF(L524&gt;23,0,IF(J524&gt;23,(24-L524)*0.03444,((24-L524)-(24-J524))*0.03444)),0))</f>
        <v>0.45899999999999996</v>
      </c>
      <c r="Q524" s="11">
        <f t="shared" ref="Q524:Q525" si="235">IF(ISERROR(P524*100/N524),0,(P524*100/N524))</f>
        <v>9.4202154951257064</v>
      </c>
      <c r="R524" s="10">
        <f t="shared" si="233"/>
        <v>1.0662999999999998</v>
      </c>
      <c r="S524" s="8"/>
    </row>
    <row r="525" spans="1:19">
      <c r="A525" s="62">
        <v>3</v>
      </c>
      <c r="B525" s="62" t="s">
        <v>233</v>
      </c>
      <c r="C525" s="12" t="s">
        <v>34</v>
      </c>
      <c r="D525" s="62" t="s">
        <v>30</v>
      </c>
      <c r="E525" s="62">
        <v>1</v>
      </c>
      <c r="F525" s="62" t="s">
        <v>100</v>
      </c>
      <c r="G525" s="62">
        <v>1</v>
      </c>
      <c r="H525" s="62" t="s">
        <v>32</v>
      </c>
      <c r="I525" s="62"/>
      <c r="J525" s="62">
        <v>38</v>
      </c>
      <c r="K525" s="62">
        <v>16</v>
      </c>
      <c r="L525" s="62">
        <v>12</v>
      </c>
      <c r="M525" s="62" t="s">
        <v>32</v>
      </c>
      <c r="N525" s="3">
        <f t="shared" si="229"/>
        <v>4.6174999999999997</v>
      </c>
      <c r="O525" s="9">
        <f t="shared" si="230"/>
        <v>4.6174999999999997</v>
      </c>
      <c r="P525" s="4">
        <f t="shared" si="234"/>
        <v>0.30599999999999999</v>
      </c>
      <c r="Q525" s="11">
        <f t="shared" si="235"/>
        <v>6.6269626421223604</v>
      </c>
      <c r="R525" s="10">
        <f t="shared" si="233"/>
        <v>0.98470000000000002</v>
      </c>
      <c r="S525" s="8"/>
    </row>
    <row r="526" spans="1:19">
      <c r="A526" s="65" t="s">
        <v>39</v>
      </c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7"/>
      <c r="R526" s="10">
        <f>SUM(R523:R525)</f>
        <v>5.3570000000000002</v>
      </c>
      <c r="S526" s="8"/>
    </row>
    <row r="527" spans="1:19" ht="15.75">
      <c r="A527" s="24" t="s">
        <v>186</v>
      </c>
      <c r="B527" s="2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6"/>
      <c r="S527" s="8"/>
    </row>
    <row r="528" spans="1:19">
      <c r="A528" s="49" t="s">
        <v>51</v>
      </c>
      <c r="B528" s="49"/>
      <c r="C528" s="49"/>
      <c r="D528" s="49"/>
      <c r="E528" s="49"/>
      <c r="F528" s="49"/>
      <c r="G528" s="49"/>
      <c r="H528" s="49"/>
      <c r="I528" s="49"/>
      <c r="J528" s="15"/>
      <c r="K528" s="15"/>
      <c r="L528" s="15"/>
      <c r="M528" s="15"/>
      <c r="N528" s="15"/>
      <c r="O528" s="15"/>
      <c r="P528" s="15"/>
      <c r="Q528" s="15"/>
      <c r="R528" s="16"/>
      <c r="S528" s="8"/>
    </row>
    <row r="529" spans="1:18" s="8" customFormat="1" ht="1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15"/>
      <c r="K529" s="15"/>
      <c r="L529" s="15"/>
      <c r="M529" s="15"/>
      <c r="N529" s="15"/>
      <c r="O529" s="15"/>
      <c r="P529" s="15"/>
      <c r="Q529" s="15"/>
      <c r="R529" s="16"/>
    </row>
    <row r="530" spans="1:18" s="8" customFormat="1" ht="15" customHeight="1">
      <c r="A530" s="68" t="s">
        <v>241</v>
      </c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58"/>
      <c r="R530" s="16"/>
    </row>
    <row r="531" spans="1:18" s="8" customFormat="1" ht="15" customHeight="1">
      <c r="A531" s="70" t="s">
        <v>27</v>
      </c>
      <c r="B531" s="71"/>
      <c r="C531" s="71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8"/>
      <c r="R531" s="16"/>
    </row>
    <row r="532" spans="1:18" s="8" customFormat="1" ht="15" customHeight="1">
      <c r="A532" s="68" t="s">
        <v>242</v>
      </c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58"/>
      <c r="R532" s="16"/>
    </row>
    <row r="533" spans="1:18" s="8" customFormat="1" ht="15" customHeight="1">
      <c r="A533" s="62">
        <v>1</v>
      </c>
      <c r="B533" s="62" t="s">
        <v>243</v>
      </c>
      <c r="C533" s="12" t="s">
        <v>244</v>
      </c>
      <c r="D533" s="62" t="s">
        <v>30</v>
      </c>
      <c r="E533" s="62">
        <v>1</v>
      </c>
      <c r="F533" s="62" t="s">
        <v>31</v>
      </c>
      <c r="G533" s="62">
        <v>1</v>
      </c>
      <c r="H533" s="62" t="s">
        <v>32</v>
      </c>
      <c r="I533" s="62"/>
      <c r="J533" s="62">
        <v>65</v>
      </c>
      <c r="K533" s="62">
        <v>25</v>
      </c>
      <c r="L533" s="62">
        <v>25</v>
      </c>
      <c r="M533" s="62" t="s">
        <v>33</v>
      </c>
      <c r="N533" s="3">
        <f t="shared" ref="N533:N534" si="236">(IF(F533="OŽ",IF(L533=1,550.8,IF(L533=2,426.38,IF(L533=3,342.14,IF(L533=4,181.44,IF(L533=5,168.48,IF(L533=6,155.52,IF(L533=7,148.5,IF(L533=8,144,0))))))))+IF(L533&lt;=8,0,IF(L533&lt;=16,137.7,IF(L533&lt;=24,108,IF(L533&lt;=32,80.1,IF(L533&lt;=36,52.2,0)))))-IF(L533&lt;=8,0,IF(L533&lt;=16,(L533-9)*2.754,IF(L533&lt;=24,(L533-17)* 2.754,IF(L533&lt;=32,(L533-25)* 2.754,IF(L533&lt;=36,(L533-33)*2.754,0))))),0)+IF(F533="PČ",IF(L533=1,449,IF(L533=2,314.6,IF(L533=3,238,IF(L533=4,172,IF(L533=5,159,IF(L533=6,145,IF(L533=7,132,IF(L533=8,119,0))))))))+IF(L533&lt;=8,0,IF(L533&lt;=16,88,IF(L533&lt;=24,55,IF(L533&lt;=32,22,0))))-IF(L533&lt;=8,0,IF(L533&lt;=16,(L533-9)*2.245,IF(L533&lt;=24,(L533-17)*2.245,IF(L533&lt;=32,(L533-25)*2.245,0)))),0)+IF(F533="PČneol",IF(L533=1,85,IF(L533=2,64.61,IF(L533=3,50.76,IF(L533=4,16.25,IF(L533=5,15,IF(L533=6,13.75,IF(L533=7,12.5,IF(L533=8,11.25,0))))))))+IF(L533&lt;=8,0,IF(L533&lt;=16,9,0))-IF(L533&lt;=8,0,IF(L533&lt;=16,(L533-9)*0.425,0)),0)+IF(F533="PŽ",IF(L533=1,85,IF(L533=2,59.5,IF(L533=3,45,IF(L533=4,32.5,IF(L533=5,30,IF(L533=6,27.5,IF(L533=7,25,IF(L533=8,22.5,0))))))))+IF(L533&lt;=8,0,IF(L533&lt;=16,19,IF(L533&lt;=24,13,IF(L533&lt;=32,8,0))))-IF(L533&lt;=8,0,IF(L533&lt;=16,(L533-9)*0.425,IF(L533&lt;=24,(L533-17)*0.425,IF(L533&lt;=32,(L533-25)*0.425,0)))),0)+IF(F533="EČ",IF(L533=1,204,IF(L533=2,156.24,IF(L533=3,123.84,IF(L533=4,72,IF(L533=5,66,IF(L533=6,60,IF(L533=7,54,IF(L533=8,48,0))))))))+IF(L533&lt;=8,0,IF(L533&lt;=16,40,IF(L533&lt;=24,25,0)))-IF(L533&lt;=8,0,IF(L533&lt;=16,(L533-9)*1.02,IF(L533&lt;=24,(L533-17)*1.02,0))),0)+IF(F533="EČneol",IF(L533=1,68,IF(L533=2,51.69,IF(L533=3,40.61,IF(L533=4,13,IF(L533=5,12,IF(L533=6,11,IF(L533=7,10,IF(L533=8,9,0)))))))))+IF(F533="EŽ",IF(L533=1,68,IF(L533=2,47.6,IF(L533=3,36,IF(L533=4,18,IF(L533=5,16.5,IF(L533=6,15,IF(L533=7,13.5,IF(L533=8,12,0))))))))+IF(L533&lt;=8,0,IF(L533&lt;=16,10,IF(L533&lt;=24,6,0)))-IF(L533&lt;=8,0,IF(L533&lt;=16,(L533-9)*0.34,IF(L533&lt;=24,(L533-17)*0.34,0))),0)+IF(F533="PT",IF(L533=1,68,IF(L533=2,52.08,IF(L533=3,41.28,IF(L533=4,24,IF(L533=5,22,IF(L533=6,20,IF(L533=7,18,IF(L533=8,16,0))))))))+IF(L533&lt;=8,0,IF(L533&lt;=16,13,IF(L533&lt;=24,9,IF(L533&lt;=32,4,0))))-IF(L533&lt;=8,0,IF(L533&lt;=16,(L533-9)*0.34,IF(L533&lt;=24,(L533-17)*0.34,IF(L533&lt;=32,(L533-25)*0.34,0)))),0)+IF(F533="JOŽ",IF(L533=1,85,IF(L533=2,59.5,IF(L533=3,45,IF(L533=4,32.5,IF(L533=5,30,IF(L533=6,27.5,IF(L533=7,25,IF(L533=8,22.5,0))))))))+IF(L533&lt;=8,0,IF(L533&lt;=16,19,IF(L533&lt;=24,13,0)))-IF(L533&lt;=8,0,IF(L533&lt;=16,(L533-9)*0.425,IF(L533&lt;=24,(L533-17)*0.425,0))),0)+IF(F533="JPČ",IF(L533=1,68,IF(L533=2,47.6,IF(L533=3,36,IF(L533=4,26,IF(L533=5,24,IF(L533=6,22,IF(L533=7,20,IF(L533=8,18,0))))))))+IF(L533&lt;=8,0,IF(L533&lt;=16,13,IF(L533&lt;=24,9,0)))-IF(L533&lt;=8,0,IF(L533&lt;=16,(L533-9)*0.34,IF(L533&lt;=24,(L533-17)*0.34,0))),0)+IF(F533="JEČ",IF(L533=1,34,IF(L533=2,26.04,IF(L533=3,20.6,IF(L533=4,12,IF(L533=5,11,IF(L533=6,10,IF(L533=7,9,IF(L533=8,8,0))))))))+IF(L533&lt;=8,0,IF(L533&lt;=16,6,0))-IF(L533&lt;=8,0,IF(L533&lt;=16,(L533-9)*0.17,0)),0)+IF(F533="JEOF",IF(L533=1,34,IF(L533=2,26.04,IF(L533=3,20.6,IF(L533=4,12,IF(L533=5,11,IF(L533=6,10,IF(L533=7,9,IF(L533=8,8,0))))))))+IF(L533&lt;=8,0,IF(L533&lt;=16,6,0))-IF(L533&lt;=8,0,IF(L533&lt;=16,(L533-9)*0.17,0)),0)+IF(F533="JnPČ",IF(L533=1,51,IF(L533=2,35.7,IF(L533=3,27,IF(L533=4,19.5,IF(L533=5,18,IF(L533=6,16.5,IF(L533=7,15,IF(L533=8,13.5,0))))))))+IF(L533&lt;=8,0,IF(L533&lt;=16,10,0))-IF(L533&lt;=8,0,IF(L533&lt;=16,(L533-9)*0.255,0)),0)+IF(F533="JnEČ",IF(L533=1,25.5,IF(L533=2,19.53,IF(L533=3,15.48,IF(L533=4,9,IF(L533=5,8.25,IF(L533=6,7.5,IF(L533=7,6.75,IF(L533=8,6,0))))))))+IF(L533&lt;=8,0,IF(L533&lt;=16,5,0))-IF(L533&lt;=8,0,IF(L533&lt;=16,(L533-9)*0.1275,0)),0)+IF(F533="JčPČ",IF(L533=1,21.25,IF(L533=2,14.5,IF(L533=3,11.5,IF(L533=4,7,IF(L533=5,6.5,IF(L533=6,6,IF(L533=7,5.5,IF(L533=8,5,0))))))))+IF(L533&lt;=8,0,IF(L533&lt;=16,4,0))-IF(L533&lt;=8,0,IF(L533&lt;=16,(L533-9)*0.10625,0)),0)+IF(F533="JčEČ",IF(L533=1,17,IF(L533=2,13.02,IF(L533=3,10.32,IF(L533=4,6,IF(L533=5,5.5,IF(L533=6,5,IF(L533=7,4.5,IF(L533=8,4,0))))))))+IF(L533&lt;=8,0,IF(L533&lt;=16,3,0))-IF(L533&lt;=8,0,IF(L533&lt;=16,(L533-9)*0.085,0)),0)+IF(F533="NEAK",IF(L533=1,11.48,IF(L533=2,8.79,IF(L533=3,6.97,IF(L533=4,4.05,IF(L533=5,3.71,IF(L533=6,3.38,IF(L533=7,3.04,IF(L533=8,2.7,0))))))))+IF(L533&lt;=8,0,IF(L533&lt;=16,2,IF(L533&lt;=24,1.3,0)))-IF(L533&lt;=8,0,IF(L533&lt;=16,(L533-9)*0.0574,IF(L533&lt;=24,(L533-17)*0.0574,0))),0))*IF(L533&lt;0,1,IF(OR(F533="PČ",F533="PŽ",F533="PT"),IF(J533&lt;32,J533/32,1),1))* IF(L533&lt;0,1,IF(OR(F533="EČ",F533="EŽ",F533="JOŽ",F533="JPČ",F533="NEAK"),IF(J533&lt;24,J533/24,1),1))*IF(L533&lt;0,1,IF(OR(F533="PČneol",F533="JEČ",F533="JEOF",F533="JnPČ",F533="JnEČ",F533="JčPČ",F533="JčEČ"),IF(J533&lt;16,J533/16,1),1))*IF(L533&lt;0,1,IF(F533="EČneol",IF(J533&lt;8,J533/8,1),1))</f>
        <v>22</v>
      </c>
      <c r="O533" s="9">
        <f t="shared" ref="O533:O534" si="237">IF(F533="OŽ",N533,IF(H533="Ne",IF(J533*0.3&lt;J533-L533,N533,0),IF(J533*0.1&lt;J533-L533,N533,0)))</f>
        <v>22</v>
      </c>
      <c r="P533" s="4">
        <f t="shared" ref="P533:P534" si="238">IF(O533=0,0,IF(F533="OŽ",IF(L533&gt;35,0,IF(J533&gt;35,(36-L533)*1.836,((36-L533)-(36-J533))*1.836)),0)+IF(F533="PČ",IF(L533&gt;31,0,IF(J533&gt;31,(32-L533)*1.347,((32-L533)-(32-J533))*1.347)),0)+ IF(F533="PČneol",IF(L533&gt;15,0,IF(J533&gt;15,(16-L533)*0.255,((16-L533)-(16-J533))*0.255)),0)+IF(F533="PŽ",IF(L533&gt;31,0,IF(J533&gt;31,(32-L533)*0.255,((32-L533)-(32-J533))*0.255)),0)+IF(F533="EČ",IF(L533&gt;23,0,IF(J533&gt;23,(24-L533)*0.612,((24-L533)-(24-J533))*0.612)),0)+IF(F533="EČneol",IF(L533&gt;7,0,IF(J533&gt;7,(8-L533)*0.204,((8-L533)-(8-J533))*0.204)),0)+IF(F533="EŽ",IF(L533&gt;23,0,IF(J533&gt;23,(24-L533)*0.204,((24-L533)-(24-J533))*0.204)),0)+IF(F533="PT",IF(L533&gt;31,0,IF(J533&gt;31,(32-L533)*0.204,((32-L533)-(32-J533))*0.204)),0)+IF(F533="JOŽ",IF(L533&gt;23,0,IF(J533&gt;23,(24-L533)*0.255,((24-L533)-(24-J533))*0.255)),0)+IF(F533="JPČ",IF(L533&gt;23,0,IF(J533&gt;23,(24-L533)*0.204,((24-L533)-(24-J533))*0.204)),0)+IF(F533="JEČ",IF(L533&gt;15,0,IF(J533&gt;15,(16-L533)*0.102,((16-L533)-(16-J533))*0.102)),0)+IF(F533="JEOF",IF(L533&gt;15,0,IF(J533&gt;15,(16-L533)*0.102,((16-L533)-(16-J533))*0.102)),0)+IF(F533="JnPČ",IF(L533&gt;15,0,IF(J533&gt;15,(16-L533)*0.153,((16-L533)-(16-J533))*0.153)),0)+IF(F533="JnEČ",IF(L533&gt;15,0,IF(J533&gt;15,(16-L533)*0.0765,((16-L533)-(16-J533))*0.0765)),0)+IF(F533="JčPČ",IF(L533&gt;15,0,IF(J533&gt;15,(16-L533)*0.06375,((16-L533)-(16-J533))*0.06375)),0)+IF(F533="JčEČ",IF(L533&gt;15,0,IF(J533&gt;15,(16-L533)*0.051,((16-L533)-(16-J533))*0.051)),0)+IF(F533="NEAK",IF(L533&gt;23,0,IF(J533&gt;23,(24-L533)*0.03444,((24-L533)-(24-J533))*0.03444)),0))</f>
        <v>9.4290000000000003</v>
      </c>
      <c r="Q533" s="11">
        <f t="shared" ref="Q533:Q534" si="239">IF(ISERROR(P533*100/N533),0,(P533*100/N533))</f>
        <v>42.859090909090909</v>
      </c>
      <c r="R533" s="10">
        <f t="shared" ref="R533:R534" si="240">IF(Q533&lt;=30,O533+P533,O533+O533*0.3)*IF(G533=1,0.4,IF(G533=2,0.75,IF(G533="1 (kas 4 m. 1 k. nerengiamos)",0.52,1)))*IF(D533="olimpinė",1,IF(M533="Ne",0.5,1))*IF(OR(A$5="Lietuvos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federacija"),IF(OR(J533&lt;8,K533&lt;16),0,1),1)*E533*IF(I533&lt;=1,1,1/I533)*IF(OR(A$5="Lietuvos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11.440000000000001</v>
      </c>
    </row>
    <row r="534" spans="1:18" s="8" customFormat="1" ht="15" customHeight="1">
      <c r="A534" s="62">
        <v>2</v>
      </c>
      <c r="B534" s="62" t="s">
        <v>245</v>
      </c>
      <c r="C534" s="12" t="s">
        <v>244</v>
      </c>
      <c r="D534" s="62" t="s">
        <v>30</v>
      </c>
      <c r="E534" s="62">
        <v>1</v>
      </c>
      <c r="F534" s="62" t="s">
        <v>31</v>
      </c>
      <c r="G534" s="62">
        <v>1</v>
      </c>
      <c r="H534" s="62" t="s">
        <v>32</v>
      </c>
      <c r="I534" s="62"/>
      <c r="J534" s="62">
        <v>65</v>
      </c>
      <c r="K534" s="62">
        <v>25</v>
      </c>
      <c r="L534" s="62">
        <v>12</v>
      </c>
      <c r="M534" s="62" t="s">
        <v>33</v>
      </c>
      <c r="N534" s="3">
        <f t="shared" si="236"/>
        <v>81.265000000000001</v>
      </c>
      <c r="O534" s="9">
        <f t="shared" si="237"/>
        <v>81.265000000000001</v>
      </c>
      <c r="P534" s="4">
        <f t="shared" si="238"/>
        <v>26.939999999999998</v>
      </c>
      <c r="Q534" s="11">
        <f t="shared" si="239"/>
        <v>33.150802928690091</v>
      </c>
      <c r="R534" s="10">
        <f t="shared" si="240"/>
        <v>42.257800000000003</v>
      </c>
    </row>
    <row r="535" spans="1:18" s="8" customFormat="1" ht="15" customHeight="1">
      <c r="A535" s="65" t="s">
        <v>39</v>
      </c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7"/>
      <c r="R535" s="10">
        <f>SUM(R532:R534)</f>
        <v>53.697800000000001</v>
      </c>
    </row>
    <row r="536" spans="1:18" s="8" customFormat="1" ht="15" customHeight="1">
      <c r="A536" s="24" t="s">
        <v>246</v>
      </c>
      <c r="B536" s="24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6"/>
    </row>
    <row r="537" spans="1:18" s="8" customFormat="1" ht="15" customHeight="1">
      <c r="A537" s="49" t="s">
        <v>51</v>
      </c>
      <c r="B537" s="49"/>
      <c r="C537" s="49"/>
      <c r="D537" s="49"/>
      <c r="E537" s="49"/>
      <c r="F537" s="49"/>
      <c r="G537" s="49"/>
      <c r="H537" s="49"/>
      <c r="I537" s="49"/>
      <c r="J537" s="15"/>
      <c r="K537" s="15"/>
      <c r="L537" s="15"/>
      <c r="M537" s="15"/>
      <c r="N537" s="15"/>
      <c r="O537" s="15"/>
      <c r="P537" s="15"/>
      <c r="Q537" s="15"/>
      <c r="R537" s="16"/>
    </row>
    <row r="538" spans="1:18" s="8" customFormat="1" ht="15" customHeight="1">
      <c r="A538" s="68" t="s">
        <v>247</v>
      </c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58"/>
      <c r="R538" s="16"/>
    </row>
    <row r="539" spans="1:18" s="8" customFormat="1" ht="15" customHeight="1">
      <c r="A539" s="70" t="s">
        <v>27</v>
      </c>
      <c r="B539" s="71"/>
      <c r="C539" s="71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8"/>
      <c r="R539" s="16"/>
    </row>
    <row r="540" spans="1:18" s="8" customFormat="1" ht="15" customHeight="1">
      <c r="A540" s="73" t="s">
        <v>248</v>
      </c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58"/>
      <c r="R540" s="16"/>
    </row>
    <row r="541" spans="1:18" s="8" customFormat="1" ht="15" customHeight="1">
      <c r="A541" s="62">
        <v>1</v>
      </c>
      <c r="B541" s="62" t="s">
        <v>249</v>
      </c>
      <c r="C541" s="12" t="s">
        <v>250</v>
      </c>
      <c r="D541" s="62" t="s">
        <v>30</v>
      </c>
      <c r="E541" s="62">
        <v>3</v>
      </c>
      <c r="F541" s="62" t="s">
        <v>68</v>
      </c>
      <c r="G541" s="62">
        <v>2</v>
      </c>
      <c r="H541" s="62" t="s">
        <v>32</v>
      </c>
      <c r="I541" s="62"/>
      <c r="J541" s="62">
        <v>34</v>
      </c>
      <c r="K541" s="62">
        <v>20</v>
      </c>
      <c r="L541" s="62">
        <v>17</v>
      </c>
      <c r="M541" s="62" t="s">
        <v>33</v>
      </c>
      <c r="N541" s="3">
        <f t="shared" ref="N541" si="241">(IF(F541="OŽ",IF(L541=1,550.8,IF(L541=2,426.38,IF(L541=3,342.14,IF(L541=4,181.44,IF(L541=5,168.48,IF(L541=6,155.52,IF(L541=7,148.5,IF(L541=8,144,0))))))))+IF(L541&lt;=8,0,IF(L541&lt;=16,137.7,IF(L541&lt;=24,108,IF(L541&lt;=32,80.1,IF(L541&lt;=36,52.2,0)))))-IF(L541&lt;=8,0,IF(L541&lt;=16,(L541-9)*2.754,IF(L541&lt;=24,(L541-17)* 2.754,IF(L541&lt;=32,(L541-25)* 2.754,IF(L541&lt;=36,(L541-33)*2.754,0))))),0)+IF(F541="PČ",IF(L541=1,449,IF(L541=2,314.6,IF(L541=3,238,IF(L541=4,172,IF(L541=5,159,IF(L541=6,145,IF(L541=7,132,IF(L541=8,119,0))))))))+IF(L541&lt;=8,0,IF(L541&lt;=16,88,IF(L541&lt;=24,55,IF(L541&lt;=32,22,0))))-IF(L541&lt;=8,0,IF(L541&lt;=16,(L541-9)*2.245,IF(L541&lt;=24,(L541-17)*2.245,IF(L541&lt;=32,(L541-25)*2.245,0)))),0)+IF(F541="PČneol",IF(L541=1,85,IF(L541=2,64.61,IF(L541=3,50.76,IF(L541=4,16.25,IF(L541=5,15,IF(L541=6,13.75,IF(L541=7,12.5,IF(L541=8,11.25,0))))))))+IF(L541&lt;=8,0,IF(L541&lt;=16,9,0))-IF(L541&lt;=8,0,IF(L541&lt;=16,(L541-9)*0.425,0)),0)+IF(F541="PŽ",IF(L541=1,85,IF(L541=2,59.5,IF(L541=3,45,IF(L541=4,32.5,IF(L541=5,30,IF(L541=6,27.5,IF(L541=7,25,IF(L541=8,22.5,0))))))))+IF(L541&lt;=8,0,IF(L541&lt;=16,19,IF(L541&lt;=24,13,IF(L541&lt;=32,8,0))))-IF(L541&lt;=8,0,IF(L541&lt;=16,(L541-9)*0.425,IF(L541&lt;=24,(L541-17)*0.425,IF(L541&lt;=32,(L541-25)*0.425,0)))),0)+IF(F541="EČ",IF(L541=1,204,IF(L541=2,156.24,IF(L541=3,123.84,IF(L541=4,72,IF(L541=5,66,IF(L541=6,60,IF(L541=7,54,IF(L541=8,48,0))))))))+IF(L541&lt;=8,0,IF(L541&lt;=16,40,IF(L541&lt;=24,25,0)))-IF(L541&lt;=8,0,IF(L541&lt;=16,(L541-9)*1.02,IF(L541&lt;=24,(L541-17)*1.02,0))),0)+IF(F541="EČneol",IF(L541=1,68,IF(L541=2,51.69,IF(L541=3,40.61,IF(L541=4,13,IF(L541=5,12,IF(L541=6,11,IF(L541=7,10,IF(L541=8,9,0)))))))))+IF(F541="EŽ",IF(L541=1,68,IF(L541=2,47.6,IF(L541=3,36,IF(L541=4,18,IF(L541=5,16.5,IF(L541=6,15,IF(L541=7,13.5,IF(L541=8,12,0))))))))+IF(L541&lt;=8,0,IF(L541&lt;=16,10,IF(L541&lt;=24,6,0)))-IF(L541&lt;=8,0,IF(L541&lt;=16,(L541-9)*0.34,IF(L541&lt;=24,(L541-17)*0.34,0))),0)+IF(F541="PT",IF(L541=1,68,IF(L541=2,52.08,IF(L541=3,41.28,IF(L541=4,24,IF(L541=5,22,IF(L541=6,20,IF(L541=7,18,IF(L541=8,16,0))))))))+IF(L541&lt;=8,0,IF(L541&lt;=16,13,IF(L541&lt;=24,9,IF(L541&lt;=32,4,0))))-IF(L541&lt;=8,0,IF(L541&lt;=16,(L541-9)*0.34,IF(L541&lt;=24,(L541-17)*0.34,IF(L541&lt;=32,(L541-25)*0.34,0)))),0)+IF(F541="JOŽ",IF(L541=1,85,IF(L541=2,59.5,IF(L541=3,45,IF(L541=4,32.5,IF(L541=5,30,IF(L541=6,27.5,IF(L541=7,25,IF(L541=8,22.5,0))))))))+IF(L541&lt;=8,0,IF(L541&lt;=16,19,IF(L541&lt;=24,13,0)))-IF(L541&lt;=8,0,IF(L541&lt;=16,(L541-9)*0.425,IF(L541&lt;=24,(L541-17)*0.425,0))),0)+IF(F541="JPČ",IF(L541=1,68,IF(L541=2,47.6,IF(L541=3,36,IF(L541=4,26,IF(L541=5,24,IF(L541=6,22,IF(L541=7,20,IF(L541=8,18,0))))))))+IF(L541&lt;=8,0,IF(L541&lt;=16,13,IF(L541&lt;=24,9,0)))-IF(L541&lt;=8,0,IF(L541&lt;=16,(L541-9)*0.34,IF(L541&lt;=24,(L541-17)*0.34,0))),0)+IF(F541="JEČ",IF(L541=1,34,IF(L541=2,26.04,IF(L541=3,20.6,IF(L541=4,12,IF(L541=5,11,IF(L541=6,10,IF(L541=7,9,IF(L541=8,8,0))))))))+IF(L541&lt;=8,0,IF(L541&lt;=16,6,0))-IF(L541&lt;=8,0,IF(L541&lt;=16,(L541-9)*0.17,0)),0)+IF(F541="JEOF",IF(L541=1,34,IF(L541=2,26.04,IF(L541=3,20.6,IF(L541=4,12,IF(L541=5,11,IF(L541=6,10,IF(L541=7,9,IF(L541=8,8,0))))))))+IF(L541&lt;=8,0,IF(L541&lt;=16,6,0))-IF(L541&lt;=8,0,IF(L541&lt;=16,(L541-9)*0.17,0)),0)+IF(F541="JnPČ",IF(L541=1,51,IF(L541=2,35.7,IF(L541=3,27,IF(L541=4,19.5,IF(L541=5,18,IF(L541=6,16.5,IF(L541=7,15,IF(L541=8,13.5,0))))))))+IF(L541&lt;=8,0,IF(L541&lt;=16,10,0))-IF(L541&lt;=8,0,IF(L541&lt;=16,(L541-9)*0.255,0)),0)+IF(F541="JnEČ",IF(L541=1,25.5,IF(L541=2,19.53,IF(L541=3,15.48,IF(L541=4,9,IF(L541=5,8.25,IF(L541=6,7.5,IF(L541=7,6.75,IF(L541=8,6,0))))))))+IF(L541&lt;=8,0,IF(L541&lt;=16,5,0))-IF(L541&lt;=8,0,IF(L541&lt;=16,(L541-9)*0.1275,0)),0)+IF(F541="JčPČ",IF(L541=1,21.25,IF(L541=2,14.5,IF(L541=3,11.5,IF(L541=4,7,IF(L541=5,6.5,IF(L541=6,6,IF(L541=7,5.5,IF(L541=8,5,0))))))))+IF(L541&lt;=8,0,IF(L541&lt;=16,4,0))-IF(L541&lt;=8,0,IF(L541&lt;=16,(L541-9)*0.10625,0)),0)+IF(F541="JčEČ",IF(L541=1,17,IF(L541=2,13.02,IF(L541=3,10.32,IF(L541=4,6,IF(L541=5,5.5,IF(L541=6,5,IF(L541=7,4.5,IF(L541=8,4,0))))))))+IF(L541&lt;=8,0,IF(L541&lt;=16,3,0))-IF(L541&lt;=8,0,IF(L541&lt;=16,(L541-9)*0.085,0)),0)+IF(F541="NEAK",IF(L541=1,11.48,IF(L541=2,8.79,IF(L541=3,6.97,IF(L541=4,4.05,IF(L541=5,3.71,IF(L541=6,3.38,IF(L541=7,3.04,IF(L541=8,2.7,0))))))))+IF(L541&lt;=8,0,IF(L541&lt;=16,2,IF(L541&lt;=24,1.3,0)))-IF(L541&lt;=8,0,IF(L541&lt;=16,(L541-9)*0.0574,IF(L541&lt;=24,(L541-17)*0.0574,0))),0))*IF(L541&lt;0,1,IF(OR(F541="PČ",F541="PŽ",F541="PT"),IF(J541&lt;32,J541/32,1),1))* IF(L541&lt;0,1,IF(OR(F541="EČ",F541="EŽ",F541="JOŽ",F541="JPČ",F541="NEAK"),IF(J541&lt;24,J541/24,1),1))*IF(L541&lt;0,1,IF(OR(F541="PČneol",F541="JEČ",F541="JEOF",F541="JnPČ",F541="JnEČ",F541="JčPČ",F541="JčEČ"),IF(J541&lt;16,J541/16,1),1))*IF(L541&lt;0,1,IF(F541="EČneol",IF(J541&lt;8,J541/8,1),1))</f>
        <v>25</v>
      </c>
      <c r="O541" s="9">
        <f t="shared" ref="O541" si="242">IF(F541="OŽ",N541,IF(H541="Ne",IF(J541*0.3&lt;J541-L541,N541,0),IF(J541*0.1&lt;J541-L541,N541,0)))</f>
        <v>25</v>
      </c>
      <c r="P541" s="4">
        <f t="shared" ref="P541" si="243">IF(O541=0,0,IF(F541="OŽ",IF(L541&gt;35,0,IF(J541&gt;35,(36-L541)*1.836,((36-L541)-(36-J541))*1.836)),0)+IF(F541="PČ",IF(L541&gt;31,0,IF(J541&gt;31,(32-L541)*1.347,((32-L541)-(32-J541))*1.347)),0)+ IF(F541="PČneol",IF(L541&gt;15,0,IF(J541&gt;15,(16-L541)*0.255,((16-L541)-(16-J541))*0.255)),0)+IF(F541="PŽ",IF(L541&gt;31,0,IF(J541&gt;31,(32-L541)*0.255,((32-L541)-(32-J541))*0.255)),0)+IF(F541="EČ",IF(L541&gt;23,0,IF(J541&gt;23,(24-L541)*0.612,((24-L541)-(24-J541))*0.612)),0)+IF(F541="EČneol",IF(L541&gt;7,0,IF(J541&gt;7,(8-L541)*0.204,((8-L541)-(8-J541))*0.204)),0)+IF(F541="EŽ",IF(L541&gt;23,0,IF(J541&gt;23,(24-L541)*0.204,((24-L541)-(24-J541))*0.204)),0)+IF(F541="PT",IF(L541&gt;31,0,IF(J541&gt;31,(32-L541)*0.204,((32-L541)-(32-J541))*0.204)),0)+IF(F541="JOŽ",IF(L541&gt;23,0,IF(J541&gt;23,(24-L541)*0.255,((24-L541)-(24-J541))*0.255)),0)+IF(F541="JPČ",IF(L541&gt;23,0,IF(J541&gt;23,(24-L541)*0.204,((24-L541)-(24-J541))*0.204)),0)+IF(F541="JEČ",IF(L541&gt;15,0,IF(J541&gt;15,(16-L541)*0.102,((16-L541)-(16-J541))*0.102)),0)+IF(F541="JEOF",IF(L541&gt;15,0,IF(J541&gt;15,(16-L541)*0.102,((16-L541)-(16-J541))*0.102)),0)+IF(F541="JnPČ",IF(L541&gt;15,0,IF(J541&gt;15,(16-L541)*0.153,((16-L541)-(16-J541))*0.153)),0)+IF(F541="JnEČ",IF(L541&gt;15,0,IF(J541&gt;15,(16-L541)*0.0765,((16-L541)-(16-J541))*0.0765)),0)+IF(F541="JčPČ",IF(L541&gt;15,0,IF(J541&gt;15,(16-L541)*0.06375,((16-L541)-(16-J541))*0.06375)),0)+IF(F541="JčEČ",IF(L541&gt;15,0,IF(J541&gt;15,(16-L541)*0.051,((16-L541)-(16-J541))*0.051)),0)+IF(F541="NEAK",IF(L541&gt;23,0,IF(J541&gt;23,(24-L541)*0.03444,((24-L541)-(24-J541))*0.03444)),0))</f>
        <v>4.2839999999999998</v>
      </c>
      <c r="Q541" s="11">
        <f t="shared" ref="Q541" si="244">IF(ISERROR(P541*100/N541),0,(P541*100/N541))</f>
        <v>17.135999999999999</v>
      </c>
      <c r="R541" s="10">
        <f t="shared" ref="R541" si="245">IF(Q541&lt;=30,O541+P541,O541+O541*0.3)*IF(G541=1,0.4,IF(G541=2,0.75,IF(G541="1 (kas 4 m. 1 k. nerengiamos)",0.52,1)))*IF(D541="olimpinė",1,IF(M541="Ne",0.5,1))*IF(OR(A$5="Lietuvos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federacija"),IF(OR(J541&lt;8,K541&lt;16),0,1),1)*E541*IF(I541&lt;=1,1,1/I541)*IF(OR(A$5="Lietuvos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65.88900000000001</v>
      </c>
    </row>
    <row r="542" spans="1:18" s="8" customFormat="1" ht="15" customHeight="1">
      <c r="A542" s="65" t="s">
        <v>39</v>
      </c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7"/>
      <c r="R542" s="10">
        <f>SUM(R540:R541)</f>
        <v>65.88900000000001</v>
      </c>
    </row>
    <row r="543" spans="1:18" s="8" customFormat="1" ht="15" customHeight="1">
      <c r="A543" s="24" t="s">
        <v>251</v>
      </c>
      <c r="B543" s="2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 ht="15" customHeight="1">
      <c r="A544" s="49" t="s">
        <v>51</v>
      </c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s="8" customFormat="1" ht="15" customHeight="1">
      <c r="A545" s="68" t="s">
        <v>252</v>
      </c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58"/>
      <c r="R545" s="16"/>
    </row>
    <row r="546" spans="1:18" s="8" customFormat="1" ht="15" customHeight="1">
      <c r="A546" s="70" t="s">
        <v>27</v>
      </c>
      <c r="B546" s="71"/>
      <c r="C546" s="71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8"/>
      <c r="R546" s="16"/>
    </row>
    <row r="547" spans="1:18" s="8" customFormat="1" ht="15" customHeight="1">
      <c r="A547" s="68" t="s">
        <v>253</v>
      </c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58"/>
      <c r="R547" s="16"/>
    </row>
    <row r="548" spans="1:18" s="8" customFormat="1" ht="15" customHeight="1">
      <c r="A548" s="62">
        <v>1</v>
      </c>
      <c r="B548" s="62" t="s">
        <v>243</v>
      </c>
      <c r="C548" s="12" t="s">
        <v>244</v>
      </c>
      <c r="D548" s="62" t="s">
        <v>30</v>
      </c>
      <c r="E548" s="62">
        <v>1</v>
      </c>
      <c r="F548" s="62" t="s">
        <v>31</v>
      </c>
      <c r="G548" s="62">
        <v>1</v>
      </c>
      <c r="H548" s="62" t="s">
        <v>32</v>
      </c>
      <c r="I548" s="62"/>
      <c r="J548" s="62">
        <v>64</v>
      </c>
      <c r="K548" s="62">
        <v>24</v>
      </c>
      <c r="L548" s="62">
        <v>17</v>
      </c>
      <c r="M548" s="62" t="s">
        <v>33</v>
      </c>
      <c r="N548" s="3">
        <f t="shared" ref="N548:N549" si="246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55</v>
      </c>
      <c r="O548" s="9">
        <f t="shared" ref="O548:O549" si="247">IF(F548="OŽ",N548,IF(H548="Ne",IF(J548*0.3&lt;J548-L548,N548,0),IF(J548*0.1&lt;J548-L548,N548,0)))</f>
        <v>55</v>
      </c>
      <c r="P548" s="4">
        <f t="shared" ref="P548:P549" si="248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20.204999999999998</v>
      </c>
      <c r="Q548" s="11">
        <f t="shared" ref="Q548:Q549" si="249">IF(ISERROR(P548*100/N548),0,(P548*100/N548))</f>
        <v>36.736363636363635</v>
      </c>
      <c r="R548" s="10">
        <f t="shared" ref="R548:R549" si="250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28.6</v>
      </c>
    </row>
    <row r="549" spans="1:18" s="8" customFormat="1" ht="15" customHeight="1">
      <c r="A549" s="62">
        <v>2</v>
      </c>
      <c r="B549" s="62" t="s">
        <v>245</v>
      </c>
      <c r="C549" s="12" t="s">
        <v>244</v>
      </c>
      <c r="D549" s="62" t="s">
        <v>30</v>
      </c>
      <c r="E549" s="62">
        <v>1</v>
      </c>
      <c r="F549" s="62" t="s">
        <v>31</v>
      </c>
      <c r="G549" s="62">
        <v>1</v>
      </c>
      <c r="H549" s="62" t="s">
        <v>32</v>
      </c>
      <c r="I549" s="62"/>
      <c r="J549" s="62">
        <v>64</v>
      </c>
      <c r="K549" s="62">
        <v>24</v>
      </c>
      <c r="L549" s="62">
        <v>29</v>
      </c>
      <c r="M549" s="62" t="s">
        <v>33</v>
      </c>
      <c r="N549" s="3">
        <f t="shared" si="246"/>
        <v>13.02</v>
      </c>
      <c r="O549" s="9">
        <f t="shared" si="247"/>
        <v>13.02</v>
      </c>
      <c r="P549" s="4">
        <f t="shared" si="248"/>
        <v>4.0410000000000004</v>
      </c>
      <c r="Q549" s="11">
        <f t="shared" si="249"/>
        <v>31.036866359447007</v>
      </c>
      <c r="R549" s="10">
        <f t="shared" si="250"/>
        <v>6.7703999999999995</v>
      </c>
    </row>
    <row r="550" spans="1:18" s="8" customFormat="1" ht="15" customHeight="1">
      <c r="A550" s="65" t="s">
        <v>39</v>
      </c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7"/>
      <c r="R550" s="10">
        <f>SUM(R547:R549)</f>
        <v>35.370400000000004</v>
      </c>
    </row>
    <row r="551" spans="1:18" s="8" customFormat="1" ht="15" customHeight="1">
      <c r="A551" s="24" t="s">
        <v>254</v>
      </c>
      <c r="B551" s="2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6"/>
    </row>
    <row r="552" spans="1:18" s="8" customFormat="1" ht="15" customHeight="1">
      <c r="A552" s="49" t="s">
        <v>51</v>
      </c>
      <c r="B552" s="49"/>
      <c r="C552" s="49"/>
      <c r="D552" s="49"/>
      <c r="E552" s="49"/>
      <c r="F552" s="49"/>
      <c r="G552" s="49"/>
      <c r="H552" s="49"/>
      <c r="I552" s="49"/>
      <c r="J552" s="15"/>
      <c r="K552" s="15"/>
      <c r="L552" s="15"/>
      <c r="M552" s="15"/>
      <c r="N552" s="15"/>
      <c r="O552" s="15"/>
      <c r="P552" s="15"/>
      <c r="Q552" s="15"/>
      <c r="R552" s="16"/>
    </row>
    <row r="553" spans="1:18" s="8" customFormat="1" ht="15" customHeight="1">
      <c r="A553" s="68" t="s">
        <v>255</v>
      </c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58"/>
      <c r="R553" s="16"/>
    </row>
    <row r="554" spans="1:18" s="8" customFormat="1" ht="15" customHeight="1">
      <c r="A554" s="70" t="s">
        <v>27</v>
      </c>
      <c r="B554" s="71"/>
      <c r="C554" s="71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8"/>
      <c r="R554" s="16"/>
    </row>
    <row r="555" spans="1:18" s="8" customFormat="1" ht="15" customHeight="1">
      <c r="A555" s="68" t="s">
        <v>256</v>
      </c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58"/>
      <c r="R555" s="16"/>
    </row>
    <row r="556" spans="1:18" s="8" customFormat="1" ht="15" customHeight="1">
      <c r="A556" s="62">
        <v>1</v>
      </c>
      <c r="B556" s="62" t="s">
        <v>245</v>
      </c>
      <c r="C556" s="12" t="s">
        <v>244</v>
      </c>
      <c r="D556" s="62" t="s">
        <v>30</v>
      </c>
      <c r="E556" s="62">
        <v>1</v>
      </c>
      <c r="F556" s="62" t="s">
        <v>31</v>
      </c>
      <c r="G556" s="62">
        <v>1</v>
      </c>
      <c r="H556" s="62" t="s">
        <v>32</v>
      </c>
      <c r="I556" s="62"/>
      <c r="J556" s="62">
        <v>66</v>
      </c>
      <c r="K556" s="62">
        <v>25</v>
      </c>
      <c r="L556" s="62">
        <v>14</v>
      </c>
      <c r="M556" s="62" t="s">
        <v>33</v>
      </c>
      <c r="N556" s="3">
        <f t="shared" ref="N556:N557" si="251">(IF(F556="OŽ",IF(L556=1,550.8,IF(L556=2,426.38,IF(L556=3,342.14,IF(L556=4,181.44,IF(L556=5,168.48,IF(L556=6,155.52,IF(L556=7,148.5,IF(L556=8,144,0))))))))+IF(L556&lt;=8,0,IF(L556&lt;=16,137.7,IF(L556&lt;=24,108,IF(L556&lt;=32,80.1,IF(L556&lt;=36,52.2,0)))))-IF(L556&lt;=8,0,IF(L556&lt;=16,(L556-9)*2.754,IF(L556&lt;=24,(L556-17)* 2.754,IF(L556&lt;=32,(L556-25)* 2.754,IF(L556&lt;=36,(L556-33)*2.754,0))))),0)+IF(F556="PČ",IF(L556=1,449,IF(L556=2,314.6,IF(L556=3,238,IF(L556=4,172,IF(L556=5,159,IF(L556=6,145,IF(L556=7,132,IF(L556=8,119,0))))))))+IF(L556&lt;=8,0,IF(L556&lt;=16,88,IF(L556&lt;=24,55,IF(L556&lt;=32,22,0))))-IF(L556&lt;=8,0,IF(L556&lt;=16,(L556-9)*2.245,IF(L556&lt;=24,(L556-17)*2.245,IF(L556&lt;=32,(L556-25)*2.245,0)))),0)+IF(F556="PČneol",IF(L556=1,85,IF(L556=2,64.61,IF(L556=3,50.76,IF(L556=4,16.25,IF(L556=5,15,IF(L556=6,13.75,IF(L556=7,12.5,IF(L556=8,11.25,0))))))))+IF(L556&lt;=8,0,IF(L556&lt;=16,9,0))-IF(L556&lt;=8,0,IF(L556&lt;=16,(L556-9)*0.425,0)),0)+IF(F556="PŽ",IF(L556=1,85,IF(L556=2,59.5,IF(L556=3,45,IF(L556=4,32.5,IF(L556=5,30,IF(L556=6,27.5,IF(L556=7,25,IF(L556=8,22.5,0))))))))+IF(L556&lt;=8,0,IF(L556&lt;=16,19,IF(L556&lt;=24,13,IF(L556&lt;=32,8,0))))-IF(L556&lt;=8,0,IF(L556&lt;=16,(L556-9)*0.425,IF(L556&lt;=24,(L556-17)*0.425,IF(L556&lt;=32,(L556-25)*0.425,0)))),0)+IF(F556="EČ",IF(L556=1,204,IF(L556=2,156.24,IF(L556=3,123.84,IF(L556=4,72,IF(L556=5,66,IF(L556=6,60,IF(L556=7,54,IF(L556=8,48,0))))))))+IF(L556&lt;=8,0,IF(L556&lt;=16,40,IF(L556&lt;=24,25,0)))-IF(L556&lt;=8,0,IF(L556&lt;=16,(L556-9)*1.02,IF(L556&lt;=24,(L556-17)*1.02,0))),0)+IF(F556="EČneol",IF(L556=1,68,IF(L556=2,51.69,IF(L556=3,40.61,IF(L556=4,13,IF(L556=5,12,IF(L556=6,11,IF(L556=7,10,IF(L556=8,9,0)))))))))+IF(F556="EŽ",IF(L556=1,68,IF(L556=2,47.6,IF(L556=3,36,IF(L556=4,18,IF(L556=5,16.5,IF(L556=6,15,IF(L556=7,13.5,IF(L556=8,12,0))))))))+IF(L556&lt;=8,0,IF(L556&lt;=16,10,IF(L556&lt;=24,6,0)))-IF(L556&lt;=8,0,IF(L556&lt;=16,(L556-9)*0.34,IF(L556&lt;=24,(L556-17)*0.34,0))),0)+IF(F556="PT",IF(L556=1,68,IF(L556=2,52.08,IF(L556=3,41.28,IF(L556=4,24,IF(L556=5,22,IF(L556=6,20,IF(L556=7,18,IF(L556=8,16,0))))))))+IF(L556&lt;=8,0,IF(L556&lt;=16,13,IF(L556&lt;=24,9,IF(L556&lt;=32,4,0))))-IF(L556&lt;=8,0,IF(L556&lt;=16,(L556-9)*0.34,IF(L556&lt;=24,(L556-17)*0.34,IF(L556&lt;=32,(L556-25)*0.34,0)))),0)+IF(F556="JOŽ",IF(L556=1,85,IF(L556=2,59.5,IF(L556=3,45,IF(L556=4,32.5,IF(L556=5,30,IF(L556=6,27.5,IF(L556=7,25,IF(L556=8,22.5,0))))))))+IF(L556&lt;=8,0,IF(L556&lt;=16,19,IF(L556&lt;=24,13,0)))-IF(L556&lt;=8,0,IF(L556&lt;=16,(L556-9)*0.425,IF(L556&lt;=24,(L556-17)*0.425,0))),0)+IF(F556="JPČ",IF(L556=1,68,IF(L556=2,47.6,IF(L556=3,36,IF(L556=4,26,IF(L556=5,24,IF(L556=6,22,IF(L556=7,20,IF(L556=8,18,0))))))))+IF(L556&lt;=8,0,IF(L556&lt;=16,13,IF(L556&lt;=24,9,0)))-IF(L556&lt;=8,0,IF(L556&lt;=16,(L556-9)*0.34,IF(L556&lt;=24,(L556-17)*0.34,0))),0)+IF(F556="JEČ",IF(L556=1,34,IF(L556=2,26.04,IF(L556=3,20.6,IF(L556=4,12,IF(L556=5,11,IF(L556=6,10,IF(L556=7,9,IF(L556=8,8,0))))))))+IF(L556&lt;=8,0,IF(L556&lt;=16,6,0))-IF(L556&lt;=8,0,IF(L556&lt;=16,(L556-9)*0.17,0)),0)+IF(F556="JEOF",IF(L556=1,34,IF(L556=2,26.04,IF(L556=3,20.6,IF(L556=4,12,IF(L556=5,11,IF(L556=6,10,IF(L556=7,9,IF(L556=8,8,0))))))))+IF(L556&lt;=8,0,IF(L556&lt;=16,6,0))-IF(L556&lt;=8,0,IF(L556&lt;=16,(L556-9)*0.17,0)),0)+IF(F556="JnPČ",IF(L556=1,51,IF(L556=2,35.7,IF(L556=3,27,IF(L556=4,19.5,IF(L556=5,18,IF(L556=6,16.5,IF(L556=7,15,IF(L556=8,13.5,0))))))))+IF(L556&lt;=8,0,IF(L556&lt;=16,10,0))-IF(L556&lt;=8,0,IF(L556&lt;=16,(L556-9)*0.255,0)),0)+IF(F556="JnEČ",IF(L556=1,25.5,IF(L556=2,19.53,IF(L556=3,15.48,IF(L556=4,9,IF(L556=5,8.25,IF(L556=6,7.5,IF(L556=7,6.75,IF(L556=8,6,0))))))))+IF(L556&lt;=8,0,IF(L556&lt;=16,5,0))-IF(L556&lt;=8,0,IF(L556&lt;=16,(L556-9)*0.1275,0)),0)+IF(F556="JčPČ",IF(L556=1,21.25,IF(L556=2,14.5,IF(L556=3,11.5,IF(L556=4,7,IF(L556=5,6.5,IF(L556=6,6,IF(L556=7,5.5,IF(L556=8,5,0))))))))+IF(L556&lt;=8,0,IF(L556&lt;=16,4,0))-IF(L556&lt;=8,0,IF(L556&lt;=16,(L556-9)*0.10625,0)),0)+IF(F556="JčEČ",IF(L556=1,17,IF(L556=2,13.02,IF(L556=3,10.32,IF(L556=4,6,IF(L556=5,5.5,IF(L556=6,5,IF(L556=7,4.5,IF(L556=8,4,0))))))))+IF(L556&lt;=8,0,IF(L556&lt;=16,3,0))-IF(L556&lt;=8,0,IF(L556&lt;=16,(L556-9)*0.085,0)),0)+IF(F556="NEAK",IF(L556=1,11.48,IF(L556=2,8.79,IF(L556=3,6.97,IF(L556=4,4.05,IF(L556=5,3.71,IF(L556=6,3.38,IF(L556=7,3.04,IF(L556=8,2.7,0))))))))+IF(L556&lt;=8,0,IF(L556&lt;=16,2,IF(L556&lt;=24,1.3,0)))-IF(L556&lt;=8,0,IF(L556&lt;=16,(L556-9)*0.0574,IF(L556&lt;=24,(L556-17)*0.0574,0))),0))*IF(L556&lt;0,1,IF(OR(F556="PČ",F556="PŽ",F556="PT"),IF(J556&lt;32,J556/32,1),1))* IF(L556&lt;0,1,IF(OR(F556="EČ",F556="EŽ",F556="JOŽ",F556="JPČ",F556="NEAK"),IF(J556&lt;24,J556/24,1),1))*IF(L556&lt;0,1,IF(OR(F556="PČneol",F556="JEČ",F556="JEOF",F556="JnPČ",F556="JnEČ",F556="JčPČ",F556="JčEČ"),IF(J556&lt;16,J556/16,1),1))*IF(L556&lt;0,1,IF(F556="EČneol",IF(J556&lt;8,J556/8,1),1))</f>
        <v>76.775000000000006</v>
      </c>
      <c r="O556" s="9">
        <f t="shared" ref="O556:O557" si="252">IF(F556="OŽ",N556,IF(H556="Ne",IF(J556*0.3&lt;J556-L556,N556,0),IF(J556*0.1&lt;J556-L556,N556,0)))</f>
        <v>76.775000000000006</v>
      </c>
      <c r="P556" s="4">
        <f t="shared" ref="P556:P557" si="253">IF(O556=0,0,IF(F556="OŽ",IF(L556&gt;35,0,IF(J556&gt;35,(36-L556)*1.836,((36-L556)-(36-J556))*1.836)),0)+IF(F556="PČ",IF(L556&gt;31,0,IF(J556&gt;31,(32-L556)*1.347,((32-L556)-(32-J556))*1.347)),0)+ IF(F556="PČneol",IF(L556&gt;15,0,IF(J556&gt;15,(16-L556)*0.255,((16-L556)-(16-J556))*0.255)),0)+IF(F556="PŽ",IF(L556&gt;31,0,IF(J556&gt;31,(32-L556)*0.255,((32-L556)-(32-J556))*0.255)),0)+IF(F556="EČ",IF(L556&gt;23,0,IF(J556&gt;23,(24-L556)*0.612,((24-L556)-(24-J556))*0.612)),0)+IF(F556="EČneol",IF(L556&gt;7,0,IF(J556&gt;7,(8-L556)*0.204,((8-L556)-(8-J556))*0.204)),0)+IF(F556="EŽ",IF(L556&gt;23,0,IF(J556&gt;23,(24-L556)*0.204,((24-L556)-(24-J556))*0.204)),0)+IF(F556="PT",IF(L556&gt;31,0,IF(J556&gt;31,(32-L556)*0.204,((32-L556)-(32-J556))*0.204)),0)+IF(F556="JOŽ",IF(L556&gt;23,0,IF(J556&gt;23,(24-L556)*0.255,((24-L556)-(24-J556))*0.255)),0)+IF(F556="JPČ",IF(L556&gt;23,0,IF(J556&gt;23,(24-L556)*0.204,((24-L556)-(24-J556))*0.204)),0)+IF(F556="JEČ",IF(L556&gt;15,0,IF(J556&gt;15,(16-L556)*0.102,((16-L556)-(16-J556))*0.102)),0)+IF(F556="JEOF",IF(L556&gt;15,0,IF(J556&gt;15,(16-L556)*0.102,((16-L556)-(16-J556))*0.102)),0)+IF(F556="JnPČ",IF(L556&gt;15,0,IF(J556&gt;15,(16-L556)*0.153,((16-L556)-(16-J556))*0.153)),0)+IF(F556="JnEČ",IF(L556&gt;15,0,IF(J556&gt;15,(16-L556)*0.0765,((16-L556)-(16-J556))*0.0765)),0)+IF(F556="JčPČ",IF(L556&gt;15,0,IF(J556&gt;15,(16-L556)*0.06375,((16-L556)-(16-J556))*0.06375)),0)+IF(F556="JčEČ",IF(L556&gt;15,0,IF(J556&gt;15,(16-L556)*0.051,((16-L556)-(16-J556))*0.051)),0)+IF(F556="NEAK",IF(L556&gt;23,0,IF(J556&gt;23,(24-L556)*0.03444,((24-L556)-(24-J556))*0.03444)),0))</f>
        <v>24.245999999999999</v>
      </c>
      <c r="Q556" s="11">
        <f t="shared" ref="Q556:Q557" si="254">IF(ISERROR(P556*100/N556),0,(P556*100/N556))</f>
        <v>31.580592640833601</v>
      </c>
      <c r="R556" s="10">
        <f t="shared" ref="R556:R557" si="255">IF(Q556&lt;=30,O556+P556,O556+O556*0.3)*IF(G556=1,0.4,IF(G556=2,0.75,IF(G556="1 (kas 4 m. 1 k. nerengiamos)",0.52,1)))*IF(D556="olimpinė",1,IF(M556="Ne",0.5,1))*IF(OR(A$5="Lietuvos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federacija"),IF(OR(J556&lt;8,K556&lt;16),0,1),1)*E556*IF(I556&lt;=1,1,1/I556)*IF(OR(A$5="Lietuvos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39.923000000000002</v>
      </c>
    </row>
    <row r="557" spans="1:18" s="8" customFormat="1" ht="15" customHeight="1">
      <c r="A557" s="62">
        <v>2</v>
      </c>
      <c r="B557" s="62" t="s">
        <v>245</v>
      </c>
      <c r="C557" s="12" t="s">
        <v>257</v>
      </c>
      <c r="D557" s="62" t="s">
        <v>30</v>
      </c>
      <c r="E557" s="62">
        <v>1</v>
      </c>
      <c r="F557" s="62" t="s">
        <v>31</v>
      </c>
      <c r="G557" s="62">
        <v>1</v>
      </c>
      <c r="H557" s="62" t="s">
        <v>32</v>
      </c>
      <c r="I557" s="62"/>
      <c r="J557" s="62">
        <v>81</v>
      </c>
      <c r="K557" s="62">
        <v>25</v>
      </c>
      <c r="L557" s="62">
        <v>27</v>
      </c>
      <c r="M557" s="62" t="s">
        <v>32</v>
      </c>
      <c r="N557" s="3">
        <f t="shared" si="251"/>
        <v>17.509999999999998</v>
      </c>
      <c r="O557" s="9">
        <f t="shared" si="252"/>
        <v>17.509999999999998</v>
      </c>
      <c r="P557" s="4">
        <f t="shared" si="253"/>
        <v>6.7349999999999994</v>
      </c>
      <c r="Q557" s="11">
        <f t="shared" si="254"/>
        <v>38.463735008566537</v>
      </c>
      <c r="R557" s="10">
        <f t="shared" si="255"/>
        <v>4.5526</v>
      </c>
    </row>
    <row r="558" spans="1:18" s="8" customFormat="1" ht="15" customHeight="1">
      <c r="A558" s="65" t="s">
        <v>39</v>
      </c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7"/>
      <c r="R558" s="10">
        <f>SUM(R555:R557)</f>
        <v>44.4756</v>
      </c>
    </row>
    <row r="559" spans="1:18" s="8" customFormat="1" ht="15" customHeight="1">
      <c r="A559" s="24" t="s">
        <v>258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 s="8" customFormat="1" ht="15" customHeight="1">
      <c r="A560" s="49" t="s">
        <v>51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 ht="15" customHeight="1">
      <c r="A561" s="68" t="s">
        <v>259</v>
      </c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58"/>
      <c r="R561" s="16"/>
    </row>
    <row r="562" spans="1:18" s="8" customFormat="1" ht="15" customHeight="1">
      <c r="A562" s="70" t="s">
        <v>27</v>
      </c>
      <c r="B562" s="71"/>
      <c r="C562" s="71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8"/>
      <c r="R562" s="16"/>
    </row>
    <row r="563" spans="1:18" s="8" customFormat="1" ht="15" customHeight="1">
      <c r="A563" s="73" t="s">
        <v>260</v>
      </c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58"/>
      <c r="R563" s="16"/>
    </row>
    <row r="564" spans="1:18" s="8" customFormat="1" ht="15" customHeight="1">
      <c r="A564" s="62">
        <v>1</v>
      </c>
      <c r="B564" s="62" t="s">
        <v>245</v>
      </c>
      <c r="C564" s="12" t="s">
        <v>244</v>
      </c>
      <c r="D564" s="62" t="s">
        <v>30</v>
      </c>
      <c r="E564" s="62">
        <v>1</v>
      </c>
      <c r="F564" s="62" t="s">
        <v>68</v>
      </c>
      <c r="G564" s="62">
        <v>2</v>
      </c>
      <c r="H564" s="62" t="s">
        <v>32</v>
      </c>
      <c r="I564" s="62"/>
      <c r="J564" s="62">
        <v>89</v>
      </c>
      <c r="K564" s="62">
        <v>20</v>
      </c>
      <c r="L564" s="62">
        <v>6</v>
      </c>
      <c r="M564" s="62" t="s">
        <v>33</v>
      </c>
      <c r="N564" s="3">
        <f t="shared" ref="N564:N565" si="256">(IF(F564="OŽ",IF(L564=1,550.8,IF(L564=2,426.38,IF(L564=3,342.14,IF(L564=4,181.44,IF(L564=5,168.48,IF(L564=6,155.52,IF(L564=7,148.5,IF(L564=8,144,0))))))))+IF(L564&lt;=8,0,IF(L564&lt;=16,137.7,IF(L564&lt;=24,108,IF(L564&lt;=32,80.1,IF(L564&lt;=36,52.2,0)))))-IF(L564&lt;=8,0,IF(L564&lt;=16,(L564-9)*2.754,IF(L564&lt;=24,(L564-17)* 2.754,IF(L564&lt;=32,(L564-25)* 2.754,IF(L564&lt;=36,(L564-33)*2.754,0))))),0)+IF(F564="PČ",IF(L564=1,449,IF(L564=2,314.6,IF(L564=3,238,IF(L564=4,172,IF(L564=5,159,IF(L564=6,145,IF(L564=7,132,IF(L564=8,119,0))))))))+IF(L564&lt;=8,0,IF(L564&lt;=16,88,IF(L564&lt;=24,55,IF(L564&lt;=32,22,0))))-IF(L564&lt;=8,0,IF(L564&lt;=16,(L564-9)*2.245,IF(L564&lt;=24,(L564-17)*2.245,IF(L564&lt;=32,(L564-25)*2.245,0)))),0)+IF(F564="PČneol",IF(L564=1,85,IF(L564=2,64.61,IF(L564=3,50.76,IF(L564=4,16.25,IF(L564=5,15,IF(L564=6,13.75,IF(L564=7,12.5,IF(L564=8,11.25,0))))))))+IF(L564&lt;=8,0,IF(L564&lt;=16,9,0))-IF(L564&lt;=8,0,IF(L564&lt;=16,(L564-9)*0.425,0)),0)+IF(F564="PŽ",IF(L564=1,85,IF(L564=2,59.5,IF(L564=3,45,IF(L564=4,32.5,IF(L564=5,30,IF(L564=6,27.5,IF(L564=7,25,IF(L564=8,22.5,0))))))))+IF(L564&lt;=8,0,IF(L564&lt;=16,19,IF(L564&lt;=24,13,IF(L564&lt;=32,8,0))))-IF(L564&lt;=8,0,IF(L564&lt;=16,(L564-9)*0.425,IF(L564&lt;=24,(L564-17)*0.425,IF(L564&lt;=32,(L564-25)*0.425,0)))),0)+IF(F564="EČ",IF(L564=1,204,IF(L564=2,156.24,IF(L564=3,123.84,IF(L564=4,72,IF(L564=5,66,IF(L564=6,60,IF(L564=7,54,IF(L564=8,48,0))))))))+IF(L564&lt;=8,0,IF(L564&lt;=16,40,IF(L564&lt;=24,25,0)))-IF(L564&lt;=8,0,IF(L564&lt;=16,(L564-9)*1.02,IF(L564&lt;=24,(L564-17)*1.02,0))),0)+IF(F564="EČneol",IF(L564=1,68,IF(L564=2,51.69,IF(L564=3,40.61,IF(L564=4,13,IF(L564=5,12,IF(L564=6,11,IF(L564=7,10,IF(L564=8,9,0)))))))))+IF(F564="EŽ",IF(L564=1,68,IF(L564=2,47.6,IF(L564=3,36,IF(L564=4,18,IF(L564=5,16.5,IF(L564=6,15,IF(L564=7,13.5,IF(L564=8,12,0))))))))+IF(L564&lt;=8,0,IF(L564&lt;=16,10,IF(L564&lt;=24,6,0)))-IF(L564&lt;=8,0,IF(L564&lt;=16,(L564-9)*0.34,IF(L564&lt;=24,(L564-17)*0.34,0))),0)+IF(F564="PT",IF(L564=1,68,IF(L564=2,52.08,IF(L564=3,41.28,IF(L564=4,24,IF(L564=5,22,IF(L564=6,20,IF(L564=7,18,IF(L564=8,16,0))))))))+IF(L564&lt;=8,0,IF(L564&lt;=16,13,IF(L564&lt;=24,9,IF(L564&lt;=32,4,0))))-IF(L564&lt;=8,0,IF(L564&lt;=16,(L564-9)*0.34,IF(L564&lt;=24,(L564-17)*0.34,IF(L564&lt;=32,(L564-25)*0.34,0)))),0)+IF(F564="JOŽ",IF(L564=1,85,IF(L564=2,59.5,IF(L564=3,45,IF(L564=4,32.5,IF(L564=5,30,IF(L564=6,27.5,IF(L564=7,25,IF(L564=8,22.5,0))))))))+IF(L564&lt;=8,0,IF(L564&lt;=16,19,IF(L564&lt;=24,13,0)))-IF(L564&lt;=8,0,IF(L564&lt;=16,(L564-9)*0.425,IF(L564&lt;=24,(L564-17)*0.425,0))),0)+IF(F564="JPČ",IF(L564=1,68,IF(L564=2,47.6,IF(L564=3,36,IF(L564=4,26,IF(L564=5,24,IF(L564=6,22,IF(L564=7,20,IF(L564=8,18,0))))))))+IF(L564&lt;=8,0,IF(L564&lt;=16,13,IF(L564&lt;=24,9,0)))-IF(L564&lt;=8,0,IF(L564&lt;=16,(L564-9)*0.34,IF(L564&lt;=24,(L564-17)*0.34,0))),0)+IF(F564="JEČ",IF(L564=1,34,IF(L564=2,26.04,IF(L564=3,20.6,IF(L564=4,12,IF(L564=5,11,IF(L564=6,10,IF(L564=7,9,IF(L564=8,8,0))))))))+IF(L564&lt;=8,0,IF(L564&lt;=16,6,0))-IF(L564&lt;=8,0,IF(L564&lt;=16,(L564-9)*0.17,0)),0)+IF(F564="JEOF",IF(L564=1,34,IF(L564=2,26.04,IF(L564=3,20.6,IF(L564=4,12,IF(L564=5,11,IF(L564=6,10,IF(L564=7,9,IF(L564=8,8,0))))))))+IF(L564&lt;=8,0,IF(L564&lt;=16,6,0))-IF(L564&lt;=8,0,IF(L564&lt;=16,(L564-9)*0.17,0)),0)+IF(F564="JnPČ",IF(L564=1,51,IF(L564=2,35.7,IF(L564=3,27,IF(L564=4,19.5,IF(L564=5,18,IF(L564=6,16.5,IF(L564=7,15,IF(L564=8,13.5,0))))))))+IF(L564&lt;=8,0,IF(L564&lt;=16,10,0))-IF(L564&lt;=8,0,IF(L564&lt;=16,(L564-9)*0.255,0)),0)+IF(F564="JnEČ",IF(L564=1,25.5,IF(L564=2,19.53,IF(L564=3,15.48,IF(L564=4,9,IF(L564=5,8.25,IF(L564=6,7.5,IF(L564=7,6.75,IF(L564=8,6,0))))))))+IF(L564&lt;=8,0,IF(L564&lt;=16,5,0))-IF(L564&lt;=8,0,IF(L564&lt;=16,(L564-9)*0.1275,0)),0)+IF(F564="JčPČ",IF(L564=1,21.25,IF(L564=2,14.5,IF(L564=3,11.5,IF(L564=4,7,IF(L564=5,6.5,IF(L564=6,6,IF(L564=7,5.5,IF(L564=8,5,0))))))))+IF(L564&lt;=8,0,IF(L564&lt;=16,4,0))-IF(L564&lt;=8,0,IF(L564&lt;=16,(L564-9)*0.10625,0)),0)+IF(F564="JčEČ",IF(L564=1,17,IF(L564=2,13.02,IF(L564=3,10.32,IF(L564=4,6,IF(L564=5,5.5,IF(L564=6,5,IF(L564=7,4.5,IF(L564=8,4,0))))))))+IF(L564&lt;=8,0,IF(L564&lt;=16,3,0))-IF(L564&lt;=8,0,IF(L564&lt;=16,(L564-9)*0.085,0)),0)+IF(F564="NEAK",IF(L564=1,11.48,IF(L564=2,8.79,IF(L564=3,6.97,IF(L564=4,4.05,IF(L564=5,3.71,IF(L564=6,3.38,IF(L564=7,3.04,IF(L564=8,2.7,0))))))))+IF(L564&lt;=8,0,IF(L564&lt;=16,2,IF(L564&lt;=24,1.3,0)))-IF(L564&lt;=8,0,IF(L564&lt;=16,(L564-9)*0.0574,IF(L564&lt;=24,(L564-17)*0.0574,0))),0))*IF(L564&lt;0,1,IF(OR(F564="PČ",F564="PŽ",F564="PT"),IF(J564&lt;32,J564/32,1),1))* IF(L564&lt;0,1,IF(OR(F564="EČ",F564="EŽ",F564="JOŽ",F564="JPČ",F564="NEAK"),IF(J564&lt;24,J564/24,1),1))*IF(L564&lt;0,1,IF(OR(F564="PČneol",F564="JEČ",F564="JEOF",F564="JnPČ",F564="JnEČ",F564="JčPČ",F564="JčEČ"),IF(J564&lt;16,J564/16,1),1))*IF(L564&lt;0,1,IF(F564="EČneol",IF(J564&lt;8,J564/8,1),1))</f>
        <v>60</v>
      </c>
      <c r="O564" s="9">
        <f t="shared" ref="O564:O565" si="257">IF(F564="OŽ",N564,IF(H564="Ne",IF(J564*0.3&lt;J564-L564,N564,0),IF(J564*0.1&lt;J564-L564,N564,0)))</f>
        <v>60</v>
      </c>
      <c r="P564" s="4">
        <f t="shared" ref="P564:P565" si="258">IF(O564=0,0,IF(F564="OŽ",IF(L564&gt;35,0,IF(J564&gt;35,(36-L564)*1.836,((36-L564)-(36-J564))*1.836)),0)+IF(F564="PČ",IF(L564&gt;31,0,IF(J564&gt;31,(32-L564)*1.347,((32-L564)-(32-J564))*1.347)),0)+ IF(F564="PČneol",IF(L564&gt;15,0,IF(J564&gt;15,(16-L564)*0.255,((16-L564)-(16-J564))*0.255)),0)+IF(F564="PŽ",IF(L564&gt;31,0,IF(J564&gt;31,(32-L564)*0.255,((32-L564)-(32-J564))*0.255)),0)+IF(F564="EČ",IF(L564&gt;23,0,IF(J564&gt;23,(24-L564)*0.612,((24-L564)-(24-J564))*0.612)),0)+IF(F564="EČneol",IF(L564&gt;7,0,IF(J564&gt;7,(8-L564)*0.204,((8-L564)-(8-J564))*0.204)),0)+IF(F564="EŽ",IF(L564&gt;23,0,IF(J564&gt;23,(24-L564)*0.204,((24-L564)-(24-J564))*0.204)),0)+IF(F564="PT",IF(L564&gt;31,0,IF(J564&gt;31,(32-L564)*0.204,((32-L564)-(32-J564))*0.204)),0)+IF(F564="JOŽ",IF(L564&gt;23,0,IF(J564&gt;23,(24-L564)*0.255,((24-L564)-(24-J564))*0.255)),0)+IF(F564="JPČ",IF(L564&gt;23,0,IF(J564&gt;23,(24-L564)*0.204,((24-L564)-(24-J564))*0.204)),0)+IF(F564="JEČ",IF(L564&gt;15,0,IF(J564&gt;15,(16-L564)*0.102,((16-L564)-(16-J564))*0.102)),0)+IF(F564="JEOF",IF(L564&gt;15,0,IF(J564&gt;15,(16-L564)*0.102,((16-L564)-(16-J564))*0.102)),0)+IF(F564="JnPČ",IF(L564&gt;15,0,IF(J564&gt;15,(16-L564)*0.153,((16-L564)-(16-J564))*0.153)),0)+IF(F564="JnEČ",IF(L564&gt;15,0,IF(J564&gt;15,(16-L564)*0.0765,((16-L564)-(16-J564))*0.0765)),0)+IF(F564="JčPČ",IF(L564&gt;15,0,IF(J564&gt;15,(16-L564)*0.06375,((16-L564)-(16-J564))*0.06375)),0)+IF(F564="JčEČ",IF(L564&gt;15,0,IF(J564&gt;15,(16-L564)*0.051,((16-L564)-(16-J564))*0.051)),0)+IF(F564="NEAK",IF(L564&gt;23,0,IF(J564&gt;23,(24-L564)*0.03444,((24-L564)-(24-J564))*0.03444)),0))</f>
        <v>11.016</v>
      </c>
      <c r="Q564" s="11">
        <f t="shared" ref="Q564:Q565" si="259">IF(ISERROR(P564*100/N564),0,(P564*100/N564))</f>
        <v>18.36</v>
      </c>
      <c r="R564" s="10">
        <f t="shared" ref="R564:R565" si="260">IF(Q564&lt;=30,O564+P564,O564+O564*0.3)*IF(G564=1,0.4,IF(G564=2,0.75,IF(G564="1 (kas 4 m. 1 k. nerengiamos)",0.52,1)))*IF(D564="olimpinė",1,IF(M564="Ne",0.5,1))*IF(OR(A$5="Lietuvos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federacija"),IF(OR(J564&lt;8,K564&lt;16),0,1),1)*E564*IF(I564&lt;=1,1,1/I564)*IF(OR(A$5="Lietuvos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53.262</v>
      </c>
    </row>
    <row r="565" spans="1:18" s="8" customFormat="1" ht="40.5" customHeight="1">
      <c r="A565" s="62">
        <v>2</v>
      </c>
      <c r="B565" s="62" t="s">
        <v>261</v>
      </c>
      <c r="C565" s="12" t="s">
        <v>250</v>
      </c>
      <c r="D565" s="62" t="s">
        <v>30</v>
      </c>
      <c r="E565" s="62">
        <v>3</v>
      </c>
      <c r="F565" s="62" t="s">
        <v>68</v>
      </c>
      <c r="G565" s="62">
        <v>2</v>
      </c>
      <c r="H565" s="62" t="s">
        <v>32</v>
      </c>
      <c r="I565" s="62"/>
      <c r="J565" s="62">
        <v>26</v>
      </c>
      <c r="K565" s="62">
        <v>20</v>
      </c>
      <c r="L565" s="62">
        <v>17</v>
      </c>
      <c r="M565" s="62" t="s">
        <v>33</v>
      </c>
      <c r="N565" s="3">
        <f t="shared" si="256"/>
        <v>25</v>
      </c>
      <c r="O565" s="9">
        <f t="shared" si="257"/>
        <v>25</v>
      </c>
      <c r="P565" s="4">
        <f t="shared" si="258"/>
        <v>4.2839999999999998</v>
      </c>
      <c r="Q565" s="11">
        <f t="shared" si="259"/>
        <v>17.135999999999999</v>
      </c>
      <c r="R565" s="10">
        <f t="shared" si="260"/>
        <v>65.88900000000001</v>
      </c>
    </row>
    <row r="566" spans="1:18" s="8" customFormat="1" ht="15" customHeight="1">
      <c r="A566" s="65" t="s">
        <v>39</v>
      </c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7"/>
      <c r="R566" s="10">
        <f>SUM(R563:R565)</f>
        <v>119.15100000000001</v>
      </c>
    </row>
    <row r="567" spans="1:18" s="8" customFormat="1" ht="15" customHeight="1">
      <c r="A567" s="24" t="s">
        <v>262</v>
      </c>
      <c r="B567" s="24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6"/>
    </row>
    <row r="568" spans="1:18" s="8" customFormat="1" ht="15" customHeight="1">
      <c r="A568" s="49" t="s">
        <v>51</v>
      </c>
      <c r="B568" s="49"/>
      <c r="C568" s="49"/>
      <c r="D568" s="49"/>
      <c r="E568" s="49"/>
      <c r="F568" s="49"/>
      <c r="G568" s="49"/>
      <c r="H568" s="49"/>
      <c r="I568" s="49"/>
      <c r="J568" s="15"/>
      <c r="K568" s="15"/>
      <c r="L568" s="15"/>
      <c r="M568" s="15"/>
      <c r="N568" s="15"/>
      <c r="O568" s="15"/>
      <c r="P568" s="15"/>
      <c r="Q568" s="15"/>
      <c r="R568" s="16"/>
    </row>
    <row r="569" spans="1:18" s="8" customFormat="1" ht="15" customHeight="1">
      <c r="A569" s="68" t="s">
        <v>263</v>
      </c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58"/>
      <c r="R569" s="16"/>
    </row>
    <row r="570" spans="1:18" s="8" customFormat="1" ht="15" customHeight="1">
      <c r="A570" s="70" t="s">
        <v>27</v>
      </c>
      <c r="B570" s="71"/>
      <c r="C570" s="71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8"/>
      <c r="R570" s="16"/>
    </row>
    <row r="571" spans="1:18" s="8" customFormat="1" ht="15" customHeight="1">
      <c r="A571" s="68" t="s">
        <v>264</v>
      </c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58"/>
      <c r="R571" s="16"/>
    </row>
    <row r="572" spans="1:18" s="8" customFormat="1" ht="15" customHeight="1">
      <c r="A572" s="62">
        <v>1</v>
      </c>
      <c r="B572" s="62" t="s">
        <v>243</v>
      </c>
      <c r="C572" s="12" t="s">
        <v>244</v>
      </c>
      <c r="D572" s="62" t="s">
        <v>30</v>
      </c>
      <c r="E572" s="62">
        <v>1</v>
      </c>
      <c r="F572" s="62" t="s">
        <v>31</v>
      </c>
      <c r="G572" s="62">
        <v>1</v>
      </c>
      <c r="H572" s="62" t="s">
        <v>32</v>
      </c>
      <c r="I572" s="62"/>
      <c r="J572" s="62">
        <v>61</v>
      </c>
      <c r="K572" s="62">
        <v>22</v>
      </c>
      <c r="L572" s="62">
        <v>18</v>
      </c>
      <c r="M572" s="62" t="s">
        <v>33</v>
      </c>
      <c r="N572" s="3">
        <f t="shared" ref="N572:N575" si="261">(IF(F572="OŽ",IF(L572=1,550.8,IF(L572=2,426.38,IF(L572=3,342.14,IF(L572=4,181.44,IF(L572=5,168.48,IF(L572=6,155.52,IF(L572=7,148.5,IF(L572=8,144,0))))))))+IF(L572&lt;=8,0,IF(L572&lt;=16,137.7,IF(L572&lt;=24,108,IF(L572&lt;=32,80.1,IF(L572&lt;=36,52.2,0)))))-IF(L572&lt;=8,0,IF(L572&lt;=16,(L572-9)*2.754,IF(L572&lt;=24,(L572-17)* 2.754,IF(L572&lt;=32,(L572-25)* 2.754,IF(L572&lt;=36,(L572-33)*2.754,0))))),0)+IF(F572="PČ",IF(L572=1,449,IF(L572=2,314.6,IF(L572=3,238,IF(L572=4,172,IF(L572=5,159,IF(L572=6,145,IF(L572=7,132,IF(L572=8,119,0))))))))+IF(L572&lt;=8,0,IF(L572&lt;=16,88,IF(L572&lt;=24,55,IF(L572&lt;=32,22,0))))-IF(L572&lt;=8,0,IF(L572&lt;=16,(L572-9)*2.245,IF(L572&lt;=24,(L572-17)*2.245,IF(L572&lt;=32,(L572-25)*2.245,0)))),0)+IF(F572="PČneol",IF(L572=1,85,IF(L572=2,64.61,IF(L572=3,50.76,IF(L572=4,16.25,IF(L572=5,15,IF(L572=6,13.75,IF(L572=7,12.5,IF(L572=8,11.25,0))))))))+IF(L572&lt;=8,0,IF(L572&lt;=16,9,0))-IF(L572&lt;=8,0,IF(L572&lt;=16,(L572-9)*0.425,0)),0)+IF(F572="PŽ",IF(L572=1,85,IF(L572=2,59.5,IF(L572=3,45,IF(L572=4,32.5,IF(L572=5,30,IF(L572=6,27.5,IF(L572=7,25,IF(L572=8,22.5,0))))))))+IF(L572&lt;=8,0,IF(L572&lt;=16,19,IF(L572&lt;=24,13,IF(L572&lt;=32,8,0))))-IF(L572&lt;=8,0,IF(L572&lt;=16,(L572-9)*0.425,IF(L572&lt;=24,(L572-17)*0.425,IF(L572&lt;=32,(L572-25)*0.425,0)))),0)+IF(F572="EČ",IF(L572=1,204,IF(L572=2,156.24,IF(L572=3,123.84,IF(L572=4,72,IF(L572=5,66,IF(L572=6,60,IF(L572=7,54,IF(L572=8,48,0))))))))+IF(L572&lt;=8,0,IF(L572&lt;=16,40,IF(L572&lt;=24,25,0)))-IF(L572&lt;=8,0,IF(L572&lt;=16,(L572-9)*1.02,IF(L572&lt;=24,(L572-17)*1.02,0))),0)+IF(F572="EČneol",IF(L572=1,68,IF(L572=2,51.69,IF(L572=3,40.61,IF(L572=4,13,IF(L572=5,12,IF(L572=6,11,IF(L572=7,10,IF(L572=8,9,0)))))))))+IF(F572="EŽ",IF(L572=1,68,IF(L572=2,47.6,IF(L572=3,36,IF(L572=4,18,IF(L572=5,16.5,IF(L572=6,15,IF(L572=7,13.5,IF(L572=8,12,0))))))))+IF(L572&lt;=8,0,IF(L572&lt;=16,10,IF(L572&lt;=24,6,0)))-IF(L572&lt;=8,0,IF(L572&lt;=16,(L572-9)*0.34,IF(L572&lt;=24,(L572-17)*0.34,0))),0)+IF(F572="PT",IF(L572=1,68,IF(L572=2,52.08,IF(L572=3,41.28,IF(L572=4,24,IF(L572=5,22,IF(L572=6,20,IF(L572=7,18,IF(L572=8,16,0))))))))+IF(L572&lt;=8,0,IF(L572&lt;=16,13,IF(L572&lt;=24,9,IF(L572&lt;=32,4,0))))-IF(L572&lt;=8,0,IF(L572&lt;=16,(L572-9)*0.34,IF(L572&lt;=24,(L572-17)*0.34,IF(L572&lt;=32,(L572-25)*0.34,0)))),0)+IF(F572="JOŽ",IF(L572=1,85,IF(L572=2,59.5,IF(L572=3,45,IF(L572=4,32.5,IF(L572=5,30,IF(L572=6,27.5,IF(L572=7,25,IF(L572=8,22.5,0))))))))+IF(L572&lt;=8,0,IF(L572&lt;=16,19,IF(L572&lt;=24,13,0)))-IF(L572&lt;=8,0,IF(L572&lt;=16,(L572-9)*0.425,IF(L572&lt;=24,(L572-17)*0.425,0))),0)+IF(F572="JPČ",IF(L572=1,68,IF(L572=2,47.6,IF(L572=3,36,IF(L572=4,26,IF(L572=5,24,IF(L572=6,22,IF(L572=7,20,IF(L572=8,18,0))))))))+IF(L572&lt;=8,0,IF(L572&lt;=16,13,IF(L572&lt;=24,9,0)))-IF(L572&lt;=8,0,IF(L572&lt;=16,(L572-9)*0.34,IF(L572&lt;=24,(L572-17)*0.34,0))),0)+IF(F572="JEČ",IF(L572=1,34,IF(L572=2,26.04,IF(L572=3,20.6,IF(L572=4,12,IF(L572=5,11,IF(L572=6,10,IF(L572=7,9,IF(L572=8,8,0))))))))+IF(L572&lt;=8,0,IF(L572&lt;=16,6,0))-IF(L572&lt;=8,0,IF(L572&lt;=16,(L572-9)*0.17,0)),0)+IF(F572="JEOF",IF(L572=1,34,IF(L572=2,26.04,IF(L572=3,20.6,IF(L572=4,12,IF(L572=5,11,IF(L572=6,10,IF(L572=7,9,IF(L572=8,8,0))))))))+IF(L572&lt;=8,0,IF(L572&lt;=16,6,0))-IF(L572&lt;=8,0,IF(L572&lt;=16,(L572-9)*0.17,0)),0)+IF(F572="JnPČ",IF(L572=1,51,IF(L572=2,35.7,IF(L572=3,27,IF(L572=4,19.5,IF(L572=5,18,IF(L572=6,16.5,IF(L572=7,15,IF(L572=8,13.5,0))))))))+IF(L572&lt;=8,0,IF(L572&lt;=16,10,0))-IF(L572&lt;=8,0,IF(L572&lt;=16,(L572-9)*0.255,0)),0)+IF(F572="JnEČ",IF(L572=1,25.5,IF(L572=2,19.53,IF(L572=3,15.48,IF(L572=4,9,IF(L572=5,8.25,IF(L572=6,7.5,IF(L572=7,6.75,IF(L572=8,6,0))))))))+IF(L572&lt;=8,0,IF(L572&lt;=16,5,0))-IF(L572&lt;=8,0,IF(L572&lt;=16,(L572-9)*0.1275,0)),0)+IF(F572="JčPČ",IF(L572=1,21.25,IF(L572=2,14.5,IF(L572=3,11.5,IF(L572=4,7,IF(L572=5,6.5,IF(L572=6,6,IF(L572=7,5.5,IF(L572=8,5,0))))))))+IF(L572&lt;=8,0,IF(L572&lt;=16,4,0))-IF(L572&lt;=8,0,IF(L572&lt;=16,(L572-9)*0.10625,0)),0)+IF(F572="JčEČ",IF(L572=1,17,IF(L572=2,13.02,IF(L572=3,10.32,IF(L572=4,6,IF(L572=5,5.5,IF(L572=6,5,IF(L572=7,4.5,IF(L572=8,4,0))))))))+IF(L572&lt;=8,0,IF(L572&lt;=16,3,0))-IF(L572&lt;=8,0,IF(L572&lt;=16,(L572-9)*0.085,0)),0)+IF(F572="NEAK",IF(L572=1,11.48,IF(L572=2,8.79,IF(L572=3,6.97,IF(L572=4,4.05,IF(L572=5,3.71,IF(L572=6,3.38,IF(L572=7,3.04,IF(L572=8,2.7,0))))))))+IF(L572&lt;=8,0,IF(L572&lt;=16,2,IF(L572&lt;=24,1.3,0)))-IF(L572&lt;=8,0,IF(L572&lt;=16,(L572-9)*0.0574,IF(L572&lt;=24,(L572-17)*0.0574,0))),0))*IF(L572&lt;0,1,IF(OR(F572="PČ",F572="PŽ",F572="PT"),IF(J572&lt;32,J572/32,1),1))* IF(L572&lt;0,1,IF(OR(F572="EČ",F572="EŽ",F572="JOŽ",F572="JPČ",F572="NEAK"),IF(J572&lt;24,J572/24,1),1))*IF(L572&lt;0,1,IF(OR(F572="PČneol",F572="JEČ",F572="JEOF",F572="JnPČ",F572="JnEČ",F572="JčPČ",F572="JčEČ"),IF(J572&lt;16,J572/16,1),1))*IF(L572&lt;0,1,IF(F572="EČneol",IF(J572&lt;8,J572/8,1),1))</f>
        <v>52.755000000000003</v>
      </c>
      <c r="O572" s="9">
        <f t="shared" ref="O572:O575" si="262">IF(F572="OŽ",N572,IF(H572="Ne",IF(J572*0.3&lt;J572-L572,N572,0),IF(J572*0.1&lt;J572-L572,N572,0)))</f>
        <v>52.755000000000003</v>
      </c>
      <c r="P572" s="4">
        <f t="shared" ref="P572:P575" si="263">IF(O572=0,0,IF(F572="OŽ",IF(L572&gt;35,0,IF(J572&gt;35,(36-L572)*1.836,((36-L572)-(36-J572))*1.836)),0)+IF(F572="PČ",IF(L572&gt;31,0,IF(J572&gt;31,(32-L572)*1.347,((32-L572)-(32-J572))*1.347)),0)+ IF(F572="PČneol",IF(L572&gt;15,0,IF(J572&gt;15,(16-L572)*0.255,((16-L572)-(16-J572))*0.255)),0)+IF(F572="PŽ",IF(L572&gt;31,0,IF(J572&gt;31,(32-L572)*0.255,((32-L572)-(32-J572))*0.255)),0)+IF(F572="EČ",IF(L572&gt;23,0,IF(J572&gt;23,(24-L572)*0.612,((24-L572)-(24-J572))*0.612)),0)+IF(F572="EČneol",IF(L572&gt;7,0,IF(J572&gt;7,(8-L572)*0.204,((8-L572)-(8-J572))*0.204)),0)+IF(F572="EŽ",IF(L572&gt;23,0,IF(J572&gt;23,(24-L572)*0.204,((24-L572)-(24-J572))*0.204)),0)+IF(F572="PT",IF(L572&gt;31,0,IF(J572&gt;31,(32-L572)*0.204,((32-L572)-(32-J572))*0.204)),0)+IF(F572="JOŽ",IF(L572&gt;23,0,IF(J572&gt;23,(24-L572)*0.255,((24-L572)-(24-J572))*0.255)),0)+IF(F572="JPČ",IF(L572&gt;23,0,IF(J572&gt;23,(24-L572)*0.204,((24-L572)-(24-J572))*0.204)),0)+IF(F572="JEČ",IF(L572&gt;15,0,IF(J572&gt;15,(16-L572)*0.102,((16-L572)-(16-J572))*0.102)),0)+IF(F572="JEOF",IF(L572&gt;15,0,IF(J572&gt;15,(16-L572)*0.102,((16-L572)-(16-J572))*0.102)),0)+IF(F572="JnPČ",IF(L572&gt;15,0,IF(J572&gt;15,(16-L572)*0.153,((16-L572)-(16-J572))*0.153)),0)+IF(F572="JnEČ",IF(L572&gt;15,0,IF(J572&gt;15,(16-L572)*0.0765,((16-L572)-(16-J572))*0.0765)),0)+IF(F572="JčPČ",IF(L572&gt;15,0,IF(J572&gt;15,(16-L572)*0.06375,((16-L572)-(16-J572))*0.06375)),0)+IF(F572="JčEČ",IF(L572&gt;15,0,IF(J572&gt;15,(16-L572)*0.051,((16-L572)-(16-J572))*0.051)),0)+IF(F572="NEAK",IF(L572&gt;23,0,IF(J572&gt;23,(24-L572)*0.03444,((24-L572)-(24-J572))*0.03444)),0))</f>
        <v>18.858000000000001</v>
      </c>
      <c r="Q572" s="11">
        <f t="shared" ref="Q572:Q575" si="264">IF(ISERROR(P572*100/N572),0,(P572*100/N572))</f>
        <v>35.746374751208414</v>
      </c>
      <c r="R572" s="10">
        <f t="shared" ref="R572:R575" si="265">IF(Q572&lt;=30,O572+P572,O572+O572*0.3)*IF(G572=1,0.4,IF(G572=2,0.75,IF(G572="1 (kas 4 m. 1 k. nerengiamos)",0.52,1)))*IF(D572="olimpinė",1,IF(M572="Ne",0.5,1))*IF(OR(A$5="Lietuvos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federacija"),IF(OR(J572&lt;8,K572&lt;16),0,1),1)*E572*IF(I572&lt;=1,1,1/I572)*IF(OR(A$5="Lietuvos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27.432600000000004</v>
      </c>
    </row>
    <row r="573" spans="1:18" s="8" customFormat="1" ht="15" customHeight="1">
      <c r="A573" s="62">
        <v>2</v>
      </c>
      <c r="B573" s="62" t="s">
        <v>245</v>
      </c>
      <c r="C573" s="12" t="s">
        <v>244</v>
      </c>
      <c r="D573" s="62" t="s">
        <v>30</v>
      </c>
      <c r="E573" s="62">
        <v>1</v>
      </c>
      <c r="F573" s="62" t="s">
        <v>31</v>
      </c>
      <c r="G573" s="62">
        <v>1</v>
      </c>
      <c r="H573" s="62" t="s">
        <v>32</v>
      </c>
      <c r="I573" s="62"/>
      <c r="J573" s="62">
        <v>61</v>
      </c>
      <c r="K573" s="62">
        <v>22</v>
      </c>
      <c r="L573" s="62">
        <v>14</v>
      </c>
      <c r="M573" s="62" t="s">
        <v>33</v>
      </c>
      <c r="N573" s="3">
        <f t="shared" si="261"/>
        <v>76.775000000000006</v>
      </c>
      <c r="O573" s="9">
        <f t="shared" si="262"/>
        <v>76.775000000000006</v>
      </c>
      <c r="P573" s="4">
        <f t="shared" si="263"/>
        <v>24.245999999999999</v>
      </c>
      <c r="Q573" s="11">
        <f t="shared" si="264"/>
        <v>31.580592640833601</v>
      </c>
      <c r="R573" s="10">
        <f t="shared" si="265"/>
        <v>39.923000000000002</v>
      </c>
    </row>
    <row r="574" spans="1:18" s="8" customFormat="1" ht="15" customHeight="1">
      <c r="A574" s="62">
        <v>3</v>
      </c>
      <c r="B574" s="62" t="s">
        <v>245</v>
      </c>
      <c r="C574" s="12" t="s">
        <v>257</v>
      </c>
      <c r="D574" s="62" t="s">
        <v>30</v>
      </c>
      <c r="E574" s="62">
        <v>1</v>
      </c>
      <c r="F574" s="62" t="s">
        <v>31</v>
      </c>
      <c r="G574" s="62">
        <v>1</v>
      </c>
      <c r="H574" s="62" t="s">
        <v>32</v>
      </c>
      <c r="I574" s="62"/>
      <c r="J574" s="62">
        <v>71</v>
      </c>
      <c r="K574" s="62">
        <v>22</v>
      </c>
      <c r="L574" s="62">
        <v>27</v>
      </c>
      <c r="M574" s="62" t="s">
        <v>32</v>
      </c>
      <c r="N574" s="3">
        <f t="shared" si="261"/>
        <v>17.509999999999998</v>
      </c>
      <c r="O574" s="9">
        <f t="shared" si="262"/>
        <v>17.509999999999998</v>
      </c>
      <c r="P574" s="4">
        <f t="shared" si="263"/>
        <v>6.7349999999999994</v>
      </c>
      <c r="Q574" s="11">
        <f t="shared" si="264"/>
        <v>38.463735008566537</v>
      </c>
      <c r="R574" s="10">
        <f t="shared" si="265"/>
        <v>4.5526</v>
      </c>
    </row>
    <row r="575" spans="1:18" s="8" customFormat="1" ht="41.25" customHeight="1">
      <c r="A575" s="62">
        <v>4</v>
      </c>
      <c r="B575" s="62" t="s">
        <v>249</v>
      </c>
      <c r="C575" s="12" t="s">
        <v>250</v>
      </c>
      <c r="D575" s="62" t="s">
        <v>30</v>
      </c>
      <c r="E575" s="62">
        <v>3</v>
      </c>
      <c r="F575" s="62" t="s">
        <v>31</v>
      </c>
      <c r="G575" s="62">
        <v>1</v>
      </c>
      <c r="H575" s="62" t="s">
        <v>32</v>
      </c>
      <c r="I575" s="62"/>
      <c r="J575" s="62">
        <v>18</v>
      </c>
      <c r="K575" s="62">
        <v>22</v>
      </c>
      <c r="L575" s="62">
        <v>10</v>
      </c>
      <c r="M575" s="62" t="s">
        <v>33</v>
      </c>
      <c r="N575" s="3">
        <f t="shared" si="261"/>
        <v>48.237187499999997</v>
      </c>
      <c r="O575" s="9">
        <f t="shared" si="262"/>
        <v>48.237187499999997</v>
      </c>
      <c r="P575" s="4">
        <f t="shared" si="263"/>
        <v>10.776</v>
      </c>
      <c r="Q575" s="11">
        <f t="shared" si="264"/>
        <v>22.339610907041376</v>
      </c>
      <c r="R575" s="10">
        <f t="shared" si="265"/>
        <v>70.815825000000004</v>
      </c>
    </row>
    <row r="576" spans="1:18" s="8" customFormat="1" ht="15" customHeight="1">
      <c r="A576" s="65" t="s">
        <v>39</v>
      </c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7"/>
      <c r="R576" s="10">
        <f>SUM(R571:R575)</f>
        <v>142.72402500000001</v>
      </c>
    </row>
    <row r="577" spans="1:19" s="8" customFormat="1" ht="15" customHeight="1">
      <c r="A577" s="24" t="s">
        <v>262</v>
      </c>
      <c r="B577" s="24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9" s="8" customFormat="1">
      <c r="A578" s="49" t="s">
        <v>51</v>
      </c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9">
      <c r="A579" s="49"/>
      <c r="B579" s="49"/>
      <c r="C579" s="49"/>
      <c r="D579" s="49"/>
      <c r="E579" s="49"/>
      <c r="F579" s="49"/>
      <c r="G579" s="49"/>
      <c r="H579" s="49"/>
      <c r="I579" s="49"/>
      <c r="J579" s="15"/>
      <c r="K579" s="15"/>
      <c r="L579" s="15"/>
      <c r="M579" s="15"/>
      <c r="N579" s="15"/>
      <c r="O579" s="15"/>
      <c r="P579" s="15"/>
      <c r="Q579" s="15"/>
      <c r="R579" s="16"/>
      <c r="S579" s="8"/>
    </row>
    <row r="580" spans="1:19" ht="15" customHeight="1">
      <c r="A580" s="106" t="s">
        <v>265</v>
      </c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8"/>
      <c r="R580" s="104">
        <f>SUM(R25+R40+R57+R70+R80+R88+R97+R107+R116+R125+R135+R145+R170+R198+R234+R255+R276+R303+R329+R347+R360+R370+R380+R392+R407+R435+R448+R464+R472+R480+R488+R497+R506+R516+R526+R535+R542+R550+R558+R566+R576)</f>
        <v>6672.6523671874984</v>
      </c>
      <c r="S580" s="8"/>
    </row>
    <row r="581" spans="1:19" ht="15" customHeight="1">
      <c r="A581" s="109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1"/>
      <c r="R581" s="105"/>
      <c r="S581" s="8"/>
    </row>
    <row r="582" spans="1:19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6"/>
      <c r="P582" s="6"/>
      <c r="Q582" s="6"/>
      <c r="R582" s="7"/>
      <c r="S582" s="8"/>
    </row>
    <row r="583" spans="1:19" ht="15.75">
      <c r="A583" s="72" t="s">
        <v>266</v>
      </c>
      <c r="B583" s="72"/>
      <c r="C583" s="72"/>
      <c r="D583" s="72"/>
      <c r="E583" s="72"/>
      <c r="F583" s="8"/>
      <c r="G583" s="8"/>
      <c r="H583" s="8"/>
      <c r="J583" s="8"/>
      <c r="L583" s="8"/>
      <c r="M583" s="8"/>
      <c r="R583" s="8"/>
      <c r="S583" s="8"/>
    </row>
    <row r="584" spans="1:19" ht="15.75">
      <c r="A584" s="59"/>
      <c r="B584" s="59"/>
      <c r="C584" s="59"/>
      <c r="D584" s="59"/>
      <c r="E584" s="59"/>
      <c r="F584" s="8"/>
      <c r="G584" s="8"/>
      <c r="H584" s="8"/>
      <c r="J584" s="8"/>
      <c r="L584" s="8"/>
      <c r="M584" s="8"/>
      <c r="R584" s="8"/>
      <c r="S584" s="8"/>
    </row>
    <row r="585" spans="1:19" ht="15.75">
      <c r="A585" s="59"/>
      <c r="B585" s="59"/>
      <c r="C585" s="59"/>
      <c r="D585" s="59"/>
      <c r="E585" s="59"/>
      <c r="F585" s="8"/>
      <c r="G585" s="8"/>
      <c r="H585" s="8"/>
      <c r="J585" s="8"/>
      <c r="L585" s="8"/>
      <c r="M585" s="8"/>
      <c r="R585" s="8"/>
      <c r="S585" s="8"/>
    </row>
    <row r="586" spans="1:19" ht="15.75">
      <c r="A586" s="59"/>
      <c r="B586" s="59"/>
      <c r="C586" s="59"/>
      <c r="D586" s="59"/>
      <c r="E586" s="59"/>
      <c r="F586" s="8"/>
      <c r="G586" s="8"/>
      <c r="H586" s="8"/>
      <c r="J586" s="8"/>
      <c r="L586" s="8"/>
      <c r="M586" s="8"/>
      <c r="R586" s="8"/>
      <c r="S586" s="8"/>
    </row>
    <row r="587" spans="1:19" ht="15.75">
      <c r="A587" s="24" t="s">
        <v>267</v>
      </c>
      <c r="B587"/>
      <c r="C587"/>
      <c r="D587"/>
      <c r="E587"/>
      <c r="F587" s="13"/>
      <c r="G587" s="13"/>
      <c r="H587" s="8"/>
      <c r="J587" s="8"/>
      <c r="L587" s="8"/>
      <c r="M587" s="8"/>
      <c r="R587" s="8"/>
      <c r="S587" s="8"/>
    </row>
    <row r="588" spans="1:19">
      <c r="A588"/>
      <c r="B588"/>
      <c r="C588"/>
      <c r="D588"/>
      <c r="E588"/>
      <c r="F588" s="13"/>
      <c r="G588" s="13"/>
      <c r="H588" s="8"/>
      <c r="J588" s="8"/>
      <c r="L588" s="8"/>
      <c r="M588" s="8"/>
      <c r="R588" s="8"/>
      <c r="S588" s="8"/>
    </row>
    <row r="589" spans="1:19" ht="15.75">
      <c r="A589" s="24" t="s">
        <v>268</v>
      </c>
      <c r="B589"/>
      <c r="C589"/>
      <c r="D589"/>
      <c r="E589"/>
      <c r="F589" s="13"/>
      <c r="G589" s="13"/>
      <c r="H589" s="8"/>
      <c r="J589" s="8"/>
      <c r="L589" s="8"/>
      <c r="M589" s="8"/>
      <c r="R589" s="8"/>
      <c r="S589" s="8"/>
    </row>
    <row r="590" spans="1:19" ht="15.75">
      <c r="A590" s="25" t="s">
        <v>269</v>
      </c>
      <c r="B590"/>
      <c r="C590"/>
      <c r="D590"/>
      <c r="E590"/>
      <c r="F590" s="13"/>
      <c r="G590" s="13"/>
      <c r="H590" s="8"/>
      <c r="J590" s="8"/>
      <c r="L590" s="8"/>
      <c r="M590" s="8"/>
      <c r="R590" s="8"/>
      <c r="S590" s="8"/>
    </row>
    <row r="591" spans="1:19">
      <c r="A591" s="25" t="s">
        <v>270</v>
      </c>
      <c r="B591"/>
      <c r="C591"/>
      <c r="D591"/>
      <c r="E591"/>
      <c r="F591" s="13"/>
      <c r="G591" s="13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  <row r="640" spans="1:19">
      <c r="A640" s="8"/>
      <c r="B640" s="8"/>
      <c r="C640" s="8"/>
      <c r="D640" s="8"/>
      <c r="E640" s="8"/>
      <c r="F640" s="8"/>
      <c r="G640" s="8"/>
      <c r="H640" s="8"/>
      <c r="J640" s="8"/>
      <c r="L640" s="8"/>
      <c r="M640" s="8"/>
      <c r="R640" s="8"/>
      <c r="S640" s="8"/>
    </row>
    <row r="641" spans="1:19">
      <c r="A641" s="8"/>
      <c r="B641" s="8"/>
      <c r="C641" s="8"/>
      <c r="D641" s="8"/>
      <c r="E641" s="8"/>
      <c r="F641" s="8"/>
      <c r="G641" s="8"/>
      <c r="H641" s="8"/>
      <c r="J641" s="8"/>
      <c r="L641" s="8"/>
      <c r="M641" s="8"/>
      <c r="R641" s="8"/>
      <c r="S641" s="8"/>
    </row>
    <row r="642" spans="1:19">
      <c r="A642" s="8"/>
      <c r="B642" s="8"/>
      <c r="C642" s="8"/>
      <c r="D642" s="8"/>
      <c r="E642" s="8"/>
      <c r="F642" s="8"/>
      <c r="G642" s="8"/>
      <c r="H642" s="8"/>
      <c r="J642" s="8"/>
      <c r="L642" s="8"/>
      <c r="M642" s="8"/>
      <c r="R642" s="8"/>
      <c r="S642" s="8"/>
    </row>
    <row r="643" spans="1:19">
      <c r="A643" s="8"/>
      <c r="B643" s="8"/>
      <c r="C643" s="8"/>
      <c r="D643" s="8"/>
      <c r="E643" s="8"/>
      <c r="F643" s="8"/>
      <c r="G643" s="8"/>
      <c r="H643" s="8"/>
      <c r="J643" s="8"/>
      <c r="L643" s="8"/>
      <c r="M643" s="8"/>
      <c r="R643" s="8"/>
      <c r="S643" s="8"/>
    </row>
    <row r="644" spans="1:19">
      <c r="A644" s="8"/>
      <c r="B644" s="8"/>
      <c r="C644" s="8"/>
      <c r="D644" s="8"/>
      <c r="E644" s="8"/>
      <c r="F644" s="8"/>
      <c r="G644" s="8"/>
      <c r="H644" s="8"/>
      <c r="J644" s="8"/>
      <c r="L644" s="8"/>
      <c r="M644" s="8"/>
      <c r="R644" s="8"/>
      <c r="S644" s="8"/>
    </row>
    <row r="645" spans="1:19">
      <c r="A645" s="8"/>
      <c r="B645" s="8"/>
      <c r="C645" s="8"/>
      <c r="D645" s="8"/>
      <c r="E645" s="8"/>
      <c r="F645" s="8"/>
      <c r="G645" s="8"/>
      <c r="H645" s="8"/>
      <c r="J645" s="8"/>
      <c r="L645" s="8"/>
      <c r="M645" s="8"/>
      <c r="R645" s="8"/>
      <c r="S645" s="8"/>
    </row>
    <row r="646" spans="1:19">
      <c r="A646" s="8"/>
      <c r="B646" s="8"/>
      <c r="C646" s="8"/>
      <c r="D646" s="8"/>
      <c r="E646" s="8"/>
      <c r="F646" s="8"/>
      <c r="G646" s="8"/>
      <c r="H646" s="8"/>
      <c r="J646" s="8"/>
      <c r="L646" s="8"/>
      <c r="M646" s="8"/>
      <c r="R646" s="8"/>
      <c r="S646" s="8"/>
    </row>
    <row r="647" spans="1:19">
      <c r="A647" s="8"/>
      <c r="B647" s="8"/>
      <c r="C647" s="8"/>
      <c r="D647" s="8"/>
      <c r="E647" s="8"/>
      <c r="F647" s="8"/>
      <c r="G647" s="8"/>
      <c r="H647" s="8"/>
      <c r="J647" s="8"/>
      <c r="L647" s="8"/>
      <c r="M647" s="8"/>
      <c r="R647" s="8"/>
      <c r="S647" s="8"/>
    </row>
    <row r="648" spans="1:19">
      <c r="A648" s="8"/>
      <c r="B648" s="8"/>
      <c r="C648" s="8"/>
      <c r="D648" s="8"/>
      <c r="E648" s="8"/>
      <c r="F648" s="8"/>
      <c r="G648" s="8"/>
      <c r="H648" s="8"/>
      <c r="J648" s="8"/>
      <c r="L648" s="8"/>
      <c r="M648" s="8"/>
      <c r="R648" s="8"/>
      <c r="S648" s="8"/>
    </row>
    <row r="649" spans="1:19">
      <c r="A649" s="8"/>
      <c r="B649" s="8"/>
      <c r="C649" s="8"/>
      <c r="D649" s="8"/>
      <c r="E649" s="8"/>
      <c r="F649" s="8"/>
      <c r="G649" s="8"/>
      <c r="H649" s="8"/>
      <c r="J649" s="8"/>
      <c r="L649" s="8"/>
      <c r="M649" s="8"/>
      <c r="R649" s="8"/>
      <c r="S649" s="8"/>
    </row>
    <row r="650" spans="1:19">
      <c r="A650" s="8"/>
      <c r="B650" s="8"/>
      <c r="C650" s="8"/>
      <c r="D650" s="8"/>
      <c r="E650" s="8"/>
      <c r="F650" s="8"/>
      <c r="G650" s="8"/>
      <c r="H650" s="8"/>
      <c r="J650" s="8"/>
      <c r="L650" s="8"/>
      <c r="M650" s="8"/>
      <c r="R650" s="8"/>
      <c r="S650" s="8"/>
    </row>
    <row r="651" spans="1:19">
      <c r="A651" s="8"/>
      <c r="B651" s="8"/>
      <c r="C651" s="8"/>
      <c r="D651" s="8"/>
      <c r="E651" s="8"/>
      <c r="F651" s="8"/>
      <c r="G651" s="8"/>
      <c r="H651" s="8"/>
      <c r="J651" s="8"/>
      <c r="L651" s="8"/>
      <c r="M651" s="8"/>
      <c r="R651" s="8"/>
      <c r="S651" s="8"/>
    </row>
    <row r="652" spans="1:19">
      <c r="A652" s="8"/>
      <c r="B652" s="8"/>
      <c r="C652" s="8"/>
      <c r="D652" s="8"/>
      <c r="E652" s="8"/>
      <c r="F652" s="8"/>
      <c r="G652" s="8"/>
      <c r="H652" s="8"/>
      <c r="J652" s="8"/>
      <c r="L652" s="8"/>
      <c r="M652" s="8"/>
      <c r="R652" s="8"/>
      <c r="S652" s="8"/>
    </row>
    <row r="653" spans="1:19">
      <c r="A653" s="8"/>
      <c r="B653" s="8"/>
      <c r="C653" s="8"/>
      <c r="D653" s="8"/>
      <c r="E653" s="8"/>
      <c r="F653" s="8"/>
      <c r="G653" s="8"/>
      <c r="H653" s="8"/>
      <c r="J653" s="8"/>
      <c r="L653" s="8"/>
      <c r="M653" s="8"/>
      <c r="R653" s="8"/>
      <c r="S653" s="8"/>
    </row>
    <row r="654" spans="1:19">
      <c r="A654" s="8"/>
      <c r="B654" s="8"/>
      <c r="C654" s="8"/>
      <c r="D654" s="8"/>
      <c r="E654" s="8"/>
      <c r="F654" s="8"/>
      <c r="G654" s="8"/>
      <c r="H654" s="8"/>
      <c r="J654" s="8"/>
      <c r="L654" s="8"/>
      <c r="M654" s="8"/>
      <c r="R654" s="8"/>
      <c r="S654" s="8"/>
    </row>
    <row r="655" spans="1:19">
      <c r="A655" s="8"/>
      <c r="B655" s="8"/>
      <c r="C655" s="8"/>
      <c r="D655" s="8"/>
      <c r="E655" s="8"/>
      <c r="F655" s="8"/>
      <c r="G655" s="8"/>
      <c r="H655" s="8"/>
      <c r="J655" s="8"/>
      <c r="L655" s="8"/>
      <c r="M655" s="8"/>
      <c r="R655" s="8"/>
      <c r="S655" s="8"/>
    </row>
    <row r="656" spans="1:19">
      <c r="A656" s="8"/>
      <c r="B656" s="8"/>
      <c r="C656" s="8"/>
      <c r="D656" s="8"/>
      <c r="E656" s="8"/>
      <c r="F656" s="8"/>
      <c r="G656" s="8"/>
      <c r="H656" s="8"/>
      <c r="J656" s="8"/>
      <c r="L656" s="8"/>
      <c r="M656" s="8"/>
      <c r="R656" s="8"/>
      <c r="S656" s="8"/>
    </row>
    <row r="657" spans="1:19">
      <c r="A657" s="8"/>
      <c r="B657" s="8"/>
      <c r="C657" s="8"/>
      <c r="D657" s="8"/>
      <c r="E657" s="8"/>
      <c r="F657" s="8"/>
      <c r="G657" s="8"/>
      <c r="H657" s="8"/>
      <c r="J657" s="8"/>
      <c r="L657" s="8"/>
      <c r="M657" s="8"/>
      <c r="R657" s="8"/>
      <c r="S657" s="8"/>
    </row>
    <row r="658" spans="1:19">
      <c r="A658" s="8"/>
      <c r="B658" s="8"/>
      <c r="C658" s="8"/>
      <c r="D658" s="8"/>
      <c r="E658" s="8"/>
      <c r="F658" s="8"/>
      <c r="G658" s="8"/>
      <c r="H658" s="8"/>
      <c r="J658" s="8"/>
      <c r="L658" s="8"/>
      <c r="M658" s="8"/>
      <c r="R658" s="8"/>
      <c r="S658" s="8"/>
    </row>
    <row r="659" spans="1:19">
      <c r="A659" s="8"/>
      <c r="B659" s="8"/>
      <c r="C659" s="8"/>
      <c r="D659" s="8"/>
      <c r="E659" s="8"/>
      <c r="F659" s="8"/>
      <c r="G659" s="8"/>
      <c r="H659" s="8"/>
      <c r="J659" s="8"/>
      <c r="L659" s="8"/>
      <c r="M659" s="8"/>
      <c r="R659" s="8"/>
      <c r="S659" s="8"/>
    </row>
    <row r="660" spans="1:19">
      <c r="A660" s="8"/>
      <c r="B660" s="8"/>
      <c r="C660" s="8"/>
      <c r="D660" s="8"/>
      <c r="E660" s="8"/>
      <c r="F660" s="8"/>
      <c r="G660" s="8"/>
      <c r="H660" s="8"/>
      <c r="J660" s="8"/>
      <c r="L660" s="8"/>
      <c r="M660" s="8"/>
      <c r="R660" s="8"/>
      <c r="S660" s="8"/>
    </row>
    <row r="661" spans="1:19">
      <c r="A661" s="8"/>
      <c r="B661" s="8"/>
      <c r="C661" s="8"/>
      <c r="D661" s="8"/>
      <c r="E661" s="8"/>
      <c r="F661" s="8"/>
      <c r="G661" s="8"/>
      <c r="H661" s="8"/>
      <c r="J661" s="8"/>
      <c r="L661" s="8"/>
      <c r="M661" s="8"/>
      <c r="R661" s="8"/>
      <c r="S661" s="8"/>
    </row>
    <row r="662" spans="1:19">
      <c r="A662" s="8"/>
      <c r="B662" s="8"/>
      <c r="C662" s="8"/>
      <c r="D662" s="8"/>
      <c r="E662" s="8"/>
      <c r="F662" s="8"/>
      <c r="G662" s="8"/>
      <c r="H662" s="8"/>
      <c r="J662" s="8"/>
      <c r="L662" s="8"/>
      <c r="M662" s="8"/>
      <c r="R662" s="8"/>
      <c r="S662" s="8"/>
    </row>
    <row r="663" spans="1:19">
      <c r="A663" s="8"/>
      <c r="B663" s="8"/>
      <c r="C663" s="8"/>
      <c r="D663" s="8"/>
      <c r="E663" s="8"/>
      <c r="F663" s="8"/>
      <c r="G663" s="8"/>
      <c r="H663" s="8"/>
      <c r="J663" s="8"/>
      <c r="L663" s="8"/>
      <c r="M663" s="8"/>
      <c r="R663" s="8"/>
      <c r="S663" s="8"/>
    </row>
    <row r="664" spans="1:19">
      <c r="A664" s="8"/>
      <c r="B664" s="8"/>
      <c r="C664" s="8"/>
      <c r="D664" s="8"/>
      <c r="E664" s="8"/>
      <c r="F664" s="8"/>
      <c r="G664" s="8"/>
      <c r="H664" s="8"/>
      <c r="J664" s="8"/>
      <c r="L664" s="8"/>
      <c r="M664" s="8"/>
      <c r="R664" s="8"/>
      <c r="S664" s="8"/>
    </row>
    <row r="665" spans="1:19">
      <c r="A665" s="8"/>
      <c r="B665" s="8"/>
      <c r="C665" s="8"/>
      <c r="D665" s="8"/>
      <c r="E665" s="8"/>
      <c r="F665" s="8"/>
      <c r="G665" s="8"/>
      <c r="H665" s="8"/>
      <c r="J665" s="8"/>
      <c r="L665" s="8"/>
      <c r="M665" s="8"/>
      <c r="R665" s="8"/>
      <c r="S665" s="8"/>
    </row>
    <row r="666" spans="1:19">
      <c r="A666" s="8"/>
      <c r="B666" s="8"/>
      <c r="C666" s="8"/>
      <c r="D666" s="8"/>
      <c r="E666" s="8"/>
      <c r="F666" s="8"/>
      <c r="G666" s="8"/>
      <c r="H666" s="8"/>
      <c r="J666" s="8"/>
      <c r="L666" s="8"/>
      <c r="M666" s="8"/>
      <c r="R666" s="8"/>
      <c r="S666" s="8"/>
    </row>
    <row r="667" spans="1:19">
      <c r="A667" s="8"/>
      <c r="B667" s="8"/>
      <c r="C667" s="8"/>
      <c r="D667" s="8"/>
      <c r="E667" s="8"/>
      <c r="F667" s="8"/>
      <c r="G667" s="8"/>
      <c r="H667" s="8"/>
      <c r="J667" s="8"/>
      <c r="L667" s="8"/>
      <c r="M667" s="8"/>
      <c r="R667" s="8"/>
      <c r="S667" s="8"/>
    </row>
    <row r="668" spans="1:19">
      <c r="A668" s="8"/>
      <c r="B668" s="8"/>
      <c r="C668" s="8"/>
      <c r="D668" s="8"/>
      <c r="E668" s="8"/>
      <c r="F668" s="8"/>
      <c r="G668" s="8"/>
      <c r="H668" s="8"/>
      <c r="J668" s="8"/>
      <c r="L668" s="8"/>
      <c r="M668" s="8"/>
      <c r="R668" s="8"/>
      <c r="S668" s="8"/>
    </row>
    <row r="669" spans="1:19">
      <c r="A669" s="8"/>
      <c r="B669" s="8"/>
      <c r="C669" s="8"/>
      <c r="D669" s="8"/>
      <c r="E669" s="8"/>
      <c r="F669" s="8"/>
      <c r="G669" s="8"/>
      <c r="H669" s="8"/>
      <c r="J669" s="8"/>
      <c r="L669" s="8"/>
      <c r="M669" s="8"/>
      <c r="R669" s="8"/>
      <c r="S669" s="8"/>
    </row>
    <row r="670" spans="1:19">
      <c r="A670" s="8"/>
      <c r="B670" s="8"/>
      <c r="C670" s="8"/>
      <c r="D670" s="8"/>
      <c r="E670" s="8"/>
      <c r="F670" s="8"/>
      <c r="G670" s="8"/>
      <c r="H670" s="8"/>
      <c r="J670" s="8"/>
      <c r="L670" s="8"/>
      <c r="M670" s="8"/>
      <c r="R670" s="8"/>
      <c r="S670" s="8"/>
    </row>
    <row r="671" spans="1:19">
      <c r="A671" s="8"/>
      <c r="B671" s="8"/>
      <c r="C671" s="8"/>
      <c r="D671" s="8"/>
      <c r="E671" s="8"/>
      <c r="F671" s="8"/>
      <c r="G671" s="8"/>
      <c r="H671" s="8"/>
      <c r="J671" s="8"/>
      <c r="L671" s="8"/>
      <c r="M671" s="8"/>
      <c r="R671" s="8"/>
      <c r="S671" s="8"/>
    </row>
    <row r="672" spans="1:19">
      <c r="A672" s="8"/>
      <c r="B672" s="8"/>
      <c r="C672" s="8"/>
      <c r="D672" s="8"/>
      <c r="E672" s="8"/>
      <c r="F672" s="8"/>
      <c r="G672" s="8"/>
      <c r="H672" s="8"/>
      <c r="J672" s="8"/>
      <c r="L672" s="8"/>
      <c r="M672" s="8"/>
      <c r="R672" s="8"/>
      <c r="S672" s="8"/>
    </row>
    <row r="673" spans="1:19">
      <c r="A673" s="8"/>
      <c r="B673" s="8"/>
      <c r="C673" s="8"/>
      <c r="D673" s="8"/>
      <c r="E673" s="8"/>
      <c r="F673" s="8"/>
      <c r="G673" s="8"/>
      <c r="H673" s="8"/>
      <c r="J673" s="8"/>
      <c r="L673" s="8"/>
      <c r="M673" s="8"/>
      <c r="R673" s="8"/>
      <c r="S673" s="8"/>
    </row>
    <row r="674" spans="1:19">
      <c r="A674" s="8"/>
      <c r="B674" s="8"/>
      <c r="C674" s="8"/>
      <c r="D674" s="8"/>
      <c r="E674" s="8"/>
      <c r="F674" s="8"/>
      <c r="G674" s="8"/>
      <c r="H674" s="8"/>
      <c r="J674" s="8"/>
      <c r="L674" s="8"/>
      <c r="M674" s="8"/>
      <c r="R674" s="8"/>
      <c r="S674" s="8"/>
    </row>
    <row r="675" spans="1:19">
      <c r="A675" s="8"/>
      <c r="B675" s="8"/>
      <c r="C675" s="8"/>
      <c r="D675" s="8"/>
      <c r="E675" s="8"/>
      <c r="F675" s="8"/>
      <c r="G675" s="8"/>
      <c r="H675" s="8"/>
      <c r="J675" s="8"/>
      <c r="L675" s="8"/>
      <c r="M675" s="8"/>
      <c r="R675" s="8"/>
      <c r="S675" s="8"/>
    </row>
    <row r="676" spans="1:19">
      <c r="A676" s="8"/>
      <c r="B676" s="8"/>
      <c r="C676" s="8"/>
      <c r="D676" s="8"/>
      <c r="E676" s="8"/>
      <c r="F676" s="8"/>
      <c r="G676" s="8"/>
      <c r="H676" s="8"/>
      <c r="J676" s="8"/>
      <c r="L676" s="8"/>
      <c r="M676" s="8"/>
      <c r="R676" s="8"/>
      <c r="S676" s="8"/>
    </row>
    <row r="677" spans="1:19">
      <c r="A677" s="8"/>
      <c r="B677" s="8"/>
      <c r="C677" s="8"/>
      <c r="D677" s="8"/>
      <c r="E677" s="8"/>
      <c r="F677" s="8"/>
      <c r="G677" s="8"/>
      <c r="H677" s="8"/>
      <c r="J677" s="8"/>
      <c r="L677" s="8"/>
      <c r="M677" s="8"/>
      <c r="R677" s="8"/>
      <c r="S677" s="8"/>
    </row>
    <row r="678" spans="1:19">
      <c r="A678" s="8"/>
      <c r="B678" s="8"/>
      <c r="C678" s="8"/>
      <c r="D678" s="8"/>
      <c r="E678" s="8"/>
      <c r="F678" s="8"/>
      <c r="G678" s="8"/>
      <c r="H678" s="8"/>
      <c r="J678" s="8"/>
      <c r="L678" s="8"/>
      <c r="M678" s="8"/>
      <c r="R678" s="8"/>
      <c r="S678" s="8"/>
    </row>
    <row r="679" spans="1:19">
      <c r="A679" s="8"/>
      <c r="B679" s="8"/>
      <c r="C679" s="8"/>
      <c r="D679" s="8"/>
      <c r="E679" s="8"/>
      <c r="F679" s="8"/>
      <c r="G679" s="8"/>
      <c r="H679" s="8"/>
      <c r="J679" s="8"/>
      <c r="L679" s="8"/>
      <c r="M679" s="8"/>
      <c r="R679" s="8"/>
      <c r="S679" s="8"/>
    </row>
    <row r="680" spans="1:19">
      <c r="A680" s="8"/>
      <c r="B680" s="8"/>
      <c r="C680" s="8"/>
      <c r="D680" s="8"/>
      <c r="E680" s="8"/>
      <c r="F680" s="8"/>
      <c r="G680" s="8"/>
      <c r="H680" s="8"/>
      <c r="J680" s="8"/>
      <c r="L680" s="8"/>
      <c r="M680" s="8"/>
      <c r="R680" s="8"/>
      <c r="S680" s="8"/>
    </row>
    <row r="681" spans="1:19">
      <c r="A681" s="8"/>
      <c r="B681" s="8"/>
      <c r="C681" s="8"/>
      <c r="D681" s="8"/>
      <c r="E681" s="8"/>
      <c r="F681" s="8"/>
      <c r="G681" s="8"/>
      <c r="H681" s="8"/>
      <c r="J681" s="8"/>
      <c r="L681" s="8"/>
      <c r="M681" s="8"/>
      <c r="R681" s="8"/>
      <c r="S681" s="8"/>
    </row>
    <row r="682" spans="1:19">
      <c r="A682" s="8"/>
      <c r="B682" s="8"/>
      <c r="C682" s="8"/>
      <c r="D682" s="8"/>
      <c r="E682" s="8"/>
      <c r="F682" s="8"/>
      <c r="G682" s="8"/>
      <c r="H682" s="8"/>
      <c r="J682" s="8"/>
      <c r="L682" s="8"/>
      <c r="M682" s="8"/>
      <c r="R682" s="8"/>
      <c r="S682" s="8"/>
    </row>
    <row r="683" spans="1:19">
      <c r="A683" s="8"/>
      <c r="B683" s="8"/>
      <c r="C683" s="8"/>
      <c r="D683" s="8"/>
      <c r="E683" s="8"/>
      <c r="F683" s="8"/>
      <c r="G683" s="8"/>
      <c r="H683" s="8"/>
      <c r="J683" s="8"/>
      <c r="L683" s="8"/>
      <c r="M683" s="8"/>
      <c r="R683" s="8"/>
      <c r="S683" s="8"/>
    </row>
    <row r="684" spans="1:19">
      <c r="A684" s="8"/>
      <c r="B684" s="8"/>
      <c r="C684" s="8"/>
      <c r="D684" s="8"/>
      <c r="E684" s="8"/>
      <c r="F684" s="8"/>
      <c r="G684" s="8"/>
      <c r="H684" s="8"/>
      <c r="J684" s="8"/>
      <c r="L684" s="8"/>
      <c r="M684" s="8"/>
      <c r="R684" s="8"/>
      <c r="S684" s="8"/>
    </row>
    <row r="685" spans="1:19">
      <c r="A685" s="8"/>
      <c r="B685" s="8"/>
      <c r="C685" s="8"/>
      <c r="D685" s="8"/>
      <c r="E685" s="8"/>
      <c r="F685" s="8"/>
      <c r="G685" s="8"/>
      <c r="H685" s="8"/>
      <c r="J685" s="8"/>
      <c r="L685" s="8"/>
      <c r="M685" s="8"/>
      <c r="R685" s="8"/>
      <c r="S685" s="8"/>
    </row>
    <row r="686" spans="1:19">
      <c r="A686" s="8"/>
      <c r="B686" s="8"/>
      <c r="C686" s="8"/>
      <c r="D686" s="8"/>
      <c r="E686" s="8"/>
      <c r="F686" s="8"/>
      <c r="G686" s="8"/>
      <c r="H686" s="8"/>
      <c r="J686" s="8"/>
      <c r="L686" s="8"/>
      <c r="M686" s="8"/>
      <c r="R686" s="8"/>
      <c r="S686" s="8"/>
    </row>
    <row r="687" spans="1:19">
      <c r="A687" s="8"/>
      <c r="B687" s="8"/>
      <c r="C687" s="8"/>
      <c r="D687" s="8"/>
      <c r="E687" s="8"/>
      <c r="F687" s="8"/>
      <c r="G687" s="8"/>
      <c r="H687" s="8"/>
      <c r="J687" s="8"/>
      <c r="L687" s="8"/>
      <c r="M687" s="8"/>
      <c r="R687" s="8"/>
      <c r="S687" s="8"/>
    </row>
    <row r="688" spans="1:19">
      <c r="A688" s="8"/>
      <c r="B688" s="8"/>
      <c r="C688" s="8"/>
      <c r="D688" s="8"/>
      <c r="E688" s="8"/>
      <c r="F688" s="8"/>
      <c r="G688" s="8"/>
      <c r="H688" s="8"/>
      <c r="J688" s="8"/>
      <c r="L688" s="8"/>
      <c r="M688" s="8"/>
      <c r="R688" s="8"/>
      <c r="S688" s="8"/>
    </row>
    <row r="689" spans="1:19">
      <c r="A689" s="8"/>
      <c r="B689" s="8"/>
      <c r="C689" s="8"/>
      <c r="D689" s="8"/>
      <c r="E689" s="8"/>
      <c r="F689" s="8"/>
      <c r="G689" s="8"/>
      <c r="H689" s="8"/>
      <c r="J689" s="8"/>
      <c r="L689" s="8"/>
      <c r="M689" s="8"/>
      <c r="R689" s="8"/>
      <c r="S689" s="8"/>
    </row>
    <row r="690" spans="1:19">
      <c r="A690" s="8"/>
      <c r="B690" s="8"/>
      <c r="C690" s="8"/>
      <c r="D690" s="8"/>
      <c r="E690" s="8"/>
      <c r="F690" s="8"/>
      <c r="G690" s="8"/>
      <c r="H690" s="8"/>
      <c r="J690" s="8"/>
      <c r="L690" s="8"/>
      <c r="M690" s="8"/>
      <c r="R690" s="8"/>
      <c r="S690" s="8"/>
    </row>
    <row r="691" spans="1:19">
      <c r="A691" s="8"/>
      <c r="B691" s="8"/>
      <c r="C691" s="8"/>
      <c r="D691" s="8"/>
      <c r="E691" s="8"/>
      <c r="F691" s="8"/>
      <c r="G691" s="8"/>
      <c r="H691" s="8"/>
      <c r="J691" s="8"/>
      <c r="L691" s="8"/>
      <c r="M691" s="8"/>
      <c r="R691" s="8"/>
      <c r="S691" s="8"/>
    </row>
    <row r="692" spans="1:19">
      <c r="A692" s="8"/>
      <c r="B692" s="8"/>
      <c r="C692" s="8"/>
      <c r="D692" s="8"/>
      <c r="E692" s="8"/>
      <c r="F692" s="8"/>
      <c r="G692" s="8"/>
      <c r="H692" s="8"/>
      <c r="J692" s="8"/>
      <c r="L692" s="8"/>
      <c r="M692" s="8"/>
      <c r="R692" s="8"/>
      <c r="S692" s="8"/>
    </row>
    <row r="693" spans="1:19">
      <c r="A693" s="8"/>
      <c r="B693" s="8"/>
      <c r="C693" s="8"/>
      <c r="D693" s="8"/>
      <c r="E693" s="8"/>
      <c r="F693" s="8"/>
      <c r="G693" s="8"/>
      <c r="H693" s="8"/>
      <c r="J693" s="8"/>
      <c r="L693" s="8"/>
      <c r="M693" s="8"/>
      <c r="R693" s="8"/>
      <c r="S693" s="8"/>
    </row>
    <row r="694" spans="1:19">
      <c r="A694" s="8"/>
      <c r="B694" s="8"/>
      <c r="C694" s="8"/>
      <c r="D694" s="8"/>
      <c r="E694" s="8"/>
      <c r="F694" s="8"/>
      <c r="G694" s="8"/>
      <c r="H694" s="8"/>
      <c r="J694" s="8"/>
      <c r="L694" s="8"/>
      <c r="M694" s="8"/>
      <c r="R694" s="8"/>
      <c r="S694" s="8"/>
    </row>
    <row r="695" spans="1:19">
      <c r="A695" s="8"/>
      <c r="B695" s="8"/>
      <c r="C695" s="8"/>
      <c r="D695" s="8"/>
      <c r="E695" s="8"/>
      <c r="F695" s="8"/>
      <c r="G695" s="8"/>
      <c r="H695" s="8"/>
      <c r="J695" s="8"/>
      <c r="L695" s="8"/>
      <c r="M695" s="8"/>
      <c r="R695" s="8"/>
      <c r="S695" s="8"/>
    </row>
    <row r="696" spans="1:19">
      <c r="A696" s="8"/>
      <c r="B696" s="8"/>
      <c r="C696" s="8"/>
      <c r="D696" s="8"/>
      <c r="E696" s="8"/>
      <c r="F696" s="8"/>
      <c r="G696" s="8"/>
      <c r="H696" s="8"/>
      <c r="J696" s="8"/>
      <c r="L696" s="8"/>
      <c r="M696" s="8"/>
      <c r="R696" s="8"/>
      <c r="S696" s="8"/>
    </row>
    <row r="697" spans="1:19">
      <c r="A697" s="8"/>
      <c r="B697" s="8"/>
      <c r="C697" s="8"/>
      <c r="D697" s="8"/>
      <c r="E697" s="8"/>
      <c r="F697" s="8"/>
      <c r="G697" s="8"/>
      <c r="H697" s="8"/>
      <c r="J697" s="8"/>
      <c r="L697" s="8"/>
      <c r="M697" s="8"/>
      <c r="R697" s="8"/>
      <c r="S697" s="8"/>
    </row>
    <row r="698" spans="1:19">
      <c r="A698" s="8"/>
      <c r="B698" s="8"/>
      <c r="C698" s="8"/>
      <c r="D698" s="8"/>
      <c r="E698" s="8"/>
      <c r="F698" s="8"/>
      <c r="G698" s="8"/>
      <c r="H698" s="8"/>
      <c r="J698" s="8"/>
      <c r="L698" s="8"/>
      <c r="M698" s="8"/>
      <c r="R698" s="8"/>
      <c r="S698" s="8"/>
    </row>
    <row r="699" spans="1:19">
      <c r="A699" s="8"/>
      <c r="B699" s="8"/>
      <c r="C699" s="8"/>
      <c r="D699" s="8"/>
      <c r="E699" s="8"/>
      <c r="F699" s="8"/>
      <c r="G699" s="8"/>
      <c r="H699" s="8"/>
      <c r="J699" s="8"/>
      <c r="L699" s="8"/>
      <c r="M699" s="8"/>
      <c r="R699" s="8"/>
      <c r="S699" s="8"/>
    </row>
    <row r="700" spans="1:19">
      <c r="A700" s="8"/>
      <c r="B700" s="8"/>
      <c r="C700" s="8"/>
      <c r="D700" s="8"/>
      <c r="E700" s="8"/>
      <c r="F700" s="8"/>
      <c r="G700" s="8"/>
      <c r="H700" s="8"/>
      <c r="J700" s="8"/>
      <c r="L700" s="8"/>
      <c r="M700" s="8"/>
      <c r="R700" s="8"/>
      <c r="S700" s="8"/>
    </row>
    <row r="701" spans="1:19">
      <c r="A701" s="8"/>
      <c r="B701" s="8"/>
      <c r="C701" s="8"/>
      <c r="D701" s="8"/>
      <c r="E701" s="8"/>
      <c r="F701" s="8"/>
      <c r="G701" s="8"/>
      <c r="H701" s="8"/>
      <c r="J701" s="8"/>
      <c r="L701" s="8"/>
      <c r="M701" s="8"/>
      <c r="R701" s="8"/>
      <c r="S701" s="8"/>
    </row>
    <row r="702" spans="1:19">
      <c r="A702" s="8"/>
      <c r="B702" s="8"/>
      <c r="C702" s="8"/>
      <c r="D702" s="8"/>
      <c r="E702" s="8"/>
      <c r="F702" s="8"/>
      <c r="G702" s="8"/>
      <c r="H702" s="8"/>
      <c r="J702" s="8"/>
      <c r="L702" s="8"/>
      <c r="M702" s="8"/>
      <c r="R702" s="8"/>
      <c r="S702" s="8"/>
    </row>
    <row r="703" spans="1:19">
      <c r="A703" s="8"/>
      <c r="B703" s="8"/>
      <c r="C703" s="8"/>
      <c r="D703" s="8"/>
      <c r="E703" s="8"/>
      <c r="F703" s="8"/>
      <c r="G703" s="8"/>
      <c r="H703" s="8"/>
      <c r="J703" s="8"/>
      <c r="L703" s="8"/>
      <c r="M703" s="8"/>
      <c r="R703" s="8"/>
      <c r="S703" s="8"/>
    </row>
    <row r="704" spans="1:19">
      <c r="A704" s="8"/>
      <c r="B704" s="8"/>
      <c r="C704" s="8"/>
      <c r="D704" s="8"/>
      <c r="E704" s="8"/>
      <c r="F704" s="8"/>
      <c r="G704" s="8"/>
      <c r="H704" s="8"/>
      <c r="J704" s="8"/>
      <c r="L704" s="8"/>
      <c r="M704" s="8"/>
      <c r="R704" s="8"/>
      <c r="S704" s="8"/>
    </row>
    <row r="705" spans="1:19">
      <c r="A705" s="8"/>
      <c r="B705" s="8"/>
      <c r="C705" s="8"/>
      <c r="D705" s="8"/>
      <c r="E705" s="8"/>
      <c r="F705" s="8"/>
      <c r="G705" s="8"/>
      <c r="H705" s="8"/>
      <c r="J705" s="8"/>
      <c r="L705" s="8"/>
      <c r="M705" s="8"/>
      <c r="R705" s="8"/>
      <c r="S705" s="8"/>
    </row>
    <row r="706" spans="1:19">
      <c r="A706" s="8"/>
      <c r="B706" s="8"/>
      <c r="C706" s="8"/>
      <c r="D706" s="8"/>
      <c r="E706" s="8"/>
      <c r="F706" s="8"/>
      <c r="G706" s="8"/>
      <c r="H706" s="8"/>
      <c r="J706" s="8"/>
      <c r="L706" s="8"/>
      <c r="M706" s="8"/>
      <c r="R706" s="8"/>
      <c r="S706" s="8"/>
    </row>
    <row r="707" spans="1:19">
      <c r="A707" s="8"/>
      <c r="B707" s="8"/>
      <c r="C707" s="8"/>
      <c r="D707" s="8"/>
      <c r="E707" s="8"/>
      <c r="F707" s="8"/>
      <c r="G707" s="8"/>
      <c r="H707" s="8"/>
      <c r="J707" s="8"/>
      <c r="L707" s="8"/>
      <c r="M707" s="8"/>
      <c r="R707" s="8"/>
      <c r="S707" s="8"/>
    </row>
    <row r="708" spans="1:19">
      <c r="A708" s="8"/>
      <c r="B708" s="8"/>
      <c r="C708" s="8"/>
      <c r="D708" s="8"/>
      <c r="E708" s="8"/>
      <c r="F708" s="8"/>
      <c r="G708" s="8"/>
      <c r="H708" s="8"/>
      <c r="J708" s="8"/>
      <c r="L708" s="8"/>
      <c r="M708" s="8"/>
      <c r="R708" s="8"/>
      <c r="S708" s="8"/>
    </row>
    <row r="709" spans="1:19">
      <c r="A709" s="8"/>
      <c r="B709" s="8"/>
      <c r="C709" s="8"/>
      <c r="D709" s="8"/>
      <c r="E709" s="8"/>
      <c r="F709" s="8"/>
      <c r="G709" s="8"/>
      <c r="H709" s="8"/>
      <c r="J709" s="8"/>
      <c r="L709" s="8"/>
      <c r="M709" s="8"/>
      <c r="R709" s="8"/>
      <c r="S709" s="8"/>
    </row>
    <row r="710" spans="1:19">
      <c r="A710" s="8"/>
      <c r="B710" s="8"/>
      <c r="C710" s="8"/>
      <c r="D710" s="8"/>
      <c r="E710" s="8"/>
      <c r="F710" s="8"/>
      <c r="G710" s="8"/>
      <c r="H710" s="8"/>
      <c r="J710" s="8"/>
      <c r="L710" s="8"/>
      <c r="M710" s="8"/>
      <c r="R710" s="8"/>
      <c r="S710" s="8"/>
    </row>
    <row r="711" spans="1:19">
      <c r="A711" s="8"/>
      <c r="B711" s="8"/>
      <c r="C711" s="8"/>
      <c r="D711" s="8"/>
      <c r="E711" s="8"/>
      <c r="F711" s="8"/>
      <c r="G711" s="8"/>
      <c r="H711" s="8"/>
      <c r="J711" s="8"/>
      <c r="L711" s="8"/>
      <c r="M711" s="8"/>
      <c r="R711" s="8"/>
      <c r="S711" s="8"/>
    </row>
    <row r="712" spans="1:19">
      <c r="A712" s="8"/>
      <c r="B712" s="8"/>
      <c r="C712" s="8"/>
      <c r="D712" s="8"/>
      <c r="E712" s="8"/>
      <c r="F712" s="8"/>
      <c r="G712" s="8"/>
      <c r="H712" s="8"/>
      <c r="J712" s="8"/>
      <c r="L712" s="8"/>
      <c r="M712" s="8"/>
      <c r="R712" s="8"/>
      <c r="S712" s="8"/>
    </row>
    <row r="713" spans="1:19">
      <c r="A713" s="8"/>
      <c r="B713" s="8"/>
      <c r="C713" s="8"/>
      <c r="D713" s="8"/>
      <c r="E713" s="8"/>
      <c r="F713" s="8"/>
      <c r="G713" s="8"/>
      <c r="H713" s="8"/>
      <c r="J713" s="8"/>
      <c r="L713" s="8"/>
      <c r="M713" s="8"/>
      <c r="R713" s="8"/>
      <c r="S713" s="8"/>
    </row>
    <row r="714" spans="1:19">
      <c r="A714" s="8"/>
      <c r="B714" s="8"/>
      <c r="C714" s="8"/>
      <c r="D714" s="8"/>
      <c r="E714" s="8"/>
      <c r="F714" s="8"/>
      <c r="G714" s="8"/>
      <c r="H714" s="8"/>
      <c r="J714" s="8"/>
      <c r="L714" s="8"/>
      <c r="M714" s="8"/>
      <c r="R714" s="8"/>
      <c r="S714" s="8"/>
    </row>
    <row r="715" spans="1:19">
      <c r="A715" s="8"/>
      <c r="B715" s="8"/>
      <c r="C715" s="8"/>
      <c r="D715" s="8"/>
      <c r="E715" s="8"/>
      <c r="F715" s="8"/>
      <c r="G715" s="8"/>
      <c r="H715" s="8"/>
      <c r="J715" s="8"/>
      <c r="L715" s="8"/>
      <c r="M715" s="8"/>
      <c r="R715" s="8"/>
      <c r="S715" s="8"/>
    </row>
    <row r="716" spans="1:19">
      <c r="A716" s="8"/>
      <c r="B716" s="8"/>
      <c r="C716" s="8"/>
      <c r="D716" s="8"/>
      <c r="E716" s="8"/>
      <c r="F716" s="8"/>
      <c r="G716" s="8"/>
      <c r="H716" s="8"/>
      <c r="J716" s="8"/>
      <c r="L716" s="8"/>
      <c r="M716" s="8"/>
      <c r="R716" s="8"/>
      <c r="S716" s="8"/>
    </row>
    <row r="717" spans="1:19">
      <c r="A717" s="8"/>
      <c r="B717" s="8"/>
      <c r="C717" s="8"/>
      <c r="D717" s="8"/>
      <c r="E717" s="8"/>
      <c r="F717" s="8"/>
      <c r="G717" s="8"/>
      <c r="H717" s="8"/>
      <c r="J717" s="8"/>
      <c r="L717" s="8"/>
      <c r="M717" s="8"/>
      <c r="R717" s="8"/>
      <c r="S717" s="8"/>
    </row>
    <row r="718" spans="1:19">
      <c r="A718" s="8"/>
      <c r="B718" s="8"/>
      <c r="C718" s="8"/>
      <c r="D718" s="8"/>
      <c r="E718" s="8"/>
      <c r="F718" s="8"/>
      <c r="G718" s="8"/>
      <c r="H718" s="8"/>
      <c r="J718" s="8"/>
      <c r="L718" s="8"/>
      <c r="M718" s="8"/>
      <c r="R718" s="8"/>
      <c r="S718" s="8"/>
    </row>
    <row r="719" spans="1:19">
      <c r="A719" s="8"/>
      <c r="B719" s="8"/>
      <c r="C719" s="8"/>
      <c r="D719" s="8"/>
      <c r="E719" s="8"/>
      <c r="F719" s="8"/>
      <c r="G719" s="8"/>
      <c r="H719" s="8"/>
      <c r="J719" s="8"/>
      <c r="L719" s="8"/>
      <c r="M719" s="8"/>
      <c r="R719" s="8"/>
      <c r="S719" s="8"/>
    </row>
    <row r="720" spans="1:19">
      <c r="A720" s="8"/>
      <c r="B720" s="8"/>
      <c r="C720" s="8"/>
      <c r="D720" s="8"/>
      <c r="E720" s="8"/>
      <c r="F720" s="8"/>
      <c r="G720" s="8"/>
      <c r="H720" s="8"/>
      <c r="J720" s="8"/>
      <c r="L720" s="8"/>
      <c r="M720" s="8"/>
      <c r="R720" s="8"/>
      <c r="S720" s="8"/>
    </row>
    <row r="721" spans="1:19">
      <c r="A721" s="8"/>
      <c r="B721" s="8"/>
      <c r="C721" s="8"/>
      <c r="D721" s="8"/>
      <c r="E721" s="8"/>
      <c r="F721" s="8"/>
      <c r="G721" s="8"/>
      <c r="H721" s="8"/>
      <c r="J721" s="8"/>
      <c r="L721" s="8"/>
      <c r="M721" s="8"/>
      <c r="R721" s="8"/>
      <c r="S721" s="8"/>
    </row>
    <row r="722" spans="1:19">
      <c r="A722" s="8"/>
      <c r="B722" s="8"/>
      <c r="C722" s="8"/>
      <c r="D722" s="8"/>
      <c r="E722" s="8"/>
      <c r="F722" s="8"/>
      <c r="G722" s="8"/>
      <c r="H722" s="8"/>
      <c r="J722" s="8"/>
      <c r="L722" s="8"/>
      <c r="M722" s="8"/>
      <c r="R722" s="8"/>
      <c r="S722" s="8"/>
    </row>
    <row r="723" spans="1:19">
      <c r="A723" s="8"/>
      <c r="B723" s="8"/>
      <c r="C723" s="8"/>
      <c r="D723" s="8"/>
      <c r="E723" s="8"/>
      <c r="F723" s="8"/>
      <c r="G723" s="8"/>
      <c r="H723" s="8"/>
      <c r="J723" s="8"/>
      <c r="L723" s="8"/>
      <c r="M723" s="8"/>
      <c r="R723" s="8"/>
      <c r="S723" s="8"/>
    </row>
    <row r="724" spans="1:19">
      <c r="A724" s="8"/>
      <c r="B724" s="8"/>
      <c r="C724" s="8"/>
      <c r="D724" s="8"/>
      <c r="E724" s="8"/>
      <c r="F724" s="8"/>
      <c r="G724" s="8"/>
      <c r="H724" s="8"/>
      <c r="J724" s="8"/>
      <c r="L724" s="8"/>
      <c r="M724" s="8"/>
      <c r="R724" s="8"/>
      <c r="S724" s="8"/>
    </row>
    <row r="725" spans="1:19">
      <c r="A725" s="8"/>
      <c r="B725" s="8"/>
      <c r="C725" s="8"/>
      <c r="D725" s="8"/>
      <c r="E725" s="8"/>
      <c r="F725" s="8"/>
      <c r="G725" s="8"/>
      <c r="H725" s="8"/>
      <c r="J725" s="8"/>
      <c r="L725" s="8"/>
      <c r="M725" s="8"/>
      <c r="R725" s="8"/>
      <c r="S725" s="8"/>
    </row>
    <row r="726" spans="1:19">
      <c r="A726" s="8"/>
      <c r="B726" s="8"/>
      <c r="C726" s="8"/>
      <c r="D726" s="8"/>
      <c r="E726" s="8"/>
      <c r="F726" s="8"/>
      <c r="G726" s="8"/>
      <c r="H726" s="8"/>
      <c r="J726" s="8"/>
      <c r="L726" s="8"/>
      <c r="M726" s="8"/>
      <c r="R726" s="8"/>
      <c r="S726" s="8"/>
    </row>
    <row r="727" spans="1:19">
      <c r="A727" s="8"/>
      <c r="B727" s="8"/>
      <c r="C727" s="8"/>
      <c r="D727" s="8"/>
      <c r="E727" s="8"/>
      <c r="F727" s="8"/>
      <c r="G727" s="8"/>
      <c r="H727" s="8"/>
      <c r="J727" s="8"/>
      <c r="L727" s="8"/>
      <c r="M727" s="8"/>
      <c r="R727" s="8"/>
      <c r="S727" s="8"/>
    </row>
    <row r="728" spans="1:19">
      <c r="A728" s="8"/>
      <c r="B728" s="8"/>
      <c r="C728" s="8"/>
      <c r="D728" s="8"/>
      <c r="E728" s="8"/>
      <c r="F728" s="8"/>
      <c r="G728" s="8"/>
      <c r="H728" s="8"/>
      <c r="J728" s="8"/>
      <c r="L728" s="8"/>
      <c r="M728" s="8"/>
      <c r="R728" s="8"/>
      <c r="S728" s="8"/>
    </row>
    <row r="729" spans="1:19">
      <c r="A729" s="8"/>
      <c r="B729" s="8"/>
      <c r="C729" s="8"/>
      <c r="D729" s="8"/>
      <c r="E729" s="8"/>
      <c r="F729" s="8"/>
      <c r="G729" s="8"/>
      <c r="H729" s="8"/>
      <c r="J729" s="8"/>
      <c r="L729" s="8"/>
      <c r="M729" s="8"/>
      <c r="R729" s="8"/>
      <c r="S729" s="8"/>
    </row>
    <row r="730" spans="1:19">
      <c r="A730" s="8"/>
      <c r="B730" s="8"/>
      <c r="C730" s="8"/>
      <c r="D730" s="8"/>
      <c r="E730" s="8"/>
      <c r="F730" s="8"/>
      <c r="G730" s="8"/>
      <c r="H730" s="8"/>
      <c r="J730" s="8"/>
      <c r="L730" s="8"/>
      <c r="M730" s="8"/>
      <c r="R730" s="8"/>
      <c r="S730" s="8"/>
    </row>
    <row r="731" spans="1:19">
      <c r="A731" s="8"/>
      <c r="B731" s="8"/>
      <c r="C731" s="8"/>
      <c r="D731" s="8"/>
      <c r="E731" s="8"/>
      <c r="F731" s="8"/>
      <c r="G731" s="8"/>
      <c r="H731" s="8"/>
      <c r="J731" s="8"/>
      <c r="L731" s="8"/>
      <c r="M731" s="8"/>
      <c r="R731" s="8"/>
      <c r="S731" s="8"/>
    </row>
    <row r="732" spans="1:19">
      <c r="A732" s="8"/>
      <c r="B732" s="8"/>
      <c r="C732" s="8"/>
      <c r="D732" s="8"/>
      <c r="E732" s="8"/>
      <c r="F732" s="8"/>
      <c r="G732" s="8"/>
      <c r="H732" s="8"/>
      <c r="J732" s="8"/>
      <c r="L732" s="8"/>
      <c r="M732" s="8"/>
      <c r="R732" s="8"/>
      <c r="S732" s="8"/>
    </row>
    <row r="733" spans="1:19">
      <c r="A733" s="8"/>
      <c r="B733" s="8"/>
      <c r="C733" s="8"/>
      <c r="D733" s="8"/>
      <c r="E733" s="8"/>
      <c r="F733" s="8"/>
      <c r="G733" s="8"/>
      <c r="H733" s="8"/>
      <c r="J733" s="8"/>
      <c r="L733" s="8"/>
      <c r="M733" s="8"/>
      <c r="R733" s="8"/>
      <c r="S733" s="8"/>
    </row>
    <row r="734" spans="1:19">
      <c r="A734" s="8"/>
      <c r="B734" s="8"/>
      <c r="C734" s="8"/>
      <c r="D734" s="8"/>
      <c r="E734" s="8"/>
      <c r="F734" s="8"/>
      <c r="G734" s="8"/>
      <c r="H734" s="8"/>
      <c r="J734" s="8"/>
      <c r="L734" s="8"/>
      <c r="M734" s="8"/>
      <c r="R734" s="8"/>
      <c r="S734" s="8"/>
    </row>
    <row r="735" spans="1:19">
      <c r="A735" s="8"/>
      <c r="B735" s="8"/>
      <c r="C735" s="8"/>
      <c r="D735" s="8"/>
      <c r="E735" s="8"/>
      <c r="F735" s="8"/>
      <c r="G735" s="8"/>
      <c r="H735" s="8"/>
      <c r="J735" s="8"/>
      <c r="L735" s="8"/>
      <c r="M735" s="8"/>
      <c r="R735" s="8"/>
      <c r="S735" s="8"/>
    </row>
    <row r="736" spans="1:19">
      <c r="A736" s="8"/>
      <c r="B736" s="8"/>
      <c r="C736" s="8"/>
      <c r="D736" s="8"/>
      <c r="E736" s="8"/>
      <c r="F736" s="8"/>
      <c r="G736" s="8"/>
      <c r="H736" s="8"/>
      <c r="J736" s="8"/>
      <c r="L736" s="8"/>
      <c r="M736" s="8"/>
      <c r="R736" s="8"/>
      <c r="S736" s="8"/>
    </row>
    <row r="737" spans="1:19">
      <c r="A737" s="8"/>
      <c r="B737" s="8"/>
      <c r="C737" s="8"/>
      <c r="D737" s="8"/>
      <c r="E737" s="8"/>
      <c r="F737" s="8"/>
      <c r="G737" s="8"/>
      <c r="H737" s="8"/>
      <c r="J737" s="8"/>
      <c r="L737" s="8"/>
      <c r="M737" s="8"/>
      <c r="R737" s="8"/>
      <c r="S737" s="8"/>
    </row>
    <row r="738" spans="1:19">
      <c r="A738" s="8"/>
      <c r="B738" s="8"/>
      <c r="C738" s="8"/>
      <c r="D738" s="8"/>
      <c r="E738" s="8"/>
      <c r="F738" s="8"/>
      <c r="G738" s="8"/>
      <c r="H738" s="8"/>
      <c r="J738" s="8"/>
      <c r="L738" s="8"/>
      <c r="M738" s="8"/>
      <c r="R738" s="8"/>
      <c r="S738" s="8"/>
    </row>
    <row r="739" spans="1:19">
      <c r="A739" s="8"/>
      <c r="B739" s="8"/>
      <c r="C739" s="8"/>
      <c r="D739" s="8"/>
      <c r="E739" s="8"/>
      <c r="F739" s="8"/>
      <c r="G739" s="8"/>
      <c r="H739" s="8"/>
      <c r="J739" s="8"/>
      <c r="L739" s="8"/>
      <c r="M739" s="8"/>
      <c r="R739" s="8"/>
      <c r="S739" s="8"/>
    </row>
    <row r="740" spans="1:19">
      <c r="A740" s="8"/>
      <c r="B740" s="8"/>
      <c r="C740" s="8"/>
      <c r="D740" s="8"/>
      <c r="E740" s="8"/>
      <c r="F740" s="8"/>
      <c r="G740" s="8"/>
      <c r="H740" s="8"/>
      <c r="J740" s="8"/>
      <c r="L740" s="8"/>
      <c r="M740" s="8"/>
      <c r="R740" s="8"/>
      <c r="S740" s="8"/>
    </row>
    <row r="741" spans="1:19">
      <c r="A741" s="8"/>
      <c r="B741" s="8"/>
      <c r="C741" s="8"/>
      <c r="D741" s="8"/>
      <c r="E741" s="8"/>
      <c r="F741" s="8"/>
      <c r="G741" s="8"/>
      <c r="H741" s="8"/>
      <c r="J741" s="8"/>
      <c r="L741" s="8"/>
      <c r="M741" s="8"/>
      <c r="R741" s="8"/>
      <c r="S741" s="8"/>
    </row>
    <row r="742" spans="1:19">
      <c r="A742" s="8"/>
      <c r="B742" s="8"/>
      <c r="C742" s="8"/>
      <c r="D742" s="8"/>
      <c r="E742" s="8"/>
      <c r="F742" s="8"/>
      <c r="G742" s="8"/>
      <c r="H742" s="8"/>
      <c r="J742" s="8"/>
      <c r="L742" s="8"/>
      <c r="M742" s="8"/>
      <c r="R742" s="8"/>
      <c r="S742" s="8"/>
    </row>
    <row r="743" spans="1:19">
      <c r="A743" s="8"/>
      <c r="B743" s="8"/>
      <c r="C743" s="8"/>
      <c r="D743" s="8"/>
      <c r="E743" s="8"/>
      <c r="F743" s="8"/>
      <c r="G743" s="8"/>
      <c r="H743" s="8"/>
      <c r="J743" s="8"/>
      <c r="L743" s="8"/>
      <c r="M743" s="8"/>
      <c r="R743" s="8"/>
      <c r="S743" s="8"/>
    </row>
    <row r="744" spans="1:19">
      <c r="A744" s="8"/>
      <c r="B744" s="8"/>
      <c r="C744" s="8"/>
      <c r="D744" s="8"/>
      <c r="E744" s="8"/>
      <c r="F744" s="8"/>
      <c r="G744" s="8"/>
      <c r="H744" s="8"/>
      <c r="J744" s="8"/>
      <c r="L744" s="8"/>
      <c r="M744" s="8"/>
      <c r="R744" s="8"/>
      <c r="S744" s="8"/>
    </row>
    <row r="745" spans="1:19">
      <c r="A745" s="8"/>
      <c r="B745" s="8"/>
      <c r="C745" s="8"/>
      <c r="D745" s="8"/>
      <c r="E745" s="8"/>
      <c r="F745" s="8"/>
      <c r="G745" s="8"/>
      <c r="H745" s="8"/>
      <c r="J745" s="8"/>
      <c r="L745" s="8"/>
      <c r="M745" s="8"/>
      <c r="R745" s="8"/>
      <c r="S745" s="8"/>
    </row>
    <row r="746" spans="1:19">
      <c r="A746" s="8"/>
      <c r="B746" s="8"/>
      <c r="C746" s="8"/>
      <c r="D746" s="8"/>
      <c r="E746" s="8"/>
      <c r="F746" s="8"/>
      <c r="G746" s="8"/>
      <c r="H746" s="8"/>
      <c r="J746" s="8"/>
      <c r="L746" s="8"/>
      <c r="M746" s="8"/>
      <c r="R746" s="8"/>
      <c r="S746" s="8"/>
    </row>
    <row r="747" spans="1:19">
      <c r="A747" s="8"/>
      <c r="B747" s="8"/>
      <c r="C747" s="8"/>
      <c r="D747" s="8"/>
      <c r="E747" s="8"/>
      <c r="F747" s="8"/>
      <c r="G747" s="8"/>
      <c r="H747" s="8"/>
      <c r="J747" s="8"/>
      <c r="L747" s="8"/>
      <c r="M747" s="8"/>
      <c r="R747" s="8"/>
      <c r="S747" s="8"/>
    </row>
    <row r="748" spans="1:19">
      <c r="A748" s="8"/>
      <c r="B748" s="8"/>
      <c r="C748" s="8"/>
      <c r="D748" s="8"/>
      <c r="E748" s="8"/>
      <c r="F748" s="8"/>
      <c r="G748" s="8"/>
      <c r="H748" s="8"/>
      <c r="J748" s="8"/>
      <c r="L748" s="8"/>
      <c r="M748" s="8"/>
      <c r="R748" s="8"/>
      <c r="S748" s="8"/>
    </row>
    <row r="749" spans="1:19">
      <c r="A749" s="8"/>
      <c r="B749" s="8"/>
      <c r="C749" s="8"/>
      <c r="D749" s="8"/>
      <c r="E749" s="8"/>
      <c r="F749" s="8"/>
      <c r="G749" s="8"/>
      <c r="H749" s="8"/>
      <c r="J749" s="8"/>
      <c r="L749" s="8"/>
      <c r="M749" s="8"/>
      <c r="R749" s="8"/>
      <c r="S749" s="8"/>
    </row>
    <row r="750" spans="1:19">
      <c r="A750" s="8"/>
      <c r="B750" s="8"/>
      <c r="C750" s="8"/>
      <c r="D750" s="8"/>
      <c r="E750" s="8"/>
      <c r="F750" s="8"/>
      <c r="G750" s="8"/>
      <c r="H750" s="8"/>
      <c r="J750" s="8"/>
      <c r="L750" s="8"/>
      <c r="M750" s="8"/>
      <c r="R750" s="8"/>
      <c r="S750" s="8"/>
    </row>
    <row r="751" spans="1:19">
      <c r="A751" s="8"/>
      <c r="B751" s="8"/>
      <c r="C751" s="8"/>
      <c r="D751" s="8"/>
      <c r="E751" s="8"/>
      <c r="F751" s="8"/>
      <c r="G751" s="8"/>
      <c r="H751" s="8"/>
      <c r="J751" s="8"/>
      <c r="L751" s="8"/>
      <c r="M751" s="8"/>
      <c r="R751" s="8"/>
      <c r="S751" s="8"/>
    </row>
    <row r="752" spans="1:19">
      <c r="A752" s="8"/>
      <c r="B752" s="8"/>
      <c r="C752" s="8"/>
      <c r="D752" s="8"/>
      <c r="E752" s="8"/>
      <c r="F752" s="8"/>
      <c r="G752" s="8"/>
      <c r="H752" s="8"/>
      <c r="J752" s="8"/>
      <c r="L752" s="8"/>
      <c r="M752" s="8"/>
      <c r="R752" s="8"/>
      <c r="S752" s="8"/>
    </row>
    <row r="753" spans="1:19">
      <c r="A753" s="8"/>
      <c r="B753" s="8"/>
      <c r="C753" s="8"/>
      <c r="D753" s="8"/>
      <c r="E753" s="8"/>
      <c r="F753" s="8"/>
      <c r="G753" s="8"/>
      <c r="H753" s="8"/>
      <c r="J753" s="8"/>
      <c r="L753" s="8"/>
      <c r="M753" s="8"/>
      <c r="R753" s="8"/>
      <c r="S753" s="8"/>
    </row>
    <row r="754" spans="1:19">
      <c r="A754" s="8"/>
      <c r="B754" s="8"/>
      <c r="C754" s="8"/>
      <c r="D754" s="8"/>
      <c r="E754" s="8"/>
      <c r="F754" s="8"/>
      <c r="G754" s="8"/>
      <c r="H754" s="8"/>
      <c r="J754" s="8"/>
      <c r="L754" s="8"/>
      <c r="M754" s="8"/>
      <c r="R754" s="8"/>
      <c r="S754" s="8"/>
    </row>
    <row r="755" spans="1:19">
      <c r="A755" s="8"/>
      <c r="B755" s="8"/>
      <c r="C755" s="8"/>
      <c r="D755" s="8"/>
      <c r="E755" s="8"/>
      <c r="F755" s="8"/>
      <c r="G755" s="8"/>
      <c r="H755" s="8"/>
      <c r="J755" s="8"/>
      <c r="L755" s="8"/>
      <c r="M755" s="8"/>
      <c r="R755" s="8"/>
      <c r="S755" s="8"/>
    </row>
    <row r="756" spans="1:19">
      <c r="A756" s="8"/>
      <c r="B756" s="8"/>
      <c r="C756" s="8"/>
      <c r="D756" s="8"/>
      <c r="E756" s="8"/>
      <c r="F756" s="8"/>
      <c r="G756" s="8"/>
      <c r="H756" s="8"/>
      <c r="J756" s="8"/>
      <c r="L756" s="8"/>
      <c r="M756" s="8"/>
      <c r="R756" s="8"/>
      <c r="S756" s="8"/>
    </row>
    <row r="757" spans="1:19">
      <c r="A757" s="8"/>
      <c r="B757" s="8"/>
      <c r="C757" s="8"/>
      <c r="D757" s="8"/>
      <c r="E757" s="8"/>
      <c r="F757" s="8"/>
      <c r="G757" s="8"/>
      <c r="H757" s="8"/>
      <c r="J757" s="8"/>
      <c r="L757" s="8"/>
      <c r="M757" s="8"/>
      <c r="R757" s="8"/>
      <c r="S757" s="8"/>
    </row>
    <row r="758" spans="1:19">
      <c r="A758" s="8"/>
      <c r="B758" s="8"/>
      <c r="C758" s="8"/>
      <c r="D758" s="8"/>
      <c r="E758" s="8"/>
      <c r="F758" s="8"/>
      <c r="G758" s="8"/>
      <c r="H758" s="8"/>
      <c r="J758" s="8"/>
      <c r="L758" s="8"/>
      <c r="M758" s="8"/>
      <c r="R758" s="8"/>
      <c r="S758" s="8"/>
    </row>
    <row r="759" spans="1:19">
      <c r="A759" s="8"/>
      <c r="B759" s="8"/>
      <c r="C759" s="8"/>
      <c r="D759" s="8"/>
      <c r="E759" s="8"/>
      <c r="F759" s="8"/>
      <c r="G759" s="8"/>
      <c r="H759" s="8"/>
      <c r="J759" s="8"/>
      <c r="L759" s="8"/>
      <c r="M759" s="8"/>
      <c r="R759" s="8"/>
      <c r="S759" s="8"/>
    </row>
    <row r="760" spans="1:19">
      <c r="A760" s="8"/>
      <c r="B760" s="8"/>
      <c r="C760" s="8"/>
      <c r="D760" s="8"/>
      <c r="E760" s="8"/>
      <c r="F760" s="8"/>
      <c r="G760" s="8"/>
      <c r="H760" s="8"/>
      <c r="J760" s="8"/>
      <c r="L760" s="8"/>
      <c r="M760" s="8"/>
      <c r="R760" s="8"/>
      <c r="S760" s="8"/>
    </row>
    <row r="761" spans="1:19">
      <c r="A761" s="8"/>
      <c r="B761" s="8"/>
      <c r="C761" s="8"/>
      <c r="D761" s="8"/>
      <c r="E761" s="8"/>
      <c r="F761" s="8"/>
      <c r="G761" s="8"/>
      <c r="H761" s="8"/>
      <c r="J761" s="8"/>
      <c r="L761" s="8"/>
      <c r="M761" s="8"/>
      <c r="R761" s="8"/>
      <c r="S761" s="8"/>
    </row>
  </sheetData>
  <mergeCells count="189">
    <mergeCell ref="A526:Q526"/>
    <mergeCell ref="A512:P512"/>
    <mergeCell ref="A516:Q516"/>
    <mergeCell ref="A520:P520"/>
    <mergeCell ref="A521:C521"/>
    <mergeCell ref="A522:P522"/>
    <mergeCell ref="A502:C502"/>
    <mergeCell ref="A503:P503"/>
    <mergeCell ref="A506:Q506"/>
    <mergeCell ref="A510:P510"/>
    <mergeCell ref="A511:C511"/>
    <mergeCell ref="A492:P492"/>
    <mergeCell ref="A493:C493"/>
    <mergeCell ref="A494:P494"/>
    <mergeCell ref="A497:Q497"/>
    <mergeCell ref="A501:P501"/>
    <mergeCell ref="A480:Q480"/>
    <mergeCell ref="A484:P484"/>
    <mergeCell ref="A485:C485"/>
    <mergeCell ref="A486:P486"/>
    <mergeCell ref="A488:Q488"/>
    <mergeCell ref="A470:P470"/>
    <mergeCell ref="A472:Q472"/>
    <mergeCell ref="A476:P476"/>
    <mergeCell ref="A477:C477"/>
    <mergeCell ref="A478:P478"/>
    <mergeCell ref="A453:C453"/>
    <mergeCell ref="A454:P454"/>
    <mergeCell ref="A464:Q464"/>
    <mergeCell ref="A468:P468"/>
    <mergeCell ref="A469:C469"/>
    <mergeCell ref="A439:P439"/>
    <mergeCell ref="A440:C440"/>
    <mergeCell ref="A441:P441"/>
    <mergeCell ref="A448:Q448"/>
    <mergeCell ref="A452:P452"/>
    <mergeCell ref="A407:Q407"/>
    <mergeCell ref="A411:P411"/>
    <mergeCell ref="A412:C412"/>
    <mergeCell ref="A413:P413"/>
    <mergeCell ref="A435:Q435"/>
    <mergeCell ref="A386:P386"/>
    <mergeCell ref="A392:Q392"/>
    <mergeCell ref="A396:P396"/>
    <mergeCell ref="A397:C397"/>
    <mergeCell ref="A398:P398"/>
    <mergeCell ref="A375:C375"/>
    <mergeCell ref="A376:P376"/>
    <mergeCell ref="A380:Q380"/>
    <mergeCell ref="A384:P384"/>
    <mergeCell ref="A385:C385"/>
    <mergeCell ref="A365:C365"/>
    <mergeCell ref="A366:P366"/>
    <mergeCell ref="A370:Q370"/>
    <mergeCell ref="A374:P374"/>
    <mergeCell ref="A347:Q347"/>
    <mergeCell ref="A351:P351"/>
    <mergeCell ref="A352:C352"/>
    <mergeCell ref="A353:P353"/>
    <mergeCell ref="A360:Q360"/>
    <mergeCell ref="A239:P239"/>
    <mergeCell ref="A255:Q255"/>
    <mergeCell ref="A176:P176"/>
    <mergeCell ref="A198:Q198"/>
    <mergeCell ref="A202:P202"/>
    <mergeCell ref="A203:C203"/>
    <mergeCell ref="A204:P204"/>
    <mergeCell ref="A580:Q581"/>
    <mergeCell ref="A259:P259"/>
    <mergeCell ref="A260:C260"/>
    <mergeCell ref="A261:P261"/>
    <mergeCell ref="A276:Q276"/>
    <mergeCell ref="A280:P280"/>
    <mergeCell ref="A281:C281"/>
    <mergeCell ref="A282:P282"/>
    <mergeCell ref="A303:Q303"/>
    <mergeCell ref="A307:P307"/>
    <mergeCell ref="A308:C308"/>
    <mergeCell ref="A309:P309"/>
    <mergeCell ref="A329:Q329"/>
    <mergeCell ref="A333:P333"/>
    <mergeCell ref="A334:C334"/>
    <mergeCell ref="A335:P335"/>
    <mergeCell ref="A364:P364"/>
    <mergeCell ref="A175:C175"/>
    <mergeCell ref="A139:P139"/>
    <mergeCell ref="A140:C140"/>
    <mergeCell ref="A141:P141"/>
    <mergeCell ref="A145:Q145"/>
    <mergeCell ref="A149:P149"/>
    <mergeCell ref="A234:Q234"/>
    <mergeCell ref="A237:P237"/>
    <mergeCell ref="A238:C238"/>
    <mergeCell ref="G14:G15"/>
    <mergeCell ref="E13:E15"/>
    <mergeCell ref="M14:M15"/>
    <mergeCell ref="H14:H15"/>
    <mergeCell ref="Q13:Q15"/>
    <mergeCell ref="R580:R581"/>
    <mergeCell ref="A61:P61"/>
    <mergeCell ref="A25:Q25"/>
    <mergeCell ref="A17:P17"/>
    <mergeCell ref="A30:P30"/>
    <mergeCell ref="A102:C102"/>
    <mergeCell ref="A103:P103"/>
    <mergeCell ref="A107:Q107"/>
    <mergeCell ref="A111:P111"/>
    <mergeCell ref="A112:C112"/>
    <mergeCell ref="A92:P92"/>
    <mergeCell ref="A93:C93"/>
    <mergeCell ref="A94:P94"/>
    <mergeCell ref="A97:Q97"/>
    <mergeCell ref="A101:P101"/>
    <mergeCell ref="A125:Q125"/>
    <mergeCell ref="A129:P129"/>
    <mergeCell ref="A130:C130"/>
    <mergeCell ref="A131:P131"/>
    <mergeCell ref="A31:C31"/>
    <mergeCell ref="A47:C47"/>
    <mergeCell ref="A62:C62"/>
    <mergeCell ref="A63:P63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B7:H7"/>
    <mergeCell ref="B8:D8"/>
    <mergeCell ref="A11:R11"/>
    <mergeCell ref="A18:C18"/>
    <mergeCell ref="R13:R15"/>
    <mergeCell ref="A13:A15"/>
    <mergeCell ref="B13:B15"/>
    <mergeCell ref="D13:D15"/>
    <mergeCell ref="A563:P563"/>
    <mergeCell ref="A70:Q70"/>
    <mergeCell ref="A75:P75"/>
    <mergeCell ref="A76:C76"/>
    <mergeCell ref="A32:P32"/>
    <mergeCell ref="A40:Q40"/>
    <mergeCell ref="A46:P46"/>
    <mergeCell ref="A48:P48"/>
    <mergeCell ref="A57:Q57"/>
    <mergeCell ref="A80:Q80"/>
    <mergeCell ref="A84:P84"/>
    <mergeCell ref="A85:C85"/>
    <mergeCell ref="A86:P86"/>
    <mergeCell ref="A88:Q88"/>
    <mergeCell ref="A135:Q135"/>
    <mergeCell ref="A113:P113"/>
    <mergeCell ref="A116:Q116"/>
    <mergeCell ref="A120:P120"/>
    <mergeCell ref="A121:C121"/>
    <mergeCell ref="A122:P122"/>
    <mergeCell ref="A150:C150"/>
    <mergeCell ref="A151:P151"/>
    <mergeCell ref="A170:Q170"/>
    <mergeCell ref="A174:P174"/>
    <mergeCell ref="A566:Q566"/>
    <mergeCell ref="A569:P569"/>
    <mergeCell ref="A570:C570"/>
    <mergeCell ref="A571:P571"/>
    <mergeCell ref="A576:Q576"/>
    <mergeCell ref="A583:E583"/>
    <mergeCell ref="A530:P530"/>
    <mergeCell ref="A531:C531"/>
    <mergeCell ref="A532:P532"/>
    <mergeCell ref="A535:Q535"/>
    <mergeCell ref="A538:P538"/>
    <mergeCell ref="A539:C539"/>
    <mergeCell ref="A540:P540"/>
    <mergeCell ref="A542:Q542"/>
    <mergeCell ref="A545:P545"/>
    <mergeCell ref="A546:C546"/>
    <mergeCell ref="A547:P547"/>
    <mergeCell ref="A550:Q550"/>
    <mergeCell ref="A553:P553"/>
    <mergeCell ref="A554:C554"/>
    <mergeCell ref="A555:P555"/>
    <mergeCell ref="A558:Q558"/>
    <mergeCell ref="A561:P561"/>
    <mergeCell ref="A562:C562"/>
  </mergeCells>
  <phoneticPr fontId="0" type="noConversion"/>
  <dataValidations count="4">
    <dataValidation type="list" allowBlank="1" showInputMessage="1" showErrorMessage="1" sqref="D49:D56 D33:D39 D523:D525 D64:D69 D77:D79 D87 D95:D96 D104:D106 D114:D115 D123:D124 D132:D134 D142:D144 D152:D169 D177:D197 D205:D233 D240:D254 D262:D275 D283:D302 D310:D328 D336:D346 D354:D359 D367:D369 D377:D379 D387:D391 D399:D406 D414:D434 D442:D447 D455:D463 D19:D24 D479 D487 D495:D496 D471 D513:D515 D504:D505 D533:D534 D541 D548:D549 D556:D557 D564:D565 D572:D575">
      <formula1>"olimpinė,neolimpinė"</formula1>
    </dataValidation>
    <dataValidation type="list" allowBlank="1" showInputMessage="1" showErrorMessage="1" sqref="M49:M56 M33:M39 H33:H39 H49:H56 M19:M24 H19:H24 M64:M69 H64:H69 M77:M79 H77:H79 M87 H87 M95:M96 H95:H96 M104:M106 H104:H106 M114:M115 H114:H115 M123:M124 H123:H124 M132:M134 H132:H134 M142:M144 H142:H144 M152:M169 H152:H169 M177:M197 H177:H197 M205:M233 H205:H233 M240:M254 H240:H254 M262:M275 H262:H275 M283:M302 H283:H302 M310:M328 H310:H328 M336:M346 H336:H346 M354:M359 H354:H359 M367:M369 H367:H369 M377:M379 H377:H379 M387:M391 H387:H391 M399:M406 H399:H406 M414:M434 H414:H434 M442:M447 H442:H447 M455:M463 H455:H463 M471 H523:H525 M479 H479 M487 H487 M495:M496 H495:H496 H471 M513:M515 H513:H515 M523:M525 H504:H505 M504:M505 H533:H534 M533:M534 H541 M541 H548:H549 M548:M549 H556:H557 M556:M557 H564:H565 M564:M565 H572:H575 M572:M575">
      <formula1>"Taip,Ne"</formula1>
    </dataValidation>
    <dataValidation type="list" allowBlank="1" showInputMessage="1" showErrorMessage="1" sqref="F19:F24 F33:F39 F49:F56 F64:F69 F77:F79 F87 F95:F96 F104:F106 F114:F115 F123:F124 F132:F134 F142:F144 F152:F169 F177:F197 F205:F233 F240:F254 F262:F275 F283:F302 F310:F328 F336:F346 F354:F359 F367:F369 F377:F379 F387:F391 F399:F406 F414:F434 F442:F447 F455:F463 F523:F525 F479 F487 F495:F496 F471 F513:F515 F504:F505 F533:F534 F541 F548:F549 F556:F557 F564:F565 F572:F575">
      <formula1>"OŽ,PČ,PČneol,EČ,EČneol,JOŽ,JPČ,JEČ,JnPČ,JnEČ,NEAK"</formula1>
    </dataValidation>
    <dataValidation type="list" allowBlank="1" showInputMessage="1" showErrorMessage="1" sqref="G19:G24 G33:G39 G49:G56 G64:G69 G77:G79 G87 G95:G96 G104:G106 G114:G115 G123:G124 G132:G134 G142:G144 G152:G169 G177:G197 G205:G233 G240:G254 G262:G275 G283:G302 G310:G328 G336:G346 G354:G359 G367:G369 G377:G379 G387:G391 G399:G406 G414:G434 G442:G447 G455:G463 G523:G525 G479 G487 G495:G496 G513:G515 G471 G504:G505 G533:G534 G541 G548:G549 G556:G557 G564:G565 G572:G575">
      <formula1>"1,1 (kas 4 m. 1 k. nerengiamos),2,4 arba 5"</formula1>
    </dataValidation>
  </dataValidations>
  <hyperlinks>
    <hyperlink ref="B7:H7" r:id="rId1" display="Žemaitės g. 6-415, Vilnius, +37062024554, vilius@orienteering.lt_x0009__x0009__x0009__x0009__x0009__x0009_"/>
    <hyperlink ref="A473" r:id="rId2"/>
    <hyperlink ref="A507" r:id="rId3"/>
  </hyperlinks>
  <pageMargins left="0.39" right="0.38" top="0.47244094488188981" bottom="0.39370078740157483" header="0.31496062992125984" footer="0.31496062992125984"/>
  <pageSetup paperSize="9" scale="55" orientation="landscape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271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272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273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274</v>
      </c>
      <c r="AL4" s="51"/>
      <c r="AM4" s="51"/>
      <c r="AN4" s="51"/>
    </row>
    <row r="5" spans="1:41" ht="15.75">
      <c r="A5" s="115" t="s">
        <v>275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6" t="s">
        <v>8</v>
      </c>
      <c r="B7" s="118" t="s">
        <v>276</v>
      </c>
      <c r="C7" s="121" t="s">
        <v>277</v>
      </c>
      <c r="D7" s="123" t="s">
        <v>278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30" t="s">
        <v>13</v>
      </c>
      <c r="AO7" s="31"/>
    </row>
    <row r="8" spans="1:41">
      <c r="A8" s="117"/>
      <c r="B8" s="119"/>
      <c r="C8" s="122"/>
      <c r="D8" s="112" t="s">
        <v>279</v>
      </c>
      <c r="E8" s="112" t="s">
        <v>280</v>
      </c>
      <c r="F8" s="112" t="s">
        <v>281</v>
      </c>
      <c r="G8" s="112" t="s">
        <v>282</v>
      </c>
      <c r="H8" s="112" t="s">
        <v>283</v>
      </c>
      <c r="I8" s="112" t="s">
        <v>284</v>
      </c>
      <c r="J8" s="112" t="s">
        <v>285</v>
      </c>
      <c r="K8" s="112" t="s">
        <v>286</v>
      </c>
      <c r="L8" s="112" t="s">
        <v>287</v>
      </c>
      <c r="M8" s="112" t="s">
        <v>288</v>
      </c>
      <c r="N8" s="112" t="s">
        <v>289</v>
      </c>
      <c r="O8" s="112" t="s">
        <v>290</v>
      </c>
      <c r="P8" s="112" t="s">
        <v>291</v>
      </c>
      <c r="Q8" s="112" t="s">
        <v>292</v>
      </c>
      <c r="R8" s="112" t="s">
        <v>293</v>
      </c>
      <c r="S8" s="112" t="s">
        <v>294</v>
      </c>
      <c r="T8" s="112" t="s">
        <v>295</v>
      </c>
      <c r="U8" s="112" t="s">
        <v>296</v>
      </c>
      <c r="V8" s="112" t="s">
        <v>297</v>
      </c>
      <c r="W8" s="112" t="s">
        <v>298</v>
      </c>
      <c r="X8" s="112" t="s">
        <v>299</v>
      </c>
      <c r="Y8" s="112" t="s">
        <v>300</v>
      </c>
      <c r="Z8" s="112" t="s">
        <v>301</v>
      </c>
      <c r="AA8" s="112" t="s">
        <v>302</v>
      </c>
      <c r="AB8" s="112" t="s">
        <v>303</v>
      </c>
      <c r="AC8" s="112" t="s">
        <v>304</v>
      </c>
      <c r="AD8" s="112" t="s">
        <v>305</v>
      </c>
      <c r="AE8" s="112" t="s">
        <v>306</v>
      </c>
      <c r="AF8" s="112" t="s">
        <v>307</v>
      </c>
      <c r="AG8" s="112" t="s">
        <v>308</v>
      </c>
      <c r="AH8" s="112" t="s">
        <v>309</v>
      </c>
      <c r="AI8" s="112" t="s">
        <v>310</v>
      </c>
      <c r="AJ8" s="112" t="s">
        <v>311</v>
      </c>
      <c r="AK8" s="112" t="s">
        <v>312</v>
      </c>
      <c r="AL8" s="112" t="s">
        <v>313</v>
      </c>
      <c r="AM8" s="112" t="s">
        <v>314</v>
      </c>
      <c r="AN8" s="113" t="s">
        <v>315</v>
      </c>
    </row>
    <row r="9" spans="1:41">
      <c r="A9" s="117"/>
      <c r="B9" s="120"/>
      <c r="C9" s="12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4"/>
    </row>
    <row r="10" spans="1:41" s="55" customFormat="1">
      <c r="A10" s="52" t="s">
        <v>316</v>
      </c>
      <c r="B10" s="53" t="s">
        <v>317</v>
      </c>
      <c r="C10" s="35" t="s">
        <v>318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4" t="s">
        <v>319</v>
      </c>
      <c r="B11" s="44" t="s">
        <v>31</v>
      </c>
      <c r="C11" s="35" t="s">
        <v>320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321</v>
      </c>
      <c r="AK11" s="36" t="s">
        <v>321</v>
      </c>
      <c r="AL11" s="36" t="s">
        <v>321</v>
      </c>
      <c r="AM11" s="36" t="s">
        <v>321</v>
      </c>
      <c r="AN11" s="63">
        <f t="shared" ref="AN11:AN26" si="1">SUM(D11*0.3/100)</f>
        <v>1.347</v>
      </c>
    </row>
    <row r="12" spans="1:41">
      <c r="A12" s="64" t="s">
        <v>322</v>
      </c>
      <c r="B12" s="44" t="s">
        <v>68</v>
      </c>
      <c r="C12" s="35" t="s">
        <v>323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321</v>
      </c>
      <c r="AC12" s="36" t="s">
        <v>321</v>
      </c>
      <c r="AD12" s="36" t="s">
        <v>321</v>
      </c>
      <c r="AE12" s="36" t="s">
        <v>321</v>
      </c>
      <c r="AF12" s="36" t="s">
        <v>321</v>
      </c>
      <c r="AG12" s="36" t="s">
        <v>321</v>
      </c>
      <c r="AH12" s="36" t="s">
        <v>321</v>
      </c>
      <c r="AI12" s="36" t="s">
        <v>321</v>
      </c>
      <c r="AJ12" s="36" t="s">
        <v>321</v>
      </c>
      <c r="AK12" s="36" t="s">
        <v>321</v>
      </c>
      <c r="AL12" s="36" t="s">
        <v>321</v>
      </c>
      <c r="AM12" s="36" t="s">
        <v>321</v>
      </c>
      <c r="AN12" s="63">
        <f t="shared" si="1"/>
        <v>0.61199999999999999</v>
      </c>
    </row>
    <row r="13" spans="1:41" ht="84">
      <c r="A13" s="64" t="s">
        <v>324</v>
      </c>
      <c r="B13" s="44" t="s">
        <v>325</v>
      </c>
      <c r="C13" s="22" t="s">
        <v>326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321</v>
      </c>
      <c r="U13" s="36" t="s">
        <v>321</v>
      </c>
      <c r="V13" s="36" t="s">
        <v>321</v>
      </c>
      <c r="W13" s="36" t="s">
        <v>321</v>
      </c>
      <c r="X13" s="36" t="s">
        <v>321</v>
      </c>
      <c r="Y13" s="36" t="s">
        <v>321</v>
      </c>
      <c r="Z13" s="36" t="s">
        <v>321</v>
      </c>
      <c r="AA13" s="36" t="s">
        <v>321</v>
      </c>
      <c r="AB13" s="36" t="s">
        <v>321</v>
      </c>
      <c r="AC13" s="36" t="s">
        <v>321</v>
      </c>
      <c r="AD13" s="36" t="s">
        <v>321</v>
      </c>
      <c r="AE13" s="36" t="s">
        <v>321</v>
      </c>
      <c r="AF13" s="36" t="s">
        <v>321</v>
      </c>
      <c r="AG13" s="36" t="s">
        <v>321</v>
      </c>
      <c r="AH13" s="36" t="s">
        <v>321</v>
      </c>
      <c r="AI13" s="36" t="s">
        <v>321</v>
      </c>
      <c r="AJ13" s="36" t="s">
        <v>321</v>
      </c>
      <c r="AK13" s="36" t="s">
        <v>321</v>
      </c>
      <c r="AL13" s="36" t="s">
        <v>321</v>
      </c>
      <c r="AM13" s="36" t="s">
        <v>321</v>
      </c>
      <c r="AN13" s="63">
        <f t="shared" si="1"/>
        <v>0.255</v>
      </c>
    </row>
    <row r="14" spans="1:41" ht="36">
      <c r="A14" s="64" t="s">
        <v>327</v>
      </c>
      <c r="B14" s="44" t="s">
        <v>328</v>
      </c>
      <c r="C14" s="22" t="s">
        <v>329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321</v>
      </c>
      <c r="AK14" s="36" t="s">
        <v>321</v>
      </c>
      <c r="AL14" s="36" t="s">
        <v>321</v>
      </c>
      <c r="AM14" s="36" t="s">
        <v>321</v>
      </c>
      <c r="AN14" s="63">
        <f t="shared" si="1"/>
        <v>0.255</v>
      </c>
    </row>
    <row r="15" spans="1:41">
      <c r="A15" s="64" t="s">
        <v>330</v>
      </c>
      <c r="B15" s="44" t="s">
        <v>331</v>
      </c>
      <c r="C15" s="32" t="s">
        <v>332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321</v>
      </c>
      <c r="AC15" s="36" t="s">
        <v>321</v>
      </c>
      <c r="AD15" s="36" t="s">
        <v>321</v>
      </c>
      <c r="AE15" s="36" t="s">
        <v>321</v>
      </c>
      <c r="AF15" s="36" t="s">
        <v>321</v>
      </c>
      <c r="AG15" s="36" t="s">
        <v>321</v>
      </c>
      <c r="AH15" s="36" t="s">
        <v>321</v>
      </c>
      <c r="AI15" s="36" t="s">
        <v>321</v>
      </c>
      <c r="AJ15" s="36" t="s">
        <v>321</v>
      </c>
      <c r="AK15" s="36" t="s">
        <v>321</v>
      </c>
      <c r="AL15" s="36" t="s">
        <v>321</v>
      </c>
      <c r="AM15" s="36" t="s">
        <v>321</v>
      </c>
      <c r="AN15" s="63">
        <f t="shared" si="1"/>
        <v>0.255</v>
      </c>
    </row>
    <row r="16" spans="1:41" ht="84">
      <c r="A16" s="64" t="s">
        <v>333</v>
      </c>
      <c r="B16" s="44" t="s">
        <v>334</v>
      </c>
      <c r="C16" s="22" t="s">
        <v>335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321</v>
      </c>
      <c r="M16" s="37" t="s">
        <v>321</v>
      </c>
      <c r="N16" s="37" t="s">
        <v>321</v>
      </c>
      <c r="O16" s="37" t="s">
        <v>321</v>
      </c>
      <c r="P16" s="37" t="s">
        <v>321</v>
      </c>
      <c r="Q16" s="37" t="s">
        <v>321</v>
      </c>
      <c r="R16" s="37" t="s">
        <v>321</v>
      </c>
      <c r="S16" s="37" t="s">
        <v>321</v>
      </c>
      <c r="T16" s="37" t="s">
        <v>321</v>
      </c>
      <c r="U16" s="36" t="s">
        <v>321</v>
      </c>
      <c r="V16" s="36" t="s">
        <v>321</v>
      </c>
      <c r="W16" s="36" t="s">
        <v>321</v>
      </c>
      <c r="X16" s="36" t="s">
        <v>321</v>
      </c>
      <c r="Y16" s="36" t="s">
        <v>321</v>
      </c>
      <c r="Z16" s="36" t="s">
        <v>321</v>
      </c>
      <c r="AA16" s="36" t="s">
        <v>321</v>
      </c>
      <c r="AB16" s="36" t="s">
        <v>321</v>
      </c>
      <c r="AC16" s="36" t="s">
        <v>321</v>
      </c>
      <c r="AD16" s="36" t="s">
        <v>321</v>
      </c>
      <c r="AE16" s="36" t="s">
        <v>321</v>
      </c>
      <c r="AF16" s="36" t="s">
        <v>321</v>
      </c>
      <c r="AG16" s="36" t="s">
        <v>321</v>
      </c>
      <c r="AH16" s="36" t="s">
        <v>321</v>
      </c>
      <c r="AI16" s="36" t="s">
        <v>321</v>
      </c>
      <c r="AJ16" s="36" t="s">
        <v>321</v>
      </c>
      <c r="AK16" s="36" t="s">
        <v>321</v>
      </c>
      <c r="AL16" s="36" t="s">
        <v>321</v>
      </c>
      <c r="AM16" s="36" t="s">
        <v>321</v>
      </c>
      <c r="AN16" s="63">
        <f t="shared" si="1"/>
        <v>0.20399999999999999</v>
      </c>
    </row>
    <row r="17" spans="1:40">
      <c r="A17" s="64" t="s">
        <v>336</v>
      </c>
      <c r="B17" s="44" t="s">
        <v>337</v>
      </c>
      <c r="C17" s="32" t="s">
        <v>338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321</v>
      </c>
      <c r="AC17" s="36" t="s">
        <v>321</v>
      </c>
      <c r="AD17" s="36" t="s">
        <v>321</v>
      </c>
      <c r="AE17" s="36" t="s">
        <v>321</v>
      </c>
      <c r="AF17" s="36" t="s">
        <v>321</v>
      </c>
      <c r="AG17" s="36" t="s">
        <v>321</v>
      </c>
      <c r="AH17" s="36" t="s">
        <v>321</v>
      </c>
      <c r="AI17" s="36" t="s">
        <v>321</v>
      </c>
      <c r="AJ17" s="36" t="s">
        <v>321</v>
      </c>
      <c r="AK17" s="36" t="s">
        <v>321</v>
      </c>
      <c r="AL17" s="36" t="s">
        <v>321</v>
      </c>
      <c r="AM17" s="36" t="s">
        <v>321</v>
      </c>
      <c r="AN17" s="63">
        <f t="shared" si="1"/>
        <v>0.20399999999999999</v>
      </c>
    </row>
    <row r="18" spans="1:40" ht="24">
      <c r="A18" s="64" t="s">
        <v>339</v>
      </c>
      <c r="B18" s="44" t="s">
        <v>340</v>
      </c>
      <c r="C18" s="22" t="s">
        <v>341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321</v>
      </c>
      <c r="AK18" s="36" t="s">
        <v>321</v>
      </c>
      <c r="AL18" s="36" t="s">
        <v>321</v>
      </c>
      <c r="AM18" s="36" t="s">
        <v>321</v>
      </c>
      <c r="AN18" s="63">
        <f t="shared" si="1"/>
        <v>0.20399999999999999</v>
      </c>
    </row>
    <row r="19" spans="1:40">
      <c r="A19" s="64" t="s">
        <v>342</v>
      </c>
      <c r="B19" s="44" t="s">
        <v>79</v>
      </c>
      <c r="C19" s="32" t="s">
        <v>343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321</v>
      </c>
      <c r="AC19" s="36" t="s">
        <v>321</v>
      </c>
      <c r="AD19" s="36" t="s">
        <v>321</v>
      </c>
      <c r="AE19" s="36" t="s">
        <v>321</v>
      </c>
      <c r="AF19" s="36" t="s">
        <v>321</v>
      </c>
      <c r="AG19" s="36" t="s">
        <v>321</v>
      </c>
      <c r="AH19" s="36" t="s">
        <v>321</v>
      </c>
      <c r="AI19" s="36" t="s">
        <v>321</v>
      </c>
      <c r="AJ19" s="36" t="s">
        <v>321</v>
      </c>
      <c r="AK19" s="36" t="s">
        <v>321</v>
      </c>
      <c r="AL19" s="36" t="s">
        <v>321</v>
      </c>
      <c r="AM19" s="36" t="s">
        <v>321</v>
      </c>
      <c r="AN19" s="63">
        <f t="shared" si="1"/>
        <v>0.20399999999999999</v>
      </c>
    </row>
    <row r="20" spans="1:40">
      <c r="A20" s="64" t="s">
        <v>344</v>
      </c>
      <c r="B20" s="44" t="s">
        <v>345</v>
      </c>
      <c r="C20" s="32" t="s">
        <v>346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321</v>
      </c>
      <c r="U20" s="36" t="s">
        <v>321</v>
      </c>
      <c r="V20" s="36" t="s">
        <v>321</v>
      </c>
      <c r="W20" s="36" t="s">
        <v>321</v>
      </c>
      <c r="X20" s="36" t="s">
        <v>321</v>
      </c>
      <c r="Y20" s="36" t="s">
        <v>321</v>
      </c>
      <c r="Z20" s="36" t="s">
        <v>321</v>
      </c>
      <c r="AA20" s="36" t="s">
        <v>321</v>
      </c>
      <c r="AB20" s="36" t="s">
        <v>321</v>
      </c>
      <c r="AC20" s="36" t="s">
        <v>321</v>
      </c>
      <c r="AD20" s="36" t="s">
        <v>321</v>
      </c>
      <c r="AE20" s="36" t="s">
        <v>321</v>
      </c>
      <c r="AF20" s="36" t="s">
        <v>321</v>
      </c>
      <c r="AG20" s="36" t="s">
        <v>321</v>
      </c>
      <c r="AH20" s="36" t="s">
        <v>321</v>
      </c>
      <c r="AI20" s="36" t="s">
        <v>321</v>
      </c>
      <c r="AJ20" s="36" t="s">
        <v>321</v>
      </c>
      <c r="AK20" s="36" t="s">
        <v>321</v>
      </c>
      <c r="AL20" s="36" t="s">
        <v>321</v>
      </c>
      <c r="AM20" s="36" t="s">
        <v>321</v>
      </c>
      <c r="AN20" s="63">
        <f t="shared" si="1"/>
        <v>0.153</v>
      </c>
    </row>
    <row r="21" spans="1:40">
      <c r="A21" s="64" t="s">
        <v>347</v>
      </c>
      <c r="B21" s="44" t="s">
        <v>348</v>
      </c>
      <c r="C21" s="32" t="s">
        <v>349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321</v>
      </c>
      <c r="U21" s="36" t="s">
        <v>321</v>
      </c>
      <c r="V21" s="36" t="s">
        <v>321</v>
      </c>
      <c r="W21" s="36" t="s">
        <v>321</v>
      </c>
      <c r="X21" s="36" t="s">
        <v>321</v>
      </c>
      <c r="Y21" s="36" t="s">
        <v>321</v>
      </c>
      <c r="Z21" s="36" t="s">
        <v>321</v>
      </c>
      <c r="AA21" s="36" t="s">
        <v>321</v>
      </c>
      <c r="AB21" s="36" t="s">
        <v>321</v>
      </c>
      <c r="AC21" s="36" t="s">
        <v>321</v>
      </c>
      <c r="AD21" s="36" t="s">
        <v>321</v>
      </c>
      <c r="AE21" s="36" t="s">
        <v>321</v>
      </c>
      <c r="AF21" s="36" t="s">
        <v>321</v>
      </c>
      <c r="AG21" s="36" t="s">
        <v>321</v>
      </c>
      <c r="AH21" s="36" t="s">
        <v>321</v>
      </c>
      <c r="AI21" s="36" t="s">
        <v>321</v>
      </c>
      <c r="AJ21" s="36" t="s">
        <v>321</v>
      </c>
      <c r="AK21" s="36" t="s">
        <v>321</v>
      </c>
      <c r="AL21" s="36" t="s">
        <v>321</v>
      </c>
      <c r="AM21" s="36" t="s">
        <v>321</v>
      </c>
      <c r="AN21" s="63">
        <f t="shared" si="1"/>
        <v>0.10199999999999999</v>
      </c>
    </row>
    <row r="22" spans="1:40">
      <c r="A22" s="64" t="s">
        <v>350</v>
      </c>
      <c r="B22" s="44" t="s">
        <v>351</v>
      </c>
      <c r="C22" s="32" t="s">
        <v>352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321</v>
      </c>
      <c r="U22" s="36" t="s">
        <v>321</v>
      </c>
      <c r="V22" s="36" t="s">
        <v>321</v>
      </c>
      <c r="W22" s="36" t="s">
        <v>321</v>
      </c>
      <c r="X22" s="36" t="s">
        <v>321</v>
      </c>
      <c r="Y22" s="36" t="s">
        <v>321</v>
      </c>
      <c r="Z22" s="36" t="s">
        <v>321</v>
      </c>
      <c r="AA22" s="36" t="s">
        <v>321</v>
      </c>
      <c r="AB22" s="36" t="s">
        <v>321</v>
      </c>
      <c r="AC22" s="36" t="s">
        <v>321</v>
      </c>
      <c r="AD22" s="36" t="s">
        <v>321</v>
      </c>
      <c r="AE22" s="36" t="s">
        <v>321</v>
      </c>
      <c r="AF22" s="36" t="s">
        <v>321</v>
      </c>
      <c r="AG22" s="36" t="s">
        <v>321</v>
      </c>
      <c r="AH22" s="36" t="s">
        <v>321</v>
      </c>
      <c r="AI22" s="36" t="s">
        <v>321</v>
      </c>
      <c r="AJ22" s="36" t="s">
        <v>321</v>
      </c>
      <c r="AK22" s="36" t="s">
        <v>321</v>
      </c>
      <c r="AL22" s="36" t="s">
        <v>321</v>
      </c>
      <c r="AM22" s="36" t="s">
        <v>321</v>
      </c>
      <c r="AN22" s="63">
        <f t="shared" si="1"/>
        <v>0.10199999999999999</v>
      </c>
    </row>
    <row r="23" spans="1:40">
      <c r="A23" s="64" t="s">
        <v>353</v>
      </c>
      <c r="B23" s="44" t="s">
        <v>100</v>
      </c>
      <c r="C23" s="32" t="s">
        <v>354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321</v>
      </c>
      <c r="U23" s="36" t="s">
        <v>321</v>
      </c>
      <c r="V23" s="36" t="s">
        <v>321</v>
      </c>
      <c r="W23" s="36" t="s">
        <v>321</v>
      </c>
      <c r="X23" s="36" t="s">
        <v>321</v>
      </c>
      <c r="Y23" s="36" t="s">
        <v>321</v>
      </c>
      <c r="Z23" s="36" t="s">
        <v>321</v>
      </c>
      <c r="AA23" s="36" t="s">
        <v>321</v>
      </c>
      <c r="AB23" s="36" t="s">
        <v>321</v>
      </c>
      <c r="AC23" s="36" t="s">
        <v>321</v>
      </c>
      <c r="AD23" s="36" t="s">
        <v>321</v>
      </c>
      <c r="AE23" s="36" t="s">
        <v>321</v>
      </c>
      <c r="AF23" s="36" t="s">
        <v>321</v>
      </c>
      <c r="AG23" s="36" t="s">
        <v>321</v>
      </c>
      <c r="AH23" s="36" t="s">
        <v>321</v>
      </c>
      <c r="AI23" s="36" t="s">
        <v>321</v>
      </c>
      <c r="AJ23" s="36" t="s">
        <v>321</v>
      </c>
      <c r="AK23" s="36" t="s">
        <v>321</v>
      </c>
      <c r="AL23" s="36" t="s">
        <v>321</v>
      </c>
      <c r="AM23" s="36" t="s">
        <v>321</v>
      </c>
      <c r="AN23" s="63">
        <f t="shared" si="1"/>
        <v>7.6499999999999999E-2</v>
      </c>
    </row>
    <row r="24" spans="1:40">
      <c r="A24" s="64" t="s">
        <v>355</v>
      </c>
      <c r="B24" s="44" t="s">
        <v>356</v>
      </c>
      <c r="C24" s="32" t="s">
        <v>357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321</v>
      </c>
      <c r="U24" s="36" t="s">
        <v>321</v>
      </c>
      <c r="V24" s="36" t="s">
        <v>321</v>
      </c>
      <c r="W24" s="36" t="s">
        <v>321</v>
      </c>
      <c r="X24" s="36" t="s">
        <v>321</v>
      </c>
      <c r="Y24" s="36" t="s">
        <v>321</v>
      </c>
      <c r="Z24" s="36" t="s">
        <v>321</v>
      </c>
      <c r="AA24" s="36" t="s">
        <v>321</v>
      </c>
      <c r="AB24" s="36" t="s">
        <v>321</v>
      </c>
      <c r="AC24" s="36" t="s">
        <v>321</v>
      </c>
      <c r="AD24" s="36" t="s">
        <v>321</v>
      </c>
      <c r="AE24" s="36" t="s">
        <v>321</v>
      </c>
      <c r="AF24" s="36" t="s">
        <v>321</v>
      </c>
      <c r="AG24" s="36" t="s">
        <v>321</v>
      </c>
      <c r="AH24" s="36" t="s">
        <v>321</v>
      </c>
      <c r="AI24" s="36" t="s">
        <v>321</v>
      </c>
      <c r="AJ24" s="36" t="s">
        <v>321</v>
      </c>
      <c r="AK24" s="36" t="s">
        <v>321</v>
      </c>
      <c r="AL24" s="36" t="s">
        <v>321</v>
      </c>
      <c r="AM24" s="36" t="s">
        <v>321</v>
      </c>
      <c r="AN24" s="63">
        <f t="shared" si="1"/>
        <v>6.3750000000000001E-2</v>
      </c>
    </row>
    <row r="25" spans="1:40">
      <c r="A25" s="64" t="s">
        <v>358</v>
      </c>
      <c r="B25" s="44" t="s">
        <v>359</v>
      </c>
      <c r="C25" s="32" t="s">
        <v>360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321</v>
      </c>
      <c r="U25" s="36" t="s">
        <v>321</v>
      </c>
      <c r="V25" s="36" t="s">
        <v>321</v>
      </c>
      <c r="W25" s="36" t="s">
        <v>321</v>
      </c>
      <c r="X25" s="36" t="s">
        <v>321</v>
      </c>
      <c r="Y25" s="36" t="s">
        <v>321</v>
      </c>
      <c r="Z25" s="36" t="s">
        <v>321</v>
      </c>
      <c r="AA25" s="36" t="s">
        <v>321</v>
      </c>
      <c r="AB25" s="36" t="s">
        <v>321</v>
      </c>
      <c r="AC25" s="36" t="s">
        <v>321</v>
      </c>
      <c r="AD25" s="36" t="s">
        <v>321</v>
      </c>
      <c r="AE25" s="36" t="s">
        <v>321</v>
      </c>
      <c r="AF25" s="36" t="s">
        <v>321</v>
      </c>
      <c r="AG25" s="36" t="s">
        <v>321</v>
      </c>
      <c r="AH25" s="36" t="s">
        <v>321</v>
      </c>
      <c r="AI25" s="36" t="s">
        <v>321</v>
      </c>
      <c r="AJ25" s="36" t="s">
        <v>321</v>
      </c>
      <c r="AK25" s="36" t="s">
        <v>321</v>
      </c>
      <c r="AL25" s="36" t="s">
        <v>321</v>
      </c>
      <c r="AM25" s="36" t="s">
        <v>321</v>
      </c>
      <c r="AN25" s="63">
        <f t="shared" si="1"/>
        <v>5.0999999999999997E-2</v>
      </c>
    </row>
    <row r="26" spans="1:40" ht="24.75" thickBot="1">
      <c r="A26" s="39" t="s">
        <v>361</v>
      </c>
      <c r="B26" s="45" t="s">
        <v>362</v>
      </c>
      <c r="C26" s="23" t="s">
        <v>363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321</v>
      </c>
      <c r="AC26" s="42" t="s">
        <v>321</v>
      </c>
      <c r="AD26" s="42" t="s">
        <v>321</v>
      </c>
      <c r="AE26" s="42" t="s">
        <v>321</v>
      </c>
      <c r="AF26" s="42" t="s">
        <v>321</v>
      </c>
      <c r="AG26" s="42" t="s">
        <v>321</v>
      </c>
      <c r="AH26" s="42" t="s">
        <v>321</v>
      </c>
      <c r="AI26" s="42" t="s">
        <v>321</v>
      </c>
      <c r="AJ26" s="42" t="s">
        <v>321</v>
      </c>
      <c r="AK26" s="42" t="s">
        <v>321</v>
      </c>
      <c r="AL26" s="42" t="s">
        <v>321</v>
      </c>
      <c r="AM26" s="42" t="s">
        <v>321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364</v>
      </c>
    </row>
    <row r="2" spans="1:1" s="19" customFormat="1" ht="15" customHeight="1">
      <c r="A2" s="18" t="s">
        <v>365</v>
      </c>
    </row>
    <row r="3" spans="1:1" s="19" customFormat="1" ht="15" customHeight="1">
      <c r="A3" s="18" t="s">
        <v>366</v>
      </c>
    </row>
    <row r="4" spans="1:1" s="19" customFormat="1" ht="15" customHeight="1">
      <c r="A4" s="18" t="s">
        <v>367</v>
      </c>
    </row>
    <row r="5" spans="1:1" s="19" customFormat="1" ht="15" customHeight="1">
      <c r="A5" s="18" t="s">
        <v>368</v>
      </c>
    </row>
    <row r="6" spans="1:1" s="19" customFormat="1" ht="15" customHeight="1">
      <c r="A6" s="18" t="s">
        <v>369</v>
      </c>
    </row>
    <row r="7" spans="1:1" s="19" customFormat="1" ht="15" customHeight="1">
      <c r="A7" s="18" t="s">
        <v>370</v>
      </c>
    </row>
    <row r="8" spans="1:1" s="19" customFormat="1" ht="15" customHeight="1">
      <c r="A8" s="18" t="s">
        <v>371</v>
      </c>
    </row>
    <row r="9" spans="1:1" s="19" customFormat="1" ht="15" customHeight="1">
      <c r="A9" s="18" t="s">
        <v>372</v>
      </c>
    </row>
    <row r="10" spans="1:1" s="19" customFormat="1" ht="15" customHeight="1">
      <c r="A10" s="18" t="s">
        <v>373</v>
      </c>
    </row>
    <row r="11" spans="1:1" s="19" customFormat="1" ht="15" customHeight="1">
      <c r="A11" s="18" t="s">
        <v>374</v>
      </c>
    </row>
    <row r="12" spans="1:1" s="19" customFormat="1" ht="15" customHeight="1">
      <c r="A12" s="18" t="s">
        <v>375</v>
      </c>
    </row>
    <row r="13" spans="1:1" s="19" customFormat="1" ht="15" customHeight="1">
      <c r="A13" s="18" t="s">
        <v>376</v>
      </c>
    </row>
    <row r="14" spans="1:1" s="19" customFormat="1" ht="15" customHeight="1">
      <c r="A14" s="18" t="s">
        <v>377</v>
      </c>
    </row>
    <row r="15" spans="1:1" s="19" customFormat="1" ht="15" customHeight="1">
      <c r="A15" s="18" t="s">
        <v>378</v>
      </c>
    </row>
    <row r="16" spans="1:1" s="19" customFormat="1" ht="15" customHeight="1">
      <c r="A16" s="18" t="s">
        <v>379</v>
      </c>
    </row>
    <row r="17" spans="1:1" s="19" customFormat="1" ht="15" customHeight="1">
      <c r="A17" s="18" t="s">
        <v>380</v>
      </c>
    </row>
    <row r="18" spans="1:1" s="19" customFormat="1" ht="15" customHeight="1">
      <c r="A18" s="18" t="s">
        <v>381</v>
      </c>
    </row>
    <row r="19" spans="1:1" s="19" customFormat="1" ht="15" customHeight="1">
      <c r="A19" s="18" t="s">
        <v>382</v>
      </c>
    </row>
    <row r="20" spans="1:1" s="19" customFormat="1" ht="15" customHeight="1">
      <c r="A20" s="18" t="s">
        <v>383</v>
      </c>
    </row>
    <row r="21" spans="1:1" s="19" customFormat="1" ht="15" customHeight="1">
      <c r="A21" s="18" t="s">
        <v>384</v>
      </c>
    </row>
    <row r="22" spans="1:1" s="19" customFormat="1" ht="15" customHeight="1">
      <c r="A22" s="18" t="s">
        <v>385</v>
      </c>
    </row>
    <row r="23" spans="1:1" s="19" customFormat="1" ht="15" customHeight="1">
      <c r="A23" s="18" t="s">
        <v>386</v>
      </c>
    </row>
    <row r="24" spans="1:1" s="19" customFormat="1" ht="15" customHeight="1">
      <c r="A24" s="18" t="s">
        <v>387</v>
      </c>
    </row>
    <row r="25" spans="1:1" s="19" customFormat="1" ht="15" customHeight="1">
      <c r="A25" s="18" t="s">
        <v>388</v>
      </c>
    </row>
    <row r="26" spans="1:1" s="19" customFormat="1" ht="15" customHeight="1">
      <c r="A26" s="18" t="s">
        <v>389</v>
      </c>
    </row>
    <row r="27" spans="1:1" s="19" customFormat="1" ht="15" customHeight="1">
      <c r="A27" s="18" t="s">
        <v>390</v>
      </c>
    </row>
    <row r="28" spans="1:1" s="19" customFormat="1" ht="15" customHeight="1">
      <c r="A28" s="18" t="s">
        <v>391</v>
      </c>
    </row>
    <row r="29" spans="1:1" s="19" customFormat="1" ht="15" customHeight="1">
      <c r="A29" s="18" t="s">
        <v>392</v>
      </c>
    </row>
    <row r="30" spans="1:1" s="19" customFormat="1" ht="15" customHeight="1">
      <c r="A30" s="18" t="s">
        <v>393</v>
      </c>
    </row>
    <row r="31" spans="1:1" s="19" customFormat="1" ht="15" customHeight="1">
      <c r="A31" s="18" t="s">
        <v>394</v>
      </c>
    </row>
    <row r="32" spans="1:1" s="19" customFormat="1" ht="15" customHeight="1">
      <c r="A32" s="18" t="s">
        <v>395</v>
      </c>
    </row>
    <row r="33" spans="1:1" s="19" customFormat="1" ht="15" customHeight="1">
      <c r="A33" s="18" t="s">
        <v>396</v>
      </c>
    </row>
    <row r="34" spans="1:1" s="19" customFormat="1" ht="15" customHeight="1">
      <c r="A34" s="18" t="s">
        <v>397</v>
      </c>
    </row>
    <row r="35" spans="1:1" s="19" customFormat="1" ht="15" customHeight="1">
      <c r="A35" s="18" t="s">
        <v>398</v>
      </c>
    </row>
    <row r="36" spans="1:1" s="19" customFormat="1" ht="15" customHeight="1">
      <c r="A36" s="18" t="s">
        <v>399</v>
      </c>
    </row>
    <row r="37" spans="1:1" s="19" customFormat="1" ht="15" customHeight="1">
      <c r="A37" s="18" t="s">
        <v>400</v>
      </c>
    </row>
    <row r="38" spans="1:1" s="19" customFormat="1" ht="15" customHeight="1">
      <c r="A38" s="18" t="s">
        <v>401</v>
      </c>
    </row>
    <row r="39" spans="1:1" s="19" customFormat="1" ht="15" customHeight="1">
      <c r="A39" s="18" t="s">
        <v>402</v>
      </c>
    </row>
    <row r="40" spans="1:1" s="19" customFormat="1" ht="15" customHeight="1">
      <c r="A40" s="18" t="s">
        <v>403</v>
      </c>
    </row>
    <row r="41" spans="1:1" s="19" customFormat="1" ht="15" customHeight="1">
      <c r="A41" s="18" t="s">
        <v>404</v>
      </c>
    </row>
    <row r="42" spans="1:1" s="19" customFormat="1" ht="15" customHeight="1">
      <c r="A42" s="18" t="s">
        <v>405</v>
      </c>
    </row>
    <row r="43" spans="1:1" s="19" customFormat="1" ht="15" customHeight="1">
      <c r="A43" s="18" t="s">
        <v>406</v>
      </c>
    </row>
    <row r="44" spans="1:1" s="19" customFormat="1" ht="15" customHeight="1">
      <c r="A44" s="18" t="s">
        <v>2</v>
      </c>
    </row>
    <row r="45" spans="1:1" s="19" customFormat="1" ht="15" customHeight="1">
      <c r="A45" s="18" t="s">
        <v>407</v>
      </c>
    </row>
    <row r="46" spans="1:1" s="19" customFormat="1" ht="15" customHeight="1">
      <c r="A46" s="18" t="s">
        <v>408</v>
      </c>
    </row>
    <row r="47" spans="1:1" s="19" customFormat="1" ht="15" customHeight="1">
      <c r="A47" s="18" t="s">
        <v>409</v>
      </c>
    </row>
    <row r="48" spans="1:1" s="19" customFormat="1" ht="15" customHeight="1">
      <c r="A48" s="18" t="s">
        <v>410</v>
      </c>
    </row>
    <row r="49" spans="1:1" s="19" customFormat="1" ht="15" customHeight="1">
      <c r="A49" s="18" t="s">
        <v>411</v>
      </c>
    </row>
    <row r="50" spans="1:1" s="19" customFormat="1" ht="15" customHeight="1">
      <c r="A50" s="18" t="s">
        <v>412</v>
      </c>
    </row>
    <row r="51" spans="1:1" s="19" customFormat="1" ht="15" customHeight="1">
      <c r="A51" s="18" t="s">
        <v>413</v>
      </c>
    </row>
    <row r="52" spans="1:1" s="19" customFormat="1" ht="15" customHeight="1">
      <c r="A52" s="18" t="s">
        <v>414</v>
      </c>
    </row>
    <row r="53" spans="1:1" s="19" customFormat="1" ht="15" customHeight="1">
      <c r="A53" s="18" t="s">
        <v>415</v>
      </c>
    </row>
    <row r="54" spans="1:1" s="19" customFormat="1" ht="15" customHeight="1">
      <c r="A54" s="18" t="s">
        <v>416</v>
      </c>
    </row>
    <row r="55" spans="1:1" s="19" customFormat="1" ht="15" customHeight="1">
      <c r="A55" s="18" t="s">
        <v>417</v>
      </c>
    </row>
    <row r="56" spans="1:1" s="19" customFormat="1" ht="15" customHeight="1">
      <c r="A56" s="18" t="s">
        <v>418</v>
      </c>
    </row>
    <row r="57" spans="1:1" s="19" customFormat="1" ht="15" customHeight="1">
      <c r="A57" s="18" t="s">
        <v>419</v>
      </c>
    </row>
    <row r="58" spans="1:1" s="19" customFormat="1" ht="15" customHeight="1">
      <c r="A58" s="18" t="s">
        <v>420</v>
      </c>
    </row>
    <row r="59" spans="1:1" s="19" customFormat="1" ht="15" customHeight="1">
      <c r="A59" s="18" t="s">
        <v>421</v>
      </c>
    </row>
    <row r="60" spans="1:1" s="19" customFormat="1" ht="15" customHeight="1">
      <c r="A60" s="18" t="s">
        <v>422</v>
      </c>
    </row>
    <row r="61" spans="1:1" s="19" customFormat="1" ht="15" customHeight="1">
      <c r="A61" s="18" t="s">
        <v>423</v>
      </c>
    </row>
    <row r="62" spans="1:1" s="19" customFormat="1" ht="15" customHeight="1">
      <c r="A62" s="18" t="s">
        <v>424</v>
      </c>
    </row>
    <row r="63" spans="1:1" s="19" customFormat="1" ht="15" customHeight="1">
      <c r="A63" s="18" t="s">
        <v>425</v>
      </c>
    </row>
    <row r="64" spans="1:1" s="19" customFormat="1" ht="15" customHeight="1">
      <c r="A64" s="18" t="s">
        <v>426</v>
      </c>
    </row>
    <row r="65" spans="1:1" s="19" customFormat="1" ht="15" customHeight="1">
      <c r="A65" s="18" t="s">
        <v>427</v>
      </c>
    </row>
    <row r="66" spans="1:1" s="19" customFormat="1" ht="15" customHeight="1">
      <c r="A66" s="18" t="s">
        <v>428</v>
      </c>
    </row>
    <row r="67" spans="1:1" s="19" customFormat="1" ht="15" customHeight="1">
      <c r="A67" s="18" t="s">
        <v>429</v>
      </c>
    </row>
    <row r="68" spans="1:1" s="19" customFormat="1" ht="15" customHeight="1">
      <c r="A68" s="18" t="s">
        <v>430</v>
      </c>
    </row>
    <row r="69" spans="1:1" s="19" customFormat="1" ht="15" customHeight="1">
      <c r="A69" s="18" t="s">
        <v>431</v>
      </c>
    </row>
    <row r="70" spans="1:1" s="19" customFormat="1" ht="15" customHeight="1">
      <c r="A70" s="18" t="s">
        <v>432</v>
      </c>
    </row>
    <row r="71" spans="1:1" s="19" customFormat="1" ht="15" customHeight="1">
      <c r="A71" s="18" t="s">
        <v>433</v>
      </c>
    </row>
    <row r="72" spans="1:1" s="19" customFormat="1" ht="15" customHeight="1">
      <c r="A72" s="18" t="s">
        <v>434</v>
      </c>
    </row>
    <row r="73" spans="1:1" s="19" customFormat="1" ht="15" customHeight="1">
      <c r="A73" s="18" t="s">
        <v>435</v>
      </c>
    </row>
    <row r="74" spans="1:1" s="19" customFormat="1" ht="15" customHeight="1">
      <c r="A74" s="18" t="s">
        <v>436</v>
      </c>
    </row>
    <row r="75" spans="1:1" s="19" customFormat="1" ht="15" customHeight="1">
      <c r="A75" s="18" t="s">
        <v>437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57FCBA760D32F643A1B5F161697B302D" ma:contentTypeVersion="" ma:contentTypeDescription="" ma:contentTypeScope="" ma:versionID="4d730026c9db707dd42d212fcfa56c49">
  <xsd:schema xmlns:xsd="http://www.w3.org/2001/XMLSchema" xmlns:xs="http://www.w3.org/2001/XMLSchema" xmlns:p="http://schemas.microsoft.com/office/2006/metadata/properties" xmlns:ns1="http://schemas.microsoft.com/sharepoint/v3" xmlns:ns2="13E84721-28A5-42A4-B05F-23E2C86304E8" targetNamespace="http://schemas.microsoft.com/office/2006/metadata/properties" ma:root="true" ma:fieldsID="e8c3e5e74f41aea6a605ca3c921a6006" ns1:_="" ns2:_="">
    <xsd:import namespace="http://schemas.microsoft.com/sharepoint/v3"/>
    <xsd:import namespace="13E84721-28A5-42A4-B05F-23E2C86304E8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84721-28A5-42A4-B05F-23E2C86304E8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13E84721-28A5-42A4-B05F-23E2C86304E8">true</alreadyChecked>
    <Comments xmlns="13E84721-28A5-42A4-B05F-23E2C86304E8" xsi:nil="true"/>
    <xd_ProgID xmlns="http://schemas.microsoft.com/sharepoint/v3" xsi:nil="true"/>
    <needDetail xmlns="13E84721-28A5-42A4-B05F-23E2C86304E8">false</needDetail>
  </documentManagement>
</p:properties>
</file>

<file path=customXml/itemProps1.xml><?xml version="1.0" encoding="utf-8"?>
<ds:datastoreItem xmlns:ds="http://schemas.openxmlformats.org/officeDocument/2006/customXml" ds:itemID="{75AA5F4D-E2FC-4884-BB03-7DC5E6FEBC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E84721-28A5-42A4-B05F-23E2C8630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13E84721-28A5-42A4-B05F-23E2C86304E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2021-03-10T12:45:59Z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0x0101006CB92C11A11C4849B1A04E87CB5CBA3E0057FCBA760D32F643A1B5F161697B302D</vt:lpwstr>
  </property>
</Properties>
</file>