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2" i="2" l="1"/>
  <c r="N64" i="2"/>
  <c r="O64" i="2"/>
  <c r="P64" i="2"/>
  <c r="Q64" i="2"/>
  <c r="R64" i="2"/>
  <c r="R65" i="2"/>
  <c r="N56" i="2"/>
  <c r="N48" i="2"/>
  <c r="N40" i="2"/>
  <c r="N39" i="2"/>
  <c r="O39" i="2"/>
  <c r="P39" i="2"/>
  <c r="Q39" i="2"/>
  <c r="R39" i="2"/>
  <c r="N29" i="2"/>
  <c r="N20" i="2"/>
  <c r="O20" i="2"/>
  <c r="P20" i="2"/>
  <c r="Q20" i="2"/>
  <c r="R20" i="2"/>
  <c r="N19" i="2"/>
  <c r="O19" i="2"/>
  <c r="P19" i="2"/>
  <c r="Q19" i="2"/>
  <c r="R19" i="2"/>
  <c r="O72" i="2"/>
  <c r="P72" i="2"/>
  <c r="Q72" i="2"/>
  <c r="R72" i="2"/>
  <c r="R73" i="2"/>
  <c r="O56" i="2"/>
  <c r="O48" i="2"/>
  <c r="P48" i="2"/>
  <c r="Q48" i="2"/>
  <c r="R48" i="2"/>
  <c r="R49" i="2"/>
  <c r="O40" i="2"/>
  <c r="P40" i="2"/>
  <c r="Q40" i="2"/>
  <c r="R40" i="2"/>
  <c r="O29" i="2"/>
  <c r="P29" i="2"/>
  <c r="Q29" i="2"/>
  <c r="R29" i="2"/>
  <c r="R30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56" i="2"/>
  <c r="Q56" i="2"/>
  <c r="R56" i="2"/>
  <c r="R57" i="2"/>
  <c r="R41" i="2"/>
  <c r="R21" i="2"/>
  <c r="R77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<sst xmlns="http://schemas.openxmlformats.org/spreadsheetml/2006/main" count="543" uniqueCount="242">
  <si>
    <t>2021 m. sausio 13 d.</t>
  </si>
  <si>
    <t>Pareiškėjas:</t>
  </si>
  <si>
    <t>Lietuvos stalo teniso asociacija</t>
  </si>
  <si>
    <t xml:space="preserve">           (Pareiškėjo pavadinimas)</t>
  </si>
  <si>
    <t>Žemaitės g.6, Vilnius, 861812300, info@stalotenisas.lt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</si>
  <si>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</si>
  <si>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</si>
  <si>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</si>
  <si>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</si>
  <si>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</si>
  <si>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</si>
  <si>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</si>
  <si>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</si>
  <si>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</si>
  <si>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</si>
  <si>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</si>
  <si>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</si>
  <si>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</si>
  <si>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</si>
  <si>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</si>
  <si>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</si>
  <si>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</si>
  <si>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</si>
  <si>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</si>
  <si>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</si>
  <si>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</si>
  <si>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_Europos stalo teniso asmeninis čempionatas</t>
  </si>
  <si>
    <t xml:space="preserve">(sporto renginio pavadinimas) </t>
  </si>
  <si>
    <t>Rūta Paškauskienė/Aleksandr Karakaševič</t>
  </si>
  <si>
    <t>mišrus dvejetas</t>
  </si>
  <si>
    <t>neolimpinė</t>
  </si>
  <si>
    <t>EČneol</t>
  </si>
  <si>
    <t>Ne</t>
  </si>
  <si>
    <t>Taip</t>
  </si>
  <si>
    <t>Rūta Paškauskienė/Eglė Stuckytė</t>
  </si>
  <si>
    <t>moterų dvejetas</t>
  </si>
  <si>
    <t>olimpinė</t>
  </si>
  <si>
    <t>EČ</t>
  </si>
  <si>
    <t>Iš viso:</t>
  </si>
  <si>
    <t>PRIDEDAMA. http://www.ettu.org/en/events/ittf-european-championships-singles/2016/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</si>
  <si>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</si>
  <si>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2017 m. Europos jaunių čempionatas</t>
  </si>
  <si>
    <t>Nuoroda į protokolą: http://results.ettu.site/index.php?option=com_fabrik&amp;view=list&amp;listid=17&amp;Itemid=113</t>
  </si>
  <si>
    <t>Augustė Melaikaitė/Vilius Samakaljevas</t>
  </si>
  <si>
    <t>JnEČ</t>
  </si>
  <si>
    <t>PRIDEDAMA. ____________________________________________________________________________________________________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</si>
  <si>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</si>
  <si>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m. Europos stalo teniso komandinis čempionatas</t>
  </si>
  <si>
    <t>Nuoroda į protokolą: https://www.ittf.com/tournament/2776/2017/ittf-european-team-championships/</t>
  </si>
  <si>
    <t xml:space="preserve">Lietuvos moterų rinktinė (Rūta Paškauskienė, Eglė Stuckytė, Kornelija Riliškytė, Auksė Rasimavičienė, Ugnė Baskutytė) </t>
  </si>
  <si>
    <t>Komandinė</t>
  </si>
  <si>
    <t>Lietuvos vyrų rinktinė (Alfredas Udra, Tomas Mikutis, Medardas Stankevičius, Matas Skučas)</t>
  </si>
  <si>
    <t xml:space="preserve">2018 m.  Europos stalo teniso jaunių čempionatas </t>
  </si>
  <si>
    <t>Nuoroda į protokolą: https://www.ettu.org/external/eyc2018/CBD.pdf</t>
  </si>
  <si>
    <t>Medardas Stankevičius, Agnius Kačerauskas</t>
  </si>
  <si>
    <t>Vaikinų dvejetas</t>
  </si>
  <si>
    <t>2018 m. Europos stalo teniso asmeninis čempionatas</t>
  </si>
  <si>
    <t>PRIDEDAMA. https://bornanblob.blob.core.windows.net/ittf-web-results/html/TTE2885/results.html#/results/2018-09-21</t>
  </si>
  <si>
    <t>2018 m. Pasaulio stalo teniso jaunių čempionatas</t>
  </si>
  <si>
    <t>Nuoroda į protokolą: https://www.ettu.org/en/events/european-youth-championships/history---results---archive/2019/</t>
  </si>
  <si>
    <t>Kornelija Riliškytė/Ivor Ban</t>
  </si>
  <si>
    <t>JnPČ</t>
  </si>
  <si>
    <t>2019 m. Europos jaunių čempionatas</t>
  </si>
  <si>
    <t>Nuoroda į protokolą:</t>
  </si>
  <si>
    <t>Bendra sporto šakos gauta taškų suma</t>
  </si>
  <si>
    <t>2020 m. EČ nevyko</t>
  </si>
  <si>
    <t>2020 m. PČ nevyko</t>
  </si>
  <si>
    <t>2020 EJnČ nevyko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</si>
  <si>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</si>
  <si>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</si>
  <si>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</si>
  <si>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Generalinė sekretorė</t>
  </si>
  <si>
    <t xml:space="preserve">                    Justė Mažeikienė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</si>
  <si>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</si>
  <si>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</si>
  <si>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</si>
  <si>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</si>
  <si>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</si>
  <si>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</si>
  <si>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</si>
  <si>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</si>
  <si>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</si>
  <si>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</si>
  <si>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</si>
  <si>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</si>
  <si>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</si>
  <si>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</si>
  <si>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</si>
  <si>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</si>
  <si>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</si>
  <si>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</si>
  <si>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</si>
  <si>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</si>
  <si>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</si>
  <si>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</si>
  <si>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</si>
  <si>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</si>
  <si>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</si>
  <si>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</si>
  <si>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</si>
  <si>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</si>
  <si>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</si>
  <si>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</si>
  <si>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</si>
  <si>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</si>
  <si>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</si>
  <si>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</si>
  <si>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</si>
  <si>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</si>
  <si>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</si>
  <si>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</si>
  <si>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</si>
  <si>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</si>
  <si>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</si>
  <si>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</si>
  <si>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</si>
  <si>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</si>
  <si>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</si>
  <si>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</si>
  <si>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</si>
  <si>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</si>
  <si>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</si>
  <si>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</si>
  <si>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</si>
  <si>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PČ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</si>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</sst>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2" fontId="3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599"/>
  <sheetViews>
    <sheetView tabSelected="1" topLeftCell="A63" zoomScaleNormal="100" workbookViewId="0">
      <selection activeCell="C80" sqref="C80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0.5703125" style="1" customWidth="1"/>
    <col min="19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6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8"/>
    </row>
    <row r="6" spans="1:18" ht="18.75">
      <c r="A6" s="83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"/>
    </row>
    <row r="7" spans="1:18" s="8" customFormat="1" ht="15.75">
      <c r="A7" s="60"/>
      <c r="B7" s="93" t="s">
        <v>4</v>
      </c>
      <c r="C7" s="93"/>
      <c r="D7" s="93"/>
      <c r="E7" s="93"/>
      <c r="F7" s="93"/>
      <c r="G7" s="93"/>
      <c r="H7" s="93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0"/>
      <c r="B8" s="84" t="s">
        <v>5</v>
      </c>
      <c r="C8" s="84"/>
      <c r="D8" s="84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0"/>
      <c r="B9" s="48">
        <v>190783878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0"/>
      <c r="B10" s="58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4" t="s">
        <v>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8" t="s">
        <v>8</v>
      </c>
      <c r="B13" s="89" t="s">
        <v>9</v>
      </c>
      <c r="C13" s="89" t="s">
        <v>10</v>
      </c>
      <c r="D13" s="89" t="s">
        <v>11</v>
      </c>
      <c r="E13" s="85" t="s">
        <v>12</v>
      </c>
      <c r="F13" s="80"/>
      <c r="G13" s="81"/>
      <c r="H13" s="81"/>
      <c r="I13" s="81"/>
      <c r="J13" s="81"/>
      <c r="K13" s="81"/>
      <c r="L13" s="81"/>
      <c r="M13" s="81"/>
      <c r="N13" s="81"/>
      <c r="O13" s="82"/>
      <c r="P13" s="87" t="s">
        <v>13</v>
      </c>
      <c r="Q13" s="100" t="s">
        <v>14</v>
      </c>
      <c r="R13" s="95" t="s">
        <v>15</v>
      </c>
    </row>
    <row r="14" spans="1:18" s="8" customFormat="1" ht="45" customHeight="1">
      <c r="A14" s="98"/>
      <c r="B14" s="89"/>
      <c r="C14" s="89"/>
      <c r="D14" s="89"/>
      <c r="E14" s="99"/>
      <c r="F14" s="85" t="s">
        <v>16</v>
      </c>
      <c r="G14" s="85" t="s">
        <v>17</v>
      </c>
      <c r="H14" s="85" t="s">
        <v>18</v>
      </c>
      <c r="I14" s="90" t="s">
        <v>19</v>
      </c>
      <c r="J14" s="85" t="s">
        <v>20</v>
      </c>
      <c r="K14" s="85" t="s">
        <v>21</v>
      </c>
      <c r="L14" s="85" t="s">
        <v>22</v>
      </c>
      <c r="M14" s="85" t="s">
        <v>23</v>
      </c>
      <c r="N14" s="78" t="s">
        <v>24</v>
      </c>
      <c r="O14" s="78" t="s">
        <v>25</v>
      </c>
      <c r="P14" s="88"/>
      <c r="Q14" s="101"/>
      <c r="R14" s="96"/>
    </row>
    <row r="15" spans="1:18" s="8" customFormat="1" ht="76.150000000000006" customHeight="1">
      <c r="A15" s="98"/>
      <c r="B15" s="89"/>
      <c r="C15" s="89"/>
      <c r="D15" s="89"/>
      <c r="E15" s="86"/>
      <c r="F15" s="86"/>
      <c r="G15" s="86"/>
      <c r="H15" s="86"/>
      <c r="I15" s="91"/>
      <c r="J15" s="86"/>
      <c r="K15" s="86"/>
      <c r="L15" s="86"/>
      <c r="M15" s="86"/>
      <c r="N15" s="79"/>
      <c r="O15" s="79"/>
      <c r="P15" s="88"/>
      <c r="Q15" s="102"/>
      <c r="R15" s="97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8" t="s">
        <v>26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57"/>
      <c r="R17" s="8"/>
      <c r="S17" s="8"/>
    </row>
    <row r="18" spans="1:19" ht="16.899999999999999" customHeight="1">
      <c r="A18" s="66" t="s">
        <v>27</v>
      </c>
      <c r="B18" s="67"/>
      <c r="C18" s="6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7"/>
      <c r="R18" s="8"/>
      <c r="S18" s="8"/>
    </row>
    <row r="19" spans="1:19" ht="45">
      <c r="A19" s="61">
        <v>1</v>
      </c>
      <c r="B19" s="61" t="s">
        <v>28</v>
      </c>
      <c r="C19" s="12" t="s">
        <v>29</v>
      </c>
      <c r="D19" s="61" t="s">
        <v>30</v>
      </c>
      <c r="E19" s="61">
        <v>1</v>
      </c>
      <c r="F19" s="61" t="s">
        <v>31</v>
      </c>
      <c r="G19" s="61">
        <v>2</v>
      </c>
      <c r="H19" s="61" t="s">
        <v>32</v>
      </c>
      <c r="I19" s="61"/>
      <c r="J19" s="61">
        <v>63</v>
      </c>
      <c r="K19" s="61">
        <v>45</v>
      </c>
      <c r="L19" s="61">
        <v>3</v>
      </c>
      <c r="M19" s="61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40.61</v>
      </c>
      <c r="O19" s="9">
        <f>IF(F19="OŽ",N19,IF(H19="Ne",IF(J19*0.3&lt;J19-L19,N19,0),IF(J19*0.1&lt;J19-L19,N19,0)))</f>
        <v>40.61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1.02</v>
      </c>
      <c r="Q19" s="11">
        <f>IF(ISERROR(P19*100/N19),0,(P19*100/N19))</f>
        <v>2.511696626446688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31.222500000000004</v>
      </c>
      <c r="S19" s="20"/>
    </row>
    <row r="20" spans="1:19" ht="30">
      <c r="A20" s="61">
        <v>2</v>
      </c>
      <c r="B20" s="61" t="s">
        <v>34</v>
      </c>
      <c r="C20" s="12" t="s">
        <v>35</v>
      </c>
      <c r="D20" s="61" t="s">
        <v>36</v>
      </c>
      <c r="E20" s="61">
        <v>2</v>
      </c>
      <c r="F20" s="61" t="s">
        <v>37</v>
      </c>
      <c r="G20" s="61">
        <v>2</v>
      </c>
      <c r="H20" s="61" t="s">
        <v>32</v>
      </c>
      <c r="I20" s="61"/>
      <c r="J20" s="61">
        <v>62</v>
      </c>
      <c r="K20" s="61">
        <v>45</v>
      </c>
      <c r="L20" s="61">
        <v>24</v>
      </c>
      <c r="M20" s="61" t="s">
        <v>32</v>
      </c>
      <c r="N20" s="3">
        <f t="shared" ref="N20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17.86</v>
      </c>
      <c r="O20" s="9">
        <f t="shared" ref="O20" si="1">IF(F20="OŽ",N20,IF(H20="Ne",IF(J20*0.3&lt;J20-L20,N20,0),IF(J20*0.1&lt;J20-L20,N20,0)))</f>
        <v>17.86</v>
      </c>
      <c r="P20" s="4">
        <f t="shared" ref="P20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" si="3">IF(ISERROR(P20*100/N20),0,(P20*100/N20))</f>
        <v>0</v>
      </c>
      <c r="R20" s="10">
        <f t="shared" ref="R20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26.79</v>
      </c>
      <c r="S20" s="20"/>
    </row>
    <row r="21" spans="1:19">
      <c r="A21" s="70" t="s">
        <v>38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2"/>
      <c r="R21" s="10">
        <f>SUM(R19:R20)</f>
        <v>58.012500000000003</v>
      </c>
      <c r="S21" s="8"/>
    </row>
    <row r="22" spans="1:19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8"/>
    </row>
    <row r="23" spans="1:19" ht="15.75">
      <c r="A23" s="24" t="s">
        <v>39</v>
      </c>
      <c r="B23" s="2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8"/>
    </row>
    <row r="24" spans="1:19">
      <c r="A24" s="49" t="s">
        <v>40</v>
      </c>
      <c r="B24" s="49"/>
      <c r="C24" s="49"/>
      <c r="D24" s="49"/>
      <c r="E24" s="49"/>
      <c r="F24" s="49"/>
      <c r="G24" s="49"/>
      <c r="H24" s="49"/>
      <c r="I24" s="49"/>
      <c r="J24" s="15"/>
      <c r="K24" s="15"/>
      <c r="L24" s="15"/>
      <c r="M24" s="15"/>
      <c r="N24" s="15"/>
      <c r="O24" s="15"/>
      <c r="P24" s="15"/>
      <c r="Q24" s="15"/>
      <c r="R24" s="16"/>
      <c r="S24" s="8"/>
    </row>
    <row r="25" spans="1:19">
      <c r="A25" s="49"/>
      <c r="B25" s="49"/>
      <c r="C25" s="49"/>
      <c r="D25" s="49"/>
      <c r="E25" s="49"/>
      <c r="F25" s="49"/>
      <c r="G25" s="49"/>
      <c r="H25" s="49"/>
      <c r="I25" s="49"/>
      <c r="J25" s="15"/>
      <c r="K25" s="15"/>
      <c r="L25" s="15"/>
      <c r="M25" s="15"/>
      <c r="N25" s="15"/>
      <c r="O25" s="15"/>
      <c r="P25" s="15"/>
      <c r="Q25" s="15"/>
      <c r="R25" s="16"/>
      <c r="S25" s="8"/>
    </row>
    <row r="26" spans="1:19">
      <c r="A26" s="68" t="s">
        <v>41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57"/>
      <c r="R26" s="8"/>
      <c r="S26" s="8"/>
    </row>
    <row r="27" spans="1:19" ht="18">
      <c r="A27" s="66" t="s">
        <v>27</v>
      </c>
      <c r="B27" s="67"/>
      <c r="C27" s="67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7"/>
      <c r="R27" s="8"/>
      <c r="S27" s="8"/>
    </row>
    <row r="28" spans="1:19">
      <c r="A28" s="68" t="s">
        <v>42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57"/>
      <c r="R28" s="8"/>
      <c r="S28" s="8"/>
    </row>
    <row r="29" spans="1:19" s="8" customFormat="1" ht="28.15" customHeight="1">
      <c r="A29" s="61">
        <v>1</v>
      </c>
      <c r="B29" s="61" t="s">
        <v>43</v>
      </c>
      <c r="C29" s="12" t="s">
        <v>29</v>
      </c>
      <c r="D29" s="61" t="s">
        <v>36</v>
      </c>
      <c r="E29" s="61">
        <v>2</v>
      </c>
      <c r="F29" s="61" t="s">
        <v>44</v>
      </c>
      <c r="G29" s="61">
        <v>1</v>
      </c>
      <c r="H29" s="61" t="s">
        <v>32</v>
      </c>
      <c r="I29" s="61"/>
      <c r="J29" s="61">
        <v>32</v>
      </c>
      <c r="K29" s="61">
        <v>32</v>
      </c>
      <c r="L29" s="61">
        <v>12</v>
      </c>
      <c r="M29" s="61" t="s">
        <v>33</v>
      </c>
      <c r="N29" s="3">
        <f t="shared" ref="N29" si="5">(IF(F29="OŽ",IF(L29=1,550.8,IF(L29=2,426.38,IF(L29=3,342.14,IF(L29=4,181.44,IF(L29=5,168.48,IF(L29=6,155.52,IF(L29=7,148.5,IF(L29=8,144,0))))))))+IF(L29&lt;=8,0,IF(L29&lt;=16,137.7,IF(L29&lt;=24,108,IF(L29&lt;=32,80.1,IF(L29&lt;=36,52.2,0)))))-IF(L29&lt;=8,0,IF(L29&lt;=16,(L29-9)*2.754,IF(L29&lt;=24,(L29-17)* 2.754,IF(L29&lt;=32,(L29-25)* 2.754,IF(L29&lt;=36,(L29-33)*2.754,0))))),0)+IF(F29="PČ",IF(L29=1,449,IF(L29=2,314.6,IF(L29=3,238,IF(L29=4,172,IF(L29=5,159,IF(L29=6,145,IF(L29=7,132,IF(L29=8,119,0))))))))+IF(L29&lt;=8,0,IF(L29&lt;=16,88,IF(L29&lt;=24,55,IF(L29&lt;=32,22,0))))-IF(L29&lt;=8,0,IF(L29&lt;=16,(L29-9)*2.245,IF(L29&lt;=24,(L29-17)*2.245,IF(L29&lt;=32,(L29-25)*2.245,0)))),0)+IF(F29="PČneol",IF(L29=1,85,IF(L29=2,64.61,IF(L29=3,50.76,IF(L29=4,16.25,IF(L29=5,15,IF(L29=6,13.75,IF(L29=7,12.5,IF(L29=8,11.25,0))))))))+IF(L29&lt;=8,0,IF(L29&lt;=16,9,0))-IF(L29&lt;=8,0,IF(L29&lt;=16,(L29-9)*0.425,0)),0)+IF(F29="PŽ",IF(L29=1,85,IF(L29=2,59.5,IF(L29=3,45,IF(L29=4,32.5,IF(L29=5,30,IF(L29=6,27.5,IF(L29=7,25,IF(L29=8,22.5,0))))))))+IF(L29&lt;=8,0,IF(L29&lt;=16,19,IF(L29&lt;=24,13,IF(L29&lt;=32,8,0))))-IF(L29&lt;=8,0,IF(L29&lt;=16,(L29-9)*0.425,IF(L29&lt;=24,(L29-17)*0.425,IF(L29&lt;=32,(L29-25)*0.425,0)))),0)+IF(F29="EČ",IF(L29=1,204,IF(L29=2,156.24,IF(L29=3,123.84,IF(L29=4,72,IF(L29=5,66,IF(L29=6,60,IF(L29=7,54,IF(L29=8,48,0))))))))+IF(L29&lt;=8,0,IF(L29&lt;=16,40,IF(L29&lt;=24,25,0)))-IF(L29&lt;=8,0,IF(L29&lt;=16,(L29-9)*1.02,IF(L29&lt;=24,(L29-17)*1.02,0))),0)+IF(F29="EČneol",IF(L29=1,68,IF(L29=2,51.69,IF(L29=3,40.61,IF(L29=4,13,IF(L29=5,12,IF(L29=6,11,IF(L29=7,10,IF(L29=8,9,0)))))))))+IF(F29="EŽ",IF(L29=1,68,IF(L29=2,47.6,IF(L29=3,36,IF(L29=4,18,IF(L29=5,16.5,IF(L29=6,15,IF(L29=7,13.5,IF(L29=8,12,0))))))))+IF(L29&lt;=8,0,IF(L29&lt;=16,10,IF(L29&lt;=24,6,0)))-IF(L29&lt;=8,0,IF(L29&lt;=16,(L29-9)*0.34,IF(L29&lt;=24,(L29-17)*0.34,0))),0)+IF(F29="PT",IF(L29=1,68,IF(L29=2,52.08,IF(L29=3,41.28,IF(L29=4,24,IF(L29=5,22,IF(L29=6,20,IF(L29=7,18,IF(L29=8,16,0))))))))+IF(L29&lt;=8,0,IF(L29&lt;=16,13,IF(L29&lt;=24,9,IF(L29&lt;=32,4,0))))-IF(L29&lt;=8,0,IF(L29&lt;=16,(L29-9)*0.34,IF(L29&lt;=24,(L29-17)*0.34,IF(L29&lt;=32,(L29-25)*0.34,0)))),0)+IF(F29="JOŽ",IF(L29=1,85,IF(L29=2,59.5,IF(L29=3,45,IF(L29=4,32.5,IF(L29=5,30,IF(L29=6,27.5,IF(L29=7,25,IF(L29=8,22.5,0))))))))+IF(L29&lt;=8,0,IF(L29&lt;=16,19,IF(L29&lt;=24,13,0)))-IF(L29&lt;=8,0,IF(L29&lt;=16,(L29-9)*0.425,IF(L29&lt;=24,(L29-17)*0.425,0))),0)+IF(F29="JPČ",IF(L29=1,68,IF(L29=2,47.6,IF(L29=3,36,IF(L29=4,26,IF(L29=5,24,IF(L29=6,22,IF(L29=7,20,IF(L29=8,18,0))))))))+IF(L29&lt;=8,0,IF(L29&lt;=16,13,IF(L29&lt;=24,9,0)))-IF(L29&lt;=8,0,IF(L29&lt;=16,(L29-9)*0.34,IF(L29&lt;=24,(L29-17)*0.34,0))),0)+IF(F29="JEČ",IF(L29=1,34,IF(L29=2,26.04,IF(L29=3,20.6,IF(L29=4,12,IF(L29=5,11,IF(L29=6,10,IF(L29=7,9,IF(L29=8,8,0))))))))+IF(L29&lt;=8,0,IF(L29&lt;=16,6,0))-IF(L29&lt;=8,0,IF(L29&lt;=16,(L29-9)*0.17,0)),0)+IF(F29="JEOF",IF(L29=1,34,IF(L29=2,26.04,IF(L29=3,20.6,IF(L29=4,12,IF(L29=5,11,IF(L29=6,10,IF(L29=7,9,IF(L29=8,8,0))))))))+IF(L29&lt;=8,0,IF(L29&lt;=16,6,0))-IF(L29&lt;=8,0,IF(L29&lt;=16,(L29-9)*0.17,0)),0)+IF(F29="JnPČ",IF(L29=1,51,IF(L29=2,35.7,IF(L29=3,27,IF(L29=4,19.5,IF(L29=5,18,IF(L29=6,16.5,IF(L29=7,15,IF(L29=8,13.5,0))))))))+IF(L29&lt;=8,0,IF(L29&lt;=16,10,0))-IF(L29&lt;=8,0,IF(L29&lt;=16,(L29-9)*0.255,0)),0)+IF(F29="JnEČ",IF(L29=1,25.5,IF(L29=2,19.53,IF(L29=3,15.48,IF(L29=4,9,IF(L29=5,8.25,IF(L29=6,7.5,IF(L29=7,6.75,IF(L29=8,6,0))))))))+IF(L29&lt;=8,0,IF(L29&lt;=16,5,0))-IF(L29&lt;=8,0,IF(L29&lt;=16,(L29-9)*0.1275,0)),0)+IF(F29="JčPČ",IF(L29=1,21.25,IF(L29=2,14.5,IF(L29=3,11.5,IF(L29=4,7,IF(L29=5,6.5,IF(L29=6,6,IF(L29=7,5.5,IF(L29=8,5,0))))))))+IF(L29&lt;=8,0,IF(L29&lt;=16,4,0))-IF(L29&lt;=8,0,IF(L29&lt;=16,(L29-9)*0.10625,0)),0)+IF(F29="JčEČ",IF(L29=1,17,IF(L29=2,13.02,IF(L29=3,10.32,IF(L29=4,6,IF(L29=5,5.5,IF(L29=6,5,IF(L29=7,4.5,IF(L29=8,4,0))))))))+IF(L29&lt;=8,0,IF(L29&lt;=16,3,0))-IF(L29&lt;=8,0,IF(L29&lt;=16,(L29-9)*0.085,0)),0)+IF(F29="NEAK",IF(L29=1,11.48,IF(L29=2,8.79,IF(L29=3,6.97,IF(L29=4,4.05,IF(L29=5,3.71,IF(L29=6,3.38,IF(L29=7,3.04,IF(L29=8,2.7,0))))))))+IF(L29&lt;=8,0,IF(L29&lt;=16,2,IF(L29&lt;=24,1.3,0)))-IF(L29&lt;=8,0,IF(L29&lt;=16,(L29-9)*0.0574,IF(L29&lt;=24,(L29-17)*0.0574,0))),0))*IF(L29&lt;0,1,IF(OR(F29="PČ",F29="PŽ",F29="PT"),IF(J29&lt;32,J29/32,1),1))* IF(L29&lt;0,1,IF(OR(F29="EČ",F29="EŽ",F29="JOŽ",F29="JPČ",F29="NEAK"),IF(J29&lt;24,J29/24,1),1))*IF(L29&lt;0,1,IF(OR(F29="PČneol",F29="JEČ",F29="JEOF",F29="JnPČ",F29="JnEČ",F29="JčPČ",F29="JčEČ"),IF(J29&lt;16,J29/16,1),1))*IF(L29&lt;0,1,IF(F29="EČneol",IF(J29&lt;8,J29/8,1),1))</f>
        <v>4.6174999999999997</v>
      </c>
      <c r="O29" s="9">
        <f t="shared" ref="O29" si="6">IF(F29="OŽ",N29,IF(H29="Ne",IF(J29*0.3&lt;J29-L29,N29,0),IF(J29*0.1&lt;J29-L29,N29,0)))</f>
        <v>4.6174999999999997</v>
      </c>
      <c r="P29" s="4">
        <f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0.30599999999999999</v>
      </c>
      <c r="Q29" s="11">
        <f>IF(ISERROR(P29*100/N29),0,(P29*100/N29))</f>
        <v>6.6269626421223604</v>
      </c>
      <c r="R29" s="10">
        <f t="shared" ref="R29" si="7">IF(Q29&lt;=30,O29+P29,O29+O29*0.3)*IF(G29=1,0.4,IF(G29=2,0.75,IF(G29="1 (kas 4 m. 1 k. nerengiamos)",0.52,1)))*IF(D29="olimpinė",1,IF(M29="Ne",0.5,1))*IF(OR(A$5="Lietuvos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federacija"),IF(OR(J29&lt;8,K29&lt;16),0,1),1)*E29*IF(I29&lt;=1,1,1/I29)*IF(OR(A$5="Lietuvos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3.9388000000000001</v>
      </c>
    </row>
    <row r="30" spans="1:19" s="8" customFormat="1" ht="15" customHeight="1">
      <c r="A30" s="70" t="s">
        <v>38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2"/>
      <c r="R30" s="10">
        <f>SUM(R29:R29)</f>
        <v>3.9388000000000001</v>
      </c>
    </row>
    <row r="31" spans="1:19" s="8" customFormat="1" ht="1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24" t="s">
        <v>45</v>
      </c>
      <c r="B32" s="2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 t="s">
        <v>46</v>
      </c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49"/>
      <c r="B34" s="49"/>
      <c r="C34" s="49"/>
      <c r="D34" s="49"/>
      <c r="E34" s="49"/>
      <c r="F34" s="49"/>
      <c r="G34" s="49"/>
      <c r="H34" s="49"/>
      <c r="I34" s="49"/>
      <c r="J34" s="15"/>
      <c r="K34" s="15"/>
      <c r="L34" s="15"/>
      <c r="M34" s="15"/>
      <c r="N34" s="15"/>
      <c r="O34" s="15"/>
      <c r="P34" s="15"/>
      <c r="Q34" s="15"/>
      <c r="R34" s="16"/>
    </row>
    <row r="35" spans="1:18" s="8" customFormat="1" ht="16.899999999999999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</row>
    <row r="36" spans="1:18" s="8" customFormat="1">
      <c r="A36" s="68" t="s">
        <v>47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57"/>
    </row>
    <row r="37" spans="1:18" s="8" customFormat="1" ht="18">
      <c r="A37" s="66" t="s">
        <v>27</v>
      </c>
      <c r="B37" s="67"/>
      <c r="C37" s="67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7"/>
    </row>
    <row r="38" spans="1:18" s="8" customFormat="1">
      <c r="A38" s="68" t="s">
        <v>48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57"/>
    </row>
    <row r="39" spans="1:18" s="8" customFormat="1" ht="75">
      <c r="A39" s="61">
        <v>1</v>
      </c>
      <c r="B39" s="61" t="s">
        <v>49</v>
      </c>
      <c r="C39" s="12" t="s">
        <v>50</v>
      </c>
      <c r="D39" s="61" t="s">
        <v>36</v>
      </c>
      <c r="E39" s="61">
        <v>5</v>
      </c>
      <c r="F39" s="61" t="s">
        <v>37</v>
      </c>
      <c r="G39" s="61">
        <v>2</v>
      </c>
      <c r="H39" s="61" t="s">
        <v>33</v>
      </c>
      <c r="I39" s="61"/>
      <c r="J39" s="61">
        <v>38</v>
      </c>
      <c r="K39" s="61">
        <v>42</v>
      </c>
      <c r="L39" s="61">
        <v>24</v>
      </c>
      <c r="M39" s="61" t="s">
        <v>33</v>
      </c>
      <c r="N39" s="3">
        <f t="shared" ref="N39:N40" si="8">(IF(F39="OŽ",IF(L39=1,550.8,IF(L39=2,426.38,IF(L39=3,342.14,IF(L39=4,181.44,IF(L39=5,168.48,IF(L39=6,155.52,IF(L39=7,148.5,IF(L39=8,144,0))))))))+IF(L39&lt;=8,0,IF(L39&lt;=16,137.7,IF(L39&lt;=24,108,IF(L39&lt;=32,80.1,IF(L39&lt;=36,52.2,0)))))-IF(L39&lt;=8,0,IF(L39&lt;=16,(L39-9)*2.754,IF(L39&lt;=24,(L39-17)* 2.754,IF(L39&lt;=32,(L39-25)* 2.754,IF(L39&lt;=36,(L39-33)*2.754,0))))),0)+IF(F39="PČ",IF(L39=1,449,IF(L39=2,314.6,IF(L39=3,238,IF(L39=4,172,IF(L39=5,159,IF(L39=6,145,IF(L39=7,132,IF(L39=8,119,0))))))))+IF(L39&lt;=8,0,IF(L39&lt;=16,88,IF(L39&lt;=24,55,IF(L39&lt;=32,22,0))))-IF(L39&lt;=8,0,IF(L39&lt;=16,(L39-9)*2.245,IF(L39&lt;=24,(L39-17)*2.245,IF(L39&lt;=32,(L39-25)*2.245,0)))),0)+IF(F39="PČneol",IF(L39=1,85,IF(L39=2,64.61,IF(L39=3,50.76,IF(L39=4,16.25,IF(L39=5,15,IF(L39=6,13.75,IF(L39=7,12.5,IF(L39=8,11.25,0))))))))+IF(L39&lt;=8,0,IF(L39&lt;=16,9,0))-IF(L39&lt;=8,0,IF(L39&lt;=16,(L39-9)*0.425,0)),0)+IF(F39="PŽ",IF(L39=1,85,IF(L39=2,59.5,IF(L39=3,45,IF(L39=4,32.5,IF(L39=5,30,IF(L39=6,27.5,IF(L39=7,25,IF(L39=8,22.5,0))))))))+IF(L39&lt;=8,0,IF(L39&lt;=16,19,IF(L39&lt;=24,13,IF(L39&lt;=32,8,0))))-IF(L39&lt;=8,0,IF(L39&lt;=16,(L39-9)*0.425,IF(L39&lt;=24,(L39-17)*0.425,IF(L39&lt;=32,(L39-25)*0.425,0)))),0)+IF(F39="EČ",IF(L39=1,204,IF(L39=2,156.24,IF(L39=3,123.84,IF(L39=4,72,IF(L39=5,66,IF(L39=6,60,IF(L39=7,54,IF(L39=8,48,0))))))))+IF(L39&lt;=8,0,IF(L39&lt;=16,40,IF(L39&lt;=24,25,0)))-IF(L39&lt;=8,0,IF(L39&lt;=16,(L39-9)*1.02,IF(L39&lt;=24,(L39-17)*1.02,0))),0)+IF(F39="EČneol",IF(L39=1,68,IF(L39=2,51.69,IF(L39=3,40.61,IF(L39=4,13,IF(L39=5,12,IF(L39=6,11,IF(L39=7,10,IF(L39=8,9,0)))))))))+IF(F39="EŽ",IF(L39=1,68,IF(L39=2,47.6,IF(L39=3,36,IF(L39=4,18,IF(L39=5,16.5,IF(L39=6,15,IF(L39=7,13.5,IF(L39=8,12,0))))))))+IF(L39&lt;=8,0,IF(L39&lt;=16,10,IF(L39&lt;=24,6,0)))-IF(L39&lt;=8,0,IF(L39&lt;=16,(L39-9)*0.34,IF(L39&lt;=24,(L39-17)*0.34,0))),0)+IF(F39="PT",IF(L39=1,68,IF(L39=2,52.08,IF(L39=3,41.28,IF(L39=4,24,IF(L39=5,22,IF(L39=6,20,IF(L39=7,18,IF(L39=8,16,0))))))))+IF(L39&lt;=8,0,IF(L39&lt;=16,13,IF(L39&lt;=24,9,IF(L39&lt;=32,4,0))))-IF(L39&lt;=8,0,IF(L39&lt;=16,(L39-9)*0.34,IF(L39&lt;=24,(L39-17)*0.34,IF(L39&lt;=32,(L39-25)*0.34,0)))),0)+IF(F39="JOŽ",IF(L39=1,85,IF(L39=2,59.5,IF(L39=3,45,IF(L39=4,32.5,IF(L39=5,30,IF(L39=6,27.5,IF(L39=7,25,IF(L39=8,22.5,0))))))))+IF(L39&lt;=8,0,IF(L39&lt;=16,19,IF(L39&lt;=24,13,0)))-IF(L39&lt;=8,0,IF(L39&lt;=16,(L39-9)*0.425,IF(L39&lt;=24,(L39-17)*0.425,0))),0)+IF(F39="JPČ",IF(L39=1,68,IF(L39=2,47.6,IF(L39=3,36,IF(L39=4,26,IF(L39=5,24,IF(L39=6,22,IF(L39=7,20,IF(L39=8,18,0))))))))+IF(L39&lt;=8,0,IF(L39&lt;=16,13,IF(L39&lt;=24,9,0)))-IF(L39&lt;=8,0,IF(L39&lt;=16,(L39-9)*0.34,IF(L39&lt;=24,(L39-17)*0.34,0))),0)+IF(F39="JEČ",IF(L39=1,34,IF(L39=2,26.04,IF(L39=3,20.6,IF(L39=4,12,IF(L39=5,11,IF(L39=6,10,IF(L39=7,9,IF(L39=8,8,0))))))))+IF(L39&lt;=8,0,IF(L39&lt;=16,6,0))-IF(L39&lt;=8,0,IF(L39&lt;=16,(L39-9)*0.17,0)),0)+IF(F39="JEOF",IF(L39=1,34,IF(L39=2,26.04,IF(L39=3,20.6,IF(L39=4,12,IF(L39=5,11,IF(L39=6,10,IF(L39=7,9,IF(L39=8,8,0))))))))+IF(L39&lt;=8,0,IF(L39&lt;=16,6,0))-IF(L39&lt;=8,0,IF(L39&lt;=16,(L39-9)*0.17,0)),0)+IF(F39="JnPČ",IF(L39=1,51,IF(L39=2,35.7,IF(L39=3,27,IF(L39=4,19.5,IF(L39=5,18,IF(L39=6,16.5,IF(L39=7,15,IF(L39=8,13.5,0))))))))+IF(L39&lt;=8,0,IF(L39&lt;=16,10,0))-IF(L39&lt;=8,0,IF(L39&lt;=16,(L39-9)*0.255,0)),0)+IF(F39="JnEČ",IF(L39=1,25.5,IF(L39=2,19.53,IF(L39=3,15.48,IF(L39=4,9,IF(L39=5,8.25,IF(L39=6,7.5,IF(L39=7,6.75,IF(L39=8,6,0))))))))+IF(L39&lt;=8,0,IF(L39&lt;=16,5,0))-IF(L39&lt;=8,0,IF(L39&lt;=16,(L39-9)*0.1275,0)),0)+IF(F39="JčPČ",IF(L39=1,21.25,IF(L39=2,14.5,IF(L39=3,11.5,IF(L39=4,7,IF(L39=5,6.5,IF(L39=6,6,IF(L39=7,5.5,IF(L39=8,5,0))))))))+IF(L39&lt;=8,0,IF(L39&lt;=16,4,0))-IF(L39&lt;=8,0,IF(L39&lt;=16,(L39-9)*0.10625,0)),0)+IF(F39="JčEČ",IF(L39=1,17,IF(L39=2,13.02,IF(L39=3,10.32,IF(L39=4,6,IF(L39=5,5.5,IF(L39=6,5,IF(L39=7,4.5,IF(L39=8,4,0))))))))+IF(L39&lt;=8,0,IF(L39&lt;=16,3,0))-IF(L39&lt;=8,0,IF(L39&lt;=16,(L39-9)*0.085,0)),0)+IF(F39="NEAK",IF(L39=1,11.48,IF(L39=2,8.79,IF(L39=3,6.97,IF(L39=4,4.05,IF(L39=5,3.71,IF(L39=6,3.38,IF(L39=7,3.04,IF(L39=8,2.7,0))))))))+IF(L39&lt;=8,0,IF(L39&lt;=16,2,IF(L39&lt;=24,1.3,0)))-IF(L39&lt;=8,0,IF(L39&lt;=16,(L39-9)*0.0574,IF(L39&lt;=24,(L39-17)*0.0574,0))),0))*IF(L39&lt;0,1,IF(OR(F39="PČ",F39="PŽ",F39="PT"),IF(J39&lt;32,J39/32,1),1))* IF(L39&lt;0,1,IF(OR(F39="EČ",F39="EŽ",F39="JOŽ",F39="JPČ",F39="NEAK"),IF(J39&lt;24,J39/24,1),1))*IF(L39&lt;0,1,IF(OR(F39="PČneol",F39="JEČ",F39="JEOF",F39="JnPČ",F39="JnEČ",F39="JčPČ",F39="JčEČ"),IF(J39&lt;16,J39/16,1),1))*IF(L39&lt;0,1,IF(F39="EČneol",IF(J39&lt;8,J39/8,1),1))</f>
        <v>17.86</v>
      </c>
      <c r="O39" s="9">
        <f t="shared" ref="O39:O40" si="9">IF(F39="OŽ",N39,IF(H39="Ne",IF(J39*0.3&lt;J39-L39,N39,0),IF(J39*0.1&lt;J39-L39,N39,0)))</f>
        <v>17.86</v>
      </c>
      <c r="P39" s="4">
        <f t="shared" ref="P39" si="10">IF(O39=0,0,IF(F39="OŽ",IF(L39&gt;35,0,IF(J39&gt;35,(36-L39)*1.836,((36-L39)-(36-J39))*1.836)),0)+IF(F39="PČ",IF(L39&gt;31,0,IF(J39&gt;31,(32-L39)*1.347,((32-L39)-(32-J39))*1.347)),0)+ IF(F39="PČneol",IF(L39&gt;15,0,IF(J39&gt;15,(16-L39)*0.255,((16-L39)-(16-J39))*0.255)),0)+IF(F39="PŽ",IF(L39&gt;31,0,IF(J39&gt;31,(32-L39)*0.255,((32-L39)-(32-J39))*0.255)),0)+IF(F39="EČ",IF(L39&gt;23,0,IF(J39&gt;23,(24-L39)*0.612,((24-L39)-(24-J39))*0.612)),0)+IF(F39="EČneol",IF(L39&gt;7,0,IF(J39&gt;7,(8-L39)*0.204,((8-L39)-(8-J39))*0.204)),0)+IF(F39="EŽ",IF(L39&gt;23,0,IF(J39&gt;23,(24-L39)*0.204,((24-L39)-(24-J39))*0.204)),0)+IF(F39="PT",IF(L39&gt;31,0,IF(J39&gt;31,(32-L39)*0.204,((32-L39)-(32-J39))*0.204)),0)+IF(F39="JOŽ",IF(L39&gt;23,0,IF(J39&gt;23,(24-L39)*0.255,((24-L39)-(24-J39))*0.255)),0)+IF(F39="JPČ",IF(L39&gt;23,0,IF(J39&gt;23,(24-L39)*0.204,((24-L39)-(24-J39))*0.204)),0)+IF(F39="JEČ",IF(L39&gt;15,0,IF(J39&gt;15,(16-L39)*0.102,((16-L39)-(16-J39))*0.102)),0)+IF(F39="JEOF",IF(L39&gt;15,0,IF(J39&gt;15,(16-L39)*0.102,((16-L39)-(16-J39))*0.102)),0)+IF(F39="JnPČ",IF(L39&gt;15,0,IF(J39&gt;15,(16-L39)*0.153,((16-L39)-(16-J39))*0.153)),0)+IF(F39="JnEČ",IF(L39&gt;15,0,IF(J39&gt;15,(16-L39)*0.0765,((16-L39)-(16-J39))*0.0765)),0)+IF(F39="JčPČ",IF(L39&gt;15,0,IF(J39&gt;15,(16-L39)*0.06375,((16-L39)-(16-J39))*0.06375)),0)+IF(F39="JčEČ",IF(L39&gt;15,0,IF(J39&gt;15,(16-L39)*0.051,((16-L39)-(16-J39))*0.051)),0)+IF(F39="NEAK",IF(L39&gt;23,0,IF(J39&gt;23,(24-L39)*0.03444,((24-L39)-(24-J39))*0.03444)),0))</f>
        <v>0</v>
      </c>
      <c r="Q39" s="11">
        <f t="shared" ref="Q39" si="11">IF(ISERROR(P39*100/N39),0,(P39*100/N39))</f>
        <v>0</v>
      </c>
      <c r="R39" s="10">
        <f t="shared" ref="R39:R40" si="12">IF(Q39&lt;=30,O39+P39,O39+O39*0.3)*IF(G39=1,0.4,IF(G39=2,0.75,IF(G39="1 (kas 4 m. 1 k. nerengiamos)",0.52,1)))*IF(D39="olimpinė",1,IF(M39="Ne",0.5,1))*IF(OR(A$5="Lietuvos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federacija"),IF(OR(J39&lt;8,K39&lt;16),0,1),1)*E39*IF(I39&lt;=1,1,1/I39)*IF(OR(A$5="Lietuvos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66.974999999999994</v>
      </c>
    </row>
    <row r="40" spans="1:18" s="8" customFormat="1" ht="60">
      <c r="A40" s="61">
        <v>2</v>
      </c>
      <c r="B40" s="61" t="s">
        <v>51</v>
      </c>
      <c r="C40" s="12" t="s">
        <v>50</v>
      </c>
      <c r="D40" s="61" t="s">
        <v>36</v>
      </c>
      <c r="E40" s="61">
        <v>4</v>
      </c>
      <c r="F40" s="61" t="s">
        <v>37</v>
      </c>
      <c r="G40" s="61">
        <v>2</v>
      </c>
      <c r="H40" s="61" t="s">
        <v>33</v>
      </c>
      <c r="I40" s="61"/>
      <c r="J40" s="61">
        <v>43</v>
      </c>
      <c r="K40" s="61">
        <v>42</v>
      </c>
      <c r="L40" s="61">
        <v>24</v>
      </c>
      <c r="M40" s="61" t="s">
        <v>33</v>
      </c>
      <c r="N40" s="3">
        <f t="shared" si="8"/>
        <v>17.86</v>
      </c>
      <c r="O40" s="9">
        <f t="shared" si="9"/>
        <v>17.86</v>
      </c>
      <c r="P40" s="4">
        <f t="shared" ref="P40" si="13">IF(O40=0,0,IF(F40="OŽ",IF(L40&gt;35,0,IF(J40&gt;35,(36-L40)*1.836,((36-L40)-(36-J40))*1.836)),0)+IF(F40="PČ",IF(L40&gt;31,0,IF(J40&gt;31,(32-L40)*1.347,((32-L40)-(32-J40))*1.347)),0)+ IF(F40="PČneol",IF(L40&gt;15,0,IF(J40&gt;15,(16-L40)*0.255,((16-L40)-(16-J40))*0.255)),0)+IF(F40="PŽ",IF(L40&gt;31,0,IF(J40&gt;31,(32-L40)*0.255,((32-L40)-(32-J40))*0.255)),0)+IF(F40="EČ",IF(L40&gt;23,0,IF(J40&gt;23,(24-L40)*0.612,((24-L40)-(24-J40))*0.612)),0)+IF(F40="EČneol",IF(L40&gt;7,0,IF(J40&gt;7,(8-L40)*0.204,((8-L40)-(8-J40))*0.204)),0)+IF(F40="EŽ",IF(L40&gt;23,0,IF(J40&gt;23,(24-L40)*0.204,((24-L40)-(24-J40))*0.204)),0)+IF(F40="PT",IF(L40&gt;31,0,IF(J40&gt;31,(32-L40)*0.204,((32-L40)-(32-J40))*0.204)),0)+IF(F40="JOŽ",IF(L40&gt;23,0,IF(J40&gt;23,(24-L40)*0.255,((24-L40)-(24-J40))*0.255)),0)+IF(F40="JPČ",IF(L40&gt;23,0,IF(J40&gt;23,(24-L40)*0.204,((24-L40)-(24-J40))*0.204)),0)+IF(F40="JEČ",IF(L40&gt;15,0,IF(J40&gt;15,(16-L40)*0.102,((16-L40)-(16-J40))*0.102)),0)+IF(F40="JEOF",IF(L40&gt;15,0,IF(J40&gt;15,(16-L40)*0.102,((16-L40)-(16-J40))*0.102)),0)+IF(F40="JnPČ",IF(L40&gt;15,0,IF(J40&gt;15,(16-L40)*0.153,((16-L40)-(16-J40))*0.153)),0)+IF(F40="JnEČ",IF(L40&gt;15,0,IF(J40&gt;15,(16-L40)*0.0765,((16-L40)-(16-J40))*0.0765)),0)+IF(F40="JčPČ",IF(L40&gt;15,0,IF(J40&gt;15,(16-L40)*0.06375,((16-L40)-(16-J40))*0.06375)),0)+IF(F40="JčEČ",IF(L40&gt;15,0,IF(J40&gt;15,(16-L40)*0.051,((16-L40)-(16-J40))*0.051)),0)+IF(F40="NEAK",IF(L40&gt;23,0,IF(J40&gt;23,(24-L40)*0.03444,((24-L40)-(24-J40))*0.03444)),0))</f>
        <v>0</v>
      </c>
      <c r="Q40" s="11">
        <f t="shared" ref="Q40" si="14">IF(ISERROR(P40*100/N40),0,(P40*100/N40))</f>
        <v>0</v>
      </c>
      <c r="R40" s="10">
        <f t="shared" si="12"/>
        <v>53.58</v>
      </c>
    </row>
    <row r="41" spans="1:18" s="8" customFormat="1">
      <c r="A41" s="73" t="s">
        <v>38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5"/>
      <c r="R41" s="10">
        <f>SUM(R39:R40)</f>
        <v>120.55499999999999</v>
      </c>
    </row>
    <row r="42" spans="1:18" s="8" customFormat="1" ht="15.75">
      <c r="A42" s="24" t="s">
        <v>45</v>
      </c>
      <c r="B42" s="2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1:18" s="8" customFormat="1">
      <c r="A43" s="49" t="s">
        <v>46</v>
      </c>
      <c r="B43" s="49"/>
      <c r="C43" s="49"/>
      <c r="D43" s="49"/>
      <c r="E43" s="49"/>
      <c r="F43" s="49"/>
      <c r="G43" s="49"/>
      <c r="H43" s="49"/>
      <c r="I43" s="49"/>
      <c r="J43" s="15"/>
      <c r="K43" s="15"/>
      <c r="L43" s="15"/>
      <c r="M43" s="15"/>
      <c r="N43" s="15"/>
      <c r="O43" s="15"/>
      <c r="P43" s="15"/>
      <c r="Q43" s="15"/>
      <c r="R43" s="16"/>
    </row>
    <row r="44" spans="1:18" s="8" customFormat="1">
      <c r="A44" s="49"/>
      <c r="B44" s="49"/>
      <c r="C44" s="49"/>
      <c r="D44" s="49"/>
      <c r="E44" s="49"/>
      <c r="F44" s="49"/>
      <c r="G44" s="49"/>
      <c r="H44" s="49"/>
      <c r="I44" s="49"/>
      <c r="J44" s="15"/>
      <c r="K44" s="15"/>
      <c r="L44" s="15"/>
      <c r="M44" s="15"/>
      <c r="N44" s="15"/>
      <c r="O44" s="15"/>
      <c r="P44" s="15"/>
      <c r="Q44" s="15"/>
      <c r="R44" s="16"/>
    </row>
    <row r="45" spans="1:18" s="8" customFormat="1">
      <c r="A45" s="68" t="s">
        <v>52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57"/>
    </row>
    <row r="46" spans="1:18" s="8" customFormat="1" ht="18">
      <c r="A46" s="66" t="s">
        <v>27</v>
      </c>
      <c r="B46" s="67"/>
      <c r="C46" s="67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7"/>
    </row>
    <row r="47" spans="1:18" s="8" customFormat="1" ht="15.75" customHeight="1">
      <c r="A47" s="68" t="s">
        <v>53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57"/>
    </row>
    <row r="48" spans="1:18" s="8" customFormat="1" ht="27.6" customHeight="1">
      <c r="A48" s="61">
        <v>1</v>
      </c>
      <c r="B48" s="61" t="s">
        <v>54</v>
      </c>
      <c r="C48" s="12" t="s">
        <v>55</v>
      </c>
      <c r="D48" s="61" t="s">
        <v>30</v>
      </c>
      <c r="E48" s="61">
        <v>2</v>
      </c>
      <c r="F48" s="61" t="s">
        <v>44</v>
      </c>
      <c r="G48" s="61">
        <v>1</v>
      </c>
      <c r="H48" s="61" t="s">
        <v>32</v>
      </c>
      <c r="I48" s="61"/>
      <c r="J48" s="61">
        <v>32</v>
      </c>
      <c r="K48" s="61">
        <v>40</v>
      </c>
      <c r="L48" s="61">
        <v>12</v>
      </c>
      <c r="M48" s="61" t="s">
        <v>33</v>
      </c>
      <c r="N48" s="3">
        <f t="shared" ref="N48" si="15">(IF(F48="OŽ",IF(L48=1,550.8,IF(L48=2,426.38,IF(L48=3,342.14,IF(L48=4,181.44,IF(L48=5,168.48,IF(L48=6,155.52,IF(L48=7,148.5,IF(L48=8,144,0))))))))+IF(L48&lt;=8,0,IF(L48&lt;=16,137.7,IF(L48&lt;=24,108,IF(L48&lt;=32,80.1,IF(L48&lt;=36,52.2,0)))))-IF(L48&lt;=8,0,IF(L48&lt;=16,(L48-9)*2.754,IF(L48&lt;=24,(L48-17)* 2.754,IF(L48&lt;=32,(L48-25)* 2.754,IF(L48&lt;=36,(L48-33)*2.754,0))))),0)+IF(F48="PČ",IF(L48=1,449,IF(L48=2,314.6,IF(L48=3,238,IF(L48=4,172,IF(L48=5,159,IF(L48=6,145,IF(L48=7,132,IF(L48=8,119,0))))))))+IF(L48&lt;=8,0,IF(L48&lt;=16,88,IF(L48&lt;=24,55,IF(L48&lt;=32,22,0))))-IF(L48&lt;=8,0,IF(L48&lt;=16,(L48-9)*2.245,IF(L48&lt;=24,(L48-17)*2.245,IF(L48&lt;=32,(L48-25)*2.245,0)))),0)+IF(F48="PČneol",IF(L48=1,85,IF(L48=2,64.61,IF(L48=3,50.76,IF(L48=4,16.25,IF(L48=5,15,IF(L48=6,13.75,IF(L48=7,12.5,IF(L48=8,11.25,0))))))))+IF(L48&lt;=8,0,IF(L48&lt;=16,9,0))-IF(L48&lt;=8,0,IF(L48&lt;=16,(L48-9)*0.425,0)),0)+IF(F48="PŽ",IF(L48=1,85,IF(L48=2,59.5,IF(L48=3,45,IF(L48=4,32.5,IF(L48=5,30,IF(L48=6,27.5,IF(L48=7,25,IF(L48=8,22.5,0))))))))+IF(L48&lt;=8,0,IF(L48&lt;=16,19,IF(L48&lt;=24,13,IF(L48&lt;=32,8,0))))-IF(L48&lt;=8,0,IF(L48&lt;=16,(L48-9)*0.425,IF(L48&lt;=24,(L48-17)*0.425,IF(L48&lt;=32,(L48-25)*0.425,0)))),0)+IF(F48="EČ",IF(L48=1,204,IF(L48=2,156.24,IF(L48=3,123.84,IF(L48=4,72,IF(L48=5,66,IF(L48=6,60,IF(L48=7,54,IF(L48=8,48,0))))))))+IF(L48&lt;=8,0,IF(L48&lt;=16,40,IF(L48&lt;=24,25,0)))-IF(L48&lt;=8,0,IF(L48&lt;=16,(L48-9)*1.02,IF(L48&lt;=24,(L48-17)*1.02,0))),0)+IF(F48="EČneol",IF(L48=1,68,IF(L48=2,51.69,IF(L48=3,40.61,IF(L48=4,13,IF(L48=5,12,IF(L48=6,11,IF(L48=7,10,IF(L48=8,9,0)))))))))+IF(F48="EŽ",IF(L48=1,68,IF(L48=2,47.6,IF(L48=3,36,IF(L48=4,18,IF(L48=5,16.5,IF(L48=6,15,IF(L48=7,13.5,IF(L48=8,12,0))))))))+IF(L48&lt;=8,0,IF(L48&lt;=16,10,IF(L48&lt;=24,6,0)))-IF(L48&lt;=8,0,IF(L48&lt;=16,(L48-9)*0.34,IF(L48&lt;=24,(L48-17)*0.34,0))),0)+IF(F48="PT",IF(L48=1,68,IF(L48=2,52.08,IF(L48=3,41.28,IF(L48=4,24,IF(L48=5,22,IF(L48=6,20,IF(L48=7,18,IF(L48=8,16,0))))))))+IF(L48&lt;=8,0,IF(L48&lt;=16,13,IF(L48&lt;=24,9,IF(L48&lt;=32,4,0))))-IF(L48&lt;=8,0,IF(L48&lt;=16,(L48-9)*0.34,IF(L48&lt;=24,(L48-17)*0.34,IF(L48&lt;=32,(L48-25)*0.34,0)))),0)+IF(F48="JOŽ",IF(L48=1,85,IF(L48=2,59.5,IF(L48=3,45,IF(L48=4,32.5,IF(L48=5,30,IF(L48=6,27.5,IF(L48=7,25,IF(L48=8,22.5,0))))))))+IF(L48&lt;=8,0,IF(L48&lt;=16,19,IF(L48&lt;=24,13,0)))-IF(L48&lt;=8,0,IF(L48&lt;=16,(L48-9)*0.425,IF(L48&lt;=24,(L48-17)*0.425,0))),0)+IF(F48="JPČ",IF(L48=1,68,IF(L48=2,47.6,IF(L48=3,36,IF(L48=4,26,IF(L48=5,24,IF(L48=6,22,IF(L48=7,20,IF(L48=8,18,0))))))))+IF(L48&lt;=8,0,IF(L48&lt;=16,13,IF(L48&lt;=24,9,0)))-IF(L48&lt;=8,0,IF(L48&lt;=16,(L48-9)*0.34,IF(L48&lt;=24,(L48-17)*0.34,0))),0)+IF(F48="JEČ",IF(L48=1,34,IF(L48=2,26.04,IF(L48=3,20.6,IF(L48=4,12,IF(L48=5,11,IF(L48=6,10,IF(L48=7,9,IF(L48=8,8,0))))))))+IF(L48&lt;=8,0,IF(L48&lt;=16,6,0))-IF(L48&lt;=8,0,IF(L48&lt;=16,(L48-9)*0.17,0)),0)+IF(F48="JEOF",IF(L48=1,34,IF(L48=2,26.04,IF(L48=3,20.6,IF(L48=4,12,IF(L48=5,11,IF(L48=6,10,IF(L48=7,9,IF(L48=8,8,0))))))))+IF(L48&lt;=8,0,IF(L48&lt;=16,6,0))-IF(L48&lt;=8,0,IF(L48&lt;=16,(L48-9)*0.17,0)),0)+IF(F48="JnPČ",IF(L48=1,51,IF(L48=2,35.7,IF(L48=3,27,IF(L48=4,19.5,IF(L48=5,18,IF(L48=6,16.5,IF(L48=7,15,IF(L48=8,13.5,0))))))))+IF(L48&lt;=8,0,IF(L48&lt;=16,10,0))-IF(L48&lt;=8,0,IF(L48&lt;=16,(L48-9)*0.255,0)),0)+IF(F48="JnEČ",IF(L48=1,25.5,IF(L48=2,19.53,IF(L48=3,15.48,IF(L48=4,9,IF(L48=5,8.25,IF(L48=6,7.5,IF(L48=7,6.75,IF(L48=8,6,0))))))))+IF(L48&lt;=8,0,IF(L48&lt;=16,5,0))-IF(L48&lt;=8,0,IF(L48&lt;=16,(L48-9)*0.1275,0)),0)+IF(F48="JčPČ",IF(L48=1,21.25,IF(L48=2,14.5,IF(L48=3,11.5,IF(L48=4,7,IF(L48=5,6.5,IF(L48=6,6,IF(L48=7,5.5,IF(L48=8,5,0))))))))+IF(L48&lt;=8,0,IF(L48&lt;=16,4,0))-IF(L48&lt;=8,0,IF(L48&lt;=16,(L48-9)*0.10625,0)),0)+IF(F48="JčEČ",IF(L48=1,17,IF(L48=2,13.02,IF(L48=3,10.32,IF(L48=4,6,IF(L48=5,5.5,IF(L48=6,5,IF(L48=7,4.5,IF(L48=8,4,0))))))))+IF(L48&lt;=8,0,IF(L48&lt;=16,3,0))-IF(L48&lt;=8,0,IF(L48&lt;=16,(L48-9)*0.085,0)),0)+IF(F48="NEAK",IF(L48=1,11.48,IF(L48=2,8.79,IF(L48=3,6.97,IF(L48=4,4.05,IF(L48=5,3.71,IF(L48=6,3.38,IF(L48=7,3.04,IF(L48=8,2.7,0))))))))+IF(L48&lt;=8,0,IF(L48&lt;=16,2,IF(L48&lt;=24,1.3,0)))-IF(L48&lt;=8,0,IF(L48&lt;=16,(L48-9)*0.0574,IF(L48&lt;=24,(L48-17)*0.0574,0))),0))*IF(L48&lt;0,1,IF(OR(F48="PČ",F48="PŽ",F48="PT"),IF(J48&lt;32,J48/32,1),1))* IF(L48&lt;0,1,IF(OR(F48="EČ",F48="EŽ",F48="JOŽ",F48="JPČ",F48="NEAK"),IF(J48&lt;24,J48/24,1),1))*IF(L48&lt;0,1,IF(OR(F48="PČneol",F48="JEČ",F48="JEOF",F48="JnPČ",F48="JnEČ",F48="JčPČ",F48="JčEČ"),IF(J48&lt;16,J48/16,1),1))*IF(L48&lt;0,1,IF(F48="EČneol",IF(J48&lt;8,J48/8,1),1))</f>
        <v>4.6174999999999997</v>
      </c>
      <c r="O48" s="9">
        <f t="shared" ref="O48" si="16">IF(F48="OŽ",N48,IF(H48="Ne",IF(J48*0.3&lt;J48-L48,N48,0),IF(J48*0.1&lt;J48-L48,N48,0)))</f>
        <v>4.6174999999999997</v>
      </c>
      <c r="P48" s="4">
        <f t="shared" ref="P48" si="17">IF(O48=0,0,IF(F48="OŽ",IF(L48&gt;35,0,IF(J48&gt;35,(36-L48)*1.836,((36-L48)-(36-J48))*1.836)),0)+IF(F48="PČ",IF(L48&gt;31,0,IF(J48&gt;31,(32-L48)*1.347,((32-L48)-(32-J48))*1.347)),0)+ IF(F48="PČneol",IF(L48&gt;15,0,IF(J48&gt;15,(16-L48)*0.255,((16-L48)-(16-J48))*0.255)),0)+IF(F48="PŽ",IF(L48&gt;31,0,IF(J48&gt;31,(32-L48)*0.255,((32-L48)-(32-J48))*0.255)),0)+IF(F48="EČ",IF(L48&gt;23,0,IF(J48&gt;23,(24-L48)*0.612,((24-L48)-(24-J48))*0.612)),0)+IF(F48="EČneol",IF(L48&gt;7,0,IF(J48&gt;7,(8-L48)*0.204,((8-L48)-(8-J48))*0.204)),0)+IF(F48="EŽ",IF(L48&gt;23,0,IF(J48&gt;23,(24-L48)*0.204,((24-L48)-(24-J48))*0.204)),0)+IF(F48="PT",IF(L48&gt;31,0,IF(J48&gt;31,(32-L48)*0.204,((32-L48)-(32-J48))*0.204)),0)+IF(F48="JOŽ",IF(L48&gt;23,0,IF(J48&gt;23,(24-L48)*0.255,((24-L48)-(24-J48))*0.255)),0)+IF(F48="JPČ",IF(L48&gt;23,0,IF(J48&gt;23,(24-L48)*0.204,((24-L48)-(24-J48))*0.204)),0)+IF(F48="JEČ",IF(L48&gt;15,0,IF(J48&gt;15,(16-L48)*0.102,((16-L48)-(16-J48))*0.102)),0)+IF(F48="JEOF",IF(L48&gt;15,0,IF(J48&gt;15,(16-L48)*0.102,((16-L48)-(16-J48))*0.102)),0)+IF(F48="JnPČ",IF(L48&gt;15,0,IF(J48&gt;15,(16-L48)*0.153,((16-L48)-(16-J48))*0.153)),0)+IF(F48="JnEČ",IF(L48&gt;15,0,IF(J48&gt;15,(16-L48)*0.0765,((16-L48)-(16-J48))*0.0765)),0)+IF(F48="JčPČ",IF(L48&gt;15,0,IF(J48&gt;15,(16-L48)*0.06375,((16-L48)-(16-J48))*0.06375)),0)+IF(F48="JčEČ",IF(L48&gt;15,0,IF(J48&gt;15,(16-L48)*0.051,((16-L48)-(16-J48))*0.051)),0)+IF(F48="NEAK",IF(L48&gt;23,0,IF(J48&gt;23,(24-L48)*0.03444,((24-L48)-(24-J48))*0.03444)),0))</f>
        <v>0.30599999999999999</v>
      </c>
      <c r="Q48" s="11">
        <f t="shared" ref="Q48" si="18">IF(ISERROR(P48*100/N48),0,(P48*100/N48))</f>
        <v>6.6269626421223604</v>
      </c>
      <c r="R48" s="10">
        <f t="shared" ref="R48" si="19">IF(Q48&lt;=30,O48+P48,O48+O48*0.3)*IF(G48=1,0.4,IF(G48=2,0.75,IF(G48="1 (kas 4 m. 1 k. nerengiamos)",0.52,1)))*IF(D48="olimpinė",1,IF(M48="Ne",0.5,1))*IF(OR(A$5="Lietuvos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federacija"),IF(OR(J48&lt;8,K48&lt;16),0,1),1)*E48*IF(I48&lt;=1,1,1/I48)*IF(OR(A$5="Lietuvos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3.9388000000000001</v>
      </c>
    </row>
    <row r="49" spans="1:18" s="8" customFormat="1" ht="15.75" customHeight="1">
      <c r="A49" s="70" t="s">
        <v>38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2"/>
      <c r="R49" s="10">
        <f>SUM(R48:R48)</f>
        <v>3.9388000000000001</v>
      </c>
    </row>
    <row r="50" spans="1:18" s="8" customFormat="1" ht="15.75" customHeight="1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24" t="s">
        <v>45</v>
      </c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11.45" customHeight="1">
      <c r="A52" s="49" t="s">
        <v>46</v>
      </c>
      <c r="B52" s="49"/>
      <c r="C52" s="49"/>
      <c r="D52" s="49"/>
      <c r="E52" s="49"/>
      <c r="F52" s="49"/>
      <c r="G52" s="49"/>
      <c r="H52" s="49"/>
      <c r="I52" s="49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49"/>
      <c r="B53" s="49"/>
      <c r="C53" s="49"/>
      <c r="D53" s="49"/>
      <c r="E53" s="49"/>
      <c r="F53" s="49"/>
      <c r="G53" s="49"/>
      <c r="H53" s="49"/>
      <c r="I53" s="49"/>
      <c r="J53" s="15"/>
      <c r="K53" s="15"/>
      <c r="L53" s="15"/>
      <c r="M53" s="15"/>
      <c r="N53" s="15"/>
      <c r="O53" s="15"/>
      <c r="P53" s="15"/>
      <c r="Q53" s="15"/>
      <c r="R53" s="16"/>
    </row>
    <row r="54" spans="1:18" s="8" customFormat="1" ht="13.9" customHeight="1">
      <c r="A54" s="68" t="s">
        <v>56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57"/>
    </row>
    <row r="55" spans="1:18" s="8" customFormat="1" ht="18">
      <c r="A55" s="66" t="s">
        <v>27</v>
      </c>
      <c r="B55" s="67"/>
      <c r="C55" s="67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7"/>
    </row>
    <row r="56" spans="1:18" s="8" customFormat="1" ht="45">
      <c r="A56" s="61">
        <v>1</v>
      </c>
      <c r="B56" s="61" t="s">
        <v>28</v>
      </c>
      <c r="C56" s="12" t="s">
        <v>29</v>
      </c>
      <c r="D56" s="61" t="s">
        <v>36</v>
      </c>
      <c r="E56" s="61">
        <v>1</v>
      </c>
      <c r="F56" s="61" t="s">
        <v>37</v>
      </c>
      <c r="G56" s="61">
        <v>2</v>
      </c>
      <c r="H56" s="61" t="s">
        <v>32</v>
      </c>
      <c r="I56" s="61"/>
      <c r="J56" s="61">
        <v>63</v>
      </c>
      <c r="K56" s="61">
        <v>37</v>
      </c>
      <c r="L56" s="61">
        <v>3</v>
      </c>
      <c r="M56" s="61" t="s">
        <v>33</v>
      </c>
      <c r="N56" s="3">
        <f t="shared" ref="N56" si="2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123.84</v>
      </c>
      <c r="O56" s="9">
        <f t="shared" ref="O56" si="21">IF(F56="OŽ",N56,IF(H56="Ne",IF(J56*0.3&lt;J56-L56,N56,0),IF(J56*0.1&lt;J56-L56,N56,0)))</f>
        <v>123.84</v>
      </c>
      <c r="P56" s="4">
        <f t="shared" ref="P56" si="2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12.852</v>
      </c>
      <c r="Q56" s="11">
        <f t="shared" ref="Q56" si="23">IF(ISERROR(P56*100/N56),0,(P56*100/N56))</f>
        <v>10.377906976744185</v>
      </c>
      <c r="R56" s="10">
        <f t="shared" ref="R56" si="2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102.51900000000001</v>
      </c>
    </row>
    <row r="57" spans="1:18" s="8" customFormat="1">
      <c r="A57" s="70" t="s">
        <v>38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2"/>
      <c r="R57" s="10">
        <f>SUM(R56:R56)</f>
        <v>102.51900000000001</v>
      </c>
    </row>
    <row r="58" spans="1:18" s="8" customFormat="1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6"/>
    </row>
    <row r="59" spans="1:18" s="8" customFormat="1" ht="15.75">
      <c r="A59" s="24" t="s">
        <v>57</v>
      </c>
      <c r="B59" s="2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</row>
    <row r="60" spans="1:18" s="8" customFormat="1">
      <c r="A60" s="49" t="s">
        <v>46</v>
      </c>
      <c r="B60" s="49"/>
      <c r="C60" s="49"/>
      <c r="D60" s="49"/>
      <c r="E60" s="49"/>
      <c r="F60" s="49"/>
      <c r="G60" s="49"/>
      <c r="H60" s="49"/>
      <c r="I60" s="49"/>
      <c r="J60" s="15"/>
      <c r="K60" s="15"/>
      <c r="L60" s="15"/>
      <c r="M60" s="15"/>
      <c r="N60" s="15"/>
      <c r="O60" s="15"/>
      <c r="P60" s="15"/>
      <c r="Q60" s="15"/>
      <c r="R60" s="16"/>
    </row>
    <row r="61" spans="1:18" s="8" customFormat="1">
      <c r="A61" s="68" t="s">
        <v>58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57"/>
    </row>
    <row r="62" spans="1:18" s="8" customFormat="1" ht="18">
      <c r="A62" s="66" t="s">
        <v>27</v>
      </c>
      <c r="B62" s="67"/>
      <c r="C62" s="67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7"/>
    </row>
    <row r="63" spans="1:18" s="8" customFormat="1">
      <c r="A63" s="68" t="s">
        <v>59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57"/>
    </row>
    <row r="64" spans="1:18" s="8" customFormat="1">
      <c r="A64" s="61">
        <v>1</v>
      </c>
      <c r="B64" s="61" t="s">
        <v>60</v>
      </c>
      <c r="C64" s="12" t="s">
        <v>29</v>
      </c>
      <c r="D64" s="61" t="s">
        <v>36</v>
      </c>
      <c r="E64" s="61">
        <v>1</v>
      </c>
      <c r="F64" s="61" t="s">
        <v>61</v>
      </c>
      <c r="G64" s="61">
        <v>1</v>
      </c>
      <c r="H64" s="61" t="s">
        <v>32</v>
      </c>
      <c r="I64" s="61"/>
      <c r="J64" s="61">
        <v>96</v>
      </c>
      <c r="K64" s="61">
        <v>20</v>
      </c>
      <c r="L64" s="61">
        <v>12</v>
      </c>
      <c r="M64" s="61" t="s">
        <v>33</v>
      </c>
      <c r="N64" s="3">
        <f t="shared" ref="N64" si="25">(IF(F64="OŽ",IF(L64=1,550.8,IF(L64=2,426.38,IF(L64=3,342.14,IF(L64=4,181.44,IF(L64=5,168.48,IF(L64=6,155.52,IF(L64=7,148.5,IF(L64=8,144,0))))))))+IF(L64&lt;=8,0,IF(L64&lt;=16,137.7,IF(L64&lt;=24,108,IF(L64&lt;=32,80.1,IF(L64&lt;=36,52.2,0)))))-IF(L64&lt;=8,0,IF(L64&lt;=16,(L64-9)*2.754,IF(L64&lt;=24,(L64-17)* 2.754,IF(L64&lt;=32,(L64-25)* 2.754,IF(L64&lt;=36,(L64-33)*2.754,0))))),0)+IF(F64="PČ",IF(L64=1,449,IF(L64=2,314.6,IF(L64=3,238,IF(L64=4,172,IF(L64=5,159,IF(L64=6,145,IF(L64=7,132,IF(L64=8,119,0))))))))+IF(L64&lt;=8,0,IF(L64&lt;=16,88,IF(L64&lt;=24,55,IF(L64&lt;=32,22,0))))-IF(L64&lt;=8,0,IF(L64&lt;=16,(L64-9)*2.245,IF(L64&lt;=24,(L64-17)*2.245,IF(L64&lt;=32,(L64-25)*2.245,0)))),0)+IF(F64="PČneol",IF(L64=1,85,IF(L64=2,64.61,IF(L64=3,50.76,IF(L64=4,16.25,IF(L64=5,15,IF(L64=6,13.75,IF(L64=7,12.5,IF(L64=8,11.25,0))))))))+IF(L64&lt;=8,0,IF(L64&lt;=16,9,0))-IF(L64&lt;=8,0,IF(L64&lt;=16,(L64-9)*0.425,0)),0)+IF(F64="PŽ",IF(L64=1,85,IF(L64=2,59.5,IF(L64=3,45,IF(L64=4,32.5,IF(L64=5,30,IF(L64=6,27.5,IF(L64=7,25,IF(L64=8,22.5,0))))))))+IF(L64&lt;=8,0,IF(L64&lt;=16,19,IF(L64&lt;=24,13,IF(L64&lt;=32,8,0))))-IF(L64&lt;=8,0,IF(L64&lt;=16,(L64-9)*0.425,IF(L64&lt;=24,(L64-17)*0.425,IF(L64&lt;=32,(L64-25)*0.425,0)))),0)+IF(F64="EČ",IF(L64=1,204,IF(L64=2,156.24,IF(L64=3,123.84,IF(L64=4,72,IF(L64=5,66,IF(L64=6,60,IF(L64=7,54,IF(L64=8,48,0))))))))+IF(L64&lt;=8,0,IF(L64&lt;=16,40,IF(L64&lt;=24,25,0)))-IF(L64&lt;=8,0,IF(L64&lt;=16,(L64-9)*1.02,IF(L64&lt;=24,(L64-17)*1.02,0))),0)+IF(F64="EČneol",IF(L64=1,68,IF(L64=2,51.69,IF(L64=3,40.61,IF(L64=4,13,IF(L64=5,12,IF(L64=6,11,IF(L64=7,10,IF(L64=8,9,0)))))))))+IF(F64="EŽ",IF(L64=1,68,IF(L64=2,47.6,IF(L64=3,36,IF(L64=4,18,IF(L64=5,16.5,IF(L64=6,15,IF(L64=7,13.5,IF(L64=8,12,0))))))))+IF(L64&lt;=8,0,IF(L64&lt;=16,10,IF(L64&lt;=24,6,0)))-IF(L64&lt;=8,0,IF(L64&lt;=16,(L64-9)*0.34,IF(L64&lt;=24,(L64-17)*0.34,0))),0)+IF(F64="PT",IF(L64=1,68,IF(L64=2,52.08,IF(L64=3,41.28,IF(L64=4,24,IF(L64=5,22,IF(L64=6,20,IF(L64=7,18,IF(L64=8,16,0))))))))+IF(L64&lt;=8,0,IF(L64&lt;=16,13,IF(L64&lt;=24,9,IF(L64&lt;=32,4,0))))-IF(L64&lt;=8,0,IF(L64&lt;=16,(L64-9)*0.34,IF(L64&lt;=24,(L64-17)*0.34,IF(L64&lt;=32,(L64-25)*0.34,0)))),0)+IF(F64="JOŽ",IF(L64=1,85,IF(L64=2,59.5,IF(L64=3,45,IF(L64=4,32.5,IF(L64=5,30,IF(L64=6,27.5,IF(L64=7,25,IF(L64=8,22.5,0))))))))+IF(L64&lt;=8,0,IF(L64&lt;=16,19,IF(L64&lt;=24,13,0)))-IF(L64&lt;=8,0,IF(L64&lt;=16,(L64-9)*0.425,IF(L64&lt;=24,(L64-17)*0.425,0))),0)+IF(F64="JPČ",IF(L64=1,68,IF(L64=2,47.6,IF(L64=3,36,IF(L64=4,26,IF(L64=5,24,IF(L64=6,22,IF(L64=7,20,IF(L64=8,18,0))))))))+IF(L64&lt;=8,0,IF(L64&lt;=16,13,IF(L64&lt;=24,9,0)))-IF(L64&lt;=8,0,IF(L64&lt;=16,(L64-9)*0.34,IF(L64&lt;=24,(L64-17)*0.34,0))),0)+IF(F64="JEČ",IF(L64=1,34,IF(L64=2,26.04,IF(L64=3,20.6,IF(L64=4,12,IF(L64=5,11,IF(L64=6,10,IF(L64=7,9,IF(L64=8,8,0))))))))+IF(L64&lt;=8,0,IF(L64&lt;=16,6,0))-IF(L64&lt;=8,0,IF(L64&lt;=16,(L64-9)*0.17,0)),0)+IF(F64="JEOF",IF(L64=1,34,IF(L64=2,26.04,IF(L64=3,20.6,IF(L64=4,12,IF(L64=5,11,IF(L64=6,10,IF(L64=7,9,IF(L64=8,8,0))))))))+IF(L64&lt;=8,0,IF(L64&lt;=16,6,0))-IF(L64&lt;=8,0,IF(L64&lt;=16,(L64-9)*0.17,0)),0)+IF(F64="JnPČ",IF(L64=1,51,IF(L64=2,35.7,IF(L64=3,27,IF(L64=4,19.5,IF(L64=5,18,IF(L64=6,16.5,IF(L64=7,15,IF(L64=8,13.5,0))))))))+IF(L64&lt;=8,0,IF(L64&lt;=16,10,0))-IF(L64&lt;=8,0,IF(L64&lt;=16,(L64-9)*0.255,0)),0)+IF(F64="JnEČ",IF(L64=1,25.5,IF(L64=2,19.53,IF(L64=3,15.48,IF(L64=4,9,IF(L64=5,8.25,IF(L64=6,7.5,IF(L64=7,6.75,IF(L64=8,6,0))))))))+IF(L64&lt;=8,0,IF(L64&lt;=16,5,0))-IF(L64&lt;=8,0,IF(L64&lt;=16,(L64-9)*0.1275,0)),0)+IF(F64="JčPČ",IF(L64=1,21.25,IF(L64=2,14.5,IF(L64=3,11.5,IF(L64=4,7,IF(L64=5,6.5,IF(L64=6,6,IF(L64=7,5.5,IF(L64=8,5,0))))))))+IF(L64&lt;=8,0,IF(L64&lt;=16,4,0))-IF(L64&lt;=8,0,IF(L64&lt;=16,(L64-9)*0.10625,0)),0)+IF(F64="JčEČ",IF(L64=1,17,IF(L64=2,13.02,IF(L64=3,10.32,IF(L64=4,6,IF(L64=5,5.5,IF(L64=6,5,IF(L64=7,4.5,IF(L64=8,4,0))))))))+IF(L64&lt;=8,0,IF(L64&lt;=16,3,0))-IF(L64&lt;=8,0,IF(L64&lt;=16,(L64-9)*0.085,0)),0)+IF(F64="NEAK",IF(L64=1,11.48,IF(L64=2,8.79,IF(L64=3,6.97,IF(L64=4,4.05,IF(L64=5,3.71,IF(L64=6,3.38,IF(L64=7,3.04,IF(L64=8,2.7,0))))))))+IF(L64&lt;=8,0,IF(L64&lt;=16,2,IF(L64&lt;=24,1.3,0)))-IF(L64&lt;=8,0,IF(L64&lt;=16,(L64-9)*0.0574,IF(L64&lt;=24,(L64-17)*0.0574,0))),0))*IF(L64&lt;0,1,IF(OR(F64="PČ",F64="PŽ",F64="PT"),IF(J64&lt;32,J64/32,1),1))* IF(L64&lt;0,1,IF(OR(F64="EČ",F64="EŽ",F64="JOŽ",F64="JPČ",F64="NEAK"),IF(J64&lt;24,J64/24,1),1))*IF(L64&lt;0,1,IF(OR(F64="PČneol",F64="JEČ",F64="JEOF",F64="JnPČ",F64="JnEČ",F64="JčPČ",F64="JčEČ"),IF(J64&lt;16,J64/16,1),1))*IF(L64&lt;0,1,IF(F64="EČneol",IF(J64&lt;8,J64/8,1),1))</f>
        <v>9.2349999999999994</v>
      </c>
      <c r="O64" s="9">
        <f t="shared" ref="O64" si="26">IF(F64="OŽ",N64,IF(H64="Ne",IF(J64*0.3&lt;J64-L64,N64,0),IF(J64*0.1&lt;J64-L64,N64,0)))</f>
        <v>9.2349999999999994</v>
      </c>
      <c r="P64" s="4">
        <f t="shared" ref="P64" si="27">IF(O64=0,0,IF(F64="OŽ",IF(L64&gt;35,0,IF(J64&gt;35,(36-L64)*1.836,((36-L64)-(36-J64))*1.836)),0)+IF(F64="PČ",IF(L64&gt;31,0,IF(J64&gt;31,(32-L64)*1.347,((32-L64)-(32-J64))*1.347)),0)+ IF(F64="PČneol",IF(L64&gt;15,0,IF(J64&gt;15,(16-L64)*0.255,((16-L64)-(16-J64))*0.255)),0)+IF(F64="PŽ",IF(L64&gt;31,0,IF(J64&gt;31,(32-L64)*0.255,((32-L64)-(32-J64))*0.255)),0)+IF(F64="EČ",IF(L64&gt;23,0,IF(J64&gt;23,(24-L64)*0.612,((24-L64)-(24-J64))*0.612)),0)+IF(F64="EČneol",IF(L64&gt;7,0,IF(J64&gt;7,(8-L64)*0.204,((8-L64)-(8-J64))*0.204)),0)+IF(F64="EŽ",IF(L64&gt;23,0,IF(J64&gt;23,(24-L64)*0.204,((24-L64)-(24-J64))*0.204)),0)+IF(F64="PT",IF(L64&gt;31,0,IF(J64&gt;31,(32-L64)*0.204,((32-L64)-(32-J64))*0.204)),0)+IF(F64="JOŽ",IF(L64&gt;23,0,IF(J64&gt;23,(24-L64)*0.255,((24-L64)-(24-J64))*0.255)),0)+IF(F64="JPČ",IF(L64&gt;23,0,IF(J64&gt;23,(24-L64)*0.204,((24-L64)-(24-J64))*0.204)),0)+IF(F64="JEČ",IF(L64&gt;15,0,IF(J64&gt;15,(16-L64)*0.102,((16-L64)-(16-J64))*0.102)),0)+IF(F64="JEOF",IF(L64&gt;15,0,IF(J64&gt;15,(16-L64)*0.102,((16-L64)-(16-J64))*0.102)),0)+IF(F64="JnPČ",IF(L64&gt;15,0,IF(J64&gt;15,(16-L64)*0.153,((16-L64)-(16-J64))*0.153)),0)+IF(F64="JnEČ",IF(L64&gt;15,0,IF(J64&gt;15,(16-L64)*0.0765,((16-L64)-(16-J64))*0.0765)),0)+IF(F64="JčPČ",IF(L64&gt;15,0,IF(J64&gt;15,(16-L64)*0.06375,((16-L64)-(16-J64))*0.06375)),0)+IF(F64="JčEČ",IF(L64&gt;15,0,IF(J64&gt;15,(16-L64)*0.051,((16-L64)-(16-J64))*0.051)),0)+IF(F64="NEAK",IF(L64&gt;23,0,IF(J64&gt;23,(24-L64)*0.03444,((24-L64)-(24-J64))*0.03444)),0))</f>
        <v>0.61199999999999999</v>
      </c>
      <c r="Q64" s="11">
        <f t="shared" ref="Q64" si="28">IF(ISERROR(P64*100/N64),0,(P64*100/N64))</f>
        <v>6.6269626421223604</v>
      </c>
      <c r="R64" s="10">
        <f t="shared" ref="R64" si="29">IF(Q64&lt;=30,O64+P64,O64+O64*0.3)*IF(G64=1,0.4,IF(G64=2,0.75,IF(G64="1 (kas 4 m. 1 k. nerengiamos)",0.52,1)))*IF(D64="olimpinė",1,IF(M64="Ne",0.5,1))*IF(OR(A$5="Lietuvos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federacija"),IF(OR(J64&lt;8,K64&lt;16),0,1),1)*E64*IF(I64&lt;=1,1,1/I64)*IF(OR(A$5="Lietuvos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3.9388000000000001</v>
      </c>
    </row>
    <row r="65" spans="1:19" s="8" customFormat="1">
      <c r="A65" s="73" t="s">
        <v>38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  <c r="R65" s="10">
        <f>SUM(R64:R64)</f>
        <v>3.9388000000000001</v>
      </c>
    </row>
    <row r="66" spans="1:19" s="8" customFormat="1" ht="15.75" customHeight="1">
      <c r="A66" s="24" t="s">
        <v>45</v>
      </c>
      <c r="B66" s="2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/>
    </row>
    <row r="67" spans="1:19" s="8" customFormat="1" ht="15.75" customHeight="1">
      <c r="A67" s="49" t="s">
        <v>46</v>
      </c>
      <c r="B67" s="49"/>
      <c r="C67" s="49"/>
      <c r="D67" s="49"/>
      <c r="E67" s="49"/>
      <c r="F67" s="49"/>
      <c r="G67" s="49"/>
      <c r="H67" s="49"/>
      <c r="I67" s="49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9"/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68" t="s">
        <v>62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57"/>
    </row>
    <row r="70" spans="1:19" s="8" customFormat="1" ht="15.75" customHeight="1">
      <c r="A70" s="66" t="s">
        <v>27</v>
      </c>
      <c r="B70" s="67"/>
      <c r="C70" s="67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7"/>
    </row>
    <row r="71" spans="1:19" ht="15.75" customHeight="1">
      <c r="A71" s="68" t="s">
        <v>63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57"/>
      <c r="R71" s="8"/>
      <c r="S71" s="8"/>
    </row>
    <row r="72" spans="1:19" ht="15.75" customHeight="1">
      <c r="A72" s="61">
        <v>1</v>
      </c>
      <c r="B72" s="61" t="s">
        <v>60</v>
      </c>
      <c r="C72" s="12" t="s">
        <v>29</v>
      </c>
      <c r="D72" s="61" t="s">
        <v>36</v>
      </c>
      <c r="E72" s="61">
        <v>1</v>
      </c>
      <c r="F72" s="61" t="s">
        <v>44</v>
      </c>
      <c r="G72" s="61">
        <v>1</v>
      </c>
      <c r="H72" s="61" t="s">
        <v>32</v>
      </c>
      <c r="I72" s="61"/>
      <c r="J72" s="61">
        <v>64</v>
      </c>
      <c r="K72" s="61">
        <v>16</v>
      </c>
      <c r="L72" s="61">
        <v>12</v>
      </c>
      <c r="M72" s="61"/>
      <c r="N72" s="3">
        <f t="shared" ref="N72" si="30">(IF(F72="OŽ",IF(L72=1,550.8,IF(L72=2,426.38,IF(L72=3,342.14,IF(L72=4,181.44,IF(L72=5,168.48,IF(L72=6,155.52,IF(L72=7,148.5,IF(L72=8,144,0))))))))+IF(L72&lt;=8,0,IF(L72&lt;=16,137.7,IF(L72&lt;=24,108,IF(L72&lt;=32,80.1,IF(L72&lt;=36,52.2,0)))))-IF(L72&lt;=8,0,IF(L72&lt;=16,(L72-9)*2.754,IF(L72&lt;=24,(L72-17)* 2.754,IF(L72&lt;=32,(L72-25)* 2.754,IF(L72&lt;=36,(L72-33)*2.754,0))))),0)+IF(F72="PČ",IF(L72=1,449,IF(L72=2,314.6,IF(L72=3,238,IF(L72=4,172,IF(L72=5,159,IF(L72=6,145,IF(L72=7,132,IF(L72=8,119,0))))))))+IF(L72&lt;=8,0,IF(L72&lt;=16,88,IF(L72&lt;=24,55,IF(L72&lt;=32,22,0))))-IF(L72&lt;=8,0,IF(L72&lt;=16,(L72-9)*2.245,IF(L72&lt;=24,(L72-17)*2.245,IF(L72&lt;=32,(L72-25)*2.245,0)))),0)+IF(F72="PČneol",IF(L72=1,85,IF(L72=2,64.61,IF(L72=3,50.76,IF(L72=4,16.25,IF(L72=5,15,IF(L72=6,13.75,IF(L72=7,12.5,IF(L72=8,11.25,0))))))))+IF(L72&lt;=8,0,IF(L72&lt;=16,9,0))-IF(L72&lt;=8,0,IF(L72&lt;=16,(L72-9)*0.425,0)),0)+IF(F72="PŽ",IF(L72=1,85,IF(L72=2,59.5,IF(L72=3,45,IF(L72=4,32.5,IF(L72=5,30,IF(L72=6,27.5,IF(L72=7,25,IF(L72=8,22.5,0))))))))+IF(L72&lt;=8,0,IF(L72&lt;=16,19,IF(L72&lt;=24,13,IF(L72&lt;=32,8,0))))-IF(L72&lt;=8,0,IF(L72&lt;=16,(L72-9)*0.425,IF(L72&lt;=24,(L72-17)*0.425,IF(L72&lt;=32,(L72-25)*0.425,0)))),0)+IF(F72="EČ",IF(L72=1,204,IF(L72=2,156.24,IF(L72=3,123.84,IF(L72=4,72,IF(L72=5,66,IF(L72=6,60,IF(L72=7,54,IF(L72=8,48,0))))))))+IF(L72&lt;=8,0,IF(L72&lt;=16,40,IF(L72&lt;=24,25,0)))-IF(L72&lt;=8,0,IF(L72&lt;=16,(L72-9)*1.02,IF(L72&lt;=24,(L72-17)*1.02,0))),0)+IF(F72="EČneol",IF(L72=1,68,IF(L72=2,51.69,IF(L72=3,40.61,IF(L72=4,13,IF(L72=5,12,IF(L72=6,11,IF(L72=7,10,IF(L72=8,9,0)))))))))+IF(F72="EŽ",IF(L72=1,68,IF(L72=2,47.6,IF(L72=3,36,IF(L72=4,18,IF(L72=5,16.5,IF(L72=6,15,IF(L72=7,13.5,IF(L72=8,12,0))))))))+IF(L72&lt;=8,0,IF(L72&lt;=16,10,IF(L72&lt;=24,6,0)))-IF(L72&lt;=8,0,IF(L72&lt;=16,(L72-9)*0.34,IF(L72&lt;=24,(L72-17)*0.34,0))),0)+IF(F72="PT",IF(L72=1,68,IF(L72=2,52.08,IF(L72=3,41.28,IF(L72=4,24,IF(L72=5,22,IF(L72=6,20,IF(L72=7,18,IF(L72=8,16,0))))))))+IF(L72&lt;=8,0,IF(L72&lt;=16,13,IF(L72&lt;=24,9,IF(L72&lt;=32,4,0))))-IF(L72&lt;=8,0,IF(L72&lt;=16,(L72-9)*0.34,IF(L72&lt;=24,(L72-17)*0.34,IF(L72&lt;=32,(L72-25)*0.34,0)))),0)+IF(F72="JOŽ",IF(L72=1,85,IF(L72=2,59.5,IF(L72=3,45,IF(L72=4,32.5,IF(L72=5,30,IF(L72=6,27.5,IF(L72=7,25,IF(L72=8,22.5,0))))))))+IF(L72&lt;=8,0,IF(L72&lt;=16,19,IF(L72&lt;=24,13,0)))-IF(L72&lt;=8,0,IF(L72&lt;=16,(L72-9)*0.425,IF(L72&lt;=24,(L72-17)*0.425,0))),0)+IF(F72="JPČ",IF(L72=1,68,IF(L72=2,47.6,IF(L72=3,36,IF(L72=4,26,IF(L72=5,24,IF(L72=6,22,IF(L72=7,20,IF(L72=8,18,0))))))))+IF(L72&lt;=8,0,IF(L72&lt;=16,13,IF(L72&lt;=24,9,0)))-IF(L72&lt;=8,0,IF(L72&lt;=16,(L72-9)*0.34,IF(L72&lt;=24,(L72-17)*0.34,0))),0)+IF(F72="JEČ",IF(L72=1,34,IF(L72=2,26.04,IF(L72=3,20.6,IF(L72=4,12,IF(L72=5,11,IF(L72=6,10,IF(L72=7,9,IF(L72=8,8,0))))))))+IF(L72&lt;=8,0,IF(L72&lt;=16,6,0))-IF(L72&lt;=8,0,IF(L72&lt;=16,(L72-9)*0.17,0)),0)+IF(F72="JEOF",IF(L72=1,34,IF(L72=2,26.04,IF(L72=3,20.6,IF(L72=4,12,IF(L72=5,11,IF(L72=6,10,IF(L72=7,9,IF(L72=8,8,0))))))))+IF(L72&lt;=8,0,IF(L72&lt;=16,6,0))-IF(L72&lt;=8,0,IF(L72&lt;=16,(L72-9)*0.17,0)),0)+IF(F72="JnPČ",IF(L72=1,51,IF(L72=2,35.7,IF(L72=3,27,IF(L72=4,19.5,IF(L72=5,18,IF(L72=6,16.5,IF(L72=7,15,IF(L72=8,13.5,0))))))))+IF(L72&lt;=8,0,IF(L72&lt;=16,10,0))-IF(L72&lt;=8,0,IF(L72&lt;=16,(L72-9)*0.255,0)),0)+IF(F72="JnEČ",IF(L72=1,25.5,IF(L72=2,19.53,IF(L72=3,15.48,IF(L72=4,9,IF(L72=5,8.25,IF(L72=6,7.5,IF(L72=7,6.75,IF(L72=8,6,0))))))))+IF(L72&lt;=8,0,IF(L72&lt;=16,5,0))-IF(L72&lt;=8,0,IF(L72&lt;=16,(L72-9)*0.1275,0)),0)+IF(F72="JčPČ",IF(L72=1,21.25,IF(L72=2,14.5,IF(L72=3,11.5,IF(L72=4,7,IF(L72=5,6.5,IF(L72=6,6,IF(L72=7,5.5,IF(L72=8,5,0))))))))+IF(L72&lt;=8,0,IF(L72&lt;=16,4,0))-IF(L72&lt;=8,0,IF(L72&lt;=16,(L72-9)*0.10625,0)),0)+IF(F72="JčEČ",IF(L72=1,17,IF(L72=2,13.02,IF(L72=3,10.32,IF(L72=4,6,IF(L72=5,5.5,IF(L72=6,5,IF(L72=7,4.5,IF(L72=8,4,0))))))))+IF(L72&lt;=8,0,IF(L72&lt;=16,3,0))-IF(L72&lt;=8,0,IF(L72&lt;=16,(L72-9)*0.085,0)),0)+IF(F72="NEAK",IF(L72=1,11.48,IF(L72=2,8.79,IF(L72=3,6.97,IF(L72=4,4.05,IF(L72=5,3.71,IF(L72=6,3.38,IF(L72=7,3.04,IF(L72=8,2.7,0))))))))+IF(L72&lt;=8,0,IF(L72&lt;=16,2,IF(L72&lt;=24,1.3,0)))-IF(L72&lt;=8,0,IF(L72&lt;=16,(L72-9)*0.0574,IF(L72&lt;=24,(L72-17)*0.0574,0))),0))*IF(L72&lt;0,1,IF(OR(F72="PČ",F72="PŽ",F72="PT"),IF(J72&lt;32,J72/32,1),1))* IF(L72&lt;0,1,IF(OR(F72="EČ",F72="EŽ",F72="JOŽ",F72="JPČ",F72="NEAK"),IF(J72&lt;24,J72/24,1),1))*IF(L72&lt;0,1,IF(OR(F72="PČneol",F72="JEČ",F72="JEOF",F72="JnPČ",F72="JnEČ",F72="JčPČ",F72="JčEČ"),IF(J72&lt;16,J72/16,1),1))*IF(L72&lt;0,1,IF(F72="EČneol",IF(J72&lt;8,J72/8,1),1))</f>
        <v>4.6174999999999997</v>
      </c>
      <c r="O72" s="9">
        <f t="shared" ref="O72" si="31">IF(F72="OŽ",N72,IF(H72="Ne",IF(J72*0.3&lt;J72-L72,N72,0),IF(J72*0.1&lt;J72-L72,N72,0)))</f>
        <v>4.6174999999999997</v>
      </c>
      <c r="P72" s="4">
        <f t="shared" ref="P72" si="32">IF(O72=0,0,IF(F72="OŽ",IF(L72&gt;35,0,IF(J72&gt;35,(36-L72)*1.836,((36-L72)-(36-J72))*1.836)),0)+IF(F72="PČ",IF(L72&gt;31,0,IF(J72&gt;31,(32-L72)*1.347,((32-L72)-(32-J72))*1.347)),0)+ IF(F72="PČneol",IF(L72&gt;15,0,IF(J72&gt;15,(16-L72)*0.255,((16-L72)-(16-J72))*0.255)),0)+IF(F72="PŽ",IF(L72&gt;31,0,IF(J72&gt;31,(32-L72)*0.255,((32-L72)-(32-J72))*0.255)),0)+IF(F72="EČ",IF(L72&gt;23,0,IF(J72&gt;23,(24-L72)*0.612,((24-L72)-(24-J72))*0.612)),0)+IF(F72="EČneol",IF(L72&gt;7,0,IF(J72&gt;7,(8-L72)*0.204,((8-L72)-(8-J72))*0.204)),0)+IF(F72="EŽ",IF(L72&gt;23,0,IF(J72&gt;23,(24-L72)*0.204,((24-L72)-(24-J72))*0.204)),0)+IF(F72="PT",IF(L72&gt;31,0,IF(J72&gt;31,(32-L72)*0.204,((32-L72)-(32-J72))*0.204)),0)+IF(F72="JOŽ",IF(L72&gt;23,0,IF(J72&gt;23,(24-L72)*0.255,((24-L72)-(24-J72))*0.255)),0)+IF(F72="JPČ",IF(L72&gt;23,0,IF(J72&gt;23,(24-L72)*0.204,((24-L72)-(24-J72))*0.204)),0)+IF(F72="JEČ",IF(L72&gt;15,0,IF(J72&gt;15,(16-L72)*0.102,((16-L72)-(16-J72))*0.102)),0)+IF(F72="JEOF",IF(L72&gt;15,0,IF(J72&gt;15,(16-L72)*0.102,((16-L72)-(16-J72))*0.102)),0)+IF(F72="JnPČ",IF(L72&gt;15,0,IF(J72&gt;15,(16-L72)*0.153,((16-L72)-(16-J72))*0.153)),0)+IF(F72="JnEČ",IF(L72&gt;15,0,IF(J72&gt;15,(16-L72)*0.0765,((16-L72)-(16-J72))*0.0765)),0)+IF(F72="JčPČ",IF(L72&gt;15,0,IF(J72&gt;15,(16-L72)*0.06375,((16-L72)-(16-J72))*0.06375)),0)+IF(F72="JčEČ",IF(L72&gt;15,0,IF(J72&gt;15,(16-L72)*0.051,((16-L72)-(16-J72))*0.051)),0)+IF(F72="NEAK",IF(L72&gt;23,0,IF(J72&gt;23,(24-L72)*0.03444,((24-L72)-(24-J72))*0.03444)),0))</f>
        <v>0.30599999999999999</v>
      </c>
      <c r="Q72" s="11">
        <f t="shared" ref="Q72" si="33">IF(ISERROR(P72*100/N72),0,(P72*100/N72))</f>
        <v>6.6269626421223604</v>
      </c>
      <c r="R72" s="10">
        <f t="shared" ref="R72" si="34">IF(Q72&lt;=30,O72+P72,O72+O72*0.3)*IF(G72=1,0.4,IF(G72=2,0.75,IF(G72="1 (kas 4 m. 1 k. nerengiamos)",0.52,1)))*IF(D72="olimpinė",1,IF(M72="Ne",0.5,1))*IF(OR(A$5="Lietuvos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federacija"),IF(OR(J72&lt;8,K72&lt;16),0,1),1)*E72*IF(I72&lt;=1,1,1/I72)*IF(OR(A$5="Lietuvos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1.9694</v>
      </c>
      <c r="S72" s="8"/>
    </row>
    <row r="73" spans="1:19" s="7" customFormat="1">
      <c r="A73" s="73" t="s">
        <v>38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5"/>
      <c r="R73" s="10">
        <f>SUM(R72:R72)</f>
        <v>1.9694</v>
      </c>
      <c r="S73" s="8"/>
    </row>
    <row r="74" spans="1:19" ht="15.75">
      <c r="A74" s="24" t="s">
        <v>45</v>
      </c>
      <c r="B74" s="2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/>
      <c r="S74" s="8"/>
    </row>
    <row r="75" spans="1:19" s="8" customFormat="1">
      <c r="A75" s="49" t="s">
        <v>46</v>
      </c>
      <c r="B75" s="49"/>
      <c r="C75" s="49"/>
      <c r="D75" s="49"/>
      <c r="E75" s="49"/>
      <c r="F75" s="49"/>
      <c r="G75" s="49"/>
      <c r="H75" s="49"/>
      <c r="I75" s="49"/>
      <c r="J75" s="15"/>
      <c r="K75" s="15"/>
      <c r="L75" s="15"/>
      <c r="M75" s="15"/>
      <c r="N75" s="15"/>
      <c r="O75" s="15"/>
      <c r="P75" s="15"/>
      <c r="Q75" s="15"/>
      <c r="R75" s="16"/>
    </row>
    <row r="76" spans="1:19" s="8" customFormat="1">
      <c r="A76" s="49"/>
      <c r="B76" s="49"/>
      <c r="C76" s="49"/>
      <c r="D76" s="49"/>
      <c r="E76" s="49"/>
      <c r="F76" s="49"/>
      <c r="G76" s="49"/>
      <c r="H76" s="49"/>
      <c r="I76" s="49"/>
      <c r="J76" s="15"/>
      <c r="K76" s="15"/>
      <c r="L76" s="15"/>
      <c r="M76" s="15"/>
      <c r="N76" s="15"/>
      <c r="O76" s="15"/>
      <c r="P76" s="15"/>
      <c r="Q76" s="15"/>
      <c r="R76" s="16"/>
    </row>
    <row r="77" spans="1:19" s="8" customFormat="1">
      <c r="A77" s="105" t="s">
        <v>64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3">
        <f>R73+R65+R57+R49+R41+R30+R21</f>
        <v>294.8723</v>
      </c>
    </row>
    <row r="78" spans="1:19">
      <c r="A78" s="108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10"/>
      <c r="R78" s="104"/>
      <c r="S78" s="8"/>
    </row>
    <row r="79" spans="1:19" s="8" customFormat="1" ht="18.75">
      <c r="A79" s="62">
        <v>1</v>
      </c>
      <c r="B79" s="62" t="s">
        <v>65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5"/>
    </row>
    <row r="80" spans="1:19" s="8" customFormat="1" ht="18.75">
      <c r="A80" s="62">
        <v>2</v>
      </c>
      <c r="B80" s="62" t="s">
        <v>66</v>
      </c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5"/>
    </row>
    <row r="81" spans="1:19" s="8" customFormat="1" ht="18.75">
      <c r="A81" s="62">
        <v>3</v>
      </c>
      <c r="B81" s="62" t="s">
        <v>67</v>
      </c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5"/>
    </row>
    <row r="82" spans="1:19" s="8" customFormat="1" ht="18.7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5"/>
    </row>
    <row r="83" spans="1:19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/>
      <c r="O83" s="6"/>
      <c r="P83" s="6"/>
      <c r="Q83" s="6"/>
      <c r="R83" s="56"/>
      <c r="S83" s="8"/>
    </row>
    <row r="84" spans="1:19" ht="13.9" customHeight="1">
      <c r="A84" s="92" t="s">
        <v>68</v>
      </c>
      <c r="B84" s="92"/>
      <c r="C84" s="92"/>
      <c r="D84" s="92"/>
      <c r="E84" s="92"/>
      <c r="F84" s="8"/>
      <c r="G84" s="8"/>
      <c r="H84" s="8"/>
      <c r="J84" s="8"/>
      <c r="L84" s="8"/>
      <c r="M84" s="8"/>
      <c r="R84" s="8"/>
      <c r="S84" s="8"/>
    </row>
    <row r="85" spans="1:19" ht="13.9" customHeight="1">
      <c r="A85" s="59"/>
      <c r="B85" s="59"/>
      <c r="C85" s="59"/>
      <c r="D85" s="59"/>
      <c r="E85" s="59"/>
      <c r="F85" s="8"/>
      <c r="G85" s="8"/>
      <c r="H85" s="8"/>
      <c r="J85" s="8"/>
      <c r="L85" s="8"/>
      <c r="M85" s="8"/>
      <c r="R85" s="8"/>
      <c r="S85" s="8"/>
    </row>
    <row r="86" spans="1:19" ht="15.75">
      <c r="A86" s="59"/>
      <c r="B86" s="59"/>
      <c r="C86" s="59"/>
      <c r="D86" s="59"/>
      <c r="E86" s="59"/>
      <c r="F86" s="8"/>
      <c r="G86" s="8"/>
      <c r="H86" s="8"/>
      <c r="J86" s="8"/>
      <c r="L86" s="8"/>
      <c r="M86" s="8"/>
      <c r="R86" s="8"/>
      <c r="S86" s="8"/>
    </row>
    <row r="87" spans="1:19" ht="15.75">
      <c r="A87" s="59"/>
      <c r="B87" s="59"/>
      <c r="C87" s="59"/>
      <c r="D87" s="59"/>
      <c r="E87" s="59"/>
      <c r="F87" s="8"/>
      <c r="G87" s="8"/>
      <c r="H87" s="8"/>
      <c r="J87" s="8"/>
      <c r="L87" s="8"/>
      <c r="M87" s="8"/>
      <c r="R87" s="8"/>
      <c r="S87" s="8"/>
    </row>
    <row r="88" spans="1:19" ht="15.75">
      <c r="A88" s="24" t="s">
        <v>69</v>
      </c>
      <c r="B88"/>
      <c r="C88"/>
      <c r="D88"/>
      <c r="E88"/>
      <c r="F88" s="13"/>
      <c r="G88" s="13"/>
      <c r="H88" s="8"/>
      <c r="J88" s="8"/>
      <c r="L88" s="8"/>
      <c r="M88" s="8"/>
      <c r="R88" s="8"/>
      <c r="S88" s="8"/>
    </row>
    <row r="89" spans="1:19">
      <c r="A89"/>
      <c r="B89"/>
      <c r="C89"/>
      <c r="D89"/>
      <c r="E89"/>
      <c r="F89" s="13"/>
      <c r="G89" s="13"/>
      <c r="H89" s="8"/>
      <c r="J89" s="8"/>
      <c r="L89" s="8"/>
      <c r="M89" s="8"/>
      <c r="R89" s="8"/>
      <c r="S89" s="8"/>
    </row>
    <row r="90" spans="1:19" ht="15.75">
      <c r="A90" s="24" t="s">
        <v>70</v>
      </c>
      <c r="B90" t="s">
        <v>71</v>
      </c>
      <c r="C90"/>
      <c r="D90"/>
      <c r="E90"/>
      <c r="F90" s="13"/>
      <c r="G90" s="13"/>
      <c r="H90" s="8"/>
      <c r="I90" s="8" t="s">
        <v>72</v>
      </c>
      <c r="J90" s="8"/>
      <c r="L90" s="8"/>
      <c r="M90" s="8"/>
      <c r="R90" s="8"/>
      <c r="S90" s="8"/>
    </row>
    <row r="91" spans="1:19" s="8" customFormat="1" ht="15.75">
      <c r="A91" s="25" t="s">
        <v>73</v>
      </c>
      <c r="B91"/>
      <c r="C91"/>
      <c r="D91"/>
      <c r="E91"/>
      <c r="F91" s="13"/>
      <c r="G91" s="13"/>
      <c r="N91" s="2"/>
      <c r="O91" s="2"/>
      <c r="P91" s="2"/>
      <c r="Q91" s="2"/>
    </row>
    <row r="92" spans="1:19">
      <c r="A92" s="25" t="s">
        <v>74</v>
      </c>
      <c r="B92"/>
      <c r="C92"/>
      <c r="D92"/>
      <c r="E92"/>
      <c r="F92" s="13"/>
      <c r="G92" s="13"/>
      <c r="H92" s="8"/>
      <c r="J92" s="8"/>
      <c r="L92" s="8"/>
      <c r="M92" s="8"/>
      <c r="R92" s="8"/>
      <c r="S92" s="8"/>
    </row>
    <row r="93" spans="1:19">
      <c r="A93" s="8"/>
      <c r="B93" s="8"/>
      <c r="C93" s="8"/>
      <c r="D93" s="8"/>
      <c r="E93" s="8"/>
      <c r="F93" s="8"/>
      <c r="G93" s="8"/>
      <c r="H93" s="8"/>
      <c r="J93" s="8"/>
      <c r="L93" s="8"/>
      <c r="M93" s="8"/>
      <c r="R93" s="8"/>
      <c r="S93" s="8"/>
    </row>
    <row r="94" spans="1:19">
      <c r="A94" s="8"/>
      <c r="B94" s="8"/>
      <c r="C94" s="8"/>
      <c r="D94" s="8"/>
      <c r="E94" s="8"/>
      <c r="F94" s="8"/>
      <c r="G94" s="8"/>
      <c r="H94" s="8"/>
      <c r="J94" s="8"/>
      <c r="L94" s="8"/>
      <c r="M94" s="8"/>
      <c r="R94" s="8"/>
      <c r="S94" s="8"/>
    </row>
    <row r="95" spans="1:19">
      <c r="A95" s="8"/>
      <c r="B95" s="8"/>
      <c r="C95" s="8"/>
      <c r="D95" s="8"/>
      <c r="E95" s="8"/>
      <c r="F95" s="8"/>
      <c r="G95" s="8"/>
      <c r="H95" s="8"/>
      <c r="J95" s="8"/>
      <c r="L95" s="8"/>
      <c r="M95" s="8"/>
      <c r="R95" s="8"/>
      <c r="S95" s="7"/>
    </row>
    <row r="96" spans="1:19">
      <c r="A96" s="8"/>
      <c r="B96" s="8"/>
      <c r="C96" s="8"/>
      <c r="D96" s="8"/>
      <c r="E96" s="8"/>
      <c r="F96" s="8"/>
      <c r="G96" s="8"/>
      <c r="H96" s="8"/>
      <c r="J96" s="8"/>
      <c r="L96" s="8"/>
      <c r="M96" s="8"/>
      <c r="R96" s="8"/>
      <c r="S96" s="8"/>
    </row>
    <row r="97" spans="1:19">
      <c r="A97" s="8"/>
      <c r="B97" s="8"/>
      <c r="C97" s="8"/>
      <c r="D97" s="8"/>
      <c r="E97" s="8"/>
      <c r="F97" s="8"/>
      <c r="G97" s="8"/>
      <c r="H97" s="8"/>
      <c r="J97" s="8"/>
      <c r="L97" s="8"/>
      <c r="M97" s="8"/>
      <c r="R97" s="8"/>
      <c r="S97" s="8"/>
    </row>
    <row r="98" spans="1:19">
      <c r="A98" s="8"/>
      <c r="B98" s="8"/>
      <c r="C98" s="8"/>
      <c r="D98" s="8"/>
      <c r="E98" s="8"/>
      <c r="F98" s="8"/>
      <c r="G98" s="8"/>
      <c r="H98" s="8"/>
      <c r="J98" s="8"/>
      <c r="L98" s="8"/>
      <c r="M98" s="8"/>
      <c r="R98" s="8"/>
      <c r="S98" s="8"/>
    </row>
    <row r="99" spans="1:19">
      <c r="A99" s="8"/>
      <c r="B99" s="8"/>
      <c r="C99" s="8"/>
      <c r="D99" s="8"/>
      <c r="E99" s="8"/>
      <c r="F99" s="8"/>
      <c r="G99" s="8"/>
      <c r="H99" s="8"/>
      <c r="J99" s="8"/>
      <c r="L99" s="8"/>
      <c r="M99" s="8"/>
      <c r="R99" s="8"/>
      <c r="S99" s="8"/>
    </row>
    <row r="100" spans="1:19">
      <c r="A100" s="8"/>
      <c r="B100" s="8"/>
      <c r="C100" s="8"/>
      <c r="D100" s="8"/>
      <c r="E100" s="8"/>
      <c r="F100" s="8"/>
      <c r="G100" s="8"/>
      <c r="H100" s="8"/>
      <c r="J100" s="8"/>
      <c r="L100" s="8"/>
      <c r="M100" s="8"/>
      <c r="R100" s="8"/>
      <c r="S100" s="8"/>
    </row>
    <row r="121" spans="1:18" ht="15" customHeight="1">
      <c r="A121" s="8"/>
      <c r="B121" s="8"/>
      <c r="C121" s="8"/>
      <c r="D121" s="8"/>
      <c r="E121" s="8"/>
      <c r="F121" s="8"/>
      <c r="G121" s="8"/>
      <c r="H121" s="8"/>
      <c r="J121" s="8"/>
      <c r="L121" s="8"/>
      <c r="M121" s="8"/>
      <c r="R121" s="8"/>
    </row>
    <row r="124" spans="1:18" s="8" customFormat="1">
      <c r="N124" s="2"/>
      <c r="O124" s="2"/>
      <c r="P124" s="2"/>
      <c r="Q124" s="2"/>
    </row>
    <row r="141" spans="14:17" s="8" customFormat="1">
      <c r="N141" s="2"/>
      <c r="O141" s="2"/>
      <c r="P141" s="2"/>
      <c r="Q141" s="2"/>
    </row>
    <row r="158" spans="14:17" s="8" customFormat="1">
      <c r="N158" s="2"/>
      <c r="O158" s="2"/>
      <c r="P158" s="2"/>
      <c r="Q158" s="2"/>
    </row>
    <row r="175" spans="14:17" s="8" customFormat="1">
      <c r="N175" s="2"/>
      <c r="O175" s="2"/>
      <c r="P175" s="2"/>
      <c r="Q175" s="2"/>
    </row>
    <row r="192" spans="14:17" s="8" customFormat="1">
      <c r="N192" s="2"/>
      <c r="O192" s="2"/>
      <c r="P192" s="2"/>
      <c r="Q192" s="2"/>
    </row>
    <row r="209" spans="1:18" s="8" customFormat="1">
      <c r="N209" s="2"/>
      <c r="O209" s="2"/>
      <c r="P209" s="2"/>
      <c r="Q209" s="2"/>
    </row>
    <row r="210" spans="1:18" ht="13.9" customHeight="1">
      <c r="A210" s="8"/>
      <c r="B210" s="8"/>
      <c r="C210" s="8"/>
      <c r="D210" s="8"/>
      <c r="E210" s="8"/>
      <c r="F210" s="8"/>
      <c r="G210" s="8"/>
      <c r="H210" s="8"/>
      <c r="J210" s="8"/>
      <c r="L210" s="8"/>
      <c r="M210" s="8"/>
      <c r="R210" s="8"/>
    </row>
    <row r="211" spans="1:18" ht="15.6" customHeight="1">
      <c r="A211" s="8"/>
      <c r="B211" s="8"/>
      <c r="C211" s="8"/>
      <c r="D211" s="8"/>
      <c r="E211" s="8"/>
      <c r="F211" s="8"/>
      <c r="G211" s="8"/>
      <c r="H211" s="8"/>
      <c r="J211" s="8"/>
      <c r="L211" s="8"/>
      <c r="M211" s="8"/>
      <c r="R211" s="8"/>
    </row>
    <row r="212" spans="1:18" ht="13.9" customHeight="1">
      <c r="A212" s="8"/>
      <c r="B212" s="8"/>
      <c r="C212" s="8"/>
      <c r="D212" s="8"/>
      <c r="E212" s="8"/>
      <c r="F212" s="8"/>
      <c r="G212" s="8"/>
      <c r="H212" s="8"/>
      <c r="J212" s="8"/>
      <c r="L212" s="8"/>
      <c r="M212" s="8"/>
      <c r="R212" s="8"/>
    </row>
    <row r="223" spans="1:18" ht="13.9" customHeight="1">
      <c r="A223" s="8"/>
      <c r="B223" s="8"/>
      <c r="C223" s="8"/>
      <c r="D223" s="8"/>
      <c r="E223" s="8"/>
      <c r="F223" s="8"/>
      <c r="G223" s="8"/>
      <c r="H223" s="8"/>
      <c r="J223" s="8"/>
      <c r="L223" s="8"/>
      <c r="M223" s="8"/>
      <c r="R223" s="8"/>
    </row>
    <row r="226" spans="14:17" s="8" customFormat="1">
      <c r="N226" s="2"/>
      <c r="O226" s="2"/>
      <c r="P226" s="2"/>
      <c r="Q226" s="2"/>
    </row>
    <row r="243" spans="14:17" s="8" customFormat="1">
      <c r="N243" s="2"/>
      <c r="O243" s="2"/>
      <c r="P243" s="2"/>
      <c r="Q243" s="2"/>
    </row>
    <row r="293" spans="1:18" s="8" customFormat="1">
      <c r="N293" s="2"/>
      <c r="O293" s="2"/>
      <c r="P293" s="2"/>
      <c r="Q293" s="2"/>
    </row>
    <row r="295" spans="1:18" ht="15.6" customHeight="1">
      <c r="A295" s="8"/>
      <c r="B295" s="8"/>
      <c r="C295" s="8"/>
      <c r="D295" s="8"/>
      <c r="E295" s="8"/>
      <c r="F295" s="8"/>
      <c r="G295" s="8"/>
      <c r="H295" s="8"/>
      <c r="J295" s="8"/>
      <c r="L295" s="8"/>
      <c r="M295" s="8"/>
      <c r="R295" s="8"/>
    </row>
    <row r="296" spans="1:18" ht="17.45" customHeight="1">
      <c r="A296" s="8"/>
      <c r="B296" s="8"/>
      <c r="C296" s="8"/>
      <c r="D296" s="8"/>
      <c r="E296" s="8"/>
      <c r="F296" s="8"/>
      <c r="G296" s="8"/>
      <c r="H296" s="8"/>
      <c r="J296" s="8"/>
      <c r="L296" s="8"/>
      <c r="M296" s="8"/>
      <c r="R296" s="8"/>
    </row>
    <row r="310" spans="14:17" s="8" customFormat="1">
      <c r="N310" s="2"/>
      <c r="O310" s="2"/>
      <c r="P310" s="2"/>
      <c r="Q310" s="2"/>
    </row>
    <row r="327" spans="14:17" s="8" customFormat="1">
      <c r="N327" s="2"/>
      <c r="O327" s="2"/>
      <c r="P327" s="2"/>
      <c r="Q327" s="2"/>
    </row>
    <row r="344" spans="14:17" s="8" customFormat="1">
      <c r="N344" s="2"/>
      <c r="O344" s="2"/>
      <c r="P344" s="2"/>
      <c r="Q344" s="2"/>
    </row>
    <row r="361" spans="14:17" s="8" customFormat="1">
      <c r="N361" s="2"/>
      <c r="O361" s="2"/>
      <c r="P361" s="2"/>
      <c r="Q361" s="2"/>
    </row>
    <row r="378" spans="1:18" s="8" customFormat="1">
      <c r="N378" s="2"/>
      <c r="O378" s="2"/>
      <c r="P378" s="2"/>
      <c r="Q378" s="2"/>
    </row>
    <row r="379" spans="1:18" ht="13.9" customHeight="1">
      <c r="A379" s="8"/>
      <c r="B379" s="8"/>
      <c r="C379" s="8"/>
      <c r="D379" s="8"/>
      <c r="E379" s="8"/>
      <c r="F379" s="8"/>
      <c r="G379" s="8"/>
      <c r="H379" s="8"/>
      <c r="J379" s="8"/>
      <c r="L379" s="8"/>
      <c r="M379" s="8"/>
      <c r="R379" s="8"/>
    </row>
    <row r="380" spans="1:18" ht="16.899999999999999" customHeight="1">
      <c r="A380" s="8"/>
      <c r="B380" s="8"/>
      <c r="C380" s="8"/>
      <c r="D380" s="8"/>
      <c r="E380" s="8"/>
      <c r="F380" s="8"/>
      <c r="G380" s="8"/>
      <c r="H380" s="8"/>
      <c r="J380" s="8"/>
      <c r="L380" s="8"/>
      <c r="M380" s="8"/>
      <c r="R380" s="8"/>
    </row>
    <row r="381" spans="1:18" ht="15.6" customHeight="1">
      <c r="A381" s="8"/>
      <c r="B381" s="8"/>
      <c r="C381" s="8"/>
      <c r="D381" s="8"/>
      <c r="E381" s="8"/>
      <c r="F381" s="8"/>
      <c r="G381" s="8"/>
      <c r="H381" s="8"/>
      <c r="J381" s="8"/>
      <c r="L381" s="8"/>
      <c r="M381" s="8"/>
      <c r="R381" s="8"/>
    </row>
    <row r="382" spans="1:18" ht="13.9" customHeight="1">
      <c r="A382" s="8"/>
      <c r="B382" s="8"/>
      <c r="C382" s="8"/>
      <c r="D382" s="8"/>
      <c r="E382" s="8"/>
      <c r="F382" s="8"/>
      <c r="G382" s="8"/>
      <c r="H382" s="8"/>
      <c r="J382" s="8"/>
      <c r="L382" s="8"/>
      <c r="M382" s="8"/>
      <c r="R382" s="8"/>
    </row>
    <row r="392" ht="13.9" customHeight="1"/>
    <row r="412" spans="14:17" s="8" customFormat="1">
      <c r="N412" s="2"/>
      <c r="O412" s="2"/>
      <c r="P412" s="2"/>
      <c r="Q412" s="2"/>
    </row>
    <row r="429" spans="14:17" s="8" customFormat="1">
      <c r="N429" s="2"/>
      <c r="O429" s="2"/>
      <c r="P429" s="2"/>
      <c r="Q429" s="2"/>
    </row>
    <row r="446" spans="14:17" s="8" customFormat="1">
      <c r="N446" s="2"/>
      <c r="O446" s="2"/>
      <c r="P446" s="2"/>
      <c r="Q446" s="2"/>
    </row>
    <row r="463" spans="14:17" s="8" customFormat="1">
      <c r="N463" s="2"/>
      <c r="O463" s="2"/>
      <c r="P463" s="2"/>
      <c r="Q463" s="2"/>
    </row>
    <row r="480" spans="14:17" s="8" customFormat="1">
      <c r="N480" s="2"/>
      <c r="O480" s="2"/>
      <c r="P480" s="2"/>
      <c r="Q480" s="2"/>
    </row>
    <row r="497" spans="14:17" s="8" customFormat="1">
      <c r="N497" s="2"/>
      <c r="O497" s="2"/>
      <c r="P497" s="2"/>
      <c r="Q497" s="2"/>
    </row>
    <row r="514" spans="14:17" s="8" customFormat="1">
      <c r="N514" s="2"/>
      <c r="O514" s="2"/>
      <c r="P514" s="2"/>
      <c r="Q514" s="2"/>
    </row>
    <row r="531" spans="14:17" s="8" customFormat="1">
      <c r="N531" s="2"/>
      <c r="O531" s="2"/>
      <c r="P531" s="2"/>
      <c r="Q531" s="2"/>
    </row>
    <row r="548" spans="14:17" s="8" customFormat="1">
      <c r="N548" s="2"/>
      <c r="O548" s="2"/>
      <c r="P548" s="2"/>
      <c r="Q548" s="2"/>
    </row>
    <row r="549" spans="14:17" ht="13.9" customHeight="1"/>
    <row r="550" spans="14:17" ht="15.6" customHeight="1"/>
    <row r="551" spans="14:17" ht="13.9" customHeight="1"/>
    <row r="562" spans="14:17" ht="13.9" customHeight="1"/>
    <row r="565" spans="14:17" s="8" customFormat="1">
      <c r="N565" s="2"/>
      <c r="O565" s="2"/>
      <c r="P565" s="2"/>
      <c r="Q565" s="2"/>
    </row>
    <row r="582" spans="14:17" s="8" customFormat="1">
      <c r="N582" s="2"/>
      <c r="O582" s="2"/>
      <c r="P582" s="2"/>
      <c r="Q582" s="2"/>
    </row>
    <row r="599" spans="14:17" s="8" customFormat="1">
      <c r="N599" s="2"/>
      <c r="O599" s="2"/>
      <c r="P599" s="2"/>
      <c r="Q599" s="2"/>
    </row>
  </sheetData>
  <mergeCells count="53">
    <mergeCell ref="A77:Q78"/>
    <mergeCell ref="A69:P69"/>
    <mergeCell ref="A70:C70"/>
    <mergeCell ref="A71:P71"/>
    <mergeCell ref="A73:Q73"/>
    <mergeCell ref="A57:Q57"/>
    <mergeCell ref="A61:P61"/>
    <mergeCell ref="A62:C62"/>
    <mergeCell ref="A63:P63"/>
    <mergeCell ref="A65:Q65"/>
    <mergeCell ref="A84:E84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77:R78"/>
    <mergeCell ref="A45:P45"/>
    <mergeCell ref="A21:Q21"/>
    <mergeCell ref="A17:P17"/>
    <mergeCell ref="A26:P26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54:P54"/>
    <mergeCell ref="A55:C55"/>
    <mergeCell ref="A28:P28"/>
    <mergeCell ref="A30:Q30"/>
    <mergeCell ref="A36:P36"/>
    <mergeCell ref="A38:P38"/>
    <mergeCell ref="A41:Q41"/>
    <mergeCell ref="A27:C27"/>
    <mergeCell ref="A37:C37"/>
    <mergeCell ref="A46:C46"/>
    <mergeCell ref="A47:P47"/>
    <mergeCell ref="A49:Q49"/>
  </mergeCells>
  <phoneticPr fontId="0" type="noConversion"/>
  <dataValidations count="4">
    <dataValidation type="list" allowBlank="1" showInputMessage="1" showErrorMessage="1" sqref="D39:D40 D29 D19:D20 D48 D56 D64 D72">
      <formula1>"olimpinė,neolimpinė"</formula1>
    </dataValidation>
    <dataValidation type="list" allowBlank="1" showInputMessage="1" showErrorMessage="1" sqref="M39:M40 M29 H29 H39:H40 M19:M20 H19:H20 M48 H48 M56 H56 M64 H64 H72 M72">
      <formula1>"Taip,Ne"</formula1>
    </dataValidation>
    <dataValidation type="list" allowBlank="1" showInputMessage="1" showErrorMessage="1" sqref="F19:F20 F29 F39:F40 F48 F56 F64 F72">
      <formula1>"OŽ,PČ,PČneol,EČ,EČneol,JOŽ,JPČ,JEČ,JnPČ,JnEČ,NEAK"</formula1>
    </dataValidation>
    <dataValidation type="list" allowBlank="1" showInputMessage="1" showErrorMessage="1" sqref="G19:G20 G29 G39:G40 G48 G56 G64 G72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75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76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77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78</v>
      </c>
      <c r="AL4" s="51"/>
      <c r="AM4" s="51"/>
      <c r="AN4" s="51"/>
    </row>
    <row r="5" spans="1:41" ht="15.75">
      <c r="A5" s="114" t="s">
        <v>79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5" t="s">
        <v>8</v>
      </c>
      <c r="B7" s="117" t="s">
        <v>80</v>
      </c>
      <c r="C7" s="120" t="s">
        <v>81</v>
      </c>
      <c r="D7" s="122" t="s">
        <v>82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30" t="s">
        <v>13</v>
      </c>
      <c r="AO7" s="31"/>
    </row>
    <row r="8" spans="1:41">
      <c r="A8" s="116"/>
      <c r="B8" s="118"/>
      <c r="C8" s="121"/>
      <c r="D8" s="111" t="s">
        <v>83</v>
      </c>
      <c r="E8" s="111" t="s">
        <v>84</v>
      </c>
      <c r="F8" s="111" t="s">
        <v>85</v>
      </c>
      <c r="G8" s="111" t="s">
        <v>86</v>
      </c>
      <c r="H8" s="111" t="s">
        <v>87</v>
      </c>
      <c r="I8" s="111" t="s">
        <v>88</v>
      </c>
      <c r="J8" s="111" t="s">
        <v>89</v>
      </c>
      <c r="K8" s="111" t="s">
        <v>90</v>
      </c>
      <c r="L8" s="111" t="s">
        <v>91</v>
      </c>
      <c r="M8" s="111" t="s">
        <v>92</v>
      </c>
      <c r="N8" s="111" t="s">
        <v>93</v>
      </c>
      <c r="O8" s="111" t="s">
        <v>94</v>
      </c>
      <c r="P8" s="111" t="s">
        <v>95</v>
      </c>
      <c r="Q8" s="111" t="s">
        <v>96</v>
      </c>
      <c r="R8" s="111" t="s">
        <v>97</v>
      </c>
      <c r="S8" s="111" t="s">
        <v>98</v>
      </c>
      <c r="T8" s="111" t="s">
        <v>99</v>
      </c>
      <c r="U8" s="111" t="s">
        <v>100</v>
      </c>
      <c r="V8" s="111" t="s">
        <v>101</v>
      </c>
      <c r="W8" s="111" t="s">
        <v>102</v>
      </c>
      <c r="X8" s="111" t="s">
        <v>103</v>
      </c>
      <c r="Y8" s="111" t="s">
        <v>104</v>
      </c>
      <c r="Z8" s="111" t="s">
        <v>105</v>
      </c>
      <c r="AA8" s="111" t="s">
        <v>106</v>
      </c>
      <c r="AB8" s="111" t="s">
        <v>107</v>
      </c>
      <c r="AC8" s="111" t="s">
        <v>108</v>
      </c>
      <c r="AD8" s="111" t="s">
        <v>109</v>
      </c>
      <c r="AE8" s="111" t="s">
        <v>110</v>
      </c>
      <c r="AF8" s="111" t="s">
        <v>111</v>
      </c>
      <c r="AG8" s="111" t="s">
        <v>112</v>
      </c>
      <c r="AH8" s="111" t="s">
        <v>113</v>
      </c>
      <c r="AI8" s="111" t="s">
        <v>114</v>
      </c>
      <c r="AJ8" s="111" t="s">
        <v>115</v>
      </c>
      <c r="AK8" s="111" t="s">
        <v>116</v>
      </c>
      <c r="AL8" s="111" t="s">
        <v>117</v>
      </c>
      <c r="AM8" s="111" t="s">
        <v>118</v>
      </c>
      <c r="AN8" s="112" t="s">
        <v>119</v>
      </c>
    </row>
    <row r="9" spans="1:41">
      <c r="A9" s="116"/>
      <c r="B9" s="119"/>
      <c r="C9" s="12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3"/>
    </row>
    <row r="10" spans="1:41" s="55" customFormat="1">
      <c r="A10" s="52" t="s">
        <v>120</v>
      </c>
      <c r="B10" s="53" t="s">
        <v>121</v>
      </c>
      <c r="C10" s="35" t="s">
        <v>122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4" t="s">
        <v>123</v>
      </c>
      <c r="B11" s="44" t="s">
        <v>124</v>
      </c>
      <c r="C11" s="35" t="s">
        <v>125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126</v>
      </c>
      <c r="AK11" s="36" t="s">
        <v>126</v>
      </c>
      <c r="AL11" s="36" t="s">
        <v>126</v>
      </c>
      <c r="AM11" s="36" t="s">
        <v>126</v>
      </c>
      <c r="AN11" s="63">
        <f t="shared" ref="AN11:AN26" si="1">SUM(D11*0.3/100)</f>
        <v>1.347</v>
      </c>
    </row>
    <row r="12" spans="1:41">
      <c r="A12" s="64" t="s">
        <v>127</v>
      </c>
      <c r="B12" s="44" t="s">
        <v>37</v>
      </c>
      <c r="C12" s="35" t="s">
        <v>128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126</v>
      </c>
      <c r="AC12" s="36" t="s">
        <v>126</v>
      </c>
      <c r="AD12" s="36" t="s">
        <v>126</v>
      </c>
      <c r="AE12" s="36" t="s">
        <v>126</v>
      </c>
      <c r="AF12" s="36" t="s">
        <v>126</v>
      </c>
      <c r="AG12" s="36" t="s">
        <v>126</v>
      </c>
      <c r="AH12" s="36" t="s">
        <v>126</v>
      </c>
      <c r="AI12" s="36" t="s">
        <v>126</v>
      </c>
      <c r="AJ12" s="36" t="s">
        <v>126</v>
      </c>
      <c r="AK12" s="36" t="s">
        <v>126</v>
      </c>
      <c r="AL12" s="36" t="s">
        <v>126</v>
      </c>
      <c r="AM12" s="36" t="s">
        <v>126</v>
      </c>
      <c r="AN12" s="63">
        <f t="shared" si="1"/>
        <v>0.61199999999999999</v>
      </c>
    </row>
    <row r="13" spans="1:41" ht="84">
      <c r="A13" s="64" t="s">
        <v>129</v>
      </c>
      <c r="B13" s="44" t="s">
        <v>130</v>
      </c>
      <c r="C13" s="22" t="s">
        <v>131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126</v>
      </c>
      <c r="U13" s="36" t="s">
        <v>126</v>
      </c>
      <c r="V13" s="36" t="s">
        <v>126</v>
      </c>
      <c r="W13" s="36" t="s">
        <v>126</v>
      </c>
      <c r="X13" s="36" t="s">
        <v>126</v>
      </c>
      <c r="Y13" s="36" t="s">
        <v>126</v>
      </c>
      <c r="Z13" s="36" t="s">
        <v>126</v>
      </c>
      <c r="AA13" s="36" t="s">
        <v>126</v>
      </c>
      <c r="AB13" s="36" t="s">
        <v>126</v>
      </c>
      <c r="AC13" s="36" t="s">
        <v>126</v>
      </c>
      <c r="AD13" s="36" t="s">
        <v>126</v>
      </c>
      <c r="AE13" s="36" t="s">
        <v>126</v>
      </c>
      <c r="AF13" s="36" t="s">
        <v>126</v>
      </c>
      <c r="AG13" s="36" t="s">
        <v>126</v>
      </c>
      <c r="AH13" s="36" t="s">
        <v>126</v>
      </c>
      <c r="AI13" s="36" t="s">
        <v>126</v>
      </c>
      <c r="AJ13" s="36" t="s">
        <v>126</v>
      </c>
      <c r="AK13" s="36" t="s">
        <v>126</v>
      </c>
      <c r="AL13" s="36" t="s">
        <v>126</v>
      </c>
      <c r="AM13" s="36" t="s">
        <v>126</v>
      </c>
      <c r="AN13" s="63">
        <f t="shared" si="1"/>
        <v>0.255</v>
      </c>
    </row>
    <row r="14" spans="1:41" ht="36">
      <c r="A14" s="64" t="s">
        <v>132</v>
      </c>
      <c r="B14" s="44" t="s">
        <v>133</v>
      </c>
      <c r="C14" s="22" t="s">
        <v>134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126</v>
      </c>
      <c r="AK14" s="36" t="s">
        <v>126</v>
      </c>
      <c r="AL14" s="36" t="s">
        <v>126</v>
      </c>
      <c r="AM14" s="36" t="s">
        <v>126</v>
      </c>
      <c r="AN14" s="63">
        <f t="shared" si="1"/>
        <v>0.255</v>
      </c>
    </row>
    <row r="15" spans="1:41">
      <c r="A15" s="64" t="s">
        <v>135</v>
      </c>
      <c r="B15" s="44" t="s">
        <v>136</v>
      </c>
      <c r="C15" s="32" t="s">
        <v>137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126</v>
      </c>
      <c r="AC15" s="36" t="s">
        <v>126</v>
      </c>
      <c r="AD15" s="36" t="s">
        <v>126</v>
      </c>
      <c r="AE15" s="36" t="s">
        <v>126</v>
      </c>
      <c r="AF15" s="36" t="s">
        <v>126</v>
      </c>
      <c r="AG15" s="36" t="s">
        <v>126</v>
      </c>
      <c r="AH15" s="36" t="s">
        <v>126</v>
      </c>
      <c r="AI15" s="36" t="s">
        <v>126</v>
      </c>
      <c r="AJ15" s="36" t="s">
        <v>126</v>
      </c>
      <c r="AK15" s="36" t="s">
        <v>126</v>
      </c>
      <c r="AL15" s="36" t="s">
        <v>126</v>
      </c>
      <c r="AM15" s="36" t="s">
        <v>126</v>
      </c>
      <c r="AN15" s="63">
        <f t="shared" si="1"/>
        <v>0.255</v>
      </c>
    </row>
    <row r="16" spans="1:41" ht="84">
      <c r="A16" s="64" t="s">
        <v>138</v>
      </c>
      <c r="B16" s="44" t="s">
        <v>31</v>
      </c>
      <c r="C16" s="22" t="s">
        <v>139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126</v>
      </c>
      <c r="M16" s="37" t="s">
        <v>126</v>
      </c>
      <c r="N16" s="37" t="s">
        <v>126</v>
      </c>
      <c r="O16" s="37" t="s">
        <v>126</v>
      </c>
      <c r="P16" s="37" t="s">
        <v>126</v>
      </c>
      <c r="Q16" s="37" t="s">
        <v>126</v>
      </c>
      <c r="R16" s="37" t="s">
        <v>126</v>
      </c>
      <c r="S16" s="37" t="s">
        <v>126</v>
      </c>
      <c r="T16" s="37" t="s">
        <v>126</v>
      </c>
      <c r="U16" s="36" t="s">
        <v>126</v>
      </c>
      <c r="V16" s="36" t="s">
        <v>126</v>
      </c>
      <c r="W16" s="36" t="s">
        <v>126</v>
      </c>
      <c r="X16" s="36" t="s">
        <v>126</v>
      </c>
      <c r="Y16" s="36" t="s">
        <v>126</v>
      </c>
      <c r="Z16" s="36" t="s">
        <v>126</v>
      </c>
      <c r="AA16" s="36" t="s">
        <v>126</v>
      </c>
      <c r="AB16" s="36" t="s">
        <v>126</v>
      </c>
      <c r="AC16" s="36" t="s">
        <v>126</v>
      </c>
      <c r="AD16" s="36" t="s">
        <v>126</v>
      </c>
      <c r="AE16" s="36" t="s">
        <v>126</v>
      </c>
      <c r="AF16" s="36" t="s">
        <v>126</v>
      </c>
      <c r="AG16" s="36" t="s">
        <v>126</v>
      </c>
      <c r="AH16" s="36" t="s">
        <v>126</v>
      </c>
      <c r="AI16" s="36" t="s">
        <v>126</v>
      </c>
      <c r="AJ16" s="36" t="s">
        <v>126</v>
      </c>
      <c r="AK16" s="36" t="s">
        <v>126</v>
      </c>
      <c r="AL16" s="36" t="s">
        <v>126</v>
      </c>
      <c r="AM16" s="36" t="s">
        <v>126</v>
      </c>
      <c r="AN16" s="63">
        <f t="shared" si="1"/>
        <v>0.20399999999999999</v>
      </c>
    </row>
    <row r="17" spans="1:40">
      <c r="A17" s="64" t="s">
        <v>140</v>
      </c>
      <c r="B17" s="44" t="s">
        <v>141</v>
      </c>
      <c r="C17" s="32" t="s">
        <v>142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126</v>
      </c>
      <c r="AC17" s="36" t="s">
        <v>126</v>
      </c>
      <c r="AD17" s="36" t="s">
        <v>126</v>
      </c>
      <c r="AE17" s="36" t="s">
        <v>126</v>
      </c>
      <c r="AF17" s="36" t="s">
        <v>126</v>
      </c>
      <c r="AG17" s="36" t="s">
        <v>126</v>
      </c>
      <c r="AH17" s="36" t="s">
        <v>126</v>
      </c>
      <c r="AI17" s="36" t="s">
        <v>126</v>
      </c>
      <c r="AJ17" s="36" t="s">
        <v>126</v>
      </c>
      <c r="AK17" s="36" t="s">
        <v>126</v>
      </c>
      <c r="AL17" s="36" t="s">
        <v>126</v>
      </c>
      <c r="AM17" s="36" t="s">
        <v>126</v>
      </c>
      <c r="AN17" s="63">
        <f t="shared" si="1"/>
        <v>0.20399999999999999</v>
      </c>
    </row>
    <row r="18" spans="1:40" ht="24">
      <c r="A18" s="64" t="s">
        <v>143</v>
      </c>
      <c r="B18" s="44" t="s">
        <v>144</v>
      </c>
      <c r="C18" s="22" t="s">
        <v>145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126</v>
      </c>
      <c r="AK18" s="36" t="s">
        <v>126</v>
      </c>
      <c r="AL18" s="36" t="s">
        <v>126</v>
      </c>
      <c r="AM18" s="36" t="s">
        <v>126</v>
      </c>
      <c r="AN18" s="63">
        <f t="shared" si="1"/>
        <v>0.20399999999999999</v>
      </c>
    </row>
    <row r="19" spans="1:40">
      <c r="A19" s="64" t="s">
        <v>146</v>
      </c>
      <c r="B19" s="44" t="s">
        <v>147</v>
      </c>
      <c r="C19" s="32" t="s">
        <v>148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126</v>
      </c>
      <c r="AC19" s="36" t="s">
        <v>126</v>
      </c>
      <c r="AD19" s="36" t="s">
        <v>126</v>
      </c>
      <c r="AE19" s="36" t="s">
        <v>126</v>
      </c>
      <c r="AF19" s="36" t="s">
        <v>126</v>
      </c>
      <c r="AG19" s="36" t="s">
        <v>126</v>
      </c>
      <c r="AH19" s="36" t="s">
        <v>126</v>
      </c>
      <c r="AI19" s="36" t="s">
        <v>126</v>
      </c>
      <c r="AJ19" s="36" t="s">
        <v>126</v>
      </c>
      <c r="AK19" s="36" t="s">
        <v>126</v>
      </c>
      <c r="AL19" s="36" t="s">
        <v>126</v>
      </c>
      <c r="AM19" s="36" t="s">
        <v>126</v>
      </c>
      <c r="AN19" s="63">
        <f t="shared" si="1"/>
        <v>0.20399999999999999</v>
      </c>
    </row>
    <row r="20" spans="1:40">
      <c r="A20" s="64" t="s">
        <v>149</v>
      </c>
      <c r="B20" s="44" t="s">
        <v>61</v>
      </c>
      <c r="C20" s="32" t="s">
        <v>150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126</v>
      </c>
      <c r="U20" s="36" t="s">
        <v>126</v>
      </c>
      <c r="V20" s="36" t="s">
        <v>126</v>
      </c>
      <c r="W20" s="36" t="s">
        <v>126</v>
      </c>
      <c r="X20" s="36" t="s">
        <v>126</v>
      </c>
      <c r="Y20" s="36" t="s">
        <v>126</v>
      </c>
      <c r="Z20" s="36" t="s">
        <v>126</v>
      </c>
      <c r="AA20" s="36" t="s">
        <v>126</v>
      </c>
      <c r="AB20" s="36" t="s">
        <v>126</v>
      </c>
      <c r="AC20" s="36" t="s">
        <v>126</v>
      </c>
      <c r="AD20" s="36" t="s">
        <v>126</v>
      </c>
      <c r="AE20" s="36" t="s">
        <v>126</v>
      </c>
      <c r="AF20" s="36" t="s">
        <v>126</v>
      </c>
      <c r="AG20" s="36" t="s">
        <v>126</v>
      </c>
      <c r="AH20" s="36" t="s">
        <v>126</v>
      </c>
      <c r="AI20" s="36" t="s">
        <v>126</v>
      </c>
      <c r="AJ20" s="36" t="s">
        <v>126</v>
      </c>
      <c r="AK20" s="36" t="s">
        <v>126</v>
      </c>
      <c r="AL20" s="36" t="s">
        <v>126</v>
      </c>
      <c r="AM20" s="36" t="s">
        <v>126</v>
      </c>
      <c r="AN20" s="63">
        <f t="shared" si="1"/>
        <v>0.153</v>
      </c>
    </row>
    <row r="21" spans="1:40">
      <c r="A21" s="64" t="s">
        <v>151</v>
      </c>
      <c r="B21" s="44" t="s">
        <v>152</v>
      </c>
      <c r="C21" s="32" t="s">
        <v>153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126</v>
      </c>
      <c r="U21" s="36" t="s">
        <v>126</v>
      </c>
      <c r="V21" s="36" t="s">
        <v>126</v>
      </c>
      <c r="W21" s="36" t="s">
        <v>126</v>
      </c>
      <c r="X21" s="36" t="s">
        <v>126</v>
      </c>
      <c r="Y21" s="36" t="s">
        <v>126</v>
      </c>
      <c r="Z21" s="36" t="s">
        <v>126</v>
      </c>
      <c r="AA21" s="36" t="s">
        <v>126</v>
      </c>
      <c r="AB21" s="36" t="s">
        <v>126</v>
      </c>
      <c r="AC21" s="36" t="s">
        <v>126</v>
      </c>
      <c r="AD21" s="36" t="s">
        <v>126</v>
      </c>
      <c r="AE21" s="36" t="s">
        <v>126</v>
      </c>
      <c r="AF21" s="36" t="s">
        <v>126</v>
      </c>
      <c r="AG21" s="36" t="s">
        <v>126</v>
      </c>
      <c r="AH21" s="36" t="s">
        <v>126</v>
      </c>
      <c r="AI21" s="36" t="s">
        <v>126</v>
      </c>
      <c r="AJ21" s="36" t="s">
        <v>126</v>
      </c>
      <c r="AK21" s="36" t="s">
        <v>126</v>
      </c>
      <c r="AL21" s="36" t="s">
        <v>126</v>
      </c>
      <c r="AM21" s="36" t="s">
        <v>126</v>
      </c>
      <c r="AN21" s="63">
        <f t="shared" si="1"/>
        <v>0.10199999999999999</v>
      </c>
    </row>
    <row r="22" spans="1:40">
      <c r="A22" s="64" t="s">
        <v>154</v>
      </c>
      <c r="B22" s="44" t="s">
        <v>155</v>
      </c>
      <c r="C22" s="32" t="s">
        <v>156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126</v>
      </c>
      <c r="U22" s="36" t="s">
        <v>126</v>
      </c>
      <c r="V22" s="36" t="s">
        <v>126</v>
      </c>
      <c r="W22" s="36" t="s">
        <v>126</v>
      </c>
      <c r="X22" s="36" t="s">
        <v>126</v>
      </c>
      <c r="Y22" s="36" t="s">
        <v>126</v>
      </c>
      <c r="Z22" s="36" t="s">
        <v>126</v>
      </c>
      <c r="AA22" s="36" t="s">
        <v>126</v>
      </c>
      <c r="AB22" s="36" t="s">
        <v>126</v>
      </c>
      <c r="AC22" s="36" t="s">
        <v>126</v>
      </c>
      <c r="AD22" s="36" t="s">
        <v>126</v>
      </c>
      <c r="AE22" s="36" t="s">
        <v>126</v>
      </c>
      <c r="AF22" s="36" t="s">
        <v>126</v>
      </c>
      <c r="AG22" s="36" t="s">
        <v>126</v>
      </c>
      <c r="AH22" s="36" t="s">
        <v>126</v>
      </c>
      <c r="AI22" s="36" t="s">
        <v>126</v>
      </c>
      <c r="AJ22" s="36" t="s">
        <v>126</v>
      </c>
      <c r="AK22" s="36" t="s">
        <v>126</v>
      </c>
      <c r="AL22" s="36" t="s">
        <v>126</v>
      </c>
      <c r="AM22" s="36" t="s">
        <v>126</v>
      </c>
      <c r="AN22" s="63">
        <f t="shared" si="1"/>
        <v>0.10199999999999999</v>
      </c>
    </row>
    <row r="23" spans="1:40">
      <c r="A23" s="64" t="s">
        <v>157</v>
      </c>
      <c r="B23" s="44" t="s">
        <v>44</v>
      </c>
      <c r="C23" s="32" t="s">
        <v>158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126</v>
      </c>
      <c r="U23" s="36" t="s">
        <v>126</v>
      </c>
      <c r="V23" s="36" t="s">
        <v>126</v>
      </c>
      <c r="W23" s="36" t="s">
        <v>126</v>
      </c>
      <c r="X23" s="36" t="s">
        <v>126</v>
      </c>
      <c r="Y23" s="36" t="s">
        <v>126</v>
      </c>
      <c r="Z23" s="36" t="s">
        <v>126</v>
      </c>
      <c r="AA23" s="36" t="s">
        <v>126</v>
      </c>
      <c r="AB23" s="36" t="s">
        <v>126</v>
      </c>
      <c r="AC23" s="36" t="s">
        <v>126</v>
      </c>
      <c r="AD23" s="36" t="s">
        <v>126</v>
      </c>
      <c r="AE23" s="36" t="s">
        <v>126</v>
      </c>
      <c r="AF23" s="36" t="s">
        <v>126</v>
      </c>
      <c r="AG23" s="36" t="s">
        <v>126</v>
      </c>
      <c r="AH23" s="36" t="s">
        <v>126</v>
      </c>
      <c r="AI23" s="36" t="s">
        <v>126</v>
      </c>
      <c r="AJ23" s="36" t="s">
        <v>126</v>
      </c>
      <c r="AK23" s="36" t="s">
        <v>126</v>
      </c>
      <c r="AL23" s="36" t="s">
        <v>126</v>
      </c>
      <c r="AM23" s="36" t="s">
        <v>126</v>
      </c>
      <c r="AN23" s="63">
        <f t="shared" si="1"/>
        <v>7.6499999999999999E-2</v>
      </c>
    </row>
    <row r="24" spans="1:40">
      <c r="A24" s="64" t="s">
        <v>159</v>
      </c>
      <c r="B24" s="44" t="s">
        <v>160</v>
      </c>
      <c r="C24" s="32" t="s">
        <v>161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126</v>
      </c>
      <c r="U24" s="36" t="s">
        <v>126</v>
      </c>
      <c r="V24" s="36" t="s">
        <v>126</v>
      </c>
      <c r="W24" s="36" t="s">
        <v>126</v>
      </c>
      <c r="X24" s="36" t="s">
        <v>126</v>
      </c>
      <c r="Y24" s="36" t="s">
        <v>126</v>
      </c>
      <c r="Z24" s="36" t="s">
        <v>126</v>
      </c>
      <c r="AA24" s="36" t="s">
        <v>126</v>
      </c>
      <c r="AB24" s="36" t="s">
        <v>126</v>
      </c>
      <c r="AC24" s="36" t="s">
        <v>126</v>
      </c>
      <c r="AD24" s="36" t="s">
        <v>126</v>
      </c>
      <c r="AE24" s="36" t="s">
        <v>126</v>
      </c>
      <c r="AF24" s="36" t="s">
        <v>126</v>
      </c>
      <c r="AG24" s="36" t="s">
        <v>126</v>
      </c>
      <c r="AH24" s="36" t="s">
        <v>126</v>
      </c>
      <c r="AI24" s="36" t="s">
        <v>126</v>
      </c>
      <c r="AJ24" s="36" t="s">
        <v>126</v>
      </c>
      <c r="AK24" s="36" t="s">
        <v>126</v>
      </c>
      <c r="AL24" s="36" t="s">
        <v>126</v>
      </c>
      <c r="AM24" s="36" t="s">
        <v>126</v>
      </c>
      <c r="AN24" s="63">
        <f t="shared" si="1"/>
        <v>6.3750000000000001E-2</v>
      </c>
    </row>
    <row r="25" spans="1:40">
      <c r="A25" s="64" t="s">
        <v>162</v>
      </c>
      <c r="B25" s="44" t="s">
        <v>163</v>
      </c>
      <c r="C25" s="32" t="s">
        <v>164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126</v>
      </c>
      <c r="U25" s="36" t="s">
        <v>126</v>
      </c>
      <c r="V25" s="36" t="s">
        <v>126</v>
      </c>
      <c r="W25" s="36" t="s">
        <v>126</v>
      </c>
      <c r="X25" s="36" t="s">
        <v>126</v>
      </c>
      <c r="Y25" s="36" t="s">
        <v>126</v>
      </c>
      <c r="Z25" s="36" t="s">
        <v>126</v>
      </c>
      <c r="AA25" s="36" t="s">
        <v>126</v>
      </c>
      <c r="AB25" s="36" t="s">
        <v>126</v>
      </c>
      <c r="AC25" s="36" t="s">
        <v>126</v>
      </c>
      <c r="AD25" s="36" t="s">
        <v>126</v>
      </c>
      <c r="AE25" s="36" t="s">
        <v>126</v>
      </c>
      <c r="AF25" s="36" t="s">
        <v>126</v>
      </c>
      <c r="AG25" s="36" t="s">
        <v>126</v>
      </c>
      <c r="AH25" s="36" t="s">
        <v>126</v>
      </c>
      <c r="AI25" s="36" t="s">
        <v>126</v>
      </c>
      <c r="AJ25" s="36" t="s">
        <v>126</v>
      </c>
      <c r="AK25" s="36" t="s">
        <v>126</v>
      </c>
      <c r="AL25" s="36" t="s">
        <v>126</v>
      </c>
      <c r="AM25" s="36" t="s">
        <v>126</v>
      </c>
      <c r="AN25" s="63">
        <f t="shared" si="1"/>
        <v>5.0999999999999997E-2</v>
      </c>
    </row>
    <row r="26" spans="1:40" ht="24.75" thickBot="1">
      <c r="A26" s="39" t="s">
        <v>165</v>
      </c>
      <c r="B26" s="45" t="s">
        <v>166</v>
      </c>
      <c r="C26" s="23" t="s">
        <v>167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126</v>
      </c>
      <c r="AC26" s="42" t="s">
        <v>126</v>
      </c>
      <c r="AD26" s="42" t="s">
        <v>126</v>
      </c>
      <c r="AE26" s="42" t="s">
        <v>126</v>
      </c>
      <c r="AF26" s="42" t="s">
        <v>126</v>
      </c>
      <c r="AG26" s="42" t="s">
        <v>126</v>
      </c>
      <c r="AH26" s="42" t="s">
        <v>126</v>
      </c>
      <c r="AI26" s="42" t="s">
        <v>126</v>
      </c>
      <c r="AJ26" s="42" t="s">
        <v>126</v>
      </c>
      <c r="AK26" s="42" t="s">
        <v>126</v>
      </c>
      <c r="AL26" s="42" t="s">
        <v>126</v>
      </c>
      <c r="AM26" s="42" t="s">
        <v>126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168</v>
      </c>
    </row>
    <row r="2" spans="1:1" s="19" customFormat="1" ht="15" customHeight="1">
      <c r="A2" s="18" t="s">
        <v>169</v>
      </c>
    </row>
    <row r="3" spans="1:1" s="19" customFormat="1" ht="15" customHeight="1">
      <c r="A3" s="18" t="s">
        <v>170</v>
      </c>
    </row>
    <row r="4" spans="1:1" s="19" customFormat="1" ht="15" customHeight="1">
      <c r="A4" s="18" t="s">
        <v>171</v>
      </c>
    </row>
    <row r="5" spans="1:1" s="19" customFormat="1" ht="15" customHeight="1">
      <c r="A5" s="18" t="s">
        <v>172</v>
      </c>
    </row>
    <row r="6" spans="1:1" s="19" customFormat="1" ht="15" customHeight="1">
      <c r="A6" s="18" t="s">
        <v>173</v>
      </c>
    </row>
    <row r="7" spans="1:1" s="19" customFormat="1" ht="15" customHeight="1">
      <c r="A7" s="18" t="s">
        <v>174</v>
      </c>
    </row>
    <row r="8" spans="1:1" s="19" customFormat="1" ht="15" customHeight="1">
      <c r="A8" s="18" t="s">
        <v>175</v>
      </c>
    </row>
    <row r="9" spans="1:1" s="19" customFormat="1" ht="15" customHeight="1">
      <c r="A9" s="18" t="s">
        <v>176</v>
      </c>
    </row>
    <row r="10" spans="1:1" s="19" customFormat="1" ht="15" customHeight="1">
      <c r="A10" s="18" t="s">
        <v>177</v>
      </c>
    </row>
    <row r="11" spans="1:1" s="19" customFormat="1" ht="15" customHeight="1">
      <c r="A11" s="18" t="s">
        <v>178</v>
      </c>
    </row>
    <row r="12" spans="1:1" s="19" customFormat="1" ht="15" customHeight="1">
      <c r="A12" s="18" t="s">
        <v>179</v>
      </c>
    </row>
    <row r="13" spans="1:1" s="19" customFormat="1" ht="15" customHeight="1">
      <c r="A13" s="18" t="s">
        <v>180</v>
      </c>
    </row>
    <row r="14" spans="1:1" s="19" customFormat="1" ht="15" customHeight="1">
      <c r="A14" s="18" t="s">
        <v>181</v>
      </c>
    </row>
    <row r="15" spans="1:1" s="19" customFormat="1" ht="15" customHeight="1">
      <c r="A15" s="18" t="s">
        <v>182</v>
      </c>
    </row>
    <row r="16" spans="1:1" s="19" customFormat="1" ht="15" customHeight="1">
      <c r="A16" s="18" t="s">
        <v>183</v>
      </c>
    </row>
    <row r="17" spans="1:1" s="19" customFormat="1" ht="15" customHeight="1">
      <c r="A17" s="18" t="s">
        <v>184</v>
      </c>
    </row>
    <row r="18" spans="1:1" s="19" customFormat="1" ht="15" customHeight="1">
      <c r="A18" s="18" t="s">
        <v>185</v>
      </c>
    </row>
    <row r="19" spans="1:1" s="19" customFormat="1" ht="15" customHeight="1">
      <c r="A19" s="18" t="s">
        <v>186</v>
      </c>
    </row>
    <row r="20" spans="1:1" s="19" customFormat="1" ht="15" customHeight="1">
      <c r="A20" s="18" t="s">
        <v>187</v>
      </c>
    </row>
    <row r="21" spans="1:1" s="19" customFormat="1" ht="15" customHeight="1">
      <c r="A21" s="18" t="s">
        <v>188</v>
      </c>
    </row>
    <row r="22" spans="1:1" s="19" customFormat="1" ht="15" customHeight="1">
      <c r="A22" s="18" t="s">
        <v>189</v>
      </c>
    </row>
    <row r="23" spans="1:1" s="19" customFormat="1" ht="15" customHeight="1">
      <c r="A23" s="18" t="s">
        <v>190</v>
      </c>
    </row>
    <row r="24" spans="1:1" s="19" customFormat="1" ht="15" customHeight="1">
      <c r="A24" s="18" t="s">
        <v>191</v>
      </c>
    </row>
    <row r="25" spans="1:1" s="19" customFormat="1" ht="15" customHeight="1">
      <c r="A25" s="18" t="s">
        <v>192</v>
      </c>
    </row>
    <row r="26" spans="1:1" s="19" customFormat="1" ht="15" customHeight="1">
      <c r="A26" s="18" t="s">
        <v>193</v>
      </c>
    </row>
    <row r="27" spans="1:1" s="19" customFormat="1" ht="15" customHeight="1">
      <c r="A27" s="18" t="s">
        <v>194</v>
      </c>
    </row>
    <row r="28" spans="1:1" s="19" customFormat="1" ht="15" customHeight="1">
      <c r="A28" s="18" t="s">
        <v>195</v>
      </c>
    </row>
    <row r="29" spans="1:1" s="19" customFormat="1" ht="15" customHeight="1">
      <c r="A29" s="18" t="s">
        <v>196</v>
      </c>
    </row>
    <row r="30" spans="1:1" s="19" customFormat="1" ht="15" customHeight="1">
      <c r="A30" s="18" t="s">
        <v>197</v>
      </c>
    </row>
    <row r="31" spans="1:1" s="19" customFormat="1" ht="15" customHeight="1">
      <c r="A31" s="18" t="s">
        <v>198</v>
      </c>
    </row>
    <row r="32" spans="1:1" s="19" customFormat="1" ht="15" customHeight="1">
      <c r="A32" s="18" t="s">
        <v>199</v>
      </c>
    </row>
    <row r="33" spans="1:1" s="19" customFormat="1" ht="15" customHeight="1">
      <c r="A33" s="18" t="s">
        <v>200</v>
      </c>
    </row>
    <row r="34" spans="1:1" s="19" customFormat="1" ht="15" customHeight="1">
      <c r="A34" s="18" t="s">
        <v>201</v>
      </c>
    </row>
    <row r="35" spans="1:1" s="19" customFormat="1" ht="15" customHeight="1">
      <c r="A35" s="18" t="s">
        <v>202</v>
      </c>
    </row>
    <row r="36" spans="1:1" s="19" customFormat="1" ht="15" customHeight="1">
      <c r="A36" s="18" t="s">
        <v>203</v>
      </c>
    </row>
    <row r="37" spans="1:1" s="19" customFormat="1" ht="15" customHeight="1">
      <c r="A37" s="18" t="s">
        <v>204</v>
      </c>
    </row>
    <row r="38" spans="1:1" s="19" customFormat="1" ht="15" customHeight="1">
      <c r="A38" s="18" t="s">
        <v>205</v>
      </c>
    </row>
    <row r="39" spans="1:1" s="19" customFormat="1" ht="15" customHeight="1">
      <c r="A39" s="18" t="s">
        <v>206</v>
      </c>
    </row>
    <row r="40" spans="1:1" s="19" customFormat="1" ht="15" customHeight="1">
      <c r="A40" s="18" t="s">
        <v>207</v>
      </c>
    </row>
    <row r="41" spans="1:1" s="19" customFormat="1" ht="15" customHeight="1">
      <c r="A41" s="18" t="s">
        <v>208</v>
      </c>
    </row>
    <row r="42" spans="1:1" s="19" customFormat="1" ht="15" customHeight="1">
      <c r="A42" s="18" t="s">
        <v>209</v>
      </c>
    </row>
    <row r="43" spans="1:1" s="19" customFormat="1" ht="15" customHeight="1">
      <c r="A43" s="18" t="s">
        <v>210</v>
      </c>
    </row>
    <row r="44" spans="1:1" s="19" customFormat="1" ht="15" customHeight="1">
      <c r="A44" s="18" t="s">
        <v>211</v>
      </c>
    </row>
    <row r="45" spans="1:1" s="19" customFormat="1" ht="15" customHeight="1">
      <c r="A45" s="18" t="s">
        <v>212</v>
      </c>
    </row>
    <row r="46" spans="1:1" s="19" customFormat="1" ht="15" customHeight="1">
      <c r="A46" s="18" t="s">
        <v>213</v>
      </c>
    </row>
    <row r="47" spans="1:1" s="19" customFormat="1" ht="15" customHeight="1">
      <c r="A47" s="18" t="s">
        <v>214</v>
      </c>
    </row>
    <row r="48" spans="1:1" s="19" customFormat="1" ht="15" customHeight="1">
      <c r="A48" s="18" t="s">
        <v>215</v>
      </c>
    </row>
    <row r="49" spans="1:1" s="19" customFormat="1" ht="15" customHeight="1">
      <c r="A49" s="18" t="s">
        <v>216</v>
      </c>
    </row>
    <row r="50" spans="1:1" s="19" customFormat="1" ht="15" customHeight="1">
      <c r="A50" s="18" t="s">
        <v>217</v>
      </c>
    </row>
    <row r="51" spans="1:1" s="19" customFormat="1" ht="15" customHeight="1">
      <c r="A51" s="18" t="s">
        <v>218</v>
      </c>
    </row>
    <row r="52" spans="1:1" s="19" customFormat="1" ht="15" customHeight="1">
      <c r="A52" s="18" t="s">
        <v>219</v>
      </c>
    </row>
    <row r="53" spans="1:1" s="19" customFormat="1" ht="15" customHeight="1">
      <c r="A53" s="18" t="s">
        <v>220</v>
      </c>
    </row>
    <row r="54" spans="1:1" s="19" customFormat="1" ht="15" customHeight="1">
      <c r="A54" s="18" t="s">
        <v>221</v>
      </c>
    </row>
    <row r="55" spans="1:1" s="19" customFormat="1" ht="15" customHeight="1">
      <c r="A55" s="18" t="s">
        <v>222</v>
      </c>
    </row>
    <row r="56" spans="1:1" s="19" customFormat="1" ht="15" customHeight="1">
      <c r="A56" s="18" t="s">
        <v>223</v>
      </c>
    </row>
    <row r="57" spans="1:1" s="19" customFormat="1" ht="15" customHeight="1">
      <c r="A57" s="18" t="s">
        <v>2</v>
      </c>
    </row>
    <row r="58" spans="1:1" s="19" customFormat="1" ht="15" customHeight="1">
      <c r="A58" s="18" t="s">
        <v>224</v>
      </c>
    </row>
    <row r="59" spans="1:1" s="19" customFormat="1" ht="15" customHeight="1">
      <c r="A59" s="18" t="s">
        <v>225</v>
      </c>
    </row>
    <row r="60" spans="1:1" s="19" customFormat="1" ht="15" customHeight="1">
      <c r="A60" s="18" t="s">
        <v>226</v>
      </c>
    </row>
    <row r="61" spans="1:1" s="19" customFormat="1" ht="15" customHeight="1">
      <c r="A61" s="18" t="s">
        <v>227</v>
      </c>
    </row>
    <row r="62" spans="1:1" s="19" customFormat="1" ht="15" customHeight="1">
      <c r="A62" s="18" t="s">
        <v>228</v>
      </c>
    </row>
    <row r="63" spans="1:1" s="19" customFormat="1" ht="15" customHeight="1">
      <c r="A63" s="18" t="s">
        <v>229</v>
      </c>
    </row>
    <row r="64" spans="1:1" s="19" customFormat="1" ht="15" customHeight="1">
      <c r="A64" s="18" t="s">
        <v>230</v>
      </c>
    </row>
    <row r="65" spans="1:1" s="19" customFormat="1" ht="15" customHeight="1">
      <c r="A65" s="18" t="s">
        <v>231</v>
      </c>
    </row>
    <row r="66" spans="1:1" s="19" customFormat="1" ht="15" customHeight="1">
      <c r="A66" s="18" t="s">
        <v>232</v>
      </c>
    </row>
    <row r="67" spans="1:1" s="19" customFormat="1" ht="15" customHeight="1">
      <c r="A67" s="18" t="s">
        <v>233</v>
      </c>
    </row>
    <row r="68" spans="1:1" s="19" customFormat="1" ht="15" customHeight="1">
      <c r="A68" s="18" t="s">
        <v>234</v>
      </c>
    </row>
    <row r="69" spans="1:1" s="19" customFormat="1" ht="15" customHeight="1">
      <c r="A69" s="18" t="s">
        <v>235</v>
      </c>
    </row>
    <row r="70" spans="1:1" s="19" customFormat="1" ht="15" customHeight="1">
      <c r="A70" s="18" t="s">
        <v>236</v>
      </c>
    </row>
    <row r="71" spans="1:1" s="19" customFormat="1" ht="15" customHeight="1">
      <c r="A71" s="18" t="s">
        <v>237</v>
      </c>
    </row>
    <row r="72" spans="1:1" s="19" customFormat="1" ht="15" customHeight="1">
      <c r="A72" s="18" t="s">
        <v>238</v>
      </c>
    </row>
    <row r="73" spans="1:1" s="19" customFormat="1" ht="15" customHeight="1">
      <c r="A73" s="18" t="s">
        <v>239</v>
      </c>
    </row>
    <row r="74" spans="1:1" s="19" customFormat="1" ht="15" customHeight="1">
      <c r="A74" s="18" t="s">
        <v>240</v>
      </c>
    </row>
    <row r="75" spans="1:1" s="19" customFormat="1" ht="15" customHeight="1">
      <c r="A75" s="18" t="s">
        <v>241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D6DE7588-7DA2-4D8C-9CE6-46FED61E0EC9" xsi:nil="true"/>
    <alreadyChecked xmlns="D6DE7588-7DA2-4D8C-9CE6-46FED61E0EC9">true</alreadyChecked>
    <xd_ProgID xmlns="http://schemas.microsoft.com/sharepoint/v3" xsi:nil="true"/>
    <needDetail xmlns="D6DE7588-7DA2-4D8C-9CE6-46FED61E0EC9">false</needDetai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83CAEBC52D1ABB469FCB6AB030FF8E1C" ma:contentTypeVersion="" ma:contentTypeDescription="" ma:contentTypeScope="" ma:versionID="bdbf9c74cac07747316f8a68115a3f2e">
  <xsd:schema xmlns:xsd="http://www.w3.org/2001/XMLSchema" xmlns:xs="http://www.w3.org/2001/XMLSchema" xmlns:p="http://schemas.microsoft.com/office/2006/metadata/properties" xmlns:ns1="http://schemas.microsoft.com/sharepoint/v3" xmlns:ns2="D6DE7588-7DA2-4D8C-9CE6-46FED61E0EC9" targetNamespace="http://schemas.microsoft.com/office/2006/metadata/properties" ma:root="true" ma:fieldsID="5b356ad7d5fb0e2c4127fcb7aef1efea" ns1:_="" ns2:_="">
    <xsd:import namespace="http://schemas.microsoft.com/sharepoint/v3"/>
    <xsd:import namespace="D6DE7588-7DA2-4D8C-9CE6-46FED61E0EC9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E7588-7DA2-4D8C-9CE6-46FED61E0EC9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6DE7588-7DA2-4D8C-9CE6-46FED61E0EC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8EF629-9886-4EA5-A289-DF5BA9F8FE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6DE7588-7DA2-4D8C-9CE6-46FED61E0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2021-03-13T10:00:02Z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0x0101006CB92C11A11C4849B1A04E87CB5CBA3E0083CAEBC52D1ABB469FCB6AB030FF8E1C</vt:lpwstr>
  </property>
</Properties>
</file>