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</workbook>
</file>

<file path=xl/calcChain.xml><?xml version="1.0" encoding="utf-8"?>
<calcChain xmlns="http://schemas.openxmlformats.org/spreadsheetml/2006/main">
  <c r="N121" i="2" l="1"/>
  <c r="N113" i="2"/>
  <c r="N112" i="2"/>
  <c r="N103" i="2"/>
  <c r="N104" i="2"/>
  <c r="N102" i="2"/>
  <c r="N94" i="2"/>
  <c r="N93" i="2"/>
  <c r="N83" i="2"/>
  <c r="N84" i="2"/>
  <c r="N85" i="2"/>
  <c r="N82" i="2"/>
  <c r="N74" i="2"/>
  <c r="N66" i="2"/>
  <c r="N58" i="2"/>
  <c r="N50" i="2"/>
  <c r="N49" i="2"/>
  <c r="N41" i="2"/>
  <c r="N29" i="2"/>
  <c r="N30" i="2"/>
  <c r="N31" i="2"/>
  <c r="N28" i="2"/>
  <c r="N19" i="2"/>
  <c r="O121" i="2"/>
  <c r="O113" i="2"/>
  <c r="O112" i="2"/>
  <c r="O103" i="2"/>
  <c r="O104" i="2"/>
  <c r="O102" i="2"/>
  <c r="O94" i="2"/>
  <c r="O93" i="2"/>
  <c r="O83" i="2"/>
  <c r="O84" i="2"/>
  <c r="O85" i="2"/>
  <c r="O82" i="2"/>
  <c r="O74" i="2"/>
  <c r="O66" i="2"/>
  <c r="O58" i="2"/>
  <c r="O50" i="2"/>
  <c r="O49" i="2"/>
  <c r="O41" i="2"/>
  <c r="O29" i="2"/>
  <c r="O30" i="2"/>
  <c r="O31" i="2"/>
  <c r="O28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121" i="2"/>
  <c r="Q121" i="2"/>
  <c r="R121" i="2"/>
  <c r="P113" i="2"/>
  <c r="Q113" i="2"/>
  <c r="R113" i="2"/>
  <c r="P112" i="2"/>
  <c r="P103" i="2"/>
  <c r="Q103" i="2"/>
  <c r="R103" i="2"/>
  <c r="P104" i="2"/>
  <c r="Q104" i="2"/>
  <c r="R104" i="2"/>
  <c r="P102" i="2"/>
  <c r="Q102" i="2"/>
  <c r="R102" i="2"/>
  <c r="P94" i="2"/>
  <c r="Q94" i="2"/>
  <c r="R94" i="2"/>
  <c r="P93" i="2"/>
  <c r="P83" i="2"/>
  <c r="Q83" i="2"/>
  <c r="R83" i="2"/>
  <c r="P84" i="2"/>
  <c r="Q84" i="2"/>
  <c r="R84" i="2"/>
  <c r="P85" i="2"/>
  <c r="Q85" i="2"/>
  <c r="R85" i="2"/>
  <c r="P82" i="2"/>
  <c r="Q82" i="2"/>
  <c r="R82" i="2"/>
  <c r="P74" i="2"/>
  <c r="Q74" i="2"/>
  <c r="R74" i="2"/>
  <c r="P66" i="2"/>
  <c r="Q66" i="2"/>
  <c r="R66" i="2"/>
  <c r="P58" i="2"/>
  <c r="Q58" i="2"/>
  <c r="R58" i="2"/>
  <c r="P50" i="2"/>
  <c r="Q50" i="2"/>
  <c r="R50" i="2"/>
  <c r="P49" i="2"/>
  <c r="P41" i="2"/>
  <c r="Q41" i="2"/>
  <c r="R41" i="2"/>
  <c r="P29" i="2"/>
  <c r="Q29" i="2"/>
  <c r="R29" i="2"/>
  <c r="P30" i="2"/>
  <c r="P31" i="2"/>
  <c r="Q31" i="2"/>
  <c r="R31" i="2"/>
  <c r="P28" i="2"/>
  <c r="Q28" i="2"/>
  <c r="R28" i="2"/>
  <c r="O19" i="2"/>
  <c r="Q112" i="2"/>
  <c r="R112" i="2"/>
  <c r="R59" i="2"/>
  <c r="R67" i="2"/>
  <c r="R105" i="2"/>
  <c r="R122" i="2"/>
  <c r="Q93" i="2"/>
  <c r="R93" i="2"/>
  <c r="R86" i="2"/>
  <c r="Q49" i="2"/>
  <c r="R49" i="2"/>
  <c r="Q30" i="2"/>
  <c r="R30" i="2"/>
  <c r="R75" i="2"/>
  <c r="R114" i="2"/>
  <c r="R95" i="2"/>
  <c r="R51" i="2"/>
  <c r="P19" i="2"/>
  <c r="Q19" i="2"/>
  <c r="R19" i="2"/>
  <c r="R20" i="2"/>
  <c r="R42" i="2"/>
  <c r="R32" i="2"/>
  <c r="R129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<sst xmlns="http://schemas.openxmlformats.org/spreadsheetml/2006/main" count="656" uniqueCount="236">
  <si>
    <t>2021 m. vasario 10 d.</t>
  </si>
  <si>
    <t>Pareiškėjas:</t>
  </si>
  <si>
    <t>Lietuvos pulo federacija</t>
  </si>
  <si>
    <t xml:space="preserve">           (Pareiškėjo pavadinimas)</t>
  </si>
  <si>
    <t>Savanorių per. 363-102, Kaunas 37068657573, pulofederacija@gmail.com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</si>
  <si>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</si>
  <si>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</si>
  <si>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</si>
  <si>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</si>
  <si>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</si>
  <si>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</si>
  <si>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</si>
  <si>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</si>
  <si>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</si>
  <si>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</si>
  <si>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</si>
  <si>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</si>
  <si>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</si>
  <si>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</si>
  <si>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</si>
  <si>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</si>
  <si>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</si>
  <si>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</si>
  <si>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</si>
  <si>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</si>
  <si>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</si>
  <si>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2016.11.15 Pasaulio jaunimo pulo čempionatas (Šanchajus, Kinija)</t>
  </si>
  <si>
    <t xml:space="preserve">(sporto renginio pavadinimas) </t>
  </si>
  <si>
    <t>Kęstutis Žadeikis jaun.</t>
  </si>
  <si>
    <t>pulas-9</t>
  </si>
  <si>
    <t>neolimpinė</t>
  </si>
  <si>
    <t>JPČ</t>
  </si>
  <si>
    <t>Taip</t>
  </si>
  <si>
    <t>Iš viso:</t>
  </si>
  <si>
    <t>PRIDEDAMA. ____________________________________________________________________________________________________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</si>
  <si>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</si>
  <si>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2016.07.25 Europos jaunimo čempionatas (Tirana, Albanija)</t>
  </si>
  <si>
    <t>Nuoroda į protokolą:</t>
  </si>
  <si>
    <t>pulas-8</t>
  </si>
  <si>
    <t>JEČ</t>
  </si>
  <si>
    <t>Ne</t>
  </si>
  <si>
    <t>pulas-10</t>
  </si>
  <si>
    <t>pulas-14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</si>
  <si>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</si>
  <si>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2016.04.02 Europos čempionatas (Sankt Johan, Austrija)</t>
  </si>
  <si>
    <t>Pijus Labutis</t>
  </si>
  <si>
    <t>EČ</t>
  </si>
  <si>
    <t>2017.03.31 Europos čempionatas (Albufeira, Portugalija)</t>
  </si>
  <si>
    <t>Tatjana Vaitkienė</t>
  </si>
  <si>
    <t>2017.07.31 Europos jaunimo čempionatas (Leende, Nyderlandai)</t>
  </si>
  <si>
    <t>Evelina Jurelevičiūtė</t>
  </si>
  <si>
    <t>2017.08.22 Europos U23 čempionatas (Leende, Nyderlandai)</t>
  </si>
  <si>
    <t>2017.12.07 Pasaulio pulo čempionatas (Doha, Kataras)</t>
  </si>
  <si>
    <t>PČ</t>
  </si>
  <si>
    <t>2018.07.19 Europos čempionatas (Veldhovenas, Nyderlandai)</t>
  </si>
  <si>
    <t>Simona Milišauskaitė</t>
  </si>
  <si>
    <t>2018.07.19 Europos U23 čempionatas (Veldhovenas, Nyderlandai)</t>
  </si>
  <si>
    <t>2019.05.01 Europos čempionatas (Trevizas, Italija)</t>
  </si>
  <si>
    <t>Maksim Suchanov</t>
  </si>
  <si>
    <t>2019.05.04 Europos U23 čempionatas (Trevizas, Italija)</t>
  </si>
  <si>
    <t>2019.12.14 Pasaulio pulo čempionatas (Doha, Kataras)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</si>
  <si>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</si>
  <si>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</si>
  <si>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</si>
  <si>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</si>
  <si>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t>Prezidentas</t>
  </si>
  <si>
    <t>Tomas Brikmanis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</si>
  <si>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</si>
  <si>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</si>
  <si>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</si>
  <si>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</si>
  <si>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</si>
  <si>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</si>
  <si>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</si>
  <si>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</si>
  <si>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</si>
  <si>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</si>
  <si>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</si>
  <si>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</si>
  <si>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</si>
  <si>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</si>
  <si>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</si>
  <si>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</si>
  <si>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</si>
  <si>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</si>
  <si>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</si>
  <si>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</si>
  <si>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</si>
  <si>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</si>
  <si>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</si>
  <si>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</si>
  <si>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</si>
  <si>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</si>
  <si>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</si>
  <si>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</si>
  <si>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</si>
  <si>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</si>
  <si>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</si>
  <si>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</si>
  <si>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</si>
  <si>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</si>
  <si>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</si>
  <si>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</si>
  <si>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</si>
  <si>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</si>
  <si>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</si>
  <si>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</si>
  <si>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</si>
  <si>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</si>
  <si>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</si>
  <si>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</si>
  <si>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</si>
  <si>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</si>
  <si>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</si>
  <si>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</si>
  <si>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</si>
  <si>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</si>
  <si>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</si>
  <si>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</si>
  <si>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</si>
  <si>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</si>
  <si>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</si>
  <si>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</si>
  <si>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</si>
  <si>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</si>
  <si>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</si>
  <si>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</si>
  <si>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</si>
  <si>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</si>
  <si>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</si>
  <si>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</si>
  <si>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</si>
  <si>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</si>
  <si>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</si>
  <si>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</si>
  <si>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</si>
  <si>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</si>
  <si>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</si>
  <si>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</si>
  <si>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</si>
  <si>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</si>
  <si>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</si>
  <si>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</si>
  <si>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JnPČ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</si>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</sst>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vertical="center"/>
    </xf>
    <xf numFmtId="2" fontId="5" fillId="3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9" fillId="0" borderId="0" xfId="1"/>
    <xf numFmtId="0" fontId="2" fillId="0" borderId="8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2" fontId="5" fillId="0" borderId="0" xfId="0" applyNumberFormat="1" applyFont="1" applyBorder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left" vertical="center" wrapText="1" indent="1"/>
    </xf>
    <xf numFmtId="0" fontId="16" fillId="0" borderId="0" xfId="0" applyFont="1"/>
    <xf numFmtId="3" fontId="2" fillId="0" borderId="0" xfId="0" applyNumberFormat="1" applyFont="1" applyAlignment="1">
      <alignment vertical="center"/>
    </xf>
    <xf numFmtId="0" fontId="13" fillId="0" borderId="0" xfId="0" applyFont="1" applyBorder="1" applyAlignment="1">
      <alignment horizontal="center"/>
    </xf>
    <xf numFmtId="0" fontId="6" fillId="5" borderId="2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/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vertical="center"/>
    </xf>
    <xf numFmtId="0" fontId="19" fillId="0" borderId="20" xfId="0" applyFont="1" applyBorder="1" applyAlignment="1">
      <alignment horizontal="center" vertical="center" wrapText="1"/>
    </xf>
    <xf numFmtId="0" fontId="26" fillId="0" borderId="0" xfId="0" applyFont="1"/>
    <xf numFmtId="0" fontId="6" fillId="5" borderId="2" xfId="0" applyFont="1" applyFill="1" applyBorder="1" applyAlignment="1">
      <alignment vertical="center"/>
    </xf>
    <xf numFmtId="2" fontId="6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8" fillId="0" borderId="3" xfId="0" applyFont="1" applyBorder="1" applyAlignment="1">
      <alignment vertical="center" wrapText="1"/>
    </xf>
    <xf numFmtId="0" fontId="20" fillId="0" borderId="0" xfId="0" applyFont="1" applyAlignment="1">
      <alignment horizontal="left"/>
    </xf>
    <xf numFmtId="0" fontId="8" fillId="2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0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23" fillId="4" borderId="5" xfId="0" applyNumberFormat="1" applyFont="1" applyFill="1" applyBorder="1" applyAlignment="1">
      <alignment horizontal="center" vertical="center" wrapText="1"/>
    </xf>
    <xf numFmtId="2" fontId="23" fillId="4" borderId="7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3" fillId="4" borderId="5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2" fontId="30" fillId="0" borderId="5" xfId="0" applyNumberFormat="1" applyFont="1" applyBorder="1" applyAlignment="1">
      <alignment horizontal="center" vertical="center" wrapText="1"/>
    </xf>
    <xf numFmtId="2" fontId="30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2" borderId="1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 textRotation="90"/>
    </xf>
    <xf numFmtId="0" fontId="19" fillId="2" borderId="6" xfId="0" applyFont="1" applyFill="1" applyBorder="1" applyAlignment="1">
      <alignment horizontal="center" vertical="center" textRotation="90"/>
    </xf>
    <xf numFmtId="0" fontId="19" fillId="2" borderId="7" xfId="0" applyFont="1" applyFill="1" applyBorder="1" applyAlignment="1">
      <alignment horizontal="center" vertical="center" textRotation="90"/>
    </xf>
    <xf numFmtId="0" fontId="19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</cellXfs>
  <cellStyles count="2"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140"/>
  <sheetViews>
    <sheetView tabSelected="1" topLeftCell="A95" zoomScaleNormal="100" workbookViewId="0">
      <selection activeCell="B112" sqref="B112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7.5703125" style="1" customWidth="1"/>
    <col min="19" max="16384" width="9.140625" style="1"/>
  </cols>
  <sheetData>
    <row r="1" spans="1:18" s="8" customFormat="1" ht="15.75">
      <c r="D1" s="60"/>
      <c r="E1" s="60"/>
      <c r="F1" s="60"/>
      <c r="G1" s="60"/>
      <c r="H1" s="60"/>
      <c r="I1" s="60"/>
      <c r="J1" s="60"/>
      <c r="K1" s="60"/>
      <c r="L1" s="60"/>
      <c r="N1" s="2"/>
      <c r="O1" s="2"/>
      <c r="P1" s="2"/>
      <c r="Q1" s="2"/>
    </row>
    <row r="2" spans="1:18" s="8" customFormat="1" ht="15.75">
      <c r="B2" s="8" t="s">
        <v>0</v>
      </c>
      <c r="D2" s="60"/>
      <c r="E2" s="60"/>
      <c r="F2" s="60"/>
      <c r="G2" s="60"/>
      <c r="H2" s="60"/>
      <c r="I2" s="60"/>
      <c r="J2" s="60"/>
      <c r="K2" s="60"/>
      <c r="L2" s="60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75" t="s">
        <v>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8"/>
    </row>
    <row r="6" spans="1:18" ht="18.75">
      <c r="A6" s="82" t="s">
        <v>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"/>
    </row>
    <row r="7" spans="1:18" s="8" customFormat="1" ht="15.75">
      <c r="A7" s="60"/>
      <c r="B7" s="92" t="s">
        <v>4</v>
      </c>
      <c r="C7" s="92"/>
      <c r="D7" s="92"/>
      <c r="E7" s="92"/>
      <c r="F7" s="92"/>
      <c r="G7" s="92"/>
      <c r="H7" s="92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0"/>
      <c r="B8" s="83" t="s">
        <v>5</v>
      </c>
      <c r="C8" s="83"/>
      <c r="D8" s="83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0"/>
      <c r="B9" s="48">
        <v>302506654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0"/>
      <c r="B10" s="58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93" t="s">
        <v>7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97" t="s">
        <v>8</v>
      </c>
      <c r="B13" s="88" t="s">
        <v>9</v>
      </c>
      <c r="C13" s="88" t="s">
        <v>10</v>
      </c>
      <c r="D13" s="88" t="s">
        <v>11</v>
      </c>
      <c r="E13" s="84" t="s">
        <v>12</v>
      </c>
      <c r="F13" s="79"/>
      <c r="G13" s="80"/>
      <c r="H13" s="80"/>
      <c r="I13" s="80"/>
      <c r="J13" s="80"/>
      <c r="K13" s="80"/>
      <c r="L13" s="80"/>
      <c r="M13" s="80"/>
      <c r="N13" s="80"/>
      <c r="O13" s="81"/>
      <c r="P13" s="86" t="s">
        <v>13</v>
      </c>
      <c r="Q13" s="99" t="s">
        <v>14</v>
      </c>
      <c r="R13" s="94" t="s">
        <v>15</v>
      </c>
    </row>
    <row r="14" spans="1:18" s="8" customFormat="1" ht="45" customHeight="1">
      <c r="A14" s="97"/>
      <c r="B14" s="88"/>
      <c r="C14" s="88"/>
      <c r="D14" s="88"/>
      <c r="E14" s="98"/>
      <c r="F14" s="84" t="s">
        <v>16</v>
      </c>
      <c r="G14" s="84" t="s">
        <v>17</v>
      </c>
      <c r="H14" s="84" t="s">
        <v>18</v>
      </c>
      <c r="I14" s="89" t="s">
        <v>19</v>
      </c>
      <c r="J14" s="84" t="s">
        <v>20</v>
      </c>
      <c r="K14" s="84" t="s">
        <v>21</v>
      </c>
      <c r="L14" s="84" t="s">
        <v>22</v>
      </c>
      <c r="M14" s="84" t="s">
        <v>23</v>
      </c>
      <c r="N14" s="77" t="s">
        <v>24</v>
      </c>
      <c r="O14" s="77" t="s">
        <v>25</v>
      </c>
      <c r="P14" s="87"/>
      <c r="Q14" s="100"/>
      <c r="R14" s="95"/>
    </row>
    <row r="15" spans="1:18" s="8" customFormat="1" ht="76.150000000000006" customHeight="1">
      <c r="A15" s="97"/>
      <c r="B15" s="88"/>
      <c r="C15" s="88"/>
      <c r="D15" s="88"/>
      <c r="E15" s="85"/>
      <c r="F15" s="85"/>
      <c r="G15" s="85"/>
      <c r="H15" s="85"/>
      <c r="I15" s="90"/>
      <c r="J15" s="85"/>
      <c r="K15" s="85"/>
      <c r="L15" s="85"/>
      <c r="M15" s="85"/>
      <c r="N15" s="78"/>
      <c r="O15" s="78"/>
      <c r="P15" s="87"/>
      <c r="Q15" s="101"/>
      <c r="R15" s="96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 ht="15" customHeight="1">
      <c r="A17" s="66" t="s">
        <v>26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57"/>
      <c r="R17" s="8"/>
      <c r="S17" s="8"/>
    </row>
    <row r="18" spans="1:19" ht="16.899999999999999" customHeight="1">
      <c r="A18" s="64" t="s">
        <v>27</v>
      </c>
      <c r="B18" s="65"/>
      <c r="C18" s="65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7"/>
      <c r="R18" s="8"/>
      <c r="S18" s="8"/>
    </row>
    <row r="19" spans="1:19">
      <c r="A19" s="61">
        <v>1</v>
      </c>
      <c r="B19" s="61" t="s">
        <v>28</v>
      </c>
      <c r="C19" s="12" t="s">
        <v>29</v>
      </c>
      <c r="D19" s="61" t="s">
        <v>30</v>
      </c>
      <c r="E19" s="61">
        <v>1</v>
      </c>
      <c r="F19" s="61" t="s">
        <v>31</v>
      </c>
      <c r="G19" s="61">
        <v>1</v>
      </c>
      <c r="H19" s="61" t="s">
        <v>32</v>
      </c>
      <c r="I19" s="61"/>
      <c r="J19" s="61">
        <v>24</v>
      </c>
      <c r="K19" s="61">
        <v>17</v>
      </c>
      <c r="L19" s="61">
        <v>5</v>
      </c>
      <c r="M19" s="61" t="s">
        <v>32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24</v>
      </c>
      <c r="O19" s="9">
        <f>IF(F19="OŽ",N19,IF(H19="Ne",IF(J19*0.3&lt;J19-L19,N19,0),IF(J19*0.1&lt;J19-L19,N19,0)))</f>
        <v>24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3.8759999999999999</v>
      </c>
      <c r="Q19" s="11">
        <f>IF(ISERROR(P19*100/N19),0,(P19*100/N19))</f>
        <v>16.149999999999999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11.150400000000001</v>
      </c>
      <c r="S19" s="20"/>
    </row>
    <row r="20" spans="1:19" s="8" customFormat="1" ht="15.75" customHeight="1">
      <c r="A20" s="68" t="s">
        <v>33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70"/>
      <c r="R20" s="10">
        <f>SUM(R19:R19)</f>
        <v>11.150400000000001</v>
      </c>
    </row>
    <row r="21" spans="1:19" s="8" customFormat="1" ht="15" customHeight="1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1:19" s="8" customFormat="1" ht="15" customHeight="1">
      <c r="A22" s="24" t="s">
        <v>34</v>
      </c>
      <c r="B22" s="2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6"/>
    </row>
    <row r="23" spans="1:19" s="8" customFormat="1" ht="15" customHeight="1">
      <c r="A23" s="49" t="s">
        <v>35</v>
      </c>
      <c r="B23" s="49"/>
      <c r="C23" s="49"/>
      <c r="D23" s="49"/>
      <c r="E23" s="49"/>
      <c r="F23" s="49"/>
      <c r="G23" s="49"/>
      <c r="H23" s="49"/>
      <c r="I23" s="49"/>
      <c r="J23" s="15"/>
      <c r="K23" s="15"/>
      <c r="L23" s="15"/>
      <c r="M23" s="15"/>
      <c r="N23" s="15"/>
      <c r="O23" s="15"/>
      <c r="P23" s="15"/>
      <c r="Q23" s="15"/>
      <c r="R23" s="16"/>
    </row>
    <row r="24" spans="1:19" s="8" customFormat="1" ht="15" customHeight="1">
      <c r="A24" s="49"/>
      <c r="B24" s="49"/>
      <c r="C24" s="49"/>
      <c r="D24" s="49"/>
      <c r="E24" s="49"/>
      <c r="F24" s="49"/>
      <c r="G24" s="49"/>
      <c r="H24" s="49"/>
      <c r="I24" s="49"/>
      <c r="J24" s="15"/>
      <c r="K24" s="15"/>
      <c r="L24" s="15"/>
      <c r="M24" s="15"/>
      <c r="N24" s="15"/>
      <c r="O24" s="15"/>
      <c r="P24" s="15"/>
      <c r="Q24" s="15"/>
      <c r="R24" s="16"/>
    </row>
    <row r="25" spans="1:19" s="8" customFormat="1" ht="15" customHeight="1">
      <c r="A25" s="66" t="s">
        <v>36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57"/>
    </row>
    <row r="26" spans="1:19" s="8" customFormat="1" ht="16.899999999999999" customHeight="1">
      <c r="A26" s="64" t="s">
        <v>27</v>
      </c>
      <c r="B26" s="65"/>
      <c r="C26" s="6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7"/>
    </row>
    <row r="27" spans="1:19" s="8" customFormat="1">
      <c r="A27" s="66" t="s">
        <v>37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57"/>
    </row>
    <row r="28" spans="1:19" s="8" customFormat="1">
      <c r="A28" s="61">
        <v>1</v>
      </c>
      <c r="B28" s="61" t="s">
        <v>28</v>
      </c>
      <c r="C28" s="12" t="s">
        <v>38</v>
      </c>
      <c r="D28" s="61" t="s">
        <v>30</v>
      </c>
      <c r="E28" s="61">
        <v>1</v>
      </c>
      <c r="F28" s="61" t="s">
        <v>39</v>
      </c>
      <c r="G28" s="61">
        <v>1</v>
      </c>
      <c r="H28" s="61" t="s">
        <v>32</v>
      </c>
      <c r="I28" s="61"/>
      <c r="J28" s="61">
        <v>47</v>
      </c>
      <c r="K28" s="61">
        <v>26</v>
      </c>
      <c r="L28" s="61">
        <v>17</v>
      </c>
      <c r="M28" s="61" t="s">
        <v>40</v>
      </c>
      <c r="N28" s="3">
        <f t="shared" ref="N28:N31" si="0">(IF(F28="OŽ",IF(L28=1,550.8,IF(L28=2,426.38,IF(L28=3,342.14,IF(L28=4,181.44,IF(L28=5,168.48,IF(L28=6,155.52,IF(L28=7,148.5,IF(L28=8,144,0))))))))+IF(L28&lt;=8,0,IF(L28&lt;=16,137.7,IF(L28&lt;=24,108,IF(L28&lt;=32,80.1,IF(L28&lt;=36,52.2,0)))))-IF(L28&lt;=8,0,IF(L28&lt;=16,(L28-9)*2.754,IF(L28&lt;=24,(L28-17)* 2.754,IF(L28&lt;=32,(L28-25)* 2.754,IF(L28&lt;=36,(L28-33)*2.754,0))))),0)+IF(F28="PČ",IF(L28=1,449,IF(L28=2,314.6,IF(L28=3,238,IF(L28=4,172,IF(L28=5,159,IF(L28=6,145,IF(L28=7,132,IF(L28=8,119,0))))))))+IF(L28&lt;=8,0,IF(L28&lt;=16,88,IF(L28&lt;=24,55,IF(L28&lt;=32,22,0))))-IF(L28&lt;=8,0,IF(L28&lt;=16,(L28-9)*2.245,IF(L28&lt;=24,(L28-17)*2.245,IF(L28&lt;=32,(L28-25)*2.245,0)))),0)+IF(F28="PČneol",IF(L28=1,85,IF(L28=2,64.61,IF(L28=3,50.76,IF(L28=4,16.25,IF(L28=5,15,IF(L28=6,13.75,IF(L28=7,12.5,IF(L28=8,11.25,0))))))))+IF(L28&lt;=8,0,IF(L28&lt;=16,9,0))-IF(L28&lt;=8,0,IF(L28&lt;=16,(L28-9)*0.425,0)),0)+IF(F28="PŽ",IF(L28=1,85,IF(L28=2,59.5,IF(L28=3,45,IF(L28=4,32.5,IF(L28=5,30,IF(L28=6,27.5,IF(L28=7,25,IF(L28=8,22.5,0))))))))+IF(L28&lt;=8,0,IF(L28&lt;=16,19,IF(L28&lt;=24,13,IF(L28&lt;=32,8,0))))-IF(L28&lt;=8,0,IF(L28&lt;=16,(L28-9)*0.425,IF(L28&lt;=24,(L28-17)*0.425,IF(L28&lt;=32,(L28-25)*0.425,0)))),0)+IF(F28="EČ",IF(L28=1,204,IF(L28=2,156.24,IF(L28=3,123.84,IF(L28=4,72,IF(L28=5,66,IF(L28=6,60,IF(L28=7,54,IF(L28=8,48,0))))))))+IF(L28&lt;=8,0,IF(L28&lt;=16,40,IF(L28&lt;=24,25,0)))-IF(L28&lt;=8,0,IF(L28&lt;=16,(L28-9)*1.02,IF(L28&lt;=24,(L28-17)*1.02,0))),0)+IF(F28="EČneol",IF(L28=1,68,IF(L28=2,51.69,IF(L28=3,40.61,IF(L28=4,13,IF(L28=5,12,IF(L28=6,11,IF(L28=7,10,IF(L28=8,9,0)))))))))+IF(F28="EŽ",IF(L28=1,68,IF(L28=2,47.6,IF(L28=3,36,IF(L28=4,18,IF(L28=5,16.5,IF(L28=6,15,IF(L28=7,13.5,IF(L28=8,12,0))))))))+IF(L28&lt;=8,0,IF(L28&lt;=16,10,IF(L28&lt;=24,6,0)))-IF(L28&lt;=8,0,IF(L28&lt;=16,(L28-9)*0.34,IF(L28&lt;=24,(L28-17)*0.34,0))),0)+IF(F28="PT",IF(L28=1,68,IF(L28=2,52.08,IF(L28=3,41.28,IF(L28=4,24,IF(L28=5,22,IF(L28=6,20,IF(L28=7,18,IF(L28=8,16,0))))))))+IF(L28&lt;=8,0,IF(L28&lt;=16,13,IF(L28&lt;=24,9,IF(L28&lt;=32,4,0))))-IF(L28&lt;=8,0,IF(L28&lt;=16,(L28-9)*0.34,IF(L28&lt;=24,(L28-17)*0.34,IF(L28&lt;=32,(L28-25)*0.34,0)))),0)+IF(F28="JOŽ",IF(L28=1,85,IF(L28=2,59.5,IF(L28=3,45,IF(L28=4,32.5,IF(L28=5,30,IF(L28=6,27.5,IF(L28=7,25,IF(L28=8,22.5,0))))))))+IF(L28&lt;=8,0,IF(L28&lt;=16,19,IF(L28&lt;=24,13,0)))-IF(L28&lt;=8,0,IF(L28&lt;=16,(L28-9)*0.425,IF(L28&lt;=24,(L28-17)*0.425,0))),0)+IF(F28="JPČ",IF(L28=1,68,IF(L28=2,47.6,IF(L28=3,36,IF(L28=4,26,IF(L28=5,24,IF(L28=6,22,IF(L28=7,20,IF(L28=8,18,0))))))))+IF(L28&lt;=8,0,IF(L28&lt;=16,13,IF(L28&lt;=24,9,0)))-IF(L28&lt;=8,0,IF(L28&lt;=16,(L28-9)*0.34,IF(L28&lt;=24,(L28-17)*0.34,0))),0)+IF(F28="JEČ",IF(L28=1,34,IF(L28=2,26.04,IF(L28=3,20.6,IF(L28=4,12,IF(L28=5,11,IF(L28=6,10,IF(L28=7,9,IF(L28=8,8,0))))))))+IF(L28&lt;=8,0,IF(L28&lt;=16,6,0))-IF(L28&lt;=8,0,IF(L28&lt;=16,(L28-9)*0.17,0)),0)+IF(F28="JEOF",IF(L28=1,34,IF(L28=2,26.04,IF(L28=3,20.6,IF(L28=4,12,IF(L28=5,11,IF(L28=6,10,IF(L28=7,9,IF(L28=8,8,0))))))))+IF(L28&lt;=8,0,IF(L28&lt;=16,6,0))-IF(L28&lt;=8,0,IF(L28&lt;=16,(L28-9)*0.17,0)),0)+IF(F28="JnPČ",IF(L28=1,51,IF(L28=2,35.7,IF(L28=3,27,IF(L28=4,19.5,IF(L28=5,18,IF(L28=6,16.5,IF(L28=7,15,IF(L28=8,13.5,0))))))))+IF(L28&lt;=8,0,IF(L28&lt;=16,10,0))-IF(L28&lt;=8,0,IF(L28&lt;=16,(L28-9)*0.255,0)),0)+IF(F28="JnEČ",IF(L28=1,25.5,IF(L28=2,19.53,IF(L28=3,15.48,IF(L28=4,9,IF(L28=5,8.25,IF(L28=6,7.5,IF(L28=7,6.75,IF(L28=8,6,0))))))))+IF(L28&lt;=8,0,IF(L28&lt;=16,5,0))-IF(L28&lt;=8,0,IF(L28&lt;=16,(L28-9)*0.1275,0)),0)+IF(F28="JčPČ",IF(L28=1,21.25,IF(L28=2,14.5,IF(L28=3,11.5,IF(L28=4,7,IF(L28=5,6.5,IF(L28=6,6,IF(L28=7,5.5,IF(L28=8,5,0))))))))+IF(L28&lt;=8,0,IF(L28&lt;=16,4,0))-IF(L28&lt;=8,0,IF(L28&lt;=16,(L28-9)*0.10625,0)),0)+IF(F28="JčEČ",IF(L28=1,17,IF(L28=2,13.02,IF(L28=3,10.32,IF(L28=4,6,IF(L28=5,5.5,IF(L28=6,5,IF(L28=7,4.5,IF(L28=8,4,0))))))))+IF(L28&lt;=8,0,IF(L28&lt;=16,3,0))-IF(L28&lt;=8,0,IF(L28&lt;=16,(L28-9)*0.085,0)),0)+IF(F28="NEAK",IF(L28=1,11.48,IF(L28=2,8.79,IF(L28=3,6.97,IF(L28=4,4.05,IF(L28=5,3.71,IF(L28=6,3.38,IF(L28=7,3.04,IF(L28=8,2.7,0))))))))+IF(L28&lt;=8,0,IF(L28&lt;=16,2,IF(L28&lt;=24,1.3,0)))-IF(L28&lt;=8,0,IF(L28&lt;=16,(L28-9)*0.0574,IF(L28&lt;=24,(L28-17)*0.0574,0))),0))*IF(L28&lt;0,1,IF(OR(F28="PČ",F28="PŽ",F28="PT"),IF(J28&lt;32,J28/32,1),1))* IF(L28&lt;0,1,IF(OR(F28="EČ",F28="EŽ",F28="JOŽ",F28="JPČ",F28="NEAK"),IF(J28&lt;24,J28/24,1),1))*IF(L28&lt;0,1,IF(OR(F28="PČneol",F28="JEČ",F28="JEOF",F28="JnPČ",F28="JnEČ",F28="JčPČ",F28="JčEČ"),IF(J28&lt;16,J28/16,1),1))*IF(L28&lt;0,1,IF(F28="EČneol",IF(J28&lt;8,J28/8,1),1))</f>
        <v>0</v>
      </c>
      <c r="O28" s="9">
        <f t="shared" ref="O28:O31" si="1">IF(F28="OŽ",N28,IF(H28="Ne",IF(J28*0.3&lt;J28-L28,N28,0),IF(J28*0.1&lt;J28-L28,N28,0)))</f>
        <v>0</v>
      </c>
      <c r="P28" s="4">
        <f>IF(O28=0,0,IF(F28="OŽ",IF(L28&gt;35,0,IF(J28&gt;35,(36-L28)*1.836,((36-L28)-(36-J28))*1.836)),0)+IF(F28="PČ",IF(L28&gt;31,0,IF(J28&gt;31,(32-L28)*1.347,((32-L28)-(32-J28))*1.347)),0)+ IF(F28="PČneol",IF(L28&gt;15,0,IF(J28&gt;15,(16-L28)*0.255,((16-L28)-(16-J28))*0.255)),0)+IF(F28="PŽ",IF(L28&gt;31,0,IF(J28&gt;31,(32-L28)*0.255,((32-L28)-(32-J28))*0.255)),0)+IF(F28="EČ",IF(L28&gt;23,0,IF(J28&gt;23,(24-L28)*0.612,((24-L28)-(24-J28))*0.612)),0)+IF(F28="EČneol",IF(L28&gt;7,0,IF(J28&gt;7,(8-L28)*0.204,((8-L28)-(8-J28))*0.204)),0)+IF(F28="EŽ",IF(L28&gt;23,0,IF(J28&gt;23,(24-L28)*0.204,((24-L28)-(24-J28))*0.204)),0)+IF(F28="PT",IF(L28&gt;31,0,IF(J28&gt;31,(32-L28)*0.204,((32-L28)-(32-J28))*0.204)),0)+IF(F28="JOŽ",IF(L28&gt;23,0,IF(J28&gt;23,(24-L28)*0.255,((24-L28)-(24-J28))*0.255)),0)+IF(F28="JPČ",IF(L28&gt;23,0,IF(J28&gt;23,(24-L28)*0.204,((24-L28)-(24-J28))*0.204)),0)+IF(F28="JEČ",IF(L28&gt;15,0,IF(J28&gt;15,(16-L28)*0.102,((16-L28)-(16-J28))*0.102)),0)+IF(F28="JEOF",IF(L28&gt;15,0,IF(J28&gt;15,(16-L28)*0.102,((16-L28)-(16-J28))*0.102)),0)+IF(F28="JnPČ",IF(L28&gt;15,0,IF(J28&gt;15,(16-L28)*0.153,((16-L28)-(16-J28))*0.153)),0)+IF(F28="JnEČ",IF(L28&gt;15,0,IF(J28&gt;15,(16-L28)*0.0765,((16-L28)-(16-J28))*0.0765)),0)+IF(F28="JčPČ",IF(L28&gt;15,0,IF(J28&gt;15,(16-L28)*0.06375,((16-L28)-(16-J28))*0.06375)),0)+IF(F28="JčEČ",IF(L28&gt;15,0,IF(J28&gt;15,(16-L28)*0.051,((16-L28)-(16-J28))*0.051)),0)+IF(F28="NEAK",IF(L28&gt;23,0,IF(J28&gt;23,(24-L28)*0.03444,((24-L28)-(24-J28))*0.03444)),0))</f>
        <v>0</v>
      </c>
      <c r="Q28" s="11">
        <f>IF(ISERROR(P28*100/N28),0,(P28*100/N28))</f>
        <v>0</v>
      </c>
      <c r="R28" s="10">
        <f t="shared" ref="R28:R31" si="2">IF(Q28&lt;=30,O28+P28,O28+O28*0.3)*IF(G28=1,0.4,IF(G28=2,0.75,IF(G28="1 (kas 4 m. 1 k. nerengiamos)",0.52,1)))*IF(D28="olimpinė",1,IF(M28="Ne",0.5,1))*IF(OR(A$5="Lietuvos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federacija"),IF(OR(J28&lt;8,K28&lt;16),0,1),1)*E28*IF(I28&lt;=1,1,1/I28)*IF(OR(A$5="Lietuvos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9" spans="1:19" s="8" customFormat="1">
      <c r="A29" s="61">
        <v>2</v>
      </c>
      <c r="B29" s="61" t="s">
        <v>28</v>
      </c>
      <c r="C29" s="12" t="s">
        <v>29</v>
      </c>
      <c r="D29" s="61" t="s">
        <v>30</v>
      </c>
      <c r="E29" s="61">
        <v>1</v>
      </c>
      <c r="F29" s="61" t="s">
        <v>39</v>
      </c>
      <c r="G29" s="61">
        <v>1</v>
      </c>
      <c r="H29" s="61" t="s">
        <v>32</v>
      </c>
      <c r="I29" s="61"/>
      <c r="J29" s="61">
        <v>45</v>
      </c>
      <c r="K29" s="61">
        <v>27</v>
      </c>
      <c r="L29" s="61">
        <v>2</v>
      </c>
      <c r="M29" s="61" t="s">
        <v>32</v>
      </c>
      <c r="N29" s="3">
        <f t="shared" si="0"/>
        <v>26.04</v>
      </c>
      <c r="O29" s="9">
        <f t="shared" si="1"/>
        <v>26.04</v>
      </c>
      <c r="P29" s="4">
        <f t="shared" ref="P29:P31" si="3">IF(O29=0,0,IF(F29="OŽ",IF(L29&gt;35,0,IF(J29&gt;35,(36-L29)*1.836,((36-L29)-(36-J29))*1.836)),0)+IF(F29="PČ",IF(L29&gt;31,0,IF(J29&gt;31,(32-L29)*1.347,((32-L29)-(32-J29))*1.347)),0)+ IF(F29="PČneol",IF(L29&gt;15,0,IF(J29&gt;15,(16-L29)*0.255,((16-L29)-(16-J29))*0.255)),0)+IF(F29="PŽ",IF(L29&gt;31,0,IF(J29&gt;31,(32-L29)*0.255,((32-L29)-(32-J29))*0.255)),0)+IF(F29="EČ",IF(L29&gt;23,0,IF(J29&gt;23,(24-L29)*0.612,((24-L29)-(24-J29))*0.612)),0)+IF(F29="EČneol",IF(L29&gt;7,0,IF(J29&gt;7,(8-L29)*0.204,((8-L29)-(8-J29))*0.204)),0)+IF(F29="EŽ",IF(L29&gt;23,0,IF(J29&gt;23,(24-L29)*0.204,((24-L29)-(24-J29))*0.204)),0)+IF(F29="PT",IF(L29&gt;31,0,IF(J29&gt;31,(32-L29)*0.204,((32-L29)-(32-J29))*0.204)),0)+IF(F29="JOŽ",IF(L29&gt;23,0,IF(J29&gt;23,(24-L29)*0.255,((24-L29)-(24-J29))*0.255)),0)+IF(F29="JPČ",IF(L29&gt;23,0,IF(J29&gt;23,(24-L29)*0.204,((24-L29)-(24-J29))*0.204)),0)+IF(F29="JEČ",IF(L29&gt;15,0,IF(J29&gt;15,(16-L29)*0.102,((16-L29)-(16-J29))*0.102)),0)+IF(F29="JEOF",IF(L29&gt;15,0,IF(J29&gt;15,(16-L29)*0.102,((16-L29)-(16-J29))*0.102)),0)+IF(F29="JnPČ",IF(L29&gt;15,0,IF(J29&gt;15,(16-L29)*0.153,((16-L29)-(16-J29))*0.153)),0)+IF(F29="JnEČ",IF(L29&gt;15,0,IF(J29&gt;15,(16-L29)*0.0765,((16-L29)-(16-J29))*0.0765)),0)+IF(F29="JčPČ",IF(L29&gt;15,0,IF(J29&gt;15,(16-L29)*0.06375,((16-L29)-(16-J29))*0.06375)),0)+IF(F29="JčEČ",IF(L29&gt;15,0,IF(J29&gt;15,(16-L29)*0.051,((16-L29)-(16-J29))*0.051)),0)+IF(F29="NEAK",IF(L29&gt;23,0,IF(J29&gt;23,(24-L29)*0.03444,((24-L29)-(24-J29))*0.03444)),0))</f>
        <v>1.4279999999999999</v>
      </c>
      <c r="Q29" s="11">
        <f t="shared" ref="Q29:Q31" si="4">IF(ISERROR(P29*100/N29),0,(P29*100/N29))</f>
        <v>5.4838709677419351</v>
      </c>
      <c r="R29" s="10">
        <f t="shared" si="2"/>
        <v>10.987200000000001</v>
      </c>
    </row>
    <row r="30" spans="1:19" s="8" customFormat="1">
      <c r="A30" s="61">
        <v>3</v>
      </c>
      <c r="B30" s="61" t="s">
        <v>28</v>
      </c>
      <c r="C30" s="12" t="s">
        <v>41</v>
      </c>
      <c r="D30" s="61" t="s">
        <v>30</v>
      </c>
      <c r="E30" s="61">
        <v>1</v>
      </c>
      <c r="F30" s="61" t="s">
        <v>39</v>
      </c>
      <c r="G30" s="61">
        <v>1</v>
      </c>
      <c r="H30" s="61" t="s">
        <v>32</v>
      </c>
      <c r="I30" s="61"/>
      <c r="J30" s="61">
        <v>45</v>
      </c>
      <c r="K30" s="61">
        <v>25</v>
      </c>
      <c r="L30" s="61">
        <v>17</v>
      </c>
      <c r="M30" s="61" t="s">
        <v>40</v>
      </c>
      <c r="N30" s="3">
        <f t="shared" si="0"/>
        <v>0</v>
      </c>
      <c r="O30" s="9">
        <f t="shared" si="1"/>
        <v>0</v>
      </c>
      <c r="P30" s="4">
        <f t="shared" si="3"/>
        <v>0</v>
      </c>
      <c r="Q30" s="11">
        <f t="shared" si="4"/>
        <v>0</v>
      </c>
      <c r="R30" s="10">
        <f t="shared" si="2"/>
        <v>0</v>
      </c>
    </row>
    <row r="31" spans="1:19" s="8" customFormat="1">
      <c r="A31" s="61">
        <v>4</v>
      </c>
      <c r="B31" s="61" t="s">
        <v>28</v>
      </c>
      <c r="C31" s="12" t="s">
        <v>42</v>
      </c>
      <c r="D31" s="61" t="s">
        <v>30</v>
      </c>
      <c r="E31" s="61">
        <v>1</v>
      </c>
      <c r="F31" s="61" t="s">
        <v>39</v>
      </c>
      <c r="G31" s="61">
        <v>1</v>
      </c>
      <c r="H31" s="61" t="s">
        <v>32</v>
      </c>
      <c r="I31" s="61"/>
      <c r="J31" s="61">
        <v>45</v>
      </c>
      <c r="K31" s="61">
        <v>25</v>
      </c>
      <c r="L31" s="61">
        <v>9</v>
      </c>
      <c r="M31" s="61" t="s">
        <v>40</v>
      </c>
      <c r="N31" s="3">
        <f t="shared" si="0"/>
        <v>6</v>
      </c>
      <c r="O31" s="9">
        <f t="shared" si="1"/>
        <v>6</v>
      </c>
      <c r="P31" s="4">
        <f t="shared" si="3"/>
        <v>0.71399999999999997</v>
      </c>
      <c r="Q31" s="11">
        <f t="shared" si="4"/>
        <v>11.899999999999999</v>
      </c>
      <c r="R31" s="10">
        <f t="shared" si="2"/>
        <v>1.3428000000000002</v>
      </c>
    </row>
    <row r="32" spans="1:19" s="8" customFormat="1" ht="15.75" customHeight="1">
      <c r="A32" s="68" t="s">
        <v>33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70"/>
      <c r="R32" s="10">
        <f>SUM(R28:R31)</f>
        <v>12.330000000000002</v>
      </c>
    </row>
    <row r="33" spans="1:19" s="8" customFormat="1" ht="15.75" customHeight="1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6"/>
    </row>
    <row r="34" spans="1:19" s="8" customFormat="1" ht="15.75" customHeight="1">
      <c r="A34" s="24" t="s">
        <v>34</v>
      </c>
      <c r="B34" s="2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</row>
    <row r="35" spans="1:19" s="8" customFormat="1" ht="15.75" customHeight="1">
      <c r="A35" s="49" t="s">
        <v>43</v>
      </c>
      <c r="B35" s="49"/>
      <c r="C35" s="49"/>
      <c r="D35" s="49"/>
      <c r="E35" s="49"/>
      <c r="F35" s="49"/>
      <c r="G35" s="49"/>
      <c r="H35" s="49"/>
      <c r="I35" s="49"/>
      <c r="J35" s="15"/>
      <c r="K35" s="15"/>
      <c r="L35" s="15"/>
      <c r="M35" s="15"/>
      <c r="N35" s="15"/>
      <c r="O35" s="15"/>
      <c r="P35" s="15"/>
      <c r="Q35" s="15"/>
      <c r="R35" s="16"/>
    </row>
    <row r="36" spans="1:19" s="8" customFormat="1" ht="15.75" customHeight="1">
      <c r="A36" s="49"/>
      <c r="B36" s="49"/>
      <c r="C36" s="49"/>
      <c r="D36" s="49"/>
      <c r="E36" s="49"/>
      <c r="F36" s="49"/>
      <c r="G36" s="49"/>
      <c r="H36" s="49"/>
      <c r="I36" s="49"/>
      <c r="J36" s="15"/>
      <c r="K36" s="15"/>
      <c r="L36" s="15"/>
      <c r="M36" s="15"/>
      <c r="N36" s="15"/>
      <c r="O36" s="15"/>
      <c r="P36" s="15"/>
      <c r="Q36" s="15"/>
      <c r="R36" s="16"/>
    </row>
    <row r="37" spans="1:19" s="8" customFormat="1" ht="5.45" customHeight="1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1:19" s="8" customFormat="1" ht="13.9" customHeight="1">
      <c r="A38" s="66" t="s">
        <v>44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57"/>
    </row>
    <row r="39" spans="1:19" s="8" customFormat="1" ht="13.9" customHeight="1">
      <c r="A39" s="64" t="s">
        <v>27</v>
      </c>
      <c r="B39" s="65"/>
      <c r="C39" s="65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7"/>
    </row>
    <row r="40" spans="1:19" s="8" customFormat="1">
      <c r="A40" s="66" t="s">
        <v>37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57"/>
    </row>
    <row r="41" spans="1:19" s="8" customFormat="1">
      <c r="A41" s="61">
        <v>1</v>
      </c>
      <c r="B41" s="61" t="s">
        <v>45</v>
      </c>
      <c r="C41" s="12" t="s">
        <v>29</v>
      </c>
      <c r="D41" s="61" t="s">
        <v>30</v>
      </c>
      <c r="E41" s="61">
        <v>1</v>
      </c>
      <c r="F41" s="61" t="s">
        <v>46</v>
      </c>
      <c r="G41" s="61">
        <v>1</v>
      </c>
      <c r="H41" s="61" t="s">
        <v>32</v>
      </c>
      <c r="I41" s="61"/>
      <c r="J41" s="61">
        <v>117</v>
      </c>
      <c r="K41" s="61">
        <v>30</v>
      </c>
      <c r="L41" s="61">
        <v>33</v>
      </c>
      <c r="M41" s="61" t="s">
        <v>32</v>
      </c>
      <c r="N41" s="3">
        <f t="shared" ref="N41" si="5">(IF(F41="OŽ",IF(L41=1,550.8,IF(L41=2,426.38,IF(L41=3,342.14,IF(L41=4,181.44,IF(L41=5,168.48,IF(L41=6,155.52,IF(L41=7,148.5,IF(L41=8,144,0))))))))+IF(L41&lt;=8,0,IF(L41&lt;=16,137.7,IF(L41&lt;=24,108,IF(L41&lt;=32,80.1,IF(L41&lt;=36,52.2,0)))))-IF(L41&lt;=8,0,IF(L41&lt;=16,(L41-9)*2.754,IF(L41&lt;=24,(L41-17)* 2.754,IF(L41&lt;=32,(L41-25)* 2.754,IF(L41&lt;=36,(L41-33)*2.754,0))))),0)+IF(F41="PČ",IF(L41=1,449,IF(L41=2,314.6,IF(L41=3,238,IF(L41=4,172,IF(L41=5,159,IF(L41=6,145,IF(L41=7,132,IF(L41=8,119,0))))))))+IF(L41&lt;=8,0,IF(L41&lt;=16,88,IF(L41&lt;=24,55,IF(L41&lt;=32,22,0))))-IF(L41&lt;=8,0,IF(L41&lt;=16,(L41-9)*2.245,IF(L41&lt;=24,(L41-17)*2.245,IF(L41&lt;=32,(L41-25)*2.245,0)))),0)+IF(F41="PČneol",IF(L41=1,85,IF(L41=2,64.61,IF(L41=3,50.76,IF(L41=4,16.25,IF(L41=5,15,IF(L41=6,13.75,IF(L41=7,12.5,IF(L41=8,11.25,0))))))))+IF(L41&lt;=8,0,IF(L41&lt;=16,9,0))-IF(L41&lt;=8,0,IF(L41&lt;=16,(L41-9)*0.425,0)),0)+IF(F41="PŽ",IF(L41=1,85,IF(L41=2,59.5,IF(L41=3,45,IF(L41=4,32.5,IF(L41=5,30,IF(L41=6,27.5,IF(L41=7,25,IF(L41=8,22.5,0))))))))+IF(L41&lt;=8,0,IF(L41&lt;=16,19,IF(L41&lt;=24,13,IF(L41&lt;=32,8,0))))-IF(L41&lt;=8,0,IF(L41&lt;=16,(L41-9)*0.425,IF(L41&lt;=24,(L41-17)*0.425,IF(L41&lt;=32,(L41-25)*0.425,0)))),0)+IF(F41="EČ",IF(L41=1,204,IF(L41=2,156.24,IF(L41=3,123.84,IF(L41=4,72,IF(L41=5,66,IF(L41=6,60,IF(L41=7,54,IF(L41=8,48,0))))))))+IF(L41&lt;=8,0,IF(L41&lt;=16,40,IF(L41&lt;=24,25,0)))-IF(L41&lt;=8,0,IF(L41&lt;=16,(L41-9)*1.02,IF(L41&lt;=24,(L41-17)*1.02,0))),0)+IF(F41="EČneol",IF(L41=1,68,IF(L41=2,51.69,IF(L41=3,40.61,IF(L41=4,13,IF(L41=5,12,IF(L41=6,11,IF(L41=7,10,IF(L41=8,9,0)))))))))+IF(F41="EŽ",IF(L41=1,68,IF(L41=2,47.6,IF(L41=3,36,IF(L41=4,18,IF(L41=5,16.5,IF(L41=6,15,IF(L41=7,13.5,IF(L41=8,12,0))))))))+IF(L41&lt;=8,0,IF(L41&lt;=16,10,IF(L41&lt;=24,6,0)))-IF(L41&lt;=8,0,IF(L41&lt;=16,(L41-9)*0.34,IF(L41&lt;=24,(L41-17)*0.34,0))),0)+IF(F41="PT",IF(L41=1,68,IF(L41=2,52.08,IF(L41=3,41.28,IF(L41=4,24,IF(L41=5,22,IF(L41=6,20,IF(L41=7,18,IF(L41=8,16,0))))))))+IF(L41&lt;=8,0,IF(L41&lt;=16,13,IF(L41&lt;=24,9,IF(L41&lt;=32,4,0))))-IF(L41&lt;=8,0,IF(L41&lt;=16,(L41-9)*0.34,IF(L41&lt;=24,(L41-17)*0.34,IF(L41&lt;=32,(L41-25)*0.34,0)))),0)+IF(F41="JOŽ",IF(L41=1,85,IF(L41=2,59.5,IF(L41=3,45,IF(L41=4,32.5,IF(L41=5,30,IF(L41=6,27.5,IF(L41=7,25,IF(L41=8,22.5,0))))))))+IF(L41&lt;=8,0,IF(L41&lt;=16,19,IF(L41&lt;=24,13,0)))-IF(L41&lt;=8,0,IF(L41&lt;=16,(L41-9)*0.425,IF(L41&lt;=24,(L41-17)*0.425,0))),0)+IF(F41="JPČ",IF(L41=1,68,IF(L41=2,47.6,IF(L41=3,36,IF(L41=4,26,IF(L41=5,24,IF(L41=6,22,IF(L41=7,20,IF(L41=8,18,0))))))))+IF(L41&lt;=8,0,IF(L41&lt;=16,13,IF(L41&lt;=24,9,0)))-IF(L41&lt;=8,0,IF(L41&lt;=16,(L41-9)*0.34,IF(L41&lt;=24,(L41-17)*0.34,0))),0)+IF(F41="JEČ",IF(L41=1,34,IF(L41=2,26.04,IF(L41=3,20.6,IF(L41=4,12,IF(L41=5,11,IF(L41=6,10,IF(L41=7,9,IF(L41=8,8,0))))))))+IF(L41&lt;=8,0,IF(L41&lt;=16,6,0))-IF(L41&lt;=8,0,IF(L41&lt;=16,(L41-9)*0.17,0)),0)+IF(F41="JEOF",IF(L41=1,34,IF(L41=2,26.04,IF(L41=3,20.6,IF(L41=4,12,IF(L41=5,11,IF(L41=6,10,IF(L41=7,9,IF(L41=8,8,0))))))))+IF(L41&lt;=8,0,IF(L41&lt;=16,6,0))-IF(L41&lt;=8,0,IF(L41&lt;=16,(L41-9)*0.17,0)),0)+IF(F41="JnPČ",IF(L41=1,51,IF(L41=2,35.7,IF(L41=3,27,IF(L41=4,19.5,IF(L41=5,18,IF(L41=6,16.5,IF(L41=7,15,IF(L41=8,13.5,0))))))))+IF(L41&lt;=8,0,IF(L41&lt;=16,10,0))-IF(L41&lt;=8,0,IF(L41&lt;=16,(L41-9)*0.255,0)),0)+IF(F41="JnEČ",IF(L41=1,25.5,IF(L41=2,19.53,IF(L41=3,15.48,IF(L41=4,9,IF(L41=5,8.25,IF(L41=6,7.5,IF(L41=7,6.75,IF(L41=8,6,0))))))))+IF(L41&lt;=8,0,IF(L41&lt;=16,5,0))-IF(L41&lt;=8,0,IF(L41&lt;=16,(L41-9)*0.1275,0)),0)+IF(F41="JčPČ",IF(L41=1,21.25,IF(L41=2,14.5,IF(L41=3,11.5,IF(L41=4,7,IF(L41=5,6.5,IF(L41=6,6,IF(L41=7,5.5,IF(L41=8,5,0))))))))+IF(L41&lt;=8,0,IF(L41&lt;=16,4,0))-IF(L41&lt;=8,0,IF(L41&lt;=16,(L41-9)*0.10625,0)),0)+IF(F41="JčEČ",IF(L41=1,17,IF(L41=2,13.02,IF(L41=3,10.32,IF(L41=4,6,IF(L41=5,5.5,IF(L41=6,5,IF(L41=7,4.5,IF(L41=8,4,0))))))))+IF(L41&lt;=8,0,IF(L41&lt;=16,3,0))-IF(L41&lt;=8,0,IF(L41&lt;=16,(L41-9)*0.085,0)),0)+IF(F41="NEAK",IF(L41=1,11.48,IF(L41=2,8.79,IF(L41=3,6.97,IF(L41=4,4.05,IF(L41=5,3.71,IF(L41=6,3.38,IF(L41=7,3.04,IF(L41=8,2.7,0))))))))+IF(L41&lt;=8,0,IF(L41&lt;=16,2,IF(L41&lt;=24,1.3,0)))-IF(L41&lt;=8,0,IF(L41&lt;=16,(L41-9)*0.0574,IF(L41&lt;=24,(L41-17)*0.0574,0))),0))*IF(L41&lt;0,1,IF(OR(F41="PČ",F41="PŽ",F41="PT"),IF(J41&lt;32,J41/32,1),1))* IF(L41&lt;0,1,IF(OR(F41="EČ",F41="EŽ",F41="JOŽ",F41="JPČ",F41="NEAK"),IF(J41&lt;24,J41/24,1),1))*IF(L41&lt;0,1,IF(OR(F41="PČneol",F41="JEČ",F41="JEOF",F41="JnPČ",F41="JnEČ",F41="JčPČ",F41="JčEČ"),IF(J41&lt;16,J41/16,1),1))*IF(L41&lt;0,1,IF(F41="EČneol",IF(J41&lt;8,J41/8,1),1))</f>
        <v>0</v>
      </c>
      <c r="O41" s="9">
        <f t="shared" ref="O41" si="6">IF(F41="OŽ",N41,IF(H41="Ne",IF(J41*0.3&lt;J41-L41,N41,0),IF(J41*0.1&lt;J41-L41,N41,0)))</f>
        <v>0</v>
      </c>
      <c r="P41" s="4">
        <f t="shared" ref="P41" si="7">IF(O41=0,0,IF(F41="OŽ",IF(L41&gt;35,0,IF(J41&gt;35,(36-L41)*1.836,((36-L41)-(36-J41))*1.836)),0)+IF(F41="PČ",IF(L41&gt;31,0,IF(J41&gt;31,(32-L41)*1.347,((32-L41)-(32-J41))*1.347)),0)+ IF(F41="PČneol",IF(L41&gt;15,0,IF(J41&gt;15,(16-L41)*0.255,((16-L41)-(16-J41))*0.255)),0)+IF(F41="PŽ",IF(L41&gt;31,0,IF(J41&gt;31,(32-L41)*0.255,((32-L41)-(32-J41))*0.255)),0)+IF(F41="EČ",IF(L41&gt;23,0,IF(J41&gt;23,(24-L41)*0.612,((24-L41)-(24-J41))*0.612)),0)+IF(F41="EČneol",IF(L41&gt;7,0,IF(J41&gt;7,(8-L41)*0.204,((8-L41)-(8-J41))*0.204)),0)+IF(F41="EŽ",IF(L41&gt;23,0,IF(J41&gt;23,(24-L41)*0.204,((24-L41)-(24-J41))*0.204)),0)+IF(F41="PT",IF(L41&gt;31,0,IF(J41&gt;31,(32-L41)*0.204,((32-L41)-(32-J41))*0.204)),0)+IF(F41="JOŽ",IF(L41&gt;23,0,IF(J41&gt;23,(24-L41)*0.255,((24-L41)-(24-J41))*0.255)),0)+IF(F41="JPČ",IF(L41&gt;23,0,IF(J41&gt;23,(24-L41)*0.204,((24-L41)-(24-J41))*0.204)),0)+IF(F41="JEČ",IF(L41&gt;15,0,IF(J41&gt;15,(16-L41)*0.102,((16-L41)-(16-J41))*0.102)),0)+IF(F41="JEOF",IF(L41&gt;15,0,IF(J41&gt;15,(16-L41)*0.102,((16-L41)-(16-J41))*0.102)),0)+IF(F41="JnPČ",IF(L41&gt;15,0,IF(J41&gt;15,(16-L41)*0.153,((16-L41)-(16-J41))*0.153)),0)+IF(F41="JnEČ",IF(L41&gt;15,0,IF(J41&gt;15,(16-L41)*0.0765,((16-L41)-(16-J41))*0.0765)),0)+IF(F41="JčPČ",IF(L41&gt;15,0,IF(J41&gt;15,(16-L41)*0.06375,((16-L41)-(16-J41))*0.06375)),0)+IF(F41="JčEČ",IF(L41&gt;15,0,IF(J41&gt;15,(16-L41)*0.051,((16-L41)-(16-J41))*0.051)),0)+IF(F41="NEAK",IF(L41&gt;23,0,IF(J41&gt;23,(24-L41)*0.03444,((24-L41)-(24-J41))*0.03444)),0))</f>
        <v>0</v>
      </c>
      <c r="Q41" s="11">
        <f t="shared" ref="Q41" si="8">IF(ISERROR(P41*100/N41),0,(P41*100/N41))</f>
        <v>0</v>
      </c>
      <c r="R41" s="10">
        <f t="shared" ref="R41" si="9">IF(Q41&lt;=30,O41+P41,O41+O41*0.3)*IF(G41=1,0.4,IF(G41=2,0.75,IF(G41="1 (kas 4 m. 1 k. nerengiamos)",0.52,1)))*IF(D41="olimpinė",1,IF(M41="Ne",0.5,1))*IF(OR(A$5="Lietuvos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federacija"),IF(OR(J41&lt;8,K41&lt;16),0,1),1)*E41*IF(I41&lt;=1,1,1/I41)*IF(OR(A$5="Lietuvos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2" spans="1:19" s="8" customFormat="1" ht="15.75" customHeight="1">
      <c r="A42" s="72" t="s">
        <v>33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4"/>
      <c r="R42" s="10">
        <f>SUM(R41:R41)</f>
        <v>0</v>
      </c>
    </row>
    <row r="43" spans="1:19" s="8" customFormat="1" ht="15.75" customHeight="1">
      <c r="A43" s="24" t="s">
        <v>34</v>
      </c>
      <c r="B43" s="2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6"/>
    </row>
    <row r="44" spans="1:19" s="8" customFormat="1" ht="15.75" customHeight="1">
      <c r="A44" s="49" t="s">
        <v>43</v>
      </c>
      <c r="B44" s="49"/>
      <c r="C44" s="49"/>
      <c r="D44" s="49"/>
      <c r="E44" s="49"/>
      <c r="F44" s="49"/>
      <c r="G44" s="49"/>
      <c r="H44" s="49"/>
      <c r="I44" s="49"/>
      <c r="J44" s="15"/>
      <c r="K44" s="15"/>
      <c r="L44" s="15"/>
      <c r="M44" s="15"/>
      <c r="N44" s="15"/>
      <c r="O44" s="15"/>
      <c r="P44" s="15"/>
      <c r="Q44" s="15"/>
      <c r="R44" s="16"/>
    </row>
    <row r="45" spans="1:19" s="8" customFormat="1" ht="15.75" customHeight="1">
      <c r="A45" s="49"/>
      <c r="B45" s="49"/>
      <c r="C45" s="49"/>
      <c r="D45" s="49"/>
      <c r="E45" s="49"/>
      <c r="F45" s="49"/>
      <c r="G45" s="49"/>
      <c r="H45" s="49"/>
      <c r="I45" s="49"/>
      <c r="J45" s="15"/>
      <c r="K45" s="15"/>
      <c r="L45" s="15"/>
      <c r="M45" s="15"/>
      <c r="N45" s="15"/>
      <c r="O45" s="15"/>
      <c r="P45" s="15"/>
      <c r="Q45" s="15"/>
      <c r="R45" s="16"/>
    </row>
    <row r="46" spans="1:19" s="8" customFormat="1" ht="15.75" customHeight="1">
      <c r="A46" s="66" t="s">
        <v>47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57"/>
    </row>
    <row r="47" spans="1:19" ht="15.75" customHeight="1">
      <c r="A47" s="64" t="s">
        <v>27</v>
      </c>
      <c r="B47" s="65"/>
      <c r="C47" s="65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7"/>
      <c r="R47" s="8"/>
      <c r="S47" s="8"/>
    </row>
    <row r="48" spans="1:19" ht="15.75" customHeight="1">
      <c r="A48" s="66" t="s">
        <v>37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57"/>
      <c r="R48" s="8"/>
      <c r="S48" s="8"/>
    </row>
    <row r="49" spans="1:19" s="7" customFormat="1">
      <c r="A49" s="61">
        <v>1</v>
      </c>
      <c r="B49" s="61" t="s">
        <v>45</v>
      </c>
      <c r="C49" s="12" t="s">
        <v>29</v>
      </c>
      <c r="D49" s="61" t="s">
        <v>30</v>
      </c>
      <c r="E49" s="61">
        <v>1</v>
      </c>
      <c r="F49" s="61" t="s">
        <v>46</v>
      </c>
      <c r="G49" s="61">
        <v>1</v>
      </c>
      <c r="H49" s="61" t="s">
        <v>32</v>
      </c>
      <c r="I49" s="61"/>
      <c r="J49" s="61">
        <v>109</v>
      </c>
      <c r="K49" s="61">
        <v>29</v>
      </c>
      <c r="L49" s="61">
        <v>9</v>
      </c>
      <c r="M49" s="61" t="s">
        <v>32</v>
      </c>
      <c r="N49" s="3">
        <f t="shared" ref="N49:N50" si="10">(IF(F49="OŽ",IF(L49=1,550.8,IF(L49=2,426.38,IF(L49=3,342.14,IF(L49=4,181.44,IF(L49=5,168.48,IF(L49=6,155.52,IF(L49=7,148.5,IF(L49=8,144,0))))))))+IF(L49&lt;=8,0,IF(L49&lt;=16,137.7,IF(L49&lt;=24,108,IF(L49&lt;=32,80.1,IF(L49&lt;=36,52.2,0)))))-IF(L49&lt;=8,0,IF(L49&lt;=16,(L49-9)*2.754,IF(L49&lt;=24,(L49-17)* 2.754,IF(L49&lt;=32,(L49-25)* 2.754,IF(L49&lt;=36,(L49-33)*2.754,0))))),0)+IF(F49="PČ",IF(L49=1,449,IF(L49=2,314.6,IF(L49=3,238,IF(L49=4,172,IF(L49=5,159,IF(L49=6,145,IF(L49=7,132,IF(L49=8,119,0))))))))+IF(L49&lt;=8,0,IF(L49&lt;=16,88,IF(L49&lt;=24,55,IF(L49&lt;=32,22,0))))-IF(L49&lt;=8,0,IF(L49&lt;=16,(L49-9)*2.245,IF(L49&lt;=24,(L49-17)*2.245,IF(L49&lt;=32,(L49-25)*2.245,0)))),0)+IF(F49="PČneol",IF(L49=1,85,IF(L49=2,64.61,IF(L49=3,50.76,IF(L49=4,16.25,IF(L49=5,15,IF(L49=6,13.75,IF(L49=7,12.5,IF(L49=8,11.25,0))))))))+IF(L49&lt;=8,0,IF(L49&lt;=16,9,0))-IF(L49&lt;=8,0,IF(L49&lt;=16,(L49-9)*0.425,0)),0)+IF(F49="PŽ",IF(L49=1,85,IF(L49=2,59.5,IF(L49=3,45,IF(L49=4,32.5,IF(L49=5,30,IF(L49=6,27.5,IF(L49=7,25,IF(L49=8,22.5,0))))))))+IF(L49&lt;=8,0,IF(L49&lt;=16,19,IF(L49&lt;=24,13,IF(L49&lt;=32,8,0))))-IF(L49&lt;=8,0,IF(L49&lt;=16,(L49-9)*0.425,IF(L49&lt;=24,(L49-17)*0.425,IF(L49&lt;=32,(L49-25)*0.425,0)))),0)+IF(F49="EČ",IF(L49=1,204,IF(L49=2,156.24,IF(L49=3,123.84,IF(L49=4,72,IF(L49=5,66,IF(L49=6,60,IF(L49=7,54,IF(L49=8,48,0))))))))+IF(L49&lt;=8,0,IF(L49&lt;=16,40,IF(L49&lt;=24,25,0)))-IF(L49&lt;=8,0,IF(L49&lt;=16,(L49-9)*1.02,IF(L49&lt;=24,(L49-17)*1.02,0))),0)+IF(F49="EČneol",IF(L49=1,68,IF(L49=2,51.69,IF(L49=3,40.61,IF(L49=4,13,IF(L49=5,12,IF(L49=6,11,IF(L49=7,10,IF(L49=8,9,0)))))))))+IF(F49="EŽ",IF(L49=1,68,IF(L49=2,47.6,IF(L49=3,36,IF(L49=4,18,IF(L49=5,16.5,IF(L49=6,15,IF(L49=7,13.5,IF(L49=8,12,0))))))))+IF(L49&lt;=8,0,IF(L49&lt;=16,10,IF(L49&lt;=24,6,0)))-IF(L49&lt;=8,0,IF(L49&lt;=16,(L49-9)*0.34,IF(L49&lt;=24,(L49-17)*0.34,0))),0)+IF(F49="PT",IF(L49=1,68,IF(L49=2,52.08,IF(L49=3,41.28,IF(L49=4,24,IF(L49=5,22,IF(L49=6,20,IF(L49=7,18,IF(L49=8,16,0))))))))+IF(L49&lt;=8,0,IF(L49&lt;=16,13,IF(L49&lt;=24,9,IF(L49&lt;=32,4,0))))-IF(L49&lt;=8,0,IF(L49&lt;=16,(L49-9)*0.34,IF(L49&lt;=24,(L49-17)*0.34,IF(L49&lt;=32,(L49-25)*0.34,0)))),0)+IF(F49="JOŽ",IF(L49=1,85,IF(L49=2,59.5,IF(L49=3,45,IF(L49=4,32.5,IF(L49=5,30,IF(L49=6,27.5,IF(L49=7,25,IF(L49=8,22.5,0))))))))+IF(L49&lt;=8,0,IF(L49&lt;=16,19,IF(L49&lt;=24,13,0)))-IF(L49&lt;=8,0,IF(L49&lt;=16,(L49-9)*0.425,IF(L49&lt;=24,(L49-17)*0.425,0))),0)+IF(F49="JPČ",IF(L49=1,68,IF(L49=2,47.6,IF(L49=3,36,IF(L49=4,26,IF(L49=5,24,IF(L49=6,22,IF(L49=7,20,IF(L49=8,18,0))))))))+IF(L49&lt;=8,0,IF(L49&lt;=16,13,IF(L49&lt;=24,9,0)))-IF(L49&lt;=8,0,IF(L49&lt;=16,(L49-9)*0.34,IF(L49&lt;=24,(L49-17)*0.34,0))),0)+IF(F49="JEČ",IF(L49=1,34,IF(L49=2,26.04,IF(L49=3,20.6,IF(L49=4,12,IF(L49=5,11,IF(L49=6,10,IF(L49=7,9,IF(L49=8,8,0))))))))+IF(L49&lt;=8,0,IF(L49&lt;=16,6,0))-IF(L49&lt;=8,0,IF(L49&lt;=16,(L49-9)*0.17,0)),0)+IF(F49="JEOF",IF(L49=1,34,IF(L49=2,26.04,IF(L49=3,20.6,IF(L49=4,12,IF(L49=5,11,IF(L49=6,10,IF(L49=7,9,IF(L49=8,8,0))))))))+IF(L49&lt;=8,0,IF(L49&lt;=16,6,0))-IF(L49&lt;=8,0,IF(L49&lt;=16,(L49-9)*0.17,0)),0)+IF(F49="JnPČ",IF(L49=1,51,IF(L49=2,35.7,IF(L49=3,27,IF(L49=4,19.5,IF(L49=5,18,IF(L49=6,16.5,IF(L49=7,15,IF(L49=8,13.5,0))))))))+IF(L49&lt;=8,0,IF(L49&lt;=16,10,0))-IF(L49&lt;=8,0,IF(L49&lt;=16,(L49-9)*0.255,0)),0)+IF(F49="JnEČ",IF(L49=1,25.5,IF(L49=2,19.53,IF(L49=3,15.48,IF(L49=4,9,IF(L49=5,8.25,IF(L49=6,7.5,IF(L49=7,6.75,IF(L49=8,6,0))))))))+IF(L49&lt;=8,0,IF(L49&lt;=16,5,0))-IF(L49&lt;=8,0,IF(L49&lt;=16,(L49-9)*0.1275,0)),0)+IF(F49="JčPČ",IF(L49=1,21.25,IF(L49=2,14.5,IF(L49=3,11.5,IF(L49=4,7,IF(L49=5,6.5,IF(L49=6,6,IF(L49=7,5.5,IF(L49=8,5,0))))))))+IF(L49&lt;=8,0,IF(L49&lt;=16,4,0))-IF(L49&lt;=8,0,IF(L49&lt;=16,(L49-9)*0.10625,0)),0)+IF(F49="JčEČ",IF(L49=1,17,IF(L49=2,13.02,IF(L49=3,10.32,IF(L49=4,6,IF(L49=5,5.5,IF(L49=6,5,IF(L49=7,4.5,IF(L49=8,4,0))))))))+IF(L49&lt;=8,0,IF(L49&lt;=16,3,0))-IF(L49&lt;=8,0,IF(L49&lt;=16,(L49-9)*0.085,0)),0)+IF(F49="NEAK",IF(L49=1,11.48,IF(L49=2,8.79,IF(L49=3,6.97,IF(L49=4,4.05,IF(L49=5,3.71,IF(L49=6,3.38,IF(L49=7,3.04,IF(L49=8,2.7,0))))))))+IF(L49&lt;=8,0,IF(L49&lt;=16,2,IF(L49&lt;=24,1.3,0)))-IF(L49&lt;=8,0,IF(L49&lt;=16,(L49-9)*0.0574,IF(L49&lt;=24,(L49-17)*0.0574,0))),0))*IF(L49&lt;0,1,IF(OR(F49="PČ",F49="PŽ",F49="PT"),IF(J49&lt;32,J49/32,1),1))* IF(L49&lt;0,1,IF(OR(F49="EČ",F49="EŽ",F49="JOŽ",F49="JPČ",F49="NEAK"),IF(J49&lt;24,J49/24,1),1))*IF(L49&lt;0,1,IF(OR(F49="PČneol",F49="JEČ",F49="JEOF",F49="JnPČ",F49="JnEČ",F49="JčPČ",F49="JčEČ"),IF(J49&lt;16,J49/16,1),1))*IF(L49&lt;0,1,IF(F49="EČneol",IF(J49&lt;8,J49/8,1),1))</f>
        <v>40</v>
      </c>
      <c r="O49" s="9">
        <f t="shared" ref="O49:O50" si="11">IF(F49="OŽ",N49,IF(H49="Ne",IF(J49*0.3&lt;J49-L49,N49,0),IF(J49*0.1&lt;J49-L49,N49,0)))</f>
        <v>40</v>
      </c>
      <c r="P49" s="4">
        <f t="shared" ref="P49" si="12">IF(O49=0,0,IF(F49="OŽ",IF(L49&gt;35,0,IF(J49&gt;35,(36-L49)*1.836,((36-L49)-(36-J49))*1.836)),0)+IF(F49="PČ",IF(L49&gt;31,0,IF(J49&gt;31,(32-L49)*1.347,((32-L49)-(32-J49))*1.347)),0)+ IF(F49="PČneol",IF(L49&gt;15,0,IF(J49&gt;15,(16-L49)*0.255,((16-L49)-(16-J49))*0.255)),0)+IF(F49="PŽ",IF(L49&gt;31,0,IF(J49&gt;31,(32-L49)*0.255,((32-L49)-(32-J49))*0.255)),0)+IF(F49="EČ",IF(L49&gt;23,0,IF(J49&gt;23,(24-L49)*0.612,((24-L49)-(24-J49))*0.612)),0)+IF(F49="EČneol",IF(L49&gt;7,0,IF(J49&gt;7,(8-L49)*0.204,((8-L49)-(8-J49))*0.204)),0)+IF(F49="EŽ",IF(L49&gt;23,0,IF(J49&gt;23,(24-L49)*0.204,((24-L49)-(24-J49))*0.204)),0)+IF(F49="PT",IF(L49&gt;31,0,IF(J49&gt;31,(32-L49)*0.204,((32-L49)-(32-J49))*0.204)),0)+IF(F49="JOŽ",IF(L49&gt;23,0,IF(J49&gt;23,(24-L49)*0.255,((24-L49)-(24-J49))*0.255)),0)+IF(F49="JPČ",IF(L49&gt;23,0,IF(J49&gt;23,(24-L49)*0.204,((24-L49)-(24-J49))*0.204)),0)+IF(F49="JEČ",IF(L49&gt;15,0,IF(J49&gt;15,(16-L49)*0.102,((16-L49)-(16-J49))*0.102)),0)+IF(F49="JEOF",IF(L49&gt;15,0,IF(J49&gt;15,(16-L49)*0.102,((16-L49)-(16-J49))*0.102)),0)+IF(F49="JnPČ",IF(L49&gt;15,0,IF(J49&gt;15,(16-L49)*0.153,((16-L49)-(16-J49))*0.153)),0)+IF(F49="JnEČ",IF(L49&gt;15,0,IF(J49&gt;15,(16-L49)*0.0765,((16-L49)-(16-J49))*0.0765)),0)+IF(F49="JčPČ",IF(L49&gt;15,0,IF(J49&gt;15,(16-L49)*0.06375,((16-L49)-(16-J49))*0.06375)),0)+IF(F49="JčEČ",IF(L49&gt;15,0,IF(J49&gt;15,(16-L49)*0.051,((16-L49)-(16-J49))*0.051)),0)+IF(F49="NEAK",IF(L49&gt;23,0,IF(J49&gt;23,(24-L49)*0.03444,((24-L49)-(24-J49))*0.03444)),0))</f>
        <v>9.18</v>
      </c>
      <c r="Q49" s="11">
        <f t="shared" ref="Q49" si="13">IF(ISERROR(P49*100/N49),0,(P49*100/N49))</f>
        <v>22.95</v>
      </c>
      <c r="R49" s="10">
        <f t="shared" ref="R49:R50" si="14">IF(Q49&lt;=30,O49+P49,O49+O49*0.3)*IF(G49=1,0.4,IF(G49=2,0.75,IF(G49="1 (kas 4 m. 1 k. nerengiamos)",0.52,1)))*IF(D49="olimpinė",1,IF(M49="Ne",0.5,1))*IF(OR(A$5="Lietuvos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federacija"),IF(OR(J49&lt;8,K49&lt;16),0,1),1)*E49*IF(I49&lt;=1,1,1/I49)*IF(OR(A$5="Lietuvos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19.672000000000001</v>
      </c>
      <c r="S49" s="8"/>
    </row>
    <row r="50" spans="1:19">
      <c r="A50" s="61">
        <v>2</v>
      </c>
      <c r="B50" s="61" t="s">
        <v>48</v>
      </c>
      <c r="C50" s="12" t="s">
        <v>29</v>
      </c>
      <c r="D50" s="61" t="s">
        <v>30</v>
      </c>
      <c r="E50" s="61">
        <v>1</v>
      </c>
      <c r="F50" s="61" t="s">
        <v>46</v>
      </c>
      <c r="G50" s="61">
        <v>1</v>
      </c>
      <c r="H50" s="61" t="s">
        <v>32</v>
      </c>
      <c r="I50" s="61"/>
      <c r="J50" s="61">
        <v>45</v>
      </c>
      <c r="K50" s="61">
        <v>26</v>
      </c>
      <c r="L50" s="61">
        <v>17</v>
      </c>
      <c r="M50" s="61" t="s">
        <v>32</v>
      </c>
      <c r="N50" s="3">
        <f t="shared" si="10"/>
        <v>25</v>
      </c>
      <c r="O50" s="9">
        <f t="shared" si="11"/>
        <v>25</v>
      </c>
      <c r="P50" s="4">
        <f t="shared" ref="P50" si="15">IF(O50=0,0,IF(F50="OŽ",IF(L50&gt;35,0,IF(J50&gt;35,(36-L50)*1.836,((36-L50)-(36-J50))*1.836)),0)+IF(F50="PČ",IF(L50&gt;31,0,IF(J50&gt;31,(32-L50)*1.347,((32-L50)-(32-J50))*1.347)),0)+ IF(F50="PČneol",IF(L50&gt;15,0,IF(J50&gt;15,(16-L50)*0.255,((16-L50)-(16-J50))*0.255)),0)+IF(F50="PŽ",IF(L50&gt;31,0,IF(J50&gt;31,(32-L50)*0.255,((32-L50)-(32-J50))*0.255)),0)+IF(F50="EČ",IF(L50&gt;23,0,IF(J50&gt;23,(24-L50)*0.612,((24-L50)-(24-J50))*0.612)),0)+IF(F50="EČneol",IF(L50&gt;7,0,IF(J50&gt;7,(8-L50)*0.204,((8-L50)-(8-J50))*0.204)),0)+IF(F50="EŽ",IF(L50&gt;23,0,IF(J50&gt;23,(24-L50)*0.204,((24-L50)-(24-J50))*0.204)),0)+IF(F50="PT",IF(L50&gt;31,0,IF(J50&gt;31,(32-L50)*0.204,((32-L50)-(32-J50))*0.204)),0)+IF(F50="JOŽ",IF(L50&gt;23,0,IF(J50&gt;23,(24-L50)*0.255,((24-L50)-(24-J50))*0.255)),0)+IF(F50="JPČ",IF(L50&gt;23,0,IF(J50&gt;23,(24-L50)*0.204,((24-L50)-(24-J50))*0.204)),0)+IF(F50="JEČ",IF(L50&gt;15,0,IF(J50&gt;15,(16-L50)*0.102,((16-L50)-(16-J50))*0.102)),0)+IF(F50="JEOF",IF(L50&gt;15,0,IF(J50&gt;15,(16-L50)*0.102,((16-L50)-(16-J50))*0.102)),0)+IF(F50="JnPČ",IF(L50&gt;15,0,IF(J50&gt;15,(16-L50)*0.153,((16-L50)-(16-J50))*0.153)),0)+IF(F50="JnEČ",IF(L50&gt;15,0,IF(J50&gt;15,(16-L50)*0.0765,((16-L50)-(16-J50))*0.0765)),0)+IF(F50="JčPČ",IF(L50&gt;15,0,IF(J50&gt;15,(16-L50)*0.06375,((16-L50)-(16-J50))*0.06375)),0)+IF(F50="JčEČ",IF(L50&gt;15,0,IF(J50&gt;15,(16-L50)*0.051,((16-L50)-(16-J50))*0.051)),0)+IF(F50="NEAK",IF(L50&gt;23,0,IF(J50&gt;23,(24-L50)*0.03444,((24-L50)-(24-J50))*0.03444)),0))</f>
        <v>4.2839999999999998</v>
      </c>
      <c r="Q50" s="11">
        <f t="shared" ref="Q50" si="16">IF(ISERROR(P50*100/N50),0,(P50*100/N50))</f>
        <v>17.135999999999999</v>
      </c>
      <c r="R50" s="10">
        <f t="shared" si="14"/>
        <v>11.7136</v>
      </c>
      <c r="S50" s="8"/>
    </row>
    <row r="51" spans="1:19">
      <c r="A51" s="68" t="s">
        <v>33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70"/>
      <c r="R51" s="10">
        <f>SUM(R49:R50)</f>
        <v>31.3856</v>
      </c>
      <c r="S51" s="8"/>
    </row>
    <row r="52" spans="1:19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s="8"/>
    </row>
    <row r="53" spans="1:19" ht="15.75">
      <c r="A53" s="24" t="s">
        <v>34</v>
      </c>
      <c r="B53" s="2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s="8"/>
    </row>
    <row r="54" spans="1:19">
      <c r="A54" s="49" t="s">
        <v>43</v>
      </c>
      <c r="B54" s="49"/>
      <c r="C54" s="49"/>
      <c r="D54" s="49"/>
      <c r="E54" s="49"/>
      <c r="F54" s="49"/>
      <c r="G54" s="49"/>
      <c r="H54" s="49"/>
      <c r="I54" s="49"/>
      <c r="J54" s="15"/>
      <c r="K54" s="15"/>
      <c r="L54" s="15"/>
      <c r="M54" s="15"/>
      <c r="N54" s="15"/>
      <c r="O54" s="15"/>
      <c r="P54" s="15"/>
      <c r="Q54" s="15"/>
      <c r="R54" s="16"/>
      <c r="S54" s="8"/>
    </row>
    <row r="55" spans="1:19" s="8" customFormat="1">
      <c r="A55" s="49"/>
      <c r="B55" s="49"/>
      <c r="C55" s="49"/>
      <c r="D55" s="49"/>
      <c r="E55" s="49"/>
      <c r="F55" s="49"/>
      <c r="G55" s="49"/>
      <c r="H55" s="49"/>
      <c r="I55" s="49"/>
      <c r="J55" s="15"/>
      <c r="K55" s="15"/>
      <c r="L55" s="15"/>
      <c r="M55" s="15"/>
      <c r="N55" s="15"/>
      <c r="O55" s="15"/>
      <c r="P55" s="15"/>
      <c r="Q55" s="15"/>
      <c r="R55" s="16"/>
    </row>
    <row r="56" spans="1:19">
      <c r="A56" s="66" t="s">
        <v>49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57"/>
      <c r="R56" s="8"/>
      <c r="S56" s="8"/>
    </row>
    <row r="57" spans="1:19" ht="18">
      <c r="A57" s="64" t="s">
        <v>27</v>
      </c>
      <c r="B57" s="65"/>
      <c r="C57" s="65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7"/>
      <c r="R57" s="8"/>
      <c r="S57" s="8"/>
    </row>
    <row r="58" spans="1:19">
      <c r="A58" s="61">
        <v>1</v>
      </c>
      <c r="B58" s="61" t="s">
        <v>50</v>
      </c>
      <c r="C58" s="12" t="s">
        <v>29</v>
      </c>
      <c r="D58" s="61" t="s">
        <v>30</v>
      </c>
      <c r="E58" s="61">
        <v>1</v>
      </c>
      <c r="F58" s="61" t="s">
        <v>39</v>
      </c>
      <c r="G58" s="61">
        <v>1</v>
      </c>
      <c r="H58" s="61" t="s">
        <v>32</v>
      </c>
      <c r="I58" s="61"/>
      <c r="J58" s="61">
        <v>30</v>
      </c>
      <c r="K58" s="61">
        <v>17</v>
      </c>
      <c r="L58" s="61">
        <v>9</v>
      </c>
      <c r="M58" s="61"/>
      <c r="N58" s="3">
        <f t="shared" ref="N58" si="17">(IF(F58="OŽ",IF(L58=1,550.8,IF(L58=2,426.38,IF(L58=3,342.14,IF(L58=4,181.44,IF(L58=5,168.48,IF(L58=6,155.52,IF(L58=7,148.5,IF(L58=8,144,0))))))))+IF(L58&lt;=8,0,IF(L58&lt;=16,137.7,IF(L58&lt;=24,108,IF(L58&lt;=32,80.1,IF(L58&lt;=36,52.2,0)))))-IF(L58&lt;=8,0,IF(L58&lt;=16,(L58-9)*2.754,IF(L58&lt;=24,(L58-17)* 2.754,IF(L58&lt;=32,(L58-25)* 2.754,IF(L58&lt;=36,(L58-33)*2.754,0))))),0)+IF(F58="PČ",IF(L58=1,449,IF(L58=2,314.6,IF(L58=3,238,IF(L58=4,172,IF(L58=5,159,IF(L58=6,145,IF(L58=7,132,IF(L58=8,119,0))))))))+IF(L58&lt;=8,0,IF(L58&lt;=16,88,IF(L58&lt;=24,55,IF(L58&lt;=32,22,0))))-IF(L58&lt;=8,0,IF(L58&lt;=16,(L58-9)*2.245,IF(L58&lt;=24,(L58-17)*2.245,IF(L58&lt;=32,(L58-25)*2.245,0)))),0)+IF(F58="PČneol",IF(L58=1,85,IF(L58=2,64.61,IF(L58=3,50.76,IF(L58=4,16.25,IF(L58=5,15,IF(L58=6,13.75,IF(L58=7,12.5,IF(L58=8,11.25,0))))))))+IF(L58&lt;=8,0,IF(L58&lt;=16,9,0))-IF(L58&lt;=8,0,IF(L58&lt;=16,(L58-9)*0.425,0)),0)+IF(F58="PŽ",IF(L58=1,85,IF(L58=2,59.5,IF(L58=3,45,IF(L58=4,32.5,IF(L58=5,30,IF(L58=6,27.5,IF(L58=7,25,IF(L58=8,22.5,0))))))))+IF(L58&lt;=8,0,IF(L58&lt;=16,19,IF(L58&lt;=24,13,IF(L58&lt;=32,8,0))))-IF(L58&lt;=8,0,IF(L58&lt;=16,(L58-9)*0.425,IF(L58&lt;=24,(L58-17)*0.425,IF(L58&lt;=32,(L58-25)*0.425,0)))),0)+IF(F58="EČ",IF(L58=1,204,IF(L58=2,156.24,IF(L58=3,123.84,IF(L58=4,72,IF(L58=5,66,IF(L58=6,60,IF(L58=7,54,IF(L58=8,48,0))))))))+IF(L58&lt;=8,0,IF(L58&lt;=16,40,IF(L58&lt;=24,25,0)))-IF(L58&lt;=8,0,IF(L58&lt;=16,(L58-9)*1.02,IF(L58&lt;=24,(L58-17)*1.02,0))),0)+IF(F58="EČneol",IF(L58=1,68,IF(L58=2,51.69,IF(L58=3,40.61,IF(L58=4,13,IF(L58=5,12,IF(L58=6,11,IF(L58=7,10,IF(L58=8,9,0)))))))))+IF(F58="EŽ",IF(L58=1,68,IF(L58=2,47.6,IF(L58=3,36,IF(L58=4,18,IF(L58=5,16.5,IF(L58=6,15,IF(L58=7,13.5,IF(L58=8,12,0))))))))+IF(L58&lt;=8,0,IF(L58&lt;=16,10,IF(L58&lt;=24,6,0)))-IF(L58&lt;=8,0,IF(L58&lt;=16,(L58-9)*0.34,IF(L58&lt;=24,(L58-17)*0.34,0))),0)+IF(F58="PT",IF(L58=1,68,IF(L58=2,52.08,IF(L58=3,41.28,IF(L58=4,24,IF(L58=5,22,IF(L58=6,20,IF(L58=7,18,IF(L58=8,16,0))))))))+IF(L58&lt;=8,0,IF(L58&lt;=16,13,IF(L58&lt;=24,9,IF(L58&lt;=32,4,0))))-IF(L58&lt;=8,0,IF(L58&lt;=16,(L58-9)*0.34,IF(L58&lt;=24,(L58-17)*0.34,IF(L58&lt;=32,(L58-25)*0.34,0)))),0)+IF(F58="JOŽ",IF(L58=1,85,IF(L58=2,59.5,IF(L58=3,45,IF(L58=4,32.5,IF(L58=5,30,IF(L58=6,27.5,IF(L58=7,25,IF(L58=8,22.5,0))))))))+IF(L58&lt;=8,0,IF(L58&lt;=16,19,IF(L58&lt;=24,13,0)))-IF(L58&lt;=8,0,IF(L58&lt;=16,(L58-9)*0.425,IF(L58&lt;=24,(L58-17)*0.425,0))),0)+IF(F58="JPČ",IF(L58=1,68,IF(L58=2,47.6,IF(L58=3,36,IF(L58=4,26,IF(L58=5,24,IF(L58=6,22,IF(L58=7,20,IF(L58=8,18,0))))))))+IF(L58&lt;=8,0,IF(L58&lt;=16,13,IF(L58&lt;=24,9,0)))-IF(L58&lt;=8,0,IF(L58&lt;=16,(L58-9)*0.34,IF(L58&lt;=24,(L58-17)*0.34,0))),0)+IF(F58="JEČ",IF(L58=1,34,IF(L58=2,26.04,IF(L58=3,20.6,IF(L58=4,12,IF(L58=5,11,IF(L58=6,10,IF(L58=7,9,IF(L58=8,8,0))))))))+IF(L58&lt;=8,0,IF(L58&lt;=16,6,0))-IF(L58&lt;=8,0,IF(L58&lt;=16,(L58-9)*0.17,0)),0)+IF(F58="JEOF",IF(L58=1,34,IF(L58=2,26.04,IF(L58=3,20.6,IF(L58=4,12,IF(L58=5,11,IF(L58=6,10,IF(L58=7,9,IF(L58=8,8,0))))))))+IF(L58&lt;=8,0,IF(L58&lt;=16,6,0))-IF(L58&lt;=8,0,IF(L58&lt;=16,(L58-9)*0.17,0)),0)+IF(F58="JnPČ",IF(L58=1,51,IF(L58=2,35.7,IF(L58=3,27,IF(L58=4,19.5,IF(L58=5,18,IF(L58=6,16.5,IF(L58=7,15,IF(L58=8,13.5,0))))))))+IF(L58&lt;=8,0,IF(L58&lt;=16,10,0))-IF(L58&lt;=8,0,IF(L58&lt;=16,(L58-9)*0.255,0)),0)+IF(F58="JnEČ",IF(L58=1,25.5,IF(L58=2,19.53,IF(L58=3,15.48,IF(L58=4,9,IF(L58=5,8.25,IF(L58=6,7.5,IF(L58=7,6.75,IF(L58=8,6,0))))))))+IF(L58&lt;=8,0,IF(L58&lt;=16,5,0))-IF(L58&lt;=8,0,IF(L58&lt;=16,(L58-9)*0.1275,0)),0)+IF(F58="JčPČ",IF(L58=1,21.25,IF(L58=2,14.5,IF(L58=3,11.5,IF(L58=4,7,IF(L58=5,6.5,IF(L58=6,6,IF(L58=7,5.5,IF(L58=8,5,0))))))))+IF(L58&lt;=8,0,IF(L58&lt;=16,4,0))-IF(L58&lt;=8,0,IF(L58&lt;=16,(L58-9)*0.10625,0)),0)+IF(F58="JčEČ",IF(L58=1,17,IF(L58=2,13.02,IF(L58=3,10.32,IF(L58=4,6,IF(L58=5,5.5,IF(L58=6,5,IF(L58=7,4.5,IF(L58=8,4,0))))))))+IF(L58&lt;=8,0,IF(L58&lt;=16,3,0))-IF(L58&lt;=8,0,IF(L58&lt;=16,(L58-9)*0.085,0)),0)+IF(F58="NEAK",IF(L58=1,11.48,IF(L58=2,8.79,IF(L58=3,6.97,IF(L58=4,4.05,IF(L58=5,3.71,IF(L58=6,3.38,IF(L58=7,3.04,IF(L58=8,2.7,0))))))))+IF(L58&lt;=8,0,IF(L58&lt;=16,2,IF(L58&lt;=24,1.3,0)))-IF(L58&lt;=8,0,IF(L58&lt;=16,(L58-9)*0.0574,IF(L58&lt;=24,(L58-17)*0.0574,0))),0))*IF(L58&lt;0,1,IF(OR(F58="PČ",F58="PŽ",F58="PT"),IF(J58&lt;32,J58/32,1),1))* IF(L58&lt;0,1,IF(OR(F58="EČ",F58="EŽ",F58="JOŽ",F58="JPČ",F58="NEAK"),IF(J58&lt;24,J58/24,1),1))*IF(L58&lt;0,1,IF(OR(F58="PČneol",F58="JEČ",F58="JEOF",F58="JnPČ",F58="JnEČ",F58="JčPČ",F58="JčEČ"),IF(J58&lt;16,J58/16,1),1))*IF(L58&lt;0,1,IF(F58="EČneol",IF(J58&lt;8,J58/8,1),1))</f>
        <v>6</v>
      </c>
      <c r="O58" s="9">
        <f t="shared" ref="O58" si="18">IF(F58="OŽ",N58,IF(H58="Ne",IF(J58*0.3&lt;J58-L58,N58,0),IF(J58*0.1&lt;J58-L58,N58,0)))</f>
        <v>6</v>
      </c>
      <c r="P58" s="4">
        <f t="shared" ref="P58" si="19">IF(O58=0,0,IF(F58="OŽ",IF(L58&gt;35,0,IF(J58&gt;35,(36-L58)*1.836,((36-L58)-(36-J58))*1.836)),0)+IF(F58="PČ",IF(L58&gt;31,0,IF(J58&gt;31,(32-L58)*1.347,((32-L58)-(32-J58))*1.347)),0)+ IF(F58="PČneol",IF(L58&gt;15,0,IF(J58&gt;15,(16-L58)*0.255,((16-L58)-(16-J58))*0.255)),0)+IF(F58="PŽ",IF(L58&gt;31,0,IF(J58&gt;31,(32-L58)*0.255,((32-L58)-(32-J58))*0.255)),0)+IF(F58="EČ",IF(L58&gt;23,0,IF(J58&gt;23,(24-L58)*0.612,((24-L58)-(24-J58))*0.612)),0)+IF(F58="EČneol",IF(L58&gt;7,0,IF(J58&gt;7,(8-L58)*0.204,((8-L58)-(8-J58))*0.204)),0)+IF(F58="EŽ",IF(L58&gt;23,0,IF(J58&gt;23,(24-L58)*0.204,((24-L58)-(24-J58))*0.204)),0)+IF(F58="PT",IF(L58&gt;31,0,IF(J58&gt;31,(32-L58)*0.204,((32-L58)-(32-J58))*0.204)),0)+IF(F58="JOŽ",IF(L58&gt;23,0,IF(J58&gt;23,(24-L58)*0.255,((24-L58)-(24-J58))*0.255)),0)+IF(F58="JPČ",IF(L58&gt;23,0,IF(J58&gt;23,(24-L58)*0.204,((24-L58)-(24-J58))*0.204)),0)+IF(F58="JEČ",IF(L58&gt;15,0,IF(J58&gt;15,(16-L58)*0.102,((16-L58)-(16-J58))*0.102)),0)+IF(F58="JEOF",IF(L58&gt;15,0,IF(J58&gt;15,(16-L58)*0.102,((16-L58)-(16-J58))*0.102)),0)+IF(F58="JnPČ",IF(L58&gt;15,0,IF(J58&gt;15,(16-L58)*0.153,((16-L58)-(16-J58))*0.153)),0)+IF(F58="JnEČ",IF(L58&gt;15,0,IF(J58&gt;15,(16-L58)*0.0765,((16-L58)-(16-J58))*0.0765)),0)+IF(F58="JčPČ",IF(L58&gt;15,0,IF(J58&gt;15,(16-L58)*0.06375,((16-L58)-(16-J58))*0.06375)),0)+IF(F58="JčEČ",IF(L58&gt;15,0,IF(J58&gt;15,(16-L58)*0.051,((16-L58)-(16-J58))*0.051)),0)+IF(F58="NEAK",IF(L58&gt;23,0,IF(J58&gt;23,(24-L58)*0.03444,((24-L58)-(24-J58))*0.03444)),0))</f>
        <v>0.71399999999999997</v>
      </c>
      <c r="Q58" s="11">
        <f t="shared" ref="Q58" si="20">IF(ISERROR(P58*100/N58),0,(P58*100/N58))</f>
        <v>11.899999999999999</v>
      </c>
      <c r="R58" s="10">
        <f t="shared" ref="R58" si="21">IF(Q58&lt;=30,O58+P58,O58+O58*0.3)*IF(G58=1,0.4,IF(G58=2,0.75,IF(G58="1 (kas 4 m. 1 k. nerengiamos)",0.52,1)))*IF(D58="olimpinė",1,IF(M58="Ne",0.5,1))*IF(OR(A$5="Lietuvos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federacija"),IF(OR(J58&lt;8,K58&lt;16),0,1),1)*E58*IF(I58&lt;=1,1,1/I58)*IF(OR(A$5="Lietuvos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2.6856000000000004</v>
      </c>
      <c r="S58" s="8"/>
    </row>
    <row r="59" spans="1:19">
      <c r="A59" s="68" t="s">
        <v>33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70"/>
      <c r="R59" s="10">
        <f>SUM(R58:R58)</f>
        <v>2.6856000000000004</v>
      </c>
      <c r="S59" s="8"/>
    </row>
    <row r="60" spans="1:19">
      <c r="A60" s="14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6"/>
      <c r="S60" s="8"/>
    </row>
    <row r="61" spans="1:19" ht="15.75">
      <c r="A61" s="24" t="s">
        <v>34</v>
      </c>
      <c r="B61" s="2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6"/>
      <c r="S61" s="8"/>
    </row>
    <row r="62" spans="1:19">
      <c r="A62" s="49" t="s">
        <v>43</v>
      </c>
      <c r="B62" s="49"/>
      <c r="C62" s="49"/>
      <c r="D62" s="49"/>
      <c r="E62" s="49"/>
      <c r="F62" s="49"/>
      <c r="G62" s="49"/>
      <c r="H62" s="49"/>
      <c r="I62" s="49"/>
      <c r="J62" s="15"/>
      <c r="K62" s="15"/>
      <c r="L62" s="15"/>
      <c r="M62" s="15"/>
      <c r="N62" s="15"/>
      <c r="O62" s="15"/>
      <c r="P62" s="15"/>
      <c r="Q62" s="15"/>
      <c r="R62" s="16"/>
      <c r="S62" s="8"/>
    </row>
    <row r="63" spans="1:19">
      <c r="A63" s="66" t="s">
        <v>51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57"/>
      <c r="R63" s="8"/>
      <c r="S63" s="8"/>
    </row>
    <row r="64" spans="1:19" ht="18">
      <c r="A64" s="64" t="s">
        <v>27</v>
      </c>
      <c r="B64" s="65"/>
      <c r="C64" s="65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7"/>
      <c r="R64" s="8"/>
      <c r="S64" s="8"/>
    </row>
    <row r="65" spans="1:18">
      <c r="A65" s="66" t="s">
        <v>37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57"/>
      <c r="R65" s="8"/>
    </row>
    <row r="66" spans="1:18">
      <c r="A66" s="61">
        <v>1</v>
      </c>
      <c r="B66" s="61" t="s">
        <v>45</v>
      </c>
      <c r="C66" s="12" t="s">
        <v>38</v>
      </c>
      <c r="D66" s="61" t="s">
        <v>30</v>
      </c>
      <c r="E66" s="61">
        <v>1</v>
      </c>
      <c r="F66" s="61" t="s">
        <v>39</v>
      </c>
      <c r="G66" s="61">
        <v>1</v>
      </c>
      <c r="H66" s="61" t="s">
        <v>32</v>
      </c>
      <c r="I66" s="61"/>
      <c r="J66" s="61">
        <v>23</v>
      </c>
      <c r="K66" s="61">
        <v>17</v>
      </c>
      <c r="L66" s="61">
        <v>2</v>
      </c>
      <c r="M66" s="61" t="s">
        <v>32</v>
      </c>
      <c r="N66" s="3">
        <f t="shared" ref="N66" si="22">(IF(F66="OŽ",IF(L66=1,550.8,IF(L66=2,426.38,IF(L66=3,342.14,IF(L66=4,181.44,IF(L66=5,168.48,IF(L66=6,155.52,IF(L66=7,148.5,IF(L66=8,144,0))))))))+IF(L66&lt;=8,0,IF(L66&lt;=16,137.7,IF(L66&lt;=24,108,IF(L66&lt;=32,80.1,IF(L66&lt;=36,52.2,0)))))-IF(L66&lt;=8,0,IF(L66&lt;=16,(L66-9)*2.754,IF(L66&lt;=24,(L66-17)* 2.754,IF(L66&lt;=32,(L66-25)* 2.754,IF(L66&lt;=36,(L66-33)*2.754,0))))),0)+IF(F66="PČ",IF(L66=1,449,IF(L66=2,314.6,IF(L66=3,238,IF(L66=4,172,IF(L66=5,159,IF(L66=6,145,IF(L66=7,132,IF(L66=8,119,0))))))))+IF(L66&lt;=8,0,IF(L66&lt;=16,88,IF(L66&lt;=24,55,IF(L66&lt;=32,22,0))))-IF(L66&lt;=8,0,IF(L66&lt;=16,(L66-9)*2.245,IF(L66&lt;=24,(L66-17)*2.245,IF(L66&lt;=32,(L66-25)*2.245,0)))),0)+IF(F66="PČneol",IF(L66=1,85,IF(L66=2,64.61,IF(L66=3,50.76,IF(L66=4,16.25,IF(L66=5,15,IF(L66=6,13.75,IF(L66=7,12.5,IF(L66=8,11.25,0))))))))+IF(L66&lt;=8,0,IF(L66&lt;=16,9,0))-IF(L66&lt;=8,0,IF(L66&lt;=16,(L66-9)*0.425,0)),0)+IF(F66="PŽ",IF(L66=1,85,IF(L66=2,59.5,IF(L66=3,45,IF(L66=4,32.5,IF(L66=5,30,IF(L66=6,27.5,IF(L66=7,25,IF(L66=8,22.5,0))))))))+IF(L66&lt;=8,0,IF(L66&lt;=16,19,IF(L66&lt;=24,13,IF(L66&lt;=32,8,0))))-IF(L66&lt;=8,0,IF(L66&lt;=16,(L66-9)*0.425,IF(L66&lt;=24,(L66-17)*0.425,IF(L66&lt;=32,(L66-25)*0.425,0)))),0)+IF(F66="EČ",IF(L66=1,204,IF(L66=2,156.24,IF(L66=3,123.84,IF(L66=4,72,IF(L66=5,66,IF(L66=6,60,IF(L66=7,54,IF(L66=8,48,0))))))))+IF(L66&lt;=8,0,IF(L66&lt;=16,40,IF(L66&lt;=24,25,0)))-IF(L66&lt;=8,0,IF(L66&lt;=16,(L66-9)*1.02,IF(L66&lt;=24,(L66-17)*1.02,0))),0)+IF(F66="EČneol",IF(L66=1,68,IF(L66=2,51.69,IF(L66=3,40.61,IF(L66=4,13,IF(L66=5,12,IF(L66=6,11,IF(L66=7,10,IF(L66=8,9,0)))))))))+IF(F66="EŽ",IF(L66=1,68,IF(L66=2,47.6,IF(L66=3,36,IF(L66=4,18,IF(L66=5,16.5,IF(L66=6,15,IF(L66=7,13.5,IF(L66=8,12,0))))))))+IF(L66&lt;=8,0,IF(L66&lt;=16,10,IF(L66&lt;=24,6,0)))-IF(L66&lt;=8,0,IF(L66&lt;=16,(L66-9)*0.34,IF(L66&lt;=24,(L66-17)*0.34,0))),0)+IF(F66="PT",IF(L66=1,68,IF(L66=2,52.08,IF(L66=3,41.28,IF(L66=4,24,IF(L66=5,22,IF(L66=6,20,IF(L66=7,18,IF(L66=8,16,0))))))))+IF(L66&lt;=8,0,IF(L66&lt;=16,13,IF(L66&lt;=24,9,IF(L66&lt;=32,4,0))))-IF(L66&lt;=8,0,IF(L66&lt;=16,(L66-9)*0.34,IF(L66&lt;=24,(L66-17)*0.34,IF(L66&lt;=32,(L66-25)*0.34,0)))),0)+IF(F66="JOŽ",IF(L66=1,85,IF(L66=2,59.5,IF(L66=3,45,IF(L66=4,32.5,IF(L66=5,30,IF(L66=6,27.5,IF(L66=7,25,IF(L66=8,22.5,0))))))))+IF(L66&lt;=8,0,IF(L66&lt;=16,19,IF(L66&lt;=24,13,0)))-IF(L66&lt;=8,0,IF(L66&lt;=16,(L66-9)*0.425,IF(L66&lt;=24,(L66-17)*0.425,0))),0)+IF(F66="JPČ",IF(L66=1,68,IF(L66=2,47.6,IF(L66=3,36,IF(L66=4,26,IF(L66=5,24,IF(L66=6,22,IF(L66=7,20,IF(L66=8,18,0))))))))+IF(L66&lt;=8,0,IF(L66&lt;=16,13,IF(L66&lt;=24,9,0)))-IF(L66&lt;=8,0,IF(L66&lt;=16,(L66-9)*0.34,IF(L66&lt;=24,(L66-17)*0.34,0))),0)+IF(F66="JEČ",IF(L66=1,34,IF(L66=2,26.04,IF(L66=3,20.6,IF(L66=4,12,IF(L66=5,11,IF(L66=6,10,IF(L66=7,9,IF(L66=8,8,0))))))))+IF(L66&lt;=8,0,IF(L66&lt;=16,6,0))-IF(L66&lt;=8,0,IF(L66&lt;=16,(L66-9)*0.17,0)),0)+IF(F66="JEOF",IF(L66=1,34,IF(L66=2,26.04,IF(L66=3,20.6,IF(L66=4,12,IF(L66=5,11,IF(L66=6,10,IF(L66=7,9,IF(L66=8,8,0))))))))+IF(L66&lt;=8,0,IF(L66&lt;=16,6,0))-IF(L66&lt;=8,0,IF(L66&lt;=16,(L66-9)*0.17,0)),0)+IF(F66="JnPČ",IF(L66=1,51,IF(L66=2,35.7,IF(L66=3,27,IF(L66=4,19.5,IF(L66=5,18,IF(L66=6,16.5,IF(L66=7,15,IF(L66=8,13.5,0))))))))+IF(L66&lt;=8,0,IF(L66&lt;=16,10,0))-IF(L66&lt;=8,0,IF(L66&lt;=16,(L66-9)*0.255,0)),0)+IF(F66="JnEČ",IF(L66=1,25.5,IF(L66=2,19.53,IF(L66=3,15.48,IF(L66=4,9,IF(L66=5,8.25,IF(L66=6,7.5,IF(L66=7,6.75,IF(L66=8,6,0))))))))+IF(L66&lt;=8,0,IF(L66&lt;=16,5,0))-IF(L66&lt;=8,0,IF(L66&lt;=16,(L66-9)*0.1275,0)),0)+IF(F66="JčPČ",IF(L66=1,21.25,IF(L66=2,14.5,IF(L66=3,11.5,IF(L66=4,7,IF(L66=5,6.5,IF(L66=6,6,IF(L66=7,5.5,IF(L66=8,5,0))))))))+IF(L66&lt;=8,0,IF(L66&lt;=16,4,0))-IF(L66&lt;=8,0,IF(L66&lt;=16,(L66-9)*0.10625,0)),0)+IF(F66="JčEČ",IF(L66=1,17,IF(L66=2,13.02,IF(L66=3,10.32,IF(L66=4,6,IF(L66=5,5.5,IF(L66=6,5,IF(L66=7,4.5,IF(L66=8,4,0))))))))+IF(L66&lt;=8,0,IF(L66&lt;=16,3,0))-IF(L66&lt;=8,0,IF(L66&lt;=16,(L66-9)*0.085,0)),0)+IF(F66="NEAK",IF(L66=1,11.48,IF(L66=2,8.79,IF(L66=3,6.97,IF(L66=4,4.05,IF(L66=5,3.71,IF(L66=6,3.38,IF(L66=7,3.04,IF(L66=8,2.7,0))))))))+IF(L66&lt;=8,0,IF(L66&lt;=16,2,IF(L66&lt;=24,1.3,0)))-IF(L66&lt;=8,0,IF(L66&lt;=16,(L66-9)*0.0574,IF(L66&lt;=24,(L66-17)*0.0574,0))),0))*IF(L66&lt;0,1,IF(OR(F66="PČ",F66="PŽ",F66="PT"),IF(J66&lt;32,J66/32,1),1))* IF(L66&lt;0,1,IF(OR(F66="EČ",F66="EŽ",F66="JOŽ",F66="JPČ",F66="NEAK"),IF(J66&lt;24,J66/24,1),1))*IF(L66&lt;0,1,IF(OR(F66="PČneol",F66="JEČ",F66="JEOF",F66="JnPČ",F66="JnEČ",F66="JčPČ",F66="JčEČ"),IF(J66&lt;16,J66/16,1),1))*IF(L66&lt;0,1,IF(F66="EČneol",IF(J66&lt;8,J66/8,1),1))</f>
        <v>26.04</v>
      </c>
      <c r="O66" s="9">
        <f t="shared" ref="O66" si="23">IF(F66="OŽ",N66,IF(H66="Ne",IF(J66*0.3&lt;J66-L66,N66,0),IF(J66*0.1&lt;J66-L66,N66,0)))</f>
        <v>26.04</v>
      </c>
      <c r="P66" s="4">
        <f t="shared" ref="P66" si="24">IF(O66=0,0,IF(F66="OŽ",IF(L66&gt;35,0,IF(J66&gt;35,(36-L66)*1.836,((36-L66)-(36-J66))*1.836)),0)+IF(F66="PČ",IF(L66&gt;31,0,IF(J66&gt;31,(32-L66)*1.347,((32-L66)-(32-J66))*1.347)),0)+ IF(F66="PČneol",IF(L66&gt;15,0,IF(J66&gt;15,(16-L66)*0.255,((16-L66)-(16-J66))*0.255)),0)+IF(F66="PŽ",IF(L66&gt;31,0,IF(J66&gt;31,(32-L66)*0.255,((32-L66)-(32-J66))*0.255)),0)+IF(F66="EČ",IF(L66&gt;23,0,IF(J66&gt;23,(24-L66)*0.612,((24-L66)-(24-J66))*0.612)),0)+IF(F66="EČneol",IF(L66&gt;7,0,IF(J66&gt;7,(8-L66)*0.204,((8-L66)-(8-J66))*0.204)),0)+IF(F66="EŽ",IF(L66&gt;23,0,IF(J66&gt;23,(24-L66)*0.204,((24-L66)-(24-J66))*0.204)),0)+IF(F66="PT",IF(L66&gt;31,0,IF(J66&gt;31,(32-L66)*0.204,((32-L66)-(32-J66))*0.204)),0)+IF(F66="JOŽ",IF(L66&gt;23,0,IF(J66&gt;23,(24-L66)*0.255,((24-L66)-(24-J66))*0.255)),0)+IF(F66="JPČ",IF(L66&gt;23,0,IF(J66&gt;23,(24-L66)*0.204,((24-L66)-(24-J66))*0.204)),0)+IF(F66="JEČ",IF(L66&gt;15,0,IF(J66&gt;15,(16-L66)*0.102,((16-L66)-(16-J66))*0.102)),0)+IF(F66="JEOF",IF(L66&gt;15,0,IF(J66&gt;15,(16-L66)*0.102,((16-L66)-(16-J66))*0.102)),0)+IF(F66="JnPČ",IF(L66&gt;15,0,IF(J66&gt;15,(16-L66)*0.153,((16-L66)-(16-J66))*0.153)),0)+IF(F66="JnEČ",IF(L66&gt;15,0,IF(J66&gt;15,(16-L66)*0.0765,((16-L66)-(16-J66))*0.0765)),0)+IF(F66="JčPČ",IF(L66&gt;15,0,IF(J66&gt;15,(16-L66)*0.06375,((16-L66)-(16-J66))*0.06375)),0)+IF(F66="JčEČ",IF(L66&gt;15,0,IF(J66&gt;15,(16-L66)*0.051,((16-L66)-(16-J66))*0.051)),0)+IF(F66="NEAK",IF(L66&gt;23,0,IF(J66&gt;23,(24-L66)*0.03444,((24-L66)-(24-J66))*0.03444)),0))</f>
        <v>1.4279999999999999</v>
      </c>
      <c r="Q66" s="11">
        <f t="shared" ref="Q66" si="25">IF(ISERROR(P66*100/N66),0,(P66*100/N66))</f>
        <v>5.4838709677419351</v>
      </c>
      <c r="R66" s="10">
        <f t="shared" ref="R66" si="26">IF(Q66&lt;=30,O66+P66,O66+O66*0.3)*IF(G66=1,0.4,IF(G66=2,0.75,IF(G66="1 (kas 4 m. 1 k. nerengiamos)",0.52,1)))*IF(D66="olimpinė",1,IF(M66="Ne",0.5,1))*IF(OR(A$5="Lietuvos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federacija"),IF(OR(J66&lt;8,K66&lt;16),0,1),1)*E66*IF(I66&lt;=1,1,1/I66)*IF(OR(A$5="Lietuvos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10.987200000000001</v>
      </c>
    </row>
    <row r="67" spans="1:18" ht="15" customHeight="1">
      <c r="A67" s="72" t="s">
        <v>33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4"/>
      <c r="R67" s="10">
        <f>SUM(R66:R66)</f>
        <v>10.987200000000001</v>
      </c>
    </row>
    <row r="68" spans="1:18" ht="15.75">
      <c r="A68" s="24" t="s">
        <v>34</v>
      </c>
      <c r="B68" s="24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6"/>
    </row>
    <row r="69" spans="1:18">
      <c r="A69" s="49" t="s">
        <v>43</v>
      </c>
      <c r="B69" s="49"/>
      <c r="C69" s="49"/>
      <c r="D69" s="49"/>
      <c r="E69" s="49"/>
      <c r="F69" s="49"/>
      <c r="G69" s="49"/>
      <c r="H69" s="49"/>
      <c r="I69" s="49"/>
      <c r="J69" s="15"/>
      <c r="K69" s="15"/>
      <c r="L69" s="15"/>
      <c r="M69" s="15"/>
      <c r="N69" s="15"/>
      <c r="O69" s="15"/>
      <c r="P69" s="15"/>
      <c r="Q69" s="15"/>
      <c r="R69" s="16"/>
    </row>
    <row r="70" spans="1:18" s="8" customFormat="1">
      <c r="A70" s="49"/>
      <c r="B70" s="49"/>
      <c r="C70" s="49"/>
      <c r="D70" s="49"/>
      <c r="E70" s="49"/>
      <c r="F70" s="49"/>
      <c r="G70" s="49"/>
      <c r="H70" s="49"/>
      <c r="I70" s="49"/>
      <c r="J70" s="15"/>
      <c r="K70" s="15"/>
      <c r="L70" s="15"/>
      <c r="M70" s="15"/>
      <c r="N70" s="15"/>
      <c r="O70" s="15"/>
      <c r="P70" s="15"/>
      <c r="Q70" s="15"/>
      <c r="R70" s="16"/>
    </row>
    <row r="71" spans="1:18">
      <c r="A71" s="66" t="s">
        <v>52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57"/>
      <c r="R71" s="8"/>
    </row>
    <row r="72" spans="1:18" ht="18">
      <c r="A72" s="64" t="s">
        <v>27</v>
      </c>
      <c r="B72" s="65"/>
      <c r="C72" s="65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7"/>
      <c r="R72" s="8"/>
    </row>
    <row r="73" spans="1:18">
      <c r="A73" s="66" t="s">
        <v>37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57"/>
      <c r="R73" s="8"/>
    </row>
    <row r="74" spans="1:18">
      <c r="A74" s="61">
        <v>1</v>
      </c>
      <c r="B74" s="61" t="s">
        <v>45</v>
      </c>
      <c r="C74" s="12" t="s">
        <v>29</v>
      </c>
      <c r="D74" s="61" t="s">
        <v>30</v>
      </c>
      <c r="E74" s="61">
        <v>1</v>
      </c>
      <c r="F74" s="61" t="s">
        <v>53</v>
      </c>
      <c r="G74" s="61">
        <v>1</v>
      </c>
      <c r="H74" s="61" t="s">
        <v>32</v>
      </c>
      <c r="I74" s="61"/>
      <c r="J74" s="61">
        <v>128</v>
      </c>
      <c r="K74" s="61">
        <v>44</v>
      </c>
      <c r="L74" s="61">
        <v>17</v>
      </c>
      <c r="M74" s="61" t="s">
        <v>32</v>
      </c>
      <c r="N74" s="3">
        <f t="shared" ref="N74" si="27">(IF(F74="OŽ",IF(L74=1,550.8,IF(L74=2,426.38,IF(L74=3,342.14,IF(L74=4,181.44,IF(L74=5,168.48,IF(L74=6,155.52,IF(L74=7,148.5,IF(L74=8,144,0))))))))+IF(L74&lt;=8,0,IF(L74&lt;=16,137.7,IF(L74&lt;=24,108,IF(L74&lt;=32,80.1,IF(L74&lt;=36,52.2,0)))))-IF(L74&lt;=8,0,IF(L74&lt;=16,(L74-9)*2.754,IF(L74&lt;=24,(L74-17)* 2.754,IF(L74&lt;=32,(L74-25)* 2.754,IF(L74&lt;=36,(L74-33)*2.754,0))))),0)+IF(F74="PČ",IF(L74=1,449,IF(L74=2,314.6,IF(L74=3,238,IF(L74=4,172,IF(L74=5,159,IF(L74=6,145,IF(L74=7,132,IF(L74=8,119,0))))))))+IF(L74&lt;=8,0,IF(L74&lt;=16,88,IF(L74&lt;=24,55,IF(L74&lt;=32,22,0))))-IF(L74&lt;=8,0,IF(L74&lt;=16,(L74-9)*2.245,IF(L74&lt;=24,(L74-17)*2.245,IF(L74&lt;=32,(L74-25)*2.245,0)))),0)+IF(F74="PČneol",IF(L74=1,85,IF(L74=2,64.61,IF(L74=3,50.76,IF(L74=4,16.25,IF(L74=5,15,IF(L74=6,13.75,IF(L74=7,12.5,IF(L74=8,11.25,0))))))))+IF(L74&lt;=8,0,IF(L74&lt;=16,9,0))-IF(L74&lt;=8,0,IF(L74&lt;=16,(L74-9)*0.425,0)),0)+IF(F74="PŽ",IF(L74=1,85,IF(L74=2,59.5,IF(L74=3,45,IF(L74=4,32.5,IF(L74=5,30,IF(L74=6,27.5,IF(L74=7,25,IF(L74=8,22.5,0))))))))+IF(L74&lt;=8,0,IF(L74&lt;=16,19,IF(L74&lt;=24,13,IF(L74&lt;=32,8,0))))-IF(L74&lt;=8,0,IF(L74&lt;=16,(L74-9)*0.425,IF(L74&lt;=24,(L74-17)*0.425,IF(L74&lt;=32,(L74-25)*0.425,0)))),0)+IF(F74="EČ",IF(L74=1,204,IF(L74=2,156.24,IF(L74=3,123.84,IF(L74=4,72,IF(L74=5,66,IF(L74=6,60,IF(L74=7,54,IF(L74=8,48,0))))))))+IF(L74&lt;=8,0,IF(L74&lt;=16,40,IF(L74&lt;=24,25,0)))-IF(L74&lt;=8,0,IF(L74&lt;=16,(L74-9)*1.02,IF(L74&lt;=24,(L74-17)*1.02,0))),0)+IF(F74="EČneol",IF(L74=1,68,IF(L74=2,51.69,IF(L74=3,40.61,IF(L74=4,13,IF(L74=5,12,IF(L74=6,11,IF(L74=7,10,IF(L74=8,9,0)))))))))+IF(F74="EŽ",IF(L74=1,68,IF(L74=2,47.6,IF(L74=3,36,IF(L74=4,18,IF(L74=5,16.5,IF(L74=6,15,IF(L74=7,13.5,IF(L74=8,12,0))))))))+IF(L74&lt;=8,0,IF(L74&lt;=16,10,IF(L74&lt;=24,6,0)))-IF(L74&lt;=8,0,IF(L74&lt;=16,(L74-9)*0.34,IF(L74&lt;=24,(L74-17)*0.34,0))),0)+IF(F74="PT",IF(L74=1,68,IF(L74=2,52.08,IF(L74=3,41.28,IF(L74=4,24,IF(L74=5,22,IF(L74=6,20,IF(L74=7,18,IF(L74=8,16,0))))))))+IF(L74&lt;=8,0,IF(L74&lt;=16,13,IF(L74&lt;=24,9,IF(L74&lt;=32,4,0))))-IF(L74&lt;=8,0,IF(L74&lt;=16,(L74-9)*0.34,IF(L74&lt;=24,(L74-17)*0.34,IF(L74&lt;=32,(L74-25)*0.34,0)))),0)+IF(F74="JOŽ",IF(L74=1,85,IF(L74=2,59.5,IF(L74=3,45,IF(L74=4,32.5,IF(L74=5,30,IF(L74=6,27.5,IF(L74=7,25,IF(L74=8,22.5,0))))))))+IF(L74&lt;=8,0,IF(L74&lt;=16,19,IF(L74&lt;=24,13,0)))-IF(L74&lt;=8,0,IF(L74&lt;=16,(L74-9)*0.425,IF(L74&lt;=24,(L74-17)*0.425,0))),0)+IF(F74="JPČ",IF(L74=1,68,IF(L74=2,47.6,IF(L74=3,36,IF(L74=4,26,IF(L74=5,24,IF(L74=6,22,IF(L74=7,20,IF(L74=8,18,0))))))))+IF(L74&lt;=8,0,IF(L74&lt;=16,13,IF(L74&lt;=24,9,0)))-IF(L74&lt;=8,0,IF(L74&lt;=16,(L74-9)*0.34,IF(L74&lt;=24,(L74-17)*0.34,0))),0)+IF(F74="JEČ",IF(L74=1,34,IF(L74=2,26.04,IF(L74=3,20.6,IF(L74=4,12,IF(L74=5,11,IF(L74=6,10,IF(L74=7,9,IF(L74=8,8,0))))))))+IF(L74&lt;=8,0,IF(L74&lt;=16,6,0))-IF(L74&lt;=8,0,IF(L74&lt;=16,(L74-9)*0.17,0)),0)+IF(F74="JEOF",IF(L74=1,34,IF(L74=2,26.04,IF(L74=3,20.6,IF(L74=4,12,IF(L74=5,11,IF(L74=6,10,IF(L74=7,9,IF(L74=8,8,0))))))))+IF(L74&lt;=8,0,IF(L74&lt;=16,6,0))-IF(L74&lt;=8,0,IF(L74&lt;=16,(L74-9)*0.17,0)),0)+IF(F74="JnPČ",IF(L74=1,51,IF(L74=2,35.7,IF(L74=3,27,IF(L74=4,19.5,IF(L74=5,18,IF(L74=6,16.5,IF(L74=7,15,IF(L74=8,13.5,0))))))))+IF(L74&lt;=8,0,IF(L74&lt;=16,10,0))-IF(L74&lt;=8,0,IF(L74&lt;=16,(L74-9)*0.255,0)),0)+IF(F74="JnEČ",IF(L74=1,25.5,IF(L74=2,19.53,IF(L74=3,15.48,IF(L74=4,9,IF(L74=5,8.25,IF(L74=6,7.5,IF(L74=7,6.75,IF(L74=8,6,0))))))))+IF(L74&lt;=8,0,IF(L74&lt;=16,5,0))-IF(L74&lt;=8,0,IF(L74&lt;=16,(L74-9)*0.1275,0)),0)+IF(F74="JčPČ",IF(L74=1,21.25,IF(L74=2,14.5,IF(L74=3,11.5,IF(L74=4,7,IF(L74=5,6.5,IF(L74=6,6,IF(L74=7,5.5,IF(L74=8,5,0))))))))+IF(L74&lt;=8,0,IF(L74&lt;=16,4,0))-IF(L74&lt;=8,0,IF(L74&lt;=16,(L74-9)*0.10625,0)),0)+IF(F74="JčEČ",IF(L74=1,17,IF(L74=2,13.02,IF(L74=3,10.32,IF(L74=4,6,IF(L74=5,5.5,IF(L74=6,5,IF(L74=7,4.5,IF(L74=8,4,0))))))))+IF(L74&lt;=8,0,IF(L74&lt;=16,3,0))-IF(L74&lt;=8,0,IF(L74&lt;=16,(L74-9)*0.085,0)),0)+IF(F74="NEAK",IF(L74=1,11.48,IF(L74=2,8.79,IF(L74=3,6.97,IF(L74=4,4.05,IF(L74=5,3.71,IF(L74=6,3.38,IF(L74=7,3.04,IF(L74=8,2.7,0))))))))+IF(L74&lt;=8,0,IF(L74&lt;=16,2,IF(L74&lt;=24,1.3,0)))-IF(L74&lt;=8,0,IF(L74&lt;=16,(L74-9)*0.0574,IF(L74&lt;=24,(L74-17)*0.0574,0))),0))*IF(L74&lt;0,1,IF(OR(F74="PČ",F74="PŽ",F74="PT"),IF(J74&lt;32,J74/32,1),1))* IF(L74&lt;0,1,IF(OR(F74="EČ",F74="EŽ",F74="JOŽ",F74="JPČ",F74="NEAK"),IF(J74&lt;24,J74/24,1),1))*IF(L74&lt;0,1,IF(OR(F74="PČneol",F74="JEČ",F74="JEOF",F74="JnPČ",F74="JnEČ",F74="JčPČ",F74="JčEČ"),IF(J74&lt;16,J74/16,1),1))*IF(L74&lt;0,1,IF(F74="EČneol",IF(J74&lt;8,J74/8,1),1))</f>
        <v>55</v>
      </c>
      <c r="O74" s="9">
        <f t="shared" ref="O74" si="28">IF(F74="OŽ",N74,IF(H74="Ne",IF(J74*0.3&lt;J74-L74,N74,0),IF(J74*0.1&lt;J74-L74,N74,0)))</f>
        <v>55</v>
      </c>
      <c r="P74" s="4">
        <f t="shared" ref="P74" si="29">IF(O74=0,0,IF(F74="OŽ",IF(L74&gt;35,0,IF(J74&gt;35,(36-L74)*1.836,((36-L74)-(36-J74))*1.836)),0)+IF(F74="PČ",IF(L74&gt;31,0,IF(J74&gt;31,(32-L74)*1.347,((32-L74)-(32-J74))*1.347)),0)+ IF(F74="PČneol",IF(L74&gt;15,0,IF(J74&gt;15,(16-L74)*0.255,((16-L74)-(16-J74))*0.255)),0)+IF(F74="PŽ",IF(L74&gt;31,0,IF(J74&gt;31,(32-L74)*0.255,((32-L74)-(32-J74))*0.255)),0)+IF(F74="EČ",IF(L74&gt;23,0,IF(J74&gt;23,(24-L74)*0.612,((24-L74)-(24-J74))*0.612)),0)+IF(F74="EČneol",IF(L74&gt;7,0,IF(J74&gt;7,(8-L74)*0.204,((8-L74)-(8-J74))*0.204)),0)+IF(F74="EŽ",IF(L74&gt;23,0,IF(J74&gt;23,(24-L74)*0.204,((24-L74)-(24-J74))*0.204)),0)+IF(F74="PT",IF(L74&gt;31,0,IF(J74&gt;31,(32-L74)*0.204,((32-L74)-(32-J74))*0.204)),0)+IF(F74="JOŽ",IF(L74&gt;23,0,IF(J74&gt;23,(24-L74)*0.255,((24-L74)-(24-J74))*0.255)),0)+IF(F74="JPČ",IF(L74&gt;23,0,IF(J74&gt;23,(24-L74)*0.204,((24-L74)-(24-J74))*0.204)),0)+IF(F74="JEČ",IF(L74&gt;15,0,IF(J74&gt;15,(16-L74)*0.102,((16-L74)-(16-J74))*0.102)),0)+IF(F74="JEOF",IF(L74&gt;15,0,IF(J74&gt;15,(16-L74)*0.102,((16-L74)-(16-J74))*0.102)),0)+IF(F74="JnPČ",IF(L74&gt;15,0,IF(J74&gt;15,(16-L74)*0.153,((16-L74)-(16-J74))*0.153)),0)+IF(F74="JnEČ",IF(L74&gt;15,0,IF(J74&gt;15,(16-L74)*0.0765,((16-L74)-(16-J74))*0.0765)),0)+IF(F74="JčPČ",IF(L74&gt;15,0,IF(J74&gt;15,(16-L74)*0.06375,((16-L74)-(16-J74))*0.06375)),0)+IF(F74="JčEČ",IF(L74&gt;15,0,IF(J74&gt;15,(16-L74)*0.051,((16-L74)-(16-J74))*0.051)),0)+IF(F74="NEAK",IF(L74&gt;23,0,IF(J74&gt;23,(24-L74)*0.03444,((24-L74)-(24-J74))*0.03444)),0))</f>
        <v>20.204999999999998</v>
      </c>
      <c r="Q74" s="11">
        <f t="shared" ref="Q74" si="30">IF(ISERROR(P74*100/N74),0,(P74*100/N74))</f>
        <v>36.736363636363635</v>
      </c>
      <c r="R74" s="10">
        <f t="shared" ref="R74" si="31">IF(Q74&lt;=30,O74+P74,O74+O74*0.3)*IF(G74=1,0.4,IF(G74=2,0.75,IF(G74="1 (kas 4 m. 1 k. nerengiamos)",0.52,1)))*IF(D74="olimpinė",1,IF(M74="Ne",0.5,1))*IF(OR(A$5="Lietuvos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federacija"),IF(OR(J74&lt;8,K74&lt;16),0,1),1)*E74*IF(I74&lt;=1,1,1/I74)*IF(OR(A$5="Lietuvos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28.6</v>
      </c>
    </row>
    <row r="75" spans="1:18">
      <c r="A75" s="72" t="s">
        <v>33</v>
      </c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4"/>
      <c r="R75" s="10">
        <f>SUM(R74:R74)</f>
        <v>28.6</v>
      </c>
    </row>
    <row r="76" spans="1:18" ht="15.75">
      <c r="A76" s="24" t="s">
        <v>34</v>
      </c>
      <c r="B76" s="24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6"/>
    </row>
    <row r="77" spans="1:18">
      <c r="A77" s="49" t="s">
        <v>43</v>
      </c>
      <c r="B77" s="49"/>
      <c r="C77" s="49"/>
      <c r="D77" s="49"/>
      <c r="E77" s="49"/>
      <c r="F77" s="49"/>
      <c r="G77" s="49"/>
      <c r="H77" s="49"/>
      <c r="I77" s="49"/>
      <c r="J77" s="15"/>
      <c r="K77" s="15"/>
      <c r="L77" s="15"/>
      <c r="M77" s="15"/>
      <c r="N77" s="15"/>
      <c r="O77" s="15"/>
      <c r="P77" s="15"/>
      <c r="Q77" s="15"/>
      <c r="R77" s="16"/>
    </row>
    <row r="78" spans="1:18" s="8" customFormat="1">
      <c r="A78" s="49"/>
      <c r="B78" s="49"/>
      <c r="C78" s="49"/>
      <c r="D78" s="49"/>
      <c r="E78" s="49"/>
      <c r="F78" s="49"/>
      <c r="G78" s="49"/>
      <c r="H78" s="49"/>
      <c r="I78" s="49"/>
      <c r="J78" s="15"/>
      <c r="K78" s="15"/>
      <c r="L78" s="15"/>
      <c r="M78" s="15"/>
      <c r="N78" s="15"/>
      <c r="O78" s="15"/>
      <c r="P78" s="15"/>
      <c r="Q78" s="15"/>
      <c r="R78" s="16"/>
    </row>
    <row r="79" spans="1:18">
      <c r="A79" s="66" t="s">
        <v>54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57"/>
      <c r="R79" s="8"/>
    </row>
    <row r="80" spans="1:18" ht="18">
      <c r="A80" s="64" t="s">
        <v>27</v>
      </c>
      <c r="B80" s="65"/>
      <c r="C80" s="65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7"/>
      <c r="R80" s="8"/>
    </row>
    <row r="81" spans="1:18">
      <c r="A81" s="66" t="s">
        <v>37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57"/>
      <c r="R81" s="8"/>
    </row>
    <row r="82" spans="1:18">
      <c r="A82" s="61">
        <v>1</v>
      </c>
      <c r="B82" s="61" t="s">
        <v>45</v>
      </c>
      <c r="C82" s="61" t="s">
        <v>41</v>
      </c>
      <c r="D82" s="61" t="s">
        <v>30</v>
      </c>
      <c r="E82" s="61">
        <v>1</v>
      </c>
      <c r="F82" s="61" t="s">
        <v>46</v>
      </c>
      <c r="G82" s="61">
        <v>1</v>
      </c>
      <c r="H82" s="61" t="s">
        <v>32</v>
      </c>
      <c r="I82" s="61"/>
      <c r="J82" s="61">
        <v>119</v>
      </c>
      <c r="K82" s="61">
        <v>31</v>
      </c>
      <c r="L82" s="61">
        <v>17</v>
      </c>
      <c r="M82" s="61" t="s">
        <v>40</v>
      </c>
      <c r="N82" s="3">
        <f t="shared" ref="N82:N85" si="32">(IF(F82="OŽ",IF(L82=1,550.8,IF(L82=2,426.38,IF(L82=3,342.14,IF(L82=4,181.44,IF(L82=5,168.48,IF(L82=6,155.52,IF(L82=7,148.5,IF(L82=8,144,0))))))))+IF(L82&lt;=8,0,IF(L82&lt;=16,137.7,IF(L82&lt;=24,108,IF(L82&lt;=32,80.1,IF(L82&lt;=36,52.2,0)))))-IF(L82&lt;=8,0,IF(L82&lt;=16,(L82-9)*2.754,IF(L82&lt;=24,(L82-17)* 2.754,IF(L82&lt;=32,(L82-25)* 2.754,IF(L82&lt;=36,(L82-33)*2.754,0))))),0)+IF(F82="PČ",IF(L82=1,449,IF(L82=2,314.6,IF(L82=3,238,IF(L82=4,172,IF(L82=5,159,IF(L82=6,145,IF(L82=7,132,IF(L82=8,119,0))))))))+IF(L82&lt;=8,0,IF(L82&lt;=16,88,IF(L82&lt;=24,55,IF(L82&lt;=32,22,0))))-IF(L82&lt;=8,0,IF(L82&lt;=16,(L82-9)*2.245,IF(L82&lt;=24,(L82-17)*2.245,IF(L82&lt;=32,(L82-25)*2.245,0)))),0)+IF(F82="PČneol",IF(L82=1,85,IF(L82=2,64.61,IF(L82=3,50.76,IF(L82=4,16.25,IF(L82=5,15,IF(L82=6,13.75,IF(L82=7,12.5,IF(L82=8,11.25,0))))))))+IF(L82&lt;=8,0,IF(L82&lt;=16,9,0))-IF(L82&lt;=8,0,IF(L82&lt;=16,(L82-9)*0.425,0)),0)+IF(F82="PŽ",IF(L82=1,85,IF(L82=2,59.5,IF(L82=3,45,IF(L82=4,32.5,IF(L82=5,30,IF(L82=6,27.5,IF(L82=7,25,IF(L82=8,22.5,0))))))))+IF(L82&lt;=8,0,IF(L82&lt;=16,19,IF(L82&lt;=24,13,IF(L82&lt;=32,8,0))))-IF(L82&lt;=8,0,IF(L82&lt;=16,(L82-9)*0.425,IF(L82&lt;=24,(L82-17)*0.425,IF(L82&lt;=32,(L82-25)*0.425,0)))),0)+IF(F82="EČ",IF(L82=1,204,IF(L82=2,156.24,IF(L82=3,123.84,IF(L82=4,72,IF(L82=5,66,IF(L82=6,60,IF(L82=7,54,IF(L82=8,48,0))))))))+IF(L82&lt;=8,0,IF(L82&lt;=16,40,IF(L82&lt;=24,25,0)))-IF(L82&lt;=8,0,IF(L82&lt;=16,(L82-9)*1.02,IF(L82&lt;=24,(L82-17)*1.02,0))),0)+IF(F82="EČneol",IF(L82=1,68,IF(L82=2,51.69,IF(L82=3,40.61,IF(L82=4,13,IF(L82=5,12,IF(L82=6,11,IF(L82=7,10,IF(L82=8,9,0)))))))))+IF(F82="EŽ",IF(L82=1,68,IF(L82=2,47.6,IF(L82=3,36,IF(L82=4,18,IF(L82=5,16.5,IF(L82=6,15,IF(L82=7,13.5,IF(L82=8,12,0))))))))+IF(L82&lt;=8,0,IF(L82&lt;=16,10,IF(L82&lt;=24,6,0)))-IF(L82&lt;=8,0,IF(L82&lt;=16,(L82-9)*0.34,IF(L82&lt;=24,(L82-17)*0.34,0))),0)+IF(F82="PT",IF(L82=1,68,IF(L82=2,52.08,IF(L82=3,41.28,IF(L82=4,24,IF(L82=5,22,IF(L82=6,20,IF(L82=7,18,IF(L82=8,16,0))))))))+IF(L82&lt;=8,0,IF(L82&lt;=16,13,IF(L82&lt;=24,9,IF(L82&lt;=32,4,0))))-IF(L82&lt;=8,0,IF(L82&lt;=16,(L82-9)*0.34,IF(L82&lt;=24,(L82-17)*0.34,IF(L82&lt;=32,(L82-25)*0.34,0)))),0)+IF(F82="JOŽ",IF(L82=1,85,IF(L82=2,59.5,IF(L82=3,45,IF(L82=4,32.5,IF(L82=5,30,IF(L82=6,27.5,IF(L82=7,25,IF(L82=8,22.5,0))))))))+IF(L82&lt;=8,0,IF(L82&lt;=16,19,IF(L82&lt;=24,13,0)))-IF(L82&lt;=8,0,IF(L82&lt;=16,(L82-9)*0.425,IF(L82&lt;=24,(L82-17)*0.425,0))),0)+IF(F82="JPČ",IF(L82=1,68,IF(L82=2,47.6,IF(L82=3,36,IF(L82=4,26,IF(L82=5,24,IF(L82=6,22,IF(L82=7,20,IF(L82=8,18,0))))))))+IF(L82&lt;=8,0,IF(L82&lt;=16,13,IF(L82&lt;=24,9,0)))-IF(L82&lt;=8,0,IF(L82&lt;=16,(L82-9)*0.34,IF(L82&lt;=24,(L82-17)*0.34,0))),0)+IF(F82="JEČ",IF(L82=1,34,IF(L82=2,26.04,IF(L82=3,20.6,IF(L82=4,12,IF(L82=5,11,IF(L82=6,10,IF(L82=7,9,IF(L82=8,8,0))))))))+IF(L82&lt;=8,0,IF(L82&lt;=16,6,0))-IF(L82&lt;=8,0,IF(L82&lt;=16,(L82-9)*0.17,0)),0)+IF(F82="JEOF",IF(L82=1,34,IF(L82=2,26.04,IF(L82=3,20.6,IF(L82=4,12,IF(L82=5,11,IF(L82=6,10,IF(L82=7,9,IF(L82=8,8,0))))))))+IF(L82&lt;=8,0,IF(L82&lt;=16,6,0))-IF(L82&lt;=8,0,IF(L82&lt;=16,(L82-9)*0.17,0)),0)+IF(F82="JnPČ",IF(L82=1,51,IF(L82=2,35.7,IF(L82=3,27,IF(L82=4,19.5,IF(L82=5,18,IF(L82=6,16.5,IF(L82=7,15,IF(L82=8,13.5,0))))))))+IF(L82&lt;=8,0,IF(L82&lt;=16,10,0))-IF(L82&lt;=8,0,IF(L82&lt;=16,(L82-9)*0.255,0)),0)+IF(F82="JnEČ",IF(L82=1,25.5,IF(L82=2,19.53,IF(L82=3,15.48,IF(L82=4,9,IF(L82=5,8.25,IF(L82=6,7.5,IF(L82=7,6.75,IF(L82=8,6,0))))))))+IF(L82&lt;=8,0,IF(L82&lt;=16,5,0))-IF(L82&lt;=8,0,IF(L82&lt;=16,(L82-9)*0.1275,0)),0)+IF(F82="JčPČ",IF(L82=1,21.25,IF(L82=2,14.5,IF(L82=3,11.5,IF(L82=4,7,IF(L82=5,6.5,IF(L82=6,6,IF(L82=7,5.5,IF(L82=8,5,0))))))))+IF(L82&lt;=8,0,IF(L82&lt;=16,4,0))-IF(L82&lt;=8,0,IF(L82&lt;=16,(L82-9)*0.10625,0)),0)+IF(F82="JčEČ",IF(L82=1,17,IF(L82=2,13.02,IF(L82=3,10.32,IF(L82=4,6,IF(L82=5,5.5,IF(L82=6,5,IF(L82=7,4.5,IF(L82=8,4,0))))))))+IF(L82&lt;=8,0,IF(L82&lt;=16,3,0))-IF(L82&lt;=8,0,IF(L82&lt;=16,(L82-9)*0.085,0)),0)+IF(F82="NEAK",IF(L82=1,11.48,IF(L82=2,8.79,IF(L82=3,6.97,IF(L82=4,4.05,IF(L82=5,3.71,IF(L82=6,3.38,IF(L82=7,3.04,IF(L82=8,2.7,0))))))))+IF(L82&lt;=8,0,IF(L82&lt;=16,2,IF(L82&lt;=24,1.3,0)))-IF(L82&lt;=8,0,IF(L82&lt;=16,(L82-9)*0.0574,IF(L82&lt;=24,(L82-17)*0.0574,0))),0))*IF(L82&lt;0,1,IF(OR(F82="PČ",F82="PŽ",F82="PT"),IF(J82&lt;32,J82/32,1),1))* IF(L82&lt;0,1,IF(OR(F82="EČ",F82="EŽ",F82="JOŽ",F82="JPČ",F82="NEAK"),IF(J82&lt;24,J82/24,1),1))*IF(L82&lt;0,1,IF(OR(F82="PČneol",F82="JEČ",F82="JEOF",F82="JnPČ",F82="JnEČ",F82="JčPČ",F82="JčEČ"),IF(J82&lt;16,J82/16,1),1))*IF(L82&lt;0,1,IF(F82="EČneol",IF(J82&lt;8,J82/8,1),1))</f>
        <v>25</v>
      </c>
      <c r="O82" s="9">
        <f t="shared" ref="O82:O85" si="33">IF(F82="OŽ",N82,IF(H82="Ne",IF(J82*0.3&lt;J82-L82,N82,0),IF(J82*0.1&lt;J82-L82,N82,0)))</f>
        <v>25</v>
      </c>
      <c r="P82" s="4">
        <f t="shared" ref="P82" si="34">IF(O82=0,0,IF(F82="OŽ",IF(L82&gt;35,0,IF(J82&gt;35,(36-L82)*1.836,((36-L82)-(36-J82))*1.836)),0)+IF(F82="PČ",IF(L82&gt;31,0,IF(J82&gt;31,(32-L82)*1.347,((32-L82)-(32-J82))*1.347)),0)+ IF(F82="PČneol",IF(L82&gt;15,0,IF(J82&gt;15,(16-L82)*0.255,((16-L82)-(16-J82))*0.255)),0)+IF(F82="PŽ",IF(L82&gt;31,0,IF(J82&gt;31,(32-L82)*0.255,((32-L82)-(32-J82))*0.255)),0)+IF(F82="EČ",IF(L82&gt;23,0,IF(J82&gt;23,(24-L82)*0.612,((24-L82)-(24-J82))*0.612)),0)+IF(F82="EČneol",IF(L82&gt;7,0,IF(J82&gt;7,(8-L82)*0.204,((8-L82)-(8-J82))*0.204)),0)+IF(F82="EŽ",IF(L82&gt;23,0,IF(J82&gt;23,(24-L82)*0.204,((24-L82)-(24-J82))*0.204)),0)+IF(F82="PT",IF(L82&gt;31,0,IF(J82&gt;31,(32-L82)*0.204,((32-L82)-(32-J82))*0.204)),0)+IF(F82="JOŽ",IF(L82&gt;23,0,IF(J82&gt;23,(24-L82)*0.255,((24-L82)-(24-J82))*0.255)),0)+IF(F82="JPČ",IF(L82&gt;23,0,IF(J82&gt;23,(24-L82)*0.204,((24-L82)-(24-J82))*0.204)),0)+IF(F82="JEČ",IF(L82&gt;15,0,IF(J82&gt;15,(16-L82)*0.102,((16-L82)-(16-J82))*0.102)),0)+IF(F82="JEOF",IF(L82&gt;15,0,IF(J82&gt;15,(16-L82)*0.102,((16-L82)-(16-J82))*0.102)),0)+IF(F82="JnPČ",IF(L82&gt;15,0,IF(J82&gt;15,(16-L82)*0.153,((16-L82)-(16-J82))*0.153)),0)+IF(F82="JnEČ",IF(L82&gt;15,0,IF(J82&gt;15,(16-L82)*0.0765,((16-L82)-(16-J82))*0.0765)),0)+IF(F82="JčPČ",IF(L82&gt;15,0,IF(J82&gt;15,(16-L82)*0.06375,((16-L82)-(16-J82))*0.06375)),0)+IF(F82="JčEČ",IF(L82&gt;15,0,IF(J82&gt;15,(16-L82)*0.051,((16-L82)-(16-J82))*0.051)),0)+IF(F82="NEAK",IF(L82&gt;23,0,IF(J82&gt;23,(24-L82)*0.03444,((24-L82)-(24-J82))*0.03444)),0))</f>
        <v>4.2839999999999998</v>
      </c>
      <c r="Q82" s="11">
        <f t="shared" ref="Q82" si="35">IF(ISERROR(P82*100/N82),0,(P82*100/N82))</f>
        <v>17.135999999999999</v>
      </c>
      <c r="R82" s="10">
        <f t="shared" ref="R82:R85" si="36">IF(Q82&lt;=30,O82+P82,O82+O82*0.3)*IF(G82=1,0.4,IF(G82=2,0.75,IF(G82="1 (kas 4 m. 1 k. nerengiamos)",0.52,1)))*IF(D82="olimpinė",1,IF(M82="Ne",0.5,1))*IF(OR(A$5="Lietuvos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federacija"),IF(OR(J82&lt;8,K82&lt;16),0,1),1)*E82*IF(I82&lt;=1,1,1/I82)*IF(OR(A$5="Lietuvos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5.8567999999999998</v>
      </c>
    </row>
    <row r="83" spans="1:18">
      <c r="A83" s="61">
        <v>2</v>
      </c>
      <c r="B83" s="61" t="s">
        <v>45</v>
      </c>
      <c r="C83" s="61" t="s">
        <v>42</v>
      </c>
      <c r="D83" s="61" t="s">
        <v>30</v>
      </c>
      <c r="E83" s="61">
        <v>1</v>
      </c>
      <c r="F83" s="61" t="s">
        <v>46</v>
      </c>
      <c r="G83" s="61">
        <v>1</v>
      </c>
      <c r="H83" s="61" t="s">
        <v>32</v>
      </c>
      <c r="I83" s="61"/>
      <c r="J83" s="61">
        <v>95</v>
      </c>
      <c r="K83" s="61">
        <v>25</v>
      </c>
      <c r="L83" s="61">
        <v>5</v>
      </c>
      <c r="M83" s="61" t="s">
        <v>32</v>
      </c>
      <c r="N83" s="3">
        <f t="shared" si="32"/>
        <v>66</v>
      </c>
      <c r="O83" s="9">
        <f t="shared" si="33"/>
        <v>66</v>
      </c>
      <c r="P83" s="4">
        <f t="shared" ref="P83:P85" si="37">IF(O83=0,0,IF(F83="OŽ",IF(L83&gt;35,0,IF(J83&gt;35,(36-L83)*1.836,((36-L83)-(36-J83))*1.836)),0)+IF(F83="PČ",IF(L83&gt;31,0,IF(J83&gt;31,(32-L83)*1.347,((32-L83)-(32-J83))*1.347)),0)+ IF(F83="PČneol",IF(L83&gt;15,0,IF(J83&gt;15,(16-L83)*0.255,((16-L83)-(16-J83))*0.255)),0)+IF(F83="PŽ",IF(L83&gt;31,0,IF(J83&gt;31,(32-L83)*0.255,((32-L83)-(32-J83))*0.255)),0)+IF(F83="EČ",IF(L83&gt;23,0,IF(J83&gt;23,(24-L83)*0.612,((24-L83)-(24-J83))*0.612)),0)+IF(F83="EČneol",IF(L83&gt;7,0,IF(J83&gt;7,(8-L83)*0.204,((8-L83)-(8-J83))*0.204)),0)+IF(F83="EŽ",IF(L83&gt;23,0,IF(J83&gt;23,(24-L83)*0.204,((24-L83)-(24-J83))*0.204)),0)+IF(F83="PT",IF(L83&gt;31,0,IF(J83&gt;31,(32-L83)*0.204,((32-L83)-(32-J83))*0.204)),0)+IF(F83="JOŽ",IF(L83&gt;23,0,IF(J83&gt;23,(24-L83)*0.255,((24-L83)-(24-J83))*0.255)),0)+IF(F83="JPČ",IF(L83&gt;23,0,IF(J83&gt;23,(24-L83)*0.204,((24-L83)-(24-J83))*0.204)),0)+IF(F83="JEČ",IF(L83&gt;15,0,IF(J83&gt;15,(16-L83)*0.102,((16-L83)-(16-J83))*0.102)),0)+IF(F83="JEOF",IF(L83&gt;15,0,IF(J83&gt;15,(16-L83)*0.102,((16-L83)-(16-J83))*0.102)),0)+IF(F83="JnPČ",IF(L83&gt;15,0,IF(J83&gt;15,(16-L83)*0.153,((16-L83)-(16-J83))*0.153)),0)+IF(F83="JnEČ",IF(L83&gt;15,0,IF(J83&gt;15,(16-L83)*0.0765,((16-L83)-(16-J83))*0.0765)),0)+IF(F83="JčPČ",IF(L83&gt;15,0,IF(J83&gt;15,(16-L83)*0.06375,((16-L83)-(16-J83))*0.06375)),0)+IF(F83="JčEČ",IF(L83&gt;15,0,IF(J83&gt;15,(16-L83)*0.051,((16-L83)-(16-J83))*0.051)),0)+IF(F83="NEAK",IF(L83&gt;23,0,IF(J83&gt;23,(24-L83)*0.03444,((24-L83)-(24-J83))*0.03444)),0))</f>
        <v>11.628</v>
      </c>
      <c r="Q83" s="11">
        <f t="shared" ref="Q83:Q85" si="38">IF(ISERROR(P83*100/N83),0,(P83*100/N83))</f>
        <v>17.618181818181817</v>
      </c>
      <c r="R83" s="10">
        <f t="shared" si="36"/>
        <v>31.051200000000001</v>
      </c>
    </row>
    <row r="84" spans="1:18">
      <c r="A84" s="61">
        <v>3</v>
      </c>
      <c r="B84" s="61" t="s">
        <v>55</v>
      </c>
      <c r="C84" s="61" t="s">
        <v>38</v>
      </c>
      <c r="D84" s="61" t="s">
        <v>30</v>
      </c>
      <c r="E84" s="61">
        <v>1</v>
      </c>
      <c r="F84" s="61" t="s">
        <v>46</v>
      </c>
      <c r="G84" s="61">
        <v>1</v>
      </c>
      <c r="H84" s="61" t="s">
        <v>32</v>
      </c>
      <c r="I84" s="61"/>
      <c r="J84" s="61">
        <v>48</v>
      </c>
      <c r="K84" s="61">
        <v>22</v>
      </c>
      <c r="L84" s="61">
        <v>17</v>
      </c>
      <c r="M84" s="61" t="s">
        <v>32</v>
      </c>
      <c r="N84" s="3">
        <f t="shared" si="32"/>
        <v>25</v>
      </c>
      <c r="O84" s="9">
        <f t="shared" si="33"/>
        <v>25</v>
      </c>
      <c r="P84" s="4">
        <f t="shared" si="37"/>
        <v>4.2839999999999998</v>
      </c>
      <c r="Q84" s="11">
        <f t="shared" si="38"/>
        <v>17.135999999999999</v>
      </c>
      <c r="R84" s="10">
        <f t="shared" si="36"/>
        <v>11.7136</v>
      </c>
    </row>
    <row r="85" spans="1:18">
      <c r="A85" s="61">
        <v>4</v>
      </c>
      <c r="B85" s="61" t="s">
        <v>55</v>
      </c>
      <c r="C85" s="61" t="s">
        <v>41</v>
      </c>
      <c r="D85" s="61" t="s">
        <v>30</v>
      </c>
      <c r="E85" s="61">
        <v>1</v>
      </c>
      <c r="F85" s="61" t="s">
        <v>46</v>
      </c>
      <c r="G85" s="61">
        <v>1</v>
      </c>
      <c r="H85" s="61" t="s">
        <v>32</v>
      </c>
      <c r="I85" s="61"/>
      <c r="J85" s="61">
        <v>44</v>
      </c>
      <c r="K85" s="61">
        <v>21</v>
      </c>
      <c r="L85" s="61">
        <v>17</v>
      </c>
      <c r="M85" s="61" t="s">
        <v>40</v>
      </c>
      <c r="N85" s="3">
        <f t="shared" si="32"/>
        <v>25</v>
      </c>
      <c r="O85" s="9">
        <f t="shared" si="33"/>
        <v>25</v>
      </c>
      <c r="P85" s="4">
        <f t="shared" si="37"/>
        <v>4.2839999999999998</v>
      </c>
      <c r="Q85" s="11">
        <f t="shared" si="38"/>
        <v>17.135999999999999</v>
      </c>
      <c r="R85" s="10">
        <f t="shared" si="36"/>
        <v>5.8567999999999998</v>
      </c>
    </row>
    <row r="86" spans="1:18">
      <c r="A86" s="72" t="s">
        <v>33</v>
      </c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4"/>
      <c r="R86" s="10">
        <f>SUM(R82:R85)</f>
        <v>54.478400000000001</v>
      </c>
    </row>
    <row r="87" spans="1:18" ht="15.75">
      <c r="A87" s="24" t="s">
        <v>34</v>
      </c>
      <c r="B87" s="24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6"/>
    </row>
    <row r="88" spans="1:18">
      <c r="A88" s="49" t="s">
        <v>43</v>
      </c>
      <c r="B88" s="49"/>
      <c r="C88" s="49"/>
      <c r="D88" s="49"/>
      <c r="E88" s="49"/>
      <c r="F88" s="49"/>
      <c r="G88" s="49"/>
      <c r="H88" s="49"/>
      <c r="I88" s="49"/>
      <c r="J88" s="15"/>
      <c r="K88" s="15"/>
      <c r="L88" s="15"/>
      <c r="M88" s="15"/>
      <c r="N88" s="15"/>
      <c r="O88" s="15"/>
      <c r="P88" s="15"/>
      <c r="Q88" s="15"/>
      <c r="R88" s="16"/>
    </row>
    <row r="89" spans="1:18" s="8" customFormat="1">
      <c r="A89" s="49"/>
      <c r="B89" s="49"/>
      <c r="C89" s="49"/>
      <c r="D89" s="49"/>
      <c r="E89" s="49"/>
      <c r="F89" s="49"/>
      <c r="G89" s="49"/>
      <c r="H89" s="49"/>
      <c r="I89" s="49"/>
      <c r="J89" s="15"/>
      <c r="K89" s="15"/>
      <c r="L89" s="15"/>
      <c r="M89" s="15"/>
      <c r="N89" s="15"/>
      <c r="O89" s="15"/>
      <c r="P89" s="15"/>
      <c r="Q89" s="15"/>
      <c r="R89" s="16"/>
    </row>
    <row r="90" spans="1:18">
      <c r="A90" s="66" t="s">
        <v>56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57"/>
      <c r="R90" s="8"/>
    </row>
    <row r="91" spans="1:18" ht="18">
      <c r="A91" s="64" t="s">
        <v>27</v>
      </c>
      <c r="B91" s="65"/>
      <c r="C91" s="65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7"/>
      <c r="R91" s="8"/>
    </row>
    <row r="92" spans="1:18">
      <c r="A92" s="66" t="s">
        <v>37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57"/>
      <c r="R92" s="8"/>
    </row>
    <row r="93" spans="1:18">
      <c r="A93" s="61">
        <v>1</v>
      </c>
      <c r="B93" s="61" t="s">
        <v>45</v>
      </c>
      <c r="C93" s="56" t="s">
        <v>38</v>
      </c>
      <c r="D93" s="61" t="s">
        <v>30</v>
      </c>
      <c r="E93" s="61">
        <v>1</v>
      </c>
      <c r="F93" s="61" t="s">
        <v>39</v>
      </c>
      <c r="G93" s="61">
        <v>1</v>
      </c>
      <c r="H93" s="61" t="s">
        <v>32</v>
      </c>
      <c r="I93" s="61"/>
      <c r="J93" s="61">
        <v>31</v>
      </c>
      <c r="K93" s="61">
        <v>20</v>
      </c>
      <c r="L93" s="61">
        <v>3</v>
      </c>
      <c r="M93" s="61" t="s">
        <v>32</v>
      </c>
      <c r="N93" s="3">
        <f t="shared" ref="N93:N94" si="39">(IF(F93="OŽ",IF(L93=1,550.8,IF(L93=2,426.38,IF(L93=3,342.14,IF(L93=4,181.44,IF(L93=5,168.48,IF(L93=6,155.52,IF(L93=7,148.5,IF(L93=8,144,0))))))))+IF(L93&lt;=8,0,IF(L93&lt;=16,137.7,IF(L93&lt;=24,108,IF(L93&lt;=32,80.1,IF(L93&lt;=36,52.2,0)))))-IF(L93&lt;=8,0,IF(L93&lt;=16,(L93-9)*2.754,IF(L93&lt;=24,(L93-17)* 2.754,IF(L93&lt;=32,(L93-25)* 2.754,IF(L93&lt;=36,(L93-33)*2.754,0))))),0)+IF(F93="PČ",IF(L93=1,449,IF(L93=2,314.6,IF(L93=3,238,IF(L93=4,172,IF(L93=5,159,IF(L93=6,145,IF(L93=7,132,IF(L93=8,119,0))))))))+IF(L93&lt;=8,0,IF(L93&lt;=16,88,IF(L93&lt;=24,55,IF(L93&lt;=32,22,0))))-IF(L93&lt;=8,0,IF(L93&lt;=16,(L93-9)*2.245,IF(L93&lt;=24,(L93-17)*2.245,IF(L93&lt;=32,(L93-25)*2.245,0)))),0)+IF(F93="PČneol",IF(L93=1,85,IF(L93=2,64.61,IF(L93=3,50.76,IF(L93=4,16.25,IF(L93=5,15,IF(L93=6,13.75,IF(L93=7,12.5,IF(L93=8,11.25,0))))))))+IF(L93&lt;=8,0,IF(L93&lt;=16,9,0))-IF(L93&lt;=8,0,IF(L93&lt;=16,(L93-9)*0.425,0)),0)+IF(F93="PŽ",IF(L93=1,85,IF(L93=2,59.5,IF(L93=3,45,IF(L93=4,32.5,IF(L93=5,30,IF(L93=6,27.5,IF(L93=7,25,IF(L93=8,22.5,0))))))))+IF(L93&lt;=8,0,IF(L93&lt;=16,19,IF(L93&lt;=24,13,IF(L93&lt;=32,8,0))))-IF(L93&lt;=8,0,IF(L93&lt;=16,(L93-9)*0.425,IF(L93&lt;=24,(L93-17)*0.425,IF(L93&lt;=32,(L93-25)*0.425,0)))),0)+IF(F93="EČ",IF(L93=1,204,IF(L93=2,156.24,IF(L93=3,123.84,IF(L93=4,72,IF(L93=5,66,IF(L93=6,60,IF(L93=7,54,IF(L93=8,48,0))))))))+IF(L93&lt;=8,0,IF(L93&lt;=16,40,IF(L93&lt;=24,25,0)))-IF(L93&lt;=8,0,IF(L93&lt;=16,(L93-9)*1.02,IF(L93&lt;=24,(L93-17)*1.02,0))),0)+IF(F93="EČneol",IF(L93=1,68,IF(L93=2,51.69,IF(L93=3,40.61,IF(L93=4,13,IF(L93=5,12,IF(L93=6,11,IF(L93=7,10,IF(L93=8,9,0)))))))))+IF(F93="EŽ",IF(L93=1,68,IF(L93=2,47.6,IF(L93=3,36,IF(L93=4,18,IF(L93=5,16.5,IF(L93=6,15,IF(L93=7,13.5,IF(L93=8,12,0))))))))+IF(L93&lt;=8,0,IF(L93&lt;=16,10,IF(L93&lt;=24,6,0)))-IF(L93&lt;=8,0,IF(L93&lt;=16,(L93-9)*0.34,IF(L93&lt;=24,(L93-17)*0.34,0))),0)+IF(F93="PT",IF(L93=1,68,IF(L93=2,52.08,IF(L93=3,41.28,IF(L93=4,24,IF(L93=5,22,IF(L93=6,20,IF(L93=7,18,IF(L93=8,16,0))))))))+IF(L93&lt;=8,0,IF(L93&lt;=16,13,IF(L93&lt;=24,9,IF(L93&lt;=32,4,0))))-IF(L93&lt;=8,0,IF(L93&lt;=16,(L93-9)*0.34,IF(L93&lt;=24,(L93-17)*0.34,IF(L93&lt;=32,(L93-25)*0.34,0)))),0)+IF(F93="JOŽ",IF(L93=1,85,IF(L93=2,59.5,IF(L93=3,45,IF(L93=4,32.5,IF(L93=5,30,IF(L93=6,27.5,IF(L93=7,25,IF(L93=8,22.5,0))))))))+IF(L93&lt;=8,0,IF(L93&lt;=16,19,IF(L93&lt;=24,13,0)))-IF(L93&lt;=8,0,IF(L93&lt;=16,(L93-9)*0.425,IF(L93&lt;=24,(L93-17)*0.425,0))),0)+IF(F93="JPČ",IF(L93=1,68,IF(L93=2,47.6,IF(L93=3,36,IF(L93=4,26,IF(L93=5,24,IF(L93=6,22,IF(L93=7,20,IF(L93=8,18,0))))))))+IF(L93&lt;=8,0,IF(L93&lt;=16,13,IF(L93&lt;=24,9,0)))-IF(L93&lt;=8,0,IF(L93&lt;=16,(L93-9)*0.34,IF(L93&lt;=24,(L93-17)*0.34,0))),0)+IF(F93="JEČ",IF(L93=1,34,IF(L93=2,26.04,IF(L93=3,20.6,IF(L93=4,12,IF(L93=5,11,IF(L93=6,10,IF(L93=7,9,IF(L93=8,8,0))))))))+IF(L93&lt;=8,0,IF(L93&lt;=16,6,0))-IF(L93&lt;=8,0,IF(L93&lt;=16,(L93-9)*0.17,0)),0)+IF(F93="JEOF",IF(L93=1,34,IF(L93=2,26.04,IF(L93=3,20.6,IF(L93=4,12,IF(L93=5,11,IF(L93=6,10,IF(L93=7,9,IF(L93=8,8,0))))))))+IF(L93&lt;=8,0,IF(L93&lt;=16,6,0))-IF(L93&lt;=8,0,IF(L93&lt;=16,(L93-9)*0.17,0)),0)+IF(F93="JnPČ",IF(L93=1,51,IF(L93=2,35.7,IF(L93=3,27,IF(L93=4,19.5,IF(L93=5,18,IF(L93=6,16.5,IF(L93=7,15,IF(L93=8,13.5,0))))))))+IF(L93&lt;=8,0,IF(L93&lt;=16,10,0))-IF(L93&lt;=8,0,IF(L93&lt;=16,(L93-9)*0.255,0)),0)+IF(F93="JnEČ",IF(L93=1,25.5,IF(L93=2,19.53,IF(L93=3,15.48,IF(L93=4,9,IF(L93=5,8.25,IF(L93=6,7.5,IF(L93=7,6.75,IF(L93=8,6,0))))))))+IF(L93&lt;=8,0,IF(L93&lt;=16,5,0))-IF(L93&lt;=8,0,IF(L93&lt;=16,(L93-9)*0.1275,0)),0)+IF(F93="JčPČ",IF(L93=1,21.25,IF(L93=2,14.5,IF(L93=3,11.5,IF(L93=4,7,IF(L93=5,6.5,IF(L93=6,6,IF(L93=7,5.5,IF(L93=8,5,0))))))))+IF(L93&lt;=8,0,IF(L93&lt;=16,4,0))-IF(L93&lt;=8,0,IF(L93&lt;=16,(L93-9)*0.10625,0)),0)+IF(F93="JčEČ",IF(L93=1,17,IF(L93=2,13.02,IF(L93=3,10.32,IF(L93=4,6,IF(L93=5,5.5,IF(L93=6,5,IF(L93=7,4.5,IF(L93=8,4,0))))))))+IF(L93&lt;=8,0,IF(L93&lt;=16,3,0))-IF(L93&lt;=8,0,IF(L93&lt;=16,(L93-9)*0.085,0)),0)+IF(F93="NEAK",IF(L93=1,11.48,IF(L93=2,8.79,IF(L93=3,6.97,IF(L93=4,4.05,IF(L93=5,3.71,IF(L93=6,3.38,IF(L93=7,3.04,IF(L93=8,2.7,0))))))))+IF(L93&lt;=8,0,IF(L93&lt;=16,2,IF(L93&lt;=24,1.3,0)))-IF(L93&lt;=8,0,IF(L93&lt;=16,(L93-9)*0.0574,IF(L93&lt;=24,(L93-17)*0.0574,0))),0))*IF(L93&lt;0,1,IF(OR(F93="PČ",F93="PŽ",F93="PT"),IF(J93&lt;32,J93/32,1),1))* IF(L93&lt;0,1,IF(OR(F93="EČ",F93="EŽ",F93="JOŽ",F93="JPČ",F93="NEAK"),IF(J93&lt;24,J93/24,1),1))*IF(L93&lt;0,1,IF(OR(F93="PČneol",F93="JEČ",F93="JEOF",F93="JnPČ",F93="JnEČ",F93="JčPČ",F93="JčEČ"),IF(J93&lt;16,J93/16,1),1))*IF(L93&lt;0,1,IF(F93="EČneol",IF(J93&lt;8,J93/8,1),1))</f>
        <v>20.6</v>
      </c>
      <c r="O93" s="9">
        <f t="shared" ref="O93:O94" si="40">IF(F93="OŽ",N93,IF(H93="Ne",IF(J93*0.3&lt;J93-L93,N93,0),IF(J93*0.1&lt;J93-L93,N93,0)))</f>
        <v>20.6</v>
      </c>
      <c r="P93" s="4">
        <f t="shared" ref="P93" si="41">IF(O93=0,0,IF(F93="OŽ",IF(L93&gt;35,0,IF(J93&gt;35,(36-L93)*1.836,((36-L93)-(36-J93))*1.836)),0)+IF(F93="PČ",IF(L93&gt;31,0,IF(J93&gt;31,(32-L93)*1.347,((32-L93)-(32-J93))*1.347)),0)+ IF(F93="PČneol",IF(L93&gt;15,0,IF(J93&gt;15,(16-L93)*0.255,((16-L93)-(16-J93))*0.255)),0)+IF(F93="PŽ",IF(L93&gt;31,0,IF(J93&gt;31,(32-L93)*0.255,((32-L93)-(32-J93))*0.255)),0)+IF(F93="EČ",IF(L93&gt;23,0,IF(J93&gt;23,(24-L93)*0.612,((24-L93)-(24-J93))*0.612)),0)+IF(F93="EČneol",IF(L93&gt;7,0,IF(J93&gt;7,(8-L93)*0.204,((8-L93)-(8-J93))*0.204)),0)+IF(F93="EŽ",IF(L93&gt;23,0,IF(J93&gt;23,(24-L93)*0.204,((24-L93)-(24-J93))*0.204)),0)+IF(F93="PT",IF(L93&gt;31,0,IF(J93&gt;31,(32-L93)*0.204,((32-L93)-(32-J93))*0.204)),0)+IF(F93="JOŽ",IF(L93&gt;23,0,IF(J93&gt;23,(24-L93)*0.255,((24-L93)-(24-J93))*0.255)),0)+IF(F93="JPČ",IF(L93&gt;23,0,IF(J93&gt;23,(24-L93)*0.204,((24-L93)-(24-J93))*0.204)),0)+IF(F93="JEČ",IF(L93&gt;15,0,IF(J93&gt;15,(16-L93)*0.102,((16-L93)-(16-J93))*0.102)),0)+IF(F93="JEOF",IF(L93&gt;15,0,IF(J93&gt;15,(16-L93)*0.102,((16-L93)-(16-J93))*0.102)),0)+IF(F93="JnPČ",IF(L93&gt;15,0,IF(J93&gt;15,(16-L93)*0.153,((16-L93)-(16-J93))*0.153)),0)+IF(F93="JnEČ",IF(L93&gt;15,0,IF(J93&gt;15,(16-L93)*0.0765,((16-L93)-(16-J93))*0.0765)),0)+IF(F93="JčPČ",IF(L93&gt;15,0,IF(J93&gt;15,(16-L93)*0.06375,((16-L93)-(16-J93))*0.06375)),0)+IF(F93="JčEČ",IF(L93&gt;15,0,IF(J93&gt;15,(16-L93)*0.051,((16-L93)-(16-J93))*0.051)),0)+IF(F93="NEAK",IF(L93&gt;23,0,IF(J93&gt;23,(24-L93)*0.03444,((24-L93)-(24-J93))*0.03444)),0))</f>
        <v>1.3259999999999998</v>
      </c>
      <c r="Q93" s="11">
        <f t="shared" ref="Q93" si="42">IF(ISERROR(P93*100/N93),0,(P93*100/N93))</f>
        <v>6.4368932038834945</v>
      </c>
      <c r="R93" s="10">
        <f t="shared" ref="R93:R94" si="43">IF(Q93&lt;=30,O93+P93,O93+O93*0.3)*IF(G93=1,0.4,IF(G93=2,0.75,IF(G93="1 (kas 4 m. 1 k. nerengiamos)",0.52,1)))*IF(D93="olimpinė",1,IF(M93="Ne",0.5,1))*IF(OR(A$5="Lietuvos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federacija"),IF(OR(J93&lt;8,K93&lt;16),0,1),1)*E93*IF(I93&lt;=1,1,1/I93)*IF(OR(A$5="Lietuvos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8.7704000000000004</v>
      </c>
    </row>
    <row r="94" spans="1:18">
      <c r="A94" s="61">
        <v>2</v>
      </c>
      <c r="B94" s="61" t="s">
        <v>45</v>
      </c>
      <c r="C94" s="56" t="s">
        <v>29</v>
      </c>
      <c r="D94" s="61" t="s">
        <v>30</v>
      </c>
      <c r="E94" s="61">
        <v>1</v>
      </c>
      <c r="F94" s="61" t="s">
        <v>39</v>
      </c>
      <c r="G94" s="61">
        <v>1</v>
      </c>
      <c r="H94" s="61" t="s">
        <v>32</v>
      </c>
      <c r="I94" s="61"/>
      <c r="J94" s="61">
        <v>32</v>
      </c>
      <c r="K94" s="61">
        <v>21</v>
      </c>
      <c r="L94" s="61">
        <v>13</v>
      </c>
      <c r="M94" s="61" t="s">
        <v>40</v>
      </c>
      <c r="N94" s="3">
        <f t="shared" si="39"/>
        <v>5.32</v>
      </c>
      <c r="O94" s="9">
        <f t="shared" si="40"/>
        <v>5.32</v>
      </c>
      <c r="P94" s="4">
        <f t="shared" ref="P94" si="44">IF(O94=0,0,IF(F94="OŽ",IF(L94&gt;35,0,IF(J94&gt;35,(36-L94)*1.836,((36-L94)-(36-J94))*1.836)),0)+IF(F94="PČ",IF(L94&gt;31,0,IF(J94&gt;31,(32-L94)*1.347,((32-L94)-(32-J94))*1.347)),0)+ IF(F94="PČneol",IF(L94&gt;15,0,IF(J94&gt;15,(16-L94)*0.255,((16-L94)-(16-J94))*0.255)),0)+IF(F94="PŽ",IF(L94&gt;31,0,IF(J94&gt;31,(32-L94)*0.255,((32-L94)-(32-J94))*0.255)),0)+IF(F94="EČ",IF(L94&gt;23,0,IF(J94&gt;23,(24-L94)*0.612,((24-L94)-(24-J94))*0.612)),0)+IF(F94="EČneol",IF(L94&gt;7,0,IF(J94&gt;7,(8-L94)*0.204,((8-L94)-(8-J94))*0.204)),0)+IF(F94="EŽ",IF(L94&gt;23,0,IF(J94&gt;23,(24-L94)*0.204,((24-L94)-(24-J94))*0.204)),0)+IF(F94="PT",IF(L94&gt;31,0,IF(J94&gt;31,(32-L94)*0.204,((32-L94)-(32-J94))*0.204)),0)+IF(F94="JOŽ",IF(L94&gt;23,0,IF(J94&gt;23,(24-L94)*0.255,((24-L94)-(24-J94))*0.255)),0)+IF(F94="JPČ",IF(L94&gt;23,0,IF(J94&gt;23,(24-L94)*0.204,((24-L94)-(24-J94))*0.204)),0)+IF(F94="JEČ",IF(L94&gt;15,0,IF(J94&gt;15,(16-L94)*0.102,((16-L94)-(16-J94))*0.102)),0)+IF(F94="JEOF",IF(L94&gt;15,0,IF(J94&gt;15,(16-L94)*0.102,((16-L94)-(16-J94))*0.102)),0)+IF(F94="JnPČ",IF(L94&gt;15,0,IF(J94&gt;15,(16-L94)*0.153,((16-L94)-(16-J94))*0.153)),0)+IF(F94="JnEČ",IF(L94&gt;15,0,IF(J94&gt;15,(16-L94)*0.0765,((16-L94)-(16-J94))*0.0765)),0)+IF(F94="JčPČ",IF(L94&gt;15,0,IF(J94&gt;15,(16-L94)*0.06375,((16-L94)-(16-J94))*0.06375)),0)+IF(F94="JčEČ",IF(L94&gt;15,0,IF(J94&gt;15,(16-L94)*0.051,((16-L94)-(16-J94))*0.051)),0)+IF(F94="NEAK",IF(L94&gt;23,0,IF(J94&gt;23,(24-L94)*0.03444,((24-L94)-(24-J94))*0.03444)),0))</f>
        <v>0.30599999999999999</v>
      </c>
      <c r="Q94" s="11">
        <f t="shared" ref="Q94" si="45">IF(ISERROR(P94*100/N94),0,(P94*100/N94))</f>
        <v>5.7518796992481196</v>
      </c>
      <c r="R94" s="10">
        <f t="shared" si="43"/>
        <v>1.1252000000000002</v>
      </c>
    </row>
    <row r="95" spans="1:18">
      <c r="A95" s="72" t="s">
        <v>33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4"/>
      <c r="R95" s="10">
        <f>SUM(R93:R94)</f>
        <v>9.8956</v>
      </c>
    </row>
    <row r="96" spans="1:18" ht="15.75">
      <c r="A96" s="24" t="s">
        <v>34</v>
      </c>
      <c r="B96" s="24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6"/>
    </row>
    <row r="97" spans="1:18">
      <c r="A97" s="49" t="s">
        <v>43</v>
      </c>
      <c r="B97" s="49"/>
      <c r="C97" s="49"/>
      <c r="D97" s="49"/>
      <c r="E97" s="49"/>
      <c r="F97" s="49"/>
      <c r="G97" s="49"/>
      <c r="H97" s="49"/>
      <c r="I97" s="49"/>
      <c r="J97" s="15"/>
      <c r="K97" s="15"/>
      <c r="L97" s="15"/>
      <c r="M97" s="15"/>
      <c r="N97" s="15"/>
      <c r="O97" s="15"/>
      <c r="P97" s="15"/>
      <c r="Q97" s="15"/>
      <c r="R97" s="16"/>
    </row>
    <row r="98" spans="1:18" s="8" customFormat="1">
      <c r="A98" s="49"/>
      <c r="B98" s="49"/>
      <c r="C98" s="49"/>
      <c r="D98" s="49"/>
      <c r="E98" s="49"/>
      <c r="F98" s="49"/>
      <c r="G98" s="49"/>
      <c r="H98" s="49"/>
      <c r="I98" s="49"/>
      <c r="J98" s="15"/>
      <c r="K98" s="15"/>
      <c r="L98" s="15"/>
      <c r="M98" s="15"/>
      <c r="N98" s="15"/>
      <c r="O98" s="15"/>
      <c r="P98" s="15"/>
      <c r="Q98" s="15"/>
      <c r="R98" s="16"/>
    </row>
    <row r="99" spans="1:18">
      <c r="A99" s="66" t="s">
        <v>57</v>
      </c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57"/>
      <c r="R99" s="8"/>
    </row>
    <row r="100" spans="1:18" ht="18">
      <c r="A100" s="64" t="s">
        <v>27</v>
      </c>
      <c r="B100" s="65"/>
      <c r="C100" s="65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7"/>
      <c r="R100" s="8"/>
    </row>
    <row r="101" spans="1:18">
      <c r="A101" s="66" t="s">
        <v>37</v>
      </c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57"/>
      <c r="R101" s="8"/>
    </row>
    <row r="102" spans="1:18">
      <c r="A102" s="61">
        <v>1</v>
      </c>
      <c r="B102" s="61" t="s">
        <v>58</v>
      </c>
      <c r="C102" s="61" t="s">
        <v>29</v>
      </c>
      <c r="D102" s="61" t="s">
        <v>30</v>
      </c>
      <c r="E102" s="61">
        <v>1</v>
      </c>
      <c r="F102" s="61" t="s">
        <v>46</v>
      </c>
      <c r="G102" s="61">
        <v>1</v>
      </c>
      <c r="H102" s="61" t="s">
        <v>32</v>
      </c>
      <c r="I102" s="61"/>
      <c r="J102" s="61">
        <v>20</v>
      </c>
      <c r="K102" s="61">
        <v>16</v>
      </c>
      <c r="L102" s="61">
        <v>5</v>
      </c>
      <c r="M102" s="61" t="s">
        <v>32</v>
      </c>
      <c r="N102" s="3">
        <f t="shared" ref="N102:N104" si="46">(IF(F102="OŽ",IF(L102=1,550.8,IF(L102=2,426.38,IF(L102=3,342.14,IF(L102=4,181.44,IF(L102=5,168.48,IF(L102=6,155.52,IF(L102=7,148.5,IF(L102=8,144,0))))))))+IF(L102&lt;=8,0,IF(L102&lt;=16,137.7,IF(L102&lt;=24,108,IF(L102&lt;=32,80.1,IF(L102&lt;=36,52.2,0)))))-IF(L102&lt;=8,0,IF(L102&lt;=16,(L102-9)*2.754,IF(L102&lt;=24,(L102-17)* 2.754,IF(L102&lt;=32,(L102-25)* 2.754,IF(L102&lt;=36,(L102-33)*2.754,0))))),0)+IF(F102="PČ",IF(L102=1,449,IF(L102=2,314.6,IF(L102=3,238,IF(L102=4,172,IF(L102=5,159,IF(L102=6,145,IF(L102=7,132,IF(L102=8,119,0))))))))+IF(L102&lt;=8,0,IF(L102&lt;=16,88,IF(L102&lt;=24,55,IF(L102&lt;=32,22,0))))-IF(L102&lt;=8,0,IF(L102&lt;=16,(L102-9)*2.245,IF(L102&lt;=24,(L102-17)*2.245,IF(L102&lt;=32,(L102-25)*2.245,0)))),0)+IF(F102="PČneol",IF(L102=1,85,IF(L102=2,64.61,IF(L102=3,50.76,IF(L102=4,16.25,IF(L102=5,15,IF(L102=6,13.75,IF(L102=7,12.5,IF(L102=8,11.25,0))))))))+IF(L102&lt;=8,0,IF(L102&lt;=16,9,0))-IF(L102&lt;=8,0,IF(L102&lt;=16,(L102-9)*0.425,0)),0)+IF(F102="PŽ",IF(L102=1,85,IF(L102=2,59.5,IF(L102=3,45,IF(L102=4,32.5,IF(L102=5,30,IF(L102=6,27.5,IF(L102=7,25,IF(L102=8,22.5,0))))))))+IF(L102&lt;=8,0,IF(L102&lt;=16,19,IF(L102&lt;=24,13,IF(L102&lt;=32,8,0))))-IF(L102&lt;=8,0,IF(L102&lt;=16,(L102-9)*0.425,IF(L102&lt;=24,(L102-17)*0.425,IF(L102&lt;=32,(L102-25)*0.425,0)))),0)+IF(F102="EČ",IF(L102=1,204,IF(L102=2,156.24,IF(L102=3,123.84,IF(L102=4,72,IF(L102=5,66,IF(L102=6,60,IF(L102=7,54,IF(L102=8,48,0))))))))+IF(L102&lt;=8,0,IF(L102&lt;=16,40,IF(L102&lt;=24,25,0)))-IF(L102&lt;=8,0,IF(L102&lt;=16,(L102-9)*1.02,IF(L102&lt;=24,(L102-17)*1.02,0))),0)+IF(F102="EČneol",IF(L102=1,68,IF(L102=2,51.69,IF(L102=3,40.61,IF(L102=4,13,IF(L102=5,12,IF(L102=6,11,IF(L102=7,10,IF(L102=8,9,0)))))))))+IF(F102="EŽ",IF(L102=1,68,IF(L102=2,47.6,IF(L102=3,36,IF(L102=4,18,IF(L102=5,16.5,IF(L102=6,15,IF(L102=7,13.5,IF(L102=8,12,0))))))))+IF(L102&lt;=8,0,IF(L102&lt;=16,10,IF(L102&lt;=24,6,0)))-IF(L102&lt;=8,0,IF(L102&lt;=16,(L102-9)*0.34,IF(L102&lt;=24,(L102-17)*0.34,0))),0)+IF(F102="PT",IF(L102=1,68,IF(L102=2,52.08,IF(L102=3,41.28,IF(L102=4,24,IF(L102=5,22,IF(L102=6,20,IF(L102=7,18,IF(L102=8,16,0))))))))+IF(L102&lt;=8,0,IF(L102&lt;=16,13,IF(L102&lt;=24,9,IF(L102&lt;=32,4,0))))-IF(L102&lt;=8,0,IF(L102&lt;=16,(L102-9)*0.34,IF(L102&lt;=24,(L102-17)*0.34,IF(L102&lt;=32,(L102-25)*0.34,0)))),0)+IF(F102="JOŽ",IF(L102=1,85,IF(L102=2,59.5,IF(L102=3,45,IF(L102=4,32.5,IF(L102=5,30,IF(L102=6,27.5,IF(L102=7,25,IF(L102=8,22.5,0))))))))+IF(L102&lt;=8,0,IF(L102&lt;=16,19,IF(L102&lt;=24,13,0)))-IF(L102&lt;=8,0,IF(L102&lt;=16,(L102-9)*0.425,IF(L102&lt;=24,(L102-17)*0.425,0))),0)+IF(F102="JPČ",IF(L102=1,68,IF(L102=2,47.6,IF(L102=3,36,IF(L102=4,26,IF(L102=5,24,IF(L102=6,22,IF(L102=7,20,IF(L102=8,18,0))))))))+IF(L102&lt;=8,0,IF(L102&lt;=16,13,IF(L102&lt;=24,9,0)))-IF(L102&lt;=8,0,IF(L102&lt;=16,(L102-9)*0.34,IF(L102&lt;=24,(L102-17)*0.34,0))),0)+IF(F102="JEČ",IF(L102=1,34,IF(L102=2,26.04,IF(L102=3,20.6,IF(L102=4,12,IF(L102=5,11,IF(L102=6,10,IF(L102=7,9,IF(L102=8,8,0))))))))+IF(L102&lt;=8,0,IF(L102&lt;=16,6,0))-IF(L102&lt;=8,0,IF(L102&lt;=16,(L102-9)*0.17,0)),0)+IF(F102="JEOF",IF(L102=1,34,IF(L102=2,26.04,IF(L102=3,20.6,IF(L102=4,12,IF(L102=5,11,IF(L102=6,10,IF(L102=7,9,IF(L102=8,8,0))))))))+IF(L102&lt;=8,0,IF(L102&lt;=16,6,0))-IF(L102&lt;=8,0,IF(L102&lt;=16,(L102-9)*0.17,0)),0)+IF(F102="JnPČ",IF(L102=1,51,IF(L102=2,35.7,IF(L102=3,27,IF(L102=4,19.5,IF(L102=5,18,IF(L102=6,16.5,IF(L102=7,15,IF(L102=8,13.5,0))))))))+IF(L102&lt;=8,0,IF(L102&lt;=16,10,0))-IF(L102&lt;=8,0,IF(L102&lt;=16,(L102-9)*0.255,0)),0)+IF(F102="JnEČ",IF(L102=1,25.5,IF(L102=2,19.53,IF(L102=3,15.48,IF(L102=4,9,IF(L102=5,8.25,IF(L102=6,7.5,IF(L102=7,6.75,IF(L102=8,6,0))))))))+IF(L102&lt;=8,0,IF(L102&lt;=16,5,0))-IF(L102&lt;=8,0,IF(L102&lt;=16,(L102-9)*0.1275,0)),0)+IF(F102="JčPČ",IF(L102=1,21.25,IF(L102=2,14.5,IF(L102=3,11.5,IF(L102=4,7,IF(L102=5,6.5,IF(L102=6,6,IF(L102=7,5.5,IF(L102=8,5,0))))))))+IF(L102&lt;=8,0,IF(L102&lt;=16,4,0))-IF(L102&lt;=8,0,IF(L102&lt;=16,(L102-9)*0.10625,0)),0)+IF(F102="JčEČ",IF(L102=1,17,IF(L102=2,13.02,IF(L102=3,10.32,IF(L102=4,6,IF(L102=5,5.5,IF(L102=6,5,IF(L102=7,4.5,IF(L102=8,4,0))))))))+IF(L102&lt;=8,0,IF(L102&lt;=16,3,0))-IF(L102&lt;=8,0,IF(L102&lt;=16,(L102-9)*0.085,0)),0)+IF(F102="NEAK",IF(L102=1,11.48,IF(L102=2,8.79,IF(L102=3,6.97,IF(L102=4,4.05,IF(L102=5,3.71,IF(L102=6,3.38,IF(L102=7,3.04,IF(L102=8,2.7,0))))))))+IF(L102&lt;=8,0,IF(L102&lt;=16,2,IF(L102&lt;=24,1.3,0)))-IF(L102&lt;=8,0,IF(L102&lt;=16,(L102-9)*0.0574,IF(L102&lt;=24,(L102-17)*0.0574,0))),0))*IF(L102&lt;0,1,IF(OR(F102="PČ",F102="PŽ",F102="PT"),IF(J102&lt;32,J102/32,1),1))* IF(L102&lt;0,1,IF(OR(F102="EČ",F102="EŽ",F102="JOŽ",F102="JPČ",F102="NEAK"),IF(J102&lt;24,J102/24,1),1))*IF(L102&lt;0,1,IF(OR(F102="PČneol",F102="JEČ",F102="JEOF",F102="JnPČ",F102="JnEČ",F102="JčPČ",F102="JčEČ"),IF(J102&lt;16,J102/16,1),1))*IF(L102&lt;0,1,IF(F102="EČneol",IF(J102&lt;8,J102/8,1),1))</f>
        <v>55</v>
      </c>
      <c r="O102" s="9">
        <f t="shared" ref="O102:O104" si="47">IF(F102="OŽ",N102,IF(H102="Ne",IF(J102*0.3&lt;J102-L102,N102,0),IF(J102*0.1&lt;J102-L102,N102,0)))</f>
        <v>55</v>
      </c>
      <c r="P102" s="4">
        <f t="shared" ref="P102" si="48">IF(O102=0,0,IF(F102="OŽ",IF(L102&gt;35,0,IF(J102&gt;35,(36-L102)*1.836,((36-L102)-(36-J102))*1.836)),0)+IF(F102="PČ",IF(L102&gt;31,0,IF(J102&gt;31,(32-L102)*1.347,((32-L102)-(32-J102))*1.347)),0)+ IF(F102="PČneol",IF(L102&gt;15,0,IF(J102&gt;15,(16-L102)*0.255,((16-L102)-(16-J102))*0.255)),0)+IF(F102="PŽ",IF(L102&gt;31,0,IF(J102&gt;31,(32-L102)*0.255,((32-L102)-(32-J102))*0.255)),0)+IF(F102="EČ",IF(L102&gt;23,0,IF(J102&gt;23,(24-L102)*0.612,((24-L102)-(24-J102))*0.612)),0)+IF(F102="EČneol",IF(L102&gt;7,0,IF(J102&gt;7,(8-L102)*0.204,((8-L102)-(8-J102))*0.204)),0)+IF(F102="EŽ",IF(L102&gt;23,0,IF(J102&gt;23,(24-L102)*0.204,((24-L102)-(24-J102))*0.204)),0)+IF(F102="PT",IF(L102&gt;31,0,IF(J102&gt;31,(32-L102)*0.204,((32-L102)-(32-J102))*0.204)),0)+IF(F102="JOŽ",IF(L102&gt;23,0,IF(J102&gt;23,(24-L102)*0.255,((24-L102)-(24-J102))*0.255)),0)+IF(F102="JPČ",IF(L102&gt;23,0,IF(J102&gt;23,(24-L102)*0.204,((24-L102)-(24-J102))*0.204)),0)+IF(F102="JEČ",IF(L102&gt;15,0,IF(J102&gt;15,(16-L102)*0.102,((16-L102)-(16-J102))*0.102)),0)+IF(F102="JEOF",IF(L102&gt;15,0,IF(J102&gt;15,(16-L102)*0.102,((16-L102)-(16-J102))*0.102)),0)+IF(F102="JnPČ",IF(L102&gt;15,0,IF(J102&gt;15,(16-L102)*0.153,((16-L102)-(16-J102))*0.153)),0)+IF(F102="JnEČ",IF(L102&gt;15,0,IF(J102&gt;15,(16-L102)*0.0765,((16-L102)-(16-J102))*0.0765)),0)+IF(F102="JčPČ",IF(L102&gt;15,0,IF(J102&gt;15,(16-L102)*0.06375,((16-L102)-(16-J102))*0.06375)),0)+IF(F102="JčEČ",IF(L102&gt;15,0,IF(J102&gt;15,(16-L102)*0.051,((16-L102)-(16-J102))*0.051)),0)+IF(F102="NEAK",IF(L102&gt;23,0,IF(J102&gt;23,(24-L102)*0.03444,((24-L102)-(24-J102))*0.03444)),0))</f>
        <v>9.18</v>
      </c>
      <c r="Q102" s="11">
        <f t="shared" ref="Q102" si="49">IF(ISERROR(P102*100/N102),0,(P102*100/N102))</f>
        <v>16.690909090909091</v>
      </c>
      <c r="R102" s="10">
        <f t="shared" ref="R102:R104" si="50">IF(Q102&lt;=30,O102+P102,O102+O102*0.3)*IF(G102=1,0.4,IF(G102=2,0.75,IF(G102="1 (kas 4 m. 1 k. nerengiamos)",0.52,1)))*IF(D102="olimpinė",1,IF(M102="Ne",0.5,1))*IF(OR(A$5="Lietuvos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federacija"),IF(OR(J102&lt;8,K102&lt;16),0,1),1)*E102*IF(I102&lt;=1,1,1/I102)*IF(OR(A$5="Lietuvos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25.672000000000004</v>
      </c>
    </row>
    <row r="103" spans="1:18">
      <c r="A103" s="61">
        <v>2</v>
      </c>
      <c r="B103" s="61" t="s">
        <v>45</v>
      </c>
      <c r="C103" s="61" t="s">
        <v>41</v>
      </c>
      <c r="D103" s="61" t="s">
        <v>30</v>
      </c>
      <c r="E103" s="61">
        <v>1</v>
      </c>
      <c r="F103" s="61" t="s">
        <v>46</v>
      </c>
      <c r="G103" s="61">
        <v>1</v>
      </c>
      <c r="H103" s="61" t="s">
        <v>32</v>
      </c>
      <c r="I103" s="61"/>
      <c r="J103" s="61">
        <v>101</v>
      </c>
      <c r="K103" s="61">
        <v>33</v>
      </c>
      <c r="L103" s="61">
        <v>5</v>
      </c>
      <c r="M103" s="61" t="s">
        <v>32</v>
      </c>
      <c r="N103" s="3">
        <f t="shared" si="46"/>
        <v>66</v>
      </c>
      <c r="O103" s="9">
        <f t="shared" si="47"/>
        <v>66</v>
      </c>
      <c r="P103" s="4">
        <f t="shared" ref="P103:P104" si="51">IF(O103=0,0,IF(F103="OŽ",IF(L103&gt;35,0,IF(J103&gt;35,(36-L103)*1.836,((36-L103)-(36-J103))*1.836)),0)+IF(F103="PČ",IF(L103&gt;31,0,IF(J103&gt;31,(32-L103)*1.347,((32-L103)-(32-J103))*1.347)),0)+ IF(F103="PČneol",IF(L103&gt;15,0,IF(J103&gt;15,(16-L103)*0.255,((16-L103)-(16-J103))*0.255)),0)+IF(F103="PŽ",IF(L103&gt;31,0,IF(J103&gt;31,(32-L103)*0.255,((32-L103)-(32-J103))*0.255)),0)+IF(F103="EČ",IF(L103&gt;23,0,IF(J103&gt;23,(24-L103)*0.612,((24-L103)-(24-J103))*0.612)),0)+IF(F103="EČneol",IF(L103&gt;7,0,IF(J103&gt;7,(8-L103)*0.204,((8-L103)-(8-J103))*0.204)),0)+IF(F103="EŽ",IF(L103&gt;23,0,IF(J103&gt;23,(24-L103)*0.204,((24-L103)-(24-J103))*0.204)),0)+IF(F103="PT",IF(L103&gt;31,0,IF(J103&gt;31,(32-L103)*0.204,((32-L103)-(32-J103))*0.204)),0)+IF(F103="JOŽ",IF(L103&gt;23,0,IF(J103&gt;23,(24-L103)*0.255,((24-L103)-(24-J103))*0.255)),0)+IF(F103="JPČ",IF(L103&gt;23,0,IF(J103&gt;23,(24-L103)*0.204,((24-L103)-(24-J103))*0.204)),0)+IF(F103="JEČ",IF(L103&gt;15,0,IF(J103&gt;15,(16-L103)*0.102,((16-L103)-(16-J103))*0.102)),0)+IF(F103="JEOF",IF(L103&gt;15,0,IF(J103&gt;15,(16-L103)*0.102,((16-L103)-(16-J103))*0.102)),0)+IF(F103="JnPČ",IF(L103&gt;15,0,IF(J103&gt;15,(16-L103)*0.153,((16-L103)-(16-J103))*0.153)),0)+IF(F103="JnEČ",IF(L103&gt;15,0,IF(J103&gt;15,(16-L103)*0.0765,((16-L103)-(16-J103))*0.0765)),0)+IF(F103="JčPČ",IF(L103&gt;15,0,IF(J103&gt;15,(16-L103)*0.06375,((16-L103)-(16-J103))*0.06375)),0)+IF(F103="JčEČ",IF(L103&gt;15,0,IF(J103&gt;15,(16-L103)*0.051,((16-L103)-(16-J103))*0.051)),0)+IF(F103="NEAK",IF(L103&gt;23,0,IF(J103&gt;23,(24-L103)*0.03444,((24-L103)-(24-J103))*0.03444)),0))</f>
        <v>11.628</v>
      </c>
      <c r="Q103" s="11">
        <f t="shared" ref="Q103:Q104" si="52">IF(ISERROR(P103*100/N103),0,(P103*100/N103))</f>
        <v>17.618181818181817</v>
      </c>
      <c r="R103" s="10">
        <f t="shared" si="50"/>
        <v>31.051200000000001</v>
      </c>
    </row>
    <row r="104" spans="1:18">
      <c r="A104" s="61">
        <v>3</v>
      </c>
      <c r="B104" s="61" t="s">
        <v>45</v>
      </c>
      <c r="C104" s="61" t="s">
        <v>42</v>
      </c>
      <c r="D104" s="61" t="s">
        <v>30</v>
      </c>
      <c r="E104" s="61">
        <v>1</v>
      </c>
      <c r="F104" s="61" t="s">
        <v>46</v>
      </c>
      <c r="G104" s="61">
        <v>1</v>
      </c>
      <c r="H104" s="61" t="s">
        <v>32</v>
      </c>
      <c r="I104" s="61"/>
      <c r="J104" s="61">
        <v>75</v>
      </c>
      <c r="K104" s="61">
        <v>23</v>
      </c>
      <c r="L104" s="61">
        <v>17</v>
      </c>
      <c r="M104" s="61" t="s">
        <v>40</v>
      </c>
      <c r="N104" s="3">
        <f t="shared" si="46"/>
        <v>25</v>
      </c>
      <c r="O104" s="9">
        <f t="shared" si="47"/>
        <v>25</v>
      </c>
      <c r="P104" s="4">
        <f t="shared" si="51"/>
        <v>4.2839999999999998</v>
      </c>
      <c r="Q104" s="11">
        <f t="shared" si="52"/>
        <v>17.135999999999999</v>
      </c>
      <c r="R104" s="10">
        <f t="shared" si="50"/>
        <v>5.8567999999999998</v>
      </c>
    </row>
    <row r="105" spans="1:18">
      <c r="A105" s="72" t="s">
        <v>33</v>
      </c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4"/>
      <c r="R105" s="10">
        <f>SUM(R102:R104)</f>
        <v>62.580000000000005</v>
      </c>
    </row>
    <row r="106" spans="1:18" ht="15.75">
      <c r="A106" s="24" t="s">
        <v>34</v>
      </c>
      <c r="B106" s="24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6"/>
    </row>
    <row r="107" spans="1:18">
      <c r="A107" s="49" t="s">
        <v>43</v>
      </c>
      <c r="B107" s="49"/>
      <c r="C107" s="49"/>
      <c r="D107" s="49"/>
      <c r="E107" s="49"/>
      <c r="F107" s="49"/>
      <c r="G107" s="49"/>
      <c r="H107" s="49"/>
      <c r="I107" s="49"/>
      <c r="J107" s="15"/>
      <c r="K107" s="15"/>
      <c r="L107" s="15"/>
      <c r="M107" s="15"/>
      <c r="N107" s="15"/>
      <c r="O107" s="15"/>
      <c r="P107" s="15"/>
      <c r="Q107" s="15"/>
      <c r="R107" s="16"/>
    </row>
    <row r="108" spans="1:18" s="8" customFormat="1">
      <c r="A108" s="49"/>
      <c r="B108" s="49"/>
      <c r="C108" s="49"/>
      <c r="D108" s="49"/>
      <c r="E108" s="49"/>
      <c r="F108" s="49"/>
      <c r="G108" s="49"/>
      <c r="H108" s="49"/>
      <c r="I108" s="49"/>
      <c r="J108" s="15"/>
      <c r="K108" s="15"/>
      <c r="L108" s="15"/>
      <c r="M108" s="15"/>
      <c r="N108" s="15"/>
      <c r="O108" s="15"/>
      <c r="P108" s="15"/>
      <c r="Q108" s="15"/>
      <c r="R108" s="16"/>
    </row>
    <row r="109" spans="1:18">
      <c r="A109" s="66" t="s">
        <v>59</v>
      </c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57"/>
      <c r="R109" s="8"/>
    </row>
    <row r="110" spans="1:18" ht="18">
      <c r="A110" s="64" t="s">
        <v>27</v>
      </c>
      <c r="B110" s="65"/>
      <c r="C110" s="65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7"/>
      <c r="R110" s="8"/>
    </row>
    <row r="111" spans="1:18">
      <c r="A111" s="66" t="s">
        <v>37</v>
      </c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57"/>
      <c r="R111" s="8"/>
    </row>
    <row r="112" spans="1:18">
      <c r="A112" s="61">
        <v>1</v>
      </c>
      <c r="B112" s="61" t="s">
        <v>45</v>
      </c>
      <c r="C112" s="61" t="s">
        <v>38</v>
      </c>
      <c r="D112" s="61" t="s">
        <v>30</v>
      </c>
      <c r="E112" s="61">
        <v>1</v>
      </c>
      <c r="F112" s="61" t="s">
        <v>39</v>
      </c>
      <c r="G112" s="61">
        <v>1</v>
      </c>
      <c r="H112" s="61" t="s">
        <v>32</v>
      </c>
      <c r="I112" s="61"/>
      <c r="J112" s="61">
        <v>23</v>
      </c>
      <c r="K112" s="61">
        <v>16</v>
      </c>
      <c r="L112" s="61">
        <v>1</v>
      </c>
      <c r="M112" s="61" t="s">
        <v>40</v>
      </c>
      <c r="N112" s="3">
        <f t="shared" ref="N112:N113" si="53">(IF(F112="OŽ",IF(L112=1,550.8,IF(L112=2,426.38,IF(L112=3,342.14,IF(L112=4,181.44,IF(L112=5,168.48,IF(L112=6,155.52,IF(L112=7,148.5,IF(L112=8,144,0))))))))+IF(L112&lt;=8,0,IF(L112&lt;=16,137.7,IF(L112&lt;=24,108,IF(L112&lt;=32,80.1,IF(L112&lt;=36,52.2,0)))))-IF(L112&lt;=8,0,IF(L112&lt;=16,(L112-9)*2.754,IF(L112&lt;=24,(L112-17)* 2.754,IF(L112&lt;=32,(L112-25)* 2.754,IF(L112&lt;=36,(L112-33)*2.754,0))))),0)+IF(F112="PČ",IF(L112=1,449,IF(L112=2,314.6,IF(L112=3,238,IF(L112=4,172,IF(L112=5,159,IF(L112=6,145,IF(L112=7,132,IF(L112=8,119,0))))))))+IF(L112&lt;=8,0,IF(L112&lt;=16,88,IF(L112&lt;=24,55,IF(L112&lt;=32,22,0))))-IF(L112&lt;=8,0,IF(L112&lt;=16,(L112-9)*2.245,IF(L112&lt;=24,(L112-17)*2.245,IF(L112&lt;=32,(L112-25)*2.245,0)))),0)+IF(F112="PČneol",IF(L112=1,85,IF(L112=2,64.61,IF(L112=3,50.76,IF(L112=4,16.25,IF(L112=5,15,IF(L112=6,13.75,IF(L112=7,12.5,IF(L112=8,11.25,0))))))))+IF(L112&lt;=8,0,IF(L112&lt;=16,9,0))-IF(L112&lt;=8,0,IF(L112&lt;=16,(L112-9)*0.425,0)),0)+IF(F112="PŽ",IF(L112=1,85,IF(L112=2,59.5,IF(L112=3,45,IF(L112=4,32.5,IF(L112=5,30,IF(L112=6,27.5,IF(L112=7,25,IF(L112=8,22.5,0))))))))+IF(L112&lt;=8,0,IF(L112&lt;=16,19,IF(L112&lt;=24,13,IF(L112&lt;=32,8,0))))-IF(L112&lt;=8,0,IF(L112&lt;=16,(L112-9)*0.425,IF(L112&lt;=24,(L112-17)*0.425,IF(L112&lt;=32,(L112-25)*0.425,0)))),0)+IF(F112="EČ",IF(L112=1,204,IF(L112=2,156.24,IF(L112=3,123.84,IF(L112=4,72,IF(L112=5,66,IF(L112=6,60,IF(L112=7,54,IF(L112=8,48,0))))))))+IF(L112&lt;=8,0,IF(L112&lt;=16,40,IF(L112&lt;=24,25,0)))-IF(L112&lt;=8,0,IF(L112&lt;=16,(L112-9)*1.02,IF(L112&lt;=24,(L112-17)*1.02,0))),0)+IF(F112="EČneol",IF(L112=1,68,IF(L112=2,51.69,IF(L112=3,40.61,IF(L112=4,13,IF(L112=5,12,IF(L112=6,11,IF(L112=7,10,IF(L112=8,9,0)))))))))+IF(F112="EŽ",IF(L112=1,68,IF(L112=2,47.6,IF(L112=3,36,IF(L112=4,18,IF(L112=5,16.5,IF(L112=6,15,IF(L112=7,13.5,IF(L112=8,12,0))))))))+IF(L112&lt;=8,0,IF(L112&lt;=16,10,IF(L112&lt;=24,6,0)))-IF(L112&lt;=8,0,IF(L112&lt;=16,(L112-9)*0.34,IF(L112&lt;=24,(L112-17)*0.34,0))),0)+IF(F112="PT",IF(L112=1,68,IF(L112=2,52.08,IF(L112=3,41.28,IF(L112=4,24,IF(L112=5,22,IF(L112=6,20,IF(L112=7,18,IF(L112=8,16,0))))))))+IF(L112&lt;=8,0,IF(L112&lt;=16,13,IF(L112&lt;=24,9,IF(L112&lt;=32,4,0))))-IF(L112&lt;=8,0,IF(L112&lt;=16,(L112-9)*0.34,IF(L112&lt;=24,(L112-17)*0.34,IF(L112&lt;=32,(L112-25)*0.34,0)))),0)+IF(F112="JOŽ",IF(L112=1,85,IF(L112=2,59.5,IF(L112=3,45,IF(L112=4,32.5,IF(L112=5,30,IF(L112=6,27.5,IF(L112=7,25,IF(L112=8,22.5,0))))))))+IF(L112&lt;=8,0,IF(L112&lt;=16,19,IF(L112&lt;=24,13,0)))-IF(L112&lt;=8,0,IF(L112&lt;=16,(L112-9)*0.425,IF(L112&lt;=24,(L112-17)*0.425,0))),0)+IF(F112="JPČ",IF(L112=1,68,IF(L112=2,47.6,IF(L112=3,36,IF(L112=4,26,IF(L112=5,24,IF(L112=6,22,IF(L112=7,20,IF(L112=8,18,0))))))))+IF(L112&lt;=8,0,IF(L112&lt;=16,13,IF(L112&lt;=24,9,0)))-IF(L112&lt;=8,0,IF(L112&lt;=16,(L112-9)*0.34,IF(L112&lt;=24,(L112-17)*0.34,0))),0)+IF(F112="JEČ",IF(L112=1,34,IF(L112=2,26.04,IF(L112=3,20.6,IF(L112=4,12,IF(L112=5,11,IF(L112=6,10,IF(L112=7,9,IF(L112=8,8,0))))))))+IF(L112&lt;=8,0,IF(L112&lt;=16,6,0))-IF(L112&lt;=8,0,IF(L112&lt;=16,(L112-9)*0.17,0)),0)+IF(F112="JEOF",IF(L112=1,34,IF(L112=2,26.04,IF(L112=3,20.6,IF(L112=4,12,IF(L112=5,11,IF(L112=6,10,IF(L112=7,9,IF(L112=8,8,0))))))))+IF(L112&lt;=8,0,IF(L112&lt;=16,6,0))-IF(L112&lt;=8,0,IF(L112&lt;=16,(L112-9)*0.17,0)),0)+IF(F112="JnPČ",IF(L112=1,51,IF(L112=2,35.7,IF(L112=3,27,IF(L112=4,19.5,IF(L112=5,18,IF(L112=6,16.5,IF(L112=7,15,IF(L112=8,13.5,0))))))))+IF(L112&lt;=8,0,IF(L112&lt;=16,10,0))-IF(L112&lt;=8,0,IF(L112&lt;=16,(L112-9)*0.255,0)),0)+IF(F112="JnEČ",IF(L112=1,25.5,IF(L112=2,19.53,IF(L112=3,15.48,IF(L112=4,9,IF(L112=5,8.25,IF(L112=6,7.5,IF(L112=7,6.75,IF(L112=8,6,0))))))))+IF(L112&lt;=8,0,IF(L112&lt;=16,5,0))-IF(L112&lt;=8,0,IF(L112&lt;=16,(L112-9)*0.1275,0)),0)+IF(F112="JčPČ",IF(L112=1,21.25,IF(L112=2,14.5,IF(L112=3,11.5,IF(L112=4,7,IF(L112=5,6.5,IF(L112=6,6,IF(L112=7,5.5,IF(L112=8,5,0))))))))+IF(L112&lt;=8,0,IF(L112&lt;=16,4,0))-IF(L112&lt;=8,0,IF(L112&lt;=16,(L112-9)*0.10625,0)),0)+IF(F112="JčEČ",IF(L112=1,17,IF(L112=2,13.02,IF(L112=3,10.32,IF(L112=4,6,IF(L112=5,5.5,IF(L112=6,5,IF(L112=7,4.5,IF(L112=8,4,0))))))))+IF(L112&lt;=8,0,IF(L112&lt;=16,3,0))-IF(L112&lt;=8,0,IF(L112&lt;=16,(L112-9)*0.085,0)),0)+IF(F112="NEAK",IF(L112=1,11.48,IF(L112=2,8.79,IF(L112=3,6.97,IF(L112=4,4.05,IF(L112=5,3.71,IF(L112=6,3.38,IF(L112=7,3.04,IF(L112=8,2.7,0))))))))+IF(L112&lt;=8,0,IF(L112&lt;=16,2,IF(L112&lt;=24,1.3,0)))-IF(L112&lt;=8,0,IF(L112&lt;=16,(L112-9)*0.0574,IF(L112&lt;=24,(L112-17)*0.0574,0))),0))*IF(L112&lt;0,1,IF(OR(F112="PČ",F112="PŽ",F112="PT"),IF(J112&lt;32,J112/32,1),1))* IF(L112&lt;0,1,IF(OR(F112="EČ",F112="EŽ",F112="JOŽ",F112="JPČ",F112="NEAK"),IF(J112&lt;24,J112/24,1),1))*IF(L112&lt;0,1,IF(OR(F112="PČneol",F112="JEČ",F112="JEOF",F112="JnPČ",F112="JnEČ",F112="JčPČ",F112="JčEČ"),IF(J112&lt;16,J112/16,1),1))*IF(L112&lt;0,1,IF(F112="EČneol",IF(J112&lt;8,J112/8,1),1))</f>
        <v>34</v>
      </c>
      <c r="O112" s="9">
        <f t="shared" ref="O112:O113" si="54">IF(F112="OŽ",N112,IF(H112="Ne",IF(J112*0.3&lt;J112-L112,N112,0),IF(J112*0.1&lt;J112-L112,N112,0)))</f>
        <v>34</v>
      </c>
      <c r="P112" s="4">
        <f t="shared" ref="P112" si="55">IF(O112=0,0,IF(F112="OŽ",IF(L112&gt;35,0,IF(J112&gt;35,(36-L112)*1.836,((36-L112)-(36-J112))*1.836)),0)+IF(F112="PČ",IF(L112&gt;31,0,IF(J112&gt;31,(32-L112)*1.347,((32-L112)-(32-J112))*1.347)),0)+ IF(F112="PČneol",IF(L112&gt;15,0,IF(J112&gt;15,(16-L112)*0.255,((16-L112)-(16-J112))*0.255)),0)+IF(F112="PŽ",IF(L112&gt;31,0,IF(J112&gt;31,(32-L112)*0.255,((32-L112)-(32-J112))*0.255)),0)+IF(F112="EČ",IF(L112&gt;23,0,IF(J112&gt;23,(24-L112)*0.612,((24-L112)-(24-J112))*0.612)),0)+IF(F112="EČneol",IF(L112&gt;7,0,IF(J112&gt;7,(8-L112)*0.204,((8-L112)-(8-J112))*0.204)),0)+IF(F112="EŽ",IF(L112&gt;23,0,IF(J112&gt;23,(24-L112)*0.204,((24-L112)-(24-J112))*0.204)),0)+IF(F112="PT",IF(L112&gt;31,0,IF(J112&gt;31,(32-L112)*0.204,((32-L112)-(32-J112))*0.204)),0)+IF(F112="JOŽ",IF(L112&gt;23,0,IF(J112&gt;23,(24-L112)*0.255,((24-L112)-(24-J112))*0.255)),0)+IF(F112="JPČ",IF(L112&gt;23,0,IF(J112&gt;23,(24-L112)*0.204,((24-L112)-(24-J112))*0.204)),0)+IF(F112="JEČ",IF(L112&gt;15,0,IF(J112&gt;15,(16-L112)*0.102,((16-L112)-(16-J112))*0.102)),0)+IF(F112="JEOF",IF(L112&gt;15,0,IF(J112&gt;15,(16-L112)*0.102,((16-L112)-(16-J112))*0.102)),0)+IF(F112="JnPČ",IF(L112&gt;15,0,IF(J112&gt;15,(16-L112)*0.153,((16-L112)-(16-J112))*0.153)),0)+IF(F112="JnEČ",IF(L112&gt;15,0,IF(J112&gt;15,(16-L112)*0.0765,((16-L112)-(16-J112))*0.0765)),0)+IF(F112="JčPČ",IF(L112&gt;15,0,IF(J112&gt;15,(16-L112)*0.06375,((16-L112)-(16-J112))*0.06375)),0)+IF(F112="JčEČ",IF(L112&gt;15,0,IF(J112&gt;15,(16-L112)*0.051,((16-L112)-(16-J112))*0.051)),0)+IF(F112="NEAK",IF(L112&gt;23,0,IF(J112&gt;23,(24-L112)*0.03444,((24-L112)-(24-J112))*0.03444)),0))</f>
        <v>1.5299999999999998</v>
      </c>
      <c r="Q112" s="11">
        <f t="shared" ref="Q112" si="56">IF(ISERROR(P112*100/N112),0,(P112*100/N112))</f>
        <v>4.4999999999999991</v>
      </c>
      <c r="R112" s="10">
        <f t="shared" ref="R112:R113" si="57">IF(Q112&lt;=30,O112+P112,O112+O112*0.3)*IF(G112=1,0.4,IF(G112=2,0.75,IF(G112="1 (kas 4 m. 1 k. nerengiamos)",0.52,1)))*IF(D112="olimpinė",1,IF(M112="Ne",0.5,1))*IF(OR(A$5="Lietuvos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federacija"),IF(OR(J112&lt;8,K112&lt;16),0,1),1)*E112*IF(I112&lt;=1,1,1/I112)*IF(OR(A$5="Lietuvos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7.1060000000000008</v>
      </c>
    </row>
    <row r="113" spans="1:18">
      <c r="A113" s="61">
        <v>2</v>
      </c>
      <c r="B113" s="61" t="s">
        <v>45</v>
      </c>
      <c r="C113" s="61" t="s">
        <v>29</v>
      </c>
      <c r="D113" s="61" t="s">
        <v>30</v>
      </c>
      <c r="E113" s="61">
        <v>1</v>
      </c>
      <c r="F113" s="61" t="s">
        <v>39</v>
      </c>
      <c r="G113" s="61">
        <v>1</v>
      </c>
      <c r="H113" s="61" t="s">
        <v>32</v>
      </c>
      <c r="I113" s="61"/>
      <c r="J113" s="61">
        <v>24</v>
      </c>
      <c r="K113" s="61">
        <v>16</v>
      </c>
      <c r="L113" s="61">
        <v>1</v>
      </c>
      <c r="M113" s="61" t="s">
        <v>32</v>
      </c>
      <c r="N113" s="3">
        <f t="shared" si="53"/>
        <v>34</v>
      </c>
      <c r="O113" s="9">
        <f t="shared" si="54"/>
        <v>34</v>
      </c>
      <c r="P113" s="4">
        <f t="shared" ref="P113" si="58">IF(O113=0,0,IF(F113="OŽ",IF(L113&gt;35,0,IF(J113&gt;35,(36-L113)*1.836,((36-L113)-(36-J113))*1.836)),0)+IF(F113="PČ",IF(L113&gt;31,0,IF(J113&gt;31,(32-L113)*1.347,((32-L113)-(32-J113))*1.347)),0)+ IF(F113="PČneol",IF(L113&gt;15,0,IF(J113&gt;15,(16-L113)*0.255,((16-L113)-(16-J113))*0.255)),0)+IF(F113="PŽ",IF(L113&gt;31,0,IF(J113&gt;31,(32-L113)*0.255,((32-L113)-(32-J113))*0.255)),0)+IF(F113="EČ",IF(L113&gt;23,0,IF(J113&gt;23,(24-L113)*0.612,((24-L113)-(24-J113))*0.612)),0)+IF(F113="EČneol",IF(L113&gt;7,0,IF(J113&gt;7,(8-L113)*0.204,((8-L113)-(8-J113))*0.204)),0)+IF(F113="EŽ",IF(L113&gt;23,0,IF(J113&gt;23,(24-L113)*0.204,((24-L113)-(24-J113))*0.204)),0)+IF(F113="PT",IF(L113&gt;31,0,IF(J113&gt;31,(32-L113)*0.204,((32-L113)-(32-J113))*0.204)),0)+IF(F113="JOŽ",IF(L113&gt;23,0,IF(J113&gt;23,(24-L113)*0.255,((24-L113)-(24-J113))*0.255)),0)+IF(F113="JPČ",IF(L113&gt;23,0,IF(J113&gt;23,(24-L113)*0.204,((24-L113)-(24-J113))*0.204)),0)+IF(F113="JEČ",IF(L113&gt;15,0,IF(J113&gt;15,(16-L113)*0.102,((16-L113)-(16-J113))*0.102)),0)+IF(F113="JEOF",IF(L113&gt;15,0,IF(J113&gt;15,(16-L113)*0.102,((16-L113)-(16-J113))*0.102)),0)+IF(F113="JnPČ",IF(L113&gt;15,0,IF(J113&gt;15,(16-L113)*0.153,((16-L113)-(16-J113))*0.153)),0)+IF(F113="JnEČ",IF(L113&gt;15,0,IF(J113&gt;15,(16-L113)*0.0765,((16-L113)-(16-J113))*0.0765)),0)+IF(F113="JčPČ",IF(L113&gt;15,0,IF(J113&gt;15,(16-L113)*0.06375,((16-L113)-(16-J113))*0.06375)),0)+IF(F113="JčEČ",IF(L113&gt;15,0,IF(J113&gt;15,(16-L113)*0.051,((16-L113)-(16-J113))*0.051)),0)+IF(F113="NEAK",IF(L113&gt;23,0,IF(J113&gt;23,(24-L113)*0.03444,((24-L113)-(24-J113))*0.03444)),0))</f>
        <v>1.5299999999999998</v>
      </c>
      <c r="Q113" s="11">
        <f t="shared" ref="Q113" si="59">IF(ISERROR(P113*100/N113),0,(P113*100/N113))</f>
        <v>4.4999999999999991</v>
      </c>
      <c r="R113" s="10">
        <f t="shared" si="57"/>
        <v>14.212000000000002</v>
      </c>
    </row>
    <row r="114" spans="1:18">
      <c r="A114" s="72" t="s">
        <v>33</v>
      </c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4"/>
      <c r="R114" s="10">
        <f>SUM(R112:R113)</f>
        <v>21.318000000000001</v>
      </c>
    </row>
    <row r="115" spans="1:18" ht="15.75">
      <c r="A115" s="24" t="s">
        <v>34</v>
      </c>
      <c r="B115" s="24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6"/>
    </row>
    <row r="116" spans="1:18">
      <c r="A116" s="49" t="s">
        <v>43</v>
      </c>
      <c r="B116" s="49"/>
      <c r="C116" s="49"/>
      <c r="D116" s="49"/>
      <c r="E116" s="49"/>
      <c r="F116" s="49"/>
      <c r="G116" s="49"/>
      <c r="H116" s="49"/>
      <c r="I116" s="49"/>
      <c r="J116" s="15"/>
      <c r="K116" s="15"/>
      <c r="L116" s="15"/>
      <c r="M116" s="15"/>
      <c r="N116" s="15"/>
      <c r="O116" s="15"/>
      <c r="P116" s="15"/>
      <c r="Q116" s="15"/>
      <c r="R116" s="16"/>
    </row>
    <row r="117" spans="1:18" s="8" customFormat="1">
      <c r="A117" s="49"/>
      <c r="B117" s="49"/>
      <c r="C117" s="49"/>
      <c r="D117" s="49"/>
      <c r="E117" s="49"/>
      <c r="F117" s="49"/>
      <c r="G117" s="49"/>
      <c r="H117" s="49"/>
      <c r="I117" s="49"/>
      <c r="J117" s="15"/>
      <c r="K117" s="15"/>
      <c r="L117" s="15"/>
      <c r="M117" s="15"/>
      <c r="N117" s="15"/>
      <c r="O117" s="15"/>
      <c r="P117" s="15"/>
      <c r="Q117" s="15"/>
      <c r="R117" s="16"/>
    </row>
    <row r="118" spans="1:18" ht="13.9" customHeight="1">
      <c r="A118" s="66" t="s">
        <v>60</v>
      </c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57"/>
      <c r="R118" s="8"/>
    </row>
    <row r="119" spans="1:18" ht="15.6" customHeight="1">
      <c r="A119" s="64" t="s">
        <v>27</v>
      </c>
      <c r="B119" s="65"/>
      <c r="C119" s="65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7"/>
      <c r="R119" s="8"/>
    </row>
    <row r="120" spans="1:18" ht="13.9" customHeight="1">
      <c r="A120" s="66" t="s">
        <v>37</v>
      </c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57"/>
      <c r="R120" s="8"/>
    </row>
    <row r="121" spans="1:18">
      <c r="A121" s="61">
        <v>1</v>
      </c>
      <c r="B121" s="61" t="s">
        <v>45</v>
      </c>
      <c r="C121" s="61" t="s">
        <v>29</v>
      </c>
      <c r="D121" s="61" t="s">
        <v>30</v>
      </c>
      <c r="E121" s="61">
        <v>1</v>
      </c>
      <c r="F121" s="61" t="s">
        <v>53</v>
      </c>
      <c r="G121" s="61">
        <v>1</v>
      </c>
      <c r="H121" s="61" t="s">
        <v>32</v>
      </c>
      <c r="I121" s="61"/>
      <c r="J121" s="61">
        <v>128</v>
      </c>
      <c r="K121" s="61">
        <v>44</v>
      </c>
      <c r="L121" s="61">
        <v>17</v>
      </c>
      <c r="M121" s="61" t="s">
        <v>32</v>
      </c>
      <c r="N121" s="3">
        <f t="shared" ref="N121" si="60">(IF(F121="OŽ",IF(L121=1,550.8,IF(L121=2,426.38,IF(L121=3,342.14,IF(L121=4,181.44,IF(L121=5,168.48,IF(L121=6,155.52,IF(L121=7,148.5,IF(L121=8,144,0))))))))+IF(L121&lt;=8,0,IF(L121&lt;=16,137.7,IF(L121&lt;=24,108,IF(L121&lt;=32,80.1,IF(L121&lt;=36,52.2,0)))))-IF(L121&lt;=8,0,IF(L121&lt;=16,(L121-9)*2.754,IF(L121&lt;=24,(L121-17)* 2.754,IF(L121&lt;=32,(L121-25)* 2.754,IF(L121&lt;=36,(L121-33)*2.754,0))))),0)+IF(F121="PČ",IF(L121=1,449,IF(L121=2,314.6,IF(L121=3,238,IF(L121=4,172,IF(L121=5,159,IF(L121=6,145,IF(L121=7,132,IF(L121=8,119,0))))))))+IF(L121&lt;=8,0,IF(L121&lt;=16,88,IF(L121&lt;=24,55,IF(L121&lt;=32,22,0))))-IF(L121&lt;=8,0,IF(L121&lt;=16,(L121-9)*2.245,IF(L121&lt;=24,(L121-17)*2.245,IF(L121&lt;=32,(L121-25)*2.245,0)))),0)+IF(F121="PČneol",IF(L121=1,85,IF(L121=2,64.61,IF(L121=3,50.76,IF(L121=4,16.25,IF(L121=5,15,IF(L121=6,13.75,IF(L121=7,12.5,IF(L121=8,11.25,0))))))))+IF(L121&lt;=8,0,IF(L121&lt;=16,9,0))-IF(L121&lt;=8,0,IF(L121&lt;=16,(L121-9)*0.425,0)),0)+IF(F121="PŽ",IF(L121=1,85,IF(L121=2,59.5,IF(L121=3,45,IF(L121=4,32.5,IF(L121=5,30,IF(L121=6,27.5,IF(L121=7,25,IF(L121=8,22.5,0))))))))+IF(L121&lt;=8,0,IF(L121&lt;=16,19,IF(L121&lt;=24,13,IF(L121&lt;=32,8,0))))-IF(L121&lt;=8,0,IF(L121&lt;=16,(L121-9)*0.425,IF(L121&lt;=24,(L121-17)*0.425,IF(L121&lt;=32,(L121-25)*0.425,0)))),0)+IF(F121="EČ",IF(L121=1,204,IF(L121=2,156.24,IF(L121=3,123.84,IF(L121=4,72,IF(L121=5,66,IF(L121=6,60,IF(L121=7,54,IF(L121=8,48,0))))))))+IF(L121&lt;=8,0,IF(L121&lt;=16,40,IF(L121&lt;=24,25,0)))-IF(L121&lt;=8,0,IF(L121&lt;=16,(L121-9)*1.02,IF(L121&lt;=24,(L121-17)*1.02,0))),0)+IF(F121="EČneol",IF(L121=1,68,IF(L121=2,51.69,IF(L121=3,40.61,IF(L121=4,13,IF(L121=5,12,IF(L121=6,11,IF(L121=7,10,IF(L121=8,9,0)))))))))+IF(F121="EŽ",IF(L121=1,68,IF(L121=2,47.6,IF(L121=3,36,IF(L121=4,18,IF(L121=5,16.5,IF(L121=6,15,IF(L121=7,13.5,IF(L121=8,12,0))))))))+IF(L121&lt;=8,0,IF(L121&lt;=16,10,IF(L121&lt;=24,6,0)))-IF(L121&lt;=8,0,IF(L121&lt;=16,(L121-9)*0.34,IF(L121&lt;=24,(L121-17)*0.34,0))),0)+IF(F121="PT",IF(L121=1,68,IF(L121=2,52.08,IF(L121=3,41.28,IF(L121=4,24,IF(L121=5,22,IF(L121=6,20,IF(L121=7,18,IF(L121=8,16,0))))))))+IF(L121&lt;=8,0,IF(L121&lt;=16,13,IF(L121&lt;=24,9,IF(L121&lt;=32,4,0))))-IF(L121&lt;=8,0,IF(L121&lt;=16,(L121-9)*0.34,IF(L121&lt;=24,(L121-17)*0.34,IF(L121&lt;=32,(L121-25)*0.34,0)))),0)+IF(F121="JOŽ",IF(L121=1,85,IF(L121=2,59.5,IF(L121=3,45,IF(L121=4,32.5,IF(L121=5,30,IF(L121=6,27.5,IF(L121=7,25,IF(L121=8,22.5,0))))))))+IF(L121&lt;=8,0,IF(L121&lt;=16,19,IF(L121&lt;=24,13,0)))-IF(L121&lt;=8,0,IF(L121&lt;=16,(L121-9)*0.425,IF(L121&lt;=24,(L121-17)*0.425,0))),0)+IF(F121="JPČ",IF(L121=1,68,IF(L121=2,47.6,IF(L121=3,36,IF(L121=4,26,IF(L121=5,24,IF(L121=6,22,IF(L121=7,20,IF(L121=8,18,0))))))))+IF(L121&lt;=8,0,IF(L121&lt;=16,13,IF(L121&lt;=24,9,0)))-IF(L121&lt;=8,0,IF(L121&lt;=16,(L121-9)*0.34,IF(L121&lt;=24,(L121-17)*0.34,0))),0)+IF(F121="JEČ",IF(L121=1,34,IF(L121=2,26.04,IF(L121=3,20.6,IF(L121=4,12,IF(L121=5,11,IF(L121=6,10,IF(L121=7,9,IF(L121=8,8,0))))))))+IF(L121&lt;=8,0,IF(L121&lt;=16,6,0))-IF(L121&lt;=8,0,IF(L121&lt;=16,(L121-9)*0.17,0)),0)+IF(F121="JEOF",IF(L121=1,34,IF(L121=2,26.04,IF(L121=3,20.6,IF(L121=4,12,IF(L121=5,11,IF(L121=6,10,IF(L121=7,9,IF(L121=8,8,0))))))))+IF(L121&lt;=8,0,IF(L121&lt;=16,6,0))-IF(L121&lt;=8,0,IF(L121&lt;=16,(L121-9)*0.17,0)),0)+IF(F121="JnPČ",IF(L121=1,51,IF(L121=2,35.7,IF(L121=3,27,IF(L121=4,19.5,IF(L121=5,18,IF(L121=6,16.5,IF(L121=7,15,IF(L121=8,13.5,0))))))))+IF(L121&lt;=8,0,IF(L121&lt;=16,10,0))-IF(L121&lt;=8,0,IF(L121&lt;=16,(L121-9)*0.255,0)),0)+IF(F121="JnEČ",IF(L121=1,25.5,IF(L121=2,19.53,IF(L121=3,15.48,IF(L121=4,9,IF(L121=5,8.25,IF(L121=6,7.5,IF(L121=7,6.75,IF(L121=8,6,0))))))))+IF(L121&lt;=8,0,IF(L121&lt;=16,5,0))-IF(L121&lt;=8,0,IF(L121&lt;=16,(L121-9)*0.1275,0)),0)+IF(F121="JčPČ",IF(L121=1,21.25,IF(L121=2,14.5,IF(L121=3,11.5,IF(L121=4,7,IF(L121=5,6.5,IF(L121=6,6,IF(L121=7,5.5,IF(L121=8,5,0))))))))+IF(L121&lt;=8,0,IF(L121&lt;=16,4,0))-IF(L121&lt;=8,0,IF(L121&lt;=16,(L121-9)*0.10625,0)),0)+IF(F121="JčEČ",IF(L121=1,17,IF(L121=2,13.02,IF(L121=3,10.32,IF(L121=4,6,IF(L121=5,5.5,IF(L121=6,5,IF(L121=7,4.5,IF(L121=8,4,0))))))))+IF(L121&lt;=8,0,IF(L121&lt;=16,3,0))-IF(L121&lt;=8,0,IF(L121&lt;=16,(L121-9)*0.085,0)),0)+IF(F121="NEAK",IF(L121=1,11.48,IF(L121=2,8.79,IF(L121=3,6.97,IF(L121=4,4.05,IF(L121=5,3.71,IF(L121=6,3.38,IF(L121=7,3.04,IF(L121=8,2.7,0))))))))+IF(L121&lt;=8,0,IF(L121&lt;=16,2,IF(L121&lt;=24,1.3,0)))-IF(L121&lt;=8,0,IF(L121&lt;=16,(L121-9)*0.0574,IF(L121&lt;=24,(L121-17)*0.0574,0))),0))*IF(L121&lt;0,1,IF(OR(F121="PČ",F121="PŽ",F121="PT"),IF(J121&lt;32,J121/32,1),1))* IF(L121&lt;0,1,IF(OR(F121="EČ",F121="EŽ",F121="JOŽ",F121="JPČ",F121="NEAK"),IF(J121&lt;24,J121/24,1),1))*IF(L121&lt;0,1,IF(OR(F121="PČneol",F121="JEČ",F121="JEOF",F121="JnPČ",F121="JnEČ",F121="JčPČ",F121="JčEČ"),IF(J121&lt;16,J121/16,1),1))*IF(L121&lt;0,1,IF(F121="EČneol",IF(J121&lt;8,J121/8,1),1))</f>
        <v>55</v>
      </c>
      <c r="O121" s="9">
        <f t="shared" ref="O121" si="61">IF(F121="OŽ",N121,IF(H121="Ne",IF(J121*0.3&lt;J121-L121,N121,0),IF(J121*0.1&lt;J121-L121,N121,0)))</f>
        <v>55</v>
      </c>
      <c r="P121" s="4">
        <f t="shared" ref="P121" si="62">IF(O121=0,0,IF(F121="OŽ",IF(L121&gt;35,0,IF(J121&gt;35,(36-L121)*1.836,((36-L121)-(36-J121))*1.836)),0)+IF(F121="PČ",IF(L121&gt;31,0,IF(J121&gt;31,(32-L121)*1.347,((32-L121)-(32-J121))*1.347)),0)+ IF(F121="PČneol",IF(L121&gt;15,0,IF(J121&gt;15,(16-L121)*0.255,((16-L121)-(16-J121))*0.255)),0)+IF(F121="PŽ",IF(L121&gt;31,0,IF(J121&gt;31,(32-L121)*0.255,((32-L121)-(32-J121))*0.255)),0)+IF(F121="EČ",IF(L121&gt;23,0,IF(J121&gt;23,(24-L121)*0.612,((24-L121)-(24-J121))*0.612)),0)+IF(F121="EČneol",IF(L121&gt;7,0,IF(J121&gt;7,(8-L121)*0.204,((8-L121)-(8-J121))*0.204)),0)+IF(F121="EŽ",IF(L121&gt;23,0,IF(J121&gt;23,(24-L121)*0.204,((24-L121)-(24-J121))*0.204)),0)+IF(F121="PT",IF(L121&gt;31,0,IF(J121&gt;31,(32-L121)*0.204,((32-L121)-(32-J121))*0.204)),0)+IF(F121="JOŽ",IF(L121&gt;23,0,IF(J121&gt;23,(24-L121)*0.255,((24-L121)-(24-J121))*0.255)),0)+IF(F121="JPČ",IF(L121&gt;23,0,IF(J121&gt;23,(24-L121)*0.204,((24-L121)-(24-J121))*0.204)),0)+IF(F121="JEČ",IF(L121&gt;15,0,IF(J121&gt;15,(16-L121)*0.102,((16-L121)-(16-J121))*0.102)),0)+IF(F121="JEOF",IF(L121&gt;15,0,IF(J121&gt;15,(16-L121)*0.102,((16-L121)-(16-J121))*0.102)),0)+IF(F121="JnPČ",IF(L121&gt;15,0,IF(J121&gt;15,(16-L121)*0.153,((16-L121)-(16-J121))*0.153)),0)+IF(F121="JnEČ",IF(L121&gt;15,0,IF(J121&gt;15,(16-L121)*0.0765,((16-L121)-(16-J121))*0.0765)),0)+IF(F121="JčPČ",IF(L121&gt;15,0,IF(J121&gt;15,(16-L121)*0.06375,((16-L121)-(16-J121))*0.06375)),0)+IF(F121="JčEČ",IF(L121&gt;15,0,IF(J121&gt;15,(16-L121)*0.051,((16-L121)-(16-J121))*0.051)),0)+IF(F121="NEAK",IF(L121&gt;23,0,IF(J121&gt;23,(24-L121)*0.03444,((24-L121)-(24-J121))*0.03444)),0))</f>
        <v>20.204999999999998</v>
      </c>
      <c r="Q121" s="11">
        <f t="shared" ref="Q121" si="63">IF(ISERROR(P121*100/N121),0,(P121*100/N121))</f>
        <v>36.736363636363635</v>
      </c>
      <c r="R121" s="10">
        <f t="shared" ref="R121" si="64">IF(Q121&lt;=30,O121+P121,O121+O121*0.3)*IF(G121=1,0.4,IF(G121=2,0.75,IF(G121="1 (kas 4 m. 1 k. nerengiamos)",0.52,1)))*IF(D121="olimpinė",1,IF(M121="Ne",0.5,1))*IF(OR(A$5="Lietuvos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federacija"),IF(OR(J121&lt;8,K121&lt;16),0,1),1)*E121*IF(I121&lt;=1,1,1/I121)*IF(OR(A$5="Lietuvos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28.6</v>
      </c>
    </row>
    <row r="122" spans="1:18" ht="13.9" customHeight="1">
      <c r="A122" s="72" t="s">
        <v>33</v>
      </c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4"/>
      <c r="R122" s="10">
        <f>SUM(R121:R121)</f>
        <v>28.6</v>
      </c>
    </row>
    <row r="123" spans="1:18" ht="15.75">
      <c r="A123" s="24" t="s">
        <v>34</v>
      </c>
      <c r="B123" s="24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6"/>
    </row>
    <row r="124" spans="1:18">
      <c r="A124" s="49" t="s">
        <v>43</v>
      </c>
      <c r="B124" s="49"/>
      <c r="C124" s="49"/>
      <c r="D124" s="49"/>
      <c r="E124" s="49"/>
      <c r="F124" s="49"/>
      <c r="G124" s="49"/>
      <c r="H124" s="49"/>
      <c r="I124" s="49"/>
      <c r="J124" s="15"/>
      <c r="K124" s="15"/>
      <c r="L124" s="15"/>
      <c r="M124" s="15"/>
      <c r="N124" s="15"/>
      <c r="O124" s="15"/>
      <c r="P124" s="15"/>
      <c r="Q124" s="15"/>
      <c r="R124" s="16"/>
    </row>
    <row r="125" spans="1:18" s="8" customFormat="1">
      <c r="A125" s="49"/>
      <c r="B125" s="49"/>
      <c r="C125" s="49"/>
      <c r="D125" s="49"/>
      <c r="E125" s="49"/>
      <c r="F125" s="49"/>
      <c r="G125" s="49"/>
      <c r="H125" s="49"/>
      <c r="I125" s="49"/>
      <c r="J125" s="15"/>
      <c r="K125" s="15"/>
      <c r="L125" s="15"/>
      <c r="M125" s="15"/>
      <c r="N125" s="15"/>
      <c r="O125" s="15"/>
      <c r="P125" s="15"/>
      <c r="Q125" s="15"/>
      <c r="R125" s="16"/>
    </row>
    <row r="126" spans="1:18" ht="15.75">
      <c r="A126" s="24" t="s">
        <v>34</v>
      </c>
      <c r="B126" s="24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6"/>
    </row>
    <row r="127" spans="1:18">
      <c r="A127" s="49" t="s">
        <v>43</v>
      </c>
      <c r="B127" s="49"/>
      <c r="C127" s="49"/>
      <c r="D127" s="49"/>
      <c r="E127" s="49"/>
      <c r="F127" s="49"/>
      <c r="G127" s="49"/>
      <c r="H127" s="49"/>
      <c r="I127" s="49"/>
      <c r="J127" s="15"/>
      <c r="K127" s="15"/>
      <c r="L127" s="15"/>
      <c r="M127" s="15"/>
      <c r="N127" s="15"/>
      <c r="O127" s="15"/>
      <c r="P127" s="15"/>
      <c r="Q127" s="15"/>
      <c r="R127" s="16"/>
    </row>
    <row r="128" spans="1:18">
      <c r="A128" s="49"/>
      <c r="B128" s="49"/>
      <c r="C128" s="49"/>
      <c r="D128" s="49"/>
      <c r="E128" s="49"/>
      <c r="F128" s="49"/>
      <c r="G128" s="49"/>
      <c r="H128" s="49"/>
      <c r="I128" s="49"/>
      <c r="J128" s="15"/>
      <c r="K128" s="15"/>
      <c r="L128" s="15"/>
      <c r="M128" s="15"/>
      <c r="N128" s="15"/>
      <c r="O128" s="15"/>
      <c r="P128" s="15"/>
      <c r="Q128" s="15"/>
      <c r="R128" s="16"/>
    </row>
    <row r="129" spans="1:18">
      <c r="A129" s="104" t="s">
        <v>61</v>
      </c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6"/>
      <c r="R129" s="102">
        <f>SUM(R20+R32+R42+R51+R59+R67+R75+R86+R95+R105+R114+R122)</f>
        <v>274.01080000000002</v>
      </c>
    </row>
    <row r="130" spans="1:18">
      <c r="A130" s="107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9"/>
      <c r="R130" s="103"/>
    </row>
    <row r="131" spans="1:18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6"/>
      <c r="O131" s="6"/>
      <c r="P131" s="6"/>
      <c r="Q131" s="6"/>
      <c r="R131" s="7"/>
    </row>
    <row r="132" spans="1:18" ht="15.75">
      <c r="A132" s="91" t="s">
        <v>62</v>
      </c>
      <c r="B132" s="91"/>
      <c r="C132" s="91"/>
      <c r="D132" s="91"/>
      <c r="E132" s="91"/>
      <c r="F132" s="8"/>
      <c r="G132" s="8"/>
      <c r="H132" s="8"/>
      <c r="J132" s="8"/>
      <c r="L132" s="8"/>
      <c r="M132" s="8"/>
      <c r="R132" s="8"/>
    </row>
    <row r="133" spans="1:18" ht="15.75">
      <c r="A133" s="59"/>
      <c r="B133" s="59"/>
      <c r="C133" s="59"/>
      <c r="D133" s="59"/>
      <c r="E133" s="59"/>
      <c r="F133" s="8"/>
      <c r="G133" s="8"/>
      <c r="H133" s="8"/>
      <c r="J133" s="8"/>
      <c r="L133" s="8"/>
      <c r="M133" s="8"/>
      <c r="R133" s="8"/>
    </row>
    <row r="134" spans="1:18" ht="15.75">
      <c r="A134" s="59"/>
      <c r="B134" s="59"/>
      <c r="C134" s="59"/>
      <c r="D134" s="59"/>
      <c r="E134" s="59"/>
      <c r="F134" s="8"/>
      <c r="G134" s="8"/>
      <c r="H134" s="8"/>
      <c r="J134" s="8"/>
      <c r="L134" s="8"/>
      <c r="M134" s="8"/>
      <c r="R134" s="8"/>
    </row>
    <row r="135" spans="1:18" ht="15.75">
      <c r="A135" s="24" t="s">
        <v>63</v>
      </c>
      <c r="B135"/>
      <c r="C135"/>
      <c r="D135"/>
      <c r="E135"/>
      <c r="F135" s="13"/>
      <c r="G135" s="13"/>
      <c r="H135" s="8"/>
      <c r="J135" s="8"/>
      <c r="L135" s="8"/>
      <c r="M135" s="8"/>
      <c r="R135" s="8"/>
    </row>
    <row r="136" spans="1:18">
      <c r="A136"/>
      <c r="B136"/>
      <c r="C136"/>
      <c r="D136"/>
      <c r="E136"/>
      <c r="F136" s="13"/>
      <c r="G136" s="13"/>
      <c r="H136" s="8"/>
      <c r="J136" s="8"/>
      <c r="L136" s="8"/>
      <c r="M136" s="8"/>
      <c r="R136" s="8"/>
    </row>
    <row r="137" spans="1:18" ht="15.75">
      <c r="A137" s="24" t="s">
        <v>64</v>
      </c>
      <c r="B137" t="s">
        <v>65</v>
      </c>
      <c r="C137"/>
      <c r="D137"/>
      <c r="E137"/>
      <c r="F137" s="13"/>
      <c r="G137" s="13"/>
      <c r="H137" s="8"/>
      <c r="I137" s="8" t="s">
        <v>66</v>
      </c>
      <c r="J137" s="8"/>
      <c r="L137" s="8"/>
      <c r="M137" s="8"/>
      <c r="R137" s="8"/>
    </row>
    <row r="138" spans="1:18" ht="15.75">
      <c r="A138" s="25" t="s">
        <v>67</v>
      </c>
      <c r="B138"/>
      <c r="C138"/>
      <c r="D138"/>
      <c r="E138"/>
      <c r="F138" s="13"/>
      <c r="G138" s="13"/>
      <c r="H138" s="8"/>
      <c r="J138" s="8"/>
      <c r="L138" s="8"/>
      <c r="M138" s="8"/>
      <c r="R138" s="8"/>
    </row>
    <row r="139" spans="1:18">
      <c r="A139" s="25" t="s">
        <v>68</v>
      </c>
      <c r="B139"/>
      <c r="C139"/>
      <c r="D139"/>
      <c r="E139"/>
      <c r="F139" s="13"/>
      <c r="G139" s="13"/>
      <c r="H139" s="8"/>
      <c r="J139" s="8"/>
      <c r="L139" s="8"/>
      <c r="M139" s="8"/>
      <c r="R139" s="8"/>
    </row>
    <row r="140" spans="1:18">
      <c r="A140" s="8"/>
      <c r="B140" s="8"/>
      <c r="C140" s="8"/>
      <c r="D140" s="8"/>
      <c r="E140" s="8"/>
      <c r="F140" s="8"/>
      <c r="G140" s="8"/>
      <c r="H140" s="8"/>
      <c r="J140" s="8"/>
      <c r="L140" s="8"/>
      <c r="M140" s="8"/>
      <c r="R140" s="8"/>
    </row>
  </sheetData>
  <mergeCells count="73">
    <mergeCell ref="A129:Q130"/>
    <mergeCell ref="A118:P118"/>
    <mergeCell ref="A119:C119"/>
    <mergeCell ref="A120:P120"/>
    <mergeCell ref="A122:Q122"/>
    <mergeCell ref="A105:Q105"/>
    <mergeCell ref="A109:P109"/>
    <mergeCell ref="A110:C110"/>
    <mergeCell ref="A111:P111"/>
    <mergeCell ref="A114:Q114"/>
    <mergeCell ref="A92:P92"/>
    <mergeCell ref="A95:Q95"/>
    <mergeCell ref="A99:P99"/>
    <mergeCell ref="A100:C100"/>
    <mergeCell ref="A101:P101"/>
    <mergeCell ref="A80:C80"/>
    <mergeCell ref="A81:P81"/>
    <mergeCell ref="A86:Q86"/>
    <mergeCell ref="A90:P90"/>
    <mergeCell ref="A91:C91"/>
    <mergeCell ref="A71:P71"/>
    <mergeCell ref="A72:C72"/>
    <mergeCell ref="A73:P73"/>
    <mergeCell ref="A75:Q75"/>
    <mergeCell ref="A79:P79"/>
    <mergeCell ref="A59:Q59"/>
    <mergeCell ref="A63:P63"/>
    <mergeCell ref="A64:C64"/>
    <mergeCell ref="A65:P65"/>
    <mergeCell ref="A67:Q67"/>
    <mergeCell ref="A132:E132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129:R130"/>
    <mergeCell ref="A46:P46"/>
    <mergeCell ref="A20:Q20"/>
    <mergeCell ref="A17:P17"/>
    <mergeCell ref="A25:P25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56:P56"/>
    <mergeCell ref="A57:C57"/>
    <mergeCell ref="A27:P27"/>
    <mergeCell ref="A32:Q32"/>
    <mergeCell ref="A38:P38"/>
    <mergeCell ref="A40:P40"/>
    <mergeCell ref="A42:Q42"/>
    <mergeCell ref="A26:C26"/>
    <mergeCell ref="A39:C39"/>
    <mergeCell ref="A47:C47"/>
    <mergeCell ref="A48:P48"/>
    <mergeCell ref="A51:Q51"/>
  </mergeCells>
  <phoneticPr fontId="0" type="noConversion"/>
  <dataValidations count="4">
    <dataValidation type="list" allowBlank="1" showInputMessage="1" showErrorMessage="1" sqref="D41 D28:D31 D19 D49:D50 D58 D74 D66 D82:D85 D93:D94 D102:D104 D112:D113 D121">
      <formula1>"olimpinė,neolimpinė"</formula1>
    </dataValidation>
    <dataValidation type="list" allowBlank="1" showInputMessage="1" showErrorMessage="1" sqref="M41 M28:M31 H28:H31 H41 M19 H19 M49:M50 H49:H50 M58 H58 M66 H66 M74 H74 H82:H85 M93:M94 H93:H94 M82:M85 H102:H104 M112:M113 H112:H113 H121 M102:M104 M121">
      <formula1>"Taip,Ne"</formula1>
    </dataValidation>
    <dataValidation type="list" allowBlank="1" showInputMessage="1" showErrorMessage="1" sqref="F19 F28:F31 F41 F49:F50 F58 F66 F74 F82:F85 F93:F94 F102:F104 F112:F113 F121">
      <formula1>"OŽ,PČ,PČneol,EČ,EČneol,JOŽ,JPČ,JEČ,JnPČ,JnEČ,NEAK"</formula1>
    </dataValidation>
    <dataValidation type="list" allowBlank="1" showInputMessage="1" showErrorMessage="1" sqref="G19 G28:G31 G41 G49:G50 G58 G66 G74 G93:G94 G82:G85 G112:G113 G102:G104 G121">
      <formula1>"1,1 (kas 4 m. 1 k. nerengiamos),2,4 arba 5"</formula1>
    </dataValidation>
  </dataValidations>
  <pageMargins left="0.39" right="0.38" top="0.47244094488188981" bottom="0.39370078740157483" header="0.31496062992125984" footer="0.31496062992125984"/>
  <pageSetup paperSize="9" scale="5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69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70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71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72</v>
      </c>
      <c r="AL4" s="51"/>
      <c r="AM4" s="51"/>
      <c r="AN4" s="51"/>
    </row>
    <row r="5" spans="1:41" ht="15.75">
      <c r="A5" s="113" t="s">
        <v>73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4" t="s">
        <v>8</v>
      </c>
      <c r="B7" s="116" t="s">
        <v>74</v>
      </c>
      <c r="C7" s="119" t="s">
        <v>75</v>
      </c>
      <c r="D7" s="121" t="s">
        <v>76</v>
      </c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30" t="s">
        <v>13</v>
      </c>
      <c r="AO7" s="31"/>
    </row>
    <row r="8" spans="1:41">
      <c r="A8" s="115"/>
      <c r="B8" s="117"/>
      <c r="C8" s="120"/>
      <c r="D8" s="110" t="s">
        <v>77</v>
      </c>
      <c r="E8" s="110" t="s">
        <v>78</v>
      </c>
      <c r="F8" s="110" t="s">
        <v>79</v>
      </c>
      <c r="G8" s="110" t="s">
        <v>80</v>
      </c>
      <c r="H8" s="110" t="s">
        <v>81</v>
      </c>
      <c r="I8" s="110" t="s">
        <v>82</v>
      </c>
      <c r="J8" s="110" t="s">
        <v>83</v>
      </c>
      <c r="K8" s="110" t="s">
        <v>84</v>
      </c>
      <c r="L8" s="110" t="s">
        <v>85</v>
      </c>
      <c r="M8" s="110" t="s">
        <v>86</v>
      </c>
      <c r="N8" s="110" t="s">
        <v>87</v>
      </c>
      <c r="O8" s="110" t="s">
        <v>88</v>
      </c>
      <c r="P8" s="110" t="s">
        <v>89</v>
      </c>
      <c r="Q8" s="110" t="s">
        <v>90</v>
      </c>
      <c r="R8" s="110" t="s">
        <v>91</v>
      </c>
      <c r="S8" s="110" t="s">
        <v>92</v>
      </c>
      <c r="T8" s="110" t="s">
        <v>93</v>
      </c>
      <c r="U8" s="110" t="s">
        <v>94</v>
      </c>
      <c r="V8" s="110" t="s">
        <v>95</v>
      </c>
      <c r="W8" s="110" t="s">
        <v>96</v>
      </c>
      <c r="X8" s="110" t="s">
        <v>97</v>
      </c>
      <c r="Y8" s="110" t="s">
        <v>98</v>
      </c>
      <c r="Z8" s="110" t="s">
        <v>99</v>
      </c>
      <c r="AA8" s="110" t="s">
        <v>100</v>
      </c>
      <c r="AB8" s="110" t="s">
        <v>101</v>
      </c>
      <c r="AC8" s="110" t="s">
        <v>102</v>
      </c>
      <c r="AD8" s="110" t="s">
        <v>103</v>
      </c>
      <c r="AE8" s="110" t="s">
        <v>104</v>
      </c>
      <c r="AF8" s="110" t="s">
        <v>105</v>
      </c>
      <c r="AG8" s="110" t="s">
        <v>106</v>
      </c>
      <c r="AH8" s="110" t="s">
        <v>107</v>
      </c>
      <c r="AI8" s="110" t="s">
        <v>108</v>
      </c>
      <c r="AJ8" s="110" t="s">
        <v>109</v>
      </c>
      <c r="AK8" s="110" t="s">
        <v>110</v>
      </c>
      <c r="AL8" s="110" t="s">
        <v>111</v>
      </c>
      <c r="AM8" s="110" t="s">
        <v>112</v>
      </c>
      <c r="AN8" s="111" t="s">
        <v>113</v>
      </c>
    </row>
    <row r="9" spans="1:41">
      <c r="A9" s="115"/>
      <c r="B9" s="118"/>
      <c r="C9" s="12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2"/>
    </row>
    <row r="10" spans="1:41" s="55" customFormat="1">
      <c r="A10" s="52" t="s">
        <v>114</v>
      </c>
      <c r="B10" s="53" t="s">
        <v>115</v>
      </c>
      <c r="C10" s="35" t="s">
        <v>116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3" t="s">
        <v>117</v>
      </c>
      <c r="B11" s="44" t="s">
        <v>53</v>
      </c>
      <c r="C11" s="35" t="s">
        <v>118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119</v>
      </c>
      <c r="AK11" s="36" t="s">
        <v>119</v>
      </c>
      <c r="AL11" s="36" t="s">
        <v>119</v>
      </c>
      <c r="AM11" s="36" t="s">
        <v>119</v>
      </c>
      <c r="AN11" s="62">
        <f t="shared" ref="AN11:AN26" si="1">SUM(D11*0.3/100)</f>
        <v>1.347</v>
      </c>
    </row>
    <row r="12" spans="1:41">
      <c r="A12" s="63" t="s">
        <v>120</v>
      </c>
      <c r="B12" s="44" t="s">
        <v>46</v>
      </c>
      <c r="C12" s="35" t="s">
        <v>121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119</v>
      </c>
      <c r="AC12" s="36" t="s">
        <v>119</v>
      </c>
      <c r="AD12" s="36" t="s">
        <v>119</v>
      </c>
      <c r="AE12" s="36" t="s">
        <v>119</v>
      </c>
      <c r="AF12" s="36" t="s">
        <v>119</v>
      </c>
      <c r="AG12" s="36" t="s">
        <v>119</v>
      </c>
      <c r="AH12" s="36" t="s">
        <v>119</v>
      </c>
      <c r="AI12" s="36" t="s">
        <v>119</v>
      </c>
      <c r="AJ12" s="36" t="s">
        <v>119</v>
      </c>
      <c r="AK12" s="36" t="s">
        <v>119</v>
      </c>
      <c r="AL12" s="36" t="s">
        <v>119</v>
      </c>
      <c r="AM12" s="36" t="s">
        <v>119</v>
      </c>
      <c r="AN12" s="62">
        <f t="shared" si="1"/>
        <v>0.61199999999999999</v>
      </c>
    </row>
    <row r="13" spans="1:41" ht="84">
      <c r="A13" s="63" t="s">
        <v>122</v>
      </c>
      <c r="B13" s="44" t="s">
        <v>123</v>
      </c>
      <c r="C13" s="22" t="s">
        <v>124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119</v>
      </c>
      <c r="U13" s="36" t="s">
        <v>119</v>
      </c>
      <c r="V13" s="36" t="s">
        <v>119</v>
      </c>
      <c r="W13" s="36" t="s">
        <v>119</v>
      </c>
      <c r="X13" s="36" t="s">
        <v>119</v>
      </c>
      <c r="Y13" s="36" t="s">
        <v>119</v>
      </c>
      <c r="Z13" s="36" t="s">
        <v>119</v>
      </c>
      <c r="AA13" s="36" t="s">
        <v>119</v>
      </c>
      <c r="AB13" s="36" t="s">
        <v>119</v>
      </c>
      <c r="AC13" s="36" t="s">
        <v>119</v>
      </c>
      <c r="AD13" s="36" t="s">
        <v>119</v>
      </c>
      <c r="AE13" s="36" t="s">
        <v>119</v>
      </c>
      <c r="AF13" s="36" t="s">
        <v>119</v>
      </c>
      <c r="AG13" s="36" t="s">
        <v>119</v>
      </c>
      <c r="AH13" s="36" t="s">
        <v>119</v>
      </c>
      <c r="AI13" s="36" t="s">
        <v>119</v>
      </c>
      <c r="AJ13" s="36" t="s">
        <v>119</v>
      </c>
      <c r="AK13" s="36" t="s">
        <v>119</v>
      </c>
      <c r="AL13" s="36" t="s">
        <v>119</v>
      </c>
      <c r="AM13" s="36" t="s">
        <v>119</v>
      </c>
      <c r="AN13" s="62">
        <f t="shared" si="1"/>
        <v>0.255</v>
      </c>
    </row>
    <row r="14" spans="1:41" ht="36">
      <c r="A14" s="63" t="s">
        <v>125</v>
      </c>
      <c r="B14" s="44" t="s">
        <v>126</v>
      </c>
      <c r="C14" s="22" t="s">
        <v>127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119</v>
      </c>
      <c r="AK14" s="36" t="s">
        <v>119</v>
      </c>
      <c r="AL14" s="36" t="s">
        <v>119</v>
      </c>
      <c r="AM14" s="36" t="s">
        <v>119</v>
      </c>
      <c r="AN14" s="62">
        <f t="shared" si="1"/>
        <v>0.255</v>
      </c>
    </row>
    <row r="15" spans="1:41">
      <c r="A15" s="63" t="s">
        <v>128</v>
      </c>
      <c r="B15" s="44" t="s">
        <v>129</v>
      </c>
      <c r="C15" s="32" t="s">
        <v>130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119</v>
      </c>
      <c r="AC15" s="36" t="s">
        <v>119</v>
      </c>
      <c r="AD15" s="36" t="s">
        <v>119</v>
      </c>
      <c r="AE15" s="36" t="s">
        <v>119</v>
      </c>
      <c r="AF15" s="36" t="s">
        <v>119</v>
      </c>
      <c r="AG15" s="36" t="s">
        <v>119</v>
      </c>
      <c r="AH15" s="36" t="s">
        <v>119</v>
      </c>
      <c r="AI15" s="36" t="s">
        <v>119</v>
      </c>
      <c r="AJ15" s="36" t="s">
        <v>119</v>
      </c>
      <c r="AK15" s="36" t="s">
        <v>119</v>
      </c>
      <c r="AL15" s="36" t="s">
        <v>119</v>
      </c>
      <c r="AM15" s="36" t="s">
        <v>119</v>
      </c>
      <c r="AN15" s="62">
        <f t="shared" si="1"/>
        <v>0.255</v>
      </c>
    </row>
    <row r="16" spans="1:41" ht="84">
      <c r="A16" s="63" t="s">
        <v>131</v>
      </c>
      <c r="B16" s="44" t="s">
        <v>132</v>
      </c>
      <c r="C16" s="22" t="s">
        <v>133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119</v>
      </c>
      <c r="M16" s="37" t="s">
        <v>119</v>
      </c>
      <c r="N16" s="37" t="s">
        <v>119</v>
      </c>
      <c r="O16" s="37" t="s">
        <v>119</v>
      </c>
      <c r="P16" s="37" t="s">
        <v>119</v>
      </c>
      <c r="Q16" s="37" t="s">
        <v>119</v>
      </c>
      <c r="R16" s="37" t="s">
        <v>119</v>
      </c>
      <c r="S16" s="37" t="s">
        <v>119</v>
      </c>
      <c r="T16" s="37" t="s">
        <v>119</v>
      </c>
      <c r="U16" s="36" t="s">
        <v>119</v>
      </c>
      <c r="V16" s="36" t="s">
        <v>119</v>
      </c>
      <c r="W16" s="36" t="s">
        <v>119</v>
      </c>
      <c r="X16" s="36" t="s">
        <v>119</v>
      </c>
      <c r="Y16" s="36" t="s">
        <v>119</v>
      </c>
      <c r="Z16" s="36" t="s">
        <v>119</v>
      </c>
      <c r="AA16" s="36" t="s">
        <v>119</v>
      </c>
      <c r="AB16" s="36" t="s">
        <v>119</v>
      </c>
      <c r="AC16" s="36" t="s">
        <v>119</v>
      </c>
      <c r="AD16" s="36" t="s">
        <v>119</v>
      </c>
      <c r="AE16" s="36" t="s">
        <v>119</v>
      </c>
      <c r="AF16" s="36" t="s">
        <v>119</v>
      </c>
      <c r="AG16" s="36" t="s">
        <v>119</v>
      </c>
      <c r="AH16" s="36" t="s">
        <v>119</v>
      </c>
      <c r="AI16" s="36" t="s">
        <v>119</v>
      </c>
      <c r="AJ16" s="36" t="s">
        <v>119</v>
      </c>
      <c r="AK16" s="36" t="s">
        <v>119</v>
      </c>
      <c r="AL16" s="36" t="s">
        <v>119</v>
      </c>
      <c r="AM16" s="36" t="s">
        <v>119</v>
      </c>
      <c r="AN16" s="62">
        <f t="shared" si="1"/>
        <v>0.20399999999999999</v>
      </c>
    </row>
    <row r="17" spans="1:40">
      <c r="A17" s="63" t="s">
        <v>134</v>
      </c>
      <c r="B17" s="44" t="s">
        <v>135</v>
      </c>
      <c r="C17" s="32" t="s">
        <v>136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119</v>
      </c>
      <c r="AC17" s="36" t="s">
        <v>119</v>
      </c>
      <c r="AD17" s="36" t="s">
        <v>119</v>
      </c>
      <c r="AE17" s="36" t="s">
        <v>119</v>
      </c>
      <c r="AF17" s="36" t="s">
        <v>119</v>
      </c>
      <c r="AG17" s="36" t="s">
        <v>119</v>
      </c>
      <c r="AH17" s="36" t="s">
        <v>119</v>
      </c>
      <c r="AI17" s="36" t="s">
        <v>119</v>
      </c>
      <c r="AJ17" s="36" t="s">
        <v>119</v>
      </c>
      <c r="AK17" s="36" t="s">
        <v>119</v>
      </c>
      <c r="AL17" s="36" t="s">
        <v>119</v>
      </c>
      <c r="AM17" s="36" t="s">
        <v>119</v>
      </c>
      <c r="AN17" s="62">
        <f t="shared" si="1"/>
        <v>0.20399999999999999</v>
      </c>
    </row>
    <row r="18" spans="1:40" ht="24">
      <c r="A18" s="63" t="s">
        <v>137</v>
      </c>
      <c r="B18" s="44" t="s">
        <v>138</v>
      </c>
      <c r="C18" s="22" t="s">
        <v>139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119</v>
      </c>
      <c r="AK18" s="36" t="s">
        <v>119</v>
      </c>
      <c r="AL18" s="36" t="s">
        <v>119</v>
      </c>
      <c r="AM18" s="36" t="s">
        <v>119</v>
      </c>
      <c r="AN18" s="62">
        <f t="shared" si="1"/>
        <v>0.20399999999999999</v>
      </c>
    </row>
    <row r="19" spans="1:40">
      <c r="A19" s="63" t="s">
        <v>140</v>
      </c>
      <c r="B19" s="44" t="s">
        <v>31</v>
      </c>
      <c r="C19" s="32" t="s">
        <v>141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119</v>
      </c>
      <c r="AC19" s="36" t="s">
        <v>119</v>
      </c>
      <c r="AD19" s="36" t="s">
        <v>119</v>
      </c>
      <c r="AE19" s="36" t="s">
        <v>119</v>
      </c>
      <c r="AF19" s="36" t="s">
        <v>119</v>
      </c>
      <c r="AG19" s="36" t="s">
        <v>119</v>
      </c>
      <c r="AH19" s="36" t="s">
        <v>119</v>
      </c>
      <c r="AI19" s="36" t="s">
        <v>119</v>
      </c>
      <c r="AJ19" s="36" t="s">
        <v>119</v>
      </c>
      <c r="AK19" s="36" t="s">
        <v>119</v>
      </c>
      <c r="AL19" s="36" t="s">
        <v>119</v>
      </c>
      <c r="AM19" s="36" t="s">
        <v>119</v>
      </c>
      <c r="AN19" s="62">
        <f t="shared" si="1"/>
        <v>0.20399999999999999</v>
      </c>
    </row>
    <row r="20" spans="1:40">
      <c r="A20" s="63" t="s">
        <v>142</v>
      </c>
      <c r="B20" s="44" t="s">
        <v>143</v>
      </c>
      <c r="C20" s="32" t="s">
        <v>144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119</v>
      </c>
      <c r="U20" s="36" t="s">
        <v>119</v>
      </c>
      <c r="V20" s="36" t="s">
        <v>119</v>
      </c>
      <c r="W20" s="36" t="s">
        <v>119</v>
      </c>
      <c r="X20" s="36" t="s">
        <v>119</v>
      </c>
      <c r="Y20" s="36" t="s">
        <v>119</v>
      </c>
      <c r="Z20" s="36" t="s">
        <v>119</v>
      </c>
      <c r="AA20" s="36" t="s">
        <v>119</v>
      </c>
      <c r="AB20" s="36" t="s">
        <v>119</v>
      </c>
      <c r="AC20" s="36" t="s">
        <v>119</v>
      </c>
      <c r="AD20" s="36" t="s">
        <v>119</v>
      </c>
      <c r="AE20" s="36" t="s">
        <v>119</v>
      </c>
      <c r="AF20" s="36" t="s">
        <v>119</v>
      </c>
      <c r="AG20" s="36" t="s">
        <v>119</v>
      </c>
      <c r="AH20" s="36" t="s">
        <v>119</v>
      </c>
      <c r="AI20" s="36" t="s">
        <v>119</v>
      </c>
      <c r="AJ20" s="36" t="s">
        <v>119</v>
      </c>
      <c r="AK20" s="36" t="s">
        <v>119</v>
      </c>
      <c r="AL20" s="36" t="s">
        <v>119</v>
      </c>
      <c r="AM20" s="36" t="s">
        <v>119</v>
      </c>
      <c r="AN20" s="62">
        <f t="shared" si="1"/>
        <v>0.153</v>
      </c>
    </row>
    <row r="21" spans="1:40">
      <c r="A21" s="63" t="s">
        <v>145</v>
      </c>
      <c r="B21" s="44" t="s">
        <v>39</v>
      </c>
      <c r="C21" s="32" t="s">
        <v>146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119</v>
      </c>
      <c r="U21" s="36" t="s">
        <v>119</v>
      </c>
      <c r="V21" s="36" t="s">
        <v>119</v>
      </c>
      <c r="W21" s="36" t="s">
        <v>119</v>
      </c>
      <c r="X21" s="36" t="s">
        <v>119</v>
      </c>
      <c r="Y21" s="36" t="s">
        <v>119</v>
      </c>
      <c r="Z21" s="36" t="s">
        <v>119</v>
      </c>
      <c r="AA21" s="36" t="s">
        <v>119</v>
      </c>
      <c r="AB21" s="36" t="s">
        <v>119</v>
      </c>
      <c r="AC21" s="36" t="s">
        <v>119</v>
      </c>
      <c r="AD21" s="36" t="s">
        <v>119</v>
      </c>
      <c r="AE21" s="36" t="s">
        <v>119</v>
      </c>
      <c r="AF21" s="36" t="s">
        <v>119</v>
      </c>
      <c r="AG21" s="36" t="s">
        <v>119</v>
      </c>
      <c r="AH21" s="36" t="s">
        <v>119</v>
      </c>
      <c r="AI21" s="36" t="s">
        <v>119</v>
      </c>
      <c r="AJ21" s="36" t="s">
        <v>119</v>
      </c>
      <c r="AK21" s="36" t="s">
        <v>119</v>
      </c>
      <c r="AL21" s="36" t="s">
        <v>119</v>
      </c>
      <c r="AM21" s="36" t="s">
        <v>119</v>
      </c>
      <c r="AN21" s="62">
        <f t="shared" si="1"/>
        <v>0.10199999999999999</v>
      </c>
    </row>
    <row r="22" spans="1:40">
      <c r="A22" s="63" t="s">
        <v>147</v>
      </c>
      <c r="B22" s="44" t="s">
        <v>148</v>
      </c>
      <c r="C22" s="32" t="s">
        <v>149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119</v>
      </c>
      <c r="U22" s="36" t="s">
        <v>119</v>
      </c>
      <c r="V22" s="36" t="s">
        <v>119</v>
      </c>
      <c r="W22" s="36" t="s">
        <v>119</v>
      </c>
      <c r="X22" s="36" t="s">
        <v>119</v>
      </c>
      <c r="Y22" s="36" t="s">
        <v>119</v>
      </c>
      <c r="Z22" s="36" t="s">
        <v>119</v>
      </c>
      <c r="AA22" s="36" t="s">
        <v>119</v>
      </c>
      <c r="AB22" s="36" t="s">
        <v>119</v>
      </c>
      <c r="AC22" s="36" t="s">
        <v>119</v>
      </c>
      <c r="AD22" s="36" t="s">
        <v>119</v>
      </c>
      <c r="AE22" s="36" t="s">
        <v>119</v>
      </c>
      <c r="AF22" s="36" t="s">
        <v>119</v>
      </c>
      <c r="AG22" s="36" t="s">
        <v>119</v>
      </c>
      <c r="AH22" s="36" t="s">
        <v>119</v>
      </c>
      <c r="AI22" s="36" t="s">
        <v>119</v>
      </c>
      <c r="AJ22" s="36" t="s">
        <v>119</v>
      </c>
      <c r="AK22" s="36" t="s">
        <v>119</v>
      </c>
      <c r="AL22" s="36" t="s">
        <v>119</v>
      </c>
      <c r="AM22" s="36" t="s">
        <v>119</v>
      </c>
      <c r="AN22" s="62">
        <f t="shared" si="1"/>
        <v>0.10199999999999999</v>
      </c>
    </row>
    <row r="23" spans="1:40">
      <c r="A23" s="63" t="s">
        <v>150</v>
      </c>
      <c r="B23" s="44" t="s">
        <v>151</v>
      </c>
      <c r="C23" s="32" t="s">
        <v>152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119</v>
      </c>
      <c r="U23" s="36" t="s">
        <v>119</v>
      </c>
      <c r="V23" s="36" t="s">
        <v>119</v>
      </c>
      <c r="W23" s="36" t="s">
        <v>119</v>
      </c>
      <c r="X23" s="36" t="s">
        <v>119</v>
      </c>
      <c r="Y23" s="36" t="s">
        <v>119</v>
      </c>
      <c r="Z23" s="36" t="s">
        <v>119</v>
      </c>
      <c r="AA23" s="36" t="s">
        <v>119</v>
      </c>
      <c r="AB23" s="36" t="s">
        <v>119</v>
      </c>
      <c r="AC23" s="36" t="s">
        <v>119</v>
      </c>
      <c r="AD23" s="36" t="s">
        <v>119</v>
      </c>
      <c r="AE23" s="36" t="s">
        <v>119</v>
      </c>
      <c r="AF23" s="36" t="s">
        <v>119</v>
      </c>
      <c r="AG23" s="36" t="s">
        <v>119</v>
      </c>
      <c r="AH23" s="36" t="s">
        <v>119</v>
      </c>
      <c r="AI23" s="36" t="s">
        <v>119</v>
      </c>
      <c r="AJ23" s="36" t="s">
        <v>119</v>
      </c>
      <c r="AK23" s="36" t="s">
        <v>119</v>
      </c>
      <c r="AL23" s="36" t="s">
        <v>119</v>
      </c>
      <c r="AM23" s="36" t="s">
        <v>119</v>
      </c>
      <c r="AN23" s="62">
        <f t="shared" si="1"/>
        <v>7.6499999999999999E-2</v>
      </c>
    </row>
    <row r="24" spans="1:40">
      <c r="A24" s="63" t="s">
        <v>153</v>
      </c>
      <c r="B24" s="44" t="s">
        <v>154</v>
      </c>
      <c r="C24" s="32" t="s">
        <v>155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119</v>
      </c>
      <c r="U24" s="36" t="s">
        <v>119</v>
      </c>
      <c r="V24" s="36" t="s">
        <v>119</v>
      </c>
      <c r="W24" s="36" t="s">
        <v>119</v>
      </c>
      <c r="X24" s="36" t="s">
        <v>119</v>
      </c>
      <c r="Y24" s="36" t="s">
        <v>119</v>
      </c>
      <c r="Z24" s="36" t="s">
        <v>119</v>
      </c>
      <c r="AA24" s="36" t="s">
        <v>119</v>
      </c>
      <c r="AB24" s="36" t="s">
        <v>119</v>
      </c>
      <c r="AC24" s="36" t="s">
        <v>119</v>
      </c>
      <c r="AD24" s="36" t="s">
        <v>119</v>
      </c>
      <c r="AE24" s="36" t="s">
        <v>119</v>
      </c>
      <c r="AF24" s="36" t="s">
        <v>119</v>
      </c>
      <c r="AG24" s="36" t="s">
        <v>119</v>
      </c>
      <c r="AH24" s="36" t="s">
        <v>119</v>
      </c>
      <c r="AI24" s="36" t="s">
        <v>119</v>
      </c>
      <c r="AJ24" s="36" t="s">
        <v>119</v>
      </c>
      <c r="AK24" s="36" t="s">
        <v>119</v>
      </c>
      <c r="AL24" s="36" t="s">
        <v>119</v>
      </c>
      <c r="AM24" s="36" t="s">
        <v>119</v>
      </c>
      <c r="AN24" s="62">
        <f t="shared" si="1"/>
        <v>6.3750000000000001E-2</v>
      </c>
    </row>
    <row r="25" spans="1:40">
      <c r="A25" s="63" t="s">
        <v>156</v>
      </c>
      <c r="B25" s="44" t="s">
        <v>157</v>
      </c>
      <c r="C25" s="32" t="s">
        <v>158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119</v>
      </c>
      <c r="U25" s="36" t="s">
        <v>119</v>
      </c>
      <c r="V25" s="36" t="s">
        <v>119</v>
      </c>
      <c r="W25" s="36" t="s">
        <v>119</v>
      </c>
      <c r="X25" s="36" t="s">
        <v>119</v>
      </c>
      <c r="Y25" s="36" t="s">
        <v>119</v>
      </c>
      <c r="Z25" s="36" t="s">
        <v>119</v>
      </c>
      <c r="AA25" s="36" t="s">
        <v>119</v>
      </c>
      <c r="AB25" s="36" t="s">
        <v>119</v>
      </c>
      <c r="AC25" s="36" t="s">
        <v>119</v>
      </c>
      <c r="AD25" s="36" t="s">
        <v>119</v>
      </c>
      <c r="AE25" s="36" t="s">
        <v>119</v>
      </c>
      <c r="AF25" s="36" t="s">
        <v>119</v>
      </c>
      <c r="AG25" s="36" t="s">
        <v>119</v>
      </c>
      <c r="AH25" s="36" t="s">
        <v>119</v>
      </c>
      <c r="AI25" s="36" t="s">
        <v>119</v>
      </c>
      <c r="AJ25" s="36" t="s">
        <v>119</v>
      </c>
      <c r="AK25" s="36" t="s">
        <v>119</v>
      </c>
      <c r="AL25" s="36" t="s">
        <v>119</v>
      </c>
      <c r="AM25" s="36" t="s">
        <v>119</v>
      </c>
      <c r="AN25" s="62">
        <f t="shared" si="1"/>
        <v>5.0999999999999997E-2</v>
      </c>
    </row>
    <row r="26" spans="1:40" ht="24.75" thickBot="1">
      <c r="A26" s="39" t="s">
        <v>159</v>
      </c>
      <c r="B26" s="45" t="s">
        <v>160</v>
      </c>
      <c r="C26" s="23" t="s">
        <v>161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119</v>
      </c>
      <c r="AC26" s="42" t="s">
        <v>119</v>
      </c>
      <c r="AD26" s="42" t="s">
        <v>119</v>
      </c>
      <c r="AE26" s="42" t="s">
        <v>119</v>
      </c>
      <c r="AF26" s="42" t="s">
        <v>119</v>
      </c>
      <c r="AG26" s="42" t="s">
        <v>119</v>
      </c>
      <c r="AH26" s="42" t="s">
        <v>119</v>
      </c>
      <c r="AI26" s="42" t="s">
        <v>119</v>
      </c>
      <c r="AJ26" s="42" t="s">
        <v>119</v>
      </c>
      <c r="AK26" s="42" t="s">
        <v>119</v>
      </c>
      <c r="AL26" s="42" t="s">
        <v>119</v>
      </c>
      <c r="AM26" s="42" t="s">
        <v>119</v>
      </c>
      <c r="AN26" s="43">
        <f t="shared" si="1"/>
        <v>3.4439999999999998E-2</v>
      </c>
    </row>
  </sheetData>
  <mergeCells count="42"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M8:AM9"/>
    <mergeCell ref="AN8:AN9"/>
    <mergeCell ref="AG8:AG9"/>
    <mergeCell ref="AH8:AH9"/>
    <mergeCell ref="AI8:AI9"/>
    <mergeCell ref="AJ8:AJ9"/>
    <mergeCell ref="AK8:AK9"/>
    <mergeCell ref="AL8:AL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162</v>
      </c>
    </row>
    <row r="2" spans="1:1" s="19" customFormat="1" ht="15" customHeight="1">
      <c r="A2" s="18" t="s">
        <v>163</v>
      </c>
    </row>
    <row r="3" spans="1:1" s="19" customFormat="1" ht="15" customHeight="1">
      <c r="A3" s="18" t="s">
        <v>164</v>
      </c>
    </row>
    <row r="4" spans="1:1" s="19" customFormat="1" ht="15" customHeight="1">
      <c r="A4" s="18" t="s">
        <v>165</v>
      </c>
    </row>
    <row r="5" spans="1:1" s="19" customFormat="1" ht="15" customHeight="1">
      <c r="A5" s="18" t="s">
        <v>166</v>
      </c>
    </row>
    <row r="6" spans="1:1" s="19" customFormat="1" ht="15" customHeight="1">
      <c r="A6" s="18" t="s">
        <v>167</v>
      </c>
    </row>
    <row r="7" spans="1:1" s="19" customFormat="1" ht="15" customHeight="1">
      <c r="A7" s="18" t="s">
        <v>168</v>
      </c>
    </row>
    <row r="8" spans="1:1" s="19" customFormat="1" ht="15" customHeight="1">
      <c r="A8" s="18" t="s">
        <v>169</v>
      </c>
    </row>
    <row r="9" spans="1:1" s="19" customFormat="1" ht="15" customHeight="1">
      <c r="A9" s="18" t="s">
        <v>170</v>
      </c>
    </row>
    <row r="10" spans="1:1" s="19" customFormat="1" ht="15" customHeight="1">
      <c r="A10" s="18" t="s">
        <v>171</v>
      </c>
    </row>
    <row r="11" spans="1:1" s="19" customFormat="1" ht="15" customHeight="1">
      <c r="A11" s="18" t="s">
        <v>172</v>
      </c>
    </row>
    <row r="12" spans="1:1" s="19" customFormat="1" ht="15" customHeight="1">
      <c r="A12" s="18" t="s">
        <v>173</v>
      </c>
    </row>
    <row r="13" spans="1:1" s="19" customFormat="1" ht="15" customHeight="1">
      <c r="A13" s="18" t="s">
        <v>174</v>
      </c>
    </row>
    <row r="14" spans="1:1" s="19" customFormat="1" ht="15" customHeight="1">
      <c r="A14" s="18" t="s">
        <v>175</v>
      </c>
    </row>
    <row r="15" spans="1:1" s="19" customFormat="1" ht="15" customHeight="1">
      <c r="A15" s="18" t="s">
        <v>176</v>
      </c>
    </row>
    <row r="16" spans="1:1" s="19" customFormat="1" ht="15" customHeight="1">
      <c r="A16" s="18" t="s">
        <v>177</v>
      </c>
    </row>
    <row r="17" spans="1:1" s="19" customFormat="1" ht="15" customHeight="1">
      <c r="A17" s="18" t="s">
        <v>178</v>
      </c>
    </row>
    <row r="18" spans="1:1" s="19" customFormat="1" ht="15" customHeight="1">
      <c r="A18" s="18" t="s">
        <v>179</v>
      </c>
    </row>
    <row r="19" spans="1:1" s="19" customFormat="1" ht="15" customHeight="1">
      <c r="A19" s="18" t="s">
        <v>180</v>
      </c>
    </row>
    <row r="20" spans="1:1" s="19" customFormat="1" ht="15" customHeight="1">
      <c r="A20" s="18" t="s">
        <v>181</v>
      </c>
    </row>
    <row r="21" spans="1:1" s="19" customFormat="1" ht="15" customHeight="1">
      <c r="A21" s="18" t="s">
        <v>182</v>
      </c>
    </row>
    <row r="22" spans="1:1" s="19" customFormat="1" ht="15" customHeight="1">
      <c r="A22" s="18" t="s">
        <v>183</v>
      </c>
    </row>
    <row r="23" spans="1:1" s="19" customFormat="1" ht="15" customHeight="1">
      <c r="A23" s="18" t="s">
        <v>184</v>
      </c>
    </row>
    <row r="24" spans="1:1" s="19" customFormat="1" ht="15" customHeight="1">
      <c r="A24" s="18" t="s">
        <v>185</v>
      </c>
    </row>
    <row r="25" spans="1:1" s="19" customFormat="1" ht="15" customHeight="1">
      <c r="A25" s="18" t="s">
        <v>186</v>
      </c>
    </row>
    <row r="26" spans="1:1" s="19" customFormat="1" ht="15" customHeight="1">
      <c r="A26" s="18" t="s">
        <v>187</v>
      </c>
    </row>
    <row r="27" spans="1:1" s="19" customFormat="1" ht="15" customHeight="1">
      <c r="A27" s="18" t="s">
        <v>188</v>
      </c>
    </row>
    <row r="28" spans="1:1" s="19" customFormat="1" ht="15" customHeight="1">
      <c r="A28" s="18" t="s">
        <v>189</v>
      </c>
    </row>
    <row r="29" spans="1:1" s="19" customFormat="1" ht="15" customHeight="1">
      <c r="A29" s="18" t="s">
        <v>190</v>
      </c>
    </row>
    <row r="30" spans="1:1" s="19" customFormat="1" ht="15" customHeight="1">
      <c r="A30" s="18" t="s">
        <v>191</v>
      </c>
    </row>
    <row r="31" spans="1:1" s="19" customFormat="1" ht="15" customHeight="1">
      <c r="A31" s="18" t="s">
        <v>192</v>
      </c>
    </row>
    <row r="32" spans="1:1" s="19" customFormat="1" ht="15" customHeight="1">
      <c r="A32" s="18" t="s">
        <v>193</v>
      </c>
    </row>
    <row r="33" spans="1:1" s="19" customFormat="1" ht="15" customHeight="1">
      <c r="A33" s="18" t="s">
        <v>194</v>
      </c>
    </row>
    <row r="34" spans="1:1" s="19" customFormat="1" ht="15" customHeight="1">
      <c r="A34" s="18" t="s">
        <v>195</v>
      </c>
    </row>
    <row r="35" spans="1:1" s="19" customFormat="1" ht="15" customHeight="1">
      <c r="A35" s="18" t="s">
        <v>196</v>
      </c>
    </row>
    <row r="36" spans="1:1" s="19" customFormat="1" ht="15" customHeight="1">
      <c r="A36" s="18" t="s">
        <v>197</v>
      </c>
    </row>
    <row r="37" spans="1:1" s="19" customFormat="1" ht="15" customHeight="1">
      <c r="A37" s="18" t="s">
        <v>198</v>
      </c>
    </row>
    <row r="38" spans="1:1" s="19" customFormat="1" ht="15" customHeight="1">
      <c r="A38" s="18" t="s">
        <v>199</v>
      </c>
    </row>
    <row r="39" spans="1:1" s="19" customFormat="1" ht="15" customHeight="1">
      <c r="A39" s="18" t="s">
        <v>200</v>
      </c>
    </row>
    <row r="40" spans="1:1" s="19" customFormat="1" ht="15" customHeight="1">
      <c r="A40" s="18" t="s">
        <v>201</v>
      </c>
    </row>
    <row r="41" spans="1:1" s="19" customFormat="1" ht="15" customHeight="1">
      <c r="A41" s="18" t="s">
        <v>202</v>
      </c>
    </row>
    <row r="42" spans="1:1" s="19" customFormat="1" ht="15" customHeight="1">
      <c r="A42" s="18" t="s">
        <v>203</v>
      </c>
    </row>
    <row r="43" spans="1:1" s="19" customFormat="1" ht="15" customHeight="1">
      <c r="A43" s="18" t="s">
        <v>204</v>
      </c>
    </row>
    <row r="44" spans="1:1" s="19" customFormat="1" ht="15" customHeight="1">
      <c r="A44" s="18" t="s">
        <v>205</v>
      </c>
    </row>
    <row r="45" spans="1:1" s="19" customFormat="1" ht="15" customHeight="1">
      <c r="A45" s="18" t="s">
        <v>206</v>
      </c>
    </row>
    <row r="46" spans="1:1" s="19" customFormat="1" ht="15" customHeight="1">
      <c r="A46" s="18" t="s">
        <v>207</v>
      </c>
    </row>
    <row r="47" spans="1:1" s="19" customFormat="1" ht="15" customHeight="1">
      <c r="A47" s="18" t="s">
        <v>2</v>
      </c>
    </row>
    <row r="48" spans="1:1" s="19" customFormat="1" ht="15" customHeight="1">
      <c r="A48" s="18" t="s">
        <v>208</v>
      </c>
    </row>
    <row r="49" spans="1:1" s="19" customFormat="1" ht="15" customHeight="1">
      <c r="A49" s="18" t="s">
        <v>209</v>
      </c>
    </row>
    <row r="50" spans="1:1" s="19" customFormat="1" ht="15" customHeight="1">
      <c r="A50" s="18" t="s">
        <v>210</v>
      </c>
    </row>
    <row r="51" spans="1:1" s="19" customFormat="1" ht="15" customHeight="1">
      <c r="A51" s="18" t="s">
        <v>211</v>
      </c>
    </row>
    <row r="52" spans="1:1" s="19" customFormat="1" ht="15" customHeight="1">
      <c r="A52" s="18" t="s">
        <v>212</v>
      </c>
    </row>
    <row r="53" spans="1:1" s="19" customFormat="1" ht="15" customHeight="1">
      <c r="A53" s="18" t="s">
        <v>213</v>
      </c>
    </row>
    <row r="54" spans="1:1" s="19" customFormat="1" ht="15" customHeight="1">
      <c r="A54" s="18" t="s">
        <v>214</v>
      </c>
    </row>
    <row r="55" spans="1:1" s="19" customFormat="1" ht="15" customHeight="1">
      <c r="A55" s="18" t="s">
        <v>215</v>
      </c>
    </row>
    <row r="56" spans="1:1" s="19" customFormat="1" ht="15" customHeight="1">
      <c r="A56" s="18" t="s">
        <v>216</v>
      </c>
    </row>
    <row r="57" spans="1:1" s="19" customFormat="1" ht="15" customHeight="1">
      <c r="A57" s="18" t="s">
        <v>217</v>
      </c>
    </row>
    <row r="58" spans="1:1" s="19" customFormat="1" ht="15" customHeight="1">
      <c r="A58" s="18" t="s">
        <v>218</v>
      </c>
    </row>
    <row r="59" spans="1:1" s="19" customFormat="1" ht="15" customHeight="1">
      <c r="A59" s="18" t="s">
        <v>219</v>
      </c>
    </row>
    <row r="60" spans="1:1" s="19" customFormat="1" ht="15" customHeight="1">
      <c r="A60" s="18" t="s">
        <v>220</v>
      </c>
    </row>
    <row r="61" spans="1:1" s="19" customFormat="1" ht="15" customHeight="1">
      <c r="A61" s="18" t="s">
        <v>221</v>
      </c>
    </row>
    <row r="62" spans="1:1" s="19" customFormat="1" ht="15" customHeight="1">
      <c r="A62" s="18" t="s">
        <v>222</v>
      </c>
    </row>
    <row r="63" spans="1:1" s="19" customFormat="1" ht="15" customHeight="1">
      <c r="A63" s="18" t="s">
        <v>223</v>
      </c>
    </row>
    <row r="64" spans="1:1" s="19" customFormat="1" ht="15" customHeight="1">
      <c r="A64" s="18" t="s">
        <v>224</v>
      </c>
    </row>
    <row r="65" spans="1:1" s="19" customFormat="1" ht="15" customHeight="1">
      <c r="A65" s="18" t="s">
        <v>225</v>
      </c>
    </row>
    <row r="66" spans="1:1" s="19" customFormat="1" ht="15" customHeight="1">
      <c r="A66" s="18" t="s">
        <v>226</v>
      </c>
    </row>
    <row r="67" spans="1:1" s="19" customFormat="1" ht="15" customHeight="1">
      <c r="A67" s="18" t="s">
        <v>227</v>
      </c>
    </row>
    <row r="68" spans="1:1" s="19" customFormat="1" ht="15" customHeight="1">
      <c r="A68" s="18" t="s">
        <v>228</v>
      </c>
    </row>
    <row r="69" spans="1:1" s="19" customFormat="1" ht="15" customHeight="1">
      <c r="A69" s="18" t="s">
        <v>229</v>
      </c>
    </row>
    <row r="70" spans="1:1" s="19" customFormat="1" ht="15" customHeight="1">
      <c r="A70" s="18" t="s">
        <v>230</v>
      </c>
    </row>
    <row r="71" spans="1:1" s="19" customFormat="1" ht="15" customHeight="1">
      <c r="A71" s="18" t="s">
        <v>231</v>
      </c>
    </row>
    <row r="72" spans="1:1" s="19" customFormat="1" ht="15" customHeight="1">
      <c r="A72" s="18" t="s">
        <v>232</v>
      </c>
    </row>
    <row r="73" spans="1:1" s="19" customFormat="1" ht="15" customHeight="1">
      <c r="A73" s="18" t="s">
        <v>233</v>
      </c>
    </row>
    <row r="74" spans="1:1" s="19" customFormat="1" ht="15" customHeight="1">
      <c r="A74" s="18" t="s">
        <v>234</v>
      </c>
    </row>
    <row r="75" spans="1:1" s="19" customFormat="1" ht="15" customHeight="1">
      <c r="A75" s="18" t="s">
        <v>235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440FBE6BE7AC6340A3AFC4C4241CCDAC" ma:contentTypeVersion="" ma:contentTypeDescription="" ma:contentTypeScope="" ma:versionID="54c101b8138c6618eca49fee02c6a890">
  <xsd:schema xmlns:xsd="http://www.w3.org/2001/XMLSchema" xmlns:xs="http://www.w3.org/2001/XMLSchema" xmlns:p="http://schemas.microsoft.com/office/2006/metadata/properties" xmlns:ns1="http://schemas.microsoft.com/sharepoint/v3" xmlns:ns2="2917F729-0441-421B-83D7-4FCD9A2F2AE9" targetNamespace="http://schemas.microsoft.com/office/2006/metadata/properties" ma:root="true" ma:fieldsID="b2688255ff4f49e087dbafa7b3259aa3" ns1:_="" ns2:_="">
    <xsd:import namespace="http://schemas.microsoft.com/sharepoint/v3"/>
    <xsd:import namespace="2917F729-0441-421B-83D7-4FCD9A2F2AE9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7F729-0441-421B-83D7-4FCD9A2F2AE9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Comments xmlns="2917F729-0441-421B-83D7-4FCD9A2F2AE9" xsi:nil="true"/>
    <needDetail xmlns="2917F729-0441-421B-83D7-4FCD9A2F2AE9" xsi:nil="true"/>
    <alreadyChecked xmlns="2917F729-0441-421B-83D7-4FCD9A2F2AE9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749C512-5474-4522-BC91-EACEC8C864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917F729-0441-421B-83D7-4FCD9A2F2A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7C8BA6-4B1B-4A20-91C7-28354E7435B3}">
  <ds:schemaRefs>
    <ds:schemaRef ds:uri="http://schemas.microsoft.com/office/2006/documentManagement/types"/>
    <ds:schemaRef ds:uri="http://schemas.microsoft.com/sharepoint/v3"/>
    <ds:schemaRef ds:uri="http://purl.org/dc/terms/"/>
    <ds:schemaRef ds:uri="2917F729-0441-421B-83D7-4FCD9A2F2AE9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2021-03-13T08:38:23Z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0x0101006CB92C11A11C4849B1A04E87CB5CBA3E00440FBE6BE7AC6340A3AFC4C4241CCDAC</vt:lpwstr>
  </property>
</Properties>
</file>