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daukantiene\Desktop\rezultatai\"/>
    </mc:Choice>
  </mc:AlternateContent>
  <bookViews>
    <workbookView xWindow="0" yWindow="0" windowWidth="28800" windowHeight="12330"/>
  </bookViews>
  <sheets>
    <sheet name="I dalis" sheetId="2" r:id="rId1"/>
    <sheet name="Balų lentelė" sheetId="13" state="hidden" r:id="rId2"/>
    <sheet name="Pripazintos federacijos" sheetId="11" state="hidden" r:id="rId3"/>
  </sheets>
  <definedNames>
    <definedName name="_xlnm.Print_Area" localSheetId="0">'I dalis'!$A:$R</definedName>
  </definedNames>
  <calcPr calcId="171026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16" i="2" l="1"/>
  <c r="N28" i="2"/>
  <c r="O28" i="2"/>
  <c r="P28" i="2"/>
  <c r="Q28" i="2"/>
  <c r="R28" i="2"/>
  <c r="N29" i="2"/>
  <c r="O29" i="2"/>
  <c r="P29" i="2"/>
  <c r="Q29" i="2"/>
  <c r="R29" i="2"/>
  <c r="R31" i="2"/>
  <c r="R41" i="2"/>
  <c r="R49" i="2"/>
  <c r="R57" i="2"/>
  <c r="R65" i="2"/>
  <c r="R74" i="2"/>
  <c r="R82" i="2"/>
  <c r="R96" i="2"/>
  <c r="R104" i="2"/>
  <c r="R112" i="2"/>
  <c r="N111" i="2"/>
  <c r="O111" i="2"/>
  <c r="P111" i="2"/>
  <c r="Q111" i="2"/>
  <c r="R111" i="2"/>
  <c r="N103" i="2"/>
  <c r="O103" i="2"/>
  <c r="P103" i="2"/>
  <c r="Q103" i="2"/>
  <c r="R103" i="2"/>
  <c r="N89" i="2"/>
  <c r="O89" i="2"/>
  <c r="P89" i="2"/>
  <c r="Q89" i="2"/>
  <c r="R89" i="2"/>
  <c r="N90" i="2"/>
  <c r="O90" i="2"/>
  <c r="P90" i="2"/>
  <c r="Q90" i="2"/>
  <c r="R90" i="2"/>
  <c r="N91" i="2"/>
  <c r="O91" i="2"/>
  <c r="P91" i="2"/>
  <c r="Q91" i="2"/>
  <c r="R91" i="2"/>
  <c r="N92" i="2"/>
  <c r="O92" i="2"/>
  <c r="P92" i="2"/>
  <c r="Q92" i="2"/>
  <c r="R92" i="2"/>
  <c r="N93" i="2"/>
  <c r="O93" i="2"/>
  <c r="P93" i="2"/>
  <c r="Q93" i="2"/>
  <c r="R93" i="2"/>
  <c r="N94" i="2"/>
  <c r="O94" i="2"/>
  <c r="P94" i="2"/>
  <c r="Q94" i="2"/>
  <c r="R94" i="2"/>
  <c r="N95" i="2"/>
  <c r="O95" i="2"/>
  <c r="P95" i="2"/>
  <c r="Q95" i="2"/>
  <c r="R95" i="2"/>
  <c r="N81" i="2"/>
  <c r="O81" i="2"/>
  <c r="P81" i="2"/>
  <c r="Q81" i="2"/>
  <c r="R81" i="2"/>
  <c r="N72" i="2"/>
  <c r="O72" i="2"/>
  <c r="P72" i="2"/>
  <c r="Q72" i="2"/>
  <c r="R72" i="2"/>
  <c r="N73" i="2"/>
  <c r="O73" i="2"/>
  <c r="P73" i="2"/>
  <c r="Q73" i="2"/>
  <c r="R73" i="2"/>
  <c r="N64" i="2"/>
  <c r="O64" i="2"/>
  <c r="P64" i="2"/>
  <c r="Q64" i="2"/>
  <c r="R64" i="2"/>
  <c r="N56" i="2"/>
  <c r="O56" i="2"/>
  <c r="P56" i="2"/>
  <c r="Q56" i="2"/>
  <c r="R56" i="2"/>
  <c r="N48" i="2"/>
  <c r="O48" i="2"/>
  <c r="P48" i="2"/>
  <c r="Q48" i="2"/>
  <c r="R48" i="2"/>
  <c r="N40" i="2"/>
  <c r="O40" i="2"/>
  <c r="P40" i="2"/>
  <c r="Q40" i="2"/>
  <c r="R40" i="2"/>
  <c r="N19" i="2"/>
  <c r="O19" i="2"/>
  <c r="P19" i="2"/>
  <c r="Q19" i="2"/>
  <c r="R19" i="2"/>
  <c r="R20" i="2"/>
  <c r="AN26" i="13"/>
  <c r="U26" i="13"/>
  <c r="V26" i="13"/>
  <c r="W26" i="13"/>
  <c r="X26" i="13"/>
  <c r="Y26" i="13"/>
  <c r="Z26" i="13"/>
  <c r="AA26" i="13"/>
  <c r="M26" i="13"/>
  <c r="N26" i="13"/>
  <c r="O26" i="13"/>
  <c r="P26" i="13"/>
  <c r="Q26" i="13"/>
  <c r="R26" i="13"/>
  <c r="S26" i="13"/>
  <c r="AN25" i="13"/>
  <c r="M25" i="13"/>
  <c r="N25" i="13"/>
  <c r="O25" i="13"/>
  <c r="P25" i="13"/>
  <c r="Q25" i="13"/>
  <c r="R25" i="13"/>
  <c r="S25" i="13"/>
  <c r="AN24" i="13"/>
  <c r="M24" i="13"/>
  <c r="N24" i="13"/>
  <c r="O24" i="13"/>
  <c r="P24" i="13"/>
  <c r="Q24" i="13"/>
  <c r="R24" i="13"/>
  <c r="S24" i="13"/>
  <c r="AN23" i="13"/>
  <c r="M23" i="13"/>
  <c r="N23" i="13"/>
  <c r="O23" i="13"/>
  <c r="P23" i="13"/>
  <c r="Q23" i="13"/>
  <c r="R23" i="13"/>
  <c r="S23" i="13"/>
  <c r="AN22" i="13"/>
  <c r="M22" i="13"/>
  <c r="N22" i="13"/>
  <c r="O22" i="13"/>
  <c r="P22" i="13"/>
  <c r="Q22" i="13"/>
  <c r="R22" i="13"/>
  <c r="S22" i="13"/>
  <c r="AN21" i="13"/>
  <c r="M21" i="13"/>
  <c r="N21" i="13"/>
  <c r="O21" i="13"/>
  <c r="P21" i="13"/>
  <c r="Q21" i="13"/>
  <c r="R21" i="13"/>
  <c r="S21" i="13"/>
  <c r="AN20" i="13"/>
  <c r="M20" i="13"/>
  <c r="N20" i="13"/>
  <c r="O20" i="13"/>
  <c r="P20" i="13"/>
  <c r="Q20" i="13"/>
  <c r="R20" i="13"/>
  <c r="S20" i="13"/>
  <c r="AN19" i="13"/>
  <c r="U19" i="13"/>
  <c r="V19" i="13"/>
  <c r="W19" i="13"/>
  <c r="X19" i="13"/>
  <c r="Y19" i="13"/>
  <c r="Z19" i="13"/>
  <c r="AA19" i="13"/>
  <c r="M19" i="13"/>
  <c r="N19" i="13"/>
  <c r="O19" i="13"/>
  <c r="P19" i="13"/>
  <c r="Q19" i="13"/>
  <c r="R19" i="13"/>
  <c r="S19" i="13"/>
  <c r="AN18" i="13"/>
  <c r="AC18" i="13"/>
  <c r="AD18" i="13"/>
  <c r="AE18" i="13"/>
  <c r="AF18" i="13"/>
  <c r="AG18" i="13"/>
  <c r="AH18" i="13"/>
  <c r="AI18" i="13"/>
  <c r="U18" i="13"/>
  <c r="V18" i="13"/>
  <c r="W18" i="13"/>
  <c r="X18" i="13"/>
  <c r="Y18" i="13"/>
  <c r="Z18" i="13"/>
  <c r="AA18" i="13"/>
  <c r="M18" i="13"/>
  <c r="N18" i="13"/>
  <c r="O18" i="13"/>
  <c r="P18" i="13"/>
  <c r="Q18" i="13"/>
  <c r="R18" i="13"/>
  <c r="S18" i="13"/>
  <c r="AN17" i="13"/>
  <c r="U17" i="13"/>
  <c r="V17" i="13"/>
  <c r="W17" i="13"/>
  <c r="X17" i="13"/>
  <c r="Y17" i="13"/>
  <c r="Z17" i="13"/>
  <c r="AA17" i="13"/>
  <c r="M17" i="13"/>
  <c r="N17" i="13"/>
  <c r="O17" i="13"/>
  <c r="P17" i="13"/>
  <c r="Q17" i="13"/>
  <c r="R17" i="13"/>
  <c r="S17" i="13"/>
  <c r="AN16" i="13"/>
  <c r="AN15" i="13"/>
  <c r="U15" i="13"/>
  <c r="V15" i="13"/>
  <c r="W15" i="13"/>
  <c r="X15" i="13"/>
  <c r="Y15" i="13"/>
  <c r="Z15" i="13"/>
  <c r="AA15" i="13"/>
  <c r="M15" i="13"/>
  <c r="N15" i="13"/>
  <c r="O15" i="13"/>
  <c r="P15" i="13"/>
  <c r="Q15" i="13"/>
  <c r="R15" i="13"/>
  <c r="S15" i="13"/>
  <c r="AN14" i="13"/>
  <c r="AC14" i="13"/>
  <c r="AD14" i="13"/>
  <c r="AE14" i="13"/>
  <c r="AF14" i="13"/>
  <c r="AG14" i="13"/>
  <c r="AH14" i="13"/>
  <c r="AI14" i="13"/>
  <c r="U14" i="13"/>
  <c r="V14" i="13"/>
  <c r="W14" i="13"/>
  <c r="X14" i="13"/>
  <c r="Y14" i="13"/>
  <c r="Z14" i="13"/>
  <c r="AA14" i="13"/>
  <c r="M14" i="13"/>
  <c r="N14" i="13"/>
  <c r="O14" i="13"/>
  <c r="P14" i="13"/>
  <c r="Q14" i="13"/>
  <c r="R14" i="13"/>
  <c r="S14" i="13"/>
  <c r="AN13" i="13"/>
  <c r="M13" i="13"/>
  <c r="N13" i="13"/>
  <c r="O13" i="13"/>
  <c r="P13" i="13"/>
  <c r="Q13" i="13"/>
  <c r="R13" i="13"/>
  <c r="S13" i="13"/>
  <c r="AN12" i="13"/>
  <c r="U12" i="13"/>
  <c r="V12" i="13"/>
  <c r="W12" i="13"/>
  <c r="X12" i="13"/>
  <c r="Y12" i="13"/>
  <c r="Z12" i="13"/>
  <c r="AA12" i="13"/>
  <c r="M12" i="13"/>
  <c r="N12" i="13"/>
  <c r="O12" i="13"/>
  <c r="P12" i="13"/>
  <c r="Q12" i="13"/>
  <c r="R12" i="13"/>
  <c r="S12" i="13"/>
  <c r="AN11" i="13"/>
  <c r="AC11" i="13"/>
  <c r="AD11" i="13"/>
  <c r="AE11" i="13"/>
  <c r="AF11" i="13"/>
  <c r="AG11" i="13"/>
  <c r="AH11" i="13"/>
  <c r="AI11" i="13"/>
  <c r="U11" i="13"/>
  <c r="V11" i="13"/>
  <c r="W11" i="13"/>
  <c r="X11" i="13"/>
  <c r="Y11" i="13"/>
  <c r="Z11" i="13"/>
  <c r="AA11" i="13"/>
  <c r="M11" i="13"/>
  <c r="N11" i="13"/>
  <c r="O11" i="13"/>
  <c r="P11" i="13"/>
  <c r="Q11" i="13"/>
  <c r="R11" i="13"/>
  <c r="S11" i="13"/>
  <c r="AN10" i="13"/>
</calcChain>
</file>

<file path=xl/comments1.xml><?xml version="1.0" encoding="utf-8"?>
<comments xmlns="http://schemas.openxmlformats.org/spreadsheetml/2006/main">
  <authors>
    <author>Edgaras Abušovas</author>
    <author>...</author>
  </authors>
  <commentList>
    <comment ref="A5" authorId="0" shapeId="0">
      <text>
        <r>
          <rPr>
            <b/>
            <sz val="9"/>
            <color indexed="81"/>
            <rFont val="Tahoma"/>
            <family val="2"/>
            <charset val="186"/>
          </rPr>
          <t>Pareiškėjo pavadinimas pasirenkamas iš sąrašo</t>
        </r>
      </text>
    </comment>
    <comment ref="C13" authorId="1" shapeId="0">
      <text>
        <r>
          <rPr>
            <sz val="9"/>
            <color indexed="81"/>
            <rFont val="Tahoma"/>
            <charset val="1"/>
          </rPr>
          <t xml:space="preserve">
Įrašyti patiems</t>
        </r>
      </text>
    </comment>
    <comment ref="D13" authorId="1" shapeId="0">
      <text>
        <r>
          <rPr>
            <b/>
            <sz val="9"/>
            <color indexed="81"/>
            <rFont val="Tahoma"/>
            <family val="2"/>
            <charset val="186"/>
          </rPr>
          <t xml:space="preserve">Pasirinkti iš sąrašo langelyje
</t>
        </r>
      </text>
    </comment>
    <comment ref="E13" authorId="1" shapeId="0">
      <text>
        <r>
          <rPr>
            <b/>
            <sz val="9"/>
            <color indexed="81"/>
            <rFont val="Tahoma"/>
            <charset val="1"/>
          </rPr>
          <t>Įrašyti patiems</t>
        </r>
      </text>
    </comment>
    <comment ref="F14" authorId="1" shapeId="0">
      <text>
        <r>
          <rPr>
            <b/>
            <sz val="9"/>
            <color indexed="81"/>
            <rFont val="Tahoma"/>
            <charset val="1"/>
          </rPr>
          <t xml:space="preserve">Pasirinkti iš sąrašo langelyje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4" authorId="1" shapeId="0">
      <text>
        <r>
          <rPr>
            <b/>
            <sz val="9"/>
            <color indexed="81"/>
            <rFont val="Tahoma"/>
            <charset val="1"/>
          </rPr>
          <t xml:space="preserve">Pasirinkti iš sąrašo langelyje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4" authorId="1" shapeId="0">
      <text>
        <r>
          <rPr>
            <b/>
            <sz val="9"/>
            <color indexed="81"/>
            <rFont val="Tahoma"/>
            <charset val="1"/>
          </rPr>
          <t xml:space="preserve">Pasirinkti iš sąrašo langelyje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4" authorId="1" shapeId="0">
      <text>
        <r>
          <rPr>
            <b/>
            <sz val="9"/>
            <color indexed="81"/>
            <rFont val="Tahoma"/>
            <charset val="1"/>
          </rPr>
          <t>Įrašyti patiems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14" authorId="1" shapeId="0">
      <text>
        <r>
          <rPr>
            <b/>
            <sz val="9"/>
            <color indexed="81"/>
            <rFont val="Tahoma"/>
            <charset val="1"/>
          </rPr>
          <t>Įrašyti patiems</t>
        </r>
      </text>
    </comment>
    <comment ref="M14" authorId="1" shapeId="0">
      <text>
        <r>
          <rPr>
            <b/>
            <sz val="9"/>
            <color indexed="81"/>
            <rFont val="Tahoma"/>
            <charset val="1"/>
          </rPr>
          <t xml:space="preserve">Pasirinkti iš sąrašo langelyje
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<sst xmlns="http://schemas.openxmlformats.org/spreadsheetml/2006/main" count="628" uniqueCount="264">
  <si>
    <t>2020    m.    vasario 12                                 d.</t>
  </si>
  <si>
    <t>Pareiškėjas:</t>
  </si>
  <si>
    <t>Lietuvos nacionalinė slidinėjimo asociacija</t>
  </si>
  <si>
    <t xml:space="preserve">           (Pareiškėjo pavadinimas)</t>
  </si>
  <si>
    <t xml:space="preserve">Žemaitės g.6- 401, LT-03117 Vilnius, remigijus.arlauskas@spaineta.lt						
</t>
  </si>
  <si>
    <t>(Pareiškėjo buveinės adresas, telefonas, el. paštas)</t>
  </si>
  <si>
    <t>(Juridinio asmens kodas)</t>
  </si>
  <si>
    <t>SPORTININKŲ (KOMANDŲ) TARPTAUTINĖSE AUKŠTO MEISTRIŠKUMO SPORTO VARŽYBOSE PASIEKTI REZULTATAI</t>
  </si>
  <si>
    <t>Eil. Nr.</t>
  </si>
  <si>
    <t xml:space="preserve">Sportininko vardas, pavardė </t>
  </si>
  <si>
    <t>Sporto šakos rungtis</t>
  </si>
  <si>
    <t>Įtraukta į olimpinių žaidynių programą/neįtraukta į olimpinių žaidynių programą)</t>
  </si>
  <si>
    <t xml:space="preserve">Sportininkų (komandos narių) skaičius </t>
  </si>
  <si>
    <t>Balas už aplenktą sportininką (komandą) sporto šakos rungtyje</t>
  </si>
  <si>
    <t>Balo už aplenktų sportininkų (komandų) skaičių sporto šakos rungtyje vertė procentais nuo iškovotos vietos konkrečioje sporto šakos rungtyje balo vertės</t>
  </si>
  <si>
    <t>Balų suma</t>
  </si>
  <si>
    <t>Tarptautinių aukšto meistriškumo sporto varžybų kategorija</t>
  </si>
  <si>
    <t>Kas kiek metų rengiamos tarptautinės aukšto meistriškumo sporto varžybos</t>
  </si>
  <si>
    <t>Vykdoma atranka į tarptautines aukšto meistriškumo sporto varžybas (Taip / Ne)</t>
  </si>
  <si>
    <t>Automobilių,  aviacijos, motociklų ar motorlaivių sporto šakų pasaulio ar Europos čempionato etapų (jeigu toje sporto šakoje pasaulio ar Europos čempionatai nevykdomi, o vietoje jų rengiamos tos sporto šakos pasaulio ar Europos taurės varžybos – atskirame pasaulio ar Europos taurės varžybų etapų) skaičius</t>
  </si>
  <si>
    <t>Sportininkų (komandų) skaičius rungtyje</t>
  </si>
  <si>
    <t>Valstybių skaičius tarptautinėse aukšto meistriškumo sporto varžybose*</t>
  </si>
  <si>
    <t>Sportininko (komandos) užimta vieta</t>
  </si>
  <si>
    <t>Aukščiausia sportininko užimta vieta tose pačiose sporto varžybose (Taip / Ne)</t>
  </si>
  <si>
    <t>Balų skaičius už užimtą vietą</t>
  </si>
  <si>
    <t>Priklauso balų atsižvelgus į pastabas</t>
  </si>
  <si>
    <t>2020     m. Europos Taurė Snieglenčių sportas</t>
  </si>
  <si>
    <t xml:space="preserve">(sporto renginio pavadinimas) </t>
  </si>
  <si>
    <t>Motiejus Morauskas</t>
  </si>
  <si>
    <t>Big Air</t>
  </si>
  <si>
    <t>olimpinė</t>
  </si>
  <si>
    <t>EČ</t>
  </si>
  <si>
    <t>Taip</t>
  </si>
  <si>
    <t>PRIDEDAMA. https://www.fis-ski.com/DB/snowboard/park-and-pipe/cup-standings.html?sectorcode=SB&amp;seasoncode=2020&amp;cupcode=EC&amp;disciplinecode=BA&amp;gendercode=M&amp;nationcode=</t>
  </si>
  <si>
    <t>                                     (pridedamos pasiekimus tarptautinėse aukšto meistriškumo sporto varžybose patvirtinančių protokolų kopijos (arba pateikiama nuoroda į interneto svetainę, kurioje su šiais protokolais galima būtų susipažinti)</t>
  </si>
  <si>
    <t>2020   m.  Jaunimo Olimpinės Žaidynės Lozana (Šveicarija)</t>
  </si>
  <si>
    <t>Nuoroda į protokolą:https://www.fis-ski.com/DB/general/results.html?sectorcode=SB&amp;raceid=16441</t>
  </si>
  <si>
    <t>JOŽ</t>
  </si>
  <si>
    <t>4 arba 5</t>
  </si>
  <si>
    <t>Ne</t>
  </si>
  <si>
    <t>Slopestyle</t>
  </si>
  <si>
    <t>Iš viso:</t>
  </si>
  <si>
    <t>PRIDEDAMA. https://www.fis-ski.com/DB/general/results.html?sectorcode=SB&amp;raceid=16432</t>
  </si>
  <si>
    <t>                                     (pridedamos pasiekimus tarptautinėse sporto varžybose patvirtinančių protokolų kopijos (arba pateikiama nuoroda į interneto svetainę, kurioje su šiais protokolais galima būtų susipažinti)</t>
  </si>
  <si>
    <t>2020   m. Pasaulio Jaunimo Slidinėjimo čempionatas</t>
  </si>
  <si>
    <t>Nuoroda į protokolą:https://www.fis-ski.com/DB/general/results.html?sectorcode=CC&amp;raceid=34674</t>
  </si>
  <si>
    <t>Moterų estafetė:Eglė Savickaitė, Fausta Repečkaitė, Samanta Grigorjeva, Violeta Citovičiūtė.</t>
  </si>
  <si>
    <t>Estafetė</t>
  </si>
  <si>
    <t>JPČ</t>
  </si>
  <si>
    <t>PRIDEDAMA.  https://www.fis-ski.com/DB/general/results.html?sectorcode=CC&amp;raceid=34674</t>
  </si>
  <si>
    <t>2019     m.  Europos Taurės galutinė įskaita Snieglenčių sportas</t>
  </si>
  <si>
    <t>Nuoroda į protokolą: https://www.fis-ski.com/DB/general/cup-standings.html?sectorcode=SB&amp;seasoncode=2019&amp;cupcode=EC&amp;gendercode=M</t>
  </si>
  <si>
    <t xml:space="preserve">Motiejus Morauskas
</t>
  </si>
  <si>
    <t>PRIDEDAMA. https://www.fis-ski.com/DB/general/cup-standings.html?sectorcode=SB&amp;seasoncode=2019&amp;cupcode=EC&amp;gendercode=M</t>
  </si>
  <si>
    <t>2019    m. Jaunimo Pasaulio  Čempionatas</t>
  </si>
  <si>
    <t>PRIDEDAMA. https://www.fis-ski.com/DB/general/results.html?sectorcode=SB&amp;competitorid=210549&amp;raceid=15814</t>
  </si>
  <si>
    <t>2019    m. Europos Taurės galutinė įskaita Snieglenčių sportas</t>
  </si>
  <si>
    <t>Nuoroda į protokolą: https://www.fis-ski.com/DB/general/cup-standings.html?sectorcode=SB&amp;seasoncode=2018&amp;cupcode=EC&amp;disciplinecode=BA&amp;gendercode=M</t>
  </si>
  <si>
    <t>PRIDEDAMA. https://www.fis-ski.com/DB/general/cup-standings.html?sectorcode=SB&amp;seasoncode=2018&amp;cupcode=EC&amp;disciplinecode=BA&amp;gendercode=M</t>
  </si>
  <si>
    <t>2018    m.Pasaulio Jaunimo Snieglenčių ir Slidinėjimo laisvuoju stiliumi čempionatas</t>
  </si>
  <si>
    <t>Nuoroda į protokolą:https://www.fis-ski.com/DB/general/results.html?sectorcode=SB&amp;competitorid=210549&amp;raceid=15053 ; https://www.fis-ski.com/DB/general/results.html?sectorcode=SB&amp;competitorid=210549&amp;raceid=15063</t>
  </si>
  <si>
    <t>PRIDEDAMA. https://www.fis-ski.com/DB/general/results.html?sectorcode=SB&amp;competitorid=210549&amp;raceid=15053 ; https://www.fis-ski.com/DB/general/results.html?sectorcode=SB&amp;competitorid=210549&amp;raceid=15063</t>
  </si>
  <si>
    <t>2019    m.  Pasaulio slidinėjimo čempionatas</t>
  </si>
  <si>
    <t>Nuoroda į protokolą: http://medias2.fis-ski.com/pdf/2019/CC/4349/2019CC4349RLTF.pdf</t>
  </si>
  <si>
    <t>Mantas Strolia ir Tautvydas Strolia</t>
  </si>
  <si>
    <t>Komandinis sprintas</t>
  </si>
  <si>
    <t>PČ</t>
  </si>
  <si>
    <t>PRIDEDAMA. https://www.fis-ski.com/DB/general/results.html?sectorcode=SB&amp;competitorid=210803&amp;raceid=13152</t>
  </si>
  <si>
    <t>2019    m. Pasaulio jaunimo riedslidžių čempionatas</t>
  </si>
  <si>
    <t xml:space="preserve">Nuoroda į protokolą: https://www.fis-ski.com/DB/general/event-details.html?sectorcode=CC&amp;eventid=44958&amp;seasoncode=2020 </t>
  </si>
  <si>
    <t>Fausta Repečkaitė</t>
  </si>
  <si>
    <t>Distancija</t>
  </si>
  <si>
    <t>neolimpinė</t>
  </si>
  <si>
    <t>Edvinas Šimonutis</t>
  </si>
  <si>
    <t>Paulius Januškevičius</t>
  </si>
  <si>
    <t>Emilija Siavro</t>
  </si>
  <si>
    <t>Sprintas</t>
  </si>
  <si>
    <t>Paulius Januškevičius ir Edvinas Šimonutis</t>
  </si>
  <si>
    <t xml:space="preserve">PRIDEDAMA.  https://www.fis-ski.com/DB/general/event-details.html?sectorcode=CC&amp;eventid=44958&amp;seasoncode=2020 </t>
  </si>
  <si>
    <t>2018   m.  Žiemos olimpinės žaidynės</t>
  </si>
  <si>
    <t xml:space="preserve">Nuoroda į protokolą: https://www.fis-ski.com/DB/general/event-details.html?sectorcode=CC&amp;eventid=39372&amp;seasoncode=2017 </t>
  </si>
  <si>
    <t>Modestas Vaičiulis ir Mantas Strolia</t>
  </si>
  <si>
    <t>komandinis sprintas</t>
  </si>
  <si>
    <t>OŽ</t>
  </si>
  <si>
    <t>PRIDEDAMA.https://www.fis-ski.com/DB/general/results.html?sectorcode=CC&amp;raceid=27736</t>
  </si>
  <si>
    <t>2017   m. Pasaulio slidinėjimo čempionatas</t>
  </si>
  <si>
    <t>Modestas Vaičiulis ir tautvydas Strolia</t>
  </si>
  <si>
    <t>PRIDEDAMA. https://www.fis-ski.com/DB/general/results.html?sectorcode=CC&amp;raceid=27736</t>
  </si>
  <si>
    <t>2016 JPČ snieglentės</t>
  </si>
  <si>
    <t>Bendra sporto šakos gauta taškų suma</t>
  </si>
  <si>
    <t>Neįvyko Pasaulio Jaunimo Snieglenčių sporto Čempionatas 2020 m.</t>
  </si>
  <si>
    <t>*Pildo tik į olimpinių žaidynių programą neįtrauktų sporto šakų pareiškėjai</t>
  </si>
  <si>
    <t>Pareiškėjo vardu:</t>
  </si>
  <si>
    <t>__________________________                                             _________________                                                            ____________________          </t>
  </si>
  <si>
    <t>Prezidentas</t>
  </si>
  <si>
    <t>Remigijus Arlauskas</t>
  </si>
  <si>
    <r>
      <t>(pareigų pavadinimas)               A.</t>
    </r>
    <r>
      <rPr>
        <sz val="12"/>
        <color theme="1"/>
        <rFont val="Times New Roman"/>
        <family val="1"/>
        <charset val="186"/>
      </rPr>
      <t xml:space="preserve"> </t>
    </r>
    <r>
      <rPr>
        <sz val="10"/>
        <color theme="1"/>
        <rFont val="Times New Roman"/>
        <family val="1"/>
        <charset val="186"/>
      </rPr>
      <t>V.                                                                     (parašas)                                                                                                 (vardas, pavardė)</t>
    </r>
  </si>
  <si>
    <t xml:space="preserve">(jei pareiškėjas antspaudą privalo turėti) </t>
  </si>
  <si>
    <t>Didelio meistriškumo sporto programų</t>
  </si>
  <si>
    <t>finansavimo valstybės biudžeto lėšomis</t>
  </si>
  <si>
    <t>specialiųjų kriterijų aprašo</t>
  </si>
  <si>
    <t>1 priedas</t>
  </si>
  <si>
    <t>BALAI UŽ SPORTININKŲ (KOMANDŲ) TARPTAUTINĖSE SPORTO VARŽYBOSE PASIEKTUS REZULTATUS</t>
  </si>
  <si>
    <t>Santraupa</t>
  </si>
  <si>
    <t>Tarptautinių sporto varžybų kategorija</t>
  </si>
  <si>
    <t>Balas už iškovotą vietą sporto šakos rungtyje</t>
  </si>
  <si>
    <t>1 vieta</t>
  </si>
  <si>
    <t>2 vieta</t>
  </si>
  <si>
    <t>3 vieta</t>
  </si>
  <si>
    <t>4 vieta</t>
  </si>
  <si>
    <t>5 vieta</t>
  </si>
  <si>
    <t>6 vieta</t>
  </si>
  <si>
    <t>7 vieta</t>
  </si>
  <si>
    <t>8 vieta</t>
  </si>
  <si>
    <t>9 vieta</t>
  </si>
  <si>
    <t>10 vieta</t>
  </si>
  <si>
    <t>11 vieta</t>
  </si>
  <si>
    <t>12 vieta</t>
  </si>
  <si>
    <t>13 vieta</t>
  </si>
  <si>
    <t>14 vieta</t>
  </si>
  <si>
    <t>15 vieta</t>
  </si>
  <si>
    <t>16 vieta</t>
  </si>
  <si>
    <t>17 vieta</t>
  </si>
  <si>
    <t>18 vieta</t>
  </si>
  <si>
    <t>19 vieta</t>
  </si>
  <si>
    <t>20 vieta</t>
  </si>
  <si>
    <t>21 vieta</t>
  </si>
  <si>
    <t>22 vieta</t>
  </si>
  <si>
    <t>23 vieta</t>
  </si>
  <si>
    <t>24 vieta</t>
  </si>
  <si>
    <t>25 vieta</t>
  </si>
  <si>
    <t>26 vieta</t>
  </si>
  <si>
    <t>27 vieta</t>
  </si>
  <si>
    <t>28 vieta</t>
  </si>
  <si>
    <t>29 vieta</t>
  </si>
  <si>
    <t>30 vieta</t>
  </si>
  <si>
    <t>31 vieta</t>
  </si>
  <si>
    <t>32 vieta</t>
  </si>
  <si>
    <t>33 vieta</t>
  </si>
  <si>
    <t>34 vieta</t>
  </si>
  <si>
    <t>35 vieta</t>
  </si>
  <si>
    <t>36 vieta</t>
  </si>
  <si>
    <t>1-36</t>
  </si>
  <si>
    <t>1.</t>
  </si>
  <si>
    <t>Olimpinės žaidynės</t>
  </si>
  <si>
    <t>2.</t>
  </si>
  <si>
    <t>Pasaulio čempionatas</t>
  </si>
  <si>
    <t>-</t>
  </si>
  <si>
    <t>3.</t>
  </si>
  <si>
    <t>Europos čempionatas</t>
  </si>
  <si>
    <t>4.</t>
  </si>
  <si>
    <t>PČneol</t>
  </si>
  <si>
    <t>Į olimpinių žaidynių programą įtrauktų sporto šakų į olimpinių žaidynių programą neįtrauktų rungčių pasaulio čempionatai ir į olimpinių žaidynių programą įtrauktų sporto šakų pasaulio čempionatuose vykdomos į olimpinių žaidynių programą neįtrauktos rungtys</t>
  </si>
  <si>
    <t>5.</t>
  </si>
  <si>
    <t>PŽ</t>
  </si>
  <si>
    <t>Pasaulio žaidynės, pasaulio aviacijos žaidynės,  pasaulio šachmatų ir šaškių olimpiados</t>
  </si>
  <si>
    <t>6.</t>
  </si>
  <si>
    <t>Jaunimo olimpinės žaidynės</t>
  </si>
  <si>
    <t>7.</t>
  </si>
  <si>
    <t>EČneol</t>
  </si>
  <si>
    <t>Į olimpinių žaidynių programą įtrauktų sporto šakų į olimpinių žaidynių programą neįtrauktų  rungčių Europos čempionatai ir į olimpinių žaidynių programą įtrauktų sporto šakų Europos čempionatuose vykdomos į olimpinių žaidynių programą neįtrauktos rungtys</t>
  </si>
  <si>
    <t>8.</t>
  </si>
  <si>
    <t>EŽ</t>
  </si>
  <si>
    <t>Europos žaidynės</t>
  </si>
  <si>
    <t>9.</t>
  </si>
  <si>
    <t>PT</t>
  </si>
  <si>
    <t>Pasaulio taurės varžybų galutinėje įskaitoje užimta vieta</t>
  </si>
  <si>
    <t>10.</t>
  </si>
  <si>
    <t>Pasaulio jaunimo čempionatas</t>
  </si>
  <si>
    <t>11.</t>
  </si>
  <si>
    <t>JnPČ</t>
  </si>
  <si>
    <t>Pasaulio jaunių čempionatas</t>
  </si>
  <si>
    <t>12.</t>
  </si>
  <si>
    <t>JEČ</t>
  </si>
  <si>
    <t>Europos jaunimo čempionatas</t>
  </si>
  <si>
    <t>13.</t>
  </si>
  <si>
    <t>JEOF</t>
  </si>
  <si>
    <t>Europos jaunimo olimpinis festivalis</t>
  </si>
  <si>
    <t>14.</t>
  </si>
  <si>
    <t>JnEČ</t>
  </si>
  <si>
    <t>Europos jaunių čempionatas</t>
  </si>
  <si>
    <t>15.</t>
  </si>
  <si>
    <t>JčPČ</t>
  </si>
  <si>
    <t>Pasaulio jaunučių čempionatas</t>
  </si>
  <si>
    <t>16.</t>
  </si>
  <si>
    <t>JčEČ</t>
  </si>
  <si>
    <t>Europos jaunučių čempionatas</t>
  </si>
  <si>
    <t>17.</t>
  </si>
  <si>
    <t>NEAK</t>
  </si>
  <si>
    <t>Pasaulio ir Europos čempionatai, kuriuose varžomasi nuotoliniu būdu</t>
  </si>
  <si>
    <t>Departamento pripažintos nacionalinės sporto (šakų) federacijos</t>
  </si>
  <si>
    <t>Asociacija „Hockey Lithuania“</t>
  </si>
  <si>
    <t>Lietuvos aeroklubas</t>
  </si>
  <si>
    <t>Lietuvos alpinizmo asociacija</t>
  </si>
  <si>
    <t>Lietuvos automobilių sporto federacija</t>
  </si>
  <si>
    <t>Lietuvos badmintono federacija</t>
  </si>
  <si>
    <t>Lietuvos baidarių ir kanojų irklavimo federacija</t>
  </si>
  <si>
    <t>Lietuvos bangų sporto asociacija (banglenčių, puslenčių ir slydimo bangomis sporto šakoms)</t>
  </si>
  <si>
    <t>Lietuvos beisbolo asociacija (beisbolo disciplinai)</t>
  </si>
  <si>
    <t>Lietuvos biatlono federacija</t>
  </si>
  <si>
    <t>Lietuvos biliardo federacija</t>
  </si>
  <si>
    <t>Lietuvos bobslėjaus ir skeletono sporto federacija</t>
  </si>
  <si>
    <t>Lietuvos bokso federacija</t>
  </si>
  <si>
    <t>Lietuvos boulingo federacija</t>
  </si>
  <si>
    <t>Lietuvos buriuotojų sąjunga</t>
  </si>
  <si>
    <t>Lietuvos bušido federacija (ju-jitsu sporto šakai)</t>
  </si>
  <si>
    <t>Lietuvos čiuožimo federacija</t>
  </si>
  <si>
    <t>Lietuvos dviračių sporto federacija</t>
  </si>
  <si>
    <t>Lietuvos dziudo federacija</t>
  </si>
  <si>
    <t>Lietuvos fechtavimo federacija</t>
  </si>
  <si>
    <t>Lietuvos futbolo federacija</t>
  </si>
  <si>
    <t>Lietuvos gimnastikos federacija</t>
  </si>
  <si>
    <t>Lietuvos golfo federacija</t>
  </si>
  <si>
    <t>Lietuvos greitojo čiuožimo asociacija</t>
  </si>
  <si>
    <t>Lietuvos imtynių federacija</t>
  </si>
  <si>
    <t>Lietuvos irklavimo federacija</t>
  </si>
  <si>
    <t>Lietuvos jėgos trikovės federacija</t>
  </si>
  <si>
    <t>Lietuvos kendo asociacija</t>
  </si>
  <si>
    <t>Lietuvos kerlingo asociacija</t>
  </si>
  <si>
    <t>Lietuvos kikboksingo federacija</t>
  </si>
  <si>
    <t>Lietuvos kyokushin karate federacija</t>
  </si>
  <si>
    <t>Lietuvos korespondencinių šachmatų federacija</t>
  </si>
  <si>
    <t>Lietuvos krepšinio federacija</t>
  </si>
  <si>
    <t>Lietuvos kudo sporto federacija</t>
  </si>
  <si>
    <t>Lietuvos kuraš federacija (sumo sporto šakai)</t>
  </si>
  <si>
    <t>Lietuvos kultūrizmo ir kūno rengybos federacija</t>
  </si>
  <si>
    <t>Lietuvos laipiojimo sporto asociacija</t>
  </si>
  <si>
    <t>Lietuvos lankininkų federacija</t>
  </si>
  <si>
    <t>Lietuvos lengvosios atletikos federacija</t>
  </si>
  <si>
    <t>Lietuvos motociklų sporto federacija</t>
  </si>
  <si>
    <t>Lietuvos motorlaivių federacija</t>
  </si>
  <si>
    <t>Lietuvos MUAY – THAI sąjunga</t>
  </si>
  <si>
    <t>Lietuvos orientavimosi sporto federacija</t>
  </si>
  <si>
    <t>Lietuvos plaukimo federacija</t>
  </si>
  <si>
    <t>Lietuvos povandeninio sporto federacija</t>
  </si>
  <si>
    <t>Lietuvos pulo federacija</t>
  </si>
  <si>
    <t>Lietuvos rankinio federacija</t>
  </si>
  <si>
    <t>Lietuvos rankų lenkimo sporto federacija</t>
  </si>
  <si>
    <t>Lietuvos regbio federacija</t>
  </si>
  <si>
    <t>Lietuvos rogučių sporto federacija</t>
  </si>
  <si>
    <t>Lietuvos sambo federacija</t>
  </si>
  <si>
    <t>Lietuvos skvošo asociacija</t>
  </si>
  <si>
    <t>Lietuvos softbolo federacija (softbolo disciplinai)</t>
  </si>
  <si>
    <t>Lietuvos sportinės žūklės federacija</t>
  </si>
  <si>
    <t>Lietuvos sportinių šokių federacija</t>
  </si>
  <si>
    <t>Lietuvos stalo teniso asociacija</t>
  </si>
  <si>
    <t>Lietuvos sunkiosios atletikos federacija</t>
  </si>
  <si>
    <t>Lietuvos šachmatų federacija</t>
  </si>
  <si>
    <t>Lietuvos šachmatų kompozitorių sąjunga</t>
  </si>
  <si>
    <t>Lietuvos šaškių federacija</t>
  </si>
  <si>
    <t>Lietuvos šaudymo sporto sąjunga</t>
  </si>
  <si>
    <t>Lietuvos šiuolaikinės penkiakovės federacija</t>
  </si>
  <si>
    <t>Lietuvos taekwondo federacija</t>
  </si>
  <si>
    <t>Lietuvos tautinių imtynių federacija (pankrationo ir imtynių už diržų disciplinoms)</t>
  </si>
  <si>
    <t>Lietuvos teniso sąjunga                    </t>
  </si>
  <si>
    <t>Lietuvos tinklinio federacija</t>
  </si>
  <si>
    <t>Lietuvos triatlono federacija</t>
  </si>
  <si>
    <t>Lietuvos universalios kovos federacija</t>
  </si>
  <si>
    <t>Lietuvos ušu federacija (ušu sporto šakai)</t>
  </si>
  <si>
    <t>Lietuvos vandens slidininkų sąjunga</t>
  </si>
  <si>
    <t>Lietuvos vandensvydžio sporto federacija</t>
  </si>
  <si>
    <t>Lietuvos virvės traukimo federacija</t>
  </si>
  <si>
    <t>Lietuvos žirginio sporto federacija</t>
  </si>
  <si>
    <t>Lietuvos žolės riedulio federacija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</si>
</sst>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>
    <font>
      <sz val="11"/>
      <color theme="1"/>
      <name val="Calibri"/>
      <family val="2"/>
      <charset val="186"/>
      <scheme val="minor"/>
    </font>
    <font>
      <b/>
      <sz val="14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2"/>
      <name val="Times New Roman"/>
      <family val="1"/>
      <charset val="186"/>
    </font>
    <font>
      <i/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1"/>
      <color rgb="FF000000"/>
      <name val="Calibri"/>
      <family val="2"/>
      <charset val="186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  <charset val="186"/>
    </font>
    <font>
      <i/>
      <sz val="11"/>
      <color rgb="FF000000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10"/>
      <color rgb="FF444444"/>
      <name val="Open Sans"/>
      <family val="2"/>
      <charset val="186"/>
    </font>
    <font>
      <sz val="10"/>
      <color theme="1"/>
      <name val="Calibri"/>
      <family val="2"/>
      <charset val="186"/>
      <scheme val="minor"/>
    </font>
    <font>
      <b/>
      <sz val="20"/>
      <name val="Times New Roman"/>
      <family val="1"/>
      <charset val="186"/>
    </font>
    <font>
      <sz val="2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Calibri"/>
      <family val="2"/>
      <charset val="186"/>
      <scheme val="minor"/>
    </font>
    <font>
      <sz val="8"/>
      <name val="Times New Roman"/>
      <family val="1"/>
      <charset val="186"/>
    </font>
    <font>
      <sz val="9"/>
      <color theme="1"/>
      <name val="Calibri"/>
      <family val="2"/>
      <scheme val="minor"/>
    </font>
    <font>
      <vertAlign val="superscript"/>
      <sz val="12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sz val="8"/>
      <color theme="1"/>
      <name val="Times New Roman"/>
      <family val="1"/>
      <charset val="186"/>
    </font>
    <font>
      <u/>
      <sz val="11"/>
      <color theme="10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EBF1D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0" fillId="0" borderId="0"/>
    <xf numFmtId="0" fontId="31" fillId="0" borderId="0" applyNumberFormat="0" applyFill="0" applyBorder="0" applyAlignment="0" applyProtection="0"/>
  </cellStyleXfs>
  <cellXfs count="124">
    <xf numFmtId="0" fontId="0" fillId="0" borderId="0" xfId="0"/>
    <xf numFmtId="0" fontId="3" fillId="0" borderId="0" xfId="0" applyFont="1" applyAlignment="1">
      <alignment vertical="center"/>
    </xf>
    <xf numFmtId="2" fontId="3" fillId="0" borderId="0" xfId="0" applyNumberFormat="1" applyFont="1" applyAlignment="1">
      <alignment vertical="center"/>
    </xf>
    <xf numFmtId="2" fontId="5" fillId="0" borderId="2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2" fontId="5" fillId="0" borderId="1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vertical="center"/>
    </xf>
    <xf numFmtId="2" fontId="6" fillId="3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shrinkToFit="1"/>
    </xf>
    <xf numFmtId="0" fontId="10" fillId="0" borderId="0" xfId="1"/>
    <xf numFmtId="0" fontId="3" fillId="0" borderId="8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2" fontId="6" fillId="0" borderId="0" xfId="0" applyNumberFormat="1" applyFont="1" applyBorder="1" applyAlignment="1">
      <alignment vertical="center"/>
    </xf>
    <xf numFmtId="0" fontId="15" fillId="0" borderId="0" xfId="0" applyFont="1"/>
    <xf numFmtId="0" fontId="16" fillId="0" borderId="0" xfId="0" applyFont="1" applyAlignment="1">
      <alignment horizontal="left" vertical="center" wrapText="1" indent="1"/>
    </xf>
    <xf numFmtId="0" fontId="17" fillId="0" borderId="0" xfId="0" applyFont="1"/>
    <xf numFmtId="3" fontId="3" fillId="0" borderId="0" xfId="0" applyNumberFormat="1" applyFont="1" applyAlignment="1">
      <alignment vertical="center"/>
    </xf>
    <xf numFmtId="0" fontId="14" fillId="0" borderId="0" xfId="0" applyFont="1" applyBorder="1" applyAlignment="1">
      <alignment horizontal="center"/>
    </xf>
    <xf numFmtId="0" fontId="7" fillId="5" borderId="2" xfId="0" applyFont="1" applyFill="1" applyBorder="1" applyAlignment="1">
      <alignment vertical="center" wrapText="1"/>
    </xf>
    <xf numFmtId="0" fontId="7" fillId="5" borderId="9" xfId="0" applyFont="1" applyFill="1" applyBorder="1" applyAlignment="1">
      <alignment vertical="center" wrapText="1"/>
    </xf>
    <xf numFmtId="0" fontId="21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0" fillId="0" borderId="0" xfId="0" applyAlignment="1"/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2" fontId="3" fillId="0" borderId="3" xfId="0" applyNumberFormat="1" applyFont="1" applyBorder="1" applyAlignment="1">
      <alignment vertical="center"/>
    </xf>
    <xf numFmtId="0" fontId="20" fillId="0" borderId="20" xfId="0" applyFont="1" applyBorder="1" applyAlignment="1">
      <alignment horizontal="center" vertical="center" wrapText="1"/>
    </xf>
    <xf numFmtId="0" fontId="27" fillId="0" borderId="0" xfId="0" applyFont="1"/>
    <xf numFmtId="0" fontId="7" fillId="5" borderId="2" xfId="0" applyFont="1" applyFill="1" applyBorder="1" applyAlignment="1">
      <alignment vertical="center"/>
    </xf>
    <xf numFmtId="2" fontId="7" fillId="0" borderId="2" xfId="0" applyNumberFormat="1" applyFont="1" applyFill="1" applyBorder="1" applyAlignment="1">
      <alignment horizontal="center" vertical="center"/>
    </xf>
    <xf numFmtId="2" fontId="9" fillId="0" borderId="2" xfId="0" applyNumberFormat="1" applyFont="1" applyFill="1" applyBorder="1" applyAlignment="1">
      <alignment horizontal="center" vertical="center"/>
    </xf>
    <xf numFmtId="0" fontId="9" fillId="5" borderId="2" xfId="0" applyFont="1" applyFill="1" applyBorder="1" applyAlignment="1">
      <alignment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2" fontId="8" fillId="0" borderId="2" xfId="0" applyNumberFormat="1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2" fontId="7" fillId="0" borderId="9" xfId="0" applyNumberFormat="1" applyFont="1" applyFill="1" applyBorder="1" applyAlignment="1">
      <alignment horizontal="center" vertical="center"/>
    </xf>
    <xf numFmtId="2" fontId="8" fillId="0" borderId="9" xfId="0" applyNumberFormat="1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29" fillId="0" borderId="3" xfId="0" applyFont="1" applyBorder="1" applyAlignment="1">
      <alignment vertical="center" wrapText="1"/>
    </xf>
    <xf numFmtId="0" fontId="21" fillId="0" borderId="0" xfId="0" applyFont="1" applyAlignment="1">
      <alignment horizontal="left"/>
    </xf>
    <xf numFmtId="0" fontId="9" fillId="2" borderId="1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/>
    </xf>
    <xf numFmtId="0" fontId="0" fillId="0" borderId="0" xfId="0" applyFont="1"/>
    <xf numFmtId="0" fontId="3" fillId="0" borderId="0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29" fillId="0" borderId="10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3" fillId="0" borderId="15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17" xfId="0" applyFont="1" applyBorder="1" applyAlignment="1">
      <alignment horizontal="right" vertical="center" wrapText="1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2" fontId="24" fillId="4" borderId="5" xfId="0" applyNumberFormat="1" applyFont="1" applyFill="1" applyBorder="1" applyAlignment="1">
      <alignment horizontal="center" vertical="center" wrapText="1"/>
    </xf>
    <xf numFmtId="2" fontId="24" fillId="4" borderId="7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4" fillId="0" borderId="5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31" fillId="0" borderId="3" xfId="2" applyBorder="1" applyAlignment="1">
      <alignment horizontal="left" vertical="center" wrapText="1"/>
    </xf>
    <xf numFmtId="0" fontId="31" fillId="0" borderId="3" xfId="2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4" fillId="4" borderId="5" xfId="0" applyFont="1" applyFill="1" applyBorder="1" applyAlignment="1">
      <alignment horizontal="center" vertical="center" wrapText="1"/>
    </xf>
    <xf numFmtId="0" fontId="24" fillId="4" borderId="6" xfId="0" applyFont="1" applyFill="1" applyBorder="1" applyAlignment="1">
      <alignment horizontal="center" vertical="center" wrapText="1"/>
    </xf>
    <xf numFmtId="0" fontId="24" fillId="4" borderId="7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6" fillId="4" borderId="5" xfId="0" applyFont="1" applyFill="1" applyBorder="1" applyAlignment="1">
      <alignment horizontal="center" vertical="center" wrapText="1"/>
    </xf>
    <xf numFmtId="0" fontId="26" fillId="4" borderId="6" xfId="0" applyFont="1" applyFill="1" applyBorder="1" applyAlignment="1">
      <alignment horizontal="center" vertical="center" wrapText="1"/>
    </xf>
    <xf numFmtId="0" fontId="26" fillId="4" borderId="7" xfId="0" applyFont="1" applyFill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49" fontId="7" fillId="0" borderId="21" xfId="0" applyNumberFormat="1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/>
    </xf>
    <xf numFmtId="0" fontId="20" fillId="2" borderId="19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20" fillId="2" borderId="23" xfId="0" applyFont="1" applyFill="1" applyBorder="1" applyAlignment="1">
      <alignment horizontal="center" vertical="center" textRotation="90"/>
    </xf>
    <xf numFmtId="0" fontId="20" fillId="2" borderId="6" xfId="0" applyFont="1" applyFill="1" applyBorder="1" applyAlignment="1">
      <alignment horizontal="center" vertical="center" textRotation="90"/>
    </xf>
    <xf numFmtId="0" fontId="20" fillId="2" borderId="7" xfId="0" applyFont="1" applyFill="1" applyBorder="1" applyAlignment="1">
      <alignment horizontal="center" vertical="center" textRotation="90"/>
    </xf>
    <xf numFmtId="0" fontId="20" fillId="2" borderId="1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</cellXfs>
  <cellStyles count="3">
    <cellStyle name="Hyperlink" xfId="2"/>
    <cellStyle name="Įprastas" xfId="0" builtinId="0"/>
    <cellStyle name="Normal 2" xfId="1"/>
  </cellStyles>
  <dxfs count="0"/>
  <tableStyles count="0" defaultTableStyle="TableStyleMedium2" defaultPivotStyle="PivotStyleLight16"/>
  <colors>
    <mruColors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&#381;emait&#279;s%20g.6-%20401,%20LT-03117%20Vilnius,%20remigijus.arlauskas@spaineta.lt%09%09%09%09%09%09%0a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S626"/>
  <sheetViews>
    <sheetView tabSelected="1" topLeftCell="A100" zoomScaleNormal="100" workbookViewId="0">
      <selection activeCell="R118" sqref="R118"/>
    </sheetView>
  </sheetViews>
  <sheetFormatPr defaultColWidth="9.140625" defaultRowHeight="15"/>
  <cols>
    <col min="1" max="1" width="3.85546875" style="1" bestFit="1" customWidth="1"/>
    <col min="2" max="2" width="25.7109375" style="1" bestFit="1" customWidth="1"/>
    <col min="3" max="3" width="14.28515625" style="1" customWidth="1"/>
    <col min="4" max="4" width="10.7109375" style="1" customWidth="1"/>
    <col min="5" max="5" width="10" style="1" customWidth="1"/>
    <col min="6" max="6" width="10.140625" style="1" customWidth="1"/>
    <col min="7" max="7" width="11.7109375" style="1" customWidth="1"/>
    <col min="8" max="8" width="10.140625" style="1" customWidth="1"/>
    <col min="9" max="9" width="23.28515625" style="8" customWidth="1"/>
    <col min="10" max="10" width="10.5703125" style="1" customWidth="1"/>
    <col min="11" max="11" width="11" style="8" customWidth="1"/>
    <col min="12" max="12" width="10.5703125" style="1" customWidth="1"/>
    <col min="13" max="13" width="11.42578125" style="1" customWidth="1"/>
    <col min="14" max="14" width="8.85546875" style="2" customWidth="1"/>
    <col min="15" max="15" width="9.140625" style="2" customWidth="1"/>
    <col min="16" max="16" width="11.140625" style="2" customWidth="1"/>
    <col min="17" max="17" width="12.7109375" style="2" customWidth="1"/>
    <col min="18" max="18" width="15.28515625" style="1" customWidth="1"/>
    <col min="19" max="19" width="10" style="1" customWidth="1"/>
    <col min="20" max="16384" width="9.140625" style="1"/>
  </cols>
  <sheetData>
    <row r="1" spans="1:18" s="8" customFormat="1" ht="15.75">
      <c r="D1" s="59"/>
      <c r="E1" s="59"/>
      <c r="F1" s="59"/>
      <c r="G1" s="59"/>
      <c r="H1" s="59"/>
      <c r="I1" s="59"/>
      <c r="J1" s="59"/>
      <c r="K1" s="59"/>
      <c r="L1" s="59"/>
      <c r="N1" s="2"/>
      <c r="O1" s="2"/>
      <c r="P1" s="2"/>
      <c r="Q1" s="2"/>
    </row>
    <row r="2" spans="1:18" s="8" customFormat="1" ht="15.75">
      <c r="B2" s="8" t="s">
        <v>0</v>
      </c>
      <c r="D2" s="59"/>
      <c r="E2" s="59"/>
      <c r="F2" s="59"/>
      <c r="G2" s="59"/>
      <c r="H2" s="59"/>
      <c r="I2" s="59"/>
      <c r="J2" s="59"/>
      <c r="K2" s="59"/>
      <c r="L2" s="59"/>
      <c r="N2" s="2"/>
      <c r="O2" s="2"/>
      <c r="P2" s="2"/>
      <c r="Q2" s="2"/>
    </row>
    <row r="3" spans="1:18" s="8" customFormat="1">
      <c r="B3" s="47" t="s">
        <v>1</v>
      </c>
      <c r="N3" s="2"/>
      <c r="O3" s="2"/>
      <c r="P3" s="2"/>
      <c r="Q3" s="2"/>
    </row>
    <row r="4" spans="1:18" ht="3" customHeight="1">
      <c r="A4" s="8"/>
      <c r="B4" s="8"/>
      <c r="C4" s="8"/>
      <c r="D4" s="8"/>
      <c r="E4" s="8"/>
      <c r="F4" s="8"/>
      <c r="G4" s="8"/>
      <c r="H4" s="8"/>
      <c r="J4" s="8"/>
      <c r="L4" s="8"/>
      <c r="M4" s="8"/>
      <c r="R4" s="8"/>
    </row>
    <row r="5" spans="1:18" ht="26.25">
      <c r="A5" s="75" t="s">
        <v>2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8"/>
    </row>
    <row r="6" spans="1:18" ht="18.75">
      <c r="A6" s="82" t="s">
        <v>3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"/>
    </row>
    <row r="7" spans="1:18" s="8" customFormat="1" ht="15.75">
      <c r="A7" s="59"/>
      <c r="B7" s="92" t="s">
        <v>4</v>
      </c>
      <c r="C7" s="93"/>
      <c r="D7" s="93"/>
      <c r="E7" s="93"/>
      <c r="F7" s="93"/>
      <c r="G7" s="93"/>
      <c r="H7" s="93"/>
      <c r="I7" s="46"/>
      <c r="J7" s="46"/>
      <c r="K7" s="46"/>
      <c r="L7" s="46"/>
      <c r="M7" s="46"/>
      <c r="N7" s="46"/>
      <c r="O7" s="46"/>
      <c r="P7" s="46"/>
      <c r="Q7" s="46"/>
    </row>
    <row r="8" spans="1:18" s="8" customFormat="1" ht="18">
      <c r="A8" s="59"/>
      <c r="B8" s="83" t="s">
        <v>5</v>
      </c>
      <c r="C8" s="83"/>
      <c r="D8" s="83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</row>
    <row r="9" spans="1:18" s="8" customFormat="1" ht="15.75">
      <c r="A9" s="59"/>
      <c r="B9" s="48">
        <v>301511755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</row>
    <row r="10" spans="1:18" s="8" customFormat="1" ht="18">
      <c r="A10" s="59"/>
      <c r="B10" s="57" t="s">
        <v>6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</row>
    <row r="11" spans="1:18" s="8" customFormat="1" ht="16.899999999999999" customHeight="1">
      <c r="A11" s="94" t="s">
        <v>7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</row>
    <row r="12" spans="1:18" ht="15.75">
      <c r="A12" s="27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9"/>
      <c r="O12" s="29"/>
      <c r="P12" s="29"/>
      <c r="Q12" s="29"/>
      <c r="R12" s="28"/>
    </row>
    <row r="13" spans="1:18" s="8" customFormat="1" ht="15" hidden="1" customHeight="1">
      <c r="A13" s="98" t="s">
        <v>8</v>
      </c>
      <c r="B13" s="88" t="s">
        <v>9</v>
      </c>
      <c r="C13" s="88" t="s">
        <v>10</v>
      </c>
      <c r="D13" s="88" t="s">
        <v>11</v>
      </c>
      <c r="E13" s="84" t="s">
        <v>12</v>
      </c>
      <c r="F13" s="79"/>
      <c r="G13" s="80"/>
      <c r="H13" s="80"/>
      <c r="I13" s="80"/>
      <c r="J13" s="80"/>
      <c r="K13" s="80"/>
      <c r="L13" s="80"/>
      <c r="M13" s="80"/>
      <c r="N13" s="80"/>
      <c r="O13" s="81"/>
      <c r="P13" s="86" t="s">
        <v>13</v>
      </c>
      <c r="Q13" s="100" t="s">
        <v>14</v>
      </c>
      <c r="R13" s="95" t="s">
        <v>15</v>
      </c>
    </row>
    <row r="14" spans="1:18" s="8" customFormat="1" ht="45" customHeight="1">
      <c r="A14" s="98"/>
      <c r="B14" s="88"/>
      <c r="C14" s="88"/>
      <c r="D14" s="88"/>
      <c r="E14" s="99"/>
      <c r="F14" s="84" t="s">
        <v>16</v>
      </c>
      <c r="G14" s="84" t="s">
        <v>17</v>
      </c>
      <c r="H14" s="84" t="s">
        <v>18</v>
      </c>
      <c r="I14" s="89" t="s">
        <v>19</v>
      </c>
      <c r="J14" s="84" t="s">
        <v>20</v>
      </c>
      <c r="K14" s="84" t="s">
        <v>21</v>
      </c>
      <c r="L14" s="84" t="s">
        <v>22</v>
      </c>
      <c r="M14" s="84" t="s">
        <v>23</v>
      </c>
      <c r="N14" s="77" t="s">
        <v>24</v>
      </c>
      <c r="O14" s="77" t="s">
        <v>25</v>
      </c>
      <c r="P14" s="87"/>
      <c r="Q14" s="101"/>
      <c r="R14" s="96"/>
    </row>
    <row r="15" spans="1:18" s="8" customFormat="1" ht="76.150000000000006" customHeight="1">
      <c r="A15" s="98"/>
      <c r="B15" s="88"/>
      <c r="C15" s="88"/>
      <c r="D15" s="88"/>
      <c r="E15" s="85"/>
      <c r="F15" s="85"/>
      <c r="G15" s="85"/>
      <c r="H15" s="85"/>
      <c r="I15" s="90"/>
      <c r="J15" s="85"/>
      <c r="K15" s="85"/>
      <c r="L15" s="85"/>
      <c r="M15" s="85"/>
      <c r="N15" s="78"/>
      <c r="O15" s="78"/>
      <c r="P15" s="87"/>
      <c r="Q15" s="102"/>
      <c r="R15" s="97"/>
    </row>
    <row r="16" spans="1:18" s="8" customFormat="1" ht="5.45" customHeight="1">
      <c r="A16" s="14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6"/>
    </row>
    <row r="17" spans="1:19">
      <c r="A17" s="70" t="s">
        <v>26</v>
      </c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56"/>
      <c r="R17" s="8"/>
      <c r="S17" s="8"/>
    </row>
    <row r="18" spans="1:19" ht="16.899999999999999" customHeight="1">
      <c r="A18" s="63" t="s">
        <v>27</v>
      </c>
      <c r="B18" s="64"/>
      <c r="C18" s="64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6"/>
      <c r="R18" s="8"/>
      <c r="S18" s="8"/>
    </row>
    <row r="19" spans="1:19">
      <c r="A19" s="60">
        <v>1</v>
      </c>
      <c r="B19" s="60" t="s">
        <v>28</v>
      </c>
      <c r="C19" s="12" t="s">
        <v>29</v>
      </c>
      <c r="D19" s="60" t="s">
        <v>30</v>
      </c>
      <c r="E19" s="60">
        <v>1</v>
      </c>
      <c r="F19" s="60" t="s">
        <v>31</v>
      </c>
      <c r="G19" s="60">
        <v>1</v>
      </c>
      <c r="H19" s="60" t="s">
        <v>32</v>
      </c>
      <c r="I19" s="60"/>
      <c r="J19" s="60">
        <v>139</v>
      </c>
      <c r="K19" s="60"/>
      <c r="L19" s="60">
        <v>20</v>
      </c>
      <c r="M19" s="60" t="s">
        <v>32</v>
      </c>
      <c r="N19" s="3">
        <f>(IF(F19="OŽ",IF(L19=1,550.8,IF(L19=2,426.38,IF(L19=3,342.14,IF(L19=4,181.44,IF(L19=5,168.48,IF(L19=6,155.52,IF(L19=7,148.5,IF(L19=8,144,0))))))))+IF(L19&lt;=8,0,IF(L19&lt;=16,137.7,IF(L19&lt;=24,108,IF(L19&lt;=32,80.1,IF(L19&lt;=36,52.2,0)))))-IF(L19&lt;=8,0,IF(L19&lt;=16,(L19-9)*2.754,IF(L19&lt;=24,(L19-17)* 2.754,IF(L19&lt;=32,(L19-25)* 2.754,IF(L19&lt;=36,(L19-33)*2.754,0))))),0)+IF(F19="PČ",IF(L19=1,449,IF(L19=2,314.6,IF(L19=3,238,IF(L19=4,172,IF(L19=5,159,IF(L19=6,145,IF(L19=7,132,IF(L19=8,119,0))))))))+IF(L19&lt;=8,0,IF(L19&lt;=16,88,IF(L19&lt;=24,55,IF(L19&lt;=32,22,0))))-IF(L19&lt;=8,0,IF(L19&lt;=16,(L19-9)*2.245,IF(L19&lt;=24,(L19-17)*2.245,IF(L19&lt;=32,(L19-25)*2.245,0)))),0)+IF(F19="PČneol",IF(L19=1,85,IF(L19=2,64.61,IF(L19=3,50.76,IF(L19=4,16.25,IF(L19=5,15,IF(L19=6,13.75,IF(L19=7,12.5,IF(L19=8,11.25,0))))))))+IF(L19&lt;=8,0,IF(L19&lt;=16,9,0))-IF(L19&lt;=8,0,IF(L19&lt;=16,(L19-9)*0.425,0)),0)+IF(F19="PŽ",IF(L19=1,85,IF(L19=2,59.5,IF(L19=3,45,IF(L19=4,32.5,IF(L19=5,30,IF(L19=6,27.5,IF(L19=7,25,IF(L19=8,22.5,0))))))))+IF(L19&lt;=8,0,IF(L19&lt;=16,19,IF(L19&lt;=24,13,IF(L19&lt;=32,8,0))))-IF(L19&lt;=8,0,IF(L19&lt;=16,(L19-9)*0.425,IF(L19&lt;=24,(L19-17)*0.425,IF(L19&lt;=32,(L19-25)*0.425,0)))),0)+IF(F19="EČ",IF(L19=1,204,IF(L19=2,156.24,IF(L19=3,123.84,IF(L19=4,72,IF(L19=5,66,IF(L19=6,60,IF(L19=7,54,IF(L19=8,48,0))))))))+IF(L19&lt;=8,0,IF(L19&lt;=16,40,IF(L19&lt;=24,25,0)))-IF(L19&lt;=8,0,IF(L19&lt;=16,(L19-9)*1.02,IF(L19&lt;=24,(L19-17)*1.02,0))),0)+IF(F19="EČneol",IF(L19=1,68,IF(L19=2,51.69,IF(L19=3,40.61,IF(L19=4,13,IF(L19=5,12,IF(L19=6,11,IF(L19=7,10,IF(L19=8,9,0)))))))))+IF(F19="EŽ",IF(L19=1,68,IF(L19=2,47.6,IF(L19=3,36,IF(L19=4,18,IF(L19=5,16.5,IF(L19=6,15,IF(L19=7,13.5,IF(L19=8,12,0))))))))+IF(L19&lt;=8,0,IF(L19&lt;=16,10,IF(L19&lt;=24,6,0)))-IF(L19&lt;=8,0,IF(L19&lt;=16,(L19-9)*0.34,IF(L19&lt;=24,(L19-17)*0.34,0))),0)+IF(F19="PT",IF(L19=1,68,IF(L19=2,52.08,IF(L19=3,41.28,IF(L19=4,24,IF(L19=5,22,IF(L19=6,20,IF(L19=7,18,IF(L19=8,16,0))))))))+IF(L19&lt;=8,0,IF(L19&lt;=16,13,IF(L19&lt;=24,9,IF(L19&lt;=32,4,0))))-IF(L19&lt;=8,0,IF(L19&lt;=16,(L19-9)*0.34,IF(L19&lt;=24,(L19-17)*0.34,IF(L19&lt;=32,(L19-25)*0.34,0)))),0)+IF(F19="JOŽ",IF(L19=1,85,IF(L19=2,59.5,IF(L19=3,45,IF(L19=4,32.5,IF(L19=5,30,IF(L19=6,27.5,IF(L19=7,25,IF(L19=8,22.5,0))))))))+IF(L19&lt;=8,0,IF(L19&lt;=16,19,IF(L19&lt;=24,13,0)))-IF(L19&lt;=8,0,IF(L19&lt;=16,(L19-9)*0.425,IF(L19&lt;=24,(L19-17)*0.425,0))),0)+IF(F19="JPČ",IF(L19=1,68,IF(L19=2,47.6,IF(L19=3,36,IF(L19=4,26,IF(L19=5,24,IF(L19=6,22,IF(L19=7,20,IF(L19=8,18,0))))))))+IF(L19&lt;=8,0,IF(L19&lt;=16,13,IF(L19&lt;=24,9,0)))-IF(L19&lt;=8,0,IF(L19&lt;=16,(L19-9)*0.34,IF(L19&lt;=24,(L19-17)*0.34,0))),0)+IF(F19="JEČ",IF(L19=1,34,IF(L19=2,26.04,IF(L19=3,20.6,IF(L19=4,12,IF(L19=5,11,IF(L19=6,10,IF(L19=7,9,IF(L19=8,8,0))))))))+IF(L19&lt;=8,0,IF(L19&lt;=16,6,0))-IF(L19&lt;=8,0,IF(L19&lt;=16,(L19-9)*0.17,0)),0)+IF(F19="JEOF",IF(L19=1,34,IF(L19=2,26.04,IF(L19=3,20.6,IF(L19=4,12,IF(L19=5,11,IF(L19=6,10,IF(L19=7,9,IF(L19=8,8,0))))))))+IF(L19&lt;=8,0,IF(L19&lt;=16,6,0))-IF(L19&lt;=8,0,IF(L19&lt;=16,(L19-9)*0.17,0)),0)+IF(F19="JnPČ",IF(L19=1,51,IF(L19=2,35.7,IF(L19=3,27,IF(L19=4,19.5,IF(L19=5,18,IF(L19=6,16.5,IF(L19=7,15,IF(L19=8,13.5,0))))))))+IF(L19&lt;=8,0,IF(L19&lt;=16,10,0))-IF(L19&lt;=8,0,IF(L19&lt;=16,(L19-9)*0.255,0)),0)+IF(F19="JnEČ",IF(L19=1,25.5,IF(L19=2,19.53,IF(L19=3,15.48,IF(L19=4,9,IF(L19=5,8.25,IF(L19=6,7.5,IF(L19=7,6.75,IF(L19=8,6,0))))))))+IF(L19&lt;=8,0,IF(L19&lt;=16,5,0))-IF(L19&lt;=8,0,IF(L19&lt;=16,(L19-9)*0.1275,0)),0)+IF(F19="JčPČ",IF(L19=1,21.25,IF(L19=2,14.5,IF(L19=3,11.5,IF(L19=4,7,IF(L19=5,6.5,IF(L19=6,6,IF(L19=7,5.5,IF(L19=8,5,0))))))))+IF(L19&lt;=8,0,IF(L19&lt;=16,4,0))-IF(L19&lt;=8,0,IF(L19&lt;=16,(L19-9)*0.10625,0)),0)+IF(F19="JčEČ",IF(L19=1,17,IF(L19=2,13.02,IF(L19=3,10.32,IF(L19=4,6,IF(L19=5,5.5,IF(L19=6,5,IF(L19=7,4.5,IF(L19=8,4,0))))))))+IF(L19&lt;=8,0,IF(L19&lt;=16,3,0))-IF(L19&lt;=8,0,IF(L19&lt;=16,(L19-9)*0.085,0)),0)+IF(F19="NEAK",IF(L19=1,11.48,IF(L19=2,8.79,IF(L19=3,6.97,IF(L19=4,4.05,IF(L19=5,3.71,IF(L19=6,3.38,IF(L19=7,3.04,IF(L19=8,2.7,0))))))))+IF(L19&lt;=8,0,IF(L19&lt;=16,2,IF(L19&lt;=24,1.3,0)))-IF(L19&lt;=8,0,IF(L19&lt;=16,(L19-9)*0.0574,IF(L19&lt;=24,(L19-17)*0.0574,0))),0))*IF(L19&lt;0,1,IF(OR(F19="PČ",F19="PŽ",F19="PT"),IF(J19&lt;32,J19/32,1),1))* IF(L19&lt;0,1,IF(OR(F19="EČ",F19="EŽ",F19="JOŽ",F19="JPČ",F19="NEAK"),IF(J19&lt;24,J19/24,1),1))*IF(L19&lt;0,1,IF(OR(F19="PČneol",F19="JEČ",F19="JEOF",F19="JnPČ",F19="JnEČ",F19="JčPČ",F19="JčEČ"),IF(J19&lt;16,J19/16,1),1))*IF(L19&lt;0,1,IF(F19="EČneol",IF(J19&lt;8,J19/8,1),1))</f>
        <v>21.94</v>
      </c>
      <c r="O19" s="9">
        <f>IF(F19="OŽ",N19,IF(H19="Ne",IF(J19*0.3&lt;J19-L19,N19,0),IF(J19*0.1&lt;J19-L19,N19,0)))</f>
        <v>21.94</v>
      </c>
      <c r="P19" s="4">
        <f>IF(O19=0,0,IF(F19="OŽ",IF(L19&gt;35,0,IF(J19&gt;35,(36-L19)*1.836,((36-L19)-(36-J19))*1.836)),0)+IF(F19="PČ",IF(L19&gt;31,0,IF(J19&gt;31,(32-L19)*1.347,((32-L19)-(32-J19))*1.347)),0)+ IF(F19="PČneol",IF(L19&gt;15,0,IF(J19&gt;15,(16-L19)*0.255,((16-L19)-(16-J19))*0.255)),0)+IF(F19="PŽ",IF(L19&gt;31,0,IF(J19&gt;31,(32-L19)*0.255,((32-L19)-(32-J19))*0.255)),0)+IF(F19="EČ",IF(L19&gt;23,0,IF(J19&gt;23,(24-L19)*0.612,((24-L19)-(24-J19))*0.612)),0)+IF(F19="EČneol",IF(L19&gt;7,0,IF(J19&gt;7,(8-L19)*0.204,((8-L19)-(8-J19))*0.204)),0)+IF(F19="EŽ",IF(L19&gt;23,0,IF(J19&gt;23,(24-L19)*0.204,((24-L19)-(24-J19))*0.204)),0)+IF(F19="PT",IF(L19&gt;31,0,IF(J19&gt;31,(32-L19)*0.204,((32-L19)-(32-J19))*0.204)),0)+IF(F19="JOŽ",IF(L19&gt;23,0,IF(J19&gt;23,(24-L19)*0.255,((24-L19)-(24-J19))*0.255)),0)+IF(F19="JPČ",IF(L19&gt;23,0,IF(J19&gt;23,(24-L19)*0.204,((24-L19)-(24-J19))*0.204)),0)+IF(F19="JEČ",IF(L19&gt;15,0,IF(J19&gt;15,(16-L19)*0.102,((16-L19)-(16-J19))*0.102)),0)+IF(F19="JEOF",IF(L19&gt;15,0,IF(J19&gt;15,(16-L19)*0.102,((16-L19)-(16-J19))*0.102)),0)+IF(F19="JnPČ",IF(L19&gt;15,0,IF(J19&gt;15,(16-L19)*0.153,((16-L19)-(16-J19))*0.153)),0)+IF(F19="JnEČ",IF(L19&gt;15,0,IF(J19&gt;15,(16-L19)*0.0765,((16-L19)-(16-J19))*0.0765)),0)+IF(F19="JčPČ",IF(L19&gt;15,0,IF(J19&gt;15,(16-L19)*0.06375,((16-L19)-(16-J19))*0.06375)),0)+IF(F19="JčEČ",IF(L19&gt;15,0,IF(J19&gt;15,(16-L19)*0.051,((16-L19)-(16-J19))*0.051)),0)+IF(F19="NEAK",IF(L19&gt;23,0,IF(J19&gt;23,(24-L19)*0.03444,((24-L19)-(24-J19))*0.03444)),0))</f>
        <v>2.448</v>
      </c>
      <c r="Q19" s="11">
        <f>IF(ISERROR(P19*100/N19),0,(P19*100/N19))</f>
        <v>11.157702825888785</v>
      </c>
      <c r="R19" s="10">
        <f>IF(Q19&lt;=30,O19+P19,O19+O19*0.3)*IF(G19=1,0.4,IF(G19=2,0.75,IF(G19="1 (kas 4 m. 1 k. nerengiamos)",0.52,1)))*IF(D19="olimpinė",1,IF(M19="Ne",0.5,1))*IF(OR(A$5="Lietuvos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federacija"),IF(OR(J19&lt;8,K19&lt;16),0,1),1)*E19*IF(I19&lt;=1,1,1/I19)*IF(OR(A$5="Lietuvos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9.7552000000000021</v>
      </c>
      <c r="S19" s="20"/>
    </row>
    <row r="20" spans="1:19" s="8" customFormat="1" ht="15.75" customHeight="1">
      <c r="A20" s="67">
        <v>2</v>
      </c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9"/>
      <c r="R20" s="10">
        <f>SUM(R19:R19)</f>
        <v>9.7552000000000021</v>
      </c>
    </row>
    <row r="21" spans="1:19" s="8" customFormat="1" ht="15" customHeight="1">
      <c r="A21" s="14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6"/>
    </row>
    <row r="22" spans="1:19" s="8" customFormat="1" ht="15" customHeight="1">
      <c r="A22" s="24" t="s">
        <v>33</v>
      </c>
      <c r="B22" s="24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6"/>
    </row>
    <row r="23" spans="1:19" s="8" customFormat="1" ht="15" customHeight="1">
      <c r="A23" s="49" t="s">
        <v>34</v>
      </c>
      <c r="B23" s="49"/>
      <c r="C23" s="49"/>
      <c r="D23" s="49"/>
      <c r="E23" s="49"/>
      <c r="F23" s="49"/>
      <c r="G23" s="49"/>
      <c r="H23" s="49"/>
      <c r="I23" s="49"/>
      <c r="J23" s="15"/>
      <c r="K23" s="15"/>
      <c r="L23" s="15"/>
      <c r="M23" s="15"/>
      <c r="N23" s="15"/>
      <c r="O23" s="15"/>
      <c r="P23" s="15"/>
      <c r="Q23" s="15"/>
      <c r="R23" s="16"/>
    </row>
    <row r="24" spans="1:19" s="8" customFormat="1" ht="15" customHeight="1">
      <c r="A24" s="49"/>
      <c r="B24" s="49"/>
      <c r="C24" s="49"/>
      <c r="D24" s="49"/>
      <c r="E24" s="49"/>
      <c r="F24" s="49"/>
      <c r="G24" s="49"/>
      <c r="H24" s="49"/>
      <c r="I24" s="49"/>
      <c r="J24" s="15"/>
      <c r="K24" s="15"/>
      <c r="L24" s="15"/>
      <c r="M24" s="15"/>
      <c r="N24" s="15"/>
      <c r="O24" s="15"/>
      <c r="P24" s="15"/>
      <c r="Q24" s="15"/>
      <c r="R24" s="16"/>
    </row>
    <row r="25" spans="1:19" s="8" customFormat="1" ht="15" customHeight="1">
      <c r="A25" s="70" t="s">
        <v>35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56"/>
    </row>
    <row r="26" spans="1:19" s="8" customFormat="1" ht="16.899999999999999" customHeight="1">
      <c r="A26" s="63" t="s">
        <v>27</v>
      </c>
      <c r="B26" s="64"/>
      <c r="C26" s="64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6"/>
    </row>
    <row r="27" spans="1:19" s="8" customFormat="1" ht="15" customHeight="1">
      <c r="A27" s="65" t="s">
        <v>36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56"/>
    </row>
    <row r="28" spans="1:19" s="8" customFormat="1">
      <c r="A28" s="60">
        <v>1</v>
      </c>
      <c r="B28" s="60" t="s">
        <v>28</v>
      </c>
      <c r="C28" s="12" t="s">
        <v>29</v>
      </c>
      <c r="D28" s="60" t="s">
        <v>30</v>
      </c>
      <c r="E28" s="60">
        <v>1</v>
      </c>
      <c r="F28" s="60" t="s">
        <v>37</v>
      </c>
      <c r="G28" s="60" t="s">
        <v>38</v>
      </c>
      <c r="H28" s="60" t="s">
        <v>32</v>
      </c>
      <c r="I28" s="60"/>
      <c r="J28" s="60">
        <v>22</v>
      </c>
      <c r="K28" s="60"/>
      <c r="L28" s="60">
        <v>19</v>
      </c>
      <c r="M28" s="60" t="s">
        <v>39</v>
      </c>
      <c r="N28" s="3">
        <f t="shared" ref="N28" si="0">(IF(F28="OŽ",IF(L28=1,550.8,IF(L28=2,426.38,IF(L28=3,342.14,IF(L28=4,181.44,IF(L28=5,168.48,IF(L28=6,155.52,IF(L28=7,148.5,IF(L28=8,144,0))))))))+IF(L28&lt;=8,0,IF(L28&lt;=16,137.7,IF(L28&lt;=24,108,IF(L28&lt;=32,80.1,IF(L28&lt;=36,52.2,0)))))-IF(L28&lt;=8,0,IF(L28&lt;=16,(L28-9)*2.754,IF(L28&lt;=24,(L28-17)* 2.754,IF(L28&lt;=32,(L28-25)* 2.754,IF(L28&lt;=36,(L28-33)*2.754,0))))),0)+IF(F28="PČ",IF(L28=1,449,IF(L28=2,314.6,IF(L28=3,238,IF(L28=4,172,IF(L28=5,159,IF(L28=6,145,IF(L28=7,132,IF(L28=8,119,0))))))))+IF(L28&lt;=8,0,IF(L28&lt;=16,88,IF(L28&lt;=24,55,IF(L28&lt;=32,22,0))))-IF(L28&lt;=8,0,IF(L28&lt;=16,(L28-9)*2.245,IF(L28&lt;=24,(L28-17)*2.245,IF(L28&lt;=32,(L28-25)*2.245,0)))),0)+IF(F28="PČneol",IF(L28=1,85,IF(L28=2,64.61,IF(L28=3,50.76,IF(L28=4,16.25,IF(L28=5,15,IF(L28=6,13.75,IF(L28=7,12.5,IF(L28=8,11.25,0))))))))+IF(L28&lt;=8,0,IF(L28&lt;=16,9,0))-IF(L28&lt;=8,0,IF(L28&lt;=16,(L28-9)*0.425,0)),0)+IF(F28="PŽ",IF(L28=1,85,IF(L28=2,59.5,IF(L28=3,45,IF(L28=4,32.5,IF(L28=5,30,IF(L28=6,27.5,IF(L28=7,25,IF(L28=8,22.5,0))))))))+IF(L28&lt;=8,0,IF(L28&lt;=16,19,IF(L28&lt;=24,13,IF(L28&lt;=32,8,0))))-IF(L28&lt;=8,0,IF(L28&lt;=16,(L28-9)*0.425,IF(L28&lt;=24,(L28-17)*0.425,IF(L28&lt;=32,(L28-25)*0.425,0)))),0)+IF(F28="EČ",IF(L28=1,204,IF(L28=2,156.24,IF(L28=3,123.84,IF(L28=4,72,IF(L28=5,66,IF(L28=6,60,IF(L28=7,54,IF(L28=8,48,0))))))))+IF(L28&lt;=8,0,IF(L28&lt;=16,40,IF(L28&lt;=24,25,0)))-IF(L28&lt;=8,0,IF(L28&lt;=16,(L28-9)*1.02,IF(L28&lt;=24,(L28-17)*1.02,0))),0)+IF(F28="EČneol",IF(L28=1,68,IF(L28=2,51.69,IF(L28=3,40.61,IF(L28=4,13,IF(L28=5,12,IF(L28=6,11,IF(L28=7,10,IF(L28=8,9,0)))))))))+IF(F28="EŽ",IF(L28=1,68,IF(L28=2,47.6,IF(L28=3,36,IF(L28=4,18,IF(L28=5,16.5,IF(L28=6,15,IF(L28=7,13.5,IF(L28=8,12,0))))))))+IF(L28&lt;=8,0,IF(L28&lt;=16,10,IF(L28&lt;=24,6,0)))-IF(L28&lt;=8,0,IF(L28&lt;=16,(L28-9)*0.34,IF(L28&lt;=24,(L28-17)*0.34,0))),0)+IF(F28="PT",IF(L28=1,68,IF(L28=2,52.08,IF(L28=3,41.28,IF(L28=4,24,IF(L28=5,22,IF(L28=6,20,IF(L28=7,18,IF(L28=8,16,0))))))))+IF(L28&lt;=8,0,IF(L28&lt;=16,13,IF(L28&lt;=24,9,IF(L28&lt;=32,4,0))))-IF(L28&lt;=8,0,IF(L28&lt;=16,(L28-9)*0.34,IF(L28&lt;=24,(L28-17)*0.34,IF(L28&lt;=32,(L28-25)*0.34,0)))),0)+IF(F28="JOŽ",IF(L28=1,85,IF(L28=2,59.5,IF(L28=3,45,IF(L28=4,32.5,IF(L28=5,30,IF(L28=6,27.5,IF(L28=7,25,IF(L28=8,22.5,0))))))))+IF(L28&lt;=8,0,IF(L28&lt;=16,19,IF(L28&lt;=24,13,0)))-IF(L28&lt;=8,0,IF(L28&lt;=16,(L28-9)*0.425,IF(L28&lt;=24,(L28-17)*0.425,0))),0)+IF(F28="JPČ",IF(L28=1,68,IF(L28=2,47.6,IF(L28=3,36,IF(L28=4,26,IF(L28=5,24,IF(L28=6,22,IF(L28=7,20,IF(L28=8,18,0))))))))+IF(L28&lt;=8,0,IF(L28&lt;=16,13,IF(L28&lt;=24,9,0)))-IF(L28&lt;=8,0,IF(L28&lt;=16,(L28-9)*0.34,IF(L28&lt;=24,(L28-17)*0.34,0))),0)+IF(F28="JEČ",IF(L28=1,34,IF(L28=2,26.04,IF(L28=3,20.6,IF(L28=4,12,IF(L28=5,11,IF(L28=6,10,IF(L28=7,9,IF(L28=8,8,0))))))))+IF(L28&lt;=8,0,IF(L28&lt;=16,6,0))-IF(L28&lt;=8,0,IF(L28&lt;=16,(L28-9)*0.17,0)),0)+IF(F28="JEOF",IF(L28=1,34,IF(L28=2,26.04,IF(L28=3,20.6,IF(L28=4,12,IF(L28=5,11,IF(L28=6,10,IF(L28=7,9,IF(L28=8,8,0))))))))+IF(L28&lt;=8,0,IF(L28&lt;=16,6,0))-IF(L28&lt;=8,0,IF(L28&lt;=16,(L28-9)*0.17,0)),0)+IF(F28="JnPČ",IF(L28=1,51,IF(L28=2,35.7,IF(L28=3,27,IF(L28=4,19.5,IF(L28=5,18,IF(L28=6,16.5,IF(L28=7,15,IF(L28=8,13.5,0))))))))+IF(L28&lt;=8,0,IF(L28&lt;=16,10,0))-IF(L28&lt;=8,0,IF(L28&lt;=16,(L28-9)*0.255,0)),0)+IF(F28="JnEČ",IF(L28=1,25.5,IF(L28=2,19.53,IF(L28=3,15.48,IF(L28=4,9,IF(L28=5,8.25,IF(L28=6,7.5,IF(L28=7,6.75,IF(L28=8,6,0))))))))+IF(L28&lt;=8,0,IF(L28&lt;=16,5,0))-IF(L28&lt;=8,0,IF(L28&lt;=16,(L28-9)*0.1275,0)),0)+IF(F28="JčPČ",IF(L28=1,21.25,IF(L28=2,14.5,IF(L28=3,11.5,IF(L28=4,7,IF(L28=5,6.5,IF(L28=6,6,IF(L28=7,5.5,IF(L28=8,5,0))))))))+IF(L28&lt;=8,0,IF(L28&lt;=16,4,0))-IF(L28&lt;=8,0,IF(L28&lt;=16,(L28-9)*0.10625,0)),0)+IF(F28="JčEČ",IF(L28=1,17,IF(L28=2,13.02,IF(L28=3,10.32,IF(L28=4,6,IF(L28=5,5.5,IF(L28=6,5,IF(L28=7,4.5,IF(L28=8,4,0))))))))+IF(L28&lt;=8,0,IF(L28&lt;=16,3,0))-IF(L28&lt;=8,0,IF(L28&lt;=16,(L28-9)*0.085,0)),0)+IF(F28="NEAK",IF(L28=1,11.48,IF(L28=2,8.79,IF(L28=3,6.97,IF(L28=4,4.05,IF(L28=5,3.71,IF(L28=6,3.38,IF(L28=7,3.04,IF(L28=8,2.7,0))))))))+IF(L28&lt;=8,0,IF(L28&lt;=16,2,IF(L28&lt;=24,1.3,0)))-IF(L28&lt;=8,0,IF(L28&lt;=16,(L28-9)*0.0574,IF(L28&lt;=24,(L28-17)*0.0574,0))),0))*IF(L28&lt;0,1,IF(OR(F28="PČ",F28="PŽ",F28="PT"),IF(J28&lt;32,J28/32,1),1))* IF(L28&lt;0,1,IF(OR(F28="EČ",F28="EŽ",F28="JOŽ",F28="JPČ",F28="NEAK"),IF(J28&lt;24,J28/24,1),1))*IF(L28&lt;0,1,IF(OR(F28="PČneol",F28="JEČ",F28="JEOF",F28="JnPČ",F28="JnEČ",F28="JčPČ",F28="JčEČ"),IF(J28&lt;16,J28/16,1),1))*IF(L28&lt;0,1,IF(F28="EČneol",IF(J28&lt;8,J28/8,1),1))</f>
        <v>11.137499999999999</v>
      </c>
      <c r="O28" s="9">
        <f t="shared" ref="O28" si="1">IF(F28="OŽ",N28,IF(H28="Ne",IF(J28*0.3&lt;J28-L28,N28,0),IF(J28*0.1&lt;J28-L28,N28,0)))</f>
        <v>11.137499999999999</v>
      </c>
      <c r="P28" s="4">
        <f>IF(O28=0,0,IF(F28="OŽ",IF(L28&gt;35,0,IF(J28&gt;35,(36-L28)*1.836,((36-L28)-(36-J28))*1.836)),0)+IF(F28="PČ",IF(L28&gt;31,0,IF(J28&gt;31,(32-L28)*1.347,((32-L28)-(32-J28))*1.347)),0)+ IF(F28="PČneol",IF(L28&gt;15,0,IF(J28&gt;15,(16-L28)*0.255,((16-L28)-(16-J28))*0.255)),0)+IF(F28="PŽ",IF(L28&gt;31,0,IF(J28&gt;31,(32-L28)*0.255,((32-L28)-(32-J28))*0.255)),0)+IF(F28="EČ",IF(L28&gt;23,0,IF(J28&gt;23,(24-L28)*0.612,((24-L28)-(24-J28))*0.612)),0)+IF(F28="EČneol",IF(L28&gt;7,0,IF(J28&gt;7,(8-L28)*0.204,((8-L28)-(8-J28))*0.204)),0)+IF(F28="EŽ",IF(L28&gt;23,0,IF(J28&gt;23,(24-L28)*0.204,((24-L28)-(24-J28))*0.204)),0)+IF(F28="PT",IF(L28&gt;31,0,IF(J28&gt;31,(32-L28)*0.204,((32-L28)-(32-J28))*0.204)),0)+IF(F28="JOŽ",IF(L28&gt;23,0,IF(J28&gt;23,(24-L28)*0.255,((24-L28)-(24-J28))*0.255)),0)+IF(F28="JPČ",IF(L28&gt;23,0,IF(J28&gt;23,(24-L28)*0.204,((24-L28)-(24-J28))*0.204)),0)+IF(F28="JEČ",IF(L28&gt;15,0,IF(J28&gt;15,(16-L28)*0.102,((16-L28)-(16-J28))*0.102)),0)+IF(F28="JEOF",IF(L28&gt;15,0,IF(J28&gt;15,(16-L28)*0.102,((16-L28)-(16-J28))*0.102)),0)+IF(F28="JnPČ",IF(L28&gt;15,0,IF(J28&gt;15,(16-L28)*0.153,((16-L28)-(16-J28))*0.153)),0)+IF(F28="JnEČ",IF(L28&gt;15,0,IF(J28&gt;15,(16-L28)*0.0765,((16-L28)-(16-J28))*0.0765)),0)+IF(F28="JčPČ",IF(L28&gt;15,0,IF(J28&gt;15,(16-L28)*0.06375,((16-L28)-(16-J28))*0.06375)),0)+IF(F28="JčEČ",IF(L28&gt;15,0,IF(J28&gt;15,(16-L28)*0.051,((16-L28)-(16-J28))*0.051)),0)+IF(F28="NEAK",IF(L28&gt;23,0,IF(J28&gt;23,(24-L28)*0.03444,((24-L28)-(24-J28))*0.03444)),0))</f>
        <v>0.76500000000000001</v>
      </c>
      <c r="Q28" s="11">
        <f>IF(ISERROR(P28*100/N28),0,(P28*100/N28))</f>
        <v>6.8686868686868694</v>
      </c>
      <c r="R28" s="10">
        <f t="shared" ref="R28" si="2">IF(Q28&lt;=30,O28+P28,O28+O28*0.3)*IF(G28=1,0.4,IF(G28=2,0.75,IF(G28="1 (kas 4 m. 1 k. nerengiamos)",0.52,1)))*IF(D28="olimpinė",1,IF(M28="Ne",0.5,1))*IF(OR(A$5="Lietuvos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federacija"),IF(OR(J28&lt;8,K28&lt;16),0,1),1)*E28*IF(I28&lt;=1,1,1/I28)*IF(OR(A$5="Lietuvos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11.9025</v>
      </c>
    </row>
    <row r="29" spans="1:19" s="8" customFormat="1">
      <c r="A29" s="60">
        <v>2</v>
      </c>
      <c r="B29" s="60" t="s">
        <v>28</v>
      </c>
      <c r="C29" s="12" t="s">
        <v>40</v>
      </c>
      <c r="D29" s="60" t="s">
        <v>30</v>
      </c>
      <c r="E29" s="60">
        <v>1</v>
      </c>
      <c r="F29" s="60" t="s">
        <v>37</v>
      </c>
      <c r="G29" s="60" t="s">
        <v>38</v>
      </c>
      <c r="H29" s="60" t="s">
        <v>32</v>
      </c>
      <c r="I29" s="60"/>
      <c r="J29" s="60">
        <v>25</v>
      </c>
      <c r="K29" s="60"/>
      <c r="L29" s="60">
        <v>17</v>
      </c>
      <c r="M29" s="60" t="s">
        <v>32</v>
      </c>
      <c r="N29" s="3">
        <f t="shared" ref="N29" si="3">(IF(F29="OŽ",IF(L29=1,550.8,IF(L29=2,426.38,IF(L29=3,342.14,IF(L29=4,181.44,IF(L29=5,168.48,IF(L29=6,155.52,IF(L29=7,148.5,IF(L29=8,144,0))))))))+IF(L29&lt;=8,0,IF(L29&lt;=16,137.7,IF(L29&lt;=24,108,IF(L29&lt;=32,80.1,IF(L29&lt;=36,52.2,0)))))-IF(L29&lt;=8,0,IF(L29&lt;=16,(L29-9)*2.754,IF(L29&lt;=24,(L29-17)* 2.754,IF(L29&lt;=32,(L29-25)* 2.754,IF(L29&lt;=36,(L29-33)*2.754,0))))),0)+IF(F29="PČ",IF(L29=1,449,IF(L29=2,314.6,IF(L29=3,238,IF(L29=4,172,IF(L29=5,159,IF(L29=6,145,IF(L29=7,132,IF(L29=8,119,0))))))))+IF(L29&lt;=8,0,IF(L29&lt;=16,88,IF(L29&lt;=24,55,IF(L29&lt;=32,22,0))))-IF(L29&lt;=8,0,IF(L29&lt;=16,(L29-9)*2.245,IF(L29&lt;=24,(L29-17)*2.245,IF(L29&lt;=32,(L29-25)*2.245,0)))),0)+IF(F29="PČneol",IF(L29=1,85,IF(L29=2,64.61,IF(L29=3,50.76,IF(L29=4,16.25,IF(L29=5,15,IF(L29=6,13.75,IF(L29=7,12.5,IF(L29=8,11.25,0))))))))+IF(L29&lt;=8,0,IF(L29&lt;=16,9,0))-IF(L29&lt;=8,0,IF(L29&lt;=16,(L29-9)*0.425,0)),0)+IF(F29="PŽ",IF(L29=1,85,IF(L29=2,59.5,IF(L29=3,45,IF(L29=4,32.5,IF(L29=5,30,IF(L29=6,27.5,IF(L29=7,25,IF(L29=8,22.5,0))))))))+IF(L29&lt;=8,0,IF(L29&lt;=16,19,IF(L29&lt;=24,13,IF(L29&lt;=32,8,0))))-IF(L29&lt;=8,0,IF(L29&lt;=16,(L29-9)*0.425,IF(L29&lt;=24,(L29-17)*0.425,IF(L29&lt;=32,(L29-25)*0.425,0)))),0)+IF(F29="EČ",IF(L29=1,204,IF(L29=2,156.24,IF(L29=3,123.84,IF(L29=4,72,IF(L29=5,66,IF(L29=6,60,IF(L29=7,54,IF(L29=8,48,0))))))))+IF(L29&lt;=8,0,IF(L29&lt;=16,40,IF(L29&lt;=24,25,0)))-IF(L29&lt;=8,0,IF(L29&lt;=16,(L29-9)*1.02,IF(L29&lt;=24,(L29-17)*1.02,0))),0)+IF(F29="EČneol",IF(L29=1,68,IF(L29=2,51.69,IF(L29=3,40.61,IF(L29=4,13,IF(L29=5,12,IF(L29=6,11,IF(L29=7,10,IF(L29=8,9,0)))))))))+IF(F29="EŽ",IF(L29=1,68,IF(L29=2,47.6,IF(L29=3,36,IF(L29=4,18,IF(L29=5,16.5,IF(L29=6,15,IF(L29=7,13.5,IF(L29=8,12,0))))))))+IF(L29&lt;=8,0,IF(L29&lt;=16,10,IF(L29&lt;=24,6,0)))-IF(L29&lt;=8,0,IF(L29&lt;=16,(L29-9)*0.34,IF(L29&lt;=24,(L29-17)*0.34,0))),0)+IF(F29="PT",IF(L29=1,68,IF(L29=2,52.08,IF(L29=3,41.28,IF(L29=4,24,IF(L29=5,22,IF(L29=6,20,IF(L29=7,18,IF(L29=8,16,0))))))))+IF(L29&lt;=8,0,IF(L29&lt;=16,13,IF(L29&lt;=24,9,IF(L29&lt;=32,4,0))))-IF(L29&lt;=8,0,IF(L29&lt;=16,(L29-9)*0.34,IF(L29&lt;=24,(L29-17)*0.34,IF(L29&lt;=32,(L29-25)*0.34,0)))),0)+IF(F29="JOŽ",IF(L29=1,85,IF(L29=2,59.5,IF(L29=3,45,IF(L29=4,32.5,IF(L29=5,30,IF(L29=6,27.5,IF(L29=7,25,IF(L29=8,22.5,0))))))))+IF(L29&lt;=8,0,IF(L29&lt;=16,19,IF(L29&lt;=24,13,0)))-IF(L29&lt;=8,0,IF(L29&lt;=16,(L29-9)*0.425,IF(L29&lt;=24,(L29-17)*0.425,0))),0)+IF(F29="JPČ",IF(L29=1,68,IF(L29=2,47.6,IF(L29=3,36,IF(L29=4,26,IF(L29=5,24,IF(L29=6,22,IF(L29=7,20,IF(L29=8,18,0))))))))+IF(L29&lt;=8,0,IF(L29&lt;=16,13,IF(L29&lt;=24,9,0)))-IF(L29&lt;=8,0,IF(L29&lt;=16,(L29-9)*0.34,IF(L29&lt;=24,(L29-17)*0.34,0))),0)+IF(F29="JEČ",IF(L29=1,34,IF(L29=2,26.04,IF(L29=3,20.6,IF(L29=4,12,IF(L29=5,11,IF(L29=6,10,IF(L29=7,9,IF(L29=8,8,0))))))))+IF(L29&lt;=8,0,IF(L29&lt;=16,6,0))-IF(L29&lt;=8,0,IF(L29&lt;=16,(L29-9)*0.17,0)),0)+IF(F29="JEOF",IF(L29=1,34,IF(L29=2,26.04,IF(L29=3,20.6,IF(L29=4,12,IF(L29=5,11,IF(L29=6,10,IF(L29=7,9,IF(L29=8,8,0))))))))+IF(L29&lt;=8,0,IF(L29&lt;=16,6,0))-IF(L29&lt;=8,0,IF(L29&lt;=16,(L29-9)*0.17,0)),0)+IF(F29="JnPČ",IF(L29=1,51,IF(L29=2,35.7,IF(L29=3,27,IF(L29=4,19.5,IF(L29=5,18,IF(L29=6,16.5,IF(L29=7,15,IF(L29=8,13.5,0))))))))+IF(L29&lt;=8,0,IF(L29&lt;=16,10,0))-IF(L29&lt;=8,0,IF(L29&lt;=16,(L29-9)*0.255,0)),0)+IF(F29="JnEČ",IF(L29=1,25.5,IF(L29=2,19.53,IF(L29=3,15.48,IF(L29=4,9,IF(L29=5,8.25,IF(L29=6,7.5,IF(L29=7,6.75,IF(L29=8,6,0))))))))+IF(L29&lt;=8,0,IF(L29&lt;=16,5,0))-IF(L29&lt;=8,0,IF(L29&lt;=16,(L29-9)*0.1275,0)),0)+IF(F29="JčPČ",IF(L29=1,21.25,IF(L29=2,14.5,IF(L29=3,11.5,IF(L29=4,7,IF(L29=5,6.5,IF(L29=6,6,IF(L29=7,5.5,IF(L29=8,5,0))))))))+IF(L29&lt;=8,0,IF(L29&lt;=16,4,0))-IF(L29&lt;=8,0,IF(L29&lt;=16,(L29-9)*0.10625,0)),0)+IF(F29="JčEČ",IF(L29=1,17,IF(L29=2,13.02,IF(L29=3,10.32,IF(L29=4,6,IF(L29=5,5.5,IF(L29=6,5,IF(L29=7,4.5,IF(L29=8,4,0))))))))+IF(L29&lt;=8,0,IF(L29&lt;=16,3,0))-IF(L29&lt;=8,0,IF(L29&lt;=16,(L29-9)*0.085,0)),0)+IF(F29="NEAK",IF(L29=1,11.48,IF(L29=2,8.79,IF(L29=3,6.97,IF(L29=4,4.05,IF(L29=5,3.71,IF(L29=6,3.38,IF(L29=7,3.04,IF(L29=8,2.7,0))))))))+IF(L29&lt;=8,0,IF(L29&lt;=16,2,IF(L29&lt;=24,1.3,0)))-IF(L29&lt;=8,0,IF(L29&lt;=16,(L29-9)*0.0574,IF(L29&lt;=24,(L29-17)*0.0574,0))),0))*IF(L29&lt;0,1,IF(OR(F29="PČ",F29="PŽ",F29="PT"),IF(J29&lt;32,J29/32,1),1))* IF(L29&lt;0,1,IF(OR(F29="EČ",F29="EŽ",F29="JOŽ",F29="JPČ",F29="NEAK"),IF(J29&lt;24,J29/24,1),1))*IF(L29&lt;0,1,IF(OR(F29="PČneol",F29="JEČ",F29="JEOF",F29="JnPČ",F29="JnEČ",F29="JčPČ",F29="JčEČ"),IF(J29&lt;16,J29/16,1),1))*IF(L29&lt;0,1,IF(F29="EČneol",IF(J29&lt;8,J29/8,1),1))</f>
        <v>13</v>
      </c>
      <c r="O29" s="9">
        <f t="shared" ref="O29" si="4">IF(F29="OŽ",N29,IF(H29="Ne",IF(J29*0.3&lt;J29-L29,N29,0),IF(J29*0.1&lt;J29-L29,N29,0)))</f>
        <v>13</v>
      </c>
      <c r="P29" s="4">
        <f t="shared" ref="P29" si="5">IF(O29=0,0,IF(F29="OŽ",IF(L29&gt;35,0,IF(J29&gt;35,(36-L29)*1.836,((36-L29)-(36-J29))*1.836)),0)+IF(F29="PČ",IF(L29&gt;31,0,IF(J29&gt;31,(32-L29)*1.347,((32-L29)-(32-J29))*1.347)),0)+ IF(F29="PČneol",IF(L29&gt;15,0,IF(J29&gt;15,(16-L29)*0.255,((16-L29)-(16-J29))*0.255)),0)+IF(F29="PŽ",IF(L29&gt;31,0,IF(J29&gt;31,(32-L29)*0.255,((32-L29)-(32-J29))*0.255)),0)+IF(F29="EČ",IF(L29&gt;23,0,IF(J29&gt;23,(24-L29)*0.612,((24-L29)-(24-J29))*0.612)),0)+IF(F29="EČneol",IF(L29&gt;7,0,IF(J29&gt;7,(8-L29)*0.204,((8-L29)-(8-J29))*0.204)),0)+IF(F29="EŽ",IF(L29&gt;23,0,IF(J29&gt;23,(24-L29)*0.204,((24-L29)-(24-J29))*0.204)),0)+IF(F29="PT",IF(L29&gt;31,0,IF(J29&gt;31,(32-L29)*0.204,((32-L29)-(32-J29))*0.204)),0)+IF(F29="JOŽ",IF(L29&gt;23,0,IF(J29&gt;23,(24-L29)*0.255,((24-L29)-(24-J29))*0.255)),0)+IF(F29="JPČ",IF(L29&gt;23,0,IF(J29&gt;23,(24-L29)*0.204,((24-L29)-(24-J29))*0.204)),0)+IF(F29="JEČ",IF(L29&gt;15,0,IF(J29&gt;15,(16-L29)*0.102,((16-L29)-(16-J29))*0.102)),0)+IF(F29="JEOF",IF(L29&gt;15,0,IF(J29&gt;15,(16-L29)*0.102,((16-L29)-(16-J29))*0.102)),0)+IF(F29="JnPČ",IF(L29&gt;15,0,IF(J29&gt;15,(16-L29)*0.153,((16-L29)-(16-J29))*0.153)),0)+IF(F29="JnEČ",IF(L29&gt;15,0,IF(J29&gt;15,(16-L29)*0.0765,((16-L29)-(16-J29))*0.0765)),0)+IF(F29="JčPČ",IF(L29&gt;15,0,IF(J29&gt;15,(16-L29)*0.06375,((16-L29)-(16-J29))*0.06375)),0)+IF(F29="JčEČ",IF(L29&gt;15,0,IF(J29&gt;15,(16-L29)*0.051,((16-L29)-(16-J29))*0.051)),0)+IF(F29="NEAK",IF(L29&gt;23,0,IF(J29&gt;23,(24-L29)*0.03444,((24-L29)-(24-J29))*0.03444)),0))</f>
        <v>1.7850000000000001</v>
      </c>
      <c r="Q29" s="11">
        <f t="shared" ref="Q29" si="6">IF(ISERROR(P29*100/N29),0,(P29*100/N29))</f>
        <v>13.73076923076923</v>
      </c>
      <c r="R29" s="10">
        <f t="shared" ref="R29" si="7">IF(Q29&lt;=30,O29+P29,O29+O29*0.3)*IF(G29=1,0.4,IF(G29=2,0.75,IF(G29="1 (kas 4 m. 1 k. nerengiamos)",0.52,1)))*IF(D29="olimpinė",1,IF(M29="Ne",0.5,1))*IF(OR(A$5="Lietuvos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federacija"),IF(OR(J29&lt;8,K29&lt;16),0,1),1)*E29*IF(I29&lt;=1,1,1/I29)*IF(OR(A$5="Lietuvos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14.785</v>
      </c>
    </row>
    <row r="30" spans="1:19" s="8" customFormat="1">
      <c r="A30" s="60"/>
      <c r="B30" s="60"/>
      <c r="C30" s="12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3"/>
      <c r="O30" s="9"/>
      <c r="P30" s="4"/>
      <c r="Q30" s="11"/>
      <c r="R30" s="10"/>
    </row>
    <row r="31" spans="1:19" s="8" customFormat="1" ht="15.75" customHeight="1">
      <c r="A31" s="67" t="s">
        <v>41</v>
      </c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9"/>
      <c r="R31" s="10">
        <f>SUM(R28:R30)</f>
        <v>26.6875</v>
      </c>
    </row>
    <row r="32" spans="1:19" s="8" customFormat="1" ht="15.75" customHeight="1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6"/>
    </row>
    <row r="33" spans="1:19" s="8" customFormat="1" ht="15.75" customHeight="1">
      <c r="A33" s="24" t="s">
        <v>42</v>
      </c>
      <c r="B33" s="24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6"/>
    </row>
    <row r="34" spans="1:19" s="8" customFormat="1" ht="15.75" customHeight="1">
      <c r="A34" s="49" t="s">
        <v>43</v>
      </c>
      <c r="B34" s="49"/>
      <c r="C34" s="49"/>
      <c r="D34" s="49"/>
      <c r="E34" s="49"/>
      <c r="F34" s="49"/>
      <c r="G34" s="49"/>
      <c r="H34" s="49"/>
      <c r="I34" s="49"/>
      <c r="J34" s="15"/>
      <c r="K34" s="15"/>
      <c r="L34" s="15"/>
      <c r="M34" s="15"/>
      <c r="N34" s="15"/>
      <c r="O34" s="15"/>
      <c r="P34" s="15"/>
      <c r="Q34" s="15"/>
      <c r="R34" s="16"/>
    </row>
    <row r="35" spans="1:19" s="8" customFormat="1" ht="15.75" customHeight="1">
      <c r="A35" s="49"/>
      <c r="B35" s="49"/>
      <c r="C35" s="49"/>
      <c r="D35" s="49"/>
      <c r="E35" s="49"/>
      <c r="F35" s="49"/>
      <c r="G35" s="49"/>
      <c r="H35" s="49"/>
      <c r="I35" s="49"/>
      <c r="J35" s="15"/>
      <c r="K35" s="15"/>
      <c r="L35" s="15"/>
      <c r="M35" s="15"/>
      <c r="N35" s="15"/>
      <c r="O35" s="15"/>
      <c r="P35" s="15"/>
      <c r="Q35" s="15"/>
      <c r="R35" s="16"/>
    </row>
    <row r="36" spans="1:19" s="8" customFormat="1" ht="5.45" customHeight="1">
      <c r="A36" s="14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6"/>
    </row>
    <row r="37" spans="1:19" s="8" customFormat="1" ht="13.9" customHeight="1">
      <c r="A37" s="70" t="s">
        <v>44</v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56"/>
    </row>
    <row r="38" spans="1:19" s="8" customFormat="1" ht="13.9" customHeight="1">
      <c r="A38" s="63" t="s">
        <v>27</v>
      </c>
      <c r="B38" s="64"/>
      <c r="C38" s="64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6"/>
    </row>
    <row r="39" spans="1:19" s="8" customFormat="1">
      <c r="A39" s="70" t="s">
        <v>45</v>
      </c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56"/>
    </row>
    <row r="40" spans="1:19" s="8" customFormat="1" ht="75">
      <c r="A40" s="60">
        <v>1</v>
      </c>
      <c r="B40" s="60" t="s">
        <v>46</v>
      </c>
      <c r="C40" s="12" t="s">
        <v>47</v>
      </c>
      <c r="D40" s="60" t="s">
        <v>30</v>
      </c>
      <c r="E40" s="60">
        <v>4</v>
      </c>
      <c r="F40" s="60" t="s">
        <v>48</v>
      </c>
      <c r="G40" s="60">
        <v>1</v>
      </c>
      <c r="H40" s="60" t="s">
        <v>32</v>
      </c>
      <c r="I40" s="60"/>
      <c r="J40" s="60">
        <v>18</v>
      </c>
      <c r="K40" s="60"/>
      <c r="L40" s="60">
        <v>16</v>
      </c>
      <c r="M40" s="60" t="s">
        <v>32</v>
      </c>
      <c r="N40" s="3">
        <f t="shared" ref="N40" si="8">(IF(F40="OŽ",IF(L40=1,550.8,IF(L40=2,426.38,IF(L40=3,342.14,IF(L40=4,181.44,IF(L40=5,168.48,IF(L40=6,155.52,IF(L40=7,148.5,IF(L40=8,144,0))))))))+IF(L40&lt;=8,0,IF(L40&lt;=16,137.7,IF(L40&lt;=24,108,IF(L40&lt;=32,80.1,IF(L40&lt;=36,52.2,0)))))-IF(L40&lt;=8,0,IF(L40&lt;=16,(L40-9)*2.754,IF(L40&lt;=24,(L40-17)* 2.754,IF(L40&lt;=32,(L40-25)* 2.754,IF(L40&lt;=36,(L40-33)*2.754,0))))),0)+IF(F40="PČ",IF(L40=1,449,IF(L40=2,314.6,IF(L40=3,238,IF(L40=4,172,IF(L40=5,159,IF(L40=6,145,IF(L40=7,132,IF(L40=8,119,0))))))))+IF(L40&lt;=8,0,IF(L40&lt;=16,88,IF(L40&lt;=24,55,IF(L40&lt;=32,22,0))))-IF(L40&lt;=8,0,IF(L40&lt;=16,(L40-9)*2.245,IF(L40&lt;=24,(L40-17)*2.245,IF(L40&lt;=32,(L40-25)*2.245,0)))),0)+IF(F40="PČneol",IF(L40=1,85,IF(L40=2,64.61,IF(L40=3,50.76,IF(L40=4,16.25,IF(L40=5,15,IF(L40=6,13.75,IF(L40=7,12.5,IF(L40=8,11.25,0))))))))+IF(L40&lt;=8,0,IF(L40&lt;=16,9,0))-IF(L40&lt;=8,0,IF(L40&lt;=16,(L40-9)*0.425,0)),0)+IF(F40="PŽ",IF(L40=1,85,IF(L40=2,59.5,IF(L40=3,45,IF(L40=4,32.5,IF(L40=5,30,IF(L40=6,27.5,IF(L40=7,25,IF(L40=8,22.5,0))))))))+IF(L40&lt;=8,0,IF(L40&lt;=16,19,IF(L40&lt;=24,13,IF(L40&lt;=32,8,0))))-IF(L40&lt;=8,0,IF(L40&lt;=16,(L40-9)*0.425,IF(L40&lt;=24,(L40-17)*0.425,IF(L40&lt;=32,(L40-25)*0.425,0)))),0)+IF(F40="EČ",IF(L40=1,204,IF(L40=2,156.24,IF(L40=3,123.84,IF(L40=4,72,IF(L40=5,66,IF(L40=6,60,IF(L40=7,54,IF(L40=8,48,0))))))))+IF(L40&lt;=8,0,IF(L40&lt;=16,40,IF(L40&lt;=24,25,0)))-IF(L40&lt;=8,0,IF(L40&lt;=16,(L40-9)*1.02,IF(L40&lt;=24,(L40-17)*1.02,0))),0)+IF(F40="EČneol",IF(L40=1,68,IF(L40=2,51.69,IF(L40=3,40.61,IF(L40=4,13,IF(L40=5,12,IF(L40=6,11,IF(L40=7,10,IF(L40=8,9,0)))))))))+IF(F40="EŽ",IF(L40=1,68,IF(L40=2,47.6,IF(L40=3,36,IF(L40=4,18,IF(L40=5,16.5,IF(L40=6,15,IF(L40=7,13.5,IF(L40=8,12,0))))))))+IF(L40&lt;=8,0,IF(L40&lt;=16,10,IF(L40&lt;=24,6,0)))-IF(L40&lt;=8,0,IF(L40&lt;=16,(L40-9)*0.34,IF(L40&lt;=24,(L40-17)*0.34,0))),0)+IF(F40="PT",IF(L40=1,68,IF(L40=2,52.08,IF(L40=3,41.28,IF(L40=4,24,IF(L40=5,22,IF(L40=6,20,IF(L40=7,18,IF(L40=8,16,0))))))))+IF(L40&lt;=8,0,IF(L40&lt;=16,13,IF(L40&lt;=24,9,IF(L40&lt;=32,4,0))))-IF(L40&lt;=8,0,IF(L40&lt;=16,(L40-9)*0.34,IF(L40&lt;=24,(L40-17)*0.34,IF(L40&lt;=32,(L40-25)*0.34,0)))),0)+IF(F40="JOŽ",IF(L40=1,85,IF(L40=2,59.5,IF(L40=3,45,IF(L40=4,32.5,IF(L40=5,30,IF(L40=6,27.5,IF(L40=7,25,IF(L40=8,22.5,0))))))))+IF(L40&lt;=8,0,IF(L40&lt;=16,19,IF(L40&lt;=24,13,0)))-IF(L40&lt;=8,0,IF(L40&lt;=16,(L40-9)*0.425,IF(L40&lt;=24,(L40-17)*0.425,0))),0)+IF(F40="JPČ",IF(L40=1,68,IF(L40=2,47.6,IF(L40=3,36,IF(L40=4,26,IF(L40=5,24,IF(L40=6,22,IF(L40=7,20,IF(L40=8,18,0))))))))+IF(L40&lt;=8,0,IF(L40&lt;=16,13,IF(L40&lt;=24,9,0)))-IF(L40&lt;=8,0,IF(L40&lt;=16,(L40-9)*0.34,IF(L40&lt;=24,(L40-17)*0.34,0))),0)+IF(F40="JEČ",IF(L40=1,34,IF(L40=2,26.04,IF(L40=3,20.6,IF(L40=4,12,IF(L40=5,11,IF(L40=6,10,IF(L40=7,9,IF(L40=8,8,0))))))))+IF(L40&lt;=8,0,IF(L40&lt;=16,6,0))-IF(L40&lt;=8,0,IF(L40&lt;=16,(L40-9)*0.17,0)),0)+IF(F40="JEOF",IF(L40=1,34,IF(L40=2,26.04,IF(L40=3,20.6,IF(L40=4,12,IF(L40=5,11,IF(L40=6,10,IF(L40=7,9,IF(L40=8,8,0))))))))+IF(L40&lt;=8,0,IF(L40&lt;=16,6,0))-IF(L40&lt;=8,0,IF(L40&lt;=16,(L40-9)*0.17,0)),0)+IF(F40="JnPČ",IF(L40=1,51,IF(L40=2,35.7,IF(L40=3,27,IF(L40=4,19.5,IF(L40=5,18,IF(L40=6,16.5,IF(L40=7,15,IF(L40=8,13.5,0))))))))+IF(L40&lt;=8,0,IF(L40&lt;=16,10,0))-IF(L40&lt;=8,0,IF(L40&lt;=16,(L40-9)*0.255,0)),0)+IF(F40="JnEČ",IF(L40=1,25.5,IF(L40=2,19.53,IF(L40=3,15.48,IF(L40=4,9,IF(L40=5,8.25,IF(L40=6,7.5,IF(L40=7,6.75,IF(L40=8,6,0))))))))+IF(L40&lt;=8,0,IF(L40&lt;=16,5,0))-IF(L40&lt;=8,0,IF(L40&lt;=16,(L40-9)*0.1275,0)),0)+IF(F40="JčPČ",IF(L40=1,21.25,IF(L40=2,14.5,IF(L40=3,11.5,IF(L40=4,7,IF(L40=5,6.5,IF(L40=6,6,IF(L40=7,5.5,IF(L40=8,5,0))))))))+IF(L40&lt;=8,0,IF(L40&lt;=16,4,0))-IF(L40&lt;=8,0,IF(L40&lt;=16,(L40-9)*0.10625,0)),0)+IF(F40="JčEČ",IF(L40=1,17,IF(L40=2,13.02,IF(L40=3,10.32,IF(L40=4,6,IF(L40=5,5.5,IF(L40=6,5,IF(L40=7,4.5,IF(L40=8,4,0))))))))+IF(L40&lt;=8,0,IF(L40&lt;=16,3,0))-IF(L40&lt;=8,0,IF(L40&lt;=16,(L40-9)*0.085,0)),0)+IF(F40="NEAK",IF(L40=1,11.48,IF(L40=2,8.79,IF(L40=3,6.97,IF(L40=4,4.05,IF(L40=5,3.71,IF(L40=6,3.38,IF(L40=7,3.04,IF(L40=8,2.7,0))))))))+IF(L40&lt;=8,0,IF(L40&lt;=16,2,IF(L40&lt;=24,1.3,0)))-IF(L40&lt;=8,0,IF(L40&lt;=16,(L40-9)*0.0574,IF(L40&lt;=24,(L40-17)*0.0574,0))),0))*IF(L40&lt;0,1,IF(OR(F40="PČ",F40="PŽ",F40="PT"),IF(J40&lt;32,J40/32,1),1))* IF(L40&lt;0,1,IF(OR(F40="EČ",F40="EŽ",F40="JOŽ",F40="JPČ",F40="NEAK"),IF(J40&lt;24,J40/24,1),1))*IF(L40&lt;0,1,IF(OR(F40="PČneol",F40="JEČ",F40="JEOF",F40="JnPČ",F40="JnEČ",F40="JčPČ",F40="JčEČ"),IF(J40&lt;16,J40/16,1),1))*IF(L40&lt;0,1,IF(F40="EČneol",IF(J40&lt;8,J40/8,1),1))</f>
        <v>7.9649999999999999</v>
      </c>
      <c r="O40" s="9">
        <f t="shared" ref="O40" si="9">IF(F40="OŽ",N40,IF(H40="Ne",IF(J40*0.3&lt;J40-L40,N40,0),IF(J40*0.1&lt;J40-L40,N40,0)))</f>
        <v>7.9649999999999999</v>
      </c>
      <c r="P40" s="4">
        <f t="shared" ref="P40" si="10">IF(O40=0,0,IF(F40="OŽ",IF(L40&gt;35,0,IF(J40&gt;35,(36-L40)*1.836,((36-L40)-(36-J40))*1.836)),0)+IF(F40="PČ",IF(L40&gt;31,0,IF(J40&gt;31,(32-L40)*1.347,((32-L40)-(32-J40))*1.347)),0)+ IF(F40="PČneol",IF(L40&gt;15,0,IF(J40&gt;15,(16-L40)*0.255,((16-L40)-(16-J40))*0.255)),0)+IF(F40="PŽ",IF(L40&gt;31,0,IF(J40&gt;31,(32-L40)*0.255,((32-L40)-(32-J40))*0.255)),0)+IF(F40="EČ",IF(L40&gt;23,0,IF(J40&gt;23,(24-L40)*0.612,((24-L40)-(24-J40))*0.612)),0)+IF(F40="EČneol",IF(L40&gt;7,0,IF(J40&gt;7,(8-L40)*0.204,((8-L40)-(8-J40))*0.204)),0)+IF(F40="EŽ",IF(L40&gt;23,0,IF(J40&gt;23,(24-L40)*0.204,((24-L40)-(24-J40))*0.204)),0)+IF(F40="PT",IF(L40&gt;31,0,IF(J40&gt;31,(32-L40)*0.204,((32-L40)-(32-J40))*0.204)),0)+IF(F40="JOŽ",IF(L40&gt;23,0,IF(J40&gt;23,(24-L40)*0.255,((24-L40)-(24-J40))*0.255)),0)+IF(F40="JPČ",IF(L40&gt;23,0,IF(J40&gt;23,(24-L40)*0.204,((24-L40)-(24-J40))*0.204)),0)+IF(F40="JEČ",IF(L40&gt;15,0,IF(J40&gt;15,(16-L40)*0.102,((16-L40)-(16-J40))*0.102)),0)+IF(F40="JEOF",IF(L40&gt;15,0,IF(J40&gt;15,(16-L40)*0.102,((16-L40)-(16-J40))*0.102)),0)+IF(F40="JnPČ",IF(L40&gt;15,0,IF(J40&gt;15,(16-L40)*0.153,((16-L40)-(16-J40))*0.153)),0)+IF(F40="JnEČ",IF(L40&gt;15,0,IF(J40&gt;15,(16-L40)*0.0765,((16-L40)-(16-J40))*0.0765)),0)+IF(F40="JčPČ",IF(L40&gt;15,0,IF(J40&gt;15,(16-L40)*0.06375,((16-L40)-(16-J40))*0.06375)),0)+IF(F40="JčEČ",IF(L40&gt;15,0,IF(J40&gt;15,(16-L40)*0.051,((16-L40)-(16-J40))*0.051)),0)+IF(F40="NEAK",IF(L40&gt;23,0,IF(J40&gt;23,(24-L40)*0.03444,((24-L40)-(24-J40))*0.03444)),0))</f>
        <v>0.40799999999999997</v>
      </c>
      <c r="Q40" s="11">
        <f t="shared" ref="Q40" si="11">IF(ISERROR(P40*100/N40),0,(P40*100/N40))</f>
        <v>5.1224105461393599</v>
      </c>
      <c r="R40" s="10">
        <f t="shared" ref="R40" si="12">IF(Q40&lt;=30,O40+P40,O40+O40*0.3)*IF(G40=1,0.4,IF(G40=2,0.75,IF(G40="1 (kas 4 m. 1 k. nerengiamos)",0.52,1)))*IF(D40="olimpinė",1,IF(M40="Ne",0.5,1))*IF(OR(A$5="Lietuvos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federacija"),IF(OR(J40&lt;8,K40&lt;16),0,1),1)*E40*IF(I40&lt;=1,1,1/I40)*IF(OR(A$5="Lietuvos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13.396799999999999</v>
      </c>
    </row>
    <row r="41" spans="1:19" s="8" customFormat="1" ht="15.75" customHeight="1">
      <c r="A41" s="72" t="s">
        <v>41</v>
      </c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4"/>
      <c r="R41" s="10">
        <f>SUM(R40:R40)</f>
        <v>13.396799999999999</v>
      </c>
    </row>
    <row r="42" spans="1:19" s="8" customFormat="1" ht="15.75" customHeight="1">
      <c r="A42" s="24" t="s">
        <v>49</v>
      </c>
      <c r="B42" s="24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6"/>
    </row>
    <row r="43" spans="1:19" s="8" customFormat="1" ht="15.75" customHeight="1">
      <c r="A43" s="49" t="s">
        <v>43</v>
      </c>
      <c r="B43" s="49"/>
      <c r="C43" s="49"/>
      <c r="D43" s="49"/>
      <c r="E43" s="49"/>
      <c r="F43" s="49"/>
      <c r="G43" s="49"/>
      <c r="H43" s="49"/>
      <c r="I43" s="49"/>
      <c r="J43" s="15"/>
      <c r="K43" s="15"/>
      <c r="L43" s="15"/>
      <c r="M43" s="15"/>
      <c r="N43" s="15"/>
      <c r="O43" s="15"/>
      <c r="P43" s="15"/>
      <c r="Q43" s="15"/>
      <c r="R43" s="16"/>
    </row>
    <row r="44" spans="1:19" s="8" customFormat="1" ht="15.75" customHeight="1">
      <c r="A44" s="49"/>
      <c r="B44" s="49"/>
      <c r="C44" s="49"/>
      <c r="D44" s="49"/>
      <c r="E44" s="49"/>
      <c r="F44" s="49"/>
      <c r="G44" s="49"/>
      <c r="H44" s="49"/>
      <c r="I44" s="49"/>
      <c r="J44" s="15"/>
      <c r="K44" s="15"/>
      <c r="L44" s="15"/>
      <c r="M44" s="15"/>
      <c r="N44" s="15"/>
      <c r="O44" s="15"/>
      <c r="P44" s="15"/>
      <c r="Q44" s="15"/>
      <c r="R44" s="16"/>
    </row>
    <row r="45" spans="1:19" s="8" customFormat="1" ht="15.75" customHeight="1">
      <c r="A45" s="70" t="s">
        <v>50</v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56"/>
    </row>
    <row r="46" spans="1:19" ht="15.75" customHeight="1">
      <c r="A46" s="63" t="s">
        <v>27</v>
      </c>
      <c r="B46" s="64"/>
      <c r="C46" s="64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6"/>
      <c r="R46" s="8"/>
      <c r="S46" s="8"/>
    </row>
    <row r="47" spans="1:19" ht="15.75" customHeight="1">
      <c r="A47" s="70" t="s">
        <v>51</v>
      </c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56"/>
      <c r="R47" s="8"/>
      <c r="S47" s="8"/>
    </row>
    <row r="48" spans="1:19" s="7" customFormat="1" ht="30">
      <c r="A48" s="60">
        <v>1</v>
      </c>
      <c r="B48" s="60" t="s">
        <v>52</v>
      </c>
      <c r="C48" s="12" t="s">
        <v>40</v>
      </c>
      <c r="D48" s="60" t="s">
        <v>30</v>
      </c>
      <c r="E48" s="60">
        <v>1</v>
      </c>
      <c r="F48" s="60" t="s">
        <v>31</v>
      </c>
      <c r="G48" s="60">
        <v>1</v>
      </c>
      <c r="H48" s="60" t="s">
        <v>32</v>
      </c>
      <c r="I48" s="60"/>
      <c r="J48" s="60">
        <v>161</v>
      </c>
      <c r="K48" s="60"/>
      <c r="L48" s="60">
        <v>18</v>
      </c>
      <c r="M48" s="60" t="s">
        <v>32</v>
      </c>
      <c r="N48" s="3">
        <f t="shared" ref="N48" si="13">(IF(F48="OŽ",IF(L48=1,550.8,IF(L48=2,426.38,IF(L48=3,342.14,IF(L48=4,181.44,IF(L48=5,168.48,IF(L48=6,155.52,IF(L48=7,148.5,IF(L48=8,144,0))))))))+IF(L48&lt;=8,0,IF(L48&lt;=16,137.7,IF(L48&lt;=24,108,IF(L48&lt;=32,80.1,IF(L48&lt;=36,52.2,0)))))-IF(L48&lt;=8,0,IF(L48&lt;=16,(L48-9)*2.754,IF(L48&lt;=24,(L48-17)* 2.754,IF(L48&lt;=32,(L48-25)* 2.754,IF(L48&lt;=36,(L48-33)*2.754,0))))),0)+IF(F48="PČ",IF(L48=1,449,IF(L48=2,314.6,IF(L48=3,238,IF(L48=4,172,IF(L48=5,159,IF(L48=6,145,IF(L48=7,132,IF(L48=8,119,0))))))))+IF(L48&lt;=8,0,IF(L48&lt;=16,88,IF(L48&lt;=24,55,IF(L48&lt;=32,22,0))))-IF(L48&lt;=8,0,IF(L48&lt;=16,(L48-9)*2.245,IF(L48&lt;=24,(L48-17)*2.245,IF(L48&lt;=32,(L48-25)*2.245,0)))),0)+IF(F48="PČneol",IF(L48=1,85,IF(L48=2,64.61,IF(L48=3,50.76,IF(L48=4,16.25,IF(L48=5,15,IF(L48=6,13.75,IF(L48=7,12.5,IF(L48=8,11.25,0))))))))+IF(L48&lt;=8,0,IF(L48&lt;=16,9,0))-IF(L48&lt;=8,0,IF(L48&lt;=16,(L48-9)*0.425,0)),0)+IF(F48="PŽ",IF(L48=1,85,IF(L48=2,59.5,IF(L48=3,45,IF(L48=4,32.5,IF(L48=5,30,IF(L48=6,27.5,IF(L48=7,25,IF(L48=8,22.5,0))))))))+IF(L48&lt;=8,0,IF(L48&lt;=16,19,IF(L48&lt;=24,13,IF(L48&lt;=32,8,0))))-IF(L48&lt;=8,0,IF(L48&lt;=16,(L48-9)*0.425,IF(L48&lt;=24,(L48-17)*0.425,IF(L48&lt;=32,(L48-25)*0.425,0)))),0)+IF(F48="EČ",IF(L48=1,204,IF(L48=2,156.24,IF(L48=3,123.84,IF(L48=4,72,IF(L48=5,66,IF(L48=6,60,IF(L48=7,54,IF(L48=8,48,0))))))))+IF(L48&lt;=8,0,IF(L48&lt;=16,40,IF(L48&lt;=24,25,0)))-IF(L48&lt;=8,0,IF(L48&lt;=16,(L48-9)*1.02,IF(L48&lt;=24,(L48-17)*1.02,0))),0)+IF(F48="EČneol",IF(L48=1,68,IF(L48=2,51.69,IF(L48=3,40.61,IF(L48=4,13,IF(L48=5,12,IF(L48=6,11,IF(L48=7,10,IF(L48=8,9,0)))))))))+IF(F48="EŽ",IF(L48=1,68,IF(L48=2,47.6,IF(L48=3,36,IF(L48=4,18,IF(L48=5,16.5,IF(L48=6,15,IF(L48=7,13.5,IF(L48=8,12,0))))))))+IF(L48&lt;=8,0,IF(L48&lt;=16,10,IF(L48&lt;=24,6,0)))-IF(L48&lt;=8,0,IF(L48&lt;=16,(L48-9)*0.34,IF(L48&lt;=24,(L48-17)*0.34,0))),0)+IF(F48="PT",IF(L48=1,68,IF(L48=2,52.08,IF(L48=3,41.28,IF(L48=4,24,IF(L48=5,22,IF(L48=6,20,IF(L48=7,18,IF(L48=8,16,0))))))))+IF(L48&lt;=8,0,IF(L48&lt;=16,13,IF(L48&lt;=24,9,IF(L48&lt;=32,4,0))))-IF(L48&lt;=8,0,IF(L48&lt;=16,(L48-9)*0.34,IF(L48&lt;=24,(L48-17)*0.34,IF(L48&lt;=32,(L48-25)*0.34,0)))),0)+IF(F48="JOŽ",IF(L48=1,85,IF(L48=2,59.5,IF(L48=3,45,IF(L48=4,32.5,IF(L48=5,30,IF(L48=6,27.5,IF(L48=7,25,IF(L48=8,22.5,0))))))))+IF(L48&lt;=8,0,IF(L48&lt;=16,19,IF(L48&lt;=24,13,0)))-IF(L48&lt;=8,0,IF(L48&lt;=16,(L48-9)*0.425,IF(L48&lt;=24,(L48-17)*0.425,0))),0)+IF(F48="JPČ",IF(L48=1,68,IF(L48=2,47.6,IF(L48=3,36,IF(L48=4,26,IF(L48=5,24,IF(L48=6,22,IF(L48=7,20,IF(L48=8,18,0))))))))+IF(L48&lt;=8,0,IF(L48&lt;=16,13,IF(L48&lt;=24,9,0)))-IF(L48&lt;=8,0,IF(L48&lt;=16,(L48-9)*0.34,IF(L48&lt;=24,(L48-17)*0.34,0))),0)+IF(F48="JEČ",IF(L48=1,34,IF(L48=2,26.04,IF(L48=3,20.6,IF(L48=4,12,IF(L48=5,11,IF(L48=6,10,IF(L48=7,9,IF(L48=8,8,0))))))))+IF(L48&lt;=8,0,IF(L48&lt;=16,6,0))-IF(L48&lt;=8,0,IF(L48&lt;=16,(L48-9)*0.17,0)),0)+IF(F48="JEOF",IF(L48=1,34,IF(L48=2,26.04,IF(L48=3,20.6,IF(L48=4,12,IF(L48=5,11,IF(L48=6,10,IF(L48=7,9,IF(L48=8,8,0))))))))+IF(L48&lt;=8,0,IF(L48&lt;=16,6,0))-IF(L48&lt;=8,0,IF(L48&lt;=16,(L48-9)*0.17,0)),0)+IF(F48="JnPČ",IF(L48=1,51,IF(L48=2,35.7,IF(L48=3,27,IF(L48=4,19.5,IF(L48=5,18,IF(L48=6,16.5,IF(L48=7,15,IF(L48=8,13.5,0))))))))+IF(L48&lt;=8,0,IF(L48&lt;=16,10,0))-IF(L48&lt;=8,0,IF(L48&lt;=16,(L48-9)*0.255,0)),0)+IF(F48="JnEČ",IF(L48=1,25.5,IF(L48=2,19.53,IF(L48=3,15.48,IF(L48=4,9,IF(L48=5,8.25,IF(L48=6,7.5,IF(L48=7,6.75,IF(L48=8,6,0))))))))+IF(L48&lt;=8,0,IF(L48&lt;=16,5,0))-IF(L48&lt;=8,0,IF(L48&lt;=16,(L48-9)*0.1275,0)),0)+IF(F48="JčPČ",IF(L48=1,21.25,IF(L48=2,14.5,IF(L48=3,11.5,IF(L48=4,7,IF(L48=5,6.5,IF(L48=6,6,IF(L48=7,5.5,IF(L48=8,5,0))))))))+IF(L48&lt;=8,0,IF(L48&lt;=16,4,0))-IF(L48&lt;=8,0,IF(L48&lt;=16,(L48-9)*0.10625,0)),0)+IF(F48="JčEČ",IF(L48=1,17,IF(L48=2,13.02,IF(L48=3,10.32,IF(L48=4,6,IF(L48=5,5.5,IF(L48=6,5,IF(L48=7,4.5,IF(L48=8,4,0))))))))+IF(L48&lt;=8,0,IF(L48&lt;=16,3,0))-IF(L48&lt;=8,0,IF(L48&lt;=16,(L48-9)*0.085,0)),0)+IF(F48="NEAK",IF(L48=1,11.48,IF(L48=2,8.79,IF(L48=3,6.97,IF(L48=4,4.05,IF(L48=5,3.71,IF(L48=6,3.38,IF(L48=7,3.04,IF(L48=8,2.7,0))))))))+IF(L48&lt;=8,0,IF(L48&lt;=16,2,IF(L48&lt;=24,1.3,0)))-IF(L48&lt;=8,0,IF(L48&lt;=16,(L48-9)*0.0574,IF(L48&lt;=24,(L48-17)*0.0574,0))),0))*IF(L48&lt;0,1,IF(OR(F48="PČ",F48="PŽ",F48="PT"),IF(J48&lt;32,J48/32,1),1))* IF(L48&lt;0,1,IF(OR(F48="EČ",F48="EŽ",F48="JOŽ",F48="JPČ",F48="NEAK"),IF(J48&lt;24,J48/24,1),1))*IF(L48&lt;0,1,IF(OR(F48="PČneol",F48="JEČ",F48="JEOF",F48="JnPČ",F48="JnEČ",F48="JčPČ",F48="JčEČ"),IF(J48&lt;16,J48/16,1),1))*IF(L48&lt;0,1,IF(F48="EČneol",IF(J48&lt;8,J48/8,1),1))</f>
        <v>23.98</v>
      </c>
      <c r="O48" s="9">
        <f t="shared" ref="O48" si="14">IF(F48="OŽ",N48,IF(H48="Ne",IF(J48*0.3&lt;J48-L48,N48,0),IF(J48*0.1&lt;J48-L48,N48,0)))</f>
        <v>23.98</v>
      </c>
      <c r="P48" s="4">
        <f t="shared" ref="P48" si="15">IF(O48=0,0,IF(F48="OŽ",IF(L48&gt;35,0,IF(J48&gt;35,(36-L48)*1.836,((36-L48)-(36-J48))*1.836)),0)+IF(F48="PČ",IF(L48&gt;31,0,IF(J48&gt;31,(32-L48)*1.347,((32-L48)-(32-J48))*1.347)),0)+ IF(F48="PČneol",IF(L48&gt;15,0,IF(J48&gt;15,(16-L48)*0.255,((16-L48)-(16-J48))*0.255)),0)+IF(F48="PŽ",IF(L48&gt;31,0,IF(J48&gt;31,(32-L48)*0.255,((32-L48)-(32-J48))*0.255)),0)+IF(F48="EČ",IF(L48&gt;23,0,IF(J48&gt;23,(24-L48)*0.612,((24-L48)-(24-J48))*0.612)),0)+IF(F48="EČneol",IF(L48&gt;7,0,IF(J48&gt;7,(8-L48)*0.204,((8-L48)-(8-J48))*0.204)),0)+IF(F48="EŽ",IF(L48&gt;23,0,IF(J48&gt;23,(24-L48)*0.204,((24-L48)-(24-J48))*0.204)),0)+IF(F48="PT",IF(L48&gt;31,0,IF(J48&gt;31,(32-L48)*0.204,((32-L48)-(32-J48))*0.204)),0)+IF(F48="JOŽ",IF(L48&gt;23,0,IF(J48&gt;23,(24-L48)*0.255,((24-L48)-(24-J48))*0.255)),0)+IF(F48="JPČ",IF(L48&gt;23,0,IF(J48&gt;23,(24-L48)*0.204,((24-L48)-(24-J48))*0.204)),0)+IF(F48="JEČ",IF(L48&gt;15,0,IF(J48&gt;15,(16-L48)*0.102,((16-L48)-(16-J48))*0.102)),0)+IF(F48="JEOF",IF(L48&gt;15,0,IF(J48&gt;15,(16-L48)*0.102,((16-L48)-(16-J48))*0.102)),0)+IF(F48="JnPČ",IF(L48&gt;15,0,IF(J48&gt;15,(16-L48)*0.153,((16-L48)-(16-J48))*0.153)),0)+IF(F48="JnEČ",IF(L48&gt;15,0,IF(J48&gt;15,(16-L48)*0.0765,((16-L48)-(16-J48))*0.0765)),0)+IF(F48="JčPČ",IF(L48&gt;15,0,IF(J48&gt;15,(16-L48)*0.06375,((16-L48)-(16-J48))*0.06375)),0)+IF(F48="JčEČ",IF(L48&gt;15,0,IF(J48&gt;15,(16-L48)*0.051,((16-L48)-(16-J48))*0.051)),0)+IF(F48="NEAK",IF(L48&gt;23,0,IF(J48&gt;23,(24-L48)*0.03444,((24-L48)-(24-J48))*0.03444)),0))</f>
        <v>3.6719999999999997</v>
      </c>
      <c r="Q48" s="11">
        <f t="shared" ref="Q48" si="16">IF(ISERROR(P48*100/N48),0,(P48*100/N48))</f>
        <v>15.312760633861551</v>
      </c>
      <c r="R48" s="10">
        <f t="shared" ref="R48" si="17">IF(Q48&lt;=30,O48+P48,O48+O48*0.3)*IF(G48=1,0.4,IF(G48=2,0.75,IF(G48="1 (kas 4 m. 1 k. nerengiamos)",0.52,1)))*IF(D48="olimpinė",1,IF(M48="Ne",0.5,1))*IF(OR(A$5="Lietuvos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federacija"),IF(OR(J48&lt;8,K48&lt;16),0,1),1)*E48*IF(I48&lt;=1,1,1/I48)*IF(OR(A$5="Lietuvos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11.0608</v>
      </c>
      <c r="S48" s="8"/>
    </row>
    <row r="49" spans="1:19">
      <c r="A49" s="67" t="s">
        <v>41</v>
      </c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9"/>
      <c r="R49" s="10">
        <f>SUM(R48:R48)</f>
        <v>11.0608</v>
      </c>
      <c r="S49" s="8"/>
    </row>
    <row r="50" spans="1:19">
      <c r="A50" s="14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6"/>
      <c r="S50" s="8"/>
    </row>
    <row r="51" spans="1:19" ht="15.75">
      <c r="A51" s="24" t="s">
        <v>53</v>
      </c>
      <c r="B51" s="24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6"/>
      <c r="S51" s="8"/>
    </row>
    <row r="52" spans="1:19">
      <c r="A52" s="49" t="s">
        <v>43</v>
      </c>
      <c r="B52" s="49"/>
      <c r="C52" s="49"/>
      <c r="D52" s="49"/>
      <c r="E52" s="49"/>
      <c r="F52" s="49"/>
      <c r="G52" s="49"/>
      <c r="H52" s="49"/>
      <c r="I52" s="49"/>
      <c r="J52" s="15"/>
      <c r="K52" s="15"/>
      <c r="L52" s="15"/>
      <c r="M52" s="15"/>
      <c r="N52" s="15"/>
      <c r="O52" s="15"/>
      <c r="P52" s="15"/>
      <c r="Q52" s="15"/>
      <c r="R52" s="16"/>
      <c r="S52" s="8"/>
    </row>
    <row r="53" spans="1:19" s="8" customFormat="1">
      <c r="A53" s="49"/>
      <c r="B53" s="49"/>
      <c r="C53" s="49"/>
      <c r="D53" s="49"/>
      <c r="E53" s="49"/>
      <c r="F53" s="49"/>
      <c r="G53" s="49"/>
      <c r="H53" s="49"/>
      <c r="I53" s="49"/>
      <c r="J53" s="15"/>
      <c r="K53" s="15"/>
      <c r="L53" s="15"/>
      <c r="M53" s="15"/>
      <c r="N53" s="15"/>
      <c r="O53" s="15"/>
      <c r="P53" s="15"/>
      <c r="Q53" s="15"/>
      <c r="R53" s="16"/>
    </row>
    <row r="54" spans="1:19">
      <c r="A54" s="70" t="s">
        <v>54</v>
      </c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56"/>
      <c r="R54" s="8"/>
      <c r="S54" s="8"/>
    </row>
    <row r="55" spans="1:19" ht="18">
      <c r="A55" s="63" t="s">
        <v>27</v>
      </c>
      <c r="B55" s="64"/>
      <c r="C55" s="64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6"/>
      <c r="R55" s="8"/>
      <c r="S55" s="8"/>
    </row>
    <row r="56" spans="1:19">
      <c r="A56" s="60">
        <v>1</v>
      </c>
      <c r="B56" s="60" t="s">
        <v>28</v>
      </c>
      <c r="C56" s="12" t="s">
        <v>29</v>
      </c>
      <c r="D56" s="60" t="s">
        <v>30</v>
      </c>
      <c r="E56" s="60">
        <v>1</v>
      </c>
      <c r="F56" s="60" t="s">
        <v>48</v>
      </c>
      <c r="G56" s="60">
        <v>1</v>
      </c>
      <c r="H56" s="60" t="s">
        <v>32</v>
      </c>
      <c r="I56" s="60"/>
      <c r="J56" s="60">
        <v>92</v>
      </c>
      <c r="K56" s="60"/>
      <c r="L56" s="60">
        <v>11</v>
      </c>
      <c r="M56" s="60" t="s">
        <v>32</v>
      </c>
      <c r="N56" s="3">
        <f t="shared" ref="N56" si="18">(IF(F56="OŽ",IF(L56=1,550.8,IF(L56=2,426.38,IF(L56=3,342.14,IF(L56=4,181.44,IF(L56=5,168.48,IF(L56=6,155.52,IF(L56=7,148.5,IF(L56=8,144,0))))))))+IF(L56&lt;=8,0,IF(L56&lt;=16,137.7,IF(L56&lt;=24,108,IF(L56&lt;=32,80.1,IF(L56&lt;=36,52.2,0)))))-IF(L56&lt;=8,0,IF(L56&lt;=16,(L56-9)*2.754,IF(L56&lt;=24,(L56-17)* 2.754,IF(L56&lt;=32,(L56-25)* 2.754,IF(L56&lt;=36,(L56-33)*2.754,0))))),0)+IF(F56="PČ",IF(L56=1,449,IF(L56=2,314.6,IF(L56=3,238,IF(L56=4,172,IF(L56=5,159,IF(L56=6,145,IF(L56=7,132,IF(L56=8,119,0))))))))+IF(L56&lt;=8,0,IF(L56&lt;=16,88,IF(L56&lt;=24,55,IF(L56&lt;=32,22,0))))-IF(L56&lt;=8,0,IF(L56&lt;=16,(L56-9)*2.245,IF(L56&lt;=24,(L56-17)*2.245,IF(L56&lt;=32,(L56-25)*2.245,0)))),0)+IF(F56="PČneol",IF(L56=1,85,IF(L56=2,64.61,IF(L56=3,50.76,IF(L56=4,16.25,IF(L56=5,15,IF(L56=6,13.75,IF(L56=7,12.5,IF(L56=8,11.25,0))))))))+IF(L56&lt;=8,0,IF(L56&lt;=16,9,0))-IF(L56&lt;=8,0,IF(L56&lt;=16,(L56-9)*0.425,0)),0)+IF(F56="PŽ",IF(L56=1,85,IF(L56=2,59.5,IF(L56=3,45,IF(L56=4,32.5,IF(L56=5,30,IF(L56=6,27.5,IF(L56=7,25,IF(L56=8,22.5,0))))))))+IF(L56&lt;=8,0,IF(L56&lt;=16,19,IF(L56&lt;=24,13,IF(L56&lt;=32,8,0))))-IF(L56&lt;=8,0,IF(L56&lt;=16,(L56-9)*0.425,IF(L56&lt;=24,(L56-17)*0.425,IF(L56&lt;=32,(L56-25)*0.425,0)))),0)+IF(F56="EČ",IF(L56=1,204,IF(L56=2,156.24,IF(L56=3,123.84,IF(L56=4,72,IF(L56=5,66,IF(L56=6,60,IF(L56=7,54,IF(L56=8,48,0))))))))+IF(L56&lt;=8,0,IF(L56&lt;=16,40,IF(L56&lt;=24,25,0)))-IF(L56&lt;=8,0,IF(L56&lt;=16,(L56-9)*1.02,IF(L56&lt;=24,(L56-17)*1.02,0))),0)+IF(F56="EČneol",IF(L56=1,68,IF(L56=2,51.69,IF(L56=3,40.61,IF(L56=4,13,IF(L56=5,12,IF(L56=6,11,IF(L56=7,10,IF(L56=8,9,0)))))))))+IF(F56="EŽ",IF(L56=1,68,IF(L56=2,47.6,IF(L56=3,36,IF(L56=4,18,IF(L56=5,16.5,IF(L56=6,15,IF(L56=7,13.5,IF(L56=8,12,0))))))))+IF(L56&lt;=8,0,IF(L56&lt;=16,10,IF(L56&lt;=24,6,0)))-IF(L56&lt;=8,0,IF(L56&lt;=16,(L56-9)*0.34,IF(L56&lt;=24,(L56-17)*0.34,0))),0)+IF(F56="PT",IF(L56=1,68,IF(L56=2,52.08,IF(L56=3,41.28,IF(L56=4,24,IF(L56=5,22,IF(L56=6,20,IF(L56=7,18,IF(L56=8,16,0))))))))+IF(L56&lt;=8,0,IF(L56&lt;=16,13,IF(L56&lt;=24,9,IF(L56&lt;=32,4,0))))-IF(L56&lt;=8,0,IF(L56&lt;=16,(L56-9)*0.34,IF(L56&lt;=24,(L56-17)*0.34,IF(L56&lt;=32,(L56-25)*0.34,0)))),0)+IF(F56="JOŽ",IF(L56=1,85,IF(L56=2,59.5,IF(L56=3,45,IF(L56=4,32.5,IF(L56=5,30,IF(L56=6,27.5,IF(L56=7,25,IF(L56=8,22.5,0))))))))+IF(L56&lt;=8,0,IF(L56&lt;=16,19,IF(L56&lt;=24,13,0)))-IF(L56&lt;=8,0,IF(L56&lt;=16,(L56-9)*0.425,IF(L56&lt;=24,(L56-17)*0.425,0))),0)+IF(F56="JPČ",IF(L56=1,68,IF(L56=2,47.6,IF(L56=3,36,IF(L56=4,26,IF(L56=5,24,IF(L56=6,22,IF(L56=7,20,IF(L56=8,18,0))))))))+IF(L56&lt;=8,0,IF(L56&lt;=16,13,IF(L56&lt;=24,9,0)))-IF(L56&lt;=8,0,IF(L56&lt;=16,(L56-9)*0.34,IF(L56&lt;=24,(L56-17)*0.34,0))),0)+IF(F56="JEČ",IF(L56=1,34,IF(L56=2,26.04,IF(L56=3,20.6,IF(L56=4,12,IF(L56=5,11,IF(L56=6,10,IF(L56=7,9,IF(L56=8,8,0))))))))+IF(L56&lt;=8,0,IF(L56&lt;=16,6,0))-IF(L56&lt;=8,0,IF(L56&lt;=16,(L56-9)*0.17,0)),0)+IF(F56="JEOF",IF(L56=1,34,IF(L56=2,26.04,IF(L56=3,20.6,IF(L56=4,12,IF(L56=5,11,IF(L56=6,10,IF(L56=7,9,IF(L56=8,8,0))))))))+IF(L56&lt;=8,0,IF(L56&lt;=16,6,0))-IF(L56&lt;=8,0,IF(L56&lt;=16,(L56-9)*0.17,0)),0)+IF(F56="JnPČ",IF(L56=1,51,IF(L56=2,35.7,IF(L56=3,27,IF(L56=4,19.5,IF(L56=5,18,IF(L56=6,16.5,IF(L56=7,15,IF(L56=8,13.5,0))))))))+IF(L56&lt;=8,0,IF(L56&lt;=16,10,0))-IF(L56&lt;=8,0,IF(L56&lt;=16,(L56-9)*0.255,0)),0)+IF(F56="JnEČ",IF(L56=1,25.5,IF(L56=2,19.53,IF(L56=3,15.48,IF(L56=4,9,IF(L56=5,8.25,IF(L56=6,7.5,IF(L56=7,6.75,IF(L56=8,6,0))))))))+IF(L56&lt;=8,0,IF(L56&lt;=16,5,0))-IF(L56&lt;=8,0,IF(L56&lt;=16,(L56-9)*0.1275,0)),0)+IF(F56="JčPČ",IF(L56=1,21.25,IF(L56=2,14.5,IF(L56=3,11.5,IF(L56=4,7,IF(L56=5,6.5,IF(L56=6,6,IF(L56=7,5.5,IF(L56=8,5,0))))))))+IF(L56&lt;=8,0,IF(L56&lt;=16,4,0))-IF(L56&lt;=8,0,IF(L56&lt;=16,(L56-9)*0.10625,0)),0)+IF(F56="JčEČ",IF(L56=1,17,IF(L56=2,13.02,IF(L56=3,10.32,IF(L56=4,6,IF(L56=5,5.5,IF(L56=6,5,IF(L56=7,4.5,IF(L56=8,4,0))))))))+IF(L56&lt;=8,0,IF(L56&lt;=16,3,0))-IF(L56&lt;=8,0,IF(L56&lt;=16,(L56-9)*0.085,0)),0)+IF(F56="NEAK",IF(L56=1,11.48,IF(L56=2,8.79,IF(L56=3,6.97,IF(L56=4,4.05,IF(L56=5,3.71,IF(L56=6,3.38,IF(L56=7,3.04,IF(L56=8,2.7,0))))))))+IF(L56&lt;=8,0,IF(L56&lt;=16,2,IF(L56&lt;=24,1.3,0)))-IF(L56&lt;=8,0,IF(L56&lt;=16,(L56-9)*0.0574,IF(L56&lt;=24,(L56-17)*0.0574,0))),0))*IF(L56&lt;0,1,IF(OR(F56="PČ",F56="PŽ",F56="PT"),IF(J56&lt;32,J56/32,1),1))* IF(L56&lt;0,1,IF(OR(F56="EČ",F56="EŽ",F56="JOŽ",F56="JPČ",F56="NEAK"),IF(J56&lt;24,J56/24,1),1))*IF(L56&lt;0,1,IF(OR(F56="PČneol",F56="JEČ",F56="JEOF",F56="JnPČ",F56="JnEČ",F56="JčPČ",F56="JčEČ"),IF(J56&lt;16,J56/16,1),1))*IF(L56&lt;0,1,IF(F56="EČneol",IF(J56&lt;8,J56/8,1),1))</f>
        <v>12.32</v>
      </c>
      <c r="O56" s="9">
        <f t="shared" ref="O56" si="19">IF(F56="OŽ",N56,IF(H56="Ne",IF(J56*0.3&lt;J56-L56,N56,0),IF(J56*0.1&lt;J56-L56,N56,0)))</f>
        <v>12.32</v>
      </c>
      <c r="P56" s="4">
        <f t="shared" ref="P56" si="20">IF(O56=0,0,IF(F56="OŽ",IF(L56&gt;35,0,IF(J56&gt;35,(36-L56)*1.836,((36-L56)-(36-J56))*1.836)),0)+IF(F56="PČ",IF(L56&gt;31,0,IF(J56&gt;31,(32-L56)*1.347,((32-L56)-(32-J56))*1.347)),0)+ IF(F56="PČneol",IF(L56&gt;15,0,IF(J56&gt;15,(16-L56)*0.255,((16-L56)-(16-J56))*0.255)),0)+IF(F56="PŽ",IF(L56&gt;31,0,IF(J56&gt;31,(32-L56)*0.255,((32-L56)-(32-J56))*0.255)),0)+IF(F56="EČ",IF(L56&gt;23,0,IF(J56&gt;23,(24-L56)*0.612,((24-L56)-(24-J56))*0.612)),0)+IF(F56="EČneol",IF(L56&gt;7,0,IF(J56&gt;7,(8-L56)*0.204,((8-L56)-(8-J56))*0.204)),0)+IF(F56="EŽ",IF(L56&gt;23,0,IF(J56&gt;23,(24-L56)*0.204,((24-L56)-(24-J56))*0.204)),0)+IF(F56="PT",IF(L56&gt;31,0,IF(J56&gt;31,(32-L56)*0.204,((32-L56)-(32-J56))*0.204)),0)+IF(F56="JOŽ",IF(L56&gt;23,0,IF(J56&gt;23,(24-L56)*0.255,((24-L56)-(24-J56))*0.255)),0)+IF(F56="JPČ",IF(L56&gt;23,0,IF(J56&gt;23,(24-L56)*0.204,((24-L56)-(24-J56))*0.204)),0)+IF(F56="JEČ",IF(L56&gt;15,0,IF(J56&gt;15,(16-L56)*0.102,((16-L56)-(16-J56))*0.102)),0)+IF(F56="JEOF",IF(L56&gt;15,0,IF(J56&gt;15,(16-L56)*0.102,((16-L56)-(16-J56))*0.102)),0)+IF(F56="JnPČ",IF(L56&gt;15,0,IF(J56&gt;15,(16-L56)*0.153,((16-L56)-(16-J56))*0.153)),0)+IF(F56="JnEČ",IF(L56&gt;15,0,IF(J56&gt;15,(16-L56)*0.0765,((16-L56)-(16-J56))*0.0765)),0)+IF(F56="JčPČ",IF(L56&gt;15,0,IF(J56&gt;15,(16-L56)*0.06375,((16-L56)-(16-J56))*0.06375)),0)+IF(F56="JčEČ",IF(L56&gt;15,0,IF(J56&gt;15,(16-L56)*0.051,((16-L56)-(16-J56))*0.051)),0)+IF(F56="NEAK",IF(L56&gt;23,0,IF(J56&gt;23,(24-L56)*0.03444,((24-L56)-(24-J56))*0.03444)),0))</f>
        <v>2.6519999999999997</v>
      </c>
      <c r="Q56" s="11">
        <f t="shared" ref="Q56" si="21">IF(ISERROR(P56*100/N56),0,(P56*100/N56))</f>
        <v>21.525974025974026</v>
      </c>
      <c r="R56" s="10">
        <f t="shared" ref="R56" si="22">IF(Q56&lt;=30,O56+P56,O56+O56*0.3)*IF(G56=1,0.4,IF(G56=2,0.75,IF(G56="1 (kas 4 m. 1 k. nerengiamos)",0.52,1)))*IF(D56="olimpinė",1,IF(M56="Ne",0.5,1))*IF(OR(A$5="Lietuvos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federacija"),IF(OR(J56&lt;8,K56&lt;16),0,1),1)*E56*IF(I56&lt;=1,1,1/I56)*IF(OR(A$5="Lietuvos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5.9888000000000003</v>
      </c>
      <c r="S56" s="8"/>
    </row>
    <row r="57" spans="1:19">
      <c r="A57" s="67" t="s">
        <v>41</v>
      </c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9"/>
      <c r="R57" s="10">
        <f>SUM(R56:R56)</f>
        <v>5.9888000000000003</v>
      </c>
      <c r="S57" s="8"/>
    </row>
    <row r="58" spans="1:19">
      <c r="A58" s="14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6"/>
      <c r="S58" s="8"/>
    </row>
    <row r="59" spans="1:19" ht="15.75">
      <c r="A59" s="24" t="s">
        <v>55</v>
      </c>
      <c r="B59" s="24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6"/>
      <c r="S59" s="8"/>
    </row>
    <row r="60" spans="1:19">
      <c r="A60" s="49" t="s">
        <v>43</v>
      </c>
      <c r="B60" s="49"/>
      <c r="C60" s="49"/>
      <c r="D60" s="49"/>
      <c r="E60" s="49"/>
      <c r="F60" s="49"/>
      <c r="G60" s="49"/>
      <c r="H60" s="49"/>
      <c r="I60" s="49"/>
      <c r="J60" s="15"/>
      <c r="K60" s="15"/>
      <c r="L60" s="15"/>
      <c r="M60" s="15"/>
      <c r="N60" s="15"/>
      <c r="O60" s="15"/>
      <c r="P60" s="15"/>
      <c r="Q60" s="15"/>
      <c r="R60" s="16"/>
      <c r="S60" s="8"/>
    </row>
    <row r="61" spans="1:19">
      <c r="A61" s="70" t="s">
        <v>56</v>
      </c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56"/>
      <c r="R61" s="8"/>
      <c r="S61" s="8"/>
    </row>
    <row r="62" spans="1:19" ht="18">
      <c r="A62" s="63" t="s">
        <v>27</v>
      </c>
      <c r="B62" s="64"/>
      <c r="C62" s="64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6"/>
      <c r="R62" s="8"/>
      <c r="S62" s="8"/>
    </row>
    <row r="63" spans="1:19">
      <c r="A63" s="70" t="s">
        <v>57</v>
      </c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56"/>
      <c r="R63" s="8"/>
      <c r="S63" s="8"/>
    </row>
    <row r="64" spans="1:19">
      <c r="A64" s="60">
        <v>1</v>
      </c>
      <c r="B64" s="60" t="s">
        <v>28</v>
      </c>
      <c r="C64" s="12" t="s">
        <v>29</v>
      </c>
      <c r="D64" s="60" t="s">
        <v>30</v>
      </c>
      <c r="E64" s="60">
        <v>1</v>
      </c>
      <c r="F64" s="60" t="s">
        <v>31</v>
      </c>
      <c r="G64" s="60">
        <v>1</v>
      </c>
      <c r="H64" s="60" t="s">
        <v>32</v>
      </c>
      <c r="I64" s="60"/>
      <c r="J64" s="60">
        <v>127</v>
      </c>
      <c r="K64" s="60"/>
      <c r="L64" s="60">
        <v>9</v>
      </c>
      <c r="M64" s="60" t="s">
        <v>32</v>
      </c>
      <c r="N64" s="3">
        <f t="shared" ref="N64" si="23">(IF(F64="OŽ",IF(L64=1,550.8,IF(L64=2,426.38,IF(L64=3,342.14,IF(L64=4,181.44,IF(L64=5,168.48,IF(L64=6,155.52,IF(L64=7,148.5,IF(L64=8,144,0))))))))+IF(L64&lt;=8,0,IF(L64&lt;=16,137.7,IF(L64&lt;=24,108,IF(L64&lt;=32,80.1,IF(L64&lt;=36,52.2,0)))))-IF(L64&lt;=8,0,IF(L64&lt;=16,(L64-9)*2.754,IF(L64&lt;=24,(L64-17)* 2.754,IF(L64&lt;=32,(L64-25)* 2.754,IF(L64&lt;=36,(L64-33)*2.754,0))))),0)+IF(F64="PČ",IF(L64=1,449,IF(L64=2,314.6,IF(L64=3,238,IF(L64=4,172,IF(L64=5,159,IF(L64=6,145,IF(L64=7,132,IF(L64=8,119,0))))))))+IF(L64&lt;=8,0,IF(L64&lt;=16,88,IF(L64&lt;=24,55,IF(L64&lt;=32,22,0))))-IF(L64&lt;=8,0,IF(L64&lt;=16,(L64-9)*2.245,IF(L64&lt;=24,(L64-17)*2.245,IF(L64&lt;=32,(L64-25)*2.245,0)))),0)+IF(F64="PČneol",IF(L64=1,85,IF(L64=2,64.61,IF(L64=3,50.76,IF(L64=4,16.25,IF(L64=5,15,IF(L64=6,13.75,IF(L64=7,12.5,IF(L64=8,11.25,0))))))))+IF(L64&lt;=8,0,IF(L64&lt;=16,9,0))-IF(L64&lt;=8,0,IF(L64&lt;=16,(L64-9)*0.425,0)),0)+IF(F64="PŽ",IF(L64=1,85,IF(L64=2,59.5,IF(L64=3,45,IF(L64=4,32.5,IF(L64=5,30,IF(L64=6,27.5,IF(L64=7,25,IF(L64=8,22.5,0))))))))+IF(L64&lt;=8,0,IF(L64&lt;=16,19,IF(L64&lt;=24,13,IF(L64&lt;=32,8,0))))-IF(L64&lt;=8,0,IF(L64&lt;=16,(L64-9)*0.425,IF(L64&lt;=24,(L64-17)*0.425,IF(L64&lt;=32,(L64-25)*0.425,0)))),0)+IF(F64="EČ",IF(L64=1,204,IF(L64=2,156.24,IF(L64=3,123.84,IF(L64=4,72,IF(L64=5,66,IF(L64=6,60,IF(L64=7,54,IF(L64=8,48,0))))))))+IF(L64&lt;=8,0,IF(L64&lt;=16,40,IF(L64&lt;=24,25,0)))-IF(L64&lt;=8,0,IF(L64&lt;=16,(L64-9)*1.02,IF(L64&lt;=24,(L64-17)*1.02,0))),0)+IF(F64="EČneol",IF(L64=1,68,IF(L64=2,51.69,IF(L64=3,40.61,IF(L64=4,13,IF(L64=5,12,IF(L64=6,11,IF(L64=7,10,IF(L64=8,9,0)))))))))+IF(F64="EŽ",IF(L64=1,68,IF(L64=2,47.6,IF(L64=3,36,IF(L64=4,18,IF(L64=5,16.5,IF(L64=6,15,IF(L64=7,13.5,IF(L64=8,12,0))))))))+IF(L64&lt;=8,0,IF(L64&lt;=16,10,IF(L64&lt;=24,6,0)))-IF(L64&lt;=8,0,IF(L64&lt;=16,(L64-9)*0.34,IF(L64&lt;=24,(L64-17)*0.34,0))),0)+IF(F64="PT",IF(L64=1,68,IF(L64=2,52.08,IF(L64=3,41.28,IF(L64=4,24,IF(L64=5,22,IF(L64=6,20,IF(L64=7,18,IF(L64=8,16,0))))))))+IF(L64&lt;=8,0,IF(L64&lt;=16,13,IF(L64&lt;=24,9,IF(L64&lt;=32,4,0))))-IF(L64&lt;=8,0,IF(L64&lt;=16,(L64-9)*0.34,IF(L64&lt;=24,(L64-17)*0.34,IF(L64&lt;=32,(L64-25)*0.34,0)))),0)+IF(F64="JOŽ",IF(L64=1,85,IF(L64=2,59.5,IF(L64=3,45,IF(L64=4,32.5,IF(L64=5,30,IF(L64=6,27.5,IF(L64=7,25,IF(L64=8,22.5,0))))))))+IF(L64&lt;=8,0,IF(L64&lt;=16,19,IF(L64&lt;=24,13,0)))-IF(L64&lt;=8,0,IF(L64&lt;=16,(L64-9)*0.425,IF(L64&lt;=24,(L64-17)*0.425,0))),0)+IF(F64="JPČ",IF(L64=1,68,IF(L64=2,47.6,IF(L64=3,36,IF(L64=4,26,IF(L64=5,24,IF(L64=6,22,IF(L64=7,20,IF(L64=8,18,0))))))))+IF(L64&lt;=8,0,IF(L64&lt;=16,13,IF(L64&lt;=24,9,0)))-IF(L64&lt;=8,0,IF(L64&lt;=16,(L64-9)*0.34,IF(L64&lt;=24,(L64-17)*0.34,0))),0)+IF(F64="JEČ",IF(L64=1,34,IF(L64=2,26.04,IF(L64=3,20.6,IF(L64=4,12,IF(L64=5,11,IF(L64=6,10,IF(L64=7,9,IF(L64=8,8,0))))))))+IF(L64&lt;=8,0,IF(L64&lt;=16,6,0))-IF(L64&lt;=8,0,IF(L64&lt;=16,(L64-9)*0.17,0)),0)+IF(F64="JEOF",IF(L64=1,34,IF(L64=2,26.04,IF(L64=3,20.6,IF(L64=4,12,IF(L64=5,11,IF(L64=6,10,IF(L64=7,9,IF(L64=8,8,0))))))))+IF(L64&lt;=8,0,IF(L64&lt;=16,6,0))-IF(L64&lt;=8,0,IF(L64&lt;=16,(L64-9)*0.17,0)),0)+IF(F64="JnPČ",IF(L64=1,51,IF(L64=2,35.7,IF(L64=3,27,IF(L64=4,19.5,IF(L64=5,18,IF(L64=6,16.5,IF(L64=7,15,IF(L64=8,13.5,0))))))))+IF(L64&lt;=8,0,IF(L64&lt;=16,10,0))-IF(L64&lt;=8,0,IF(L64&lt;=16,(L64-9)*0.255,0)),0)+IF(F64="JnEČ",IF(L64=1,25.5,IF(L64=2,19.53,IF(L64=3,15.48,IF(L64=4,9,IF(L64=5,8.25,IF(L64=6,7.5,IF(L64=7,6.75,IF(L64=8,6,0))))))))+IF(L64&lt;=8,0,IF(L64&lt;=16,5,0))-IF(L64&lt;=8,0,IF(L64&lt;=16,(L64-9)*0.1275,0)),0)+IF(F64="JčPČ",IF(L64=1,21.25,IF(L64=2,14.5,IF(L64=3,11.5,IF(L64=4,7,IF(L64=5,6.5,IF(L64=6,6,IF(L64=7,5.5,IF(L64=8,5,0))))))))+IF(L64&lt;=8,0,IF(L64&lt;=16,4,0))-IF(L64&lt;=8,0,IF(L64&lt;=16,(L64-9)*0.10625,0)),0)+IF(F64="JčEČ",IF(L64=1,17,IF(L64=2,13.02,IF(L64=3,10.32,IF(L64=4,6,IF(L64=5,5.5,IF(L64=6,5,IF(L64=7,4.5,IF(L64=8,4,0))))))))+IF(L64&lt;=8,0,IF(L64&lt;=16,3,0))-IF(L64&lt;=8,0,IF(L64&lt;=16,(L64-9)*0.085,0)),0)+IF(F64="NEAK",IF(L64=1,11.48,IF(L64=2,8.79,IF(L64=3,6.97,IF(L64=4,4.05,IF(L64=5,3.71,IF(L64=6,3.38,IF(L64=7,3.04,IF(L64=8,2.7,0))))))))+IF(L64&lt;=8,0,IF(L64&lt;=16,2,IF(L64&lt;=24,1.3,0)))-IF(L64&lt;=8,0,IF(L64&lt;=16,(L64-9)*0.0574,IF(L64&lt;=24,(L64-17)*0.0574,0))),0))*IF(L64&lt;0,1,IF(OR(F64="PČ",F64="PŽ",F64="PT"),IF(J64&lt;32,J64/32,1),1))* IF(L64&lt;0,1,IF(OR(F64="EČ",F64="EŽ",F64="JOŽ",F64="JPČ",F64="NEAK"),IF(J64&lt;24,J64/24,1),1))*IF(L64&lt;0,1,IF(OR(F64="PČneol",F64="JEČ",F64="JEOF",F64="JnPČ",F64="JnEČ",F64="JčPČ",F64="JčEČ"),IF(J64&lt;16,J64/16,1),1))*IF(L64&lt;0,1,IF(F64="EČneol",IF(J64&lt;8,J64/8,1),1))</f>
        <v>40</v>
      </c>
      <c r="O64" s="9">
        <f t="shared" ref="O64" si="24">IF(F64="OŽ",N64,IF(H64="Ne",IF(J64*0.3&lt;J64-L64,N64,0),IF(J64*0.1&lt;J64-L64,N64,0)))</f>
        <v>40</v>
      </c>
      <c r="P64" s="4">
        <f t="shared" ref="P64" si="25">IF(O64=0,0,IF(F64="OŽ",IF(L64&gt;35,0,IF(J64&gt;35,(36-L64)*1.836,((36-L64)-(36-J64))*1.836)),0)+IF(F64="PČ",IF(L64&gt;31,0,IF(J64&gt;31,(32-L64)*1.347,((32-L64)-(32-J64))*1.347)),0)+ IF(F64="PČneol",IF(L64&gt;15,0,IF(J64&gt;15,(16-L64)*0.255,((16-L64)-(16-J64))*0.255)),0)+IF(F64="PŽ",IF(L64&gt;31,0,IF(J64&gt;31,(32-L64)*0.255,((32-L64)-(32-J64))*0.255)),0)+IF(F64="EČ",IF(L64&gt;23,0,IF(J64&gt;23,(24-L64)*0.612,((24-L64)-(24-J64))*0.612)),0)+IF(F64="EČneol",IF(L64&gt;7,0,IF(J64&gt;7,(8-L64)*0.204,((8-L64)-(8-J64))*0.204)),0)+IF(F64="EŽ",IF(L64&gt;23,0,IF(J64&gt;23,(24-L64)*0.204,((24-L64)-(24-J64))*0.204)),0)+IF(F64="PT",IF(L64&gt;31,0,IF(J64&gt;31,(32-L64)*0.204,((32-L64)-(32-J64))*0.204)),0)+IF(F64="JOŽ",IF(L64&gt;23,0,IF(J64&gt;23,(24-L64)*0.255,((24-L64)-(24-J64))*0.255)),0)+IF(F64="JPČ",IF(L64&gt;23,0,IF(J64&gt;23,(24-L64)*0.204,((24-L64)-(24-J64))*0.204)),0)+IF(F64="JEČ",IF(L64&gt;15,0,IF(J64&gt;15,(16-L64)*0.102,((16-L64)-(16-J64))*0.102)),0)+IF(F64="JEOF",IF(L64&gt;15,0,IF(J64&gt;15,(16-L64)*0.102,((16-L64)-(16-J64))*0.102)),0)+IF(F64="JnPČ",IF(L64&gt;15,0,IF(J64&gt;15,(16-L64)*0.153,((16-L64)-(16-J64))*0.153)),0)+IF(F64="JnEČ",IF(L64&gt;15,0,IF(J64&gt;15,(16-L64)*0.0765,((16-L64)-(16-J64))*0.0765)),0)+IF(F64="JčPČ",IF(L64&gt;15,0,IF(J64&gt;15,(16-L64)*0.06375,((16-L64)-(16-J64))*0.06375)),0)+IF(F64="JčEČ",IF(L64&gt;15,0,IF(J64&gt;15,(16-L64)*0.051,((16-L64)-(16-J64))*0.051)),0)+IF(F64="NEAK",IF(L64&gt;23,0,IF(J64&gt;23,(24-L64)*0.03444,((24-L64)-(24-J64))*0.03444)),0))</f>
        <v>9.18</v>
      </c>
      <c r="Q64" s="11">
        <f t="shared" ref="Q64" si="26">IF(ISERROR(P64*100/N64),0,(P64*100/N64))</f>
        <v>22.95</v>
      </c>
      <c r="R64" s="10">
        <f t="shared" ref="R64" si="27">IF(Q64&lt;=30,O64+P64,O64+O64*0.3)*IF(G64=1,0.4,IF(G64=2,0.75,IF(G64="1 (kas 4 m. 1 k. nerengiamos)",0.52,1)))*IF(D64="olimpinė",1,IF(M64="Ne",0.5,1))*IF(OR(A$5="Lietuvos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federacija"),IF(OR(J64&lt;8,K64&lt;16),0,1),1)*E64*IF(I64&lt;=1,1,1/I64)*IF(OR(A$5="Lietuvos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19.672000000000001</v>
      </c>
      <c r="S64" s="8"/>
    </row>
    <row r="65" spans="1:19" ht="15" customHeight="1">
      <c r="A65" s="72" t="s">
        <v>41</v>
      </c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4"/>
      <c r="R65" s="10">
        <f>SUM(R64:R64)</f>
        <v>19.672000000000001</v>
      </c>
      <c r="S65" s="8"/>
    </row>
    <row r="66" spans="1:19" ht="15.75">
      <c r="A66" s="24" t="s">
        <v>58</v>
      </c>
      <c r="B66" s="24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6"/>
      <c r="S66" s="8"/>
    </row>
    <row r="67" spans="1:19">
      <c r="A67" s="49" t="s">
        <v>43</v>
      </c>
      <c r="B67" s="49"/>
      <c r="C67" s="49"/>
      <c r="D67" s="49"/>
      <c r="E67" s="49"/>
      <c r="F67" s="49"/>
      <c r="G67" s="49"/>
      <c r="H67" s="49"/>
      <c r="I67" s="49"/>
      <c r="J67" s="15"/>
      <c r="K67" s="15"/>
      <c r="L67" s="15"/>
      <c r="M67" s="15"/>
      <c r="N67" s="15"/>
      <c r="O67" s="15"/>
      <c r="P67" s="15"/>
      <c r="Q67" s="15"/>
      <c r="R67" s="16"/>
      <c r="S67" s="8"/>
    </row>
    <row r="68" spans="1:19" s="8" customFormat="1">
      <c r="A68" s="49"/>
      <c r="B68" s="49"/>
      <c r="C68" s="49"/>
      <c r="D68" s="49"/>
      <c r="E68" s="49"/>
      <c r="F68" s="49"/>
      <c r="G68" s="49"/>
      <c r="H68" s="49"/>
      <c r="I68" s="49"/>
      <c r="J68" s="15"/>
      <c r="K68" s="15"/>
      <c r="L68" s="15"/>
      <c r="M68" s="15"/>
      <c r="N68" s="15"/>
      <c r="O68" s="15"/>
      <c r="P68" s="15"/>
      <c r="Q68" s="15"/>
      <c r="R68" s="16"/>
    </row>
    <row r="69" spans="1:19">
      <c r="A69" s="70" t="s">
        <v>59</v>
      </c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56"/>
      <c r="R69" s="8"/>
      <c r="S69" s="8"/>
    </row>
    <row r="70" spans="1:19" ht="18">
      <c r="A70" s="63" t="s">
        <v>27</v>
      </c>
      <c r="B70" s="64"/>
      <c r="C70" s="64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6"/>
      <c r="R70" s="8"/>
      <c r="S70" s="8"/>
    </row>
    <row r="71" spans="1:19">
      <c r="A71" s="70" t="s">
        <v>60</v>
      </c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56"/>
      <c r="R71" s="8"/>
      <c r="S71" s="8"/>
    </row>
    <row r="72" spans="1:19">
      <c r="A72" s="60">
        <v>1</v>
      </c>
      <c r="B72" s="60" t="s">
        <v>28</v>
      </c>
      <c r="C72" s="12" t="s">
        <v>29</v>
      </c>
      <c r="D72" s="60" t="s">
        <v>30</v>
      </c>
      <c r="E72" s="60">
        <v>1</v>
      </c>
      <c r="F72" s="60" t="s">
        <v>48</v>
      </c>
      <c r="G72" s="60">
        <v>1</v>
      </c>
      <c r="H72" s="60" t="s">
        <v>32</v>
      </c>
      <c r="I72" s="60"/>
      <c r="J72" s="60">
        <v>36</v>
      </c>
      <c r="K72" s="60"/>
      <c r="L72" s="60">
        <v>18</v>
      </c>
      <c r="M72" s="60" t="s">
        <v>32</v>
      </c>
      <c r="N72" s="3">
        <f t="shared" ref="N72:N73" si="28">(IF(F72="OŽ",IF(L72=1,550.8,IF(L72=2,426.38,IF(L72=3,342.14,IF(L72=4,181.44,IF(L72=5,168.48,IF(L72=6,155.52,IF(L72=7,148.5,IF(L72=8,144,0))))))))+IF(L72&lt;=8,0,IF(L72&lt;=16,137.7,IF(L72&lt;=24,108,IF(L72&lt;=32,80.1,IF(L72&lt;=36,52.2,0)))))-IF(L72&lt;=8,0,IF(L72&lt;=16,(L72-9)*2.754,IF(L72&lt;=24,(L72-17)* 2.754,IF(L72&lt;=32,(L72-25)* 2.754,IF(L72&lt;=36,(L72-33)*2.754,0))))),0)+IF(F72="PČ",IF(L72=1,449,IF(L72=2,314.6,IF(L72=3,238,IF(L72=4,172,IF(L72=5,159,IF(L72=6,145,IF(L72=7,132,IF(L72=8,119,0))))))))+IF(L72&lt;=8,0,IF(L72&lt;=16,88,IF(L72&lt;=24,55,IF(L72&lt;=32,22,0))))-IF(L72&lt;=8,0,IF(L72&lt;=16,(L72-9)*2.245,IF(L72&lt;=24,(L72-17)*2.245,IF(L72&lt;=32,(L72-25)*2.245,0)))),0)+IF(F72="PČneol",IF(L72=1,85,IF(L72=2,64.61,IF(L72=3,50.76,IF(L72=4,16.25,IF(L72=5,15,IF(L72=6,13.75,IF(L72=7,12.5,IF(L72=8,11.25,0))))))))+IF(L72&lt;=8,0,IF(L72&lt;=16,9,0))-IF(L72&lt;=8,0,IF(L72&lt;=16,(L72-9)*0.425,0)),0)+IF(F72="PŽ",IF(L72=1,85,IF(L72=2,59.5,IF(L72=3,45,IF(L72=4,32.5,IF(L72=5,30,IF(L72=6,27.5,IF(L72=7,25,IF(L72=8,22.5,0))))))))+IF(L72&lt;=8,0,IF(L72&lt;=16,19,IF(L72&lt;=24,13,IF(L72&lt;=32,8,0))))-IF(L72&lt;=8,0,IF(L72&lt;=16,(L72-9)*0.425,IF(L72&lt;=24,(L72-17)*0.425,IF(L72&lt;=32,(L72-25)*0.425,0)))),0)+IF(F72="EČ",IF(L72=1,204,IF(L72=2,156.24,IF(L72=3,123.84,IF(L72=4,72,IF(L72=5,66,IF(L72=6,60,IF(L72=7,54,IF(L72=8,48,0))))))))+IF(L72&lt;=8,0,IF(L72&lt;=16,40,IF(L72&lt;=24,25,0)))-IF(L72&lt;=8,0,IF(L72&lt;=16,(L72-9)*1.02,IF(L72&lt;=24,(L72-17)*1.02,0))),0)+IF(F72="EČneol",IF(L72=1,68,IF(L72=2,51.69,IF(L72=3,40.61,IF(L72=4,13,IF(L72=5,12,IF(L72=6,11,IF(L72=7,10,IF(L72=8,9,0)))))))))+IF(F72="EŽ",IF(L72=1,68,IF(L72=2,47.6,IF(L72=3,36,IF(L72=4,18,IF(L72=5,16.5,IF(L72=6,15,IF(L72=7,13.5,IF(L72=8,12,0))))))))+IF(L72&lt;=8,0,IF(L72&lt;=16,10,IF(L72&lt;=24,6,0)))-IF(L72&lt;=8,0,IF(L72&lt;=16,(L72-9)*0.34,IF(L72&lt;=24,(L72-17)*0.34,0))),0)+IF(F72="PT",IF(L72=1,68,IF(L72=2,52.08,IF(L72=3,41.28,IF(L72=4,24,IF(L72=5,22,IF(L72=6,20,IF(L72=7,18,IF(L72=8,16,0))))))))+IF(L72&lt;=8,0,IF(L72&lt;=16,13,IF(L72&lt;=24,9,IF(L72&lt;=32,4,0))))-IF(L72&lt;=8,0,IF(L72&lt;=16,(L72-9)*0.34,IF(L72&lt;=24,(L72-17)*0.34,IF(L72&lt;=32,(L72-25)*0.34,0)))),0)+IF(F72="JOŽ",IF(L72=1,85,IF(L72=2,59.5,IF(L72=3,45,IF(L72=4,32.5,IF(L72=5,30,IF(L72=6,27.5,IF(L72=7,25,IF(L72=8,22.5,0))))))))+IF(L72&lt;=8,0,IF(L72&lt;=16,19,IF(L72&lt;=24,13,0)))-IF(L72&lt;=8,0,IF(L72&lt;=16,(L72-9)*0.425,IF(L72&lt;=24,(L72-17)*0.425,0))),0)+IF(F72="JPČ",IF(L72=1,68,IF(L72=2,47.6,IF(L72=3,36,IF(L72=4,26,IF(L72=5,24,IF(L72=6,22,IF(L72=7,20,IF(L72=8,18,0))))))))+IF(L72&lt;=8,0,IF(L72&lt;=16,13,IF(L72&lt;=24,9,0)))-IF(L72&lt;=8,0,IF(L72&lt;=16,(L72-9)*0.34,IF(L72&lt;=24,(L72-17)*0.34,0))),0)+IF(F72="JEČ",IF(L72=1,34,IF(L72=2,26.04,IF(L72=3,20.6,IF(L72=4,12,IF(L72=5,11,IF(L72=6,10,IF(L72=7,9,IF(L72=8,8,0))))))))+IF(L72&lt;=8,0,IF(L72&lt;=16,6,0))-IF(L72&lt;=8,0,IF(L72&lt;=16,(L72-9)*0.17,0)),0)+IF(F72="JEOF",IF(L72=1,34,IF(L72=2,26.04,IF(L72=3,20.6,IF(L72=4,12,IF(L72=5,11,IF(L72=6,10,IF(L72=7,9,IF(L72=8,8,0))))))))+IF(L72&lt;=8,0,IF(L72&lt;=16,6,0))-IF(L72&lt;=8,0,IF(L72&lt;=16,(L72-9)*0.17,0)),0)+IF(F72="JnPČ",IF(L72=1,51,IF(L72=2,35.7,IF(L72=3,27,IF(L72=4,19.5,IF(L72=5,18,IF(L72=6,16.5,IF(L72=7,15,IF(L72=8,13.5,0))))))))+IF(L72&lt;=8,0,IF(L72&lt;=16,10,0))-IF(L72&lt;=8,0,IF(L72&lt;=16,(L72-9)*0.255,0)),0)+IF(F72="JnEČ",IF(L72=1,25.5,IF(L72=2,19.53,IF(L72=3,15.48,IF(L72=4,9,IF(L72=5,8.25,IF(L72=6,7.5,IF(L72=7,6.75,IF(L72=8,6,0))))))))+IF(L72&lt;=8,0,IF(L72&lt;=16,5,0))-IF(L72&lt;=8,0,IF(L72&lt;=16,(L72-9)*0.1275,0)),0)+IF(F72="JčPČ",IF(L72=1,21.25,IF(L72=2,14.5,IF(L72=3,11.5,IF(L72=4,7,IF(L72=5,6.5,IF(L72=6,6,IF(L72=7,5.5,IF(L72=8,5,0))))))))+IF(L72&lt;=8,0,IF(L72&lt;=16,4,0))-IF(L72&lt;=8,0,IF(L72&lt;=16,(L72-9)*0.10625,0)),0)+IF(F72="JčEČ",IF(L72=1,17,IF(L72=2,13.02,IF(L72=3,10.32,IF(L72=4,6,IF(L72=5,5.5,IF(L72=6,5,IF(L72=7,4.5,IF(L72=8,4,0))))))))+IF(L72&lt;=8,0,IF(L72&lt;=16,3,0))-IF(L72&lt;=8,0,IF(L72&lt;=16,(L72-9)*0.085,0)),0)+IF(F72="NEAK",IF(L72=1,11.48,IF(L72=2,8.79,IF(L72=3,6.97,IF(L72=4,4.05,IF(L72=5,3.71,IF(L72=6,3.38,IF(L72=7,3.04,IF(L72=8,2.7,0))))))))+IF(L72&lt;=8,0,IF(L72&lt;=16,2,IF(L72&lt;=24,1.3,0)))-IF(L72&lt;=8,0,IF(L72&lt;=16,(L72-9)*0.0574,IF(L72&lt;=24,(L72-17)*0.0574,0))),0))*IF(L72&lt;0,1,IF(OR(F72="PČ",F72="PŽ",F72="PT"),IF(J72&lt;32,J72/32,1),1))* IF(L72&lt;0,1,IF(OR(F72="EČ",F72="EŽ",F72="JOŽ",F72="JPČ",F72="NEAK"),IF(J72&lt;24,J72/24,1),1))*IF(L72&lt;0,1,IF(OR(F72="PČneol",F72="JEČ",F72="JEOF",F72="JnPČ",F72="JnEČ",F72="JčPČ",F72="JčEČ"),IF(J72&lt;16,J72/16,1),1))*IF(L72&lt;0,1,IF(F72="EČneol",IF(J72&lt;8,J72/8,1),1))</f>
        <v>8.66</v>
      </c>
      <c r="O72" s="9">
        <f t="shared" ref="O72:O73" si="29">IF(F72="OŽ",N72,IF(H72="Ne",IF(J72*0.3&lt;J72-L72,N72,0),IF(J72*0.1&lt;J72-L72,N72,0)))</f>
        <v>8.66</v>
      </c>
      <c r="P72" s="4">
        <f t="shared" ref="P72" si="30">IF(O72=0,0,IF(F72="OŽ",IF(L72&gt;35,0,IF(J72&gt;35,(36-L72)*1.836,((36-L72)-(36-J72))*1.836)),0)+IF(F72="PČ",IF(L72&gt;31,0,IF(J72&gt;31,(32-L72)*1.347,((32-L72)-(32-J72))*1.347)),0)+ IF(F72="PČneol",IF(L72&gt;15,0,IF(J72&gt;15,(16-L72)*0.255,((16-L72)-(16-J72))*0.255)),0)+IF(F72="PŽ",IF(L72&gt;31,0,IF(J72&gt;31,(32-L72)*0.255,((32-L72)-(32-J72))*0.255)),0)+IF(F72="EČ",IF(L72&gt;23,0,IF(J72&gt;23,(24-L72)*0.612,((24-L72)-(24-J72))*0.612)),0)+IF(F72="EČneol",IF(L72&gt;7,0,IF(J72&gt;7,(8-L72)*0.204,((8-L72)-(8-J72))*0.204)),0)+IF(F72="EŽ",IF(L72&gt;23,0,IF(J72&gt;23,(24-L72)*0.204,((24-L72)-(24-J72))*0.204)),0)+IF(F72="PT",IF(L72&gt;31,0,IF(J72&gt;31,(32-L72)*0.204,((32-L72)-(32-J72))*0.204)),0)+IF(F72="JOŽ",IF(L72&gt;23,0,IF(J72&gt;23,(24-L72)*0.255,((24-L72)-(24-J72))*0.255)),0)+IF(F72="JPČ",IF(L72&gt;23,0,IF(J72&gt;23,(24-L72)*0.204,((24-L72)-(24-J72))*0.204)),0)+IF(F72="JEČ",IF(L72&gt;15,0,IF(J72&gt;15,(16-L72)*0.102,((16-L72)-(16-J72))*0.102)),0)+IF(F72="JEOF",IF(L72&gt;15,0,IF(J72&gt;15,(16-L72)*0.102,((16-L72)-(16-J72))*0.102)),0)+IF(F72="JnPČ",IF(L72&gt;15,0,IF(J72&gt;15,(16-L72)*0.153,((16-L72)-(16-J72))*0.153)),0)+IF(F72="JnEČ",IF(L72&gt;15,0,IF(J72&gt;15,(16-L72)*0.0765,((16-L72)-(16-J72))*0.0765)),0)+IF(F72="JčPČ",IF(L72&gt;15,0,IF(J72&gt;15,(16-L72)*0.06375,((16-L72)-(16-J72))*0.06375)),0)+IF(F72="JčEČ",IF(L72&gt;15,0,IF(J72&gt;15,(16-L72)*0.051,((16-L72)-(16-J72))*0.051)),0)+IF(F72="NEAK",IF(L72&gt;23,0,IF(J72&gt;23,(24-L72)*0.03444,((24-L72)-(24-J72))*0.03444)),0))</f>
        <v>1.224</v>
      </c>
      <c r="Q72" s="11">
        <f t="shared" ref="Q72" si="31">IF(ISERROR(P72*100/N72),0,(P72*100/N72))</f>
        <v>14.133949191685911</v>
      </c>
      <c r="R72" s="10">
        <f t="shared" ref="R72:R73" si="32">IF(Q72&lt;=30,O72+P72,O72+O72*0.3)*IF(G72=1,0.4,IF(G72=2,0.75,IF(G72="1 (kas 4 m. 1 k. nerengiamos)",0.52,1)))*IF(D72="olimpinė",1,IF(M72="Ne",0.5,1))*IF(OR(A$5="Lietuvos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federacija"),IF(OR(J72&lt;8,K72&lt;16),0,1),1)*E72*IF(I72&lt;=1,1,1/I72)*IF(OR(A$5="Lietuvos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3.9536000000000002</v>
      </c>
      <c r="S72" s="8"/>
    </row>
    <row r="73" spans="1:19">
      <c r="A73" s="60">
        <v>2</v>
      </c>
      <c r="B73" s="60" t="s">
        <v>28</v>
      </c>
      <c r="C73" s="12" t="s">
        <v>40</v>
      </c>
      <c r="D73" s="60" t="s">
        <v>30</v>
      </c>
      <c r="E73" s="60">
        <v>1</v>
      </c>
      <c r="F73" s="60" t="s">
        <v>48</v>
      </c>
      <c r="G73" s="60">
        <v>1</v>
      </c>
      <c r="H73" s="60" t="s">
        <v>32</v>
      </c>
      <c r="I73" s="60"/>
      <c r="J73" s="60">
        <v>41</v>
      </c>
      <c r="K73" s="60"/>
      <c r="L73" s="60">
        <v>23</v>
      </c>
      <c r="M73" s="60" t="s">
        <v>39</v>
      </c>
      <c r="N73" s="3">
        <f t="shared" si="28"/>
        <v>6.96</v>
      </c>
      <c r="O73" s="9">
        <f t="shared" si="29"/>
        <v>6.96</v>
      </c>
      <c r="P73" s="4">
        <f t="shared" ref="P73" si="33">IF(O73=0,0,IF(F73="OŽ",IF(L73&gt;35,0,IF(J73&gt;35,(36-L73)*1.836,((36-L73)-(36-J73))*1.836)),0)+IF(F73="PČ",IF(L73&gt;31,0,IF(J73&gt;31,(32-L73)*1.347,((32-L73)-(32-J73))*1.347)),0)+ IF(F73="PČneol",IF(L73&gt;15,0,IF(J73&gt;15,(16-L73)*0.255,((16-L73)-(16-J73))*0.255)),0)+IF(F73="PŽ",IF(L73&gt;31,0,IF(J73&gt;31,(32-L73)*0.255,((32-L73)-(32-J73))*0.255)),0)+IF(F73="EČ",IF(L73&gt;23,0,IF(J73&gt;23,(24-L73)*0.612,((24-L73)-(24-J73))*0.612)),0)+IF(F73="EČneol",IF(L73&gt;7,0,IF(J73&gt;7,(8-L73)*0.204,((8-L73)-(8-J73))*0.204)),0)+IF(F73="EŽ",IF(L73&gt;23,0,IF(J73&gt;23,(24-L73)*0.204,((24-L73)-(24-J73))*0.204)),0)+IF(F73="PT",IF(L73&gt;31,0,IF(J73&gt;31,(32-L73)*0.204,((32-L73)-(32-J73))*0.204)),0)+IF(F73="JOŽ",IF(L73&gt;23,0,IF(J73&gt;23,(24-L73)*0.255,((24-L73)-(24-J73))*0.255)),0)+IF(F73="JPČ",IF(L73&gt;23,0,IF(J73&gt;23,(24-L73)*0.204,((24-L73)-(24-J73))*0.204)),0)+IF(F73="JEČ",IF(L73&gt;15,0,IF(J73&gt;15,(16-L73)*0.102,((16-L73)-(16-J73))*0.102)),0)+IF(F73="JEOF",IF(L73&gt;15,0,IF(J73&gt;15,(16-L73)*0.102,((16-L73)-(16-J73))*0.102)),0)+IF(F73="JnPČ",IF(L73&gt;15,0,IF(J73&gt;15,(16-L73)*0.153,((16-L73)-(16-J73))*0.153)),0)+IF(F73="JnEČ",IF(L73&gt;15,0,IF(J73&gt;15,(16-L73)*0.0765,((16-L73)-(16-J73))*0.0765)),0)+IF(F73="JčPČ",IF(L73&gt;15,0,IF(J73&gt;15,(16-L73)*0.06375,((16-L73)-(16-J73))*0.06375)),0)+IF(F73="JčEČ",IF(L73&gt;15,0,IF(J73&gt;15,(16-L73)*0.051,((16-L73)-(16-J73))*0.051)),0)+IF(F73="NEAK",IF(L73&gt;23,0,IF(J73&gt;23,(24-L73)*0.03444,((24-L73)-(24-J73))*0.03444)),0))</f>
        <v>0.20399999999999999</v>
      </c>
      <c r="Q73" s="11">
        <f t="shared" ref="Q73" si="34">IF(ISERROR(P73*100/N73),0,(P73*100/N73))</f>
        <v>2.9310344827586206</v>
      </c>
      <c r="R73" s="10">
        <f t="shared" si="32"/>
        <v>2.8656000000000001</v>
      </c>
      <c r="S73" s="8"/>
    </row>
    <row r="74" spans="1:19">
      <c r="A74" s="72" t="s">
        <v>41</v>
      </c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4"/>
      <c r="R74" s="10">
        <f>SUM(R72:R73)</f>
        <v>6.8192000000000004</v>
      </c>
      <c r="S74" s="8"/>
    </row>
    <row r="75" spans="1:19" ht="15.75">
      <c r="A75" s="24" t="s">
        <v>61</v>
      </c>
      <c r="B75" s="24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6"/>
      <c r="S75" s="8"/>
    </row>
    <row r="76" spans="1:19">
      <c r="A76" s="49" t="s">
        <v>43</v>
      </c>
      <c r="B76" s="49"/>
      <c r="C76" s="49"/>
      <c r="D76" s="49"/>
      <c r="E76" s="49"/>
      <c r="F76" s="49"/>
      <c r="G76" s="49"/>
      <c r="H76" s="49"/>
      <c r="I76" s="49"/>
      <c r="J76" s="15"/>
      <c r="K76" s="15"/>
      <c r="L76" s="15"/>
      <c r="M76" s="15"/>
      <c r="N76" s="15"/>
      <c r="O76" s="15"/>
      <c r="P76" s="15"/>
      <c r="Q76" s="15"/>
      <c r="R76" s="16"/>
      <c r="S76" s="8"/>
    </row>
    <row r="77" spans="1:19" s="8" customFormat="1">
      <c r="A77" s="49"/>
      <c r="B77" s="49"/>
      <c r="C77" s="49"/>
      <c r="D77" s="49"/>
      <c r="E77" s="49"/>
      <c r="F77" s="49"/>
      <c r="G77" s="49"/>
      <c r="H77" s="49"/>
      <c r="I77" s="49"/>
      <c r="J77" s="15"/>
      <c r="K77" s="15"/>
      <c r="L77" s="15"/>
      <c r="M77" s="15"/>
      <c r="N77" s="15"/>
      <c r="O77" s="15"/>
      <c r="P77" s="15"/>
      <c r="Q77" s="15"/>
      <c r="R77" s="16"/>
    </row>
    <row r="78" spans="1:19">
      <c r="A78" s="70" t="s">
        <v>62</v>
      </c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56"/>
      <c r="R78" s="8"/>
      <c r="S78" s="8"/>
    </row>
    <row r="79" spans="1:19" ht="18">
      <c r="A79" s="63" t="s">
        <v>27</v>
      </c>
      <c r="B79" s="64"/>
      <c r="C79" s="64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6"/>
      <c r="R79" s="8"/>
      <c r="S79" s="8"/>
    </row>
    <row r="80" spans="1:19">
      <c r="A80" s="70" t="s">
        <v>63</v>
      </c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56"/>
      <c r="R80" s="8"/>
      <c r="S80" s="8"/>
    </row>
    <row r="81" spans="1:19" ht="30">
      <c r="A81" s="60">
        <v>1</v>
      </c>
      <c r="B81" s="60" t="s">
        <v>64</v>
      </c>
      <c r="C81" s="12" t="s">
        <v>65</v>
      </c>
      <c r="D81" s="60" t="s">
        <v>30</v>
      </c>
      <c r="E81" s="60">
        <v>2</v>
      </c>
      <c r="F81" s="60" t="s">
        <v>66</v>
      </c>
      <c r="G81" s="60">
        <v>2</v>
      </c>
      <c r="H81" s="60" t="s">
        <v>32</v>
      </c>
      <c r="I81" s="60"/>
      <c r="J81" s="60">
        <v>29</v>
      </c>
      <c r="K81" s="60"/>
      <c r="L81" s="60">
        <v>24</v>
      </c>
      <c r="M81" s="60" t="s">
        <v>32</v>
      </c>
      <c r="N81" s="3">
        <f t="shared" ref="N81" si="35">(IF(F81="OŽ",IF(L81=1,550.8,IF(L81=2,426.38,IF(L81=3,342.14,IF(L81=4,181.44,IF(L81=5,168.48,IF(L81=6,155.52,IF(L81=7,148.5,IF(L81=8,144,0))))))))+IF(L81&lt;=8,0,IF(L81&lt;=16,137.7,IF(L81&lt;=24,108,IF(L81&lt;=32,80.1,IF(L81&lt;=36,52.2,0)))))-IF(L81&lt;=8,0,IF(L81&lt;=16,(L81-9)*2.754,IF(L81&lt;=24,(L81-17)* 2.754,IF(L81&lt;=32,(L81-25)* 2.754,IF(L81&lt;=36,(L81-33)*2.754,0))))),0)+IF(F81="PČ",IF(L81=1,449,IF(L81=2,314.6,IF(L81=3,238,IF(L81=4,172,IF(L81=5,159,IF(L81=6,145,IF(L81=7,132,IF(L81=8,119,0))))))))+IF(L81&lt;=8,0,IF(L81&lt;=16,88,IF(L81&lt;=24,55,IF(L81&lt;=32,22,0))))-IF(L81&lt;=8,0,IF(L81&lt;=16,(L81-9)*2.245,IF(L81&lt;=24,(L81-17)*2.245,IF(L81&lt;=32,(L81-25)*2.245,0)))),0)+IF(F81="PČneol",IF(L81=1,85,IF(L81=2,64.61,IF(L81=3,50.76,IF(L81=4,16.25,IF(L81=5,15,IF(L81=6,13.75,IF(L81=7,12.5,IF(L81=8,11.25,0))))))))+IF(L81&lt;=8,0,IF(L81&lt;=16,9,0))-IF(L81&lt;=8,0,IF(L81&lt;=16,(L81-9)*0.425,0)),0)+IF(F81="PŽ",IF(L81=1,85,IF(L81=2,59.5,IF(L81=3,45,IF(L81=4,32.5,IF(L81=5,30,IF(L81=6,27.5,IF(L81=7,25,IF(L81=8,22.5,0))))))))+IF(L81&lt;=8,0,IF(L81&lt;=16,19,IF(L81&lt;=24,13,IF(L81&lt;=32,8,0))))-IF(L81&lt;=8,0,IF(L81&lt;=16,(L81-9)*0.425,IF(L81&lt;=24,(L81-17)*0.425,IF(L81&lt;=32,(L81-25)*0.425,0)))),0)+IF(F81="EČ",IF(L81=1,204,IF(L81=2,156.24,IF(L81=3,123.84,IF(L81=4,72,IF(L81=5,66,IF(L81=6,60,IF(L81=7,54,IF(L81=8,48,0))))))))+IF(L81&lt;=8,0,IF(L81&lt;=16,40,IF(L81&lt;=24,25,0)))-IF(L81&lt;=8,0,IF(L81&lt;=16,(L81-9)*1.02,IF(L81&lt;=24,(L81-17)*1.02,0))),0)+IF(F81="EČneol",IF(L81=1,68,IF(L81=2,51.69,IF(L81=3,40.61,IF(L81=4,13,IF(L81=5,12,IF(L81=6,11,IF(L81=7,10,IF(L81=8,9,0)))))))))+IF(F81="EŽ",IF(L81=1,68,IF(L81=2,47.6,IF(L81=3,36,IF(L81=4,18,IF(L81=5,16.5,IF(L81=6,15,IF(L81=7,13.5,IF(L81=8,12,0))))))))+IF(L81&lt;=8,0,IF(L81&lt;=16,10,IF(L81&lt;=24,6,0)))-IF(L81&lt;=8,0,IF(L81&lt;=16,(L81-9)*0.34,IF(L81&lt;=24,(L81-17)*0.34,0))),0)+IF(F81="PT",IF(L81=1,68,IF(L81=2,52.08,IF(L81=3,41.28,IF(L81=4,24,IF(L81=5,22,IF(L81=6,20,IF(L81=7,18,IF(L81=8,16,0))))))))+IF(L81&lt;=8,0,IF(L81&lt;=16,13,IF(L81&lt;=24,9,IF(L81&lt;=32,4,0))))-IF(L81&lt;=8,0,IF(L81&lt;=16,(L81-9)*0.34,IF(L81&lt;=24,(L81-17)*0.34,IF(L81&lt;=32,(L81-25)*0.34,0)))),0)+IF(F81="JOŽ",IF(L81=1,85,IF(L81=2,59.5,IF(L81=3,45,IF(L81=4,32.5,IF(L81=5,30,IF(L81=6,27.5,IF(L81=7,25,IF(L81=8,22.5,0))))))))+IF(L81&lt;=8,0,IF(L81&lt;=16,19,IF(L81&lt;=24,13,0)))-IF(L81&lt;=8,0,IF(L81&lt;=16,(L81-9)*0.425,IF(L81&lt;=24,(L81-17)*0.425,0))),0)+IF(F81="JPČ",IF(L81=1,68,IF(L81=2,47.6,IF(L81=3,36,IF(L81=4,26,IF(L81=5,24,IF(L81=6,22,IF(L81=7,20,IF(L81=8,18,0))))))))+IF(L81&lt;=8,0,IF(L81&lt;=16,13,IF(L81&lt;=24,9,0)))-IF(L81&lt;=8,0,IF(L81&lt;=16,(L81-9)*0.34,IF(L81&lt;=24,(L81-17)*0.34,0))),0)+IF(F81="JEČ",IF(L81=1,34,IF(L81=2,26.04,IF(L81=3,20.6,IF(L81=4,12,IF(L81=5,11,IF(L81=6,10,IF(L81=7,9,IF(L81=8,8,0))))))))+IF(L81&lt;=8,0,IF(L81&lt;=16,6,0))-IF(L81&lt;=8,0,IF(L81&lt;=16,(L81-9)*0.17,0)),0)+IF(F81="JEOF",IF(L81=1,34,IF(L81=2,26.04,IF(L81=3,20.6,IF(L81=4,12,IF(L81=5,11,IF(L81=6,10,IF(L81=7,9,IF(L81=8,8,0))))))))+IF(L81&lt;=8,0,IF(L81&lt;=16,6,0))-IF(L81&lt;=8,0,IF(L81&lt;=16,(L81-9)*0.17,0)),0)+IF(F81="JnPČ",IF(L81=1,51,IF(L81=2,35.7,IF(L81=3,27,IF(L81=4,19.5,IF(L81=5,18,IF(L81=6,16.5,IF(L81=7,15,IF(L81=8,13.5,0))))))))+IF(L81&lt;=8,0,IF(L81&lt;=16,10,0))-IF(L81&lt;=8,0,IF(L81&lt;=16,(L81-9)*0.255,0)),0)+IF(F81="JnEČ",IF(L81=1,25.5,IF(L81=2,19.53,IF(L81=3,15.48,IF(L81=4,9,IF(L81=5,8.25,IF(L81=6,7.5,IF(L81=7,6.75,IF(L81=8,6,0))))))))+IF(L81&lt;=8,0,IF(L81&lt;=16,5,0))-IF(L81&lt;=8,0,IF(L81&lt;=16,(L81-9)*0.1275,0)),0)+IF(F81="JčPČ",IF(L81=1,21.25,IF(L81=2,14.5,IF(L81=3,11.5,IF(L81=4,7,IF(L81=5,6.5,IF(L81=6,6,IF(L81=7,5.5,IF(L81=8,5,0))))))))+IF(L81&lt;=8,0,IF(L81&lt;=16,4,0))-IF(L81&lt;=8,0,IF(L81&lt;=16,(L81-9)*0.10625,0)),0)+IF(F81="JčEČ",IF(L81=1,17,IF(L81=2,13.02,IF(L81=3,10.32,IF(L81=4,6,IF(L81=5,5.5,IF(L81=6,5,IF(L81=7,4.5,IF(L81=8,4,0))))))))+IF(L81&lt;=8,0,IF(L81&lt;=16,3,0))-IF(L81&lt;=8,0,IF(L81&lt;=16,(L81-9)*0.085,0)),0)+IF(F81="NEAK",IF(L81=1,11.48,IF(L81=2,8.79,IF(L81=3,6.97,IF(L81=4,4.05,IF(L81=5,3.71,IF(L81=6,3.38,IF(L81=7,3.04,IF(L81=8,2.7,0))))))))+IF(L81&lt;=8,0,IF(L81&lt;=16,2,IF(L81&lt;=24,1.3,0)))-IF(L81&lt;=8,0,IF(L81&lt;=16,(L81-9)*0.0574,IF(L81&lt;=24,(L81-17)*0.0574,0))),0))*IF(L81&lt;0,1,IF(OR(F81="PČ",F81="PŽ",F81="PT"),IF(J81&lt;32,J81/32,1),1))* IF(L81&lt;0,1,IF(OR(F81="EČ",F81="EŽ",F81="JOŽ",F81="JPČ",F81="NEAK"),IF(J81&lt;24,J81/24,1),1))*IF(L81&lt;0,1,IF(OR(F81="PČneol",F81="JEČ",F81="JEOF",F81="JnPČ",F81="JnEČ",F81="JčPČ",F81="JčEČ"),IF(J81&lt;16,J81/16,1),1))*IF(L81&lt;0,1,IF(F81="EČneol",IF(J81&lt;8,J81/8,1),1))</f>
        <v>35.602031249999996</v>
      </c>
      <c r="O81" s="9">
        <f t="shared" ref="O81" si="36">IF(F81="OŽ",N81,IF(H81="Ne",IF(J81*0.3&lt;J81-L81,N81,0),IF(J81*0.1&lt;J81-L81,N81,0)))</f>
        <v>35.602031249999996</v>
      </c>
      <c r="P81" s="4">
        <f t="shared" ref="P81" si="37">IF(O81=0,0,IF(F81="OŽ",IF(L81&gt;35,0,IF(J81&gt;35,(36-L81)*1.836,((36-L81)-(36-J81))*1.836)),0)+IF(F81="PČ",IF(L81&gt;31,0,IF(J81&gt;31,(32-L81)*1.347,((32-L81)-(32-J81))*1.347)),0)+ IF(F81="PČneol",IF(L81&gt;15,0,IF(J81&gt;15,(16-L81)*0.255,((16-L81)-(16-J81))*0.255)),0)+IF(F81="PŽ",IF(L81&gt;31,0,IF(J81&gt;31,(32-L81)*0.255,((32-L81)-(32-J81))*0.255)),0)+IF(F81="EČ",IF(L81&gt;23,0,IF(J81&gt;23,(24-L81)*0.612,((24-L81)-(24-J81))*0.612)),0)+IF(F81="EČneol",IF(L81&gt;7,0,IF(J81&gt;7,(8-L81)*0.204,((8-L81)-(8-J81))*0.204)),0)+IF(F81="EŽ",IF(L81&gt;23,0,IF(J81&gt;23,(24-L81)*0.204,((24-L81)-(24-J81))*0.204)),0)+IF(F81="PT",IF(L81&gt;31,0,IF(J81&gt;31,(32-L81)*0.204,((32-L81)-(32-J81))*0.204)),0)+IF(F81="JOŽ",IF(L81&gt;23,0,IF(J81&gt;23,(24-L81)*0.255,((24-L81)-(24-J81))*0.255)),0)+IF(F81="JPČ",IF(L81&gt;23,0,IF(J81&gt;23,(24-L81)*0.204,((24-L81)-(24-J81))*0.204)),0)+IF(F81="JEČ",IF(L81&gt;15,0,IF(J81&gt;15,(16-L81)*0.102,((16-L81)-(16-J81))*0.102)),0)+IF(F81="JEOF",IF(L81&gt;15,0,IF(J81&gt;15,(16-L81)*0.102,((16-L81)-(16-J81))*0.102)),0)+IF(F81="JnPČ",IF(L81&gt;15,0,IF(J81&gt;15,(16-L81)*0.153,((16-L81)-(16-J81))*0.153)),0)+IF(F81="JnEČ",IF(L81&gt;15,0,IF(J81&gt;15,(16-L81)*0.0765,((16-L81)-(16-J81))*0.0765)),0)+IF(F81="JčPČ",IF(L81&gt;15,0,IF(J81&gt;15,(16-L81)*0.06375,((16-L81)-(16-J81))*0.06375)),0)+IF(F81="JčEČ",IF(L81&gt;15,0,IF(J81&gt;15,(16-L81)*0.051,((16-L81)-(16-J81))*0.051)),0)+IF(F81="NEAK",IF(L81&gt;23,0,IF(J81&gt;23,(24-L81)*0.03444,((24-L81)-(24-J81))*0.03444)),0))</f>
        <v>6.7349999999999994</v>
      </c>
      <c r="Q81" s="11">
        <f t="shared" ref="Q81" si="38">IF(ISERROR(P81*100/N81),0,(P81*100/N81))</f>
        <v>18.917459941277933</v>
      </c>
      <c r="R81" s="10">
        <f t="shared" ref="R81" si="39">IF(Q81&lt;=30,O81+P81,O81+O81*0.3)*IF(G81=1,0.4,IF(G81=2,0.75,IF(G81="1 (kas 4 m. 1 k. nerengiamos)",0.52,1)))*IF(D81="olimpinė",1,IF(M81="Ne",0.5,1))*IF(OR(A$5="Lietuvos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federacija"),IF(OR(J81&lt;8,K81&lt;16),0,1),1)*E81*IF(I81&lt;=1,1,1/I81)*IF(OR(A$5="Lietuvos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63.505546874999993</v>
      </c>
      <c r="S81" s="8"/>
    </row>
    <row r="82" spans="1:19">
      <c r="A82" s="72" t="s">
        <v>41</v>
      </c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4"/>
      <c r="R82" s="10">
        <f>SUM(R81:R81)</f>
        <v>63.505546874999993</v>
      </c>
      <c r="S82" s="8"/>
    </row>
    <row r="83" spans="1:19" ht="15.75">
      <c r="A83" s="24" t="s">
        <v>67</v>
      </c>
      <c r="B83" s="24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6"/>
      <c r="S83" s="8"/>
    </row>
    <row r="84" spans="1:19">
      <c r="A84" s="49" t="s">
        <v>43</v>
      </c>
      <c r="B84" s="49"/>
      <c r="C84" s="49"/>
      <c r="D84" s="49"/>
      <c r="E84" s="49"/>
      <c r="F84" s="49"/>
      <c r="G84" s="49"/>
      <c r="H84" s="49"/>
      <c r="I84" s="49"/>
      <c r="J84" s="15"/>
      <c r="K84" s="15"/>
      <c r="L84" s="15"/>
      <c r="M84" s="15"/>
      <c r="N84" s="15"/>
      <c r="O84" s="15"/>
      <c r="P84" s="15"/>
      <c r="Q84" s="15"/>
      <c r="R84" s="16"/>
      <c r="S84" s="8"/>
    </row>
    <row r="85" spans="1:19" s="8" customFormat="1">
      <c r="A85" s="49"/>
      <c r="B85" s="49"/>
      <c r="C85" s="49"/>
      <c r="D85" s="49"/>
      <c r="E85" s="49"/>
      <c r="F85" s="49"/>
      <c r="G85" s="49"/>
      <c r="H85" s="49"/>
      <c r="I85" s="49"/>
      <c r="J85" s="15"/>
      <c r="K85" s="15"/>
      <c r="L85" s="15"/>
      <c r="M85" s="15"/>
      <c r="N85" s="15"/>
      <c r="O85" s="15"/>
      <c r="P85" s="15"/>
      <c r="Q85" s="15"/>
      <c r="R85" s="16"/>
    </row>
    <row r="86" spans="1:19">
      <c r="A86" s="70" t="s">
        <v>68</v>
      </c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56"/>
      <c r="R86" s="8"/>
      <c r="S86" s="8"/>
    </row>
    <row r="87" spans="1:19" ht="18">
      <c r="A87" s="63" t="s">
        <v>27</v>
      </c>
      <c r="B87" s="64"/>
      <c r="C87" s="64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6"/>
      <c r="R87" s="8"/>
      <c r="S87" s="8"/>
    </row>
    <row r="88" spans="1:19">
      <c r="A88" s="70" t="s">
        <v>69</v>
      </c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56"/>
      <c r="R88" s="8"/>
      <c r="S88" s="8"/>
    </row>
    <row r="89" spans="1:19">
      <c r="A89" s="60">
        <v>1</v>
      </c>
      <c r="B89" s="60" t="s">
        <v>70</v>
      </c>
      <c r="C89" s="12" t="s">
        <v>71</v>
      </c>
      <c r="D89" s="60" t="s">
        <v>72</v>
      </c>
      <c r="E89" s="60">
        <v>1</v>
      </c>
      <c r="F89" s="60" t="s">
        <v>48</v>
      </c>
      <c r="G89" s="60">
        <v>2</v>
      </c>
      <c r="H89" s="60" t="s">
        <v>32</v>
      </c>
      <c r="I89" s="60"/>
      <c r="J89" s="60">
        <v>23</v>
      </c>
      <c r="K89" s="60"/>
      <c r="L89" s="60">
        <v>20</v>
      </c>
      <c r="M89" s="60" t="s">
        <v>32</v>
      </c>
      <c r="N89" s="3">
        <f t="shared" ref="N89:N95" si="40">(IF(F89="OŽ",IF(L89=1,550.8,IF(L89=2,426.38,IF(L89=3,342.14,IF(L89=4,181.44,IF(L89=5,168.48,IF(L89=6,155.52,IF(L89=7,148.5,IF(L89=8,144,0))))))))+IF(L89&lt;=8,0,IF(L89&lt;=16,137.7,IF(L89&lt;=24,108,IF(L89&lt;=32,80.1,IF(L89&lt;=36,52.2,0)))))-IF(L89&lt;=8,0,IF(L89&lt;=16,(L89-9)*2.754,IF(L89&lt;=24,(L89-17)* 2.754,IF(L89&lt;=32,(L89-25)* 2.754,IF(L89&lt;=36,(L89-33)*2.754,0))))),0)+IF(F89="PČ",IF(L89=1,449,IF(L89=2,314.6,IF(L89=3,238,IF(L89=4,172,IF(L89=5,159,IF(L89=6,145,IF(L89=7,132,IF(L89=8,119,0))))))))+IF(L89&lt;=8,0,IF(L89&lt;=16,88,IF(L89&lt;=24,55,IF(L89&lt;=32,22,0))))-IF(L89&lt;=8,0,IF(L89&lt;=16,(L89-9)*2.245,IF(L89&lt;=24,(L89-17)*2.245,IF(L89&lt;=32,(L89-25)*2.245,0)))),0)+IF(F89="PČneol",IF(L89=1,85,IF(L89=2,64.61,IF(L89=3,50.76,IF(L89=4,16.25,IF(L89=5,15,IF(L89=6,13.75,IF(L89=7,12.5,IF(L89=8,11.25,0))))))))+IF(L89&lt;=8,0,IF(L89&lt;=16,9,0))-IF(L89&lt;=8,0,IF(L89&lt;=16,(L89-9)*0.425,0)),0)+IF(F89="PŽ",IF(L89=1,85,IF(L89=2,59.5,IF(L89=3,45,IF(L89=4,32.5,IF(L89=5,30,IF(L89=6,27.5,IF(L89=7,25,IF(L89=8,22.5,0))))))))+IF(L89&lt;=8,0,IF(L89&lt;=16,19,IF(L89&lt;=24,13,IF(L89&lt;=32,8,0))))-IF(L89&lt;=8,0,IF(L89&lt;=16,(L89-9)*0.425,IF(L89&lt;=24,(L89-17)*0.425,IF(L89&lt;=32,(L89-25)*0.425,0)))),0)+IF(F89="EČ",IF(L89=1,204,IF(L89=2,156.24,IF(L89=3,123.84,IF(L89=4,72,IF(L89=5,66,IF(L89=6,60,IF(L89=7,54,IF(L89=8,48,0))))))))+IF(L89&lt;=8,0,IF(L89&lt;=16,40,IF(L89&lt;=24,25,0)))-IF(L89&lt;=8,0,IF(L89&lt;=16,(L89-9)*1.02,IF(L89&lt;=24,(L89-17)*1.02,0))),0)+IF(F89="EČneol",IF(L89=1,68,IF(L89=2,51.69,IF(L89=3,40.61,IF(L89=4,13,IF(L89=5,12,IF(L89=6,11,IF(L89=7,10,IF(L89=8,9,0)))))))))+IF(F89="EŽ",IF(L89=1,68,IF(L89=2,47.6,IF(L89=3,36,IF(L89=4,18,IF(L89=5,16.5,IF(L89=6,15,IF(L89=7,13.5,IF(L89=8,12,0))))))))+IF(L89&lt;=8,0,IF(L89&lt;=16,10,IF(L89&lt;=24,6,0)))-IF(L89&lt;=8,0,IF(L89&lt;=16,(L89-9)*0.34,IF(L89&lt;=24,(L89-17)*0.34,0))),0)+IF(F89="PT",IF(L89=1,68,IF(L89=2,52.08,IF(L89=3,41.28,IF(L89=4,24,IF(L89=5,22,IF(L89=6,20,IF(L89=7,18,IF(L89=8,16,0))))))))+IF(L89&lt;=8,0,IF(L89&lt;=16,13,IF(L89&lt;=24,9,IF(L89&lt;=32,4,0))))-IF(L89&lt;=8,0,IF(L89&lt;=16,(L89-9)*0.34,IF(L89&lt;=24,(L89-17)*0.34,IF(L89&lt;=32,(L89-25)*0.34,0)))),0)+IF(F89="JOŽ",IF(L89=1,85,IF(L89=2,59.5,IF(L89=3,45,IF(L89=4,32.5,IF(L89=5,30,IF(L89=6,27.5,IF(L89=7,25,IF(L89=8,22.5,0))))))))+IF(L89&lt;=8,0,IF(L89&lt;=16,19,IF(L89&lt;=24,13,0)))-IF(L89&lt;=8,0,IF(L89&lt;=16,(L89-9)*0.425,IF(L89&lt;=24,(L89-17)*0.425,0))),0)+IF(F89="JPČ",IF(L89=1,68,IF(L89=2,47.6,IF(L89=3,36,IF(L89=4,26,IF(L89=5,24,IF(L89=6,22,IF(L89=7,20,IF(L89=8,18,0))))))))+IF(L89&lt;=8,0,IF(L89&lt;=16,13,IF(L89&lt;=24,9,0)))-IF(L89&lt;=8,0,IF(L89&lt;=16,(L89-9)*0.34,IF(L89&lt;=24,(L89-17)*0.34,0))),0)+IF(F89="JEČ",IF(L89=1,34,IF(L89=2,26.04,IF(L89=3,20.6,IF(L89=4,12,IF(L89=5,11,IF(L89=6,10,IF(L89=7,9,IF(L89=8,8,0))))))))+IF(L89&lt;=8,0,IF(L89&lt;=16,6,0))-IF(L89&lt;=8,0,IF(L89&lt;=16,(L89-9)*0.17,0)),0)+IF(F89="JEOF",IF(L89=1,34,IF(L89=2,26.04,IF(L89=3,20.6,IF(L89=4,12,IF(L89=5,11,IF(L89=6,10,IF(L89=7,9,IF(L89=8,8,0))))))))+IF(L89&lt;=8,0,IF(L89&lt;=16,6,0))-IF(L89&lt;=8,0,IF(L89&lt;=16,(L89-9)*0.17,0)),0)+IF(F89="JnPČ",IF(L89=1,51,IF(L89=2,35.7,IF(L89=3,27,IF(L89=4,19.5,IF(L89=5,18,IF(L89=6,16.5,IF(L89=7,15,IF(L89=8,13.5,0))))))))+IF(L89&lt;=8,0,IF(L89&lt;=16,10,0))-IF(L89&lt;=8,0,IF(L89&lt;=16,(L89-9)*0.255,0)),0)+IF(F89="JnEČ",IF(L89=1,25.5,IF(L89=2,19.53,IF(L89=3,15.48,IF(L89=4,9,IF(L89=5,8.25,IF(L89=6,7.5,IF(L89=7,6.75,IF(L89=8,6,0))))))))+IF(L89&lt;=8,0,IF(L89&lt;=16,5,0))-IF(L89&lt;=8,0,IF(L89&lt;=16,(L89-9)*0.1275,0)),0)+IF(F89="JčPČ",IF(L89=1,21.25,IF(L89=2,14.5,IF(L89=3,11.5,IF(L89=4,7,IF(L89=5,6.5,IF(L89=6,6,IF(L89=7,5.5,IF(L89=8,5,0))))))))+IF(L89&lt;=8,0,IF(L89&lt;=16,4,0))-IF(L89&lt;=8,0,IF(L89&lt;=16,(L89-9)*0.10625,0)),0)+IF(F89="JčEČ",IF(L89=1,17,IF(L89=2,13.02,IF(L89=3,10.32,IF(L89=4,6,IF(L89=5,5.5,IF(L89=6,5,IF(L89=7,4.5,IF(L89=8,4,0))))))))+IF(L89&lt;=8,0,IF(L89&lt;=16,3,0))-IF(L89&lt;=8,0,IF(L89&lt;=16,(L89-9)*0.085,0)),0)+IF(F89="NEAK",IF(L89=1,11.48,IF(L89=2,8.79,IF(L89=3,6.97,IF(L89=4,4.05,IF(L89=5,3.71,IF(L89=6,3.38,IF(L89=7,3.04,IF(L89=8,2.7,0))))))))+IF(L89&lt;=8,0,IF(L89&lt;=16,2,IF(L89&lt;=24,1.3,0)))-IF(L89&lt;=8,0,IF(L89&lt;=16,(L89-9)*0.0574,IF(L89&lt;=24,(L89-17)*0.0574,0))),0))*IF(L89&lt;0,1,IF(OR(F89="PČ",F89="PŽ",F89="PT"),IF(J89&lt;32,J89/32,1),1))* IF(L89&lt;0,1,IF(OR(F89="EČ",F89="EŽ",F89="JOŽ",F89="JPČ",F89="NEAK"),IF(J89&lt;24,J89/24,1),1))*IF(L89&lt;0,1,IF(OR(F89="PČneol",F89="JEČ",F89="JEOF",F89="JnPČ",F89="JnEČ",F89="JčPČ",F89="JčEČ"),IF(J89&lt;16,J89/16,1),1))*IF(L89&lt;0,1,IF(F89="EČneol",IF(J89&lt;8,J89/8,1),1))</f>
        <v>7.6475000000000009</v>
      </c>
      <c r="O89" s="9">
        <f t="shared" ref="O89:O95" si="41">IF(F89="OŽ",N89,IF(H89="Ne",IF(J89*0.3&lt;J89-L89,N89,0),IF(J89*0.1&lt;J89-L89,N89,0)))</f>
        <v>7.6475000000000009</v>
      </c>
      <c r="P89" s="4">
        <f t="shared" ref="P89" si="42">IF(O89=0,0,IF(F89="OŽ",IF(L89&gt;35,0,IF(J89&gt;35,(36-L89)*1.836,((36-L89)-(36-J89))*1.836)),0)+IF(F89="PČ",IF(L89&gt;31,0,IF(J89&gt;31,(32-L89)*1.347,((32-L89)-(32-J89))*1.347)),0)+ IF(F89="PČneol",IF(L89&gt;15,0,IF(J89&gt;15,(16-L89)*0.255,((16-L89)-(16-J89))*0.255)),0)+IF(F89="PŽ",IF(L89&gt;31,0,IF(J89&gt;31,(32-L89)*0.255,((32-L89)-(32-J89))*0.255)),0)+IF(F89="EČ",IF(L89&gt;23,0,IF(J89&gt;23,(24-L89)*0.612,((24-L89)-(24-J89))*0.612)),0)+IF(F89="EČneol",IF(L89&gt;7,0,IF(J89&gt;7,(8-L89)*0.204,((8-L89)-(8-J89))*0.204)),0)+IF(F89="EŽ",IF(L89&gt;23,0,IF(J89&gt;23,(24-L89)*0.204,((24-L89)-(24-J89))*0.204)),0)+IF(F89="PT",IF(L89&gt;31,0,IF(J89&gt;31,(32-L89)*0.204,((32-L89)-(32-J89))*0.204)),0)+IF(F89="JOŽ",IF(L89&gt;23,0,IF(J89&gt;23,(24-L89)*0.255,((24-L89)-(24-J89))*0.255)),0)+IF(F89="JPČ",IF(L89&gt;23,0,IF(J89&gt;23,(24-L89)*0.204,((24-L89)-(24-J89))*0.204)),0)+IF(F89="JEČ",IF(L89&gt;15,0,IF(J89&gt;15,(16-L89)*0.102,((16-L89)-(16-J89))*0.102)),0)+IF(F89="JEOF",IF(L89&gt;15,0,IF(J89&gt;15,(16-L89)*0.102,((16-L89)-(16-J89))*0.102)),0)+IF(F89="JnPČ",IF(L89&gt;15,0,IF(J89&gt;15,(16-L89)*0.153,((16-L89)-(16-J89))*0.153)),0)+IF(F89="JnEČ",IF(L89&gt;15,0,IF(J89&gt;15,(16-L89)*0.0765,((16-L89)-(16-J89))*0.0765)),0)+IF(F89="JčPČ",IF(L89&gt;15,0,IF(J89&gt;15,(16-L89)*0.06375,((16-L89)-(16-J89))*0.06375)),0)+IF(F89="JčEČ",IF(L89&gt;15,0,IF(J89&gt;15,(16-L89)*0.051,((16-L89)-(16-J89))*0.051)),0)+IF(F89="NEAK",IF(L89&gt;23,0,IF(J89&gt;23,(24-L89)*0.03444,((24-L89)-(24-J89))*0.03444)),0))</f>
        <v>0.61199999999999999</v>
      </c>
      <c r="Q89" s="11">
        <f t="shared" ref="Q89" si="43">IF(ISERROR(P89*100/N89),0,(P89*100/N89))</f>
        <v>8.0026152337365133</v>
      </c>
      <c r="R89" s="10">
        <f t="shared" ref="R89:R95" si="44">IF(Q89&lt;=30,O89+P89,O89+O89*0.3)*IF(G89=1,0.4,IF(G89=2,0.75,IF(G89="1 (kas 4 m. 1 k. nerengiamos)",0.52,1)))*IF(D89="olimpinė",1,IF(M89="Ne",0.5,1))*IF(OR(A$5="Lietuvos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federacija"),IF(OR(J89&lt;8,K89&lt;16),0,1),1)*E89*IF(I89&lt;=1,1,1/I89)*IF(OR(A$5="Lietuvos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6.1946250000000003</v>
      </c>
      <c r="S89" s="8"/>
    </row>
    <row r="90" spans="1:19">
      <c r="A90" s="60">
        <v>2</v>
      </c>
      <c r="B90" s="60" t="s">
        <v>73</v>
      </c>
      <c r="C90" s="12" t="s">
        <v>71</v>
      </c>
      <c r="D90" s="60" t="s">
        <v>72</v>
      </c>
      <c r="E90" s="60">
        <v>1</v>
      </c>
      <c r="F90" s="60" t="s">
        <v>48</v>
      </c>
      <c r="G90" s="60">
        <v>2</v>
      </c>
      <c r="H90" s="60" t="s">
        <v>32</v>
      </c>
      <c r="I90" s="60"/>
      <c r="J90" s="60">
        <v>29</v>
      </c>
      <c r="K90" s="60"/>
      <c r="L90" s="60">
        <v>15</v>
      </c>
      <c r="M90" s="60" t="s">
        <v>32</v>
      </c>
      <c r="N90" s="3">
        <f t="shared" si="40"/>
        <v>10.96</v>
      </c>
      <c r="O90" s="9">
        <f t="shared" si="41"/>
        <v>10.96</v>
      </c>
      <c r="P90" s="4">
        <f t="shared" ref="P90:P95" si="45">IF(O90=0,0,IF(F90="OŽ",IF(L90&gt;35,0,IF(J90&gt;35,(36-L90)*1.836,((36-L90)-(36-J90))*1.836)),0)+IF(F90="PČ",IF(L90&gt;31,0,IF(J90&gt;31,(32-L90)*1.347,((32-L90)-(32-J90))*1.347)),0)+ IF(F90="PČneol",IF(L90&gt;15,0,IF(J90&gt;15,(16-L90)*0.255,((16-L90)-(16-J90))*0.255)),0)+IF(F90="PŽ",IF(L90&gt;31,0,IF(J90&gt;31,(32-L90)*0.255,((32-L90)-(32-J90))*0.255)),0)+IF(F90="EČ",IF(L90&gt;23,0,IF(J90&gt;23,(24-L90)*0.612,((24-L90)-(24-J90))*0.612)),0)+IF(F90="EČneol",IF(L90&gt;7,0,IF(J90&gt;7,(8-L90)*0.204,((8-L90)-(8-J90))*0.204)),0)+IF(F90="EŽ",IF(L90&gt;23,0,IF(J90&gt;23,(24-L90)*0.204,((24-L90)-(24-J90))*0.204)),0)+IF(F90="PT",IF(L90&gt;31,0,IF(J90&gt;31,(32-L90)*0.204,((32-L90)-(32-J90))*0.204)),0)+IF(F90="JOŽ",IF(L90&gt;23,0,IF(J90&gt;23,(24-L90)*0.255,((24-L90)-(24-J90))*0.255)),0)+IF(F90="JPČ",IF(L90&gt;23,0,IF(J90&gt;23,(24-L90)*0.204,((24-L90)-(24-J90))*0.204)),0)+IF(F90="JEČ",IF(L90&gt;15,0,IF(J90&gt;15,(16-L90)*0.102,((16-L90)-(16-J90))*0.102)),0)+IF(F90="JEOF",IF(L90&gt;15,0,IF(J90&gt;15,(16-L90)*0.102,((16-L90)-(16-J90))*0.102)),0)+IF(F90="JnPČ",IF(L90&gt;15,0,IF(J90&gt;15,(16-L90)*0.153,((16-L90)-(16-J90))*0.153)),0)+IF(F90="JnEČ",IF(L90&gt;15,0,IF(J90&gt;15,(16-L90)*0.0765,((16-L90)-(16-J90))*0.0765)),0)+IF(F90="JčPČ",IF(L90&gt;15,0,IF(J90&gt;15,(16-L90)*0.06375,((16-L90)-(16-J90))*0.06375)),0)+IF(F90="JčEČ",IF(L90&gt;15,0,IF(J90&gt;15,(16-L90)*0.051,((16-L90)-(16-J90))*0.051)),0)+IF(F90="NEAK",IF(L90&gt;23,0,IF(J90&gt;23,(24-L90)*0.03444,((24-L90)-(24-J90))*0.03444)),0))</f>
        <v>1.8359999999999999</v>
      </c>
      <c r="Q90" s="11">
        <f t="shared" ref="Q90:Q95" si="46">IF(ISERROR(P90*100/N90),0,(P90*100/N90))</f>
        <v>16.751824817518248</v>
      </c>
      <c r="R90" s="10">
        <f t="shared" si="44"/>
        <v>9.5970000000000013</v>
      </c>
      <c r="S90" s="8"/>
    </row>
    <row r="91" spans="1:19">
      <c r="A91" s="60">
        <v>3</v>
      </c>
      <c r="B91" s="60" t="s">
        <v>74</v>
      </c>
      <c r="C91" s="12" t="s">
        <v>71</v>
      </c>
      <c r="D91" s="60" t="s">
        <v>72</v>
      </c>
      <c r="E91" s="60">
        <v>1</v>
      </c>
      <c r="F91" s="60" t="s">
        <v>48</v>
      </c>
      <c r="G91" s="60">
        <v>2</v>
      </c>
      <c r="H91" s="60" t="s">
        <v>32</v>
      </c>
      <c r="I91" s="60"/>
      <c r="J91" s="60">
        <v>29</v>
      </c>
      <c r="K91" s="60"/>
      <c r="L91" s="60">
        <v>20</v>
      </c>
      <c r="M91" s="60" t="s">
        <v>32</v>
      </c>
      <c r="N91" s="3">
        <f t="shared" si="40"/>
        <v>7.98</v>
      </c>
      <c r="O91" s="9">
        <f t="shared" si="41"/>
        <v>7.98</v>
      </c>
      <c r="P91" s="4">
        <f t="shared" si="45"/>
        <v>0.81599999999999995</v>
      </c>
      <c r="Q91" s="11">
        <f t="shared" si="46"/>
        <v>10.225563909774435</v>
      </c>
      <c r="R91" s="10">
        <f t="shared" si="44"/>
        <v>6.5970000000000013</v>
      </c>
      <c r="S91" s="8"/>
    </row>
    <row r="92" spans="1:19">
      <c r="A92" s="60">
        <v>4</v>
      </c>
      <c r="B92" s="60" t="s">
        <v>75</v>
      </c>
      <c r="C92" s="12" t="s">
        <v>76</v>
      </c>
      <c r="D92" s="60" t="s">
        <v>72</v>
      </c>
      <c r="E92" s="60">
        <v>1</v>
      </c>
      <c r="F92" s="60" t="s">
        <v>48</v>
      </c>
      <c r="G92" s="60">
        <v>2</v>
      </c>
      <c r="H92" s="60" t="s">
        <v>32</v>
      </c>
      <c r="I92" s="60"/>
      <c r="J92" s="60">
        <v>22</v>
      </c>
      <c r="K92" s="60"/>
      <c r="L92" s="60">
        <v>19</v>
      </c>
      <c r="M92" s="60" t="s">
        <v>32</v>
      </c>
      <c r="N92" s="3">
        <f t="shared" si="40"/>
        <v>7.6266666666666669</v>
      </c>
      <c r="O92" s="9">
        <f t="shared" si="41"/>
        <v>7.6266666666666669</v>
      </c>
      <c r="P92" s="4">
        <f t="shared" si="45"/>
        <v>0.61199999999999999</v>
      </c>
      <c r="Q92" s="11">
        <f t="shared" si="46"/>
        <v>8.0244755244755233</v>
      </c>
      <c r="R92" s="10">
        <f t="shared" si="44"/>
        <v>6.1790000000000003</v>
      </c>
      <c r="S92" s="8"/>
    </row>
    <row r="93" spans="1:19">
      <c r="A93" s="60">
        <v>5</v>
      </c>
      <c r="B93" s="60" t="s">
        <v>74</v>
      </c>
      <c r="C93" s="12" t="s">
        <v>76</v>
      </c>
      <c r="D93" s="60" t="s">
        <v>72</v>
      </c>
      <c r="E93" s="60">
        <v>1</v>
      </c>
      <c r="F93" s="60" t="s">
        <v>48</v>
      </c>
      <c r="G93" s="60">
        <v>2</v>
      </c>
      <c r="H93" s="60" t="s">
        <v>32</v>
      </c>
      <c r="I93" s="60"/>
      <c r="J93" s="60">
        <v>30</v>
      </c>
      <c r="K93" s="60"/>
      <c r="L93" s="60">
        <v>6</v>
      </c>
      <c r="M93" s="60" t="s">
        <v>32</v>
      </c>
      <c r="N93" s="3">
        <f t="shared" si="40"/>
        <v>22</v>
      </c>
      <c r="O93" s="9">
        <f t="shared" si="41"/>
        <v>22</v>
      </c>
      <c r="P93" s="4">
        <f t="shared" si="45"/>
        <v>3.6719999999999997</v>
      </c>
      <c r="Q93" s="11">
        <f t="shared" si="46"/>
        <v>16.690909090909091</v>
      </c>
      <c r="R93" s="10">
        <f t="shared" si="44"/>
        <v>19.254000000000001</v>
      </c>
      <c r="S93" s="8"/>
    </row>
    <row r="94" spans="1:19">
      <c r="A94" s="60">
        <v>6</v>
      </c>
      <c r="B94" s="60" t="s">
        <v>73</v>
      </c>
      <c r="C94" s="12" t="s">
        <v>76</v>
      </c>
      <c r="D94" s="60" t="s">
        <v>72</v>
      </c>
      <c r="E94" s="60">
        <v>1</v>
      </c>
      <c r="F94" s="60" t="s">
        <v>48</v>
      </c>
      <c r="G94" s="60">
        <v>2</v>
      </c>
      <c r="H94" s="60" t="s">
        <v>32</v>
      </c>
      <c r="I94" s="60"/>
      <c r="J94" s="60">
        <v>30</v>
      </c>
      <c r="K94" s="60"/>
      <c r="L94" s="60">
        <v>14</v>
      </c>
      <c r="M94" s="60" t="s">
        <v>32</v>
      </c>
      <c r="N94" s="3">
        <f t="shared" si="40"/>
        <v>11.3</v>
      </c>
      <c r="O94" s="9">
        <f t="shared" si="41"/>
        <v>11.3</v>
      </c>
      <c r="P94" s="4">
        <f t="shared" si="45"/>
        <v>2.04</v>
      </c>
      <c r="Q94" s="11">
        <f t="shared" si="46"/>
        <v>18.053097345132741</v>
      </c>
      <c r="R94" s="10">
        <f t="shared" si="44"/>
        <v>10.004999999999999</v>
      </c>
      <c r="S94" s="8"/>
    </row>
    <row r="95" spans="1:19" ht="30">
      <c r="A95" s="60">
        <v>7</v>
      </c>
      <c r="B95" s="60" t="s">
        <v>77</v>
      </c>
      <c r="C95" s="12" t="s">
        <v>65</v>
      </c>
      <c r="D95" s="60" t="s">
        <v>72</v>
      </c>
      <c r="E95" s="60">
        <v>2</v>
      </c>
      <c r="F95" s="60" t="s">
        <v>48</v>
      </c>
      <c r="G95" s="60">
        <v>2</v>
      </c>
      <c r="H95" s="60" t="s">
        <v>32</v>
      </c>
      <c r="I95" s="60"/>
      <c r="J95" s="60">
        <v>10</v>
      </c>
      <c r="K95" s="60"/>
      <c r="L95" s="60">
        <v>8</v>
      </c>
      <c r="M95" s="60" t="s">
        <v>32</v>
      </c>
      <c r="N95" s="3">
        <f t="shared" si="40"/>
        <v>7.5</v>
      </c>
      <c r="O95" s="9">
        <f t="shared" si="41"/>
        <v>7.5</v>
      </c>
      <c r="P95" s="4">
        <f t="shared" si="45"/>
        <v>0.40799999999999997</v>
      </c>
      <c r="Q95" s="11">
        <f t="shared" si="46"/>
        <v>5.4399999999999995</v>
      </c>
      <c r="R95" s="10">
        <f t="shared" si="44"/>
        <v>11.862</v>
      </c>
      <c r="S95" s="8"/>
    </row>
    <row r="96" spans="1:19">
      <c r="A96" s="72" t="s">
        <v>41</v>
      </c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4"/>
      <c r="R96" s="10">
        <f>SUM(R89:R95)</f>
        <v>69.688625000000002</v>
      </c>
      <c r="S96" s="8"/>
    </row>
    <row r="97" spans="1:19" ht="15.75">
      <c r="A97" s="24" t="s">
        <v>78</v>
      </c>
      <c r="B97" s="24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6"/>
      <c r="S97" s="8"/>
    </row>
    <row r="98" spans="1:19">
      <c r="A98" s="49" t="s">
        <v>43</v>
      </c>
      <c r="B98" s="49"/>
      <c r="C98" s="49"/>
      <c r="D98" s="49"/>
      <c r="E98" s="49"/>
      <c r="F98" s="49"/>
      <c r="G98" s="49"/>
      <c r="H98" s="49"/>
      <c r="I98" s="49"/>
      <c r="J98" s="15"/>
      <c r="K98" s="15"/>
      <c r="L98" s="15"/>
      <c r="M98" s="15"/>
      <c r="N98" s="15"/>
      <c r="O98" s="15"/>
      <c r="P98" s="15"/>
      <c r="Q98" s="15"/>
      <c r="R98" s="16"/>
      <c r="S98" s="8"/>
    </row>
    <row r="99" spans="1:19" s="8" customFormat="1">
      <c r="A99" s="49"/>
      <c r="B99" s="49"/>
      <c r="C99" s="49"/>
      <c r="D99" s="49"/>
      <c r="E99" s="49"/>
      <c r="F99" s="49"/>
      <c r="G99" s="49"/>
      <c r="H99" s="49"/>
      <c r="I99" s="49"/>
      <c r="J99" s="15"/>
      <c r="K99" s="15"/>
      <c r="L99" s="15"/>
      <c r="M99" s="15"/>
      <c r="N99" s="15"/>
      <c r="O99" s="15"/>
      <c r="P99" s="15"/>
      <c r="Q99" s="15"/>
      <c r="R99" s="16"/>
    </row>
    <row r="100" spans="1:19">
      <c r="A100" s="70" t="s">
        <v>79</v>
      </c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56"/>
      <c r="R100" s="8"/>
      <c r="S100" s="8"/>
    </row>
    <row r="101" spans="1:19" ht="18">
      <c r="A101" s="63" t="s">
        <v>27</v>
      </c>
      <c r="B101" s="64"/>
      <c r="C101" s="64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6"/>
      <c r="R101" s="8"/>
      <c r="S101" s="8"/>
    </row>
    <row r="102" spans="1:19">
      <c r="A102" s="70" t="s">
        <v>80</v>
      </c>
      <c r="B102" s="71"/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56"/>
      <c r="R102" s="8"/>
      <c r="S102" s="8"/>
    </row>
    <row r="103" spans="1:19" ht="30">
      <c r="A103" s="60">
        <v>1</v>
      </c>
      <c r="B103" s="60" t="s">
        <v>81</v>
      </c>
      <c r="C103" s="12" t="s">
        <v>82</v>
      </c>
      <c r="D103" s="60" t="s">
        <v>30</v>
      </c>
      <c r="E103" s="60">
        <v>2</v>
      </c>
      <c r="F103" s="60" t="s">
        <v>83</v>
      </c>
      <c r="G103" s="60" t="s">
        <v>38</v>
      </c>
      <c r="H103" s="60" t="s">
        <v>32</v>
      </c>
      <c r="I103" s="60"/>
      <c r="J103" s="60">
        <v>28</v>
      </c>
      <c r="K103" s="60"/>
      <c r="L103" s="60">
        <v>24</v>
      </c>
      <c r="M103" s="60" t="s">
        <v>32</v>
      </c>
      <c r="N103" s="3">
        <f t="shared" ref="N103" si="47">(IF(F103="OŽ",IF(L103=1,550.8,IF(L103=2,426.38,IF(L103=3,342.14,IF(L103=4,181.44,IF(L103=5,168.48,IF(L103=6,155.52,IF(L103=7,148.5,IF(L103=8,144,0))))))))+IF(L103&lt;=8,0,IF(L103&lt;=16,137.7,IF(L103&lt;=24,108,IF(L103&lt;=32,80.1,IF(L103&lt;=36,52.2,0)))))-IF(L103&lt;=8,0,IF(L103&lt;=16,(L103-9)*2.754,IF(L103&lt;=24,(L103-17)* 2.754,IF(L103&lt;=32,(L103-25)* 2.754,IF(L103&lt;=36,(L103-33)*2.754,0))))),0)+IF(F103="PČ",IF(L103=1,449,IF(L103=2,314.6,IF(L103=3,238,IF(L103=4,172,IF(L103=5,159,IF(L103=6,145,IF(L103=7,132,IF(L103=8,119,0))))))))+IF(L103&lt;=8,0,IF(L103&lt;=16,88,IF(L103&lt;=24,55,IF(L103&lt;=32,22,0))))-IF(L103&lt;=8,0,IF(L103&lt;=16,(L103-9)*2.245,IF(L103&lt;=24,(L103-17)*2.245,IF(L103&lt;=32,(L103-25)*2.245,0)))),0)+IF(F103="PČneol",IF(L103=1,85,IF(L103=2,64.61,IF(L103=3,50.76,IF(L103=4,16.25,IF(L103=5,15,IF(L103=6,13.75,IF(L103=7,12.5,IF(L103=8,11.25,0))))))))+IF(L103&lt;=8,0,IF(L103&lt;=16,9,0))-IF(L103&lt;=8,0,IF(L103&lt;=16,(L103-9)*0.425,0)),0)+IF(F103="PŽ",IF(L103=1,85,IF(L103=2,59.5,IF(L103=3,45,IF(L103=4,32.5,IF(L103=5,30,IF(L103=6,27.5,IF(L103=7,25,IF(L103=8,22.5,0))))))))+IF(L103&lt;=8,0,IF(L103&lt;=16,19,IF(L103&lt;=24,13,IF(L103&lt;=32,8,0))))-IF(L103&lt;=8,0,IF(L103&lt;=16,(L103-9)*0.425,IF(L103&lt;=24,(L103-17)*0.425,IF(L103&lt;=32,(L103-25)*0.425,0)))),0)+IF(F103="EČ",IF(L103=1,204,IF(L103=2,156.24,IF(L103=3,123.84,IF(L103=4,72,IF(L103=5,66,IF(L103=6,60,IF(L103=7,54,IF(L103=8,48,0))))))))+IF(L103&lt;=8,0,IF(L103&lt;=16,40,IF(L103&lt;=24,25,0)))-IF(L103&lt;=8,0,IF(L103&lt;=16,(L103-9)*1.02,IF(L103&lt;=24,(L103-17)*1.02,0))),0)+IF(F103="EČneol",IF(L103=1,68,IF(L103=2,51.69,IF(L103=3,40.61,IF(L103=4,13,IF(L103=5,12,IF(L103=6,11,IF(L103=7,10,IF(L103=8,9,0)))))))))+IF(F103="EŽ",IF(L103=1,68,IF(L103=2,47.6,IF(L103=3,36,IF(L103=4,18,IF(L103=5,16.5,IF(L103=6,15,IF(L103=7,13.5,IF(L103=8,12,0))))))))+IF(L103&lt;=8,0,IF(L103&lt;=16,10,IF(L103&lt;=24,6,0)))-IF(L103&lt;=8,0,IF(L103&lt;=16,(L103-9)*0.34,IF(L103&lt;=24,(L103-17)*0.34,0))),0)+IF(F103="PT",IF(L103=1,68,IF(L103=2,52.08,IF(L103=3,41.28,IF(L103=4,24,IF(L103=5,22,IF(L103=6,20,IF(L103=7,18,IF(L103=8,16,0))))))))+IF(L103&lt;=8,0,IF(L103&lt;=16,13,IF(L103&lt;=24,9,IF(L103&lt;=32,4,0))))-IF(L103&lt;=8,0,IF(L103&lt;=16,(L103-9)*0.34,IF(L103&lt;=24,(L103-17)*0.34,IF(L103&lt;=32,(L103-25)*0.34,0)))),0)+IF(F103="JOŽ",IF(L103=1,85,IF(L103=2,59.5,IF(L103=3,45,IF(L103=4,32.5,IF(L103=5,30,IF(L103=6,27.5,IF(L103=7,25,IF(L103=8,22.5,0))))))))+IF(L103&lt;=8,0,IF(L103&lt;=16,19,IF(L103&lt;=24,13,0)))-IF(L103&lt;=8,0,IF(L103&lt;=16,(L103-9)*0.425,IF(L103&lt;=24,(L103-17)*0.425,0))),0)+IF(F103="JPČ",IF(L103=1,68,IF(L103=2,47.6,IF(L103=3,36,IF(L103=4,26,IF(L103=5,24,IF(L103=6,22,IF(L103=7,20,IF(L103=8,18,0))))))))+IF(L103&lt;=8,0,IF(L103&lt;=16,13,IF(L103&lt;=24,9,0)))-IF(L103&lt;=8,0,IF(L103&lt;=16,(L103-9)*0.34,IF(L103&lt;=24,(L103-17)*0.34,0))),0)+IF(F103="JEČ",IF(L103=1,34,IF(L103=2,26.04,IF(L103=3,20.6,IF(L103=4,12,IF(L103=5,11,IF(L103=6,10,IF(L103=7,9,IF(L103=8,8,0))))))))+IF(L103&lt;=8,0,IF(L103&lt;=16,6,0))-IF(L103&lt;=8,0,IF(L103&lt;=16,(L103-9)*0.17,0)),0)+IF(F103="JEOF",IF(L103=1,34,IF(L103=2,26.04,IF(L103=3,20.6,IF(L103=4,12,IF(L103=5,11,IF(L103=6,10,IF(L103=7,9,IF(L103=8,8,0))))))))+IF(L103&lt;=8,0,IF(L103&lt;=16,6,0))-IF(L103&lt;=8,0,IF(L103&lt;=16,(L103-9)*0.17,0)),0)+IF(F103="JnPČ",IF(L103=1,51,IF(L103=2,35.7,IF(L103=3,27,IF(L103=4,19.5,IF(L103=5,18,IF(L103=6,16.5,IF(L103=7,15,IF(L103=8,13.5,0))))))))+IF(L103&lt;=8,0,IF(L103&lt;=16,10,0))-IF(L103&lt;=8,0,IF(L103&lt;=16,(L103-9)*0.255,0)),0)+IF(F103="JnEČ",IF(L103=1,25.5,IF(L103=2,19.53,IF(L103=3,15.48,IF(L103=4,9,IF(L103=5,8.25,IF(L103=6,7.5,IF(L103=7,6.75,IF(L103=8,6,0))))))))+IF(L103&lt;=8,0,IF(L103&lt;=16,5,0))-IF(L103&lt;=8,0,IF(L103&lt;=16,(L103-9)*0.1275,0)),0)+IF(F103="JčPČ",IF(L103=1,21.25,IF(L103=2,14.5,IF(L103=3,11.5,IF(L103=4,7,IF(L103=5,6.5,IF(L103=6,6,IF(L103=7,5.5,IF(L103=8,5,0))))))))+IF(L103&lt;=8,0,IF(L103&lt;=16,4,0))-IF(L103&lt;=8,0,IF(L103&lt;=16,(L103-9)*0.10625,0)),0)+IF(F103="JčEČ",IF(L103=1,17,IF(L103=2,13.02,IF(L103=3,10.32,IF(L103=4,6,IF(L103=5,5.5,IF(L103=6,5,IF(L103=7,4.5,IF(L103=8,4,0))))))))+IF(L103&lt;=8,0,IF(L103&lt;=16,3,0))-IF(L103&lt;=8,0,IF(L103&lt;=16,(L103-9)*0.085,0)),0)+IF(F103="NEAK",IF(L103=1,11.48,IF(L103=2,8.79,IF(L103=3,6.97,IF(L103=4,4.05,IF(L103=5,3.71,IF(L103=6,3.38,IF(L103=7,3.04,IF(L103=8,2.7,0))))))))+IF(L103&lt;=8,0,IF(L103&lt;=16,2,IF(L103&lt;=24,1.3,0)))-IF(L103&lt;=8,0,IF(L103&lt;=16,(L103-9)*0.0574,IF(L103&lt;=24,(L103-17)*0.0574,0))),0))*IF(L103&lt;0,1,IF(OR(F103="PČ",F103="PŽ",F103="PT"),IF(J103&lt;32,J103/32,1),1))* IF(L103&lt;0,1,IF(OR(F103="EČ",F103="EŽ",F103="JOŽ",F103="JPČ",F103="NEAK"),IF(J103&lt;24,J103/24,1),1))*IF(L103&lt;0,1,IF(OR(F103="PČneol",F103="JEČ",F103="JEOF",F103="JnPČ",F103="JnEČ",F103="JčPČ",F103="JčEČ"),IF(J103&lt;16,J103/16,1),1))*IF(L103&lt;0,1,IF(F103="EČneol",IF(J103&lt;8,J103/8,1),1))</f>
        <v>88.722000000000008</v>
      </c>
      <c r="O103" s="9">
        <f t="shared" ref="O103" si="48">IF(F103="OŽ",N103,IF(H103="Ne",IF(J103*0.3&lt;J103-L103,N103,0),IF(J103*0.1&lt;J103-L103,N103,0)))</f>
        <v>88.722000000000008</v>
      </c>
      <c r="P103" s="4">
        <f t="shared" ref="P103" si="49">IF(O103=0,0,IF(F103="OŽ",IF(L103&gt;35,0,IF(J103&gt;35,(36-L103)*1.836,((36-L103)-(36-J103))*1.836)),0)+IF(F103="PČ",IF(L103&gt;31,0,IF(J103&gt;31,(32-L103)*1.347,((32-L103)-(32-J103))*1.347)),0)+ IF(F103="PČneol",IF(L103&gt;15,0,IF(J103&gt;15,(16-L103)*0.255,((16-L103)-(16-J103))*0.255)),0)+IF(F103="PŽ",IF(L103&gt;31,0,IF(J103&gt;31,(32-L103)*0.255,((32-L103)-(32-J103))*0.255)),0)+IF(F103="EČ",IF(L103&gt;23,0,IF(J103&gt;23,(24-L103)*0.612,((24-L103)-(24-J103))*0.612)),0)+IF(F103="EČneol",IF(L103&gt;7,0,IF(J103&gt;7,(8-L103)*0.204,((8-L103)-(8-J103))*0.204)),0)+IF(F103="EŽ",IF(L103&gt;23,0,IF(J103&gt;23,(24-L103)*0.204,((24-L103)-(24-J103))*0.204)),0)+IF(F103="PT",IF(L103&gt;31,0,IF(J103&gt;31,(32-L103)*0.204,((32-L103)-(32-J103))*0.204)),0)+IF(F103="JOŽ",IF(L103&gt;23,0,IF(J103&gt;23,(24-L103)*0.255,((24-L103)-(24-J103))*0.255)),0)+IF(F103="JPČ",IF(L103&gt;23,0,IF(J103&gt;23,(24-L103)*0.204,((24-L103)-(24-J103))*0.204)),0)+IF(F103="JEČ",IF(L103&gt;15,0,IF(J103&gt;15,(16-L103)*0.102,((16-L103)-(16-J103))*0.102)),0)+IF(F103="JEOF",IF(L103&gt;15,0,IF(J103&gt;15,(16-L103)*0.102,((16-L103)-(16-J103))*0.102)),0)+IF(F103="JnPČ",IF(L103&gt;15,0,IF(J103&gt;15,(16-L103)*0.153,((16-L103)-(16-J103))*0.153)),0)+IF(F103="JnEČ",IF(L103&gt;15,0,IF(J103&gt;15,(16-L103)*0.0765,((16-L103)-(16-J103))*0.0765)),0)+IF(F103="JčPČ",IF(L103&gt;15,0,IF(J103&gt;15,(16-L103)*0.06375,((16-L103)-(16-J103))*0.06375)),0)+IF(F103="JčEČ",IF(L103&gt;15,0,IF(J103&gt;15,(16-L103)*0.051,((16-L103)-(16-J103))*0.051)),0)+IF(F103="NEAK",IF(L103&gt;23,0,IF(J103&gt;23,(24-L103)*0.03444,((24-L103)-(24-J103))*0.03444)),0))</f>
        <v>7.3440000000000003</v>
      </c>
      <c r="Q103" s="11">
        <f t="shared" ref="Q103" si="50">IF(ISERROR(P103*100/N103),0,(P103*100/N103))</f>
        <v>8.2775410833840528</v>
      </c>
      <c r="R103" s="10">
        <f t="shared" ref="R103" si="51">IF(Q103&lt;=30,O103+P103,O103+O103*0.3)*IF(G103=1,0.4,IF(G103=2,0.75,IF(G103="1 (kas 4 m. 1 k. nerengiamos)",0.52,1)))*IF(D103="olimpinė",1,IF(M103="Ne",0.5,1))*IF(OR(A$5="Lietuvos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federacija"),IF(OR(J103&lt;8,K103&lt;16),0,1),1)*E103*IF(I103&lt;=1,1,1/I103)*IF(OR(A$5="Lietuvos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192.13200000000001</v>
      </c>
      <c r="S103" s="8"/>
    </row>
    <row r="104" spans="1:19">
      <c r="A104" s="72" t="s">
        <v>41</v>
      </c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4"/>
      <c r="R104" s="10">
        <f>SUM(R103:R103)</f>
        <v>192.13200000000001</v>
      </c>
      <c r="S104" s="8"/>
    </row>
    <row r="105" spans="1:19" ht="15.75">
      <c r="A105" s="24" t="s">
        <v>84</v>
      </c>
      <c r="B105" s="24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6"/>
      <c r="S105" s="8"/>
    </row>
    <row r="106" spans="1:19">
      <c r="A106" s="49" t="s">
        <v>43</v>
      </c>
      <c r="B106" s="49"/>
      <c r="C106" s="49"/>
      <c r="D106" s="49"/>
      <c r="E106" s="49"/>
      <c r="F106" s="49"/>
      <c r="G106" s="49"/>
      <c r="H106" s="49"/>
      <c r="I106" s="49"/>
      <c r="J106" s="15"/>
      <c r="K106" s="15"/>
      <c r="L106" s="15"/>
      <c r="M106" s="15"/>
      <c r="N106" s="15"/>
      <c r="O106" s="15"/>
      <c r="P106" s="15"/>
      <c r="Q106" s="15"/>
      <c r="R106" s="16"/>
      <c r="S106" s="8"/>
    </row>
    <row r="107" spans="1:19" s="8" customFormat="1">
      <c r="A107" s="49"/>
      <c r="B107" s="49"/>
      <c r="C107" s="49"/>
      <c r="D107" s="49"/>
      <c r="E107" s="49"/>
      <c r="F107" s="49"/>
      <c r="G107" s="49"/>
      <c r="H107" s="49"/>
      <c r="I107" s="49"/>
      <c r="J107" s="15"/>
      <c r="K107" s="15"/>
      <c r="L107" s="15"/>
      <c r="M107" s="15"/>
      <c r="N107" s="15"/>
      <c r="O107" s="15"/>
      <c r="P107" s="15"/>
      <c r="Q107" s="15"/>
      <c r="R107" s="16"/>
    </row>
    <row r="108" spans="1:19">
      <c r="A108" s="70" t="s">
        <v>85</v>
      </c>
      <c r="B108" s="71"/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56"/>
      <c r="R108" s="8"/>
      <c r="S108" s="8"/>
    </row>
    <row r="109" spans="1:19" ht="18">
      <c r="A109" s="63" t="s">
        <v>27</v>
      </c>
      <c r="B109" s="64"/>
      <c r="C109" s="64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6"/>
      <c r="R109" s="8"/>
      <c r="S109" s="8"/>
    </row>
    <row r="110" spans="1:19">
      <c r="A110" s="70" t="s">
        <v>80</v>
      </c>
      <c r="B110" s="71"/>
      <c r="C110" s="71"/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56"/>
      <c r="R110" s="8"/>
      <c r="S110" s="8"/>
    </row>
    <row r="111" spans="1:19" ht="30">
      <c r="A111" s="60">
        <v>1</v>
      </c>
      <c r="B111" s="60" t="s">
        <v>86</v>
      </c>
      <c r="C111" s="12" t="s">
        <v>65</v>
      </c>
      <c r="D111" s="60" t="s">
        <v>30</v>
      </c>
      <c r="E111" s="60">
        <v>2</v>
      </c>
      <c r="F111" s="60" t="s">
        <v>66</v>
      </c>
      <c r="G111" s="60">
        <v>2</v>
      </c>
      <c r="H111" s="60" t="s">
        <v>32</v>
      </c>
      <c r="I111" s="60"/>
      <c r="J111" s="60">
        <v>24</v>
      </c>
      <c r="K111" s="60"/>
      <c r="L111" s="60">
        <v>20</v>
      </c>
      <c r="M111" s="60"/>
      <c r="N111" s="3">
        <f t="shared" ref="N111" si="52">(IF(F111="OŽ",IF(L111=1,550.8,IF(L111=2,426.38,IF(L111=3,342.14,IF(L111=4,181.44,IF(L111=5,168.48,IF(L111=6,155.52,IF(L111=7,148.5,IF(L111=8,144,0))))))))+IF(L111&lt;=8,0,IF(L111&lt;=16,137.7,IF(L111&lt;=24,108,IF(L111&lt;=32,80.1,IF(L111&lt;=36,52.2,0)))))-IF(L111&lt;=8,0,IF(L111&lt;=16,(L111-9)*2.754,IF(L111&lt;=24,(L111-17)* 2.754,IF(L111&lt;=32,(L111-25)* 2.754,IF(L111&lt;=36,(L111-33)*2.754,0))))),0)+IF(F111="PČ",IF(L111=1,449,IF(L111=2,314.6,IF(L111=3,238,IF(L111=4,172,IF(L111=5,159,IF(L111=6,145,IF(L111=7,132,IF(L111=8,119,0))))))))+IF(L111&lt;=8,0,IF(L111&lt;=16,88,IF(L111&lt;=24,55,IF(L111&lt;=32,22,0))))-IF(L111&lt;=8,0,IF(L111&lt;=16,(L111-9)*2.245,IF(L111&lt;=24,(L111-17)*2.245,IF(L111&lt;=32,(L111-25)*2.245,0)))),0)+IF(F111="PČneol",IF(L111=1,85,IF(L111=2,64.61,IF(L111=3,50.76,IF(L111=4,16.25,IF(L111=5,15,IF(L111=6,13.75,IF(L111=7,12.5,IF(L111=8,11.25,0))))))))+IF(L111&lt;=8,0,IF(L111&lt;=16,9,0))-IF(L111&lt;=8,0,IF(L111&lt;=16,(L111-9)*0.425,0)),0)+IF(F111="PŽ",IF(L111=1,85,IF(L111=2,59.5,IF(L111=3,45,IF(L111=4,32.5,IF(L111=5,30,IF(L111=6,27.5,IF(L111=7,25,IF(L111=8,22.5,0))))))))+IF(L111&lt;=8,0,IF(L111&lt;=16,19,IF(L111&lt;=24,13,IF(L111&lt;=32,8,0))))-IF(L111&lt;=8,0,IF(L111&lt;=16,(L111-9)*0.425,IF(L111&lt;=24,(L111-17)*0.425,IF(L111&lt;=32,(L111-25)*0.425,0)))),0)+IF(F111="EČ",IF(L111=1,204,IF(L111=2,156.24,IF(L111=3,123.84,IF(L111=4,72,IF(L111=5,66,IF(L111=6,60,IF(L111=7,54,IF(L111=8,48,0))))))))+IF(L111&lt;=8,0,IF(L111&lt;=16,40,IF(L111&lt;=24,25,0)))-IF(L111&lt;=8,0,IF(L111&lt;=16,(L111-9)*1.02,IF(L111&lt;=24,(L111-17)*1.02,0))),0)+IF(F111="EČneol",IF(L111=1,68,IF(L111=2,51.69,IF(L111=3,40.61,IF(L111=4,13,IF(L111=5,12,IF(L111=6,11,IF(L111=7,10,IF(L111=8,9,0)))))))))+IF(F111="EŽ",IF(L111=1,68,IF(L111=2,47.6,IF(L111=3,36,IF(L111=4,18,IF(L111=5,16.5,IF(L111=6,15,IF(L111=7,13.5,IF(L111=8,12,0))))))))+IF(L111&lt;=8,0,IF(L111&lt;=16,10,IF(L111&lt;=24,6,0)))-IF(L111&lt;=8,0,IF(L111&lt;=16,(L111-9)*0.34,IF(L111&lt;=24,(L111-17)*0.34,0))),0)+IF(F111="PT",IF(L111=1,68,IF(L111=2,52.08,IF(L111=3,41.28,IF(L111=4,24,IF(L111=5,22,IF(L111=6,20,IF(L111=7,18,IF(L111=8,16,0))))))))+IF(L111&lt;=8,0,IF(L111&lt;=16,13,IF(L111&lt;=24,9,IF(L111&lt;=32,4,0))))-IF(L111&lt;=8,0,IF(L111&lt;=16,(L111-9)*0.34,IF(L111&lt;=24,(L111-17)*0.34,IF(L111&lt;=32,(L111-25)*0.34,0)))),0)+IF(F111="JOŽ",IF(L111=1,85,IF(L111=2,59.5,IF(L111=3,45,IF(L111=4,32.5,IF(L111=5,30,IF(L111=6,27.5,IF(L111=7,25,IF(L111=8,22.5,0))))))))+IF(L111&lt;=8,0,IF(L111&lt;=16,19,IF(L111&lt;=24,13,0)))-IF(L111&lt;=8,0,IF(L111&lt;=16,(L111-9)*0.425,IF(L111&lt;=24,(L111-17)*0.425,0))),0)+IF(F111="JPČ",IF(L111=1,68,IF(L111=2,47.6,IF(L111=3,36,IF(L111=4,26,IF(L111=5,24,IF(L111=6,22,IF(L111=7,20,IF(L111=8,18,0))))))))+IF(L111&lt;=8,0,IF(L111&lt;=16,13,IF(L111&lt;=24,9,0)))-IF(L111&lt;=8,0,IF(L111&lt;=16,(L111-9)*0.34,IF(L111&lt;=24,(L111-17)*0.34,0))),0)+IF(F111="JEČ",IF(L111=1,34,IF(L111=2,26.04,IF(L111=3,20.6,IF(L111=4,12,IF(L111=5,11,IF(L111=6,10,IF(L111=7,9,IF(L111=8,8,0))))))))+IF(L111&lt;=8,0,IF(L111&lt;=16,6,0))-IF(L111&lt;=8,0,IF(L111&lt;=16,(L111-9)*0.17,0)),0)+IF(F111="JEOF",IF(L111=1,34,IF(L111=2,26.04,IF(L111=3,20.6,IF(L111=4,12,IF(L111=5,11,IF(L111=6,10,IF(L111=7,9,IF(L111=8,8,0))))))))+IF(L111&lt;=8,0,IF(L111&lt;=16,6,0))-IF(L111&lt;=8,0,IF(L111&lt;=16,(L111-9)*0.17,0)),0)+IF(F111="JnPČ",IF(L111=1,51,IF(L111=2,35.7,IF(L111=3,27,IF(L111=4,19.5,IF(L111=5,18,IF(L111=6,16.5,IF(L111=7,15,IF(L111=8,13.5,0))))))))+IF(L111&lt;=8,0,IF(L111&lt;=16,10,0))-IF(L111&lt;=8,0,IF(L111&lt;=16,(L111-9)*0.255,0)),0)+IF(F111="JnEČ",IF(L111=1,25.5,IF(L111=2,19.53,IF(L111=3,15.48,IF(L111=4,9,IF(L111=5,8.25,IF(L111=6,7.5,IF(L111=7,6.75,IF(L111=8,6,0))))))))+IF(L111&lt;=8,0,IF(L111&lt;=16,5,0))-IF(L111&lt;=8,0,IF(L111&lt;=16,(L111-9)*0.1275,0)),0)+IF(F111="JčPČ",IF(L111=1,21.25,IF(L111=2,14.5,IF(L111=3,11.5,IF(L111=4,7,IF(L111=5,6.5,IF(L111=6,6,IF(L111=7,5.5,IF(L111=8,5,0))))))))+IF(L111&lt;=8,0,IF(L111&lt;=16,4,0))-IF(L111&lt;=8,0,IF(L111&lt;=16,(L111-9)*0.10625,0)),0)+IF(F111="JčEČ",IF(L111=1,17,IF(L111=2,13.02,IF(L111=3,10.32,IF(L111=4,6,IF(L111=5,5.5,IF(L111=6,5,IF(L111=7,4.5,IF(L111=8,4,0))))))))+IF(L111&lt;=8,0,IF(L111&lt;=16,3,0))-IF(L111&lt;=8,0,IF(L111&lt;=16,(L111-9)*0.085,0)),0)+IF(F111="NEAK",IF(L111=1,11.48,IF(L111=2,8.79,IF(L111=3,6.97,IF(L111=4,4.05,IF(L111=5,3.71,IF(L111=6,3.38,IF(L111=7,3.04,IF(L111=8,2.7,0))))))))+IF(L111&lt;=8,0,IF(L111&lt;=16,2,IF(L111&lt;=24,1.3,0)))-IF(L111&lt;=8,0,IF(L111&lt;=16,(L111-9)*0.0574,IF(L111&lt;=24,(L111-17)*0.0574,0))),0))*IF(L111&lt;0,1,IF(OR(F111="PČ",F111="PŽ",F111="PT"),IF(J111&lt;32,J111/32,1),1))* IF(L111&lt;0,1,IF(OR(F111="EČ",F111="EŽ",F111="JOŽ",F111="JPČ",F111="NEAK"),IF(J111&lt;24,J111/24,1),1))*IF(L111&lt;0,1,IF(OR(F111="PČneol",F111="JEČ",F111="JEOF",F111="JnPČ",F111="JnEČ",F111="JčPČ",F111="JčEČ"),IF(J111&lt;16,J111/16,1),1))*IF(L111&lt;0,1,IF(F111="EČneol",IF(J111&lt;8,J111/8,1),1))</f>
        <v>36.198750000000004</v>
      </c>
      <c r="O111" s="9">
        <f t="shared" ref="O111" si="53">IF(F111="OŽ",N111,IF(H111="Ne",IF(J111*0.3&lt;J111-L111,N111,0),IF(J111*0.1&lt;J111-L111,N111,0)))</f>
        <v>36.198750000000004</v>
      </c>
      <c r="P111" s="4">
        <f t="shared" ref="P111" si="54">IF(O111=0,0,IF(F111="OŽ",IF(L111&gt;35,0,IF(J111&gt;35,(36-L111)*1.836,((36-L111)-(36-J111))*1.836)),0)+IF(F111="PČ",IF(L111&gt;31,0,IF(J111&gt;31,(32-L111)*1.347,((32-L111)-(32-J111))*1.347)),0)+ IF(F111="PČneol",IF(L111&gt;15,0,IF(J111&gt;15,(16-L111)*0.255,((16-L111)-(16-J111))*0.255)),0)+IF(F111="PŽ",IF(L111&gt;31,0,IF(J111&gt;31,(32-L111)*0.255,((32-L111)-(32-J111))*0.255)),0)+IF(F111="EČ",IF(L111&gt;23,0,IF(J111&gt;23,(24-L111)*0.612,((24-L111)-(24-J111))*0.612)),0)+IF(F111="EČneol",IF(L111&gt;7,0,IF(J111&gt;7,(8-L111)*0.204,((8-L111)-(8-J111))*0.204)),0)+IF(F111="EŽ",IF(L111&gt;23,0,IF(J111&gt;23,(24-L111)*0.204,((24-L111)-(24-J111))*0.204)),0)+IF(F111="PT",IF(L111&gt;31,0,IF(J111&gt;31,(32-L111)*0.204,((32-L111)-(32-J111))*0.204)),0)+IF(F111="JOŽ",IF(L111&gt;23,0,IF(J111&gt;23,(24-L111)*0.255,((24-L111)-(24-J111))*0.255)),0)+IF(F111="JPČ",IF(L111&gt;23,0,IF(J111&gt;23,(24-L111)*0.204,((24-L111)-(24-J111))*0.204)),0)+IF(F111="JEČ",IF(L111&gt;15,0,IF(J111&gt;15,(16-L111)*0.102,((16-L111)-(16-J111))*0.102)),0)+IF(F111="JEOF",IF(L111&gt;15,0,IF(J111&gt;15,(16-L111)*0.102,((16-L111)-(16-J111))*0.102)),0)+IF(F111="JnPČ",IF(L111&gt;15,0,IF(J111&gt;15,(16-L111)*0.153,((16-L111)-(16-J111))*0.153)),0)+IF(F111="JnEČ",IF(L111&gt;15,0,IF(J111&gt;15,(16-L111)*0.0765,((16-L111)-(16-J111))*0.0765)),0)+IF(F111="JčPČ",IF(L111&gt;15,0,IF(J111&gt;15,(16-L111)*0.06375,((16-L111)-(16-J111))*0.06375)),0)+IF(F111="JčEČ",IF(L111&gt;15,0,IF(J111&gt;15,(16-L111)*0.051,((16-L111)-(16-J111))*0.051)),0)+IF(F111="NEAK",IF(L111&gt;23,0,IF(J111&gt;23,(24-L111)*0.03444,((24-L111)-(24-J111))*0.03444)),0))</f>
        <v>5.3879999999999999</v>
      </c>
      <c r="Q111" s="11">
        <f t="shared" ref="Q111" si="55">IF(ISERROR(P111*100/N111),0,(P111*100/N111))</f>
        <v>14.884491867813113</v>
      </c>
      <c r="R111" s="10">
        <f t="shared" ref="R111" si="56">IF(Q111&lt;=30,O111+P111,O111+O111*0.3)*IF(G111=1,0.4,IF(G111=2,0.75,IF(G111="1 (kas 4 m. 1 k. nerengiamos)",0.52,1)))*IF(D111="olimpinė",1,IF(M111="Ne",0.5,1))*IF(OR(A$5="Lietuvos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federacija"),IF(OR(J111&lt;8,K111&lt;16),0,1),1)*E111*IF(I111&lt;=1,1,1/I111)*IF(OR(A$5="Lietuvos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62.380125000000007</v>
      </c>
      <c r="S111" s="8"/>
    </row>
    <row r="112" spans="1:19">
      <c r="A112" s="72" t="s">
        <v>41</v>
      </c>
      <c r="B112" s="73"/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4"/>
      <c r="R112" s="10">
        <f>SUM(R111:R111)</f>
        <v>62.380125000000007</v>
      </c>
      <c r="S112" s="8"/>
    </row>
    <row r="113" spans="1:19" ht="15.75">
      <c r="A113" s="24" t="s">
        <v>87</v>
      </c>
      <c r="B113" s="24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6"/>
      <c r="S113" s="8"/>
    </row>
    <row r="114" spans="1:19" ht="30">
      <c r="A114" s="49" t="s">
        <v>43</v>
      </c>
      <c r="B114" s="49"/>
      <c r="C114" s="49"/>
      <c r="D114" s="49"/>
      <c r="E114" s="49"/>
      <c r="F114" s="49"/>
      <c r="G114" s="49"/>
      <c r="H114" s="49"/>
      <c r="I114" s="49"/>
      <c r="J114" s="15"/>
      <c r="K114" s="15"/>
      <c r="L114" s="15"/>
      <c r="M114" s="15"/>
      <c r="N114" s="15"/>
      <c r="O114" s="15"/>
      <c r="P114" s="15"/>
      <c r="Q114" s="15" t="s">
        <v>88</v>
      </c>
      <c r="R114" s="16">
        <v>5.73</v>
      </c>
      <c r="S114" s="8"/>
    </row>
    <row r="115" spans="1:19">
      <c r="A115" s="49"/>
      <c r="B115" s="49"/>
      <c r="C115" s="49"/>
      <c r="D115" s="49"/>
      <c r="E115" s="49"/>
      <c r="F115" s="49"/>
      <c r="G115" s="49"/>
      <c r="H115" s="49"/>
      <c r="I115" s="49"/>
      <c r="J115" s="15"/>
      <c r="K115" s="15"/>
      <c r="L115" s="15"/>
      <c r="M115" s="15"/>
      <c r="N115" s="15"/>
      <c r="O115" s="15"/>
      <c r="P115" s="15"/>
      <c r="Q115" s="15"/>
      <c r="R115" s="16"/>
      <c r="S115" s="8"/>
    </row>
    <row r="116" spans="1:19">
      <c r="A116" s="105" t="s">
        <v>89</v>
      </c>
      <c r="B116" s="106"/>
      <c r="C116" s="106"/>
      <c r="D116" s="106"/>
      <c r="E116" s="106"/>
      <c r="F116" s="106"/>
      <c r="G116" s="106"/>
      <c r="H116" s="106"/>
      <c r="I116" s="106"/>
      <c r="J116" s="106"/>
      <c r="K116" s="106"/>
      <c r="L116" s="106"/>
      <c r="M116" s="106"/>
      <c r="N116" s="106"/>
      <c r="O116" s="106"/>
      <c r="P116" s="106"/>
      <c r="Q116" s="107"/>
      <c r="R116" s="103">
        <f>SUM(R20+R31+R41+R49+R57+R65+R74+R82+R96+R104+R112+R114)</f>
        <v>486.81659687500002</v>
      </c>
      <c r="S116" s="8"/>
    </row>
    <row r="117" spans="1:19">
      <c r="A117" s="108"/>
      <c r="B117" s="109"/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10"/>
      <c r="R117" s="104"/>
      <c r="S117" s="8"/>
    </row>
    <row r="118" spans="1:19" ht="45">
      <c r="A118" s="5"/>
      <c r="B118" s="5" t="s">
        <v>90</v>
      </c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6"/>
      <c r="O118" s="6"/>
      <c r="P118" s="6"/>
      <c r="Q118" s="6"/>
      <c r="R118" s="7"/>
      <c r="S118" s="8"/>
    </row>
    <row r="119" spans="1:19" ht="15.75">
      <c r="A119" s="91" t="s">
        <v>91</v>
      </c>
      <c r="B119" s="91"/>
      <c r="C119" s="91"/>
      <c r="D119" s="91"/>
      <c r="E119" s="91"/>
      <c r="F119" s="8"/>
      <c r="G119" s="8"/>
      <c r="H119" s="8"/>
      <c r="J119" s="8"/>
      <c r="L119" s="8"/>
      <c r="M119" s="8"/>
      <c r="R119" s="8"/>
      <c r="S119" s="8"/>
    </row>
    <row r="120" spans="1:19" ht="15.75">
      <c r="A120" s="58"/>
      <c r="B120" s="58"/>
      <c r="C120" s="58"/>
      <c r="D120" s="58"/>
      <c r="E120" s="58"/>
      <c r="F120" s="8"/>
      <c r="G120" s="8"/>
      <c r="H120" s="8"/>
      <c r="J120" s="8"/>
      <c r="L120" s="8"/>
      <c r="M120" s="8"/>
      <c r="R120" s="8"/>
      <c r="S120" s="8"/>
    </row>
    <row r="121" spans="1:19" ht="15.75">
      <c r="A121" s="58"/>
      <c r="B121" s="58"/>
      <c r="C121" s="58"/>
      <c r="D121" s="58"/>
      <c r="E121" s="58"/>
      <c r="F121" s="8"/>
      <c r="G121" s="8"/>
      <c r="H121" s="8"/>
      <c r="J121" s="8"/>
      <c r="L121" s="8"/>
      <c r="M121" s="8"/>
      <c r="R121" s="8"/>
      <c r="S121" s="8"/>
    </row>
    <row r="122" spans="1:19" ht="15.75">
      <c r="A122" s="58"/>
      <c r="B122" s="58"/>
      <c r="C122" s="58"/>
      <c r="D122" s="58"/>
      <c r="E122" s="58"/>
      <c r="F122" s="8"/>
      <c r="G122" s="8"/>
      <c r="H122" s="8"/>
      <c r="J122" s="8"/>
      <c r="L122" s="8"/>
      <c r="M122" s="8"/>
      <c r="R122" s="8"/>
      <c r="S122" s="8"/>
    </row>
    <row r="123" spans="1:19" ht="15.75">
      <c r="A123" s="24" t="s">
        <v>92</v>
      </c>
      <c r="B123"/>
      <c r="C123"/>
      <c r="D123"/>
      <c r="E123"/>
      <c r="F123" s="13"/>
      <c r="G123" s="13"/>
      <c r="H123" s="8"/>
      <c r="J123" s="8"/>
      <c r="L123" s="8"/>
      <c r="M123" s="8"/>
      <c r="R123" s="8"/>
      <c r="S123" s="8"/>
    </row>
    <row r="124" spans="1:19">
      <c r="A124"/>
      <c r="B124"/>
      <c r="C124"/>
      <c r="D124"/>
      <c r="E124"/>
      <c r="F124" s="13"/>
      <c r="G124" s="13"/>
      <c r="H124" s="8"/>
      <c r="J124" s="8"/>
      <c r="L124" s="8"/>
      <c r="M124" s="8"/>
      <c r="R124" s="8"/>
      <c r="S124" s="8"/>
    </row>
    <row r="125" spans="1:19" ht="15.75">
      <c r="A125" s="24" t="s">
        <v>93</v>
      </c>
      <c r="B125" t="s">
        <v>94</v>
      </c>
      <c r="C125"/>
      <c r="D125"/>
      <c r="E125"/>
      <c r="F125" s="13"/>
      <c r="G125" s="13"/>
      <c r="H125" s="8"/>
      <c r="I125" s="8" t="s">
        <v>95</v>
      </c>
      <c r="J125" s="8"/>
      <c r="L125" s="8"/>
      <c r="M125" s="8"/>
      <c r="R125" s="8"/>
      <c r="S125" s="8"/>
    </row>
    <row r="126" spans="1:19" ht="15.75">
      <c r="A126" s="25" t="s">
        <v>96</v>
      </c>
      <c r="B126"/>
      <c r="C126"/>
      <c r="D126"/>
      <c r="E126"/>
      <c r="F126" s="13"/>
      <c r="G126" s="13"/>
      <c r="H126" s="8"/>
      <c r="J126" s="8"/>
      <c r="L126" s="8"/>
      <c r="M126" s="8"/>
      <c r="R126" s="8"/>
      <c r="S126" s="8"/>
    </row>
    <row r="127" spans="1:19">
      <c r="A127" s="25" t="s">
        <v>97</v>
      </c>
      <c r="B127"/>
      <c r="C127"/>
      <c r="D127"/>
      <c r="E127"/>
      <c r="F127" s="13"/>
      <c r="G127" s="13"/>
      <c r="H127" s="8"/>
      <c r="J127" s="8"/>
      <c r="L127" s="8"/>
      <c r="M127" s="8"/>
      <c r="R127" s="8"/>
      <c r="S127" s="8"/>
    </row>
    <row r="128" spans="1:19">
      <c r="A128" s="8"/>
      <c r="B128" s="8"/>
      <c r="C128" s="8"/>
      <c r="D128" s="8"/>
      <c r="E128" s="8"/>
      <c r="F128" s="8"/>
      <c r="G128" s="8"/>
      <c r="H128" s="8"/>
      <c r="J128" s="8"/>
      <c r="L128" s="8"/>
      <c r="M128" s="8"/>
      <c r="R128" s="8"/>
      <c r="S128" s="8"/>
    </row>
    <row r="129" spans="1:19">
      <c r="A129" s="8"/>
      <c r="B129" s="8"/>
      <c r="C129" s="8"/>
      <c r="D129" s="8"/>
      <c r="E129" s="8"/>
      <c r="F129" s="8"/>
      <c r="G129" s="8"/>
      <c r="H129" s="8"/>
      <c r="J129" s="8"/>
      <c r="L129" s="8"/>
      <c r="M129" s="8"/>
      <c r="R129" s="8"/>
      <c r="S129" s="8"/>
    </row>
    <row r="130" spans="1:19">
      <c r="A130" s="8"/>
      <c r="B130" s="8"/>
      <c r="C130" s="8"/>
      <c r="D130" s="8"/>
      <c r="E130" s="8"/>
      <c r="F130" s="8"/>
      <c r="G130" s="8"/>
      <c r="H130" s="8"/>
      <c r="J130" s="8"/>
      <c r="L130" s="8"/>
      <c r="M130" s="8"/>
      <c r="R130" s="8"/>
      <c r="S130" s="8"/>
    </row>
    <row r="131" spans="1:19">
      <c r="A131" s="8"/>
      <c r="B131" s="8"/>
      <c r="C131" s="8"/>
      <c r="D131" s="8"/>
      <c r="E131" s="8"/>
      <c r="F131" s="8"/>
      <c r="G131" s="8"/>
      <c r="H131" s="8"/>
      <c r="J131" s="8"/>
      <c r="L131" s="8"/>
      <c r="M131" s="8"/>
      <c r="R131" s="8"/>
      <c r="S131" s="8"/>
    </row>
    <row r="132" spans="1:19">
      <c r="A132" s="8"/>
      <c r="B132" s="8"/>
      <c r="C132" s="8"/>
      <c r="D132" s="8"/>
      <c r="E132" s="8"/>
      <c r="F132" s="8"/>
      <c r="G132" s="8"/>
      <c r="H132" s="8"/>
      <c r="J132" s="8"/>
      <c r="L132" s="8"/>
      <c r="M132" s="8"/>
      <c r="R132" s="8"/>
      <c r="S132" s="8"/>
    </row>
    <row r="133" spans="1:19">
      <c r="A133" s="8"/>
      <c r="B133" s="8"/>
      <c r="C133" s="8"/>
      <c r="D133" s="8"/>
      <c r="E133" s="8"/>
      <c r="F133" s="8"/>
      <c r="G133" s="8"/>
      <c r="H133" s="8"/>
      <c r="J133" s="8"/>
      <c r="L133" s="8"/>
      <c r="M133" s="8"/>
      <c r="R133" s="8"/>
      <c r="S133" s="8"/>
    </row>
    <row r="134" spans="1:19">
      <c r="A134" s="8"/>
      <c r="B134" s="8"/>
      <c r="C134" s="8"/>
      <c r="D134" s="8"/>
      <c r="E134" s="8"/>
      <c r="F134" s="8"/>
      <c r="G134" s="8"/>
      <c r="H134" s="8"/>
      <c r="J134" s="8"/>
      <c r="L134" s="8"/>
      <c r="M134" s="8"/>
      <c r="R134" s="8"/>
      <c r="S134" s="8"/>
    </row>
    <row r="135" spans="1:19">
      <c r="A135" s="8"/>
      <c r="B135" s="8"/>
      <c r="C135" s="8"/>
      <c r="D135" s="8"/>
      <c r="E135" s="8"/>
      <c r="F135" s="8"/>
      <c r="G135" s="8"/>
      <c r="H135" s="8"/>
      <c r="J135" s="8"/>
      <c r="L135" s="8"/>
      <c r="M135" s="8"/>
      <c r="R135" s="8"/>
      <c r="S135" s="8"/>
    </row>
    <row r="136" spans="1:19">
      <c r="A136" s="8"/>
      <c r="B136" s="8"/>
      <c r="C136" s="8"/>
      <c r="D136" s="8"/>
      <c r="E136" s="8"/>
      <c r="F136" s="8"/>
      <c r="G136" s="8"/>
      <c r="H136" s="8"/>
      <c r="J136" s="8"/>
      <c r="L136" s="8"/>
      <c r="M136" s="8"/>
      <c r="R136" s="8"/>
      <c r="S136" s="8"/>
    </row>
    <row r="137" spans="1:19">
      <c r="A137" s="8"/>
      <c r="B137" s="8"/>
      <c r="C137" s="8"/>
      <c r="D137" s="8"/>
      <c r="E137" s="8"/>
      <c r="F137" s="8"/>
      <c r="G137" s="8"/>
      <c r="H137" s="8"/>
      <c r="J137" s="8"/>
      <c r="L137" s="8"/>
      <c r="M137" s="8"/>
      <c r="R137" s="8"/>
      <c r="S137" s="8"/>
    </row>
    <row r="138" spans="1:19">
      <c r="A138" s="8"/>
      <c r="B138" s="8"/>
      <c r="C138" s="8"/>
      <c r="D138" s="8"/>
      <c r="E138" s="8"/>
      <c r="F138" s="8"/>
      <c r="G138" s="8"/>
      <c r="H138" s="8"/>
      <c r="J138" s="8"/>
      <c r="L138" s="8"/>
      <c r="M138" s="8"/>
      <c r="R138" s="8"/>
      <c r="S138" s="8"/>
    </row>
    <row r="139" spans="1:19">
      <c r="A139" s="8"/>
      <c r="B139" s="8"/>
      <c r="C139" s="8"/>
      <c r="D139" s="8"/>
      <c r="E139" s="8"/>
      <c r="F139" s="8"/>
      <c r="G139" s="8"/>
      <c r="H139" s="8"/>
      <c r="J139" s="8"/>
      <c r="L139" s="8"/>
      <c r="M139" s="8"/>
      <c r="R139" s="8"/>
      <c r="S139" s="8"/>
    </row>
    <row r="140" spans="1:19">
      <c r="A140" s="8"/>
      <c r="B140" s="8"/>
      <c r="C140" s="8"/>
      <c r="D140" s="8"/>
      <c r="E140" s="8"/>
      <c r="F140" s="8"/>
      <c r="G140" s="8"/>
      <c r="H140" s="8"/>
      <c r="J140" s="8"/>
      <c r="L140" s="8"/>
      <c r="M140" s="8"/>
      <c r="R140" s="8"/>
      <c r="S140" s="8"/>
    </row>
    <row r="141" spans="1:19">
      <c r="A141" s="8"/>
      <c r="B141" s="8"/>
      <c r="C141" s="8"/>
      <c r="D141" s="8"/>
      <c r="E141" s="8"/>
      <c r="F141" s="8"/>
      <c r="G141" s="8"/>
      <c r="H141" s="8"/>
      <c r="J141" s="8"/>
      <c r="L141" s="8"/>
      <c r="M141" s="8"/>
      <c r="R141" s="8"/>
      <c r="S141" s="8"/>
    </row>
    <row r="142" spans="1:19">
      <c r="A142" s="8"/>
      <c r="B142" s="8"/>
      <c r="C142" s="8"/>
      <c r="D142" s="8"/>
      <c r="E142" s="8"/>
      <c r="F142" s="8"/>
      <c r="G142" s="8"/>
      <c r="H142" s="8"/>
      <c r="J142" s="8"/>
      <c r="L142" s="8"/>
      <c r="M142" s="8"/>
      <c r="R142" s="8"/>
      <c r="S142" s="8"/>
    </row>
    <row r="143" spans="1:19">
      <c r="A143" s="8"/>
      <c r="B143" s="8"/>
      <c r="C143" s="8"/>
      <c r="D143" s="8"/>
      <c r="E143" s="8"/>
      <c r="F143" s="8"/>
      <c r="G143" s="8"/>
      <c r="H143" s="8"/>
      <c r="J143" s="8"/>
      <c r="L143" s="8"/>
      <c r="M143" s="8"/>
      <c r="R143" s="8"/>
      <c r="S143" s="8"/>
    </row>
    <row r="144" spans="1:19">
      <c r="A144" s="8"/>
      <c r="B144" s="8"/>
      <c r="C144" s="8"/>
      <c r="D144" s="8"/>
      <c r="E144" s="8"/>
      <c r="F144" s="8"/>
      <c r="G144" s="8"/>
      <c r="H144" s="8"/>
      <c r="J144" s="8"/>
      <c r="L144" s="8"/>
      <c r="M144" s="8"/>
      <c r="R144" s="8"/>
      <c r="S144" s="8"/>
    </row>
    <row r="145" spans="1:19">
      <c r="A145" s="8"/>
      <c r="B145" s="8"/>
      <c r="C145" s="8"/>
      <c r="D145" s="8"/>
      <c r="E145" s="8"/>
      <c r="F145" s="8"/>
      <c r="G145" s="8"/>
      <c r="H145" s="8"/>
      <c r="J145" s="8"/>
      <c r="L145" s="8"/>
      <c r="M145" s="8"/>
      <c r="R145" s="8"/>
      <c r="S145" s="8"/>
    </row>
    <row r="146" spans="1:19">
      <c r="A146" s="8"/>
      <c r="B146" s="8"/>
      <c r="C146" s="8"/>
      <c r="D146" s="8"/>
      <c r="E146" s="8"/>
      <c r="F146" s="8"/>
      <c r="G146" s="8"/>
      <c r="H146" s="8"/>
      <c r="J146" s="8"/>
      <c r="L146" s="8"/>
      <c r="M146" s="8"/>
      <c r="R146" s="8"/>
      <c r="S146" s="8"/>
    </row>
    <row r="147" spans="1:19">
      <c r="A147" s="8"/>
      <c r="B147" s="8"/>
      <c r="C147" s="8"/>
      <c r="D147" s="8"/>
      <c r="E147" s="8"/>
      <c r="F147" s="8"/>
      <c r="G147" s="8"/>
      <c r="H147" s="8"/>
      <c r="J147" s="8"/>
      <c r="L147" s="8"/>
      <c r="M147" s="8"/>
      <c r="R147" s="8"/>
      <c r="S147" s="8"/>
    </row>
    <row r="148" spans="1:19">
      <c r="A148" s="8"/>
      <c r="B148" s="8"/>
      <c r="C148" s="8"/>
      <c r="D148" s="8"/>
      <c r="E148" s="8"/>
      <c r="F148" s="8"/>
      <c r="G148" s="8"/>
      <c r="H148" s="8"/>
      <c r="J148" s="8"/>
      <c r="L148" s="8"/>
      <c r="M148" s="8"/>
      <c r="R148" s="8"/>
      <c r="S148" s="8"/>
    </row>
    <row r="149" spans="1:19">
      <c r="A149" s="8"/>
      <c r="B149" s="8"/>
      <c r="C149" s="8"/>
      <c r="D149" s="8"/>
      <c r="E149" s="8"/>
      <c r="F149" s="8"/>
      <c r="G149" s="8"/>
      <c r="H149" s="8"/>
      <c r="J149" s="8"/>
      <c r="L149" s="8"/>
      <c r="M149" s="8"/>
      <c r="R149" s="8"/>
      <c r="S149" s="8"/>
    </row>
    <row r="150" spans="1:19">
      <c r="A150" s="8"/>
      <c r="B150" s="8"/>
      <c r="C150" s="8"/>
      <c r="D150" s="8"/>
      <c r="E150" s="8"/>
      <c r="F150" s="8"/>
      <c r="G150" s="8"/>
      <c r="H150" s="8"/>
      <c r="J150" s="8"/>
      <c r="L150" s="8"/>
      <c r="M150" s="8"/>
      <c r="R150" s="8"/>
      <c r="S150" s="8"/>
    </row>
    <row r="151" spans="1:19">
      <c r="A151" s="8"/>
      <c r="B151" s="8"/>
      <c r="C151" s="8"/>
      <c r="D151" s="8"/>
      <c r="E151" s="8"/>
      <c r="F151" s="8"/>
      <c r="G151" s="8"/>
      <c r="H151" s="8"/>
      <c r="J151" s="8"/>
      <c r="L151" s="8"/>
      <c r="M151" s="8"/>
      <c r="R151" s="8"/>
      <c r="S151" s="8"/>
    </row>
    <row r="152" spans="1:19">
      <c r="A152" s="8"/>
      <c r="B152" s="8"/>
      <c r="C152" s="8"/>
      <c r="D152" s="8"/>
      <c r="E152" s="8"/>
      <c r="F152" s="8"/>
      <c r="G152" s="8"/>
      <c r="H152" s="8"/>
      <c r="J152" s="8"/>
      <c r="L152" s="8"/>
      <c r="M152" s="8"/>
      <c r="R152" s="8"/>
      <c r="S152" s="8"/>
    </row>
    <row r="153" spans="1:19">
      <c r="A153" s="8"/>
      <c r="B153" s="8"/>
      <c r="C153" s="8"/>
      <c r="D153" s="8"/>
      <c r="E153" s="8"/>
      <c r="F153" s="8"/>
      <c r="G153" s="8"/>
      <c r="H153" s="8"/>
      <c r="J153" s="8"/>
      <c r="L153" s="8"/>
      <c r="M153" s="8"/>
      <c r="R153" s="8"/>
      <c r="S153" s="8"/>
    </row>
    <row r="154" spans="1:19">
      <c r="A154" s="8"/>
      <c r="B154" s="8"/>
      <c r="C154" s="8"/>
      <c r="D154" s="8"/>
      <c r="E154" s="8"/>
      <c r="F154" s="8"/>
      <c r="G154" s="8"/>
      <c r="H154" s="8"/>
      <c r="J154" s="8"/>
      <c r="L154" s="8"/>
      <c r="M154" s="8"/>
      <c r="R154" s="8"/>
      <c r="S154" s="8"/>
    </row>
    <row r="155" spans="1:19">
      <c r="A155" s="8"/>
      <c r="B155" s="8"/>
      <c r="C155" s="8"/>
      <c r="D155" s="8"/>
      <c r="E155" s="8"/>
      <c r="F155" s="8"/>
      <c r="G155" s="8"/>
      <c r="H155" s="8"/>
      <c r="J155" s="8"/>
      <c r="L155" s="8"/>
      <c r="M155" s="8"/>
      <c r="R155" s="8"/>
      <c r="S155" s="8"/>
    </row>
    <row r="156" spans="1:19">
      <c r="A156" s="8"/>
      <c r="B156" s="8"/>
      <c r="C156" s="8"/>
      <c r="D156" s="8"/>
      <c r="E156" s="8"/>
      <c r="F156" s="8"/>
      <c r="G156" s="8"/>
      <c r="H156" s="8"/>
      <c r="J156" s="8"/>
      <c r="L156" s="8"/>
      <c r="M156" s="8"/>
      <c r="R156" s="8"/>
      <c r="S156" s="8"/>
    </row>
    <row r="157" spans="1:19">
      <c r="A157" s="8"/>
      <c r="B157" s="8"/>
      <c r="C157" s="8"/>
      <c r="D157" s="8"/>
      <c r="E157" s="8"/>
      <c r="F157" s="8"/>
      <c r="G157" s="8"/>
      <c r="H157" s="8"/>
      <c r="J157" s="8"/>
      <c r="L157" s="8"/>
      <c r="M157" s="8"/>
      <c r="R157" s="8"/>
      <c r="S157" s="8"/>
    </row>
    <row r="158" spans="1:19">
      <c r="A158" s="8"/>
      <c r="B158" s="8"/>
      <c r="C158" s="8"/>
      <c r="D158" s="8"/>
      <c r="E158" s="8"/>
      <c r="F158" s="8"/>
      <c r="G158" s="8"/>
      <c r="H158" s="8"/>
      <c r="J158" s="8"/>
      <c r="L158" s="8"/>
      <c r="M158" s="8"/>
      <c r="R158" s="8"/>
      <c r="S158" s="8"/>
    </row>
    <row r="159" spans="1:19">
      <c r="A159" s="8"/>
      <c r="B159" s="8"/>
      <c r="C159" s="8"/>
      <c r="D159" s="8"/>
      <c r="E159" s="8"/>
      <c r="F159" s="8"/>
      <c r="G159" s="8"/>
      <c r="H159" s="8"/>
      <c r="J159" s="8"/>
      <c r="L159" s="8"/>
      <c r="M159" s="8"/>
      <c r="R159" s="8"/>
      <c r="S159" s="8"/>
    </row>
    <row r="160" spans="1:19">
      <c r="A160" s="8"/>
      <c r="B160" s="8"/>
      <c r="C160" s="8"/>
      <c r="D160" s="8"/>
      <c r="E160" s="8"/>
      <c r="F160" s="8"/>
      <c r="G160" s="8"/>
      <c r="H160" s="8"/>
      <c r="J160" s="8"/>
      <c r="L160" s="8"/>
      <c r="M160" s="8"/>
      <c r="R160" s="8"/>
      <c r="S160" s="8"/>
    </row>
    <row r="161" spans="1:19">
      <c r="A161" s="8"/>
      <c r="B161" s="8"/>
      <c r="C161" s="8"/>
      <c r="D161" s="8"/>
      <c r="E161" s="8"/>
      <c r="F161" s="8"/>
      <c r="G161" s="8"/>
      <c r="H161" s="8"/>
      <c r="J161" s="8"/>
      <c r="L161" s="8"/>
      <c r="M161" s="8"/>
      <c r="R161" s="8"/>
      <c r="S161" s="8"/>
    </row>
    <row r="162" spans="1:19">
      <c r="A162" s="8"/>
      <c r="B162" s="8"/>
      <c r="C162" s="8"/>
      <c r="D162" s="8"/>
      <c r="E162" s="8"/>
      <c r="F162" s="8"/>
      <c r="G162" s="8"/>
      <c r="H162" s="8"/>
      <c r="J162" s="8"/>
      <c r="L162" s="8"/>
      <c r="M162" s="8"/>
      <c r="R162" s="8"/>
      <c r="S162" s="8"/>
    </row>
    <row r="163" spans="1:19">
      <c r="A163" s="8"/>
      <c r="B163" s="8"/>
      <c r="C163" s="8"/>
      <c r="D163" s="8"/>
      <c r="E163" s="8"/>
      <c r="F163" s="8"/>
      <c r="G163" s="8"/>
      <c r="H163" s="8"/>
      <c r="J163" s="8"/>
      <c r="L163" s="8"/>
      <c r="M163" s="8"/>
      <c r="R163" s="8"/>
      <c r="S163" s="8"/>
    </row>
    <row r="164" spans="1:19">
      <c r="A164" s="8"/>
      <c r="B164" s="8"/>
      <c r="C164" s="8"/>
      <c r="D164" s="8"/>
      <c r="E164" s="8"/>
      <c r="F164" s="8"/>
      <c r="G164" s="8"/>
      <c r="H164" s="8"/>
      <c r="J164" s="8"/>
      <c r="L164" s="8"/>
      <c r="M164" s="8"/>
      <c r="R164" s="8"/>
      <c r="S164" s="8"/>
    </row>
    <row r="165" spans="1:19">
      <c r="A165" s="8"/>
      <c r="B165" s="8"/>
      <c r="C165" s="8"/>
      <c r="D165" s="8"/>
      <c r="E165" s="8"/>
      <c r="F165" s="8"/>
      <c r="G165" s="8"/>
      <c r="H165" s="8"/>
      <c r="J165" s="8"/>
      <c r="L165" s="8"/>
      <c r="M165" s="8"/>
      <c r="R165" s="8"/>
      <c r="S165" s="8"/>
    </row>
    <row r="166" spans="1:19">
      <c r="A166" s="8"/>
      <c r="B166" s="8"/>
      <c r="C166" s="8"/>
      <c r="D166" s="8"/>
      <c r="E166" s="8"/>
      <c r="F166" s="8"/>
      <c r="G166" s="8"/>
      <c r="H166" s="8"/>
      <c r="J166" s="8"/>
      <c r="L166" s="8"/>
      <c r="M166" s="8"/>
      <c r="R166" s="8"/>
      <c r="S166" s="8"/>
    </row>
    <row r="167" spans="1:19">
      <c r="A167" s="8"/>
      <c r="B167" s="8"/>
      <c r="C167" s="8"/>
      <c r="D167" s="8"/>
      <c r="E167" s="8"/>
      <c r="F167" s="8"/>
      <c r="G167" s="8"/>
      <c r="H167" s="8"/>
      <c r="J167" s="8"/>
      <c r="L167" s="8"/>
      <c r="M167" s="8"/>
      <c r="R167" s="8"/>
      <c r="S167" s="8"/>
    </row>
    <row r="168" spans="1:19">
      <c r="A168" s="8"/>
      <c r="B168" s="8"/>
      <c r="C168" s="8"/>
      <c r="D168" s="8"/>
      <c r="E168" s="8"/>
      <c r="F168" s="8"/>
      <c r="G168" s="8"/>
      <c r="H168" s="8"/>
      <c r="J168" s="8"/>
      <c r="L168" s="8"/>
      <c r="M168" s="8"/>
      <c r="R168" s="8"/>
      <c r="S168" s="8"/>
    </row>
    <row r="169" spans="1:19">
      <c r="A169" s="8"/>
      <c r="B169" s="8"/>
      <c r="C169" s="8"/>
      <c r="D169" s="8"/>
      <c r="E169" s="8"/>
      <c r="F169" s="8"/>
      <c r="G169" s="8"/>
      <c r="H169" s="8"/>
      <c r="J169" s="8"/>
      <c r="L169" s="8"/>
      <c r="M169" s="8"/>
      <c r="R169" s="8"/>
      <c r="S169" s="8"/>
    </row>
    <row r="170" spans="1:19">
      <c r="A170" s="8"/>
      <c r="B170" s="8"/>
      <c r="C170" s="8"/>
      <c r="D170" s="8"/>
      <c r="E170" s="8"/>
      <c r="F170" s="8"/>
      <c r="G170" s="8"/>
      <c r="H170" s="8"/>
      <c r="J170" s="8"/>
      <c r="L170" s="8"/>
      <c r="M170" s="8"/>
      <c r="R170" s="8"/>
      <c r="S170" s="8"/>
    </row>
    <row r="171" spans="1:19">
      <c r="A171" s="8"/>
      <c r="B171" s="8"/>
      <c r="C171" s="8"/>
      <c r="D171" s="8"/>
      <c r="E171" s="8"/>
      <c r="F171" s="8"/>
      <c r="G171" s="8"/>
      <c r="H171" s="8"/>
      <c r="J171" s="8"/>
      <c r="L171" s="8"/>
      <c r="M171" s="8"/>
      <c r="R171" s="8"/>
      <c r="S171" s="8"/>
    </row>
    <row r="172" spans="1:19">
      <c r="A172" s="8"/>
      <c r="B172" s="8"/>
      <c r="C172" s="8"/>
      <c r="D172" s="8"/>
      <c r="E172" s="8"/>
      <c r="F172" s="8"/>
      <c r="G172" s="8"/>
      <c r="H172" s="8"/>
      <c r="J172" s="8"/>
      <c r="L172" s="8"/>
      <c r="M172" s="8"/>
      <c r="R172" s="8"/>
      <c r="S172" s="8"/>
    </row>
    <row r="173" spans="1:19">
      <c r="A173" s="8"/>
      <c r="B173" s="8"/>
      <c r="C173" s="8"/>
      <c r="D173" s="8"/>
      <c r="E173" s="8"/>
      <c r="F173" s="8"/>
      <c r="G173" s="8"/>
      <c r="H173" s="8"/>
      <c r="J173" s="8"/>
      <c r="L173" s="8"/>
      <c r="M173" s="8"/>
      <c r="R173" s="8"/>
      <c r="S173" s="8"/>
    </row>
    <row r="174" spans="1:19">
      <c r="A174" s="8"/>
      <c r="B174" s="8"/>
      <c r="C174" s="8"/>
      <c r="D174" s="8"/>
      <c r="E174" s="8"/>
      <c r="F174" s="8"/>
      <c r="G174" s="8"/>
      <c r="H174" s="8"/>
      <c r="J174" s="8"/>
      <c r="L174" s="8"/>
      <c r="M174" s="8"/>
      <c r="R174" s="8"/>
      <c r="S174" s="8"/>
    </row>
    <row r="175" spans="1:19">
      <c r="A175" s="8"/>
      <c r="B175" s="8"/>
      <c r="C175" s="8"/>
      <c r="D175" s="8"/>
      <c r="E175" s="8"/>
      <c r="F175" s="8"/>
      <c r="G175" s="8"/>
      <c r="H175" s="8"/>
      <c r="J175" s="8"/>
      <c r="L175" s="8"/>
      <c r="M175" s="8"/>
      <c r="R175" s="8"/>
      <c r="S175" s="8"/>
    </row>
    <row r="176" spans="1:19">
      <c r="A176" s="8"/>
      <c r="B176" s="8"/>
      <c r="C176" s="8"/>
      <c r="D176" s="8"/>
      <c r="E176" s="8"/>
      <c r="F176" s="8"/>
      <c r="G176" s="8"/>
      <c r="H176" s="8"/>
      <c r="J176" s="8"/>
      <c r="L176" s="8"/>
      <c r="M176" s="8"/>
      <c r="R176" s="8"/>
      <c r="S176" s="8"/>
    </row>
    <row r="177" spans="1:19">
      <c r="A177" s="8"/>
      <c r="B177" s="8"/>
      <c r="C177" s="8"/>
      <c r="D177" s="8"/>
      <c r="E177" s="8"/>
      <c r="F177" s="8"/>
      <c r="G177" s="8"/>
      <c r="H177" s="8"/>
      <c r="J177" s="8"/>
      <c r="L177" s="8"/>
      <c r="M177" s="8"/>
      <c r="R177" s="8"/>
      <c r="S177" s="8"/>
    </row>
    <row r="178" spans="1:19">
      <c r="A178" s="8"/>
      <c r="B178" s="8"/>
      <c r="C178" s="8"/>
      <c r="D178" s="8"/>
      <c r="E178" s="8"/>
      <c r="F178" s="8"/>
      <c r="G178" s="8"/>
      <c r="H178" s="8"/>
      <c r="J178" s="8"/>
      <c r="L178" s="8"/>
      <c r="M178" s="8"/>
      <c r="R178" s="8"/>
      <c r="S178" s="8"/>
    </row>
    <row r="179" spans="1:19">
      <c r="A179" s="8"/>
      <c r="B179" s="8"/>
      <c r="C179" s="8"/>
      <c r="D179" s="8"/>
      <c r="E179" s="8"/>
      <c r="F179" s="8"/>
      <c r="G179" s="8"/>
      <c r="H179" s="8"/>
      <c r="J179" s="8"/>
      <c r="L179" s="8"/>
      <c r="M179" s="8"/>
      <c r="R179" s="8"/>
      <c r="S179" s="8"/>
    </row>
    <row r="180" spans="1:19">
      <c r="A180" s="8"/>
      <c r="B180" s="8"/>
      <c r="C180" s="8"/>
      <c r="D180" s="8"/>
      <c r="E180" s="8"/>
      <c r="F180" s="8"/>
      <c r="G180" s="8"/>
      <c r="H180" s="8"/>
      <c r="J180" s="8"/>
      <c r="L180" s="8"/>
      <c r="M180" s="8"/>
      <c r="R180" s="8"/>
      <c r="S180" s="8"/>
    </row>
    <row r="181" spans="1:19">
      <c r="A181" s="8"/>
      <c r="B181" s="8"/>
      <c r="C181" s="8"/>
      <c r="D181" s="8"/>
      <c r="E181" s="8"/>
      <c r="F181" s="8"/>
      <c r="G181" s="8"/>
      <c r="H181" s="8"/>
      <c r="J181" s="8"/>
      <c r="L181" s="8"/>
      <c r="M181" s="8"/>
      <c r="R181" s="8"/>
      <c r="S181" s="8"/>
    </row>
    <row r="182" spans="1:19">
      <c r="A182" s="8"/>
      <c r="B182" s="8"/>
      <c r="C182" s="8"/>
      <c r="D182" s="8"/>
      <c r="E182" s="8"/>
      <c r="F182" s="8"/>
      <c r="G182" s="8"/>
      <c r="H182" s="8"/>
      <c r="J182" s="8"/>
      <c r="L182" s="8"/>
      <c r="M182" s="8"/>
      <c r="R182" s="8"/>
      <c r="S182" s="8"/>
    </row>
    <row r="183" spans="1:19">
      <c r="A183" s="8"/>
      <c r="B183" s="8"/>
      <c r="C183" s="8"/>
      <c r="D183" s="8"/>
      <c r="E183" s="8"/>
      <c r="F183" s="8"/>
      <c r="G183" s="8"/>
      <c r="H183" s="8"/>
      <c r="J183" s="8"/>
      <c r="L183" s="8"/>
      <c r="M183" s="8"/>
      <c r="R183" s="8"/>
      <c r="S183" s="8"/>
    </row>
    <row r="184" spans="1:19">
      <c r="A184" s="8"/>
      <c r="B184" s="8"/>
      <c r="C184" s="8"/>
      <c r="D184" s="8"/>
      <c r="E184" s="8"/>
      <c r="F184" s="8"/>
      <c r="G184" s="8"/>
      <c r="H184" s="8"/>
      <c r="J184" s="8"/>
      <c r="L184" s="8"/>
      <c r="M184" s="8"/>
      <c r="R184" s="8"/>
      <c r="S184" s="8"/>
    </row>
    <row r="185" spans="1:19">
      <c r="A185" s="8"/>
      <c r="B185" s="8"/>
      <c r="C185" s="8"/>
      <c r="D185" s="8"/>
      <c r="E185" s="8"/>
      <c r="F185" s="8"/>
      <c r="G185" s="8"/>
      <c r="H185" s="8"/>
      <c r="J185" s="8"/>
      <c r="L185" s="8"/>
      <c r="M185" s="8"/>
      <c r="R185" s="8"/>
      <c r="S185" s="8"/>
    </row>
    <row r="186" spans="1:19">
      <c r="A186" s="8"/>
      <c r="B186" s="8"/>
      <c r="C186" s="8"/>
      <c r="D186" s="8"/>
      <c r="E186" s="8"/>
      <c r="F186" s="8"/>
      <c r="G186" s="8"/>
      <c r="H186" s="8"/>
      <c r="J186" s="8"/>
      <c r="L186" s="8"/>
      <c r="M186" s="8"/>
      <c r="R186" s="8"/>
      <c r="S186" s="8"/>
    </row>
    <row r="187" spans="1:19">
      <c r="A187" s="8"/>
      <c r="B187" s="8"/>
      <c r="C187" s="8"/>
      <c r="D187" s="8"/>
      <c r="E187" s="8"/>
      <c r="F187" s="8"/>
      <c r="G187" s="8"/>
      <c r="H187" s="8"/>
      <c r="J187" s="8"/>
      <c r="L187" s="8"/>
      <c r="M187" s="8"/>
      <c r="R187" s="8"/>
      <c r="S187" s="8"/>
    </row>
    <row r="188" spans="1:19">
      <c r="A188" s="8"/>
      <c r="B188" s="8"/>
      <c r="C188" s="8"/>
      <c r="D188" s="8"/>
      <c r="E188" s="8"/>
      <c r="F188" s="8"/>
      <c r="G188" s="8"/>
      <c r="H188" s="8"/>
      <c r="J188" s="8"/>
      <c r="L188" s="8"/>
      <c r="M188" s="8"/>
      <c r="R188" s="8"/>
      <c r="S188" s="8"/>
    </row>
    <row r="189" spans="1:19">
      <c r="A189" s="8"/>
      <c r="B189" s="8"/>
      <c r="C189" s="8"/>
      <c r="D189" s="8"/>
      <c r="E189" s="8"/>
      <c r="F189" s="8"/>
      <c r="G189" s="8"/>
      <c r="H189" s="8"/>
      <c r="J189" s="8"/>
      <c r="L189" s="8"/>
      <c r="M189" s="8"/>
      <c r="R189" s="8"/>
      <c r="S189" s="8"/>
    </row>
    <row r="190" spans="1:19">
      <c r="A190" s="8"/>
      <c r="B190" s="8"/>
      <c r="C190" s="8"/>
      <c r="D190" s="8"/>
      <c r="E190" s="8"/>
      <c r="F190" s="8"/>
      <c r="G190" s="8"/>
      <c r="H190" s="8"/>
      <c r="J190" s="8"/>
      <c r="L190" s="8"/>
      <c r="M190" s="8"/>
      <c r="R190" s="8"/>
      <c r="S190" s="8"/>
    </row>
    <row r="191" spans="1:19">
      <c r="A191" s="8"/>
      <c r="B191" s="8"/>
      <c r="C191" s="8"/>
      <c r="D191" s="8"/>
      <c r="E191" s="8"/>
      <c r="F191" s="8"/>
      <c r="G191" s="8"/>
      <c r="H191" s="8"/>
      <c r="J191" s="8"/>
      <c r="L191" s="8"/>
      <c r="M191" s="8"/>
      <c r="R191" s="8"/>
      <c r="S191" s="8"/>
    </row>
    <row r="192" spans="1:19">
      <c r="A192" s="8"/>
      <c r="B192" s="8"/>
      <c r="C192" s="8"/>
      <c r="D192" s="8"/>
      <c r="E192" s="8"/>
      <c r="F192" s="8"/>
      <c r="G192" s="8"/>
      <c r="H192" s="8"/>
      <c r="J192" s="8"/>
      <c r="L192" s="8"/>
      <c r="M192" s="8"/>
      <c r="R192" s="8"/>
      <c r="S192" s="8"/>
    </row>
    <row r="193" spans="1:19">
      <c r="A193" s="8"/>
      <c r="B193" s="8"/>
      <c r="C193" s="8"/>
      <c r="D193" s="8"/>
      <c r="E193" s="8"/>
      <c r="F193" s="8"/>
      <c r="G193" s="8"/>
      <c r="H193" s="8"/>
      <c r="J193" s="8"/>
      <c r="L193" s="8"/>
      <c r="M193" s="8"/>
      <c r="R193" s="8"/>
      <c r="S193" s="8"/>
    </row>
    <row r="194" spans="1:19">
      <c r="A194" s="8"/>
      <c r="B194" s="8"/>
      <c r="C194" s="8"/>
      <c r="D194" s="8"/>
      <c r="E194" s="8"/>
      <c r="F194" s="8"/>
      <c r="G194" s="8"/>
      <c r="H194" s="8"/>
      <c r="J194" s="8"/>
      <c r="L194" s="8"/>
      <c r="M194" s="8"/>
      <c r="R194" s="8"/>
      <c r="S194" s="8"/>
    </row>
    <row r="195" spans="1:19">
      <c r="A195" s="8"/>
      <c r="B195" s="8"/>
      <c r="C195" s="8"/>
      <c r="D195" s="8"/>
      <c r="E195" s="8"/>
      <c r="F195" s="8"/>
      <c r="G195" s="8"/>
      <c r="H195" s="8"/>
      <c r="J195" s="8"/>
      <c r="L195" s="8"/>
      <c r="M195" s="8"/>
      <c r="R195" s="8"/>
      <c r="S195" s="8"/>
    </row>
    <row r="196" spans="1:19">
      <c r="A196" s="8"/>
      <c r="B196" s="8"/>
      <c r="C196" s="8"/>
      <c r="D196" s="8"/>
      <c r="E196" s="8"/>
      <c r="F196" s="8"/>
      <c r="G196" s="8"/>
      <c r="H196" s="8"/>
      <c r="J196" s="8"/>
      <c r="L196" s="8"/>
      <c r="M196" s="8"/>
      <c r="R196" s="8"/>
      <c r="S196" s="8"/>
    </row>
    <row r="197" spans="1:19">
      <c r="A197" s="8"/>
      <c r="B197" s="8"/>
      <c r="C197" s="8"/>
      <c r="D197" s="8"/>
      <c r="E197" s="8"/>
      <c r="F197" s="8"/>
      <c r="G197" s="8"/>
      <c r="H197" s="8"/>
      <c r="J197" s="8"/>
      <c r="L197" s="8"/>
      <c r="M197" s="8"/>
      <c r="R197" s="8"/>
      <c r="S197" s="8"/>
    </row>
    <row r="198" spans="1:19">
      <c r="A198" s="8"/>
      <c r="B198" s="8"/>
      <c r="C198" s="8"/>
      <c r="D198" s="8"/>
      <c r="E198" s="8"/>
      <c r="F198" s="8"/>
      <c r="G198" s="8"/>
      <c r="H198" s="8"/>
      <c r="J198" s="8"/>
      <c r="L198" s="8"/>
      <c r="M198" s="8"/>
      <c r="R198" s="8"/>
      <c r="S198" s="8"/>
    </row>
    <row r="199" spans="1:19">
      <c r="A199" s="8"/>
      <c r="B199" s="8"/>
      <c r="C199" s="8"/>
      <c r="D199" s="8"/>
      <c r="E199" s="8"/>
      <c r="F199" s="8"/>
      <c r="G199" s="8"/>
      <c r="H199" s="8"/>
      <c r="J199" s="8"/>
      <c r="L199" s="8"/>
      <c r="M199" s="8"/>
      <c r="R199" s="8"/>
      <c r="S199" s="8"/>
    </row>
    <row r="200" spans="1:19">
      <c r="A200" s="8"/>
      <c r="B200" s="8"/>
      <c r="C200" s="8"/>
      <c r="D200" s="8"/>
      <c r="E200" s="8"/>
      <c r="F200" s="8"/>
      <c r="G200" s="8"/>
      <c r="H200" s="8"/>
      <c r="J200" s="8"/>
      <c r="L200" s="8"/>
      <c r="M200" s="8"/>
      <c r="R200" s="8"/>
      <c r="S200" s="8"/>
    </row>
    <row r="201" spans="1:19">
      <c r="A201" s="8"/>
      <c r="B201" s="8"/>
      <c r="C201" s="8"/>
      <c r="D201" s="8"/>
      <c r="E201" s="8"/>
      <c r="F201" s="8"/>
      <c r="G201" s="8"/>
      <c r="H201" s="8"/>
      <c r="J201" s="8"/>
      <c r="L201" s="8"/>
      <c r="M201" s="8"/>
      <c r="R201" s="8"/>
      <c r="S201" s="8"/>
    </row>
    <row r="202" spans="1:19">
      <c r="A202" s="8"/>
      <c r="B202" s="8"/>
      <c r="C202" s="8"/>
      <c r="D202" s="8"/>
      <c r="E202" s="8"/>
      <c r="F202" s="8"/>
      <c r="G202" s="8"/>
      <c r="H202" s="8"/>
      <c r="J202" s="8"/>
      <c r="L202" s="8"/>
      <c r="M202" s="8"/>
      <c r="R202" s="8"/>
      <c r="S202" s="8"/>
    </row>
    <row r="203" spans="1:19">
      <c r="A203" s="8"/>
      <c r="B203" s="8"/>
      <c r="C203" s="8"/>
      <c r="D203" s="8"/>
      <c r="E203" s="8"/>
      <c r="F203" s="8"/>
      <c r="G203" s="8"/>
      <c r="H203" s="8"/>
      <c r="J203" s="8"/>
      <c r="L203" s="8"/>
      <c r="M203" s="8"/>
      <c r="R203" s="8"/>
      <c r="S203" s="8"/>
    </row>
    <row r="204" spans="1:19">
      <c r="A204" s="8"/>
      <c r="B204" s="8"/>
      <c r="C204" s="8"/>
      <c r="D204" s="8"/>
      <c r="E204" s="8"/>
      <c r="F204" s="8"/>
      <c r="G204" s="8"/>
      <c r="H204" s="8"/>
      <c r="J204" s="8"/>
      <c r="L204" s="8"/>
      <c r="M204" s="8"/>
      <c r="R204" s="8"/>
      <c r="S204" s="8"/>
    </row>
    <row r="205" spans="1:19">
      <c r="A205" s="8"/>
      <c r="B205" s="8"/>
      <c r="C205" s="8"/>
      <c r="D205" s="8"/>
      <c r="E205" s="8"/>
      <c r="F205" s="8"/>
      <c r="G205" s="8"/>
      <c r="H205" s="8"/>
      <c r="J205" s="8"/>
      <c r="L205" s="8"/>
      <c r="M205" s="8"/>
      <c r="R205" s="8"/>
      <c r="S205" s="8"/>
    </row>
    <row r="206" spans="1:19">
      <c r="A206" s="8"/>
      <c r="B206" s="8"/>
      <c r="C206" s="8"/>
      <c r="D206" s="8"/>
      <c r="E206" s="8"/>
      <c r="F206" s="8"/>
      <c r="G206" s="8"/>
      <c r="H206" s="8"/>
      <c r="J206" s="8"/>
      <c r="L206" s="8"/>
      <c r="M206" s="8"/>
      <c r="R206" s="8"/>
      <c r="S206" s="8"/>
    </row>
    <row r="207" spans="1:19">
      <c r="A207" s="8"/>
      <c r="B207" s="8"/>
      <c r="C207" s="8"/>
      <c r="D207" s="8"/>
      <c r="E207" s="8"/>
      <c r="F207" s="8"/>
      <c r="G207" s="8"/>
      <c r="H207" s="8"/>
      <c r="J207" s="8"/>
      <c r="L207" s="8"/>
      <c r="M207" s="8"/>
      <c r="R207" s="8"/>
      <c r="S207" s="8"/>
    </row>
    <row r="208" spans="1:19">
      <c r="A208" s="8"/>
      <c r="B208" s="8"/>
      <c r="C208" s="8"/>
      <c r="D208" s="8"/>
      <c r="E208" s="8"/>
      <c r="F208" s="8"/>
      <c r="G208" s="8"/>
      <c r="H208" s="8"/>
      <c r="J208" s="8"/>
      <c r="L208" s="8"/>
      <c r="M208" s="8"/>
      <c r="R208" s="8"/>
      <c r="S208" s="8"/>
    </row>
    <row r="209" spans="1:19">
      <c r="A209" s="8"/>
      <c r="B209" s="8"/>
      <c r="C209" s="8"/>
      <c r="D209" s="8"/>
      <c r="E209" s="8"/>
      <c r="F209" s="8"/>
      <c r="G209" s="8"/>
      <c r="H209" s="8"/>
      <c r="J209" s="8"/>
      <c r="L209" s="8"/>
      <c r="M209" s="8"/>
      <c r="R209" s="8"/>
      <c r="S209" s="8"/>
    </row>
    <row r="210" spans="1:19">
      <c r="A210" s="8"/>
      <c r="B210" s="8"/>
      <c r="C210" s="8"/>
      <c r="D210" s="8"/>
      <c r="E210" s="8"/>
      <c r="F210" s="8"/>
      <c r="G210" s="8"/>
      <c r="H210" s="8"/>
      <c r="J210" s="8"/>
      <c r="L210" s="8"/>
      <c r="M210" s="8"/>
      <c r="R210" s="8"/>
      <c r="S210" s="8"/>
    </row>
    <row r="211" spans="1:19">
      <c r="A211" s="8"/>
      <c r="B211" s="8"/>
      <c r="C211" s="8"/>
      <c r="D211" s="8"/>
      <c r="E211" s="8"/>
      <c r="F211" s="8"/>
      <c r="G211" s="8"/>
      <c r="H211" s="8"/>
      <c r="J211" s="8"/>
      <c r="L211" s="8"/>
      <c r="M211" s="8"/>
      <c r="R211" s="8"/>
      <c r="S211" s="8"/>
    </row>
    <row r="212" spans="1:19">
      <c r="A212" s="8"/>
      <c r="B212" s="8"/>
      <c r="C212" s="8"/>
      <c r="D212" s="8"/>
      <c r="E212" s="8"/>
      <c r="F212" s="8"/>
      <c r="G212" s="8"/>
      <c r="H212" s="8"/>
      <c r="J212" s="8"/>
      <c r="L212" s="8"/>
      <c r="M212" s="8"/>
      <c r="R212" s="8"/>
      <c r="S212" s="8"/>
    </row>
    <row r="213" spans="1:19">
      <c r="A213" s="8"/>
      <c r="B213" s="8"/>
      <c r="C213" s="8"/>
      <c r="D213" s="8"/>
      <c r="E213" s="8"/>
      <c r="F213" s="8"/>
      <c r="G213" s="8"/>
      <c r="H213" s="8"/>
      <c r="J213" s="8"/>
      <c r="L213" s="8"/>
      <c r="M213" s="8"/>
      <c r="R213" s="8"/>
      <c r="S213" s="8"/>
    </row>
    <row r="214" spans="1:19">
      <c r="A214" s="8"/>
      <c r="B214" s="8"/>
      <c r="C214" s="8"/>
      <c r="D214" s="8"/>
      <c r="E214" s="8"/>
      <c r="F214" s="8"/>
      <c r="G214" s="8"/>
      <c r="H214" s="8"/>
      <c r="J214" s="8"/>
      <c r="L214" s="8"/>
      <c r="M214" s="8"/>
      <c r="R214" s="8"/>
      <c r="S214" s="8"/>
    </row>
    <row r="215" spans="1:19">
      <c r="A215" s="8"/>
      <c r="B215" s="8"/>
      <c r="C215" s="8"/>
      <c r="D215" s="8"/>
      <c r="E215" s="8"/>
      <c r="F215" s="8"/>
      <c r="G215" s="8"/>
      <c r="H215" s="8"/>
      <c r="J215" s="8"/>
      <c r="L215" s="8"/>
      <c r="M215" s="8"/>
      <c r="R215" s="8"/>
      <c r="S215" s="8"/>
    </row>
    <row r="216" spans="1:19">
      <c r="A216" s="8"/>
      <c r="B216" s="8"/>
      <c r="C216" s="8"/>
      <c r="D216" s="8"/>
      <c r="E216" s="8"/>
      <c r="F216" s="8"/>
      <c r="G216" s="8"/>
      <c r="H216" s="8"/>
      <c r="J216" s="8"/>
      <c r="L216" s="8"/>
      <c r="M216" s="8"/>
      <c r="R216" s="8"/>
      <c r="S216" s="8"/>
    </row>
    <row r="217" spans="1:19">
      <c r="A217" s="8"/>
      <c r="B217" s="8"/>
      <c r="C217" s="8"/>
      <c r="D217" s="8"/>
      <c r="E217" s="8"/>
      <c r="F217" s="8"/>
      <c r="G217" s="8"/>
      <c r="H217" s="8"/>
      <c r="J217" s="8"/>
      <c r="L217" s="8"/>
      <c r="M217" s="8"/>
      <c r="R217" s="8"/>
      <c r="S217" s="8"/>
    </row>
    <row r="218" spans="1:19">
      <c r="A218" s="8"/>
      <c r="B218" s="8"/>
      <c r="C218" s="8"/>
      <c r="D218" s="8"/>
      <c r="E218" s="8"/>
      <c r="F218" s="8"/>
      <c r="G218" s="8"/>
      <c r="H218" s="8"/>
      <c r="J218" s="8"/>
      <c r="L218" s="8"/>
      <c r="M218" s="8"/>
      <c r="R218" s="8"/>
      <c r="S218" s="8"/>
    </row>
    <row r="219" spans="1:19">
      <c r="A219" s="8"/>
      <c r="B219" s="8"/>
      <c r="C219" s="8"/>
      <c r="D219" s="8"/>
      <c r="E219" s="8"/>
      <c r="F219" s="8"/>
      <c r="G219" s="8"/>
      <c r="H219" s="8"/>
      <c r="J219" s="8"/>
      <c r="L219" s="8"/>
      <c r="M219" s="8"/>
      <c r="R219" s="8"/>
      <c r="S219" s="8"/>
    </row>
    <row r="220" spans="1:19">
      <c r="A220" s="8"/>
      <c r="B220" s="8"/>
      <c r="C220" s="8"/>
      <c r="D220" s="8"/>
      <c r="E220" s="8"/>
      <c r="F220" s="8"/>
      <c r="G220" s="8"/>
      <c r="H220" s="8"/>
      <c r="J220" s="8"/>
      <c r="L220" s="8"/>
      <c r="M220" s="8"/>
      <c r="R220" s="8"/>
      <c r="S220" s="8"/>
    </row>
    <row r="221" spans="1:19">
      <c r="A221" s="8"/>
      <c r="B221" s="8"/>
      <c r="C221" s="8"/>
      <c r="D221" s="8"/>
      <c r="E221" s="8"/>
      <c r="F221" s="8"/>
      <c r="G221" s="8"/>
      <c r="H221" s="8"/>
      <c r="J221" s="8"/>
      <c r="L221" s="8"/>
      <c r="M221" s="8"/>
      <c r="R221" s="8"/>
      <c r="S221" s="8"/>
    </row>
    <row r="222" spans="1:19">
      <c r="A222" s="8"/>
      <c r="B222" s="8"/>
      <c r="C222" s="8"/>
      <c r="D222" s="8"/>
      <c r="E222" s="8"/>
      <c r="F222" s="8"/>
      <c r="G222" s="8"/>
      <c r="H222" s="8"/>
      <c r="J222" s="8"/>
      <c r="L222" s="8"/>
      <c r="M222" s="8"/>
      <c r="R222" s="8"/>
      <c r="S222" s="8"/>
    </row>
    <row r="223" spans="1:19">
      <c r="A223" s="8"/>
      <c r="B223" s="8"/>
      <c r="C223" s="8"/>
      <c r="D223" s="8"/>
      <c r="E223" s="8"/>
      <c r="F223" s="8"/>
      <c r="G223" s="8"/>
      <c r="H223" s="8"/>
      <c r="J223" s="8"/>
      <c r="L223" s="8"/>
      <c r="M223" s="8"/>
      <c r="R223" s="8"/>
      <c r="S223" s="8"/>
    </row>
    <row r="224" spans="1:19">
      <c r="A224" s="8"/>
      <c r="B224" s="8"/>
      <c r="C224" s="8"/>
      <c r="D224" s="8"/>
      <c r="E224" s="8"/>
      <c r="F224" s="8"/>
      <c r="G224" s="8"/>
      <c r="H224" s="8"/>
      <c r="J224" s="8"/>
      <c r="L224" s="8"/>
      <c r="M224" s="8"/>
      <c r="R224" s="8"/>
      <c r="S224" s="8"/>
    </row>
    <row r="225" spans="1:19">
      <c r="A225" s="8"/>
      <c r="B225" s="8"/>
      <c r="C225" s="8"/>
      <c r="D225" s="8"/>
      <c r="E225" s="8"/>
      <c r="F225" s="8"/>
      <c r="G225" s="8"/>
      <c r="H225" s="8"/>
      <c r="J225" s="8"/>
      <c r="L225" s="8"/>
      <c r="M225" s="8"/>
      <c r="R225" s="8"/>
      <c r="S225" s="8"/>
    </row>
    <row r="226" spans="1:19">
      <c r="A226" s="8"/>
      <c r="B226" s="8"/>
      <c r="C226" s="8"/>
      <c r="D226" s="8"/>
      <c r="E226" s="8"/>
      <c r="F226" s="8"/>
      <c r="G226" s="8"/>
      <c r="H226" s="8"/>
      <c r="J226" s="8"/>
      <c r="L226" s="8"/>
      <c r="M226" s="8"/>
      <c r="R226" s="8"/>
      <c r="S226" s="8"/>
    </row>
    <row r="227" spans="1:19">
      <c r="A227" s="8"/>
      <c r="B227" s="8"/>
      <c r="C227" s="8"/>
      <c r="D227" s="8"/>
      <c r="E227" s="8"/>
      <c r="F227" s="8"/>
      <c r="G227" s="8"/>
      <c r="H227" s="8"/>
      <c r="J227" s="8"/>
      <c r="L227" s="8"/>
      <c r="M227" s="8"/>
      <c r="R227" s="8"/>
      <c r="S227" s="8"/>
    </row>
    <row r="228" spans="1:19">
      <c r="A228" s="8"/>
      <c r="B228" s="8"/>
      <c r="C228" s="8"/>
      <c r="D228" s="8"/>
      <c r="E228" s="8"/>
      <c r="F228" s="8"/>
      <c r="G228" s="8"/>
      <c r="H228" s="8"/>
      <c r="J228" s="8"/>
      <c r="L228" s="8"/>
      <c r="M228" s="8"/>
      <c r="R228" s="8"/>
      <c r="S228" s="8"/>
    </row>
    <row r="229" spans="1:19">
      <c r="A229" s="8"/>
      <c r="B229" s="8"/>
      <c r="C229" s="8"/>
      <c r="D229" s="8"/>
      <c r="E229" s="8"/>
      <c r="F229" s="8"/>
      <c r="G229" s="8"/>
      <c r="H229" s="8"/>
      <c r="J229" s="8"/>
      <c r="L229" s="8"/>
      <c r="M229" s="8"/>
      <c r="R229" s="8"/>
      <c r="S229" s="8"/>
    </row>
    <row r="230" spans="1:19">
      <c r="A230" s="8"/>
      <c r="B230" s="8"/>
      <c r="C230" s="8"/>
      <c r="D230" s="8"/>
      <c r="E230" s="8"/>
      <c r="F230" s="8"/>
      <c r="G230" s="8"/>
      <c r="H230" s="8"/>
      <c r="J230" s="8"/>
      <c r="L230" s="8"/>
      <c r="M230" s="8"/>
      <c r="R230" s="8"/>
      <c r="S230" s="8"/>
    </row>
    <row r="231" spans="1:19">
      <c r="A231" s="8"/>
      <c r="B231" s="8"/>
      <c r="C231" s="8"/>
      <c r="D231" s="8"/>
      <c r="E231" s="8"/>
      <c r="F231" s="8"/>
      <c r="G231" s="8"/>
      <c r="H231" s="8"/>
      <c r="J231" s="8"/>
      <c r="L231" s="8"/>
      <c r="M231" s="8"/>
      <c r="R231" s="8"/>
      <c r="S231" s="8"/>
    </row>
    <row r="232" spans="1:19">
      <c r="A232" s="8"/>
      <c r="B232" s="8"/>
      <c r="C232" s="8"/>
      <c r="D232" s="8"/>
      <c r="E232" s="8"/>
      <c r="F232" s="8"/>
      <c r="G232" s="8"/>
      <c r="H232" s="8"/>
      <c r="J232" s="8"/>
      <c r="L232" s="8"/>
      <c r="M232" s="8"/>
      <c r="R232" s="8"/>
      <c r="S232" s="8"/>
    </row>
    <row r="233" spans="1:19">
      <c r="A233" s="8"/>
      <c r="B233" s="8"/>
      <c r="C233" s="8"/>
      <c r="D233" s="8"/>
      <c r="E233" s="8"/>
      <c r="F233" s="8"/>
      <c r="G233" s="8"/>
      <c r="H233" s="8"/>
      <c r="J233" s="8"/>
      <c r="L233" s="8"/>
      <c r="M233" s="8"/>
      <c r="R233" s="8"/>
      <c r="S233" s="8"/>
    </row>
    <row r="234" spans="1:19">
      <c r="A234" s="8"/>
      <c r="B234" s="8"/>
      <c r="C234" s="8"/>
      <c r="D234" s="8"/>
      <c r="E234" s="8"/>
      <c r="F234" s="8"/>
      <c r="G234" s="8"/>
      <c r="H234" s="8"/>
      <c r="J234" s="8"/>
      <c r="L234" s="8"/>
      <c r="M234" s="8"/>
      <c r="R234" s="8"/>
      <c r="S234" s="8"/>
    </row>
    <row r="235" spans="1:19">
      <c r="A235" s="8"/>
      <c r="B235" s="8"/>
      <c r="C235" s="8"/>
      <c r="D235" s="8"/>
      <c r="E235" s="8"/>
      <c r="F235" s="8"/>
      <c r="G235" s="8"/>
      <c r="H235" s="8"/>
      <c r="J235" s="8"/>
      <c r="L235" s="8"/>
      <c r="M235" s="8"/>
      <c r="R235" s="8"/>
      <c r="S235" s="8"/>
    </row>
    <row r="236" spans="1:19">
      <c r="A236" s="8"/>
      <c r="B236" s="8"/>
      <c r="C236" s="8"/>
      <c r="D236" s="8"/>
      <c r="E236" s="8"/>
      <c r="F236" s="8"/>
      <c r="G236" s="8"/>
      <c r="H236" s="8"/>
      <c r="J236" s="8"/>
      <c r="L236" s="8"/>
      <c r="M236" s="8"/>
      <c r="R236" s="8"/>
      <c r="S236" s="8"/>
    </row>
    <row r="237" spans="1:19">
      <c r="A237" s="8"/>
      <c r="B237" s="8"/>
      <c r="C237" s="8"/>
      <c r="D237" s="8"/>
      <c r="E237" s="8"/>
      <c r="F237" s="8"/>
      <c r="G237" s="8"/>
      <c r="H237" s="8"/>
      <c r="J237" s="8"/>
      <c r="L237" s="8"/>
      <c r="M237" s="8"/>
      <c r="R237" s="8"/>
      <c r="S237" s="8"/>
    </row>
    <row r="238" spans="1:19">
      <c r="A238" s="8"/>
      <c r="B238" s="8"/>
      <c r="C238" s="8"/>
      <c r="D238" s="8"/>
      <c r="E238" s="8"/>
      <c r="F238" s="8"/>
      <c r="G238" s="8"/>
      <c r="H238" s="8"/>
      <c r="J238" s="8"/>
      <c r="L238" s="8"/>
      <c r="M238" s="8"/>
      <c r="R238" s="8"/>
      <c r="S238" s="8"/>
    </row>
    <row r="239" spans="1:19">
      <c r="A239" s="8"/>
      <c r="B239" s="8"/>
      <c r="C239" s="8"/>
      <c r="D239" s="8"/>
      <c r="E239" s="8"/>
      <c r="F239" s="8"/>
      <c r="G239" s="8"/>
      <c r="H239" s="8"/>
      <c r="J239" s="8"/>
      <c r="L239" s="8"/>
      <c r="M239" s="8"/>
      <c r="R239" s="8"/>
      <c r="S239" s="8"/>
    </row>
    <row r="240" spans="1:19">
      <c r="A240" s="8"/>
      <c r="B240" s="8"/>
      <c r="C240" s="8"/>
      <c r="D240" s="8"/>
      <c r="E240" s="8"/>
      <c r="F240" s="8"/>
      <c r="G240" s="8"/>
      <c r="H240" s="8"/>
      <c r="J240" s="8"/>
      <c r="L240" s="8"/>
      <c r="M240" s="8"/>
      <c r="R240" s="8"/>
      <c r="S240" s="8"/>
    </row>
    <row r="241" spans="1:19">
      <c r="A241" s="8"/>
      <c r="B241" s="8"/>
      <c r="C241" s="8"/>
      <c r="D241" s="8"/>
      <c r="E241" s="8"/>
      <c r="F241" s="8"/>
      <c r="G241" s="8"/>
      <c r="H241" s="8"/>
      <c r="J241" s="8"/>
      <c r="L241" s="8"/>
      <c r="M241" s="8"/>
      <c r="R241" s="8"/>
      <c r="S241" s="8"/>
    </row>
    <row r="242" spans="1:19">
      <c r="A242" s="8"/>
      <c r="B242" s="8"/>
      <c r="C242" s="8"/>
      <c r="D242" s="8"/>
      <c r="E242" s="8"/>
      <c r="F242" s="8"/>
      <c r="G242" s="8"/>
      <c r="H242" s="8"/>
      <c r="J242" s="8"/>
      <c r="L242" s="8"/>
      <c r="M242" s="8"/>
      <c r="R242" s="8"/>
      <c r="S242" s="8"/>
    </row>
    <row r="243" spans="1:19">
      <c r="A243" s="8"/>
      <c r="B243" s="8"/>
      <c r="C243" s="8"/>
      <c r="D243" s="8"/>
      <c r="E243" s="8"/>
      <c r="F243" s="8"/>
      <c r="G243" s="8"/>
      <c r="H243" s="8"/>
      <c r="J243" s="8"/>
      <c r="L243" s="8"/>
      <c r="M243" s="8"/>
      <c r="R243" s="8"/>
      <c r="S243" s="8"/>
    </row>
    <row r="244" spans="1:19">
      <c r="A244" s="8"/>
      <c r="B244" s="8"/>
      <c r="C244" s="8"/>
      <c r="D244" s="8"/>
      <c r="E244" s="8"/>
      <c r="F244" s="8"/>
      <c r="G244" s="8"/>
      <c r="H244" s="8"/>
      <c r="J244" s="8"/>
      <c r="L244" s="8"/>
      <c r="M244" s="8"/>
      <c r="R244" s="8"/>
      <c r="S244" s="8"/>
    </row>
    <row r="245" spans="1:19">
      <c r="A245" s="8"/>
      <c r="B245" s="8"/>
      <c r="C245" s="8"/>
      <c r="D245" s="8"/>
      <c r="E245" s="8"/>
      <c r="F245" s="8"/>
      <c r="G245" s="8"/>
      <c r="H245" s="8"/>
      <c r="J245" s="8"/>
      <c r="L245" s="8"/>
      <c r="M245" s="8"/>
      <c r="R245" s="8"/>
      <c r="S245" s="8"/>
    </row>
    <row r="246" spans="1:19">
      <c r="A246" s="8"/>
      <c r="B246" s="8"/>
      <c r="C246" s="8"/>
      <c r="D246" s="8"/>
      <c r="E246" s="8"/>
      <c r="F246" s="8"/>
      <c r="G246" s="8"/>
      <c r="H246" s="8"/>
      <c r="J246" s="8"/>
      <c r="L246" s="8"/>
      <c r="M246" s="8"/>
      <c r="R246" s="8"/>
      <c r="S246" s="8"/>
    </row>
    <row r="247" spans="1:19">
      <c r="A247" s="8"/>
      <c r="B247" s="8"/>
      <c r="C247" s="8"/>
      <c r="D247" s="8"/>
      <c r="E247" s="8"/>
      <c r="F247" s="8"/>
      <c r="G247" s="8"/>
      <c r="H247" s="8"/>
      <c r="J247" s="8"/>
      <c r="L247" s="8"/>
      <c r="M247" s="8"/>
      <c r="R247" s="8"/>
      <c r="S247" s="8"/>
    </row>
    <row r="248" spans="1:19">
      <c r="A248" s="8"/>
      <c r="B248" s="8"/>
      <c r="C248" s="8"/>
      <c r="D248" s="8"/>
      <c r="E248" s="8"/>
      <c r="F248" s="8"/>
      <c r="G248" s="8"/>
      <c r="H248" s="8"/>
      <c r="J248" s="8"/>
      <c r="L248" s="8"/>
      <c r="M248" s="8"/>
      <c r="R248" s="8"/>
      <c r="S248" s="8"/>
    </row>
    <row r="249" spans="1:19">
      <c r="A249" s="8"/>
      <c r="B249" s="8"/>
      <c r="C249" s="8"/>
      <c r="D249" s="8"/>
      <c r="E249" s="8"/>
      <c r="F249" s="8"/>
      <c r="G249" s="8"/>
      <c r="H249" s="8"/>
      <c r="J249" s="8"/>
      <c r="L249" s="8"/>
      <c r="M249" s="8"/>
      <c r="R249" s="8"/>
      <c r="S249" s="8"/>
    </row>
    <row r="250" spans="1:19">
      <c r="A250" s="8"/>
      <c r="B250" s="8"/>
      <c r="C250" s="8"/>
      <c r="D250" s="8"/>
      <c r="E250" s="8"/>
      <c r="F250" s="8"/>
      <c r="G250" s="8"/>
      <c r="H250" s="8"/>
      <c r="J250" s="8"/>
      <c r="L250" s="8"/>
      <c r="M250" s="8"/>
      <c r="R250" s="8"/>
      <c r="S250" s="8"/>
    </row>
    <row r="251" spans="1:19">
      <c r="A251" s="8"/>
      <c r="B251" s="8"/>
      <c r="C251" s="8"/>
      <c r="D251" s="8"/>
      <c r="E251" s="8"/>
      <c r="F251" s="8"/>
      <c r="G251" s="8"/>
      <c r="H251" s="8"/>
      <c r="J251" s="8"/>
      <c r="L251" s="8"/>
      <c r="M251" s="8"/>
      <c r="R251" s="8"/>
      <c r="S251" s="8"/>
    </row>
    <row r="252" spans="1:19">
      <c r="A252" s="8"/>
      <c r="B252" s="8"/>
      <c r="C252" s="8"/>
      <c r="D252" s="8"/>
      <c r="E252" s="8"/>
      <c r="F252" s="8"/>
      <c r="G252" s="8"/>
      <c r="H252" s="8"/>
      <c r="J252" s="8"/>
      <c r="L252" s="8"/>
      <c r="M252" s="8"/>
      <c r="R252" s="8"/>
      <c r="S252" s="8"/>
    </row>
    <row r="253" spans="1:19">
      <c r="A253" s="8"/>
      <c r="B253" s="8"/>
      <c r="C253" s="8"/>
      <c r="D253" s="8"/>
      <c r="E253" s="8"/>
      <c r="F253" s="8"/>
      <c r="G253" s="8"/>
      <c r="H253" s="8"/>
      <c r="J253" s="8"/>
      <c r="L253" s="8"/>
      <c r="M253" s="8"/>
      <c r="R253" s="8"/>
      <c r="S253" s="8"/>
    </row>
    <row r="254" spans="1:19">
      <c r="A254" s="8"/>
      <c r="B254" s="8"/>
      <c r="C254" s="8"/>
      <c r="D254" s="8"/>
      <c r="E254" s="8"/>
      <c r="F254" s="8"/>
      <c r="G254" s="8"/>
      <c r="H254" s="8"/>
      <c r="J254" s="8"/>
      <c r="L254" s="8"/>
      <c r="M254" s="8"/>
      <c r="R254" s="8"/>
      <c r="S254" s="8"/>
    </row>
    <row r="255" spans="1:19">
      <c r="A255" s="8"/>
      <c r="B255" s="8"/>
      <c r="C255" s="8"/>
      <c r="D255" s="8"/>
      <c r="E255" s="8"/>
      <c r="F255" s="8"/>
      <c r="G255" s="8"/>
      <c r="H255" s="8"/>
      <c r="J255" s="8"/>
      <c r="L255" s="8"/>
      <c r="M255" s="8"/>
      <c r="R255" s="8"/>
      <c r="S255" s="8"/>
    </row>
    <row r="256" spans="1:19">
      <c r="A256" s="8"/>
      <c r="B256" s="8"/>
      <c r="C256" s="8"/>
      <c r="D256" s="8"/>
      <c r="E256" s="8"/>
      <c r="F256" s="8"/>
      <c r="G256" s="8"/>
      <c r="H256" s="8"/>
      <c r="J256" s="8"/>
      <c r="L256" s="8"/>
      <c r="M256" s="8"/>
      <c r="R256" s="8"/>
      <c r="S256" s="8"/>
    </row>
    <row r="257" spans="1:19">
      <c r="A257" s="8"/>
      <c r="B257" s="8"/>
      <c r="C257" s="8"/>
      <c r="D257" s="8"/>
      <c r="E257" s="8"/>
      <c r="F257" s="8"/>
      <c r="G257" s="8"/>
      <c r="H257" s="8"/>
      <c r="J257" s="8"/>
      <c r="L257" s="8"/>
      <c r="M257" s="8"/>
      <c r="R257" s="8"/>
      <c r="S257" s="8"/>
    </row>
    <row r="258" spans="1:19">
      <c r="A258" s="8"/>
      <c r="B258" s="8"/>
      <c r="C258" s="8"/>
      <c r="D258" s="8"/>
      <c r="E258" s="8"/>
      <c r="F258" s="8"/>
      <c r="G258" s="8"/>
      <c r="H258" s="8"/>
      <c r="J258" s="8"/>
      <c r="L258" s="8"/>
      <c r="M258" s="8"/>
      <c r="R258" s="8"/>
      <c r="S258" s="8"/>
    </row>
    <row r="259" spans="1:19">
      <c r="A259" s="8"/>
      <c r="B259" s="8"/>
      <c r="C259" s="8"/>
      <c r="D259" s="8"/>
      <c r="E259" s="8"/>
      <c r="F259" s="8"/>
      <c r="G259" s="8"/>
      <c r="H259" s="8"/>
      <c r="J259" s="8"/>
      <c r="L259" s="8"/>
      <c r="M259" s="8"/>
      <c r="R259" s="8"/>
      <c r="S259" s="8"/>
    </row>
    <row r="260" spans="1:19">
      <c r="A260" s="8"/>
      <c r="B260" s="8"/>
      <c r="C260" s="8"/>
      <c r="D260" s="8"/>
      <c r="E260" s="8"/>
      <c r="F260" s="8"/>
      <c r="G260" s="8"/>
      <c r="H260" s="8"/>
      <c r="J260" s="8"/>
      <c r="L260" s="8"/>
      <c r="M260" s="8"/>
      <c r="R260" s="8"/>
      <c r="S260" s="8"/>
    </row>
    <row r="261" spans="1:19">
      <c r="A261" s="8"/>
      <c r="B261" s="8"/>
      <c r="C261" s="8"/>
      <c r="D261" s="8"/>
      <c r="E261" s="8"/>
      <c r="F261" s="8"/>
      <c r="G261" s="8"/>
      <c r="H261" s="8"/>
      <c r="J261" s="8"/>
      <c r="L261" s="8"/>
      <c r="M261" s="8"/>
      <c r="R261" s="8"/>
      <c r="S261" s="8"/>
    </row>
    <row r="262" spans="1:19">
      <c r="A262" s="8"/>
      <c r="B262" s="8"/>
      <c r="C262" s="8"/>
      <c r="D262" s="8"/>
      <c r="E262" s="8"/>
      <c r="F262" s="8"/>
      <c r="G262" s="8"/>
      <c r="H262" s="8"/>
      <c r="J262" s="8"/>
      <c r="L262" s="8"/>
      <c r="M262" s="8"/>
      <c r="R262" s="8"/>
      <c r="S262" s="8"/>
    </row>
    <row r="263" spans="1:19">
      <c r="A263" s="8"/>
      <c r="B263" s="8"/>
      <c r="C263" s="8"/>
      <c r="D263" s="8"/>
      <c r="E263" s="8"/>
      <c r="F263" s="8"/>
      <c r="G263" s="8"/>
      <c r="H263" s="8"/>
      <c r="J263" s="8"/>
      <c r="L263" s="8"/>
      <c r="M263" s="8"/>
      <c r="R263" s="8"/>
      <c r="S263" s="8"/>
    </row>
    <row r="264" spans="1:19">
      <c r="A264" s="8"/>
      <c r="B264" s="8"/>
      <c r="C264" s="8"/>
      <c r="D264" s="8"/>
      <c r="E264" s="8"/>
      <c r="F264" s="8"/>
      <c r="G264" s="8"/>
      <c r="H264" s="8"/>
      <c r="J264" s="8"/>
      <c r="L264" s="8"/>
      <c r="M264" s="8"/>
      <c r="R264" s="8"/>
      <c r="S264" s="8"/>
    </row>
    <row r="265" spans="1:19">
      <c r="A265" s="8"/>
      <c r="B265" s="8"/>
      <c r="C265" s="8"/>
      <c r="D265" s="8"/>
      <c r="E265" s="8"/>
      <c r="F265" s="8"/>
      <c r="G265" s="8"/>
      <c r="H265" s="8"/>
      <c r="J265" s="8"/>
      <c r="L265" s="8"/>
      <c r="M265" s="8"/>
      <c r="R265" s="8"/>
      <c r="S265" s="8"/>
    </row>
    <row r="266" spans="1:19">
      <c r="A266" s="8"/>
      <c r="B266" s="8"/>
      <c r="C266" s="8"/>
      <c r="D266" s="8"/>
      <c r="E266" s="8"/>
      <c r="F266" s="8"/>
      <c r="G266" s="8"/>
      <c r="H266" s="8"/>
      <c r="J266" s="8"/>
      <c r="L266" s="8"/>
      <c r="M266" s="8"/>
      <c r="R266" s="8"/>
      <c r="S266" s="8"/>
    </row>
    <row r="267" spans="1:19">
      <c r="A267" s="8"/>
      <c r="B267" s="8"/>
      <c r="C267" s="8"/>
      <c r="D267" s="8"/>
      <c r="E267" s="8"/>
      <c r="F267" s="8"/>
      <c r="G267" s="8"/>
      <c r="H267" s="8"/>
      <c r="J267" s="8"/>
      <c r="L267" s="8"/>
      <c r="M267" s="8"/>
      <c r="R267" s="8"/>
      <c r="S267" s="8"/>
    </row>
    <row r="268" spans="1:19">
      <c r="A268" s="8"/>
      <c r="B268" s="8"/>
      <c r="C268" s="8"/>
      <c r="D268" s="8"/>
      <c r="E268" s="8"/>
      <c r="F268" s="8"/>
      <c r="G268" s="8"/>
      <c r="H268" s="8"/>
      <c r="J268" s="8"/>
      <c r="L268" s="8"/>
      <c r="M268" s="8"/>
      <c r="R268" s="8"/>
      <c r="S268" s="8"/>
    </row>
    <row r="269" spans="1:19">
      <c r="A269" s="8"/>
      <c r="B269" s="8"/>
      <c r="C269" s="8"/>
      <c r="D269" s="8"/>
      <c r="E269" s="8"/>
      <c r="F269" s="8"/>
      <c r="G269" s="8"/>
      <c r="H269" s="8"/>
      <c r="J269" s="8"/>
      <c r="L269" s="8"/>
      <c r="M269" s="8"/>
      <c r="R269" s="8"/>
      <c r="S269" s="8"/>
    </row>
    <row r="270" spans="1:19">
      <c r="A270" s="8"/>
      <c r="B270" s="8"/>
      <c r="C270" s="8"/>
      <c r="D270" s="8"/>
      <c r="E270" s="8"/>
      <c r="F270" s="8"/>
      <c r="G270" s="8"/>
      <c r="H270" s="8"/>
      <c r="J270" s="8"/>
      <c r="L270" s="8"/>
      <c r="M270" s="8"/>
      <c r="R270" s="8"/>
      <c r="S270" s="8"/>
    </row>
    <row r="271" spans="1:19">
      <c r="A271" s="8"/>
      <c r="B271" s="8"/>
      <c r="C271" s="8"/>
      <c r="D271" s="8"/>
      <c r="E271" s="8"/>
      <c r="F271" s="8"/>
      <c r="G271" s="8"/>
      <c r="H271" s="8"/>
      <c r="J271" s="8"/>
      <c r="L271" s="8"/>
      <c r="M271" s="8"/>
      <c r="R271" s="8"/>
      <c r="S271" s="8"/>
    </row>
    <row r="272" spans="1:19">
      <c r="A272" s="8"/>
      <c r="B272" s="8"/>
      <c r="C272" s="8"/>
      <c r="D272" s="8"/>
      <c r="E272" s="8"/>
      <c r="F272" s="8"/>
      <c r="G272" s="8"/>
      <c r="H272" s="8"/>
      <c r="J272" s="8"/>
      <c r="L272" s="8"/>
      <c r="M272" s="8"/>
      <c r="R272" s="8"/>
      <c r="S272" s="8"/>
    </row>
    <row r="273" spans="1:19">
      <c r="A273" s="8"/>
      <c r="B273" s="8"/>
      <c r="C273" s="8"/>
      <c r="D273" s="8"/>
      <c r="E273" s="8"/>
      <c r="F273" s="8"/>
      <c r="G273" s="8"/>
      <c r="H273" s="8"/>
      <c r="J273" s="8"/>
      <c r="L273" s="8"/>
      <c r="M273" s="8"/>
      <c r="R273" s="8"/>
      <c r="S273" s="8"/>
    </row>
    <row r="274" spans="1:19">
      <c r="A274" s="8"/>
      <c r="B274" s="8"/>
      <c r="C274" s="8"/>
      <c r="D274" s="8"/>
      <c r="E274" s="8"/>
      <c r="F274" s="8"/>
      <c r="G274" s="8"/>
      <c r="H274" s="8"/>
      <c r="J274" s="8"/>
      <c r="L274" s="8"/>
      <c r="M274" s="8"/>
      <c r="R274" s="8"/>
      <c r="S274" s="8"/>
    </row>
    <row r="275" spans="1:19">
      <c r="A275" s="8"/>
      <c r="B275" s="8"/>
      <c r="C275" s="8"/>
      <c r="D275" s="8"/>
      <c r="E275" s="8"/>
      <c r="F275" s="8"/>
      <c r="G275" s="8"/>
      <c r="H275" s="8"/>
      <c r="J275" s="8"/>
      <c r="L275" s="8"/>
      <c r="M275" s="8"/>
      <c r="R275" s="8"/>
      <c r="S275" s="8"/>
    </row>
    <row r="276" spans="1:19">
      <c r="A276" s="8"/>
      <c r="B276" s="8"/>
      <c r="C276" s="8"/>
      <c r="D276" s="8"/>
      <c r="E276" s="8"/>
      <c r="F276" s="8"/>
      <c r="G276" s="8"/>
      <c r="H276" s="8"/>
      <c r="J276" s="8"/>
      <c r="L276" s="8"/>
      <c r="M276" s="8"/>
      <c r="R276" s="8"/>
      <c r="S276" s="8"/>
    </row>
    <row r="277" spans="1:19">
      <c r="A277" s="8"/>
      <c r="B277" s="8"/>
      <c r="C277" s="8"/>
      <c r="D277" s="8"/>
      <c r="E277" s="8"/>
      <c r="F277" s="8"/>
      <c r="G277" s="8"/>
      <c r="H277" s="8"/>
      <c r="J277" s="8"/>
      <c r="L277" s="8"/>
      <c r="M277" s="8"/>
      <c r="R277" s="8"/>
      <c r="S277" s="8"/>
    </row>
    <row r="278" spans="1:19">
      <c r="A278" s="8"/>
      <c r="B278" s="8"/>
      <c r="C278" s="8"/>
      <c r="D278" s="8"/>
      <c r="E278" s="8"/>
      <c r="F278" s="8"/>
      <c r="G278" s="8"/>
      <c r="H278" s="8"/>
      <c r="J278" s="8"/>
      <c r="L278" s="8"/>
      <c r="M278" s="8"/>
      <c r="R278" s="8"/>
      <c r="S278" s="8"/>
    </row>
    <row r="279" spans="1:19">
      <c r="A279" s="8"/>
      <c r="B279" s="8"/>
      <c r="C279" s="8"/>
      <c r="D279" s="8"/>
      <c r="E279" s="8"/>
      <c r="F279" s="8"/>
      <c r="G279" s="8"/>
      <c r="H279" s="8"/>
      <c r="J279" s="8"/>
      <c r="L279" s="8"/>
      <c r="M279" s="8"/>
      <c r="R279" s="8"/>
      <c r="S279" s="8"/>
    </row>
    <row r="280" spans="1:19">
      <c r="A280" s="8"/>
      <c r="B280" s="8"/>
      <c r="C280" s="8"/>
      <c r="D280" s="8"/>
      <c r="E280" s="8"/>
      <c r="F280" s="8"/>
      <c r="G280" s="8"/>
      <c r="H280" s="8"/>
      <c r="J280" s="8"/>
      <c r="L280" s="8"/>
      <c r="M280" s="8"/>
      <c r="R280" s="8"/>
      <c r="S280" s="8"/>
    </row>
    <row r="281" spans="1:19">
      <c r="A281" s="8"/>
      <c r="B281" s="8"/>
      <c r="C281" s="8"/>
      <c r="D281" s="8"/>
      <c r="E281" s="8"/>
      <c r="F281" s="8"/>
      <c r="G281" s="8"/>
      <c r="H281" s="8"/>
      <c r="J281" s="8"/>
      <c r="L281" s="8"/>
      <c r="M281" s="8"/>
      <c r="R281" s="8"/>
      <c r="S281" s="8"/>
    </row>
    <row r="282" spans="1:19">
      <c r="A282" s="8"/>
      <c r="B282" s="8"/>
      <c r="C282" s="8"/>
      <c r="D282" s="8"/>
      <c r="E282" s="8"/>
      <c r="F282" s="8"/>
      <c r="G282" s="8"/>
      <c r="H282" s="8"/>
      <c r="J282" s="8"/>
      <c r="L282" s="8"/>
      <c r="M282" s="8"/>
      <c r="R282" s="8"/>
      <c r="S282" s="8"/>
    </row>
    <row r="283" spans="1:19">
      <c r="A283" s="8"/>
      <c r="B283" s="8"/>
      <c r="C283" s="8"/>
      <c r="D283" s="8"/>
      <c r="E283" s="8"/>
      <c r="F283" s="8"/>
      <c r="G283" s="8"/>
      <c r="H283" s="8"/>
      <c r="J283" s="8"/>
      <c r="L283" s="8"/>
      <c r="M283" s="8"/>
      <c r="R283" s="8"/>
      <c r="S283" s="8"/>
    </row>
    <row r="284" spans="1:19">
      <c r="A284" s="8"/>
      <c r="B284" s="8"/>
      <c r="C284" s="8"/>
      <c r="D284" s="8"/>
      <c r="E284" s="8"/>
      <c r="F284" s="8"/>
      <c r="G284" s="8"/>
      <c r="H284" s="8"/>
      <c r="J284" s="8"/>
      <c r="L284" s="8"/>
      <c r="M284" s="8"/>
      <c r="R284" s="8"/>
      <c r="S284" s="8"/>
    </row>
    <row r="285" spans="1:19">
      <c r="A285" s="8"/>
      <c r="B285" s="8"/>
      <c r="C285" s="8"/>
      <c r="D285" s="8"/>
      <c r="E285" s="8"/>
      <c r="F285" s="8"/>
      <c r="G285" s="8"/>
      <c r="H285" s="8"/>
      <c r="J285" s="8"/>
      <c r="L285" s="8"/>
      <c r="M285" s="8"/>
      <c r="R285" s="8"/>
      <c r="S285" s="8"/>
    </row>
    <row r="286" spans="1:19">
      <c r="A286" s="8"/>
      <c r="B286" s="8"/>
      <c r="C286" s="8"/>
      <c r="D286" s="8"/>
      <c r="E286" s="8"/>
      <c r="F286" s="8"/>
      <c r="G286" s="8"/>
      <c r="H286" s="8"/>
      <c r="J286" s="8"/>
      <c r="L286" s="8"/>
      <c r="M286" s="8"/>
      <c r="R286" s="8"/>
      <c r="S286" s="8"/>
    </row>
    <row r="287" spans="1:19">
      <c r="A287" s="8"/>
      <c r="B287" s="8"/>
      <c r="C287" s="8"/>
      <c r="D287" s="8"/>
      <c r="E287" s="8"/>
      <c r="F287" s="8"/>
      <c r="G287" s="8"/>
      <c r="H287" s="8"/>
      <c r="J287" s="8"/>
      <c r="L287" s="8"/>
      <c r="M287" s="8"/>
      <c r="R287" s="8"/>
      <c r="S287" s="8"/>
    </row>
    <row r="288" spans="1:19">
      <c r="A288" s="8"/>
      <c r="B288" s="8"/>
      <c r="C288" s="8"/>
      <c r="D288" s="8"/>
      <c r="E288" s="8"/>
      <c r="F288" s="8"/>
      <c r="G288" s="8"/>
      <c r="H288" s="8"/>
      <c r="J288" s="8"/>
      <c r="L288" s="8"/>
      <c r="M288" s="8"/>
      <c r="R288" s="8"/>
      <c r="S288" s="8"/>
    </row>
    <row r="289" spans="1:19">
      <c r="A289" s="8"/>
      <c r="B289" s="8"/>
      <c r="C289" s="8"/>
      <c r="D289" s="8"/>
      <c r="E289" s="8"/>
      <c r="F289" s="8"/>
      <c r="G289" s="8"/>
      <c r="H289" s="8"/>
      <c r="J289" s="8"/>
      <c r="L289" s="8"/>
      <c r="M289" s="8"/>
      <c r="R289" s="8"/>
      <c r="S289" s="8"/>
    </row>
    <row r="290" spans="1:19">
      <c r="A290" s="8"/>
      <c r="B290" s="8"/>
      <c r="C290" s="8"/>
      <c r="D290" s="8"/>
      <c r="E290" s="8"/>
      <c r="F290" s="8"/>
      <c r="G290" s="8"/>
      <c r="H290" s="8"/>
      <c r="J290" s="8"/>
      <c r="L290" s="8"/>
      <c r="M290" s="8"/>
      <c r="R290" s="8"/>
      <c r="S290" s="8"/>
    </row>
    <row r="291" spans="1:19">
      <c r="A291" s="8"/>
      <c r="B291" s="8"/>
      <c r="C291" s="8"/>
      <c r="D291" s="8"/>
      <c r="E291" s="8"/>
      <c r="F291" s="8"/>
      <c r="G291" s="8"/>
      <c r="H291" s="8"/>
      <c r="J291" s="8"/>
      <c r="L291" s="8"/>
      <c r="M291" s="8"/>
      <c r="R291" s="8"/>
      <c r="S291" s="8"/>
    </row>
    <row r="292" spans="1:19">
      <c r="A292" s="8"/>
      <c r="B292" s="8"/>
      <c r="C292" s="8"/>
      <c r="D292" s="8"/>
      <c r="E292" s="8"/>
      <c r="F292" s="8"/>
      <c r="G292" s="8"/>
      <c r="H292" s="8"/>
      <c r="J292" s="8"/>
      <c r="L292" s="8"/>
      <c r="M292" s="8"/>
      <c r="R292" s="8"/>
      <c r="S292" s="8"/>
    </row>
    <row r="293" spans="1:19">
      <c r="A293" s="8"/>
      <c r="B293" s="8"/>
      <c r="C293" s="8"/>
      <c r="D293" s="8"/>
      <c r="E293" s="8"/>
      <c r="F293" s="8"/>
      <c r="G293" s="8"/>
      <c r="H293" s="8"/>
      <c r="J293" s="8"/>
      <c r="L293" s="8"/>
      <c r="M293" s="8"/>
      <c r="R293" s="8"/>
      <c r="S293" s="8"/>
    </row>
    <row r="294" spans="1:19">
      <c r="A294" s="8"/>
      <c r="B294" s="8"/>
      <c r="C294" s="8"/>
      <c r="D294" s="8"/>
      <c r="E294" s="8"/>
      <c r="F294" s="8"/>
      <c r="G294" s="8"/>
      <c r="H294" s="8"/>
      <c r="J294" s="8"/>
      <c r="L294" s="8"/>
      <c r="M294" s="8"/>
      <c r="R294" s="8"/>
      <c r="S294" s="8"/>
    </row>
    <row r="295" spans="1:19">
      <c r="A295" s="8"/>
      <c r="B295" s="8"/>
      <c r="C295" s="8"/>
      <c r="D295" s="8"/>
      <c r="E295" s="8"/>
      <c r="F295" s="8"/>
      <c r="G295" s="8"/>
      <c r="H295" s="8"/>
      <c r="J295" s="8"/>
      <c r="L295" s="8"/>
      <c r="M295" s="8"/>
      <c r="R295" s="8"/>
      <c r="S295" s="8"/>
    </row>
    <row r="296" spans="1:19">
      <c r="A296" s="8"/>
      <c r="B296" s="8"/>
      <c r="C296" s="8"/>
      <c r="D296" s="8"/>
      <c r="E296" s="8"/>
      <c r="F296" s="8"/>
      <c r="G296" s="8"/>
      <c r="H296" s="8"/>
      <c r="J296" s="8"/>
      <c r="L296" s="8"/>
      <c r="M296" s="8"/>
      <c r="R296" s="8"/>
      <c r="S296" s="8"/>
    </row>
    <row r="297" spans="1:19">
      <c r="A297" s="8"/>
      <c r="B297" s="8"/>
      <c r="C297" s="8"/>
      <c r="D297" s="8"/>
      <c r="E297" s="8"/>
      <c r="F297" s="8"/>
      <c r="G297" s="8"/>
      <c r="H297" s="8"/>
      <c r="J297" s="8"/>
      <c r="L297" s="8"/>
      <c r="M297" s="8"/>
      <c r="R297" s="8"/>
      <c r="S297" s="8"/>
    </row>
    <row r="298" spans="1:19">
      <c r="A298" s="8"/>
      <c r="B298" s="8"/>
      <c r="C298" s="8"/>
      <c r="D298" s="8"/>
      <c r="E298" s="8"/>
      <c r="F298" s="8"/>
      <c r="G298" s="8"/>
      <c r="H298" s="8"/>
      <c r="J298" s="8"/>
      <c r="L298" s="8"/>
      <c r="M298" s="8"/>
      <c r="R298" s="8"/>
      <c r="S298" s="8"/>
    </row>
    <row r="299" spans="1:19">
      <c r="A299" s="8"/>
      <c r="B299" s="8"/>
      <c r="C299" s="8"/>
      <c r="D299" s="8"/>
      <c r="E299" s="8"/>
      <c r="F299" s="8"/>
      <c r="G299" s="8"/>
      <c r="H299" s="8"/>
      <c r="J299" s="8"/>
      <c r="L299" s="8"/>
      <c r="M299" s="8"/>
      <c r="R299" s="8"/>
      <c r="S299" s="8"/>
    </row>
    <row r="300" spans="1:19">
      <c r="A300" s="8"/>
      <c r="B300" s="8"/>
      <c r="C300" s="8"/>
      <c r="D300" s="8"/>
      <c r="E300" s="8"/>
      <c r="F300" s="8"/>
      <c r="G300" s="8"/>
      <c r="H300" s="8"/>
      <c r="J300" s="8"/>
      <c r="L300" s="8"/>
      <c r="M300" s="8"/>
      <c r="R300" s="8"/>
      <c r="S300" s="8"/>
    </row>
    <row r="301" spans="1:19">
      <c r="A301" s="8"/>
      <c r="B301" s="8"/>
      <c r="C301" s="8"/>
      <c r="D301" s="8"/>
      <c r="E301" s="8"/>
      <c r="F301" s="8"/>
      <c r="G301" s="8"/>
      <c r="H301" s="8"/>
      <c r="J301" s="8"/>
      <c r="L301" s="8"/>
      <c r="M301" s="8"/>
      <c r="R301" s="8"/>
      <c r="S301" s="8"/>
    </row>
    <row r="302" spans="1:19">
      <c r="A302" s="8"/>
      <c r="B302" s="8"/>
      <c r="C302" s="8"/>
      <c r="D302" s="8"/>
      <c r="E302" s="8"/>
      <c r="F302" s="8"/>
      <c r="G302" s="8"/>
      <c r="H302" s="8"/>
      <c r="J302" s="8"/>
      <c r="L302" s="8"/>
      <c r="M302" s="8"/>
      <c r="R302" s="8"/>
      <c r="S302" s="8"/>
    </row>
    <row r="303" spans="1:19">
      <c r="A303" s="8"/>
      <c r="B303" s="8"/>
      <c r="C303" s="8"/>
      <c r="D303" s="8"/>
      <c r="E303" s="8"/>
      <c r="F303" s="8"/>
      <c r="G303" s="8"/>
      <c r="H303" s="8"/>
      <c r="J303" s="8"/>
      <c r="L303" s="8"/>
      <c r="M303" s="8"/>
      <c r="R303" s="8"/>
      <c r="S303" s="8"/>
    </row>
    <row r="304" spans="1:19">
      <c r="A304" s="8"/>
      <c r="B304" s="8"/>
      <c r="C304" s="8"/>
      <c r="D304" s="8"/>
      <c r="E304" s="8"/>
      <c r="F304" s="8"/>
      <c r="G304" s="8"/>
      <c r="H304" s="8"/>
      <c r="J304" s="8"/>
      <c r="L304" s="8"/>
      <c r="M304" s="8"/>
      <c r="R304" s="8"/>
      <c r="S304" s="8"/>
    </row>
    <row r="305" spans="1:19">
      <c r="A305" s="8"/>
      <c r="B305" s="8"/>
      <c r="C305" s="8"/>
      <c r="D305" s="8"/>
      <c r="E305" s="8"/>
      <c r="F305" s="8"/>
      <c r="G305" s="8"/>
      <c r="H305" s="8"/>
      <c r="J305" s="8"/>
      <c r="L305" s="8"/>
      <c r="M305" s="8"/>
      <c r="R305" s="8"/>
      <c r="S305" s="8"/>
    </row>
    <row r="306" spans="1:19">
      <c r="A306" s="8"/>
      <c r="B306" s="8"/>
      <c r="C306" s="8"/>
      <c r="D306" s="8"/>
      <c r="E306" s="8"/>
      <c r="F306" s="8"/>
      <c r="G306" s="8"/>
      <c r="H306" s="8"/>
      <c r="J306" s="8"/>
      <c r="L306" s="8"/>
      <c r="M306" s="8"/>
      <c r="R306" s="8"/>
      <c r="S306" s="8"/>
    </row>
    <row r="307" spans="1:19">
      <c r="A307" s="8"/>
      <c r="B307" s="8"/>
      <c r="C307" s="8"/>
      <c r="D307" s="8"/>
      <c r="E307" s="8"/>
      <c r="F307" s="8"/>
      <c r="G307" s="8"/>
      <c r="H307" s="8"/>
      <c r="J307" s="8"/>
      <c r="L307" s="8"/>
      <c r="M307" s="8"/>
      <c r="R307" s="8"/>
      <c r="S307" s="8"/>
    </row>
    <row r="308" spans="1:19">
      <c r="A308" s="8"/>
      <c r="B308" s="8"/>
      <c r="C308" s="8"/>
      <c r="D308" s="8"/>
      <c r="E308" s="8"/>
      <c r="F308" s="8"/>
      <c r="G308" s="8"/>
      <c r="H308" s="8"/>
      <c r="J308" s="8"/>
      <c r="L308" s="8"/>
      <c r="M308" s="8"/>
      <c r="R308" s="8"/>
      <c r="S308" s="8"/>
    </row>
    <row r="309" spans="1:19">
      <c r="A309" s="8"/>
      <c r="B309" s="8"/>
      <c r="C309" s="8"/>
      <c r="D309" s="8"/>
      <c r="E309" s="8"/>
      <c r="F309" s="8"/>
      <c r="G309" s="8"/>
      <c r="H309" s="8"/>
      <c r="J309" s="8"/>
      <c r="L309" s="8"/>
      <c r="M309" s="8"/>
      <c r="R309" s="8"/>
      <c r="S309" s="8"/>
    </row>
    <row r="310" spans="1:19">
      <c r="A310" s="8"/>
      <c r="B310" s="8"/>
      <c r="C310" s="8"/>
      <c r="D310" s="8"/>
      <c r="E310" s="8"/>
      <c r="F310" s="8"/>
      <c r="G310" s="8"/>
      <c r="H310" s="8"/>
      <c r="J310" s="8"/>
      <c r="L310" s="8"/>
      <c r="M310" s="8"/>
      <c r="R310" s="8"/>
      <c r="S310" s="8"/>
    </row>
    <row r="311" spans="1:19">
      <c r="A311" s="8"/>
      <c r="B311" s="8"/>
      <c r="C311" s="8"/>
      <c r="D311" s="8"/>
      <c r="E311" s="8"/>
      <c r="F311" s="8"/>
      <c r="G311" s="8"/>
      <c r="H311" s="8"/>
      <c r="J311" s="8"/>
      <c r="L311" s="8"/>
      <c r="M311" s="8"/>
      <c r="R311" s="8"/>
      <c r="S311" s="8"/>
    </row>
    <row r="312" spans="1:19">
      <c r="A312" s="8"/>
      <c r="B312" s="8"/>
      <c r="C312" s="8"/>
      <c r="D312" s="8"/>
      <c r="E312" s="8"/>
      <c r="F312" s="8"/>
      <c r="G312" s="8"/>
      <c r="H312" s="8"/>
      <c r="J312" s="8"/>
      <c r="L312" s="8"/>
      <c r="M312" s="8"/>
      <c r="R312" s="8"/>
      <c r="S312" s="8"/>
    </row>
    <row r="313" spans="1:19">
      <c r="A313" s="8"/>
      <c r="B313" s="8"/>
      <c r="C313" s="8"/>
      <c r="D313" s="8"/>
      <c r="E313" s="8"/>
      <c r="F313" s="8"/>
      <c r="G313" s="8"/>
      <c r="H313" s="8"/>
      <c r="J313" s="8"/>
      <c r="L313" s="8"/>
      <c r="M313" s="8"/>
      <c r="R313" s="8"/>
      <c r="S313" s="8"/>
    </row>
    <row r="314" spans="1:19">
      <c r="A314" s="8"/>
      <c r="B314" s="8"/>
      <c r="C314" s="8"/>
      <c r="D314" s="8"/>
      <c r="E314" s="8"/>
      <c r="F314" s="8"/>
      <c r="G314" s="8"/>
      <c r="H314" s="8"/>
      <c r="J314" s="8"/>
      <c r="L314" s="8"/>
      <c r="M314" s="8"/>
      <c r="R314" s="8"/>
      <c r="S314" s="8"/>
    </row>
    <row r="315" spans="1:19">
      <c r="A315" s="8"/>
      <c r="B315" s="8"/>
      <c r="C315" s="8"/>
      <c r="D315" s="8"/>
      <c r="E315" s="8"/>
      <c r="F315" s="8"/>
      <c r="G315" s="8"/>
      <c r="H315" s="8"/>
      <c r="J315" s="8"/>
      <c r="L315" s="8"/>
      <c r="M315" s="8"/>
      <c r="R315" s="8"/>
      <c r="S315" s="8"/>
    </row>
    <row r="316" spans="1:19">
      <c r="A316" s="8"/>
      <c r="B316" s="8"/>
      <c r="C316" s="8"/>
      <c r="D316" s="8"/>
      <c r="E316" s="8"/>
      <c r="F316" s="8"/>
      <c r="G316" s="8"/>
      <c r="H316" s="8"/>
      <c r="J316" s="8"/>
      <c r="L316" s="8"/>
      <c r="M316" s="8"/>
      <c r="R316" s="8"/>
      <c r="S316" s="8"/>
    </row>
    <row r="317" spans="1:19">
      <c r="A317" s="8"/>
      <c r="B317" s="8"/>
      <c r="C317" s="8"/>
      <c r="D317" s="8"/>
      <c r="E317" s="8"/>
      <c r="F317" s="8"/>
      <c r="G317" s="8"/>
      <c r="H317" s="8"/>
      <c r="J317" s="8"/>
      <c r="L317" s="8"/>
      <c r="M317" s="8"/>
      <c r="R317" s="8"/>
      <c r="S317" s="8"/>
    </row>
    <row r="318" spans="1:19">
      <c r="A318" s="8"/>
      <c r="B318" s="8"/>
      <c r="C318" s="8"/>
      <c r="D318" s="8"/>
      <c r="E318" s="8"/>
      <c r="F318" s="8"/>
      <c r="G318" s="8"/>
      <c r="H318" s="8"/>
      <c r="J318" s="8"/>
      <c r="L318" s="8"/>
      <c r="M318" s="8"/>
      <c r="R318" s="8"/>
      <c r="S318" s="8"/>
    </row>
    <row r="319" spans="1:19">
      <c r="A319" s="8"/>
      <c r="B319" s="8"/>
      <c r="C319" s="8"/>
      <c r="D319" s="8"/>
      <c r="E319" s="8"/>
      <c r="F319" s="8"/>
      <c r="G319" s="8"/>
      <c r="H319" s="8"/>
      <c r="J319" s="8"/>
      <c r="L319" s="8"/>
      <c r="M319" s="8"/>
      <c r="R319" s="8"/>
      <c r="S319" s="8"/>
    </row>
    <row r="320" spans="1:19">
      <c r="A320" s="8"/>
      <c r="B320" s="8"/>
      <c r="C320" s="8"/>
      <c r="D320" s="8"/>
      <c r="E320" s="8"/>
      <c r="F320" s="8"/>
      <c r="G320" s="8"/>
      <c r="H320" s="8"/>
      <c r="J320" s="8"/>
      <c r="L320" s="8"/>
      <c r="M320" s="8"/>
      <c r="R320" s="8"/>
      <c r="S320" s="8"/>
    </row>
    <row r="321" spans="1:19">
      <c r="A321" s="8"/>
      <c r="B321" s="8"/>
      <c r="C321" s="8"/>
      <c r="D321" s="8"/>
      <c r="E321" s="8"/>
      <c r="F321" s="8"/>
      <c r="G321" s="8"/>
      <c r="H321" s="8"/>
      <c r="J321" s="8"/>
      <c r="L321" s="8"/>
      <c r="M321" s="8"/>
      <c r="R321" s="8"/>
      <c r="S321" s="8"/>
    </row>
    <row r="322" spans="1:19">
      <c r="A322" s="8"/>
      <c r="B322" s="8"/>
      <c r="C322" s="8"/>
      <c r="D322" s="8"/>
      <c r="E322" s="8"/>
      <c r="F322" s="8"/>
      <c r="G322" s="8"/>
      <c r="H322" s="8"/>
      <c r="J322" s="8"/>
      <c r="L322" s="8"/>
      <c r="M322" s="8"/>
      <c r="R322" s="8"/>
      <c r="S322" s="8"/>
    </row>
    <row r="323" spans="1:19">
      <c r="A323" s="8"/>
      <c r="B323" s="8"/>
      <c r="C323" s="8"/>
      <c r="D323" s="8"/>
      <c r="E323" s="8"/>
      <c r="F323" s="8"/>
      <c r="G323" s="8"/>
      <c r="H323" s="8"/>
      <c r="J323" s="8"/>
      <c r="L323" s="8"/>
      <c r="M323" s="8"/>
      <c r="R323" s="8"/>
      <c r="S323" s="8"/>
    </row>
    <row r="324" spans="1:19">
      <c r="A324" s="8"/>
      <c r="B324" s="8"/>
      <c r="C324" s="8"/>
      <c r="D324" s="8"/>
      <c r="E324" s="8"/>
      <c r="F324" s="8"/>
      <c r="G324" s="8"/>
      <c r="H324" s="8"/>
      <c r="J324" s="8"/>
      <c r="L324" s="8"/>
      <c r="M324" s="8"/>
      <c r="R324" s="8"/>
      <c r="S324" s="8"/>
    </row>
    <row r="325" spans="1:19">
      <c r="A325" s="8"/>
      <c r="B325" s="8"/>
      <c r="C325" s="8"/>
      <c r="D325" s="8"/>
      <c r="E325" s="8"/>
      <c r="F325" s="8"/>
      <c r="G325" s="8"/>
      <c r="H325" s="8"/>
      <c r="J325" s="8"/>
      <c r="L325" s="8"/>
      <c r="M325" s="8"/>
      <c r="R325" s="8"/>
      <c r="S325" s="8"/>
    </row>
    <row r="326" spans="1:19">
      <c r="A326" s="8"/>
      <c r="B326" s="8"/>
      <c r="C326" s="8"/>
      <c r="D326" s="8"/>
      <c r="E326" s="8"/>
      <c r="F326" s="8"/>
      <c r="G326" s="8"/>
      <c r="H326" s="8"/>
      <c r="J326" s="8"/>
      <c r="L326" s="8"/>
      <c r="M326" s="8"/>
      <c r="R326" s="8"/>
      <c r="S326" s="8"/>
    </row>
    <row r="327" spans="1:19">
      <c r="A327" s="8"/>
      <c r="B327" s="8"/>
      <c r="C327" s="8"/>
      <c r="D327" s="8"/>
      <c r="E327" s="8"/>
      <c r="F327" s="8"/>
      <c r="G327" s="8"/>
      <c r="H327" s="8"/>
      <c r="J327" s="8"/>
      <c r="L327" s="8"/>
      <c r="M327" s="8"/>
      <c r="R327" s="8"/>
      <c r="S327" s="8"/>
    </row>
    <row r="328" spans="1:19">
      <c r="A328" s="8"/>
      <c r="B328" s="8"/>
      <c r="C328" s="8"/>
      <c r="D328" s="8"/>
      <c r="E328" s="8"/>
      <c r="F328" s="8"/>
      <c r="G328" s="8"/>
      <c r="H328" s="8"/>
      <c r="J328" s="8"/>
      <c r="L328" s="8"/>
      <c r="M328" s="8"/>
      <c r="R328" s="8"/>
      <c r="S328" s="8"/>
    </row>
    <row r="329" spans="1:19">
      <c r="A329" s="8"/>
      <c r="B329" s="8"/>
      <c r="C329" s="8"/>
      <c r="D329" s="8"/>
      <c r="E329" s="8"/>
      <c r="F329" s="8"/>
      <c r="G329" s="8"/>
      <c r="H329" s="8"/>
      <c r="J329" s="8"/>
      <c r="L329" s="8"/>
      <c r="M329" s="8"/>
      <c r="R329" s="8"/>
      <c r="S329" s="8"/>
    </row>
    <row r="330" spans="1:19">
      <c r="A330" s="8"/>
      <c r="B330" s="8"/>
      <c r="C330" s="8"/>
      <c r="D330" s="8"/>
      <c r="E330" s="8"/>
      <c r="F330" s="8"/>
      <c r="G330" s="8"/>
      <c r="H330" s="8"/>
      <c r="J330" s="8"/>
      <c r="L330" s="8"/>
      <c r="M330" s="8"/>
      <c r="R330" s="8"/>
      <c r="S330" s="8"/>
    </row>
    <row r="331" spans="1:19">
      <c r="A331" s="8"/>
      <c r="B331" s="8"/>
      <c r="C331" s="8"/>
      <c r="D331" s="8"/>
      <c r="E331" s="8"/>
      <c r="F331" s="8"/>
      <c r="G331" s="8"/>
      <c r="H331" s="8"/>
      <c r="J331" s="8"/>
      <c r="L331" s="8"/>
      <c r="M331" s="8"/>
      <c r="R331" s="8"/>
      <c r="S331" s="8"/>
    </row>
    <row r="332" spans="1:19">
      <c r="A332" s="8"/>
      <c r="B332" s="8"/>
      <c r="C332" s="8"/>
      <c r="D332" s="8"/>
      <c r="E332" s="8"/>
      <c r="F332" s="8"/>
      <c r="G332" s="8"/>
      <c r="H332" s="8"/>
      <c r="J332" s="8"/>
      <c r="L332" s="8"/>
      <c r="M332" s="8"/>
      <c r="R332" s="8"/>
      <c r="S332" s="8"/>
    </row>
    <row r="333" spans="1:19">
      <c r="A333" s="8"/>
      <c r="B333" s="8"/>
      <c r="C333" s="8"/>
      <c r="D333" s="8"/>
      <c r="E333" s="8"/>
      <c r="F333" s="8"/>
      <c r="G333" s="8"/>
      <c r="H333" s="8"/>
      <c r="J333" s="8"/>
      <c r="L333" s="8"/>
      <c r="M333" s="8"/>
      <c r="R333" s="8"/>
      <c r="S333" s="8"/>
    </row>
    <row r="334" spans="1:19">
      <c r="A334" s="8"/>
      <c r="B334" s="8"/>
      <c r="C334" s="8"/>
      <c r="D334" s="8"/>
      <c r="E334" s="8"/>
      <c r="F334" s="8"/>
      <c r="G334" s="8"/>
      <c r="H334" s="8"/>
      <c r="J334" s="8"/>
      <c r="L334" s="8"/>
      <c r="M334" s="8"/>
      <c r="R334" s="8"/>
      <c r="S334" s="8"/>
    </row>
    <row r="335" spans="1:19">
      <c r="A335" s="8"/>
      <c r="B335" s="8"/>
      <c r="C335" s="8"/>
      <c r="D335" s="8"/>
      <c r="E335" s="8"/>
      <c r="F335" s="8"/>
      <c r="G335" s="8"/>
      <c r="H335" s="8"/>
      <c r="J335" s="8"/>
      <c r="L335" s="8"/>
      <c r="M335" s="8"/>
      <c r="R335" s="8"/>
      <c r="S335" s="8"/>
    </row>
    <row r="336" spans="1:19">
      <c r="A336" s="8"/>
      <c r="B336" s="8"/>
      <c r="C336" s="8"/>
      <c r="D336" s="8"/>
      <c r="E336" s="8"/>
      <c r="F336" s="8"/>
      <c r="G336" s="8"/>
      <c r="H336" s="8"/>
      <c r="J336" s="8"/>
      <c r="L336" s="8"/>
      <c r="M336" s="8"/>
      <c r="R336" s="8"/>
      <c r="S336" s="8"/>
    </row>
    <row r="337" spans="1:19">
      <c r="A337" s="8"/>
      <c r="B337" s="8"/>
      <c r="C337" s="8"/>
      <c r="D337" s="8"/>
      <c r="E337" s="8"/>
      <c r="F337" s="8"/>
      <c r="G337" s="8"/>
      <c r="H337" s="8"/>
      <c r="J337" s="8"/>
      <c r="L337" s="8"/>
      <c r="M337" s="8"/>
      <c r="R337" s="8"/>
      <c r="S337" s="8"/>
    </row>
    <row r="338" spans="1:19">
      <c r="A338" s="8"/>
      <c r="B338" s="8"/>
      <c r="C338" s="8"/>
      <c r="D338" s="8"/>
      <c r="E338" s="8"/>
      <c r="F338" s="8"/>
      <c r="G338" s="8"/>
      <c r="H338" s="8"/>
      <c r="J338" s="8"/>
      <c r="L338" s="8"/>
      <c r="M338" s="8"/>
      <c r="R338" s="8"/>
      <c r="S338" s="8"/>
    </row>
    <row r="339" spans="1:19">
      <c r="A339" s="8"/>
      <c r="B339" s="8"/>
      <c r="C339" s="8"/>
      <c r="D339" s="8"/>
      <c r="E339" s="8"/>
      <c r="F339" s="8"/>
      <c r="G339" s="8"/>
      <c r="H339" s="8"/>
      <c r="J339" s="8"/>
      <c r="L339" s="8"/>
      <c r="M339" s="8"/>
      <c r="R339" s="8"/>
      <c r="S339" s="8"/>
    </row>
    <row r="340" spans="1:19">
      <c r="A340" s="8"/>
      <c r="B340" s="8"/>
      <c r="C340" s="8"/>
      <c r="D340" s="8"/>
      <c r="E340" s="8"/>
      <c r="F340" s="8"/>
      <c r="G340" s="8"/>
      <c r="H340" s="8"/>
      <c r="J340" s="8"/>
      <c r="L340" s="8"/>
      <c r="M340" s="8"/>
      <c r="R340" s="8"/>
      <c r="S340" s="8"/>
    </row>
    <row r="341" spans="1:19">
      <c r="A341" s="8"/>
      <c r="B341" s="8"/>
      <c r="C341" s="8"/>
      <c r="D341" s="8"/>
      <c r="E341" s="8"/>
      <c r="F341" s="8"/>
      <c r="G341" s="8"/>
      <c r="H341" s="8"/>
      <c r="J341" s="8"/>
      <c r="L341" s="8"/>
      <c r="M341" s="8"/>
      <c r="R341" s="8"/>
      <c r="S341" s="8"/>
    </row>
    <row r="342" spans="1:19">
      <c r="A342" s="8"/>
      <c r="B342" s="8"/>
      <c r="C342" s="8"/>
      <c r="D342" s="8"/>
      <c r="E342" s="8"/>
      <c r="F342" s="8"/>
      <c r="G342" s="8"/>
      <c r="H342" s="8"/>
      <c r="J342" s="8"/>
      <c r="L342" s="8"/>
      <c r="M342" s="8"/>
      <c r="R342" s="8"/>
      <c r="S342" s="8"/>
    </row>
    <row r="343" spans="1:19">
      <c r="A343" s="8"/>
      <c r="B343" s="8"/>
      <c r="C343" s="8"/>
      <c r="D343" s="8"/>
      <c r="E343" s="8"/>
      <c r="F343" s="8"/>
      <c r="G343" s="8"/>
      <c r="H343" s="8"/>
      <c r="J343" s="8"/>
      <c r="L343" s="8"/>
      <c r="M343" s="8"/>
      <c r="R343" s="8"/>
      <c r="S343" s="8"/>
    </row>
    <row r="344" spans="1:19">
      <c r="A344" s="8"/>
      <c r="B344" s="8"/>
      <c r="C344" s="8"/>
      <c r="D344" s="8"/>
      <c r="E344" s="8"/>
      <c r="F344" s="8"/>
      <c r="G344" s="8"/>
      <c r="H344" s="8"/>
      <c r="J344" s="8"/>
      <c r="L344" s="8"/>
      <c r="M344" s="8"/>
      <c r="R344" s="8"/>
      <c r="S344" s="8"/>
    </row>
    <row r="345" spans="1:19">
      <c r="A345" s="8"/>
      <c r="B345" s="8"/>
      <c r="C345" s="8"/>
      <c r="D345" s="8"/>
      <c r="E345" s="8"/>
      <c r="F345" s="8"/>
      <c r="G345" s="8"/>
      <c r="H345" s="8"/>
      <c r="J345" s="8"/>
      <c r="L345" s="8"/>
      <c r="M345" s="8"/>
      <c r="R345" s="8"/>
      <c r="S345" s="8"/>
    </row>
    <row r="346" spans="1:19">
      <c r="A346" s="8"/>
      <c r="B346" s="8"/>
      <c r="C346" s="8"/>
      <c r="D346" s="8"/>
      <c r="E346" s="8"/>
      <c r="F346" s="8"/>
      <c r="G346" s="8"/>
      <c r="H346" s="8"/>
      <c r="J346" s="8"/>
      <c r="L346" s="8"/>
      <c r="M346" s="8"/>
      <c r="R346" s="8"/>
      <c r="S346" s="8"/>
    </row>
    <row r="347" spans="1:19">
      <c r="A347" s="8"/>
      <c r="B347" s="8"/>
      <c r="C347" s="8"/>
      <c r="D347" s="8"/>
      <c r="E347" s="8"/>
      <c r="F347" s="8"/>
      <c r="G347" s="8"/>
      <c r="H347" s="8"/>
      <c r="J347" s="8"/>
      <c r="L347" s="8"/>
      <c r="M347" s="8"/>
      <c r="R347" s="8"/>
      <c r="S347" s="8"/>
    </row>
    <row r="348" spans="1:19">
      <c r="A348" s="8"/>
      <c r="B348" s="8"/>
      <c r="C348" s="8"/>
      <c r="D348" s="8"/>
      <c r="E348" s="8"/>
      <c r="F348" s="8"/>
      <c r="G348" s="8"/>
      <c r="H348" s="8"/>
      <c r="J348" s="8"/>
      <c r="L348" s="8"/>
      <c r="M348" s="8"/>
      <c r="R348" s="8"/>
      <c r="S348" s="8"/>
    </row>
    <row r="349" spans="1:19">
      <c r="A349" s="8"/>
      <c r="B349" s="8"/>
      <c r="C349" s="8"/>
      <c r="D349" s="8"/>
      <c r="E349" s="8"/>
      <c r="F349" s="8"/>
      <c r="G349" s="8"/>
      <c r="H349" s="8"/>
      <c r="J349" s="8"/>
      <c r="L349" s="8"/>
      <c r="M349" s="8"/>
      <c r="R349" s="8"/>
      <c r="S349" s="8"/>
    </row>
    <row r="350" spans="1:19">
      <c r="A350" s="8"/>
      <c r="B350" s="8"/>
      <c r="C350" s="8"/>
      <c r="D350" s="8"/>
      <c r="E350" s="8"/>
      <c r="F350" s="8"/>
      <c r="G350" s="8"/>
      <c r="H350" s="8"/>
      <c r="J350" s="8"/>
      <c r="L350" s="8"/>
      <c r="M350" s="8"/>
      <c r="R350" s="8"/>
      <c r="S350" s="8"/>
    </row>
    <row r="351" spans="1:19">
      <c r="A351" s="8"/>
      <c r="B351" s="8"/>
      <c r="C351" s="8"/>
      <c r="D351" s="8"/>
      <c r="E351" s="8"/>
      <c r="F351" s="8"/>
      <c r="G351" s="8"/>
      <c r="H351" s="8"/>
      <c r="J351" s="8"/>
      <c r="L351" s="8"/>
      <c r="M351" s="8"/>
      <c r="R351" s="8"/>
      <c r="S351" s="8"/>
    </row>
    <row r="352" spans="1:19">
      <c r="A352" s="8"/>
      <c r="B352" s="8"/>
      <c r="C352" s="8"/>
      <c r="D352" s="8"/>
      <c r="E352" s="8"/>
      <c r="F352" s="8"/>
      <c r="G352" s="8"/>
      <c r="H352" s="8"/>
      <c r="J352" s="8"/>
      <c r="L352" s="8"/>
      <c r="M352" s="8"/>
      <c r="R352" s="8"/>
      <c r="S352" s="8"/>
    </row>
    <row r="353" spans="1:19">
      <c r="A353" s="8"/>
      <c r="B353" s="8"/>
      <c r="C353" s="8"/>
      <c r="D353" s="8"/>
      <c r="E353" s="8"/>
      <c r="F353" s="8"/>
      <c r="G353" s="8"/>
      <c r="H353" s="8"/>
      <c r="J353" s="8"/>
      <c r="L353" s="8"/>
      <c r="M353" s="8"/>
      <c r="R353" s="8"/>
      <c r="S353" s="8"/>
    </row>
    <row r="354" spans="1:19">
      <c r="A354" s="8"/>
      <c r="B354" s="8"/>
      <c r="C354" s="8"/>
      <c r="D354" s="8"/>
      <c r="E354" s="8"/>
      <c r="F354" s="8"/>
      <c r="G354" s="8"/>
      <c r="H354" s="8"/>
      <c r="J354" s="8"/>
      <c r="L354" s="8"/>
      <c r="M354" s="8"/>
      <c r="R354" s="8"/>
      <c r="S354" s="8"/>
    </row>
    <row r="355" spans="1:19">
      <c r="A355" s="8"/>
      <c r="B355" s="8"/>
      <c r="C355" s="8"/>
      <c r="D355" s="8"/>
      <c r="E355" s="8"/>
      <c r="F355" s="8"/>
      <c r="G355" s="8"/>
      <c r="H355" s="8"/>
      <c r="J355" s="8"/>
      <c r="L355" s="8"/>
      <c r="M355" s="8"/>
      <c r="R355" s="8"/>
      <c r="S355" s="8"/>
    </row>
    <row r="356" spans="1:19">
      <c r="A356" s="8"/>
      <c r="B356" s="8"/>
      <c r="C356" s="8"/>
      <c r="D356" s="8"/>
      <c r="E356" s="8"/>
      <c r="F356" s="8"/>
      <c r="G356" s="8"/>
      <c r="H356" s="8"/>
      <c r="J356" s="8"/>
      <c r="L356" s="8"/>
      <c r="M356" s="8"/>
      <c r="R356" s="8"/>
      <c r="S356" s="8"/>
    </row>
    <row r="357" spans="1:19">
      <c r="A357" s="8"/>
      <c r="B357" s="8"/>
      <c r="C357" s="8"/>
      <c r="D357" s="8"/>
      <c r="E357" s="8"/>
      <c r="F357" s="8"/>
      <c r="G357" s="8"/>
      <c r="H357" s="8"/>
      <c r="J357" s="8"/>
      <c r="L357" s="8"/>
      <c r="M357" s="8"/>
      <c r="R357" s="8"/>
      <c r="S357" s="8"/>
    </row>
    <row r="358" spans="1:19">
      <c r="A358" s="8"/>
      <c r="B358" s="8"/>
      <c r="C358" s="8"/>
      <c r="D358" s="8"/>
      <c r="E358" s="8"/>
      <c r="F358" s="8"/>
      <c r="G358" s="8"/>
      <c r="H358" s="8"/>
      <c r="J358" s="8"/>
      <c r="L358" s="8"/>
      <c r="M358" s="8"/>
      <c r="R358" s="8"/>
      <c r="S358" s="8"/>
    </row>
    <row r="359" spans="1:19">
      <c r="A359" s="8"/>
      <c r="B359" s="8"/>
      <c r="C359" s="8"/>
      <c r="D359" s="8"/>
      <c r="E359" s="8"/>
      <c r="F359" s="8"/>
      <c r="G359" s="8"/>
      <c r="H359" s="8"/>
      <c r="J359" s="8"/>
      <c r="L359" s="8"/>
      <c r="M359" s="8"/>
      <c r="R359" s="8"/>
      <c r="S359" s="8"/>
    </row>
    <row r="360" spans="1:19">
      <c r="A360" s="8"/>
      <c r="B360" s="8"/>
      <c r="C360" s="8"/>
      <c r="D360" s="8"/>
      <c r="E360" s="8"/>
      <c r="F360" s="8"/>
      <c r="G360" s="8"/>
      <c r="H360" s="8"/>
      <c r="J360" s="8"/>
      <c r="L360" s="8"/>
      <c r="M360" s="8"/>
      <c r="R360" s="8"/>
      <c r="S360" s="8"/>
    </row>
    <row r="361" spans="1:19">
      <c r="A361" s="8"/>
      <c r="B361" s="8"/>
      <c r="C361" s="8"/>
      <c r="D361" s="8"/>
      <c r="E361" s="8"/>
      <c r="F361" s="8"/>
      <c r="G361" s="8"/>
      <c r="H361" s="8"/>
      <c r="J361" s="8"/>
      <c r="L361" s="8"/>
      <c r="M361" s="8"/>
      <c r="R361" s="8"/>
      <c r="S361" s="8"/>
    </row>
    <row r="362" spans="1:19">
      <c r="A362" s="8"/>
      <c r="B362" s="8"/>
      <c r="C362" s="8"/>
      <c r="D362" s="8"/>
      <c r="E362" s="8"/>
      <c r="F362" s="8"/>
      <c r="G362" s="8"/>
      <c r="H362" s="8"/>
      <c r="J362" s="8"/>
      <c r="L362" s="8"/>
      <c r="M362" s="8"/>
      <c r="R362" s="8"/>
      <c r="S362" s="8"/>
    </row>
    <row r="363" spans="1:19">
      <c r="A363" s="8"/>
      <c r="B363" s="8"/>
      <c r="C363" s="8"/>
      <c r="D363" s="8"/>
      <c r="E363" s="8"/>
      <c r="F363" s="8"/>
      <c r="G363" s="8"/>
      <c r="H363" s="8"/>
      <c r="J363" s="8"/>
      <c r="L363" s="8"/>
      <c r="M363" s="8"/>
      <c r="R363" s="8"/>
      <c r="S363" s="8"/>
    </row>
    <row r="364" spans="1:19">
      <c r="A364" s="8"/>
      <c r="B364" s="8"/>
      <c r="C364" s="8"/>
      <c r="D364" s="8"/>
      <c r="E364" s="8"/>
      <c r="F364" s="8"/>
      <c r="G364" s="8"/>
      <c r="H364" s="8"/>
      <c r="J364" s="8"/>
      <c r="L364" s="8"/>
      <c r="M364" s="8"/>
      <c r="R364" s="8"/>
      <c r="S364" s="8"/>
    </row>
    <row r="365" spans="1:19">
      <c r="A365" s="8"/>
      <c r="B365" s="8"/>
      <c r="C365" s="8"/>
      <c r="D365" s="8"/>
      <c r="E365" s="8"/>
      <c r="F365" s="8"/>
      <c r="G365" s="8"/>
      <c r="H365" s="8"/>
      <c r="J365" s="8"/>
      <c r="L365" s="8"/>
      <c r="M365" s="8"/>
      <c r="R365" s="8"/>
      <c r="S365" s="8"/>
    </row>
    <row r="366" spans="1:19">
      <c r="A366" s="8"/>
      <c r="B366" s="8"/>
      <c r="C366" s="8"/>
      <c r="D366" s="8"/>
      <c r="E366" s="8"/>
      <c r="F366" s="8"/>
      <c r="G366" s="8"/>
      <c r="H366" s="8"/>
      <c r="J366" s="8"/>
      <c r="L366" s="8"/>
      <c r="M366" s="8"/>
      <c r="R366" s="8"/>
      <c r="S366" s="8"/>
    </row>
    <row r="367" spans="1:19">
      <c r="A367" s="8"/>
      <c r="B367" s="8"/>
      <c r="C367" s="8"/>
      <c r="D367" s="8"/>
      <c r="E367" s="8"/>
      <c r="F367" s="8"/>
      <c r="G367" s="8"/>
      <c r="H367" s="8"/>
      <c r="J367" s="8"/>
      <c r="L367" s="8"/>
      <c r="M367" s="8"/>
      <c r="R367" s="8"/>
      <c r="S367" s="8"/>
    </row>
    <row r="368" spans="1:19">
      <c r="A368" s="8"/>
      <c r="B368" s="8"/>
      <c r="C368" s="8"/>
      <c r="D368" s="8"/>
      <c r="E368" s="8"/>
      <c r="F368" s="8"/>
      <c r="G368" s="8"/>
      <c r="H368" s="8"/>
      <c r="J368" s="8"/>
      <c r="L368" s="8"/>
      <c r="M368" s="8"/>
      <c r="R368" s="8"/>
      <c r="S368" s="8"/>
    </row>
    <row r="369" spans="1:19">
      <c r="A369" s="8"/>
      <c r="B369" s="8"/>
      <c r="C369" s="8"/>
      <c r="D369" s="8"/>
      <c r="E369" s="8"/>
      <c r="F369" s="8"/>
      <c r="G369" s="8"/>
      <c r="H369" s="8"/>
      <c r="J369" s="8"/>
      <c r="L369" s="8"/>
      <c r="M369" s="8"/>
      <c r="R369" s="8"/>
      <c r="S369" s="8"/>
    </row>
    <row r="370" spans="1:19">
      <c r="A370" s="8"/>
      <c r="B370" s="8"/>
      <c r="C370" s="8"/>
      <c r="D370" s="8"/>
      <c r="E370" s="8"/>
      <c r="F370" s="8"/>
      <c r="G370" s="8"/>
      <c r="H370" s="8"/>
      <c r="J370" s="8"/>
      <c r="L370" s="8"/>
      <c r="M370" s="8"/>
      <c r="R370" s="8"/>
      <c r="S370" s="8"/>
    </row>
    <row r="371" spans="1:19">
      <c r="A371" s="8"/>
      <c r="B371" s="8"/>
      <c r="C371" s="8"/>
      <c r="D371" s="8"/>
      <c r="E371" s="8"/>
      <c r="F371" s="8"/>
      <c r="G371" s="8"/>
      <c r="H371" s="8"/>
      <c r="J371" s="8"/>
      <c r="L371" s="8"/>
      <c r="M371" s="8"/>
      <c r="R371" s="8"/>
      <c r="S371" s="8"/>
    </row>
    <row r="372" spans="1:19">
      <c r="A372" s="8"/>
      <c r="B372" s="8"/>
      <c r="C372" s="8"/>
      <c r="D372" s="8"/>
      <c r="E372" s="8"/>
      <c r="F372" s="8"/>
      <c r="G372" s="8"/>
      <c r="H372" s="8"/>
      <c r="J372" s="8"/>
      <c r="L372" s="8"/>
      <c r="M372" s="8"/>
      <c r="R372" s="8"/>
      <c r="S372" s="8"/>
    </row>
    <row r="373" spans="1:19">
      <c r="A373" s="8"/>
      <c r="B373" s="8"/>
      <c r="C373" s="8"/>
      <c r="D373" s="8"/>
      <c r="E373" s="8"/>
      <c r="F373" s="8"/>
      <c r="G373" s="8"/>
      <c r="H373" s="8"/>
      <c r="J373" s="8"/>
      <c r="L373" s="8"/>
      <c r="M373" s="8"/>
      <c r="R373" s="8"/>
      <c r="S373" s="8"/>
    </row>
    <row r="374" spans="1:19">
      <c r="A374" s="8"/>
      <c r="B374" s="8"/>
      <c r="C374" s="8"/>
      <c r="D374" s="8"/>
      <c r="E374" s="8"/>
      <c r="F374" s="8"/>
      <c r="G374" s="8"/>
      <c r="H374" s="8"/>
      <c r="J374" s="8"/>
      <c r="L374" s="8"/>
      <c r="M374" s="8"/>
      <c r="R374" s="8"/>
      <c r="S374" s="8"/>
    </row>
    <row r="375" spans="1:19">
      <c r="A375" s="8"/>
      <c r="B375" s="8"/>
      <c r="C375" s="8"/>
      <c r="D375" s="8"/>
      <c r="E375" s="8"/>
      <c r="F375" s="8"/>
      <c r="G375" s="8"/>
      <c r="H375" s="8"/>
      <c r="J375" s="8"/>
      <c r="L375" s="8"/>
      <c r="M375" s="8"/>
      <c r="R375" s="8"/>
      <c r="S375" s="8"/>
    </row>
    <row r="376" spans="1:19">
      <c r="A376" s="8"/>
      <c r="B376" s="8"/>
      <c r="C376" s="8"/>
      <c r="D376" s="8"/>
      <c r="E376" s="8"/>
      <c r="F376" s="8"/>
      <c r="G376" s="8"/>
      <c r="H376" s="8"/>
      <c r="J376" s="8"/>
      <c r="L376" s="8"/>
      <c r="M376" s="8"/>
      <c r="R376" s="8"/>
      <c r="S376" s="8"/>
    </row>
    <row r="377" spans="1:19">
      <c r="A377" s="8"/>
      <c r="B377" s="8"/>
      <c r="C377" s="8"/>
      <c r="D377" s="8"/>
      <c r="E377" s="8"/>
      <c r="F377" s="8"/>
      <c r="G377" s="8"/>
      <c r="H377" s="8"/>
      <c r="J377" s="8"/>
      <c r="L377" s="8"/>
      <c r="M377" s="8"/>
      <c r="R377" s="8"/>
      <c r="S377" s="8"/>
    </row>
    <row r="378" spans="1:19">
      <c r="A378" s="8"/>
      <c r="B378" s="8"/>
      <c r="C378" s="8"/>
      <c r="D378" s="8"/>
      <c r="E378" s="8"/>
      <c r="F378" s="8"/>
      <c r="G378" s="8"/>
      <c r="H378" s="8"/>
      <c r="J378" s="8"/>
      <c r="L378" s="8"/>
      <c r="M378" s="8"/>
      <c r="R378" s="8"/>
      <c r="S378" s="8"/>
    </row>
    <row r="379" spans="1:19">
      <c r="A379" s="8"/>
      <c r="B379" s="8"/>
      <c r="C379" s="8"/>
      <c r="D379" s="8"/>
      <c r="E379" s="8"/>
      <c r="F379" s="8"/>
      <c r="G379" s="8"/>
      <c r="H379" s="8"/>
      <c r="J379" s="8"/>
      <c r="L379" s="8"/>
      <c r="M379" s="8"/>
      <c r="R379" s="8"/>
      <c r="S379" s="8"/>
    </row>
    <row r="380" spans="1:19">
      <c r="A380" s="8"/>
      <c r="B380" s="8"/>
      <c r="C380" s="8"/>
      <c r="D380" s="8"/>
      <c r="E380" s="8"/>
      <c r="F380" s="8"/>
      <c r="G380" s="8"/>
      <c r="H380" s="8"/>
      <c r="J380" s="8"/>
      <c r="L380" s="8"/>
      <c r="M380" s="8"/>
      <c r="R380" s="8"/>
      <c r="S380" s="8"/>
    </row>
    <row r="381" spans="1:19">
      <c r="A381" s="8"/>
      <c r="B381" s="8"/>
      <c r="C381" s="8"/>
      <c r="D381" s="8"/>
      <c r="E381" s="8"/>
      <c r="F381" s="8"/>
      <c r="G381" s="8"/>
      <c r="H381" s="8"/>
      <c r="J381" s="8"/>
      <c r="L381" s="8"/>
      <c r="M381" s="8"/>
      <c r="R381" s="8"/>
      <c r="S381" s="8"/>
    </row>
    <row r="382" spans="1:19">
      <c r="A382" s="8"/>
      <c r="B382" s="8"/>
      <c r="C382" s="8"/>
      <c r="D382" s="8"/>
      <c r="E382" s="8"/>
      <c r="F382" s="8"/>
      <c r="G382" s="8"/>
      <c r="H382" s="8"/>
      <c r="J382" s="8"/>
      <c r="L382" s="8"/>
      <c r="M382" s="8"/>
      <c r="R382" s="8"/>
      <c r="S382" s="8"/>
    </row>
    <row r="383" spans="1:19">
      <c r="A383" s="8"/>
      <c r="B383" s="8"/>
      <c r="C383" s="8"/>
      <c r="D383" s="8"/>
      <c r="E383" s="8"/>
      <c r="F383" s="8"/>
      <c r="G383" s="8"/>
      <c r="H383" s="8"/>
      <c r="J383" s="8"/>
      <c r="L383" s="8"/>
      <c r="M383" s="8"/>
      <c r="R383" s="8"/>
      <c r="S383" s="8"/>
    </row>
    <row r="384" spans="1:19">
      <c r="A384" s="8"/>
      <c r="B384" s="8"/>
      <c r="C384" s="8"/>
      <c r="D384" s="8"/>
      <c r="E384" s="8"/>
      <c r="F384" s="8"/>
      <c r="G384" s="8"/>
      <c r="H384" s="8"/>
      <c r="J384" s="8"/>
      <c r="L384" s="8"/>
      <c r="M384" s="8"/>
      <c r="R384" s="8"/>
      <c r="S384" s="8"/>
    </row>
    <row r="385" spans="1:19">
      <c r="A385" s="8"/>
      <c r="B385" s="8"/>
      <c r="C385" s="8"/>
      <c r="D385" s="8"/>
      <c r="E385" s="8"/>
      <c r="F385" s="8"/>
      <c r="G385" s="8"/>
      <c r="H385" s="8"/>
      <c r="J385" s="8"/>
      <c r="L385" s="8"/>
      <c r="M385" s="8"/>
      <c r="R385" s="8"/>
      <c r="S385" s="8"/>
    </row>
    <row r="386" spans="1:19">
      <c r="A386" s="8"/>
      <c r="B386" s="8"/>
      <c r="C386" s="8"/>
      <c r="D386" s="8"/>
      <c r="E386" s="8"/>
      <c r="F386" s="8"/>
      <c r="G386" s="8"/>
      <c r="H386" s="8"/>
      <c r="J386" s="8"/>
      <c r="L386" s="8"/>
      <c r="M386" s="8"/>
      <c r="R386" s="8"/>
      <c r="S386" s="8"/>
    </row>
    <row r="387" spans="1:19">
      <c r="A387" s="8"/>
      <c r="B387" s="8"/>
      <c r="C387" s="8"/>
      <c r="D387" s="8"/>
      <c r="E387" s="8"/>
      <c r="F387" s="8"/>
      <c r="G387" s="8"/>
      <c r="H387" s="8"/>
      <c r="J387" s="8"/>
      <c r="L387" s="8"/>
      <c r="M387" s="8"/>
      <c r="R387" s="8"/>
      <c r="S387" s="8"/>
    </row>
    <row r="388" spans="1:19">
      <c r="A388" s="8"/>
      <c r="B388" s="8"/>
      <c r="C388" s="8"/>
      <c r="D388" s="8"/>
      <c r="E388" s="8"/>
      <c r="F388" s="8"/>
      <c r="G388" s="8"/>
      <c r="H388" s="8"/>
      <c r="J388" s="8"/>
      <c r="L388" s="8"/>
      <c r="M388" s="8"/>
      <c r="R388" s="8"/>
      <c r="S388" s="8"/>
    </row>
    <row r="389" spans="1:19">
      <c r="A389" s="8"/>
      <c r="B389" s="8"/>
      <c r="C389" s="8"/>
      <c r="D389" s="8"/>
      <c r="E389" s="8"/>
      <c r="F389" s="8"/>
      <c r="G389" s="8"/>
      <c r="H389" s="8"/>
      <c r="J389" s="8"/>
      <c r="L389" s="8"/>
      <c r="M389" s="8"/>
      <c r="R389" s="8"/>
      <c r="S389" s="8"/>
    </row>
    <row r="390" spans="1:19">
      <c r="A390" s="8"/>
      <c r="B390" s="8"/>
      <c r="C390" s="8"/>
      <c r="D390" s="8"/>
      <c r="E390" s="8"/>
      <c r="F390" s="8"/>
      <c r="G390" s="8"/>
      <c r="H390" s="8"/>
      <c r="J390" s="8"/>
      <c r="L390" s="8"/>
      <c r="M390" s="8"/>
      <c r="R390" s="8"/>
      <c r="S390" s="8"/>
    </row>
    <row r="391" spans="1:19">
      <c r="A391" s="8"/>
      <c r="B391" s="8"/>
      <c r="C391" s="8"/>
      <c r="D391" s="8"/>
      <c r="E391" s="8"/>
      <c r="F391" s="8"/>
      <c r="G391" s="8"/>
      <c r="H391" s="8"/>
      <c r="J391" s="8"/>
      <c r="L391" s="8"/>
      <c r="M391" s="8"/>
      <c r="R391" s="8"/>
      <c r="S391" s="8"/>
    </row>
    <row r="392" spans="1:19">
      <c r="A392" s="8"/>
      <c r="B392" s="8"/>
      <c r="C392" s="8"/>
      <c r="D392" s="8"/>
      <c r="E392" s="8"/>
      <c r="F392" s="8"/>
      <c r="G392" s="8"/>
      <c r="H392" s="8"/>
      <c r="J392" s="8"/>
      <c r="L392" s="8"/>
      <c r="M392" s="8"/>
      <c r="R392" s="8"/>
      <c r="S392" s="8"/>
    </row>
    <row r="393" spans="1:19">
      <c r="A393" s="8"/>
      <c r="B393" s="8"/>
      <c r="C393" s="8"/>
      <c r="D393" s="8"/>
      <c r="E393" s="8"/>
      <c r="F393" s="8"/>
      <c r="G393" s="8"/>
      <c r="H393" s="8"/>
      <c r="J393" s="8"/>
      <c r="L393" s="8"/>
      <c r="M393" s="8"/>
      <c r="R393" s="8"/>
      <c r="S393" s="8"/>
    </row>
    <row r="394" spans="1:19">
      <c r="A394" s="8"/>
      <c r="B394" s="8"/>
      <c r="C394" s="8"/>
      <c r="D394" s="8"/>
      <c r="E394" s="8"/>
      <c r="F394" s="8"/>
      <c r="G394" s="8"/>
      <c r="H394" s="8"/>
      <c r="J394" s="8"/>
      <c r="L394" s="8"/>
      <c r="M394" s="8"/>
      <c r="R394" s="8"/>
      <c r="S394" s="8"/>
    </row>
    <row r="395" spans="1:19">
      <c r="A395" s="8"/>
      <c r="B395" s="8"/>
      <c r="C395" s="8"/>
      <c r="D395" s="8"/>
      <c r="E395" s="8"/>
      <c r="F395" s="8"/>
      <c r="G395" s="8"/>
      <c r="H395" s="8"/>
      <c r="J395" s="8"/>
      <c r="L395" s="8"/>
      <c r="M395" s="8"/>
      <c r="R395" s="8"/>
      <c r="S395" s="8"/>
    </row>
    <row r="396" spans="1:19">
      <c r="A396" s="8"/>
      <c r="B396" s="8"/>
      <c r="C396" s="8"/>
      <c r="D396" s="8"/>
      <c r="E396" s="8"/>
      <c r="F396" s="8"/>
      <c r="G396" s="8"/>
      <c r="H396" s="8"/>
      <c r="J396" s="8"/>
      <c r="L396" s="8"/>
      <c r="M396" s="8"/>
      <c r="R396" s="8"/>
      <c r="S396" s="8"/>
    </row>
    <row r="397" spans="1:19">
      <c r="A397" s="8"/>
      <c r="B397" s="8"/>
      <c r="C397" s="8"/>
      <c r="D397" s="8"/>
      <c r="E397" s="8"/>
      <c r="F397" s="8"/>
      <c r="G397" s="8"/>
      <c r="H397" s="8"/>
      <c r="J397" s="8"/>
      <c r="L397" s="8"/>
      <c r="M397" s="8"/>
      <c r="R397" s="8"/>
      <c r="S397" s="8"/>
    </row>
    <row r="398" spans="1:19">
      <c r="A398" s="8"/>
      <c r="B398" s="8"/>
      <c r="C398" s="8"/>
      <c r="D398" s="8"/>
      <c r="E398" s="8"/>
      <c r="F398" s="8"/>
      <c r="G398" s="8"/>
      <c r="H398" s="8"/>
      <c r="J398" s="8"/>
      <c r="L398" s="8"/>
      <c r="M398" s="8"/>
      <c r="R398" s="8"/>
      <c r="S398" s="8"/>
    </row>
    <row r="399" spans="1:19">
      <c r="A399" s="8"/>
      <c r="B399" s="8"/>
      <c r="C399" s="8"/>
      <c r="D399" s="8"/>
      <c r="E399" s="8"/>
      <c r="F399" s="8"/>
      <c r="G399" s="8"/>
      <c r="H399" s="8"/>
      <c r="J399" s="8"/>
      <c r="L399" s="8"/>
      <c r="M399" s="8"/>
      <c r="R399" s="8"/>
      <c r="S399" s="8"/>
    </row>
    <row r="400" spans="1:19">
      <c r="A400" s="8"/>
      <c r="B400" s="8"/>
      <c r="C400" s="8"/>
      <c r="D400" s="8"/>
      <c r="E400" s="8"/>
      <c r="F400" s="8"/>
      <c r="G400" s="8"/>
      <c r="H400" s="8"/>
      <c r="J400" s="8"/>
      <c r="L400" s="8"/>
      <c r="M400" s="8"/>
      <c r="R400" s="8"/>
      <c r="S400" s="8"/>
    </row>
    <row r="401" spans="1:19">
      <c r="A401" s="8"/>
      <c r="B401" s="8"/>
      <c r="C401" s="8"/>
      <c r="D401" s="8"/>
      <c r="E401" s="8"/>
      <c r="F401" s="8"/>
      <c r="G401" s="8"/>
      <c r="H401" s="8"/>
      <c r="J401" s="8"/>
      <c r="L401" s="8"/>
      <c r="M401" s="8"/>
      <c r="R401" s="8"/>
      <c r="S401" s="8"/>
    </row>
    <row r="402" spans="1:19">
      <c r="A402" s="8"/>
      <c r="B402" s="8"/>
      <c r="C402" s="8"/>
      <c r="D402" s="8"/>
      <c r="E402" s="8"/>
      <c r="F402" s="8"/>
      <c r="G402" s="8"/>
      <c r="H402" s="8"/>
      <c r="J402" s="8"/>
      <c r="L402" s="8"/>
      <c r="M402" s="8"/>
      <c r="R402" s="8"/>
      <c r="S402" s="8"/>
    </row>
    <row r="403" spans="1:19">
      <c r="A403" s="8"/>
      <c r="B403" s="8"/>
      <c r="C403" s="8"/>
      <c r="D403" s="8"/>
      <c r="E403" s="8"/>
      <c r="F403" s="8"/>
      <c r="G403" s="8"/>
      <c r="H403" s="8"/>
      <c r="J403" s="8"/>
      <c r="L403" s="8"/>
      <c r="M403" s="8"/>
      <c r="R403" s="8"/>
      <c r="S403" s="8"/>
    </row>
    <row r="404" spans="1:19">
      <c r="A404" s="8"/>
      <c r="B404" s="8"/>
      <c r="C404" s="8"/>
      <c r="D404" s="8"/>
      <c r="E404" s="8"/>
      <c r="F404" s="8"/>
      <c r="G404" s="8"/>
      <c r="H404" s="8"/>
      <c r="J404" s="8"/>
      <c r="L404" s="8"/>
      <c r="M404" s="8"/>
      <c r="R404" s="8"/>
      <c r="S404" s="8"/>
    </row>
    <row r="405" spans="1:19">
      <c r="A405" s="8"/>
      <c r="B405" s="8"/>
      <c r="C405" s="8"/>
      <c r="D405" s="8"/>
      <c r="E405" s="8"/>
      <c r="F405" s="8"/>
      <c r="G405" s="8"/>
      <c r="H405" s="8"/>
      <c r="J405" s="8"/>
      <c r="L405" s="8"/>
      <c r="M405" s="8"/>
      <c r="R405" s="8"/>
      <c r="S405" s="8"/>
    </row>
    <row r="406" spans="1:19">
      <c r="A406" s="8"/>
      <c r="B406" s="8"/>
      <c r="C406" s="8"/>
      <c r="D406" s="8"/>
      <c r="E406" s="8"/>
      <c r="F406" s="8"/>
      <c r="G406" s="8"/>
      <c r="H406" s="8"/>
      <c r="J406" s="8"/>
      <c r="L406" s="8"/>
      <c r="M406" s="8"/>
      <c r="R406" s="8"/>
      <c r="S406" s="8"/>
    </row>
    <row r="407" spans="1:19">
      <c r="A407" s="8"/>
      <c r="B407" s="8"/>
      <c r="C407" s="8"/>
      <c r="D407" s="8"/>
      <c r="E407" s="8"/>
      <c r="F407" s="8"/>
      <c r="G407" s="8"/>
      <c r="H407" s="8"/>
      <c r="J407" s="8"/>
      <c r="L407" s="8"/>
      <c r="M407" s="8"/>
      <c r="R407" s="8"/>
      <c r="S407" s="8"/>
    </row>
    <row r="408" spans="1:19">
      <c r="A408" s="8"/>
      <c r="B408" s="8"/>
      <c r="C408" s="8"/>
      <c r="D408" s="8"/>
      <c r="E408" s="8"/>
      <c r="F408" s="8"/>
      <c r="G408" s="8"/>
      <c r="H408" s="8"/>
      <c r="J408" s="8"/>
      <c r="L408" s="8"/>
      <c r="M408" s="8"/>
      <c r="R408" s="8"/>
      <c r="S408" s="8"/>
    </row>
    <row r="409" spans="1:19">
      <c r="A409" s="8"/>
      <c r="B409" s="8"/>
      <c r="C409" s="8"/>
      <c r="D409" s="8"/>
      <c r="E409" s="8"/>
      <c r="F409" s="8"/>
      <c r="G409" s="8"/>
      <c r="H409" s="8"/>
      <c r="J409" s="8"/>
      <c r="L409" s="8"/>
      <c r="M409" s="8"/>
      <c r="R409" s="8"/>
      <c r="S409" s="8"/>
    </row>
    <row r="410" spans="1:19">
      <c r="A410" s="8"/>
      <c r="B410" s="8"/>
      <c r="C410" s="8"/>
      <c r="D410" s="8"/>
      <c r="E410" s="8"/>
      <c r="F410" s="8"/>
      <c r="G410" s="8"/>
      <c r="H410" s="8"/>
      <c r="J410" s="8"/>
      <c r="L410" s="8"/>
      <c r="M410" s="8"/>
      <c r="R410" s="8"/>
      <c r="S410" s="8"/>
    </row>
    <row r="411" spans="1:19">
      <c r="A411" s="8"/>
      <c r="B411" s="8"/>
      <c r="C411" s="8"/>
      <c r="D411" s="8"/>
      <c r="E411" s="8"/>
      <c r="F411" s="8"/>
      <c r="G411" s="8"/>
      <c r="H411" s="8"/>
      <c r="J411" s="8"/>
      <c r="L411" s="8"/>
      <c r="M411" s="8"/>
      <c r="R411" s="8"/>
      <c r="S411" s="8"/>
    </row>
    <row r="412" spans="1:19">
      <c r="A412" s="8"/>
      <c r="B412" s="8"/>
      <c r="C412" s="8"/>
      <c r="D412" s="8"/>
      <c r="E412" s="8"/>
      <c r="F412" s="8"/>
      <c r="G412" s="8"/>
      <c r="H412" s="8"/>
      <c r="J412" s="8"/>
      <c r="L412" s="8"/>
      <c r="M412" s="8"/>
      <c r="R412" s="8"/>
      <c r="S412" s="8"/>
    </row>
    <row r="413" spans="1:19">
      <c r="A413" s="8"/>
      <c r="B413" s="8"/>
      <c r="C413" s="8"/>
      <c r="D413" s="8"/>
      <c r="E413" s="8"/>
      <c r="F413" s="8"/>
      <c r="G413" s="8"/>
      <c r="H413" s="8"/>
      <c r="J413" s="8"/>
      <c r="L413" s="8"/>
      <c r="M413" s="8"/>
      <c r="R413" s="8"/>
      <c r="S413" s="8"/>
    </row>
    <row r="414" spans="1:19">
      <c r="A414" s="8"/>
      <c r="B414" s="8"/>
      <c r="C414" s="8"/>
      <c r="D414" s="8"/>
      <c r="E414" s="8"/>
      <c r="F414" s="8"/>
      <c r="G414" s="8"/>
      <c r="H414" s="8"/>
      <c r="J414" s="8"/>
      <c r="L414" s="8"/>
      <c r="M414" s="8"/>
      <c r="R414" s="8"/>
      <c r="S414" s="8"/>
    </row>
    <row r="415" spans="1:19">
      <c r="A415" s="8"/>
      <c r="B415" s="8"/>
      <c r="C415" s="8"/>
      <c r="D415" s="8"/>
      <c r="E415" s="8"/>
      <c r="F415" s="8"/>
      <c r="G415" s="8"/>
      <c r="H415" s="8"/>
      <c r="J415" s="8"/>
      <c r="L415" s="8"/>
      <c r="M415" s="8"/>
      <c r="R415" s="8"/>
      <c r="S415" s="8"/>
    </row>
    <row r="416" spans="1:19">
      <c r="A416" s="8"/>
      <c r="B416" s="8"/>
      <c r="C416" s="8"/>
      <c r="D416" s="8"/>
      <c r="E416" s="8"/>
      <c r="F416" s="8"/>
      <c r="G416" s="8"/>
      <c r="H416" s="8"/>
      <c r="J416" s="8"/>
      <c r="L416" s="8"/>
      <c r="M416" s="8"/>
      <c r="R416" s="8"/>
      <c r="S416" s="8"/>
    </row>
    <row r="417" spans="1:19">
      <c r="A417" s="8"/>
      <c r="B417" s="8"/>
      <c r="C417" s="8"/>
      <c r="D417" s="8"/>
      <c r="E417" s="8"/>
      <c r="F417" s="8"/>
      <c r="G417" s="8"/>
      <c r="H417" s="8"/>
      <c r="J417" s="8"/>
      <c r="L417" s="8"/>
      <c r="M417" s="8"/>
      <c r="R417" s="8"/>
      <c r="S417" s="8"/>
    </row>
    <row r="418" spans="1:19">
      <c r="A418" s="8"/>
      <c r="B418" s="8"/>
      <c r="C418" s="8"/>
      <c r="D418" s="8"/>
      <c r="E418" s="8"/>
      <c r="F418" s="8"/>
      <c r="G418" s="8"/>
      <c r="H418" s="8"/>
      <c r="J418" s="8"/>
      <c r="L418" s="8"/>
      <c r="M418" s="8"/>
      <c r="R418" s="8"/>
      <c r="S418" s="8"/>
    </row>
    <row r="419" spans="1:19">
      <c r="A419" s="8"/>
      <c r="B419" s="8"/>
      <c r="C419" s="8"/>
      <c r="D419" s="8"/>
      <c r="E419" s="8"/>
      <c r="F419" s="8"/>
      <c r="G419" s="8"/>
      <c r="H419" s="8"/>
      <c r="J419" s="8"/>
      <c r="L419" s="8"/>
      <c r="M419" s="8"/>
      <c r="R419" s="8"/>
      <c r="S419" s="8"/>
    </row>
    <row r="420" spans="1:19">
      <c r="A420" s="8"/>
      <c r="B420" s="8"/>
      <c r="C420" s="8"/>
      <c r="D420" s="8"/>
      <c r="E420" s="8"/>
      <c r="F420" s="8"/>
      <c r="G420" s="8"/>
      <c r="H420" s="8"/>
      <c r="J420" s="8"/>
      <c r="L420" s="8"/>
      <c r="M420" s="8"/>
      <c r="R420" s="8"/>
      <c r="S420" s="8"/>
    </row>
    <row r="421" spans="1:19">
      <c r="A421" s="8"/>
      <c r="B421" s="8"/>
      <c r="C421" s="8"/>
      <c r="D421" s="8"/>
      <c r="E421" s="8"/>
      <c r="F421" s="8"/>
      <c r="G421" s="8"/>
      <c r="H421" s="8"/>
      <c r="J421" s="8"/>
      <c r="L421" s="8"/>
      <c r="M421" s="8"/>
      <c r="R421" s="8"/>
      <c r="S421" s="8"/>
    </row>
    <row r="422" spans="1:19">
      <c r="A422" s="8"/>
      <c r="B422" s="8"/>
      <c r="C422" s="8"/>
      <c r="D422" s="8"/>
      <c r="E422" s="8"/>
      <c r="F422" s="8"/>
      <c r="G422" s="8"/>
      <c r="H422" s="8"/>
      <c r="J422" s="8"/>
      <c r="L422" s="8"/>
      <c r="M422" s="8"/>
      <c r="R422" s="8"/>
      <c r="S422" s="8"/>
    </row>
    <row r="423" spans="1:19">
      <c r="A423" s="8"/>
      <c r="B423" s="8"/>
      <c r="C423" s="8"/>
      <c r="D423" s="8"/>
      <c r="E423" s="8"/>
      <c r="F423" s="8"/>
      <c r="G423" s="8"/>
      <c r="H423" s="8"/>
      <c r="J423" s="8"/>
      <c r="L423" s="8"/>
      <c r="M423" s="8"/>
      <c r="R423" s="8"/>
      <c r="S423" s="8"/>
    </row>
    <row r="424" spans="1:19">
      <c r="A424" s="8"/>
      <c r="B424" s="8"/>
      <c r="C424" s="8"/>
      <c r="D424" s="8"/>
      <c r="E424" s="8"/>
      <c r="F424" s="8"/>
      <c r="G424" s="8"/>
      <c r="H424" s="8"/>
      <c r="J424" s="8"/>
      <c r="L424" s="8"/>
      <c r="M424" s="8"/>
      <c r="R424" s="8"/>
      <c r="S424" s="8"/>
    </row>
    <row r="425" spans="1:19">
      <c r="A425" s="8"/>
      <c r="B425" s="8"/>
      <c r="C425" s="8"/>
      <c r="D425" s="8"/>
      <c r="E425" s="8"/>
      <c r="F425" s="8"/>
      <c r="G425" s="8"/>
      <c r="H425" s="8"/>
      <c r="J425" s="8"/>
      <c r="L425" s="8"/>
      <c r="M425" s="8"/>
      <c r="R425" s="8"/>
      <c r="S425" s="8"/>
    </row>
    <row r="426" spans="1:19">
      <c r="A426" s="8"/>
      <c r="B426" s="8"/>
      <c r="C426" s="8"/>
      <c r="D426" s="8"/>
      <c r="E426" s="8"/>
      <c r="F426" s="8"/>
      <c r="G426" s="8"/>
      <c r="H426" s="8"/>
      <c r="J426" s="8"/>
      <c r="L426" s="8"/>
      <c r="M426" s="8"/>
      <c r="R426" s="8"/>
      <c r="S426" s="8"/>
    </row>
    <row r="427" spans="1:19">
      <c r="A427" s="8"/>
      <c r="B427" s="8"/>
      <c r="C427" s="8"/>
      <c r="D427" s="8"/>
      <c r="E427" s="8"/>
      <c r="F427" s="8"/>
      <c r="G427" s="8"/>
      <c r="H427" s="8"/>
      <c r="J427" s="8"/>
      <c r="L427" s="8"/>
      <c r="M427" s="8"/>
      <c r="R427" s="8"/>
      <c r="S427" s="8"/>
    </row>
    <row r="428" spans="1:19">
      <c r="A428" s="8"/>
      <c r="B428" s="8"/>
      <c r="C428" s="8"/>
      <c r="D428" s="8"/>
      <c r="E428" s="8"/>
      <c r="F428" s="8"/>
      <c r="G428" s="8"/>
      <c r="H428" s="8"/>
      <c r="J428" s="8"/>
      <c r="L428" s="8"/>
      <c r="M428" s="8"/>
      <c r="R428" s="8"/>
      <c r="S428" s="8"/>
    </row>
    <row r="429" spans="1:19">
      <c r="A429" s="8"/>
      <c r="B429" s="8"/>
      <c r="C429" s="8"/>
      <c r="D429" s="8"/>
      <c r="E429" s="8"/>
      <c r="F429" s="8"/>
      <c r="G429" s="8"/>
      <c r="H429" s="8"/>
      <c r="J429" s="8"/>
      <c r="L429" s="8"/>
      <c r="M429" s="8"/>
      <c r="R429" s="8"/>
      <c r="S429" s="8"/>
    </row>
    <row r="430" spans="1:19">
      <c r="A430" s="8"/>
      <c r="B430" s="8"/>
      <c r="C430" s="8"/>
      <c r="D430" s="8"/>
      <c r="E430" s="8"/>
      <c r="F430" s="8"/>
      <c r="G430" s="8"/>
      <c r="H430" s="8"/>
      <c r="J430" s="8"/>
      <c r="L430" s="8"/>
      <c r="M430" s="8"/>
      <c r="R430" s="8"/>
      <c r="S430" s="8"/>
    </row>
    <row r="431" spans="1:19">
      <c r="A431" s="8"/>
      <c r="B431" s="8"/>
      <c r="C431" s="8"/>
      <c r="D431" s="8"/>
      <c r="E431" s="8"/>
      <c r="F431" s="8"/>
      <c r="G431" s="8"/>
      <c r="H431" s="8"/>
      <c r="J431" s="8"/>
      <c r="L431" s="8"/>
      <c r="M431" s="8"/>
      <c r="R431" s="8"/>
      <c r="S431" s="8"/>
    </row>
    <row r="432" spans="1:19">
      <c r="A432" s="8"/>
      <c r="B432" s="8"/>
      <c r="C432" s="8"/>
      <c r="D432" s="8"/>
      <c r="E432" s="8"/>
      <c r="F432" s="8"/>
      <c r="G432" s="8"/>
      <c r="H432" s="8"/>
      <c r="J432" s="8"/>
      <c r="L432" s="8"/>
      <c r="M432" s="8"/>
      <c r="R432" s="8"/>
      <c r="S432" s="8"/>
    </row>
    <row r="433" spans="1:19">
      <c r="A433" s="8"/>
      <c r="B433" s="8"/>
      <c r="C433" s="8"/>
      <c r="D433" s="8"/>
      <c r="E433" s="8"/>
      <c r="F433" s="8"/>
      <c r="G433" s="8"/>
      <c r="H433" s="8"/>
      <c r="J433" s="8"/>
      <c r="L433" s="8"/>
      <c r="M433" s="8"/>
      <c r="R433" s="8"/>
      <c r="S433" s="8"/>
    </row>
    <row r="434" spans="1:19">
      <c r="A434" s="8"/>
      <c r="B434" s="8"/>
      <c r="C434" s="8"/>
      <c r="D434" s="8"/>
      <c r="E434" s="8"/>
      <c r="F434" s="8"/>
      <c r="G434" s="8"/>
      <c r="H434" s="8"/>
      <c r="J434" s="8"/>
      <c r="L434" s="8"/>
      <c r="M434" s="8"/>
      <c r="R434" s="8"/>
      <c r="S434" s="8"/>
    </row>
    <row r="435" spans="1:19">
      <c r="A435" s="8"/>
      <c r="B435" s="8"/>
      <c r="C435" s="8"/>
      <c r="D435" s="8"/>
      <c r="E435" s="8"/>
      <c r="F435" s="8"/>
      <c r="G435" s="8"/>
      <c r="H435" s="8"/>
      <c r="J435" s="8"/>
      <c r="L435" s="8"/>
      <c r="M435" s="8"/>
      <c r="R435" s="8"/>
      <c r="S435" s="8"/>
    </row>
    <row r="436" spans="1:19">
      <c r="A436" s="8"/>
      <c r="B436" s="8"/>
      <c r="C436" s="8"/>
      <c r="D436" s="8"/>
      <c r="E436" s="8"/>
      <c r="F436" s="8"/>
      <c r="G436" s="8"/>
      <c r="H436" s="8"/>
      <c r="J436" s="8"/>
      <c r="L436" s="8"/>
      <c r="M436" s="8"/>
      <c r="R436" s="8"/>
      <c r="S436" s="8"/>
    </row>
    <row r="437" spans="1:19">
      <c r="A437" s="8"/>
      <c r="B437" s="8"/>
      <c r="C437" s="8"/>
      <c r="D437" s="8"/>
      <c r="E437" s="8"/>
      <c r="F437" s="8"/>
      <c r="G437" s="8"/>
      <c r="H437" s="8"/>
      <c r="J437" s="8"/>
      <c r="L437" s="8"/>
      <c r="M437" s="8"/>
      <c r="R437" s="8"/>
      <c r="S437" s="8"/>
    </row>
    <row r="438" spans="1:19">
      <c r="A438" s="8"/>
      <c r="B438" s="8"/>
      <c r="C438" s="8"/>
      <c r="D438" s="8"/>
      <c r="E438" s="8"/>
      <c r="F438" s="8"/>
      <c r="G438" s="8"/>
      <c r="H438" s="8"/>
      <c r="J438" s="8"/>
      <c r="L438" s="8"/>
      <c r="M438" s="8"/>
      <c r="R438" s="8"/>
      <c r="S438" s="8"/>
    </row>
    <row r="439" spans="1:19">
      <c r="A439" s="8"/>
      <c r="B439" s="8"/>
      <c r="C439" s="8"/>
      <c r="D439" s="8"/>
      <c r="E439" s="8"/>
      <c r="F439" s="8"/>
      <c r="G439" s="8"/>
      <c r="H439" s="8"/>
      <c r="J439" s="8"/>
      <c r="L439" s="8"/>
      <c r="M439" s="8"/>
      <c r="R439" s="8"/>
      <c r="S439" s="8"/>
    </row>
    <row r="440" spans="1:19">
      <c r="A440" s="8"/>
      <c r="B440" s="8"/>
      <c r="C440" s="8"/>
      <c r="D440" s="8"/>
      <c r="E440" s="8"/>
      <c r="F440" s="8"/>
      <c r="G440" s="8"/>
      <c r="H440" s="8"/>
      <c r="J440" s="8"/>
      <c r="L440" s="8"/>
      <c r="M440" s="8"/>
      <c r="R440" s="8"/>
      <c r="S440" s="8"/>
    </row>
    <row r="441" spans="1:19">
      <c r="A441" s="8"/>
      <c r="B441" s="8"/>
      <c r="C441" s="8"/>
      <c r="D441" s="8"/>
      <c r="E441" s="8"/>
      <c r="F441" s="8"/>
      <c r="G441" s="8"/>
      <c r="H441" s="8"/>
      <c r="J441" s="8"/>
      <c r="L441" s="8"/>
      <c r="M441" s="8"/>
      <c r="R441" s="8"/>
      <c r="S441" s="8"/>
    </row>
    <row r="442" spans="1:19">
      <c r="A442" s="8"/>
      <c r="B442" s="8"/>
      <c r="C442" s="8"/>
      <c r="D442" s="8"/>
      <c r="E442" s="8"/>
      <c r="F442" s="8"/>
      <c r="G442" s="8"/>
      <c r="H442" s="8"/>
      <c r="J442" s="8"/>
      <c r="L442" s="8"/>
      <c r="M442" s="8"/>
      <c r="R442" s="8"/>
      <c r="S442" s="8"/>
    </row>
    <row r="443" spans="1:19">
      <c r="A443" s="8"/>
      <c r="B443" s="8"/>
      <c r="C443" s="8"/>
      <c r="D443" s="8"/>
      <c r="E443" s="8"/>
      <c r="F443" s="8"/>
      <c r="G443" s="8"/>
      <c r="H443" s="8"/>
      <c r="J443" s="8"/>
      <c r="L443" s="8"/>
      <c r="M443" s="8"/>
      <c r="R443" s="8"/>
      <c r="S443" s="8"/>
    </row>
    <row r="444" spans="1:19">
      <c r="A444" s="8"/>
      <c r="B444" s="8"/>
      <c r="C444" s="8"/>
      <c r="D444" s="8"/>
      <c r="E444" s="8"/>
      <c r="F444" s="8"/>
      <c r="G444" s="8"/>
      <c r="H444" s="8"/>
      <c r="J444" s="8"/>
      <c r="L444" s="8"/>
      <c r="M444" s="8"/>
      <c r="R444" s="8"/>
      <c r="S444" s="8"/>
    </row>
    <row r="445" spans="1:19">
      <c r="A445" s="8"/>
      <c r="B445" s="8"/>
      <c r="C445" s="8"/>
      <c r="D445" s="8"/>
      <c r="E445" s="8"/>
      <c r="F445" s="8"/>
      <c r="G445" s="8"/>
      <c r="H445" s="8"/>
      <c r="J445" s="8"/>
      <c r="L445" s="8"/>
      <c r="M445" s="8"/>
      <c r="R445" s="8"/>
      <c r="S445" s="8"/>
    </row>
    <row r="446" spans="1:19">
      <c r="A446" s="8"/>
      <c r="B446" s="8"/>
      <c r="C446" s="8"/>
      <c r="D446" s="8"/>
      <c r="E446" s="8"/>
      <c r="F446" s="8"/>
      <c r="G446" s="8"/>
      <c r="H446" s="8"/>
      <c r="J446" s="8"/>
      <c r="L446" s="8"/>
      <c r="M446" s="8"/>
      <c r="R446" s="8"/>
      <c r="S446" s="8"/>
    </row>
    <row r="447" spans="1:19">
      <c r="A447" s="8"/>
      <c r="B447" s="8"/>
      <c r="C447" s="8"/>
      <c r="D447" s="8"/>
      <c r="E447" s="8"/>
      <c r="F447" s="8"/>
      <c r="G447" s="8"/>
      <c r="H447" s="8"/>
      <c r="J447" s="8"/>
      <c r="L447" s="8"/>
      <c r="M447" s="8"/>
      <c r="R447" s="8"/>
      <c r="S447" s="8"/>
    </row>
    <row r="448" spans="1:19">
      <c r="A448" s="8"/>
      <c r="B448" s="8"/>
      <c r="C448" s="8"/>
      <c r="D448" s="8"/>
      <c r="E448" s="8"/>
      <c r="F448" s="8"/>
      <c r="G448" s="8"/>
      <c r="H448" s="8"/>
      <c r="J448" s="8"/>
      <c r="L448" s="8"/>
      <c r="M448" s="8"/>
      <c r="R448" s="8"/>
      <c r="S448" s="8"/>
    </row>
    <row r="449" spans="1:19">
      <c r="A449" s="8"/>
      <c r="B449" s="8"/>
      <c r="C449" s="8"/>
      <c r="D449" s="8"/>
      <c r="E449" s="8"/>
      <c r="F449" s="8"/>
      <c r="G449" s="8"/>
      <c r="H449" s="8"/>
      <c r="J449" s="8"/>
      <c r="L449" s="8"/>
      <c r="M449" s="8"/>
      <c r="R449" s="8"/>
      <c r="S449" s="8"/>
    </row>
    <row r="450" spans="1:19">
      <c r="A450" s="8"/>
      <c r="B450" s="8"/>
      <c r="C450" s="8"/>
      <c r="D450" s="8"/>
      <c r="E450" s="8"/>
      <c r="F450" s="8"/>
      <c r="G450" s="8"/>
      <c r="H450" s="8"/>
      <c r="J450" s="8"/>
      <c r="L450" s="8"/>
      <c r="M450" s="8"/>
      <c r="R450" s="8"/>
      <c r="S450" s="8"/>
    </row>
    <row r="451" spans="1:19">
      <c r="A451" s="8"/>
      <c r="B451" s="8"/>
      <c r="C451" s="8"/>
      <c r="D451" s="8"/>
      <c r="E451" s="8"/>
      <c r="F451" s="8"/>
      <c r="G451" s="8"/>
      <c r="H451" s="8"/>
      <c r="J451" s="8"/>
      <c r="L451" s="8"/>
      <c r="M451" s="8"/>
      <c r="R451" s="8"/>
      <c r="S451" s="8"/>
    </row>
    <row r="452" spans="1:19">
      <c r="A452" s="8"/>
      <c r="B452" s="8"/>
      <c r="C452" s="8"/>
      <c r="D452" s="8"/>
      <c r="E452" s="8"/>
      <c r="F452" s="8"/>
      <c r="G452" s="8"/>
      <c r="H452" s="8"/>
      <c r="J452" s="8"/>
      <c r="L452" s="8"/>
      <c r="M452" s="8"/>
      <c r="R452" s="8"/>
      <c r="S452" s="8"/>
    </row>
    <row r="453" spans="1:19">
      <c r="A453" s="8"/>
      <c r="B453" s="8"/>
      <c r="C453" s="8"/>
      <c r="D453" s="8"/>
      <c r="E453" s="8"/>
      <c r="F453" s="8"/>
      <c r="G453" s="8"/>
      <c r="H453" s="8"/>
      <c r="J453" s="8"/>
      <c r="L453" s="8"/>
      <c r="M453" s="8"/>
      <c r="R453" s="8"/>
      <c r="S453" s="8"/>
    </row>
    <row r="454" spans="1:19">
      <c r="A454" s="8"/>
      <c r="B454" s="8"/>
      <c r="C454" s="8"/>
      <c r="D454" s="8"/>
      <c r="E454" s="8"/>
      <c r="F454" s="8"/>
      <c r="G454" s="8"/>
      <c r="H454" s="8"/>
      <c r="J454" s="8"/>
      <c r="L454" s="8"/>
      <c r="M454" s="8"/>
      <c r="R454" s="8"/>
      <c r="S454" s="8"/>
    </row>
    <row r="455" spans="1:19">
      <c r="A455" s="8"/>
      <c r="B455" s="8"/>
      <c r="C455" s="8"/>
      <c r="D455" s="8"/>
      <c r="E455" s="8"/>
      <c r="F455" s="8"/>
      <c r="G455" s="8"/>
      <c r="H455" s="8"/>
      <c r="J455" s="8"/>
      <c r="L455" s="8"/>
      <c r="M455" s="8"/>
      <c r="R455" s="8"/>
      <c r="S455" s="8"/>
    </row>
    <row r="456" spans="1:19">
      <c r="A456" s="8"/>
      <c r="B456" s="8"/>
      <c r="C456" s="8"/>
      <c r="D456" s="8"/>
      <c r="E456" s="8"/>
      <c r="F456" s="8"/>
      <c r="G456" s="8"/>
      <c r="H456" s="8"/>
      <c r="J456" s="8"/>
      <c r="L456" s="8"/>
      <c r="M456" s="8"/>
      <c r="R456" s="8"/>
      <c r="S456" s="8"/>
    </row>
    <row r="457" spans="1:19">
      <c r="A457" s="8"/>
      <c r="B457" s="8"/>
      <c r="C457" s="8"/>
      <c r="D457" s="8"/>
      <c r="E457" s="8"/>
      <c r="F457" s="8"/>
      <c r="G457" s="8"/>
      <c r="H457" s="8"/>
      <c r="J457" s="8"/>
      <c r="L457" s="8"/>
      <c r="M457" s="8"/>
      <c r="R457" s="8"/>
      <c r="S457" s="8"/>
    </row>
    <row r="458" spans="1:19">
      <c r="A458" s="8"/>
      <c r="B458" s="8"/>
      <c r="C458" s="8"/>
      <c r="D458" s="8"/>
      <c r="E458" s="8"/>
      <c r="F458" s="8"/>
      <c r="G458" s="8"/>
      <c r="H458" s="8"/>
      <c r="J458" s="8"/>
      <c r="L458" s="8"/>
      <c r="M458" s="8"/>
      <c r="R458" s="8"/>
      <c r="S458" s="8"/>
    </row>
    <row r="459" spans="1:19">
      <c r="A459" s="8"/>
      <c r="B459" s="8"/>
      <c r="C459" s="8"/>
      <c r="D459" s="8"/>
      <c r="E459" s="8"/>
      <c r="F459" s="8"/>
      <c r="G459" s="8"/>
      <c r="H459" s="8"/>
      <c r="J459" s="8"/>
      <c r="L459" s="8"/>
      <c r="M459" s="8"/>
      <c r="R459" s="8"/>
      <c r="S459" s="8"/>
    </row>
    <row r="460" spans="1:19">
      <c r="A460" s="8"/>
      <c r="B460" s="8"/>
      <c r="C460" s="8"/>
      <c r="D460" s="8"/>
      <c r="E460" s="8"/>
      <c r="F460" s="8"/>
      <c r="G460" s="8"/>
      <c r="H460" s="8"/>
      <c r="J460" s="8"/>
      <c r="L460" s="8"/>
      <c r="M460" s="8"/>
      <c r="R460" s="8"/>
      <c r="S460" s="8"/>
    </row>
    <row r="461" spans="1:19">
      <c r="A461" s="8"/>
      <c r="B461" s="8"/>
      <c r="C461" s="8"/>
      <c r="D461" s="8"/>
      <c r="E461" s="8"/>
      <c r="F461" s="8"/>
      <c r="G461" s="8"/>
      <c r="H461" s="8"/>
      <c r="J461" s="8"/>
      <c r="L461" s="8"/>
      <c r="M461" s="8"/>
      <c r="R461" s="8"/>
      <c r="S461" s="8"/>
    </row>
    <row r="462" spans="1:19">
      <c r="A462" s="8"/>
      <c r="B462" s="8"/>
      <c r="C462" s="8"/>
      <c r="D462" s="8"/>
      <c r="E462" s="8"/>
      <c r="F462" s="8"/>
      <c r="G462" s="8"/>
      <c r="H462" s="8"/>
      <c r="J462" s="8"/>
      <c r="L462" s="8"/>
      <c r="M462" s="8"/>
      <c r="R462" s="8"/>
      <c r="S462" s="8"/>
    </row>
    <row r="463" spans="1:19">
      <c r="A463" s="8"/>
      <c r="B463" s="8"/>
      <c r="C463" s="8"/>
      <c r="D463" s="8"/>
      <c r="E463" s="8"/>
      <c r="F463" s="8"/>
      <c r="G463" s="8"/>
      <c r="H463" s="8"/>
      <c r="J463" s="8"/>
      <c r="L463" s="8"/>
      <c r="M463" s="8"/>
      <c r="R463" s="8"/>
      <c r="S463" s="8"/>
    </row>
    <row r="464" spans="1:19">
      <c r="A464" s="8"/>
      <c r="B464" s="8"/>
      <c r="C464" s="8"/>
      <c r="D464" s="8"/>
      <c r="E464" s="8"/>
      <c r="F464" s="8"/>
      <c r="G464" s="8"/>
      <c r="H464" s="8"/>
      <c r="J464" s="8"/>
      <c r="L464" s="8"/>
      <c r="M464" s="8"/>
      <c r="R464" s="8"/>
      <c r="S464" s="8"/>
    </row>
    <row r="465" spans="1:19">
      <c r="A465" s="8"/>
      <c r="B465" s="8"/>
      <c r="C465" s="8"/>
      <c r="D465" s="8"/>
      <c r="E465" s="8"/>
      <c r="F465" s="8"/>
      <c r="G465" s="8"/>
      <c r="H465" s="8"/>
      <c r="J465" s="8"/>
      <c r="L465" s="8"/>
      <c r="M465" s="8"/>
      <c r="R465" s="8"/>
      <c r="S465" s="8"/>
    </row>
    <row r="466" spans="1:19">
      <c r="A466" s="8"/>
      <c r="B466" s="8"/>
      <c r="C466" s="8"/>
      <c r="D466" s="8"/>
      <c r="E466" s="8"/>
      <c r="F466" s="8"/>
      <c r="G466" s="8"/>
      <c r="H466" s="8"/>
      <c r="J466" s="8"/>
      <c r="L466" s="8"/>
      <c r="M466" s="8"/>
      <c r="R466" s="8"/>
      <c r="S466" s="8"/>
    </row>
    <row r="467" spans="1:19">
      <c r="A467" s="8"/>
      <c r="B467" s="8"/>
      <c r="C467" s="8"/>
      <c r="D467" s="8"/>
      <c r="E467" s="8"/>
      <c r="F467" s="8"/>
      <c r="G467" s="8"/>
      <c r="H467" s="8"/>
      <c r="J467" s="8"/>
      <c r="L467" s="8"/>
      <c r="M467" s="8"/>
      <c r="R467" s="8"/>
      <c r="S467" s="8"/>
    </row>
    <row r="468" spans="1:19">
      <c r="A468" s="8"/>
      <c r="B468" s="8"/>
      <c r="C468" s="8"/>
      <c r="D468" s="8"/>
      <c r="E468" s="8"/>
      <c r="F468" s="8"/>
      <c r="G468" s="8"/>
      <c r="H468" s="8"/>
      <c r="J468" s="8"/>
      <c r="L468" s="8"/>
      <c r="M468" s="8"/>
      <c r="R468" s="8"/>
      <c r="S468" s="8"/>
    </row>
    <row r="469" spans="1:19">
      <c r="A469" s="8"/>
      <c r="B469" s="8"/>
      <c r="C469" s="8"/>
      <c r="D469" s="8"/>
      <c r="E469" s="8"/>
      <c r="F469" s="8"/>
      <c r="G469" s="8"/>
      <c r="H469" s="8"/>
      <c r="J469" s="8"/>
      <c r="L469" s="8"/>
      <c r="M469" s="8"/>
      <c r="R469" s="8"/>
      <c r="S469" s="8"/>
    </row>
    <row r="470" spans="1:19">
      <c r="A470" s="8"/>
      <c r="B470" s="8"/>
      <c r="C470" s="8"/>
      <c r="D470" s="8"/>
      <c r="E470" s="8"/>
      <c r="F470" s="8"/>
      <c r="G470" s="8"/>
      <c r="H470" s="8"/>
      <c r="J470" s="8"/>
      <c r="L470" s="8"/>
      <c r="M470" s="8"/>
      <c r="R470" s="8"/>
      <c r="S470" s="8"/>
    </row>
    <row r="471" spans="1:19">
      <c r="A471" s="8"/>
      <c r="B471" s="8"/>
      <c r="C471" s="8"/>
      <c r="D471" s="8"/>
      <c r="E471" s="8"/>
      <c r="F471" s="8"/>
      <c r="G471" s="8"/>
      <c r="H471" s="8"/>
      <c r="J471" s="8"/>
      <c r="L471" s="8"/>
      <c r="M471" s="8"/>
      <c r="R471" s="8"/>
      <c r="S471" s="8"/>
    </row>
    <row r="472" spans="1:19">
      <c r="A472" s="8"/>
      <c r="B472" s="8"/>
      <c r="C472" s="8"/>
      <c r="D472" s="8"/>
      <c r="E472" s="8"/>
      <c r="F472" s="8"/>
      <c r="G472" s="8"/>
      <c r="H472" s="8"/>
      <c r="J472" s="8"/>
      <c r="L472" s="8"/>
      <c r="M472" s="8"/>
      <c r="R472" s="8"/>
      <c r="S472" s="8"/>
    </row>
    <row r="473" spans="1:19">
      <c r="A473" s="8"/>
      <c r="B473" s="8"/>
      <c r="C473" s="8"/>
      <c r="D473" s="8"/>
      <c r="E473" s="8"/>
      <c r="F473" s="8"/>
      <c r="G473" s="8"/>
      <c r="H473" s="8"/>
      <c r="J473" s="8"/>
      <c r="L473" s="8"/>
      <c r="M473" s="8"/>
      <c r="R473" s="8"/>
      <c r="S473" s="8"/>
    </row>
    <row r="474" spans="1:19">
      <c r="A474" s="8"/>
      <c r="B474" s="8"/>
      <c r="C474" s="8"/>
      <c r="D474" s="8"/>
      <c r="E474" s="8"/>
      <c r="F474" s="8"/>
      <c r="G474" s="8"/>
      <c r="H474" s="8"/>
      <c r="J474" s="8"/>
      <c r="L474" s="8"/>
      <c r="M474" s="8"/>
      <c r="R474" s="8"/>
      <c r="S474" s="8"/>
    </row>
    <row r="475" spans="1:19">
      <c r="A475" s="8"/>
      <c r="B475" s="8"/>
      <c r="C475" s="8"/>
      <c r="D475" s="8"/>
      <c r="E475" s="8"/>
      <c r="F475" s="8"/>
      <c r="G475" s="8"/>
      <c r="H475" s="8"/>
      <c r="J475" s="8"/>
      <c r="L475" s="8"/>
      <c r="M475" s="8"/>
      <c r="R475" s="8"/>
      <c r="S475" s="8"/>
    </row>
    <row r="476" spans="1:19">
      <c r="A476" s="8"/>
      <c r="B476" s="8"/>
      <c r="C476" s="8"/>
      <c r="D476" s="8"/>
      <c r="E476" s="8"/>
      <c r="F476" s="8"/>
      <c r="G476" s="8"/>
      <c r="H476" s="8"/>
      <c r="J476" s="8"/>
      <c r="L476" s="8"/>
      <c r="M476" s="8"/>
      <c r="R476" s="8"/>
      <c r="S476" s="8"/>
    </row>
    <row r="477" spans="1:19">
      <c r="A477" s="8"/>
      <c r="B477" s="8"/>
      <c r="C477" s="8"/>
      <c r="D477" s="8"/>
      <c r="E477" s="8"/>
      <c r="F477" s="8"/>
      <c r="G477" s="8"/>
      <c r="H477" s="8"/>
      <c r="J477" s="8"/>
      <c r="L477" s="8"/>
      <c r="M477" s="8"/>
      <c r="R477" s="8"/>
      <c r="S477" s="8"/>
    </row>
    <row r="478" spans="1:19">
      <c r="A478" s="8"/>
      <c r="B478" s="8"/>
      <c r="C478" s="8"/>
      <c r="D478" s="8"/>
      <c r="E478" s="8"/>
      <c r="F478" s="8"/>
      <c r="G478" s="8"/>
      <c r="H478" s="8"/>
      <c r="J478" s="8"/>
      <c r="L478" s="8"/>
      <c r="M478" s="8"/>
      <c r="R478" s="8"/>
      <c r="S478" s="8"/>
    </row>
    <row r="479" spans="1:19">
      <c r="A479" s="8"/>
      <c r="B479" s="8"/>
      <c r="C479" s="8"/>
      <c r="D479" s="8"/>
      <c r="E479" s="8"/>
      <c r="F479" s="8"/>
      <c r="G479" s="8"/>
      <c r="H479" s="8"/>
      <c r="J479" s="8"/>
      <c r="L479" s="8"/>
      <c r="M479" s="8"/>
      <c r="R479" s="8"/>
      <c r="S479" s="8"/>
    </row>
    <row r="480" spans="1:19">
      <c r="A480" s="8"/>
      <c r="B480" s="8"/>
      <c r="C480" s="8"/>
      <c r="D480" s="8"/>
      <c r="E480" s="8"/>
      <c r="F480" s="8"/>
      <c r="G480" s="8"/>
      <c r="H480" s="8"/>
      <c r="J480" s="8"/>
      <c r="L480" s="8"/>
      <c r="M480" s="8"/>
      <c r="R480" s="8"/>
      <c r="S480" s="8"/>
    </row>
    <row r="481" spans="1:19">
      <c r="A481" s="8"/>
      <c r="B481" s="8"/>
      <c r="C481" s="8"/>
      <c r="D481" s="8"/>
      <c r="E481" s="8"/>
      <c r="F481" s="8"/>
      <c r="G481" s="8"/>
      <c r="H481" s="8"/>
      <c r="J481" s="8"/>
      <c r="L481" s="8"/>
      <c r="M481" s="8"/>
      <c r="R481" s="8"/>
      <c r="S481" s="8"/>
    </row>
    <row r="482" spans="1:19">
      <c r="A482" s="8"/>
      <c r="B482" s="8"/>
      <c r="C482" s="8"/>
      <c r="D482" s="8"/>
      <c r="E482" s="8"/>
      <c r="F482" s="8"/>
      <c r="G482" s="8"/>
      <c r="H482" s="8"/>
      <c r="J482" s="8"/>
      <c r="L482" s="8"/>
      <c r="M482" s="8"/>
      <c r="R482" s="8"/>
      <c r="S482" s="8"/>
    </row>
    <row r="483" spans="1:19">
      <c r="A483" s="8"/>
      <c r="B483" s="8"/>
      <c r="C483" s="8"/>
      <c r="D483" s="8"/>
      <c r="E483" s="8"/>
      <c r="F483" s="8"/>
      <c r="G483" s="8"/>
      <c r="H483" s="8"/>
      <c r="J483" s="8"/>
      <c r="L483" s="8"/>
      <c r="M483" s="8"/>
      <c r="R483" s="8"/>
      <c r="S483" s="8"/>
    </row>
    <row r="484" spans="1:19">
      <c r="A484" s="8"/>
      <c r="B484" s="8"/>
      <c r="C484" s="8"/>
      <c r="D484" s="8"/>
      <c r="E484" s="8"/>
      <c r="F484" s="8"/>
      <c r="G484" s="8"/>
      <c r="H484" s="8"/>
      <c r="J484" s="8"/>
      <c r="L484" s="8"/>
      <c r="M484" s="8"/>
      <c r="R484" s="8"/>
      <c r="S484" s="8"/>
    </row>
    <row r="485" spans="1:19">
      <c r="A485" s="8"/>
      <c r="B485" s="8"/>
      <c r="C485" s="8"/>
      <c r="D485" s="8"/>
      <c r="E485" s="8"/>
      <c r="F485" s="8"/>
      <c r="G485" s="8"/>
      <c r="H485" s="8"/>
      <c r="J485" s="8"/>
      <c r="L485" s="8"/>
      <c r="M485" s="8"/>
      <c r="R485" s="8"/>
      <c r="S485" s="8"/>
    </row>
    <row r="486" spans="1:19">
      <c r="A486" s="8"/>
      <c r="B486" s="8"/>
      <c r="C486" s="8"/>
      <c r="D486" s="8"/>
      <c r="E486" s="8"/>
      <c r="F486" s="8"/>
      <c r="G486" s="8"/>
      <c r="H486" s="8"/>
      <c r="J486" s="8"/>
      <c r="L486" s="8"/>
      <c r="M486" s="8"/>
      <c r="R486" s="8"/>
      <c r="S486" s="8"/>
    </row>
    <row r="487" spans="1:19">
      <c r="A487" s="8"/>
      <c r="B487" s="8"/>
      <c r="C487" s="8"/>
      <c r="D487" s="8"/>
      <c r="E487" s="8"/>
      <c r="F487" s="8"/>
      <c r="G487" s="8"/>
      <c r="H487" s="8"/>
      <c r="J487" s="8"/>
      <c r="L487" s="8"/>
      <c r="M487" s="8"/>
      <c r="R487" s="8"/>
      <c r="S487" s="8"/>
    </row>
    <row r="488" spans="1:19">
      <c r="A488" s="8"/>
      <c r="B488" s="8"/>
      <c r="C488" s="8"/>
      <c r="D488" s="8"/>
      <c r="E488" s="8"/>
      <c r="F488" s="8"/>
      <c r="G488" s="8"/>
      <c r="H488" s="8"/>
      <c r="J488" s="8"/>
      <c r="L488" s="8"/>
      <c r="M488" s="8"/>
      <c r="R488" s="8"/>
      <c r="S488" s="8"/>
    </row>
    <row r="489" spans="1:19">
      <c r="A489" s="8"/>
      <c r="B489" s="8"/>
      <c r="C489" s="8"/>
      <c r="D489" s="8"/>
      <c r="E489" s="8"/>
      <c r="F489" s="8"/>
      <c r="G489" s="8"/>
      <c r="H489" s="8"/>
      <c r="J489" s="8"/>
      <c r="L489" s="8"/>
      <c r="M489" s="8"/>
      <c r="R489" s="8"/>
      <c r="S489" s="8"/>
    </row>
    <row r="490" spans="1:19">
      <c r="A490" s="8"/>
      <c r="B490" s="8"/>
      <c r="C490" s="8"/>
      <c r="D490" s="8"/>
      <c r="E490" s="8"/>
      <c r="F490" s="8"/>
      <c r="G490" s="8"/>
      <c r="H490" s="8"/>
      <c r="J490" s="8"/>
      <c r="L490" s="8"/>
      <c r="M490" s="8"/>
      <c r="R490" s="8"/>
      <c r="S490" s="8"/>
    </row>
    <row r="491" spans="1:19">
      <c r="A491" s="8"/>
      <c r="B491" s="8"/>
      <c r="C491" s="8"/>
      <c r="D491" s="8"/>
      <c r="E491" s="8"/>
      <c r="F491" s="8"/>
      <c r="G491" s="8"/>
      <c r="H491" s="8"/>
      <c r="J491" s="8"/>
      <c r="L491" s="8"/>
      <c r="M491" s="8"/>
      <c r="R491" s="8"/>
      <c r="S491" s="8"/>
    </row>
    <row r="492" spans="1:19">
      <c r="A492" s="8"/>
      <c r="B492" s="8"/>
      <c r="C492" s="8"/>
      <c r="D492" s="8"/>
      <c r="E492" s="8"/>
      <c r="F492" s="8"/>
      <c r="G492" s="8"/>
      <c r="H492" s="8"/>
      <c r="J492" s="8"/>
      <c r="L492" s="8"/>
      <c r="M492" s="8"/>
      <c r="R492" s="8"/>
      <c r="S492" s="8"/>
    </row>
    <row r="493" spans="1:19">
      <c r="A493" s="8"/>
      <c r="B493" s="8"/>
      <c r="C493" s="8"/>
      <c r="D493" s="8"/>
      <c r="E493" s="8"/>
      <c r="F493" s="8"/>
      <c r="G493" s="8"/>
      <c r="H493" s="8"/>
      <c r="J493" s="8"/>
      <c r="L493" s="8"/>
      <c r="M493" s="8"/>
      <c r="R493" s="8"/>
      <c r="S493" s="8"/>
    </row>
    <row r="494" spans="1:19">
      <c r="A494" s="8"/>
      <c r="B494" s="8"/>
      <c r="C494" s="8"/>
      <c r="D494" s="8"/>
      <c r="E494" s="8"/>
      <c r="F494" s="8"/>
      <c r="G494" s="8"/>
      <c r="H494" s="8"/>
      <c r="J494" s="8"/>
      <c r="L494" s="8"/>
      <c r="M494" s="8"/>
      <c r="R494" s="8"/>
      <c r="S494" s="8"/>
    </row>
    <row r="495" spans="1:19">
      <c r="A495" s="8"/>
      <c r="B495" s="8"/>
      <c r="C495" s="8"/>
      <c r="D495" s="8"/>
      <c r="E495" s="8"/>
      <c r="F495" s="8"/>
      <c r="G495" s="8"/>
      <c r="H495" s="8"/>
      <c r="J495" s="8"/>
      <c r="L495" s="8"/>
      <c r="M495" s="8"/>
      <c r="R495" s="8"/>
      <c r="S495" s="8"/>
    </row>
    <row r="496" spans="1:19">
      <c r="A496" s="8"/>
      <c r="B496" s="8"/>
      <c r="C496" s="8"/>
      <c r="D496" s="8"/>
      <c r="E496" s="8"/>
      <c r="F496" s="8"/>
      <c r="G496" s="8"/>
      <c r="H496" s="8"/>
      <c r="J496" s="8"/>
      <c r="L496" s="8"/>
      <c r="M496" s="8"/>
      <c r="R496" s="8"/>
      <c r="S496" s="8"/>
    </row>
    <row r="497" spans="1:19">
      <c r="A497" s="8"/>
      <c r="B497" s="8"/>
      <c r="C497" s="8"/>
      <c r="D497" s="8"/>
      <c r="E497" s="8"/>
      <c r="F497" s="8"/>
      <c r="G497" s="8"/>
      <c r="H497" s="8"/>
      <c r="J497" s="8"/>
      <c r="L497" s="8"/>
      <c r="M497" s="8"/>
      <c r="R497" s="8"/>
      <c r="S497" s="8"/>
    </row>
    <row r="498" spans="1:19">
      <c r="A498" s="8"/>
      <c r="B498" s="8"/>
      <c r="C498" s="8"/>
      <c r="D498" s="8"/>
      <c r="E498" s="8"/>
      <c r="F498" s="8"/>
      <c r="G498" s="8"/>
      <c r="H498" s="8"/>
      <c r="J498" s="8"/>
      <c r="L498" s="8"/>
      <c r="M498" s="8"/>
      <c r="R498" s="8"/>
      <c r="S498" s="8"/>
    </row>
    <row r="499" spans="1:19">
      <c r="A499" s="8"/>
      <c r="B499" s="8"/>
      <c r="C499" s="8"/>
      <c r="D499" s="8"/>
      <c r="E499" s="8"/>
      <c r="F499" s="8"/>
      <c r="G499" s="8"/>
      <c r="H499" s="8"/>
      <c r="J499" s="8"/>
      <c r="L499" s="8"/>
      <c r="M499" s="8"/>
      <c r="R499" s="8"/>
      <c r="S499" s="8"/>
    </row>
    <row r="500" spans="1:19">
      <c r="A500" s="8"/>
      <c r="B500" s="8"/>
      <c r="C500" s="8"/>
      <c r="D500" s="8"/>
      <c r="E500" s="8"/>
      <c r="F500" s="8"/>
      <c r="G500" s="8"/>
      <c r="H500" s="8"/>
      <c r="J500" s="8"/>
      <c r="L500" s="8"/>
      <c r="M500" s="8"/>
      <c r="R500" s="8"/>
      <c r="S500" s="8"/>
    </row>
    <row r="501" spans="1:19">
      <c r="A501" s="8"/>
      <c r="B501" s="8"/>
      <c r="C501" s="8"/>
      <c r="D501" s="8"/>
      <c r="E501" s="8"/>
      <c r="F501" s="8"/>
      <c r="G501" s="8"/>
      <c r="H501" s="8"/>
      <c r="J501" s="8"/>
      <c r="L501" s="8"/>
      <c r="M501" s="8"/>
      <c r="R501" s="8"/>
      <c r="S501" s="8"/>
    </row>
    <row r="502" spans="1:19">
      <c r="A502" s="8"/>
      <c r="B502" s="8"/>
      <c r="C502" s="8"/>
      <c r="D502" s="8"/>
      <c r="E502" s="8"/>
      <c r="F502" s="8"/>
      <c r="G502" s="8"/>
      <c r="H502" s="8"/>
      <c r="J502" s="8"/>
      <c r="L502" s="8"/>
      <c r="M502" s="8"/>
      <c r="R502" s="8"/>
      <c r="S502" s="8"/>
    </row>
    <row r="503" spans="1:19">
      <c r="A503" s="8"/>
      <c r="B503" s="8"/>
      <c r="C503" s="8"/>
      <c r="D503" s="8"/>
      <c r="E503" s="8"/>
      <c r="F503" s="8"/>
      <c r="G503" s="8"/>
      <c r="H503" s="8"/>
      <c r="J503" s="8"/>
      <c r="L503" s="8"/>
      <c r="M503" s="8"/>
      <c r="R503" s="8"/>
      <c r="S503" s="8"/>
    </row>
    <row r="504" spans="1:19">
      <c r="A504" s="8"/>
      <c r="B504" s="8"/>
      <c r="C504" s="8"/>
      <c r="D504" s="8"/>
      <c r="E504" s="8"/>
      <c r="F504" s="8"/>
      <c r="G504" s="8"/>
      <c r="H504" s="8"/>
      <c r="J504" s="8"/>
      <c r="L504" s="8"/>
      <c r="M504" s="8"/>
      <c r="R504" s="8"/>
      <c r="S504" s="8"/>
    </row>
    <row r="505" spans="1:19">
      <c r="A505" s="8"/>
      <c r="B505" s="8"/>
      <c r="C505" s="8"/>
      <c r="D505" s="8"/>
      <c r="E505" s="8"/>
      <c r="F505" s="8"/>
      <c r="G505" s="8"/>
      <c r="H505" s="8"/>
      <c r="J505" s="8"/>
      <c r="L505" s="8"/>
      <c r="M505" s="8"/>
      <c r="R505" s="8"/>
      <c r="S505" s="8"/>
    </row>
    <row r="506" spans="1:19">
      <c r="A506" s="8"/>
      <c r="B506" s="8"/>
      <c r="C506" s="8"/>
      <c r="D506" s="8"/>
      <c r="E506" s="8"/>
      <c r="F506" s="8"/>
      <c r="G506" s="8"/>
      <c r="H506" s="8"/>
      <c r="J506" s="8"/>
      <c r="L506" s="8"/>
      <c r="M506" s="8"/>
      <c r="R506" s="8"/>
      <c r="S506" s="8"/>
    </row>
    <row r="507" spans="1:19">
      <c r="A507" s="8"/>
      <c r="B507" s="8"/>
      <c r="C507" s="8"/>
      <c r="D507" s="8"/>
      <c r="E507" s="8"/>
      <c r="F507" s="8"/>
      <c r="G507" s="8"/>
      <c r="H507" s="8"/>
      <c r="J507" s="8"/>
      <c r="L507" s="8"/>
      <c r="M507" s="8"/>
      <c r="R507" s="8"/>
      <c r="S507" s="8"/>
    </row>
    <row r="508" spans="1:19">
      <c r="A508" s="8"/>
      <c r="B508" s="8"/>
      <c r="C508" s="8"/>
      <c r="D508" s="8"/>
      <c r="E508" s="8"/>
      <c r="F508" s="8"/>
      <c r="G508" s="8"/>
      <c r="H508" s="8"/>
      <c r="J508" s="8"/>
      <c r="L508" s="8"/>
      <c r="M508" s="8"/>
      <c r="R508" s="8"/>
      <c r="S508" s="8"/>
    </row>
    <row r="509" spans="1:19">
      <c r="A509" s="8"/>
      <c r="B509" s="8"/>
      <c r="C509" s="8"/>
      <c r="D509" s="8"/>
      <c r="E509" s="8"/>
      <c r="F509" s="8"/>
      <c r="G509" s="8"/>
      <c r="H509" s="8"/>
      <c r="J509" s="8"/>
      <c r="L509" s="8"/>
      <c r="M509" s="8"/>
      <c r="R509" s="8"/>
      <c r="S509" s="8"/>
    </row>
    <row r="510" spans="1:19">
      <c r="A510" s="8"/>
      <c r="B510" s="8"/>
      <c r="C510" s="8"/>
      <c r="D510" s="8"/>
      <c r="E510" s="8"/>
      <c r="F510" s="8"/>
      <c r="G510" s="8"/>
      <c r="H510" s="8"/>
      <c r="J510" s="8"/>
      <c r="L510" s="8"/>
      <c r="M510" s="8"/>
      <c r="R510" s="8"/>
      <c r="S510" s="8"/>
    </row>
    <row r="511" spans="1:19">
      <c r="A511" s="8"/>
      <c r="B511" s="8"/>
      <c r="C511" s="8"/>
      <c r="D511" s="8"/>
      <c r="E511" s="8"/>
      <c r="F511" s="8"/>
      <c r="G511" s="8"/>
      <c r="H511" s="8"/>
      <c r="J511" s="8"/>
      <c r="L511" s="8"/>
      <c r="M511" s="8"/>
      <c r="R511" s="8"/>
      <c r="S511" s="8"/>
    </row>
    <row r="512" spans="1:19">
      <c r="A512" s="8"/>
      <c r="B512" s="8"/>
      <c r="C512" s="8"/>
      <c r="D512" s="8"/>
      <c r="E512" s="8"/>
      <c r="F512" s="8"/>
      <c r="G512" s="8"/>
      <c r="H512" s="8"/>
      <c r="J512" s="8"/>
      <c r="L512" s="8"/>
      <c r="M512" s="8"/>
      <c r="R512" s="8"/>
      <c r="S512" s="8"/>
    </row>
    <row r="513" spans="1:19">
      <c r="A513" s="8"/>
      <c r="B513" s="8"/>
      <c r="C513" s="8"/>
      <c r="D513" s="8"/>
      <c r="E513" s="8"/>
      <c r="F513" s="8"/>
      <c r="G513" s="8"/>
      <c r="H513" s="8"/>
      <c r="J513" s="8"/>
      <c r="L513" s="8"/>
      <c r="M513" s="8"/>
      <c r="R513" s="8"/>
      <c r="S513" s="8"/>
    </row>
    <row r="514" spans="1:19">
      <c r="A514" s="8"/>
      <c r="B514" s="8"/>
      <c r="C514" s="8"/>
      <c r="D514" s="8"/>
      <c r="E514" s="8"/>
      <c r="F514" s="8"/>
      <c r="G514" s="8"/>
      <c r="H514" s="8"/>
      <c r="J514" s="8"/>
      <c r="L514" s="8"/>
      <c r="M514" s="8"/>
      <c r="R514" s="8"/>
      <c r="S514" s="8"/>
    </row>
    <row r="515" spans="1:19">
      <c r="A515" s="8"/>
      <c r="B515" s="8"/>
      <c r="C515" s="8"/>
      <c r="D515" s="8"/>
      <c r="E515" s="8"/>
      <c r="F515" s="8"/>
      <c r="G515" s="8"/>
      <c r="H515" s="8"/>
      <c r="J515" s="8"/>
      <c r="L515" s="8"/>
      <c r="M515" s="8"/>
      <c r="R515" s="8"/>
      <c r="S515" s="8"/>
    </row>
    <row r="516" spans="1:19">
      <c r="A516" s="8"/>
      <c r="B516" s="8"/>
      <c r="C516" s="8"/>
      <c r="D516" s="8"/>
      <c r="E516" s="8"/>
      <c r="F516" s="8"/>
      <c r="G516" s="8"/>
      <c r="H516" s="8"/>
      <c r="J516" s="8"/>
      <c r="L516" s="8"/>
      <c r="M516" s="8"/>
      <c r="R516" s="8"/>
      <c r="S516" s="8"/>
    </row>
    <row r="517" spans="1:19">
      <c r="A517" s="8"/>
      <c r="B517" s="8"/>
      <c r="C517" s="8"/>
      <c r="D517" s="8"/>
      <c r="E517" s="8"/>
      <c r="F517" s="8"/>
      <c r="G517" s="8"/>
      <c r="H517" s="8"/>
      <c r="J517" s="8"/>
      <c r="L517" s="8"/>
      <c r="M517" s="8"/>
      <c r="R517" s="8"/>
      <c r="S517" s="8"/>
    </row>
    <row r="518" spans="1:19">
      <c r="A518" s="8"/>
      <c r="B518" s="8"/>
      <c r="C518" s="8"/>
      <c r="D518" s="8"/>
      <c r="E518" s="8"/>
      <c r="F518" s="8"/>
      <c r="G518" s="8"/>
      <c r="H518" s="8"/>
      <c r="J518" s="8"/>
      <c r="L518" s="8"/>
      <c r="M518" s="8"/>
      <c r="R518" s="8"/>
      <c r="S518" s="8"/>
    </row>
    <row r="519" spans="1:19">
      <c r="A519" s="8"/>
      <c r="B519" s="8"/>
      <c r="C519" s="8"/>
      <c r="D519" s="8"/>
      <c r="E519" s="8"/>
      <c r="F519" s="8"/>
      <c r="G519" s="8"/>
      <c r="H519" s="8"/>
      <c r="J519" s="8"/>
      <c r="L519" s="8"/>
      <c r="M519" s="8"/>
      <c r="R519" s="8"/>
      <c r="S519" s="8"/>
    </row>
    <row r="520" spans="1:19">
      <c r="A520" s="8"/>
      <c r="B520" s="8"/>
      <c r="C520" s="8"/>
      <c r="D520" s="8"/>
      <c r="E520" s="8"/>
      <c r="F520" s="8"/>
      <c r="G520" s="8"/>
      <c r="H520" s="8"/>
      <c r="J520" s="8"/>
      <c r="L520" s="8"/>
      <c r="M520" s="8"/>
      <c r="R520" s="8"/>
      <c r="S520" s="8"/>
    </row>
    <row r="521" spans="1:19">
      <c r="A521" s="8"/>
      <c r="B521" s="8"/>
      <c r="C521" s="8"/>
      <c r="D521" s="8"/>
      <c r="E521" s="8"/>
      <c r="F521" s="8"/>
      <c r="G521" s="8"/>
      <c r="H521" s="8"/>
      <c r="J521" s="8"/>
      <c r="L521" s="8"/>
      <c r="M521" s="8"/>
      <c r="R521" s="8"/>
      <c r="S521" s="8"/>
    </row>
    <row r="522" spans="1:19">
      <c r="A522" s="8"/>
      <c r="B522" s="8"/>
      <c r="C522" s="8"/>
      <c r="D522" s="8"/>
      <c r="E522" s="8"/>
      <c r="F522" s="8"/>
      <c r="G522" s="8"/>
      <c r="H522" s="8"/>
      <c r="J522" s="8"/>
      <c r="L522" s="8"/>
      <c r="M522" s="8"/>
      <c r="R522" s="8"/>
      <c r="S522" s="8"/>
    </row>
    <row r="523" spans="1:19">
      <c r="A523" s="8"/>
      <c r="B523" s="8"/>
      <c r="C523" s="8"/>
      <c r="D523" s="8"/>
      <c r="E523" s="8"/>
      <c r="F523" s="8"/>
      <c r="G523" s="8"/>
      <c r="H523" s="8"/>
      <c r="J523" s="8"/>
      <c r="L523" s="8"/>
      <c r="M523" s="8"/>
      <c r="R523" s="8"/>
      <c r="S523" s="8"/>
    </row>
    <row r="524" spans="1:19">
      <c r="A524" s="8"/>
      <c r="B524" s="8"/>
      <c r="C524" s="8"/>
      <c r="D524" s="8"/>
      <c r="E524" s="8"/>
      <c r="F524" s="8"/>
      <c r="G524" s="8"/>
      <c r="H524" s="8"/>
      <c r="J524" s="8"/>
      <c r="L524" s="8"/>
      <c r="M524" s="8"/>
      <c r="R524" s="8"/>
      <c r="S524" s="8"/>
    </row>
    <row r="525" spans="1:19">
      <c r="A525" s="8"/>
      <c r="B525" s="8"/>
      <c r="C525" s="8"/>
      <c r="D525" s="8"/>
      <c r="E525" s="8"/>
      <c r="F525" s="8"/>
      <c r="G525" s="8"/>
      <c r="H525" s="8"/>
      <c r="J525" s="8"/>
      <c r="L525" s="8"/>
      <c r="M525" s="8"/>
      <c r="R525" s="8"/>
      <c r="S525" s="8"/>
    </row>
    <row r="526" spans="1:19">
      <c r="A526" s="8"/>
      <c r="B526" s="8"/>
      <c r="C526" s="8"/>
      <c r="D526" s="8"/>
      <c r="E526" s="8"/>
      <c r="F526" s="8"/>
      <c r="G526" s="8"/>
      <c r="H526" s="8"/>
      <c r="J526" s="8"/>
      <c r="L526" s="8"/>
      <c r="M526" s="8"/>
      <c r="R526" s="8"/>
      <c r="S526" s="8"/>
    </row>
    <row r="527" spans="1:19">
      <c r="A527" s="8"/>
      <c r="B527" s="8"/>
      <c r="C527" s="8"/>
      <c r="D527" s="8"/>
      <c r="E527" s="8"/>
      <c r="F527" s="8"/>
      <c r="G527" s="8"/>
      <c r="H527" s="8"/>
      <c r="J527" s="8"/>
      <c r="L527" s="8"/>
      <c r="M527" s="8"/>
      <c r="R527" s="8"/>
      <c r="S527" s="8"/>
    </row>
    <row r="528" spans="1:19">
      <c r="A528" s="8"/>
      <c r="B528" s="8"/>
      <c r="C528" s="8"/>
      <c r="D528" s="8"/>
      <c r="E528" s="8"/>
      <c r="F528" s="8"/>
      <c r="G528" s="8"/>
      <c r="H528" s="8"/>
      <c r="J528" s="8"/>
      <c r="L528" s="8"/>
      <c r="M528" s="8"/>
      <c r="R528" s="8"/>
      <c r="S528" s="8"/>
    </row>
    <row r="529" spans="1:19">
      <c r="A529" s="8"/>
      <c r="B529" s="8"/>
      <c r="C529" s="8"/>
      <c r="D529" s="8"/>
      <c r="E529" s="8"/>
      <c r="F529" s="8"/>
      <c r="G529" s="8"/>
      <c r="H529" s="8"/>
      <c r="J529" s="8"/>
      <c r="L529" s="8"/>
      <c r="M529" s="8"/>
      <c r="R529" s="8"/>
      <c r="S529" s="8"/>
    </row>
    <row r="530" spans="1:19">
      <c r="A530" s="8"/>
      <c r="B530" s="8"/>
      <c r="C530" s="8"/>
      <c r="D530" s="8"/>
      <c r="E530" s="8"/>
      <c r="F530" s="8"/>
      <c r="G530" s="8"/>
      <c r="H530" s="8"/>
      <c r="J530" s="8"/>
      <c r="L530" s="8"/>
      <c r="M530" s="8"/>
      <c r="R530" s="8"/>
      <c r="S530" s="8"/>
    </row>
    <row r="531" spans="1:19">
      <c r="A531" s="8"/>
      <c r="B531" s="8"/>
      <c r="C531" s="8"/>
      <c r="D531" s="8"/>
      <c r="E531" s="8"/>
      <c r="F531" s="8"/>
      <c r="G531" s="8"/>
      <c r="H531" s="8"/>
      <c r="J531" s="8"/>
      <c r="L531" s="8"/>
      <c r="M531" s="8"/>
      <c r="R531" s="8"/>
      <c r="S531" s="8"/>
    </row>
    <row r="532" spans="1:19">
      <c r="A532" s="8"/>
      <c r="B532" s="8"/>
      <c r="C532" s="8"/>
      <c r="D532" s="8"/>
      <c r="E532" s="8"/>
      <c r="F532" s="8"/>
      <c r="G532" s="8"/>
      <c r="H532" s="8"/>
      <c r="J532" s="8"/>
      <c r="L532" s="8"/>
      <c r="M532" s="8"/>
      <c r="R532" s="8"/>
      <c r="S532" s="8"/>
    </row>
    <row r="533" spans="1:19">
      <c r="A533" s="8"/>
      <c r="B533" s="8"/>
      <c r="C533" s="8"/>
      <c r="D533" s="8"/>
      <c r="E533" s="8"/>
      <c r="F533" s="8"/>
      <c r="G533" s="8"/>
      <c r="H533" s="8"/>
      <c r="J533" s="8"/>
      <c r="L533" s="8"/>
      <c r="M533" s="8"/>
      <c r="R533" s="8"/>
      <c r="S533" s="8"/>
    </row>
    <row r="534" spans="1:19">
      <c r="A534" s="8"/>
      <c r="B534" s="8"/>
      <c r="C534" s="8"/>
      <c r="D534" s="8"/>
      <c r="E534" s="8"/>
      <c r="F534" s="8"/>
      <c r="G534" s="8"/>
      <c r="H534" s="8"/>
      <c r="J534" s="8"/>
      <c r="L534" s="8"/>
      <c r="M534" s="8"/>
      <c r="R534" s="8"/>
      <c r="S534" s="8"/>
    </row>
    <row r="535" spans="1:19">
      <c r="A535" s="8"/>
      <c r="B535" s="8"/>
      <c r="C535" s="8"/>
      <c r="D535" s="8"/>
      <c r="E535" s="8"/>
      <c r="F535" s="8"/>
      <c r="G535" s="8"/>
      <c r="H535" s="8"/>
      <c r="J535" s="8"/>
      <c r="L535" s="8"/>
      <c r="M535" s="8"/>
      <c r="R535" s="8"/>
      <c r="S535" s="8"/>
    </row>
    <row r="536" spans="1:19">
      <c r="A536" s="8"/>
      <c r="B536" s="8"/>
      <c r="C536" s="8"/>
      <c r="D536" s="8"/>
      <c r="E536" s="8"/>
      <c r="F536" s="8"/>
      <c r="G536" s="8"/>
      <c r="H536" s="8"/>
      <c r="J536" s="8"/>
      <c r="L536" s="8"/>
      <c r="M536" s="8"/>
      <c r="R536" s="8"/>
      <c r="S536" s="8"/>
    </row>
    <row r="537" spans="1:19">
      <c r="A537" s="8"/>
      <c r="B537" s="8"/>
      <c r="C537" s="8"/>
      <c r="D537" s="8"/>
      <c r="E537" s="8"/>
      <c r="F537" s="8"/>
      <c r="G537" s="8"/>
      <c r="H537" s="8"/>
      <c r="J537" s="8"/>
      <c r="L537" s="8"/>
      <c r="M537" s="8"/>
      <c r="R537" s="8"/>
      <c r="S537" s="8"/>
    </row>
    <row r="538" spans="1:19">
      <c r="A538" s="8"/>
      <c r="B538" s="8"/>
      <c r="C538" s="8"/>
      <c r="D538" s="8"/>
      <c r="E538" s="8"/>
      <c r="F538" s="8"/>
      <c r="G538" s="8"/>
      <c r="H538" s="8"/>
      <c r="J538" s="8"/>
      <c r="L538" s="8"/>
      <c r="M538" s="8"/>
      <c r="R538" s="8"/>
      <c r="S538" s="8"/>
    </row>
    <row r="539" spans="1:19">
      <c r="A539" s="8"/>
      <c r="B539" s="8"/>
      <c r="C539" s="8"/>
      <c r="D539" s="8"/>
      <c r="E539" s="8"/>
      <c r="F539" s="8"/>
      <c r="G539" s="8"/>
      <c r="H539" s="8"/>
      <c r="J539" s="8"/>
      <c r="L539" s="8"/>
      <c r="M539" s="8"/>
      <c r="R539" s="8"/>
      <c r="S539" s="8"/>
    </row>
    <row r="540" spans="1:19">
      <c r="A540" s="8"/>
      <c r="B540" s="8"/>
      <c r="C540" s="8"/>
      <c r="D540" s="8"/>
      <c r="E540" s="8"/>
      <c r="F540" s="8"/>
      <c r="G540" s="8"/>
      <c r="H540" s="8"/>
      <c r="J540" s="8"/>
      <c r="L540" s="8"/>
      <c r="M540" s="8"/>
      <c r="R540" s="8"/>
      <c r="S540" s="8"/>
    </row>
    <row r="541" spans="1:19">
      <c r="A541" s="8"/>
      <c r="B541" s="8"/>
      <c r="C541" s="8"/>
      <c r="D541" s="8"/>
      <c r="E541" s="8"/>
      <c r="F541" s="8"/>
      <c r="G541" s="8"/>
      <c r="H541" s="8"/>
      <c r="J541" s="8"/>
      <c r="L541" s="8"/>
      <c r="M541" s="8"/>
      <c r="R541" s="8"/>
      <c r="S541" s="8"/>
    </row>
    <row r="542" spans="1:19">
      <c r="A542" s="8"/>
      <c r="B542" s="8"/>
      <c r="C542" s="8"/>
      <c r="D542" s="8"/>
      <c r="E542" s="8"/>
      <c r="F542" s="8"/>
      <c r="G542" s="8"/>
      <c r="H542" s="8"/>
      <c r="J542" s="8"/>
      <c r="L542" s="8"/>
      <c r="M542" s="8"/>
      <c r="R542" s="8"/>
      <c r="S542" s="8"/>
    </row>
    <row r="543" spans="1:19">
      <c r="A543" s="8"/>
      <c r="B543" s="8"/>
      <c r="C543" s="8"/>
      <c r="D543" s="8"/>
      <c r="E543" s="8"/>
      <c r="F543" s="8"/>
      <c r="G543" s="8"/>
      <c r="H543" s="8"/>
      <c r="J543" s="8"/>
      <c r="L543" s="8"/>
      <c r="M543" s="8"/>
      <c r="R543" s="8"/>
      <c r="S543" s="8"/>
    </row>
    <row r="544" spans="1:19">
      <c r="A544" s="8"/>
      <c r="B544" s="8"/>
      <c r="C544" s="8"/>
      <c r="D544" s="8"/>
      <c r="E544" s="8"/>
      <c r="F544" s="8"/>
      <c r="G544" s="8"/>
      <c r="H544" s="8"/>
      <c r="J544" s="8"/>
      <c r="L544" s="8"/>
      <c r="M544" s="8"/>
      <c r="R544" s="8"/>
      <c r="S544" s="8"/>
    </row>
    <row r="545" spans="1:19">
      <c r="A545" s="8"/>
      <c r="B545" s="8"/>
      <c r="C545" s="8"/>
      <c r="D545" s="8"/>
      <c r="E545" s="8"/>
      <c r="F545" s="8"/>
      <c r="G545" s="8"/>
      <c r="H545" s="8"/>
      <c r="J545" s="8"/>
      <c r="L545" s="8"/>
      <c r="M545" s="8"/>
      <c r="R545" s="8"/>
      <c r="S545" s="8"/>
    </row>
    <row r="546" spans="1:19">
      <c r="A546" s="8"/>
      <c r="B546" s="8"/>
      <c r="C546" s="8"/>
      <c r="D546" s="8"/>
      <c r="E546" s="8"/>
      <c r="F546" s="8"/>
      <c r="G546" s="8"/>
      <c r="H546" s="8"/>
      <c r="J546" s="8"/>
      <c r="L546" s="8"/>
      <c r="M546" s="8"/>
      <c r="R546" s="8"/>
      <c r="S546" s="8"/>
    </row>
    <row r="547" spans="1:19">
      <c r="A547" s="8"/>
      <c r="B547" s="8"/>
      <c r="C547" s="8"/>
      <c r="D547" s="8"/>
      <c r="E547" s="8"/>
      <c r="F547" s="8"/>
      <c r="G547" s="8"/>
      <c r="H547" s="8"/>
      <c r="J547" s="8"/>
      <c r="L547" s="8"/>
      <c r="M547" s="8"/>
      <c r="R547" s="8"/>
      <c r="S547" s="8"/>
    </row>
    <row r="548" spans="1:19">
      <c r="A548" s="8"/>
      <c r="B548" s="8"/>
      <c r="C548" s="8"/>
      <c r="D548" s="8"/>
      <c r="E548" s="8"/>
      <c r="F548" s="8"/>
      <c r="G548" s="8"/>
      <c r="H548" s="8"/>
      <c r="J548" s="8"/>
      <c r="L548" s="8"/>
      <c r="M548" s="8"/>
      <c r="R548" s="8"/>
      <c r="S548" s="8"/>
    </row>
    <row r="549" spans="1:19">
      <c r="A549" s="8"/>
      <c r="B549" s="8"/>
      <c r="C549" s="8"/>
      <c r="D549" s="8"/>
      <c r="E549" s="8"/>
      <c r="F549" s="8"/>
      <c r="G549" s="8"/>
      <c r="H549" s="8"/>
      <c r="J549" s="8"/>
      <c r="L549" s="8"/>
      <c r="M549" s="8"/>
      <c r="R549" s="8"/>
      <c r="S549" s="8"/>
    </row>
    <row r="550" spans="1:19">
      <c r="A550" s="8"/>
      <c r="B550" s="8"/>
      <c r="C550" s="8"/>
      <c r="D550" s="8"/>
      <c r="E550" s="8"/>
      <c r="F550" s="8"/>
      <c r="G550" s="8"/>
      <c r="H550" s="8"/>
      <c r="J550" s="8"/>
      <c r="L550" s="8"/>
      <c r="M550" s="8"/>
      <c r="R550" s="8"/>
      <c r="S550" s="8"/>
    </row>
    <row r="551" spans="1:19">
      <c r="A551" s="8"/>
      <c r="B551" s="8"/>
      <c r="C551" s="8"/>
      <c r="D551" s="8"/>
      <c r="E551" s="8"/>
      <c r="F551" s="8"/>
      <c r="G551" s="8"/>
      <c r="H551" s="8"/>
      <c r="J551" s="8"/>
      <c r="L551" s="8"/>
      <c r="M551" s="8"/>
      <c r="R551" s="8"/>
      <c r="S551" s="8"/>
    </row>
    <row r="552" spans="1:19">
      <c r="A552" s="8"/>
      <c r="B552" s="8"/>
      <c r="C552" s="8"/>
      <c r="D552" s="8"/>
      <c r="E552" s="8"/>
      <c r="F552" s="8"/>
      <c r="G552" s="8"/>
      <c r="H552" s="8"/>
      <c r="J552" s="8"/>
      <c r="L552" s="8"/>
      <c r="M552" s="8"/>
      <c r="R552" s="8"/>
      <c r="S552" s="8"/>
    </row>
    <row r="553" spans="1:19">
      <c r="A553" s="8"/>
      <c r="B553" s="8"/>
      <c r="C553" s="8"/>
      <c r="D553" s="8"/>
      <c r="E553" s="8"/>
      <c r="F553" s="8"/>
      <c r="G553" s="8"/>
      <c r="H553" s="8"/>
      <c r="J553" s="8"/>
      <c r="L553" s="8"/>
      <c r="M553" s="8"/>
      <c r="R553" s="8"/>
      <c r="S553" s="8"/>
    </row>
    <row r="554" spans="1:19">
      <c r="A554" s="8"/>
      <c r="B554" s="8"/>
      <c r="C554" s="8"/>
      <c r="D554" s="8"/>
      <c r="E554" s="8"/>
      <c r="F554" s="8"/>
      <c r="G554" s="8"/>
      <c r="H554" s="8"/>
      <c r="J554" s="8"/>
      <c r="L554" s="8"/>
      <c r="M554" s="8"/>
      <c r="R554" s="8"/>
      <c r="S554" s="8"/>
    </row>
    <row r="555" spans="1:19">
      <c r="A555" s="8"/>
      <c r="B555" s="8"/>
      <c r="C555" s="8"/>
      <c r="D555" s="8"/>
      <c r="E555" s="8"/>
      <c r="F555" s="8"/>
      <c r="G555" s="8"/>
      <c r="H555" s="8"/>
      <c r="J555" s="8"/>
      <c r="L555" s="8"/>
      <c r="M555" s="8"/>
      <c r="R555" s="8"/>
      <c r="S555" s="8"/>
    </row>
    <row r="556" spans="1:19">
      <c r="A556" s="8"/>
      <c r="B556" s="8"/>
      <c r="C556" s="8"/>
      <c r="D556" s="8"/>
      <c r="E556" s="8"/>
      <c r="F556" s="8"/>
      <c r="G556" s="8"/>
      <c r="H556" s="8"/>
      <c r="J556" s="8"/>
      <c r="L556" s="8"/>
      <c r="M556" s="8"/>
      <c r="R556" s="8"/>
      <c r="S556" s="8"/>
    </row>
    <row r="557" spans="1:19">
      <c r="A557" s="8"/>
      <c r="B557" s="8"/>
      <c r="C557" s="8"/>
      <c r="D557" s="8"/>
      <c r="E557" s="8"/>
      <c r="F557" s="8"/>
      <c r="G557" s="8"/>
      <c r="H557" s="8"/>
      <c r="J557" s="8"/>
      <c r="L557" s="8"/>
      <c r="M557" s="8"/>
      <c r="R557" s="8"/>
      <c r="S557" s="8"/>
    </row>
    <row r="558" spans="1:19">
      <c r="A558" s="8"/>
      <c r="B558" s="8"/>
      <c r="C558" s="8"/>
      <c r="D558" s="8"/>
      <c r="E558" s="8"/>
      <c r="F558" s="8"/>
      <c r="G558" s="8"/>
      <c r="H558" s="8"/>
      <c r="J558" s="8"/>
      <c r="L558" s="8"/>
      <c r="M558" s="8"/>
      <c r="R558" s="8"/>
      <c r="S558" s="8"/>
    </row>
    <row r="559" spans="1:19">
      <c r="A559" s="8"/>
      <c r="B559" s="8"/>
      <c r="C559" s="8"/>
      <c r="D559" s="8"/>
      <c r="E559" s="8"/>
      <c r="F559" s="8"/>
      <c r="G559" s="8"/>
      <c r="H559" s="8"/>
      <c r="J559" s="8"/>
      <c r="L559" s="8"/>
      <c r="M559" s="8"/>
      <c r="R559" s="8"/>
      <c r="S559" s="8"/>
    </row>
    <row r="560" spans="1:19">
      <c r="A560" s="8"/>
      <c r="B560" s="8"/>
      <c r="C560" s="8"/>
      <c r="D560" s="8"/>
      <c r="E560" s="8"/>
      <c r="F560" s="8"/>
      <c r="G560" s="8"/>
      <c r="H560" s="8"/>
      <c r="J560" s="8"/>
      <c r="L560" s="8"/>
      <c r="M560" s="8"/>
      <c r="R560" s="8"/>
      <c r="S560" s="8"/>
    </row>
    <row r="561" spans="1:19">
      <c r="A561" s="8"/>
      <c r="B561" s="8"/>
      <c r="C561" s="8"/>
      <c r="D561" s="8"/>
      <c r="E561" s="8"/>
      <c r="F561" s="8"/>
      <c r="G561" s="8"/>
      <c r="H561" s="8"/>
      <c r="J561" s="8"/>
      <c r="L561" s="8"/>
      <c r="M561" s="8"/>
      <c r="R561" s="8"/>
      <c r="S561" s="8"/>
    </row>
    <row r="562" spans="1:19">
      <c r="A562" s="8"/>
      <c r="B562" s="8"/>
      <c r="C562" s="8"/>
      <c r="D562" s="8"/>
      <c r="E562" s="8"/>
      <c r="F562" s="8"/>
      <c r="G562" s="8"/>
      <c r="H562" s="8"/>
      <c r="J562" s="8"/>
      <c r="L562" s="8"/>
      <c r="M562" s="8"/>
      <c r="R562" s="8"/>
      <c r="S562" s="8"/>
    </row>
    <row r="563" spans="1:19">
      <c r="A563" s="8"/>
      <c r="B563" s="8"/>
      <c r="C563" s="8"/>
      <c r="D563" s="8"/>
      <c r="E563" s="8"/>
      <c r="F563" s="8"/>
      <c r="G563" s="8"/>
      <c r="H563" s="8"/>
      <c r="J563" s="8"/>
      <c r="L563" s="8"/>
      <c r="M563" s="8"/>
      <c r="R563" s="8"/>
      <c r="S563" s="8"/>
    </row>
    <row r="564" spans="1:19">
      <c r="A564" s="8"/>
      <c r="B564" s="8"/>
      <c r="C564" s="8"/>
      <c r="D564" s="8"/>
      <c r="E564" s="8"/>
      <c r="F564" s="8"/>
      <c r="G564" s="8"/>
      <c r="H564" s="8"/>
      <c r="J564" s="8"/>
      <c r="L564" s="8"/>
      <c r="M564" s="8"/>
      <c r="R564" s="8"/>
      <c r="S564" s="8"/>
    </row>
    <row r="565" spans="1:19">
      <c r="A565" s="8"/>
      <c r="B565" s="8"/>
      <c r="C565" s="8"/>
      <c r="D565" s="8"/>
      <c r="E565" s="8"/>
      <c r="F565" s="8"/>
      <c r="G565" s="8"/>
      <c r="H565" s="8"/>
      <c r="J565" s="8"/>
      <c r="L565" s="8"/>
      <c r="M565" s="8"/>
      <c r="R565" s="8"/>
      <c r="S565" s="8"/>
    </row>
    <row r="566" spans="1:19">
      <c r="A566" s="8"/>
      <c r="B566" s="8"/>
      <c r="C566" s="8"/>
      <c r="D566" s="8"/>
      <c r="E566" s="8"/>
      <c r="F566" s="8"/>
      <c r="G566" s="8"/>
      <c r="H566" s="8"/>
      <c r="J566" s="8"/>
      <c r="L566" s="8"/>
      <c r="M566" s="8"/>
      <c r="R566" s="8"/>
      <c r="S566" s="8"/>
    </row>
    <row r="567" spans="1:19">
      <c r="A567" s="8"/>
      <c r="B567" s="8"/>
      <c r="C567" s="8"/>
      <c r="D567" s="8"/>
      <c r="E567" s="8"/>
      <c r="F567" s="8"/>
      <c r="G567" s="8"/>
      <c r="H567" s="8"/>
      <c r="J567" s="8"/>
      <c r="L567" s="8"/>
      <c r="M567" s="8"/>
      <c r="R567" s="8"/>
      <c r="S567" s="8"/>
    </row>
    <row r="568" spans="1:19">
      <c r="A568" s="8"/>
      <c r="B568" s="8"/>
      <c r="C568" s="8"/>
      <c r="D568" s="8"/>
      <c r="E568" s="8"/>
      <c r="F568" s="8"/>
      <c r="G568" s="8"/>
      <c r="H568" s="8"/>
      <c r="J568" s="8"/>
      <c r="L568" s="8"/>
      <c r="M568" s="8"/>
      <c r="R568" s="8"/>
      <c r="S568" s="8"/>
    </row>
    <row r="569" spans="1:19">
      <c r="A569" s="8"/>
      <c r="B569" s="8"/>
      <c r="C569" s="8"/>
      <c r="D569" s="8"/>
      <c r="E569" s="8"/>
      <c r="F569" s="8"/>
      <c r="G569" s="8"/>
      <c r="H569" s="8"/>
      <c r="J569" s="8"/>
      <c r="L569" s="8"/>
      <c r="M569" s="8"/>
      <c r="R569" s="8"/>
      <c r="S569" s="8"/>
    </row>
    <row r="570" spans="1:19">
      <c r="A570" s="8"/>
      <c r="B570" s="8"/>
      <c r="C570" s="8"/>
      <c r="D570" s="8"/>
      <c r="E570" s="8"/>
      <c r="F570" s="8"/>
      <c r="G570" s="8"/>
      <c r="H570" s="8"/>
      <c r="J570" s="8"/>
      <c r="L570" s="8"/>
      <c r="M570" s="8"/>
      <c r="R570" s="8"/>
      <c r="S570" s="8"/>
    </row>
    <row r="571" spans="1:19">
      <c r="A571" s="8"/>
      <c r="B571" s="8"/>
      <c r="C571" s="8"/>
      <c r="D571" s="8"/>
      <c r="E571" s="8"/>
      <c r="F571" s="8"/>
      <c r="G571" s="8"/>
      <c r="H571" s="8"/>
      <c r="J571" s="8"/>
      <c r="L571" s="8"/>
      <c r="M571" s="8"/>
      <c r="R571" s="8"/>
      <c r="S571" s="8"/>
    </row>
    <row r="572" spans="1:19">
      <c r="A572" s="8"/>
      <c r="B572" s="8"/>
      <c r="C572" s="8"/>
      <c r="D572" s="8"/>
      <c r="E572" s="8"/>
      <c r="F572" s="8"/>
      <c r="G572" s="8"/>
      <c r="H572" s="8"/>
      <c r="J572" s="8"/>
      <c r="L572" s="8"/>
      <c r="M572" s="8"/>
      <c r="R572" s="8"/>
      <c r="S572" s="8"/>
    </row>
    <row r="573" spans="1:19">
      <c r="A573" s="8"/>
      <c r="B573" s="8"/>
      <c r="C573" s="8"/>
      <c r="D573" s="8"/>
      <c r="E573" s="8"/>
      <c r="F573" s="8"/>
      <c r="G573" s="8"/>
      <c r="H573" s="8"/>
      <c r="J573" s="8"/>
      <c r="L573" s="8"/>
      <c r="M573" s="8"/>
      <c r="R573" s="8"/>
      <c r="S573" s="8"/>
    </row>
    <row r="574" spans="1:19">
      <c r="A574" s="8"/>
      <c r="B574" s="8"/>
      <c r="C574" s="8"/>
      <c r="D574" s="8"/>
      <c r="E574" s="8"/>
      <c r="F574" s="8"/>
      <c r="G574" s="8"/>
      <c r="H574" s="8"/>
      <c r="J574" s="8"/>
      <c r="L574" s="8"/>
      <c r="M574" s="8"/>
      <c r="R574" s="8"/>
      <c r="S574" s="8"/>
    </row>
    <row r="575" spans="1:19">
      <c r="A575" s="8"/>
      <c r="B575" s="8"/>
      <c r="C575" s="8"/>
      <c r="D575" s="8"/>
      <c r="E575" s="8"/>
      <c r="F575" s="8"/>
      <c r="G575" s="8"/>
      <c r="H575" s="8"/>
      <c r="J575" s="8"/>
      <c r="L575" s="8"/>
      <c r="M575" s="8"/>
      <c r="R575" s="8"/>
      <c r="S575" s="8"/>
    </row>
    <row r="576" spans="1:19">
      <c r="A576" s="8"/>
      <c r="B576" s="8"/>
      <c r="C576" s="8"/>
      <c r="D576" s="8"/>
      <c r="E576" s="8"/>
      <c r="F576" s="8"/>
      <c r="G576" s="8"/>
      <c r="H576" s="8"/>
      <c r="J576" s="8"/>
      <c r="L576" s="8"/>
      <c r="M576" s="8"/>
      <c r="R576" s="8"/>
      <c r="S576" s="8"/>
    </row>
    <row r="577" spans="1:19">
      <c r="A577" s="8"/>
      <c r="B577" s="8"/>
      <c r="C577" s="8"/>
      <c r="D577" s="8"/>
      <c r="E577" s="8"/>
      <c r="F577" s="8"/>
      <c r="G577" s="8"/>
      <c r="H577" s="8"/>
      <c r="J577" s="8"/>
      <c r="L577" s="8"/>
      <c r="M577" s="8"/>
      <c r="R577" s="8"/>
      <c r="S577" s="8"/>
    </row>
    <row r="578" spans="1:19">
      <c r="A578" s="8"/>
      <c r="B578" s="8"/>
      <c r="C578" s="8"/>
      <c r="D578" s="8"/>
      <c r="E578" s="8"/>
      <c r="F578" s="8"/>
      <c r="G578" s="8"/>
      <c r="H578" s="8"/>
      <c r="J578" s="8"/>
      <c r="L578" s="8"/>
      <c r="M578" s="8"/>
      <c r="R578" s="8"/>
      <c r="S578" s="8"/>
    </row>
    <row r="579" spans="1:19">
      <c r="A579" s="8"/>
      <c r="B579" s="8"/>
      <c r="C579" s="8"/>
      <c r="D579" s="8"/>
      <c r="E579" s="8"/>
      <c r="F579" s="8"/>
      <c r="G579" s="8"/>
      <c r="H579" s="8"/>
      <c r="J579" s="8"/>
      <c r="L579" s="8"/>
      <c r="M579" s="8"/>
      <c r="R579" s="8"/>
      <c r="S579" s="8"/>
    </row>
    <row r="580" spans="1:19">
      <c r="A580" s="8"/>
      <c r="B580" s="8"/>
      <c r="C580" s="8"/>
      <c r="D580" s="8"/>
      <c r="E580" s="8"/>
      <c r="F580" s="8"/>
      <c r="G580" s="8"/>
      <c r="H580" s="8"/>
      <c r="J580" s="8"/>
      <c r="L580" s="8"/>
      <c r="M580" s="8"/>
      <c r="R580" s="8"/>
      <c r="S580" s="8"/>
    </row>
    <row r="581" spans="1:19">
      <c r="A581" s="8"/>
      <c r="B581" s="8"/>
      <c r="C581" s="8"/>
      <c r="D581" s="8"/>
      <c r="E581" s="8"/>
      <c r="F581" s="8"/>
      <c r="G581" s="8"/>
      <c r="H581" s="8"/>
      <c r="J581" s="8"/>
      <c r="L581" s="8"/>
      <c r="M581" s="8"/>
      <c r="R581" s="8"/>
      <c r="S581" s="8"/>
    </row>
    <row r="582" spans="1:19">
      <c r="A582" s="8"/>
      <c r="B582" s="8"/>
      <c r="C582" s="8"/>
      <c r="D582" s="8"/>
      <c r="E582" s="8"/>
      <c r="F582" s="8"/>
      <c r="G582" s="8"/>
      <c r="H582" s="8"/>
      <c r="J582" s="8"/>
      <c r="L582" s="8"/>
      <c r="M582" s="8"/>
      <c r="R582" s="8"/>
      <c r="S582" s="8"/>
    </row>
    <row r="583" spans="1:19">
      <c r="A583" s="8"/>
      <c r="B583" s="8"/>
      <c r="C583" s="8"/>
      <c r="D583" s="8"/>
      <c r="E583" s="8"/>
      <c r="F583" s="8"/>
      <c r="G583" s="8"/>
      <c r="H583" s="8"/>
      <c r="J583" s="8"/>
      <c r="L583" s="8"/>
      <c r="M583" s="8"/>
      <c r="R583" s="8"/>
      <c r="S583" s="8"/>
    </row>
    <row r="584" spans="1:19">
      <c r="A584" s="8"/>
      <c r="B584" s="8"/>
      <c r="C584" s="8"/>
      <c r="D584" s="8"/>
      <c r="E584" s="8"/>
      <c r="F584" s="8"/>
      <c r="G584" s="8"/>
      <c r="H584" s="8"/>
      <c r="J584" s="8"/>
      <c r="L584" s="8"/>
      <c r="M584" s="8"/>
      <c r="R584" s="8"/>
      <c r="S584" s="8"/>
    </row>
    <row r="585" spans="1:19">
      <c r="A585" s="8"/>
      <c r="B585" s="8"/>
      <c r="C585" s="8"/>
      <c r="D585" s="8"/>
      <c r="E585" s="8"/>
      <c r="F585" s="8"/>
      <c r="G585" s="8"/>
      <c r="H585" s="8"/>
      <c r="J585" s="8"/>
      <c r="L585" s="8"/>
      <c r="M585" s="8"/>
      <c r="R585" s="8"/>
      <c r="S585" s="8"/>
    </row>
    <row r="586" spans="1:19">
      <c r="A586" s="8"/>
      <c r="B586" s="8"/>
      <c r="C586" s="8"/>
      <c r="D586" s="8"/>
      <c r="E586" s="8"/>
      <c r="F586" s="8"/>
      <c r="G586" s="8"/>
      <c r="H586" s="8"/>
      <c r="J586" s="8"/>
      <c r="L586" s="8"/>
      <c r="M586" s="8"/>
      <c r="R586" s="8"/>
      <c r="S586" s="8"/>
    </row>
    <row r="587" spans="1:19">
      <c r="A587" s="8"/>
      <c r="B587" s="8"/>
      <c r="C587" s="8"/>
      <c r="D587" s="8"/>
      <c r="E587" s="8"/>
      <c r="F587" s="8"/>
      <c r="G587" s="8"/>
      <c r="H587" s="8"/>
      <c r="J587" s="8"/>
      <c r="L587" s="8"/>
      <c r="M587" s="8"/>
      <c r="R587" s="8"/>
      <c r="S587" s="8"/>
    </row>
    <row r="588" spans="1:19">
      <c r="A588" s="8"/>
      <c r="B588" s="8"/>
      <c r="C588" s="8"/>
      <c r="D588" s="8"/>
      <c r="E588" s="8"/>
      <c r="F588" s="8"/>
      <c r="G588" s="8"/>
      <c r="H588" s="8"/>
      <c r="J588" s="8"/>
      <c r="L588" s="8"/>
      <c r="M588" s="8"/>
      <c r="R588" s="8"/>
      <c r="S588" s="8"/>
    </row>
    <row r="589" spans="1:19">
      <c r="A589" s="8"/>
      <c r="B589" s="8"/>
      <c r="C589" s="8"/>
      <c r="D589" s="8"/>
      <c r="E589" s="8"/>
      <c r="F589" s="8"/>
      <c r="G589" s="8"/>
      <c r="H589" s="8"/>
      <c r="J589" s="8"/>
      <c r="L589" s="8"/>
      <c r="M589" s="8"/>
      <c r="R589" s="8"/>
      <c r="S589" s="8"/>
    </row>
    <row r="590" spans="1:19">
      <c r="A590" s="8"/>
      <c r="B590" s="8"/>
      <c r="C590" s="8"/>
      <c r="D590" s="8"/>
      <c r="E590" s="8"/>
      <c r="F590" s="8"/>
      <c r="G590" s="8"/>
      <c r="H590" s="8"/>
      <c r="J590" s="8"/>
      <c r="L590" s="8"/>
      <c r="M590" s="8"/>
      <c r="R590" s="8"/>
      <c r="S590" s="8"/>
    </row>
    <row r="591" spans="1:19">
      <c r="A591" s="8"/>
      <c r="B591" s="8"/>
      <c r="C591" s="8"/>
      <c r="D591" s="8"/>
      <c r="E591" s="8"/>
      <c r="F591" s="8"/>
      <c r="G591" s="8"/>
      <c r="H591" s="8"/>
      <c r="J591" s="8"/>
      <c r="L591" s="8"/>
      <c r="M591" s="8"/>
      <c r="R591" s="8"/>
      <c r="S591" s="8"/>
    </row>
    <row r="592" spans="1:19">
      <c r="A592" s="8"/>
      <c r="B592" s="8"/>
      <c r="C592" s="8"/>
      <c r="D592" s="8"/>
      <c r="E592" s="8"/>
      <c r="F592" s="8"/>
      <c r="G592" s="8"/>
      <c r="H592" s="8"/>
      <c r="J592" s="8"/>
      <c r="L592" s="8"/>
      <c r="M592" s="8"/>
      <c r="R592" s="8"/>
      <c r="S592" s="8"/>
    </row>
    <row r="593" spans="1:19">
      <c r="A593" s="8"/>
      <c r="B593" s="8"/>
      <c r="C593" s="8"/>
      <c r="D593" s="8"/>
      <c r="E593" s="8"/>
      <c r="F593" s="8"/>
      <c r="G593" s="8"/>
      <c r="H593" s="8"/>
      <c r="J593" s="8"/>
      <c r="L593" s="8"/>
      <c r="M593" s="8"/>
      <c r="R593" s="8"/>
      <c r="S593" s="8"/>
    </row>
    <row r="594" spans="1:19">
      <c r="A594" s="8"/>
      <c r="B594" s="8"/>
      <c r="C594" s="8"/>
      <c r="D594" s="8"/>
      <c r="E594" s="8"/>
      <c r="F594" s="8"/>
      <c r="G594" s="8"/>
      <c r="H594" s="8"/>
      <c r="J594" s="8"/>
      <c r="L594" s="8"/>
      <c r="M594" s="8"/>
      <c r="R594" s="8"/>
      <c r="S594" s="8"/>
    </row>
    <row r="595" spans="1:19">
      <c r="A595" s="8"/>
      <c r="B595" s="8"/>
      <c r="C595" s="8"/>
      <c r="D595" s="8"/>
      <c r="E595" s="8"/>
      <c r="F595" s="8"/>
      <c r="G595" s="8"/>
      <c r="H595" s="8"/>
      <c r="J595" s="8"/>
      <c r="L595" s="8"/>
      <c r="M595" s="8"/>
      <c r="R595" s="8"/>
      <c r="S595" s="8"/>
    </row>
    <row r="596" spans="1:19">
      <c r="A596" s="8"/>
      <c r="B596" s="8"/>
      <c r="C596" s="8"/>
      <c r="D596" s="8"/>
      <c r="E596" s="8"/>
      <c r="F596" s="8"/>
      <c r="G596" s="8"/>
      <c r="H596" s="8"/>
      <c r="J596" s="8"/>
      <c r="L596" s="8"/>
      <c r="M596" s="8"/>
      <c r="R596" s="8"/>
      <c r="S596" s="8"/>
    </row>
    <row r="597" spans="1:19">
      <c r="A597" s="8"/>
      <c r="B597" s="8"/>
      <c r="C597" s="8"/>
      <c r="D597" s="8"/>
      <c r="E597" s="8"/>
      <c r="F597" s="8"/>
      <c r="G597" s="8"/>
      <c r="H597" s="8"/>
      <c r="J597" s="8"/>
      <c r="L597" s="8"/>
      <c r="M597" s="8"/>
      <c r="R597" s="8"/>
      <c r="S597" s="8"/>
    </row>
    <row r="598" spans="1:19">
      <c r="A598" s="8"/>
      <c r="B598" s="8"/>
      <c r="C598" s="8"/>
      <c r="D598" s="8"/>
      <c r="E598" s="8"/>
      <c r="F598" s="8"/>
      <c r="G598" s="8"/>
      <c r="H598" s="8"/>
      <c r="J598" s="8"/>
      <c r="L598" s="8"/>
      <c r="M598" s="8"/>
      <c r="R598" s="8"/>
      <c r="S598" s="8"/>
    </row>
    <row r="599" spans="1:19">
      <c r="A599" s="8"/>
      <c r="B599" s="8"/>
      <c r="C599" s="8"/>
      <c r="D599" s="8"/>
      <c r="E599" s="8"/>
      <c r="F599" s="8"/>
      <c r="G599" s="8"/>
      <c r="H599" s="8"/>
      <c r="J599" s="8"/>
      <c r="L599" s="8"/>
      <c r="M599" s="8"/>
      <c r="R599" s="8"/>
      <c r="S599" s="8"/>
    </row>
    <row r="600" spans="1:19">
      <c r="A600" s="8"/>
      <c r="B600" s="8"/>
      <c r="C600" s="8"/>
      <c r="D600" s="8"/>
      <c r="E600" s="8"/>
      <c r="F600" s="8"/>
      <c r="G600" s="8"/>
      <c r="H600" s="8"/>
      <c r="J600" s="8"/>
      <c r="L600" s="8"/>
      <c r="M600" s="8"/>
      <c r="R600" s="8"/>
      <c r="S600" s="8"/>
    </row>
    <row r="601" spans="1:19">
      <c r="A601" s="8"/>
      <c r="B601" s="8"/>
      <c r="C601" s="8"/>
      <c r="D601" s="8"/>
      <c r="E601" s="8"/>
      <c r="F601" s="8"/>
      <c r="G601" s="8"/>
      <c r="H601" s="8"/>
      <c r="J601" s="8"/>
      <c r="L601" s="8"/>
      <c r="M601" s="8"/>
      <c r="R601" s="8"/>
      <c r="S601" s="8"/>
    </row>
    <row r="602" spans="1:19">
      <c r="A602" s="8"/>
      <c r="B602" s="8"/>
      <c r="C602" s="8"/>
      <c r="D602" s="8"/>
      <c r="E602" s="8"/>
      <c r="F602" s="8"/>
      <c r="G602" s="8"/>
      <c r="H602" s="8"/>
      <c r="J602" s="8"/>
      <c r="L602" s="8"/>
      <c r="M602" s="8"/>
      <c r="R602" s="8"/>
      <c r="S602" s="8"/>
    </row>
    <row r="603" spans="1:19">
      <c r="A603" s="8"/>
      <c r="B603" s="8"/>
      <c r="C603" s="8"/>
      <c r="D603" s="8"/>
      <c r="E603" s="8"/>
      <c r="F603" s="8"/>
      <c r="G603" s="8"/>
      <c r="H603" s="8"/>
      <c r="J603" s="8"/>
      <c r="L603" s="8"/>
      <c r="M603" s="8"/>
      <c r="R603" s="8"/>
      <c r="S603" s="8"/>
    </row>
    <row r="604" spans="1:19">
      <c r="A604" s="8"/>
      <c r="B604" s="8"/>
      <c r="C604" s="8"/>
      <c r="D604" s="8"/>
      <c r="E604" s="8"/>
      <c r="F604" s="8"/>
      <c r="G604" s="8"/>
      <c r="H604" s="8"/>
      <c r="J604" s="8"/>
      <c r="L604" s="8"/>
      <c r="M604" s="8"/>
      <c r="R604" s="8"/>
      <c r="S604" s="8"/>
    </row>
    <row r="605" spans="1:19">
      <c r="A605" s="8"/>
      <c r="B605" s="8"/>
      <c r="C605" s="8"/>
      <c r="D605" s="8"/>
      <c r="E605" s="8"/>
      <c r="F605" s="8"/>
      <c r="G605" s="8"/>
      <c r="H605" s="8"/>
      <c r="J605" s="8"/>
      <c r="L605" s="8"/>
      <c r="M605" s="8"/>
      <c r="R605" s="8"/>
      <c r="S605" s="8"/>
    </row>
    <row r="606" spans="1:19">
      <c r="A606" s="8"/>
      <c r="B606" s="8"/>
      <c r="C606" s="8"/>
      <c r="D606" s="8"/>
      <c r="E606" s="8"/>
      <c r="F606" s="8"/>
      <c r="G606" s="8"/>
      <c r="H606" s="8"/>
      <c r="J606" s="8"/>
      <c r="L606" s="8"/>
      <c r="M606" s="8"/>
      <c r="R606" s="8"/>
      <c r="S606" s="8"/>
    </row>
    <row r="607" spans="1:19">
      <c r="A607" s="8"/>
      <c r="B607" s="8"/>
      <c r="C607" s="8"/>
      <c r="D607" s="8"/>
      <c r="E607" s="8"/>
      <c r="F607" s="8"/>
      <c r="G607" s="8"/>
      <c r="H607" s="8"/>
      <c r="J607" s="8"/>
      <c r="L607" s="8"/>
      <c r="M607" s="8"/>
      <c r="R607" s="8"/>
      <c r="S607" s="8"/>
    </row>
    <row r="608" spans="1:19">
      <c r="A608" s="8"/>
      <c r="B608" s="8"/>
      <c r="C608" s="8"/>
      <c r="D608" s="8"/>
      <c r="E608" s="8"/>
      <c r="F608" s="8"/>
      <c r="G608" s="8"/>
      <c r="H608" s="8"/>
      <c r="J608" s="8"/>
      <c r="L608" s="8"/>
      <c r="M608" s="8"/>
      <c r="R608" s="8"/>
      <c r="S608" s="8"/>
    </row>
    <row r="609" spans="1:19">
      <c r="A609" s="8"/>
      <c r="B609" s="8"/>
      <c r="C609" s="8"/>
      <c r="D609" s="8"/>
      <c r="E609" s="8"/>
      <c r="F609" s="8"/>
      <c r="G609" s="8"/>
      <c r="H609" s="8"/>
      <c r="J609" s="8"/>
      <c r="L609" s="8"/>
      <c r="M609" s="8"/>
      <c r="R609" s="8"/>
      <c r="S609" s="8"/>
    </row>
    <row r="610" spans="1:19">
      <c r="A610" s="8"/>
      <c r="B610" s="8"/>
      <c r="C610" s="8"/>
      <c r="D610" s="8"/>
      <c r="E610" s="8"/>
      <c r="F610" s="8"/>
      <c r="G610" s="8"/>
      <c r="H610" s="8"/>
      <c r="J610" s="8"/>
      <c r="L610" s="8"/>
      <c r="M610" s="8"/>
      <c r="R610" s="8"/>
      <c r="S610" s="8"/>
    </row>
    <row r="611" spans="1:19">
      <c r="A611" s="8"/>
      <c r="B611" s="8"/>
      <c r="C611" s="8"/>
      <c r="D611" s="8"/>
      <c r="E611" s="8"/>
      <c r="F611" s="8"/>
      <c r="G611" s="8"/>
      <c r="H611" s="8"/>
      <c r="J611" s="8"/>
      <c r="L611" s="8"/>
      <c r="M611" s="8"/>
      <c r="R611" s="8"/>
      <c r="S611" s="8"/>
    </row>
    <row r="612" spans="1:19">
      <c r="A612" s="8"/>
      <c r="B612" s="8"/>
      <c r="C612" s="8"/>
      <c r="D612" s="8"/>
      <c r="E612" s="8"/>
      <c r="F612" s="8"/>
      <c r="G612" s="8"/>
      <c r="H612" s="8"/>
      <c r="J612" s="8"/>
      <c r="L612" s="8"/>
      <c r="M612" s="8"/>
      <c r="R612" s="8"/>
      <c r="S612" s="8"/>
    </row>
    <row r="613" spans="1:19">
      <c r="A613" s="8"/>
      <c r="B613" s="8"/>
      <c r="C613" s="8"/>
      <c r="D613" s="8"/>
      <c r="E613" s="8"/>
      <c r="F613" s="8"/>
      <c r="G613" s="8"/>
      <c r="H613" s="8"/>
      <c r="J613" s="8"/>
      <c r="L613" s="8"/>
      <c r="M613" s="8"/>
      <c r="R613" s="8"/>
      <c r="S613" s="8"/>
    </row>
    <row r="614" spans="1:19">
      <c r="A614" s="8"/>
      <c r="B614" s="8"/>
      <c r="C614" s="8"/>
      <c r="D614" s="8"/>
      <c r="E614" s="8"/>
      <c r="F614" s="8"/>
      <c r="G614" s="8"/>
      <c r="H614" s="8"/>
      <c r="J614" s="8"/>
      <c r="L614" s="8"/>
      <c r="M614" s="8"/>
      <c r="R614" s="8"/>
      <c r="S614" s="8"/>
    </row>
    <row r="615" spans="1:19">
      <c r="A615" s="8"/>
      <c r="B615" s="8"/>
      <c r="C615" s="8"/>
      <c r="D615" s="8"/>
      <c r="E615" s="8"/>
      <c r="F615" s="8"/>
      <c r="G615" s="8"/>
      <c r="H615" s="8"/>
      <c r="J615" s="8"/>
      <c r="L615" s="8"/>
      <c r="M615" s="8"/>
      <c r="R615" s="8"/>
      <c r="S615" s="8"/>
    </row>
    <row r="616" spans="1:19">
      <c r="A616" s="8"/>
      <c r="B616" s="8"/>
      <c r="C616" s="8"/>
      <c r="D616" s="8"/>
      <c r="E616" s="8"/>
      <c r="F616" s="8"/>
      <c r="G616" s="8"/>
      <c r="H616" s="8"/>
      <c r="J616" s="8"/>
      <c r="L616" s="8"/>
      <c r="M616" s="8"/>
      <c r="R616" s="8"/>
      <c r="S616" s="8"/>
    </row>
    <row r="617" spans="1:19">
      <c r="A617" s="8"/>
      <c r="B617" s="8"/>
      <c r="C617" s="8"/>
      <c r="D617" s="8"/>
      <c r="E617" s="8"/>
      <c r="F617" s="8"/>
      <c r="G617" s="8"/>
      <c r="H617" s="8"/>
      <c r="J617" s="8"/>
      <c r="L617" s="8"/>
      <c r="M617" s="8"/>
      <c r="R617" s="8"/>
      <c r="S617" s="8"/>
    </row>
    <row r="618" spans="1:19">
      <c r="A618" s="8"/>
      <c r="B618" s="8"/>
      <c r="C618" s="8"/>
      <c r="D618" s="8"/>
      <c r="E618" s="8"/>
      <c r="F618" s="8"/>
      <c r="G618" s="8"/>
      <c r="H618" s="8"/>
      <c r="J618" s="8"/>
      <c r="L618" s="8"/>
      <c r="M618" s="8"/>
      <c r="R618" s="8"/>
      <c r="S618" s="8"/>
    </row>
    <row r="619" spans="1:19">
      <c r="A619" s="8"/>
      <c r="B619" s="8"/>
      <c r="C619" s="8"/>
      <c r="D619" s="8"/>
      <c r="E619" s="8"/>
      <c r="F619" s="8"/>
      <c r="G619" s="8"/>
      <c r="H619" s="8"/>
      <c r="J619" s="8"/>
      <c r="L619" s="8"/>
      <c r="M619" s="8"/>
      <c r="R619" s="8"/>
      <c r="S619" s="8"/>
    </row>
    <row r="620" spans="1:19">
      <c r="A620" s="8"/>
      <c r="B620" s="8"/>
      <c r="C620" s="8"/>
      <c r="D620" s="8"/>
      <c r="E620" s="8"/>
      <c r="F620" s="8"/>
      <c r="G620" s="8"/>
      <c r="H620" s="8"/>
      <c r="J620" s="8"/>
      <c r="L620" s="8"/>
      <c r="M620" s="8"/>
      <c r="R620" s="8"/>
      <c r="S620" s="8"/>
    </row>
    <row r="621" spans="1:19">
      <c r="A621" s="8"/>
      <c r="B621" s="8"/>
      <c r="C621" s="8"/>
      <c r="D621" s="8"/>
      <c r="E621" s="8"/>
      <c r="F621" s="8"/>
      <c r="G621" s="8"/>
      <c r="H621" s="8"/>
      <c r="J621" s="8"/>
      <c r="L621" s="8"/>
      <c r="M621" s="8"/>
      <c r="R621" s="8"/>
      <c r="S621" s="8"/>
    </row>
    <row r="622" spans="1:19">
      <c r="A622" s="8"/>
      <c r="B622" s="8"/>
      <c r="C622" s="8"/>
      <c r="D622" s="8"/>
      <c r="E622" s="8"/>
      <c r="F622" s="8"/>
      <c r="G622" s="8"/>
      <c r="H622" s="8"/>
      <c r="J622" s="8"/>
      <c r="L622" s="8"/>
      <c r="M622" s="8"/>
      <c r="R622" s="8"/>
      <c r="S622" s="8"/>
    </row>
    <row r="623" spans="1:19">
      <c r="A623" s="8"/>
      <c r="B623" s="8"/>
      <c r="C623" s="8"/>
      <c r="D623" s="8"/>
      <c r="E623" s="8"/>
      <c r="F623" s="8"/>
      <c r="G623" s="8"/>
      <c r="H623" s="8"/>
      <c r="J623" s="8"/>
      <c r="L623" s="8"/>
      <c r="M623" s="8"/>
      <c r="R623" s="8"/>
      <c r="S623" s="8"/>
    </row>
    <row r="624" spans="1:19">
      <c r="A624" s="8"/>
      <c r="B624" s="8"/>
      <c r="C624" s="8"/>
      <c r="D624" s="8"/>
      <c r="E624" s="8"/>
      <c r="F624" s="8"/>
      <c r="G624" s="8"/>
      <c r="H624" s="8"/>
      <c r="J624" s="8"/>
      <c r="L624" s="8"/>
      <c r="M624" s="8"/>
      <c r="R624" s="8"/>
      <c r="S624" s="8"/>
    </row>
    <row r="625" spans="1:19">
      <c r="A625" s="8"/>
      <c r="B625" s="8"/>
      <c r="C625" s="8"/>
      <c r="D625" s="8"/>
      <c r="E625" s="8"/>
      <c r="F625" s="8"/>
      <c r="G625" s="8"/>
      <c r="H625" s="8"/>
      <c r="J625" s="8"/>
      <c r="L625" s="8"/>
      <c r="M625" s="8"/>
      <c r="R625" s="8"/>
      <c r="S625" s="8"/>
    </row>
    <row r="626" spans="1:19">
      <c r="A626" s="8"/>
      <c r="B626" s="8"/>
      <c r="C626" s="8"/>
      <c r="D626" s="8"/>
      <c r="E626" s="8"/>
      <c r="F626" s="8"/>
      <c r="G626" s="8"/>
      <c r="H626" s="8"/>
      <c r="J626" s="8"/>
      <c r="L626" s="8"/>
      <c r="M626" s="8"/>
      <c r="R626" s="8"/>
      <c r="S626" s="8"/>
    </row>
  </sheetData>
  <mergeCells count="69">
    <mergeCell ref="A116:Q117"/>
    <mergeCell ref="A88:P88"/>
    <mergeCell ref="A96:Q96"/>
    <mergeCell ref="A100:P100"/>
    <mergeCell ref="A101:C101"/>
    <mergeCell ref="A102:P102"/>
    <mergeCell ref="A104:Q104"/>
    <mergeCell ref="A108:P108"/>
    <mergeCell ref="A109:C109"/>
    <mergeCell ref="A110:P110"/>
    <mergeCell ref="A112:Q112"/>
    <mergeCell ref="A82:Q82"/>
    <mergeCell ref="A86:P86"/>
    <mergeCell ref="A87:C87"/>
    <mergeCell ref="A69:P69"/>
    <mergeCell ref="A70:C70"/>
    <mergeCell ref="A71:P71"/>
    <mergeCell ref="A74:Q74"/>
    <mergeCell ref="A78:P78"/>
    <mergeCell ref="A20:Q20"/>
    <mergeCell ref="A17:P17"/>
    <mergeCell ref="A25:P25"/>
    <mergeCell ref="A79:C79"/>
    <mergeCell ref="A80:P80"/>
    <mergeCell ref="A57:Q57"/>
    <mergeCell ref="A61:P61"/>
    <mergeCell ref="A62:C62"/>
    <mergeCell ref="A63:P63"/>
    <mergeCell ref="A65:Q65"/>
    <mergeCell ref="A26:C26"/>
    <mergeCell ref="A38:C38"/>
    <mergeCell ref="A46:C46"/>
    <mergeCell ref="A47:P47"/>
    <mergeCell ref="A49:Q49"/>
    <mergeCell ref="A54:P54"/>
    <mergeCell ref="A119:E119"/>
    <mergeCell ref="B7:H7"/>
    <mergeCell ref="B8:D8"/>
    <mergeCell ref="A11:R11"/>
    <mergeCell ref="A18:C18"/>
    <mergeCell ref="R13:R15"/>
    <mergeCell ref="A13:A15"/>
    <mergeCell ref="B13:B15"/>
    <mergeCell ref="D13:D15"/>
    <mergeCell ref="G14:G15"/>
    <mergeCell ref="E13:E15"/>
    <mergeCell ref="M14:M15"/>
    <mergeCell ref="H14:H15"/>
    <mergeCell ref="Q13:Q15"/>
    <mergeCell ref="R116:R117"/>
    <mergeCell ref="A45:P45"/>
    <mergeCell ref="A5:Q5"/>
    <mergeCell ref="N14:N15"/>
    <mergeCell ref="O14:O15"/>
    <mergeCell ref="F13:O13"/>
    <mergeCell ref="A6:Q6"/>
    <mergeCell ref="F14:F15"/>
    <mergeCell ref="J14:J15"/>
    <mergeCell ref="L14:L15"/>
    <mergeCell ref="P13:P15"/>
    <mergeCell ref="C13:C15"/>
    <mergeCell ref="I14:I15"/>
    <mergeCell ref="K14:K15"/>
    <mergeCell ref="A55:C55"/>
    <mergeCell ref="A27:P27"/>
    <mergeCell ref="A31:Q31"/>
    <mergeCell ref="A37:P37"/>
    <mergeCell ref="A39:P39"/>
    <mergeCell ref="A41:Q41"/>
  </mergeCells>
  <phoneticPr fontId="0" type="noConversion"/>
  <dataValidations count="4">
    <dataValidation type="list" allowBlank="1" showInputMessage="1" showErrorMessage="1" sqref="D40 D19 D48 D56 D64 D72:D73 D81 D89:D95 D103 D111 D28:D30">
      <formula1>"olimpinė,neolimpinė"</formula1>
    </dataValidation>
    <dataValidation type="list" allowBlank="1" showInputMessage="1" showErrorMessage="1" sqref="M40 M19 H40 M48 H48 M56 H56 M64 H64 M72:M73 H72:H73 M81 H81 M89:M95 H89:H95 M103 H103 M111 H111 H19 H28:H30 M28:M30">
      <formula1>"Taip,Ne"</formula1>
    </dataValidation>
    <dataValidation type="list" allowBlank="1" showInputMessage="1" showErrorMessage="1" sqref="F19 F40 F48 F56 F64 F72:F73 F81 F89:F95 F103 F111 F28:F30">
      <formula1>"OŽ,PČ,PČneol,EČ,EČneol,JOŽ,JPČ,JEČ,JnPČ,JnEČ,NEAK"</formula1>
    </dataValidation>
    <dataValidation type="list" allowBlank="1" showInputMessage="1" showErrorMessage="1" sqref="G19 G40 G48 G56 G64 G72:G73 G81 G89:G95 G103 G111 G28:G30">
      <formula1>"1,1 (kas 4 m. 1 k. nerengiamos),2,4 arba 5"</formula1>
    </dataValidation>
  </dataValidations>
  <hyperlinks>
    <hyperlink ref="B7:H7" r:id="rId1" display="Žemaitės g.6- 401, LT-03117 Vilnius, remigijus.arlauskas@spaineta.lt_x0009__x0009__x0009__x0009__x0009__x0009__x000a_"/>
  </hyperlinks>
  <pageMargins left="0.39" right="0.38" top="0.47244094488188981" bottom="0.39370078740157483" header="0.31496062992125984" footer="0.31496062992125984"/>
  <pageSetup paperSize="9" scale="55" orientation="landscape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'Pripazintos federacijos'!$A$2:$A$75</xm:f>
          </x14:formula1>
          <xm:sqref>A5:Q5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6"/>
  <sheetViews>
    <sheetView topLeftCell="A4" workbookViewId="0">
      <selection activeCell="C19" sqref="C19"/>
    </sheetView>
  </sheetViews>
  <sheetFormatPr defaultRowHeight="15"/>
  <cols>
    <col min="3" max="3" width="30.42578125" customWidth="1"/>
  </cols>
  <sheetData>
    <row r="1" spans="1:41" ht="15.7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51"/>
      <c r="AE1" s="51"/>
      <c r="AF1" s="51"/>
      <c r="AG1" s="51"/>
      <c r="AH1" s="26"/>
      <c r="AI1" s="26"/>
      <c r="AJ1" s="51"/>
      <c r="AK1" s="51" t="s">
        <v>98</v>
      </c>
      <c r="AL1" s="51"/>
      <c r="AM1" s="51"/>
      <c r="AN1" s="51"/>
    </row>
    <row r="2" spans="1:41" ht="15.7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51"/>
      <c r="AE2" s="51"/>
      <c r="AF2" s="51"/>
      <c r="AG2" s="51"/>
      <c r="AH2" s="26"/>
      <c r="AI2" s="26"/>
      <c r="AJ2" s="51"/>
      <c r="AK2" s="51" t="s">
        <v>99</v>
      </c>
      <c r="AL2" s="51"/>
      <c r="AM2" s="51"/>
      <c r="AN2" s="51"/>
    </row>
    <row r="3" spans="1:41" ht="15.7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51"/>
      <c r="AE3" s="51"/>
      <c r="AF3" s="51"/>
      <c r="AG3" s="51"/>
      <c r="AH3" s="26"/>
      <c r="AI3" s="26"/>
      <c r="AJ3" s="51"/>
      <c r="AK3" s="51" t="s">
        <v>100</v>
      </c>
      <c r="AL3" s="51"/>
      <c r="AM3" s="51"/>
      <c r="AN3" s="51"/>
    </row>
    <row r="4" spans="1:41" ht="15.7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51"/>
      <c r="AE4" s="51"/>
      <c r="AF4" s="51"/>
      <c r="AG4" s="51"/>
      <c r="AH4" s="26"/>
      <c r="AI4" s="26"/>
      <c r="AJ4" s="51"/>
      <c r="AK4" s="51" t="s">
        <v>101</v>
      </c>
      <c r="AL4" s="51"/>
      <c r="AM4" s="51"/>
      <c r="AN4" s="51"/>
    </row>
    <row r="5" spans="1:41" ht="15.75">
      <c r="A5" s="114" t="s">
        <v>102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</row>
    <row r="6" spans="1:41" ht="15.75" thickBot="1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</row>
    <row r="7" spans="1:41" ht="96">
      <c r="A7" s="115" t="s">
        <v>8</v>
      </c>
      <c r="B7" s="117" t="s">
        <v>103</v>
      </c>
      <c r="C7" s="120" t="s">
        <v>104</v>
      </c>
      <c r="D7" s="122" t="s">
        <v>105</v>
      </c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30" t="s">
        <v>13</v>
      </c>
      <c r="AO7" s="31"/>
    </row>
    <row r="8" spans="1:41">
      <c r="A8" s="116"/>
      <c r="B8" s="118"/>
      <c r="C8" s="121"/>
      <c r="D8" s="111" t="s">
        <v>106</v>
      </c>
      <c r="E8" s="111" t="s">
        <v>107</v>
      </c>
      <c r="F8" s="111" t="s">
        <v>108</v>
      </c>
      <c r="G8" s="111" t="s">
        <v>109</v>
      </c>
      <c r="H8" s="111" t="s">
        <v>110</v>
      </c>
      <c r="I8" s="111" t="s">
        <v>111</v>
      </c>
      <c r="J8" s="111" t="s">
        <v>112</v>
      </c>
      <c r="K8" s="111" t="s">
        <v>113</v>
      </c>
      <c r="L8" s="111" t="s">
        <v>114</v>
      </c>
      <c r="M8" s="111" t="s">
        <v>115</v>
      </c>
      <c r="N8" s="111" t="s">
        <v>116</v>
      </c>
      <c r="O8" s="111" t="s">
        <v>117</v>
      </c>
      <c r="P8" s="111" t="s">
        <v>118</v>
      </c>
      <c r="Q8" s="111" t="s">
        <v>119</v>
      </c>
      <c r="R8" s="111" t="s">
        <v>120</v>
      </c>
      <c r="S8" s="111" t="s">
        <v>121</v>
      </c>
      <c r="T8" s="111" t="s">
        <v>122</v>
      </c>
      <c r="U8" s="111" t="s">
        <v>123</v>
      </c>
      <c r="V8" s="111" t="s">
        <v>124</v>
      </c>
      <c r="W8" s="111" t="s">
        <v>125</v>
      </c>
      <c r="X8" s="111" t="s">
        <v>126</v>
      </c>
      <c r="Y8" s="111" t="s">
        <v>127</v>
      </c>
      <c r="Z8" s="111" t="s">
        <v>128</v>
      </c>
      <c r="AA8" s="111" t="s">
        <v>129</v>
      </c>
      <c r="AB8" s="111" t="s">
        <v>130</v>
      </c>
      <c r="AC8" s="111" t="s">
        <v>131</v>
      </c>
      <c r="AD8" s="111" t="s">
        <v>132</v>
      </c>
      <c r="AE8" s="111" t="s">
        <v>133</v>
      </c>
      <c r="AF8" s="111" t="s">
        <v>134</v>
      </c>
      <c r="AG8" s="111" t="s">
        <v>135</v>
      </c>
      <c r="AH8" s="111" t="s">
        <v>136</v>
      </c>
      <c r="AI8" s="111" t="s">
        <v>137</v>
      </c>
      <c r="AJ8" s="111" t="s">
        <v>138</v>
      </c>
      <c r="AK8" s="111" t="s">
        <v>139</v>
      </c>
      <c r="AL8" s="111" t="s">
        <v>140</v>
      </c>
      <c r="AM8" s="111" t="s">
        <v>141</v>
      </c>
      <c r="AN8" s="112" t="s">
        <v>142</v>
      </c>
    </row>
    <row r="9" spans="1:41">
      <c r="A9" s="116"/>
      <c r="B9" s="119"/>
      <c r="C9" s="12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113"/>
    </row>
    <row r="10" spans="1:41" s="55" customFormat="1">
      <c r="A10" s="52" t="s">
        <v>143</v>
      </c>
      <c r="B10" s="53" t="s">
        <v>83</v>
      </c>
      <c r="C10" s="35" t="s">
        <v>144</v>
      </c>
      <c r="D10" s="34">
        <v>550.79999999999995</v>
      </c>
      <c r="E10" s="34">
        <v>426.38400000000001</v>
      </c>
      <c r="F10" s="34">
        <v>342.14400000000001</v>
      </c>
      <c r="G10" s="34">
        <v>181.44</v>
      </c>
      <c r="H10" s="34">
        <v>168.48</v>
      </c>
      <c r="I10" s="34">
        <v>155.52000000000001</v>
      </c>
      <c r="J10" s="34">
        <v>148.5</v>
      </c>
      <c r="K10" s="34">
        <v>144</v>
      </c>
      <c r="L10" s="34">
        <v>137.69999999999999</v>
      </c>
      <c r="M10" s="34">
        <v>134.946</v>
      </c>
      <c r="N10" s="34">
        <v>132.19199999999998</v>
      </c>
      <c r="O10" s="34">
        <v>129.43799999999999</v>
      </c>
      <c r="P10" s="34">
        <v>126.684</v>
      </c>
      <c r="Q10" s="34">
        <v>123.92999999999998</v>
      </c>
      <c r="R10" s="34">
        <v>121.17599999999999</v>
      </c>
      <c r="S10" s="34">
        <v>118.42199999999998</v>
      </c>
      <c r="T10" s="34">
        <v>108</v>
      </c>
      <c r="U10" s="34">
        <v>105.24600000000001</v>
      </c>
      <c r="V10" s="34">
        <v>102.49199999999999</v>
      </c>
      <c r="W10" s="34">
        <v>99.738</v>
      </c>
      <c r="X10" s="34">
        <v>96.983999999999995</v>
      </c>
      <c r="Y10" s="34">
        <v>94.229999999999976</v>
      </c>
      <c r="Z10" s="34">
        <v>91.475999999999985</v>
      </c>
      <c r="AA10" s="34">
        <v>88.721999999999994</v>
      </c>
      <c r="AB10" s="34">
        <v>80.099999999999994</v>
      </c>
      <c r="AC10" s="34">
        <v>77.345999999999989</v>
      </c>
      <c r="AD10" s="34">
        <v>74.591999999999999</v>
      </c>
      <c r="AE10" s="34">
        <v>71.837999999999994</v>
      </c>
      <c r="AF10" s="34">
        <v>69.084000000000003</v>
      </c>
      <c r="AG10" s="34">
        <v>66.329999999999984</v>
      </c>
      <c r="AH10" s="34">
        <v>63.575999999999986</v>
      </c>
      <c r="AI10" s="34">
        <v>60.821999999999989</v>
      </c>
      <c r="AJ10" s="34">
        <v>52.2</v>
      </c>
      <c r="AK10" s="34">
        <v>49.445999999999998</v>
      </c>
      <c r="AL10" s="34">
        <v>46.692</v>
      </c>
      <c r="AM10" s="34">
        <v>43.937999999999995</v>
      </c>
      <c r="AN10" s="54">
        <f>SUM(D10*0.3/100)</f>
        <v>1.6523999999999999</v>
      </c>
    </row>
    <row r="11" spans="1:41">
      <c r="A11" s="62" t="s">
        <v>145</v>
      </c>
      <c r="B11" s="44" t="s">
        <v>66</v>
      </c>
      <c r="C11" s="35" t="s">
        <v>146</v>
      </c>
      <c r="D11" s="33">
        <v>449</v>
      </c>
      <c r="E11" s="33">
        <v>314</v>
      </c>
      <c r="F11" s="33">
        <v>238</v>
      </c>
      <c r="G11" s="33">
        <v>172</v>
      </c>
      <c r="H11" s="33">
        <v>159</v>
      </c>
      <c r="I11" s="33">
        <v>145</v>
      </c>
      <c r="J11" s="33">
        <v>132</v>
      </c>
      <c r="K11" s="33">
        <v>119</v>
      </c>
      <c r="L11" s="34">
        <v>88</v>
      </c>
      <c r="M11" s="34">
        <f>L11-2.245</f>
        <v>85.754999999999995</v>
      </c>
      <c r="N11" s="34">
        <f t="shared" ref="N11:AI11" si="0">M11-2.245</f>
        <v>83.509999999999991</v>
      </c>
      <c r="O11" s="34">
        <f t="shared" si="0"/>
        <v>81.264999999999986</v>
      </c>
      <c r="P11" s="34">
        <f t="shared" si="0"/>
        <v>79.019999999999982</v>
      </c>
      <c r="Q11" s="34">
        <f t="shared" si="0"/>
        <v>76.774999999999977</v>
      </c>
      <c r="R11" s="34">
        <f t="shared" si="0"/>
        <v>74.529999999999973</v>
      </c>
      <c r="S11" s="34">
        <f t="shared" si="0"/>
        <v>72.284999999999968</v>
      </c>
      <c r="T11" s="34">
        <v>55</v>
      </c>
      <c r="U11" s="34">
        <f t="shared" si="0"/>
        <v>52.755000000000003</v>
      </c>
      <c r="V11" s="34">
        <f t="shared" si="0"/>
        <v>50.510000000000005</v>
      </c>
      <c r="W11" s="34">
        <f t="shared" si="0"/>
        <v>48.265000000000008</v>
      </c>
      <c r="X11" s="34">
        <f t="shared" si="0"/>
        <v>46.02000000000001</v>
      </c>
      <c r="Y11" s="34">
        <f t="shared" si="0"/>
        <v>43.775000000000013</v>
      </c>
      <c r="Z11" s="34">
        <f t="shared" si="0"/>
        <v>41.530000000000015</v>
      </c>
      <c r="AA11" s="34">
        <f t="shared" si="0"/>
        <v>39.285000000000018</v>
      </c>
      <c r="AB11" s="34">
        <v>22</v>
      </c>
      <c r="AC11" s="34">
        <f t="shared" si="0"/>
        <v>19.754999999999999</v>
      </c>
      <c r="AD11" s="34">
        <f t="shared" si="0"/>
        <v>17.509999999999998</v>
      </c>
      <c r="AE11" s="34">
        <f t="shared" si="0"/>
        <v>15.264999999999997</v>
      </c>
      <c r="AF11" s="34">
        <f t="shared" si="0"/>
        <v>13.019999999999996</v>
      </c>
      <c r="AG11" s="34">
        <f t="shared" si="0"/>
        <v>10.774999999999995</v>
      </c>
      <c r="AH11" s="34">
        <f t="shared" si="0"/>
        <v>8.529999999999994</v>
      </c>
      <c r="AI11" s="34">
        <f t="shared" si="0"/>
        <v>6.2849999999999939</v>
      </c>
      <c r="AJ11" s="36" t="s">
        <v>147</v>
      </c>
      <c r="AK11" s="36" t="s">
        <v>147</v>
      </c>
      <c r="AL11" s="36" t="s">
        <v>147</v>
      </c>
      <c r="AM11" s="36" t="s">
        <v>147</v>
      </c>
      <c r="AN11" s="61">
        <f t="shared" ref="AN11:AN26" si="1">SUM(D11*0.3/100)</f>
        <v>1.347</v>
      </c>
    </row>
    <row r="12" spans="1:41">
      <c r="A12" s="62" t="s">
        <v>148</v>
      </c>
      <c r="B12" s="44" t="s">
        <v>31</v>
      </c>
      <c r="C12" s="35" t="s">
        <v>149</v>
      </c>
      <c r="D12" s="33">
        <v>204</v>
      </c>
      <c r="E12" s="33">
        <v>156.24</v>
      </c>
      <c r="F12" s="33">
        <v>123.84</v>
      </c>
      <c r="G12" s="33">
        <v>72</v>
      </c>
      <c r="H12" s="33">
        <v>66</v>
      </c>
      <c r="I12" s="33">
        <v>60</v>
      </c>
      <c r="J12" s="33">
        <v>54</v>
      </c>
      <c r="K12" s="33">
        <v>48</v>
      </c>
      <c r="L12" s="34">
        <v>40</v>
      </c>
      <c r="M12" s="34">
        <f>L12-1.02</f>
        <v>38.979999999999997</v>
      </c>
      <c r="N12" s="34">
        <f t="shared" ref="N12:AA12" si="2">M12-1.02</f>
        <v>37.959999999999994</v>
      </c>
      <c r="O12" s="34">
        <f t="shared" si="2"/>
        <v>36.939999999999991</v>
      </c>
      <c r="P12" s="34">
        <f t="shared" si="2"/>
        <v>35.919999999999987</v>
      </c>
      <c r="Q12" s="34">
        <f t="shared" si="2"/>
        <v>34.899999999999984</v>
      </c>
      <c r="R12" s="34">
        <f t="shared" si="2"/>
        <v>33.879999999999981</v>
      </c>
      <c r="S12" s="34">
        <f t="shared" si="2"/>
        <v>32.859999999999978</v>
      </c>
      <c r="T12" s="34">
        <v>25</v>
      </c>
      <c r="U12" s="34">
        <f t="shared" si="2"/>
        <v>23.98</v>
      </c>
      <c r="V12" s="34">
        <f t="shared" si="2"/>
        <v>22.96</v>
      </c>
      <c r="W12" s="34">
        <f t="shared" si="2"/>
        <v>21.94</v>
      </c>
      <c r="X12" s="34">
        <f t="shared" si="2"/>
        <v>20.92</v>
      </c>
      <c r="Y12" s="34">
        <f t="shared" si="2"/>
        <v>19.900000000000002</v>
      </c>
      <c r="Z12" s="34">
        <f t="shared" si="2"/>
        <v>18.880000000000003</v>
      </c>
      <c r="AA12" s="34">
        <f t="shared" si="2"/>
        <v>17.860000000000003</v>
      </c>
      <c r="AB12" s="36" t="s">
        <v>147</v>
      </c>
      <c r="AC12" s="36" t="s">
        <v>147</v>
      </c>
      <c r="AD12" s="36" t="s">
        <v>147</v>
      </c>
      <c r="AE12" s="36" t="s">
        <v>147</v>
      </c>
      <c r="AF12" s="36" t="s">
        <v>147</v>
      </c>
      <c r="AG12" s="36" t="s">
        <v>147</v>
      </c>
      <c r="AH12" s="36" t="s">
        <v>147</v>
      </c>
      <c r="AI12" s="36" t="s">
        <v>147</v>
      </c>
      <c r="AJ12" s="36" t="s">
        <v>147</v>
      </c>
      <c r="AK12" s="36" t="s">
        <v>147</v>
      </c>
      <c r="AL12" s="36" t="s">
        <v>147</v>
      </c>
      <c r="AM12" s="36" t="s">
        <v>147</v>
      </c>
      <c r="AN12" s="61">
        <f t="shared" si="1"/>
        <v>0.61199999999999999</v>
      </c>
    </row>
    <row r="13" spans="1:41" ht="84">
      <c r="A13" s="62" t="s">
        <v>150</v>
      </c>
      <c r="B13" s="44" t="s">
        <v>151</v>
      </c>
      <c r="C13" s="22" t="s">
        <v>152</v>
      </c>
      <c r="D13" s="33">
        <v>85</v>
      </c>
      <c r="E13" s="33">
        <v>64.61</v>
      </c>
      <c r="F13" s="33">
        <v>50.76</v>
      </c>
      <c r="G13" s="33">
        <v>16.25</v>
      </c>
      <c r="H13" s="33">
        <v>15</v>
      </c>
      <c r="I13" s="33">
        <v>13.75</v>
      </c>
      <c r="J13" s="33">
        <v>12.5</v>
      </c>
      <c r="K13" s="33">
        <v>11.25</v>
      </c>
      <c r="L13" s="34">
        <v>9</v>
      </c>
      <c r="M13" s="34">
        <f>L13-0.425</f>
        <v>8.5749999999999993</v>
      </c>
      <c r="N13" s="34">
        <f t="shared" ref="N13:S13" si="3">M13-0.425</f>
        <v>8.1499999999999986</v>
      </c>
      <c r="O13" s="34">
        <f t="shared" si="3"/>
        <v>7.7249999999999988</v>
      </c>
      <c r="P13" s="34">
        <f t="shared" si="3"/>
        <v>7.2999999999999989</v>
      </c>
      <c r="Q13" s="34">
        <f t="shared" si="3"/>
        <v>6.8749999999999991</v>
      </c>
      <c r="R13" s="34">
        <f t="shared" si="3"/>
        <v>6.4499999999999993</v>
      </c>
      <c r="S13" s="34">
        <f t="shared" si="3"/>
        <v>6.0249999999999995</v>
      </c>
      <c r="T13" s="36" t="s">
        <v>147</v>
      </c>
      <c r="U13" s="36" t="s">
        <v>147</v>
      </c>
      <c r="V13" s="36" t="s">
        <v>147</v>
      </c>
      <c r="W13" s="36" t="s">
        <v>147</v>
      </c>
      <c r="X13" s="36" t="s">
        <v>147</v>
      </c>
      <c r="Y13" s="36" t="s">
        <v>147</v>
      </c>
      <c r="Z13" s="36" t="s">
        <v>147</v>
      </c>
      <c r="AA13" s="36" t="s">
        <v>147</v>
      </c>
      <c r="AB13" s="36" t="s">
        <v>147</v>
      </c>
      <c r="AC13" s="36" t="s">
        <v>147</v>
      </c>
      <c r="AD13" s="36" t="s">
        <v>147</v>
      </c>
      <c r="AE13" s="36" t="s">
        <v>147</v>
      </c>
      <c r="AF13" s="36" t="s">
        <v>147</v>
      </c>
      <c r="AG13" s="36" t="s">
        <v>147</v>
      </c>
      <c r="AH13" s="36" t="s">
        <v>147</v>
      </c>
      <c r="AI13" s="36" t="s">
        <v>147</v>
      </c>
      <c r="AJ13" s="36" t="s">
        <v>147</v>
      </c>
      <c r="AK13" s="36" t="s">
        <v>147</v>
      </c>
      <c r="AL13" s="36" t="s">
        <v>147</v>
      </c>
      <c r="AM13" s="36" t="s">
        <v>147</v>
      </c>
      <c r="AN13" s="61">
        <f t="shared" si="1"/>
        <v>0.255</v>
      </c>
    </row>
    <row r="14" spans="1:41" ht="36">
      <c r="A14" s="62" t="s">
        <v>153</v>
      </c>
      <c r="B14" s="44" t="s">
        <v>154</v>
      </c>
      <c r="C14" s="22" t="s">
        <v>155</v>
      </c>
      <c r="D14" s="33">
        <v>85</v>
      </c>
      <c r="E14" s="33">
        <v>59.5</v>
      </c>
      <c r="F14" s="33">
        <v>45</v>
      </c>
      <c r="G14" s="33">
        <v>32.5</v>
      </c>
      <c r="H14" s="33">
        <v>30</v>
      </c>
      <c r="I14" s="33">
        <v>27.5</v>
      </c>
      <c r="J14" s="33">
        <v>25</v>
      </c>
      <c r="K14" s="33">
        <v>22.5</v>
      </c>
      <c r="L14" s="34">
        <v>19</v>
      </c>
      <c r="M14" s="34">
        <f>L14-0.29</f>
        <v>18.71</v>
      </c>
      <c r="N14" s="34">
        <f t="shared" ref="N14:AC15" si="4">M14-0.29</f>
        <v>18.420000000000002</v>
      </c>
      <c r="O14" s="34">
        <f t="shared" si="4"/>
        <v>18.130000000000003</v>
      </c>
      <c r="P14" s="34">
        <f t="shared" si="4"/>
        <v>17.840000000000003</v>
      </c>
      <c r="Q14" s="34">
        <f t="shared" si="4"/>
        <v>17.550000000000004</v>
      </c>
      <c r="R14" s="34">
        <f t="shared" si="4"/>
        <v>17.260000000000005</v>
      </c>
      <c r="S14" s="34">
        <f t="shared" si="4"/>
        <v>16.970000000000006</v>
      </c>
      <c r="T14" s="34">
        <v>13</v>
      </c>
      <c r="U14" s="34">
        <f t="shared" si="4"/>
        <v>12.71</v>
      </c>
      <c r="V14" s="34">
        <f t="shared" si="4"/>
        <v>12.420000000000002</v>
      </c>
      <c r="W14" s="34">
        <f t="shared" si="4"/>
        <v>12.130000000000003</v>
      </c>
      <c r="X14" s="34">
        <f t="shared" si="4"/>
        <v>11.840000000000003</v>
      </c>
      <c r="Y14" s="34">
        <f t="shared" si="4"/>
        <v>11.550000000000004</v>
      </c>
      <c r="Z14" s="34">
        <f t="shared" si="4"/>
        <v>11.260000000000005</v>
      </c>
      <c r="AA14" s="34">
        <f t="shared" si="4"/>
        <v>10.970000000000006</v>
      </c>
      <c r="AB14" s="34">
        <v>8</v>
      </c>
      <c r="AC14" s="34">
        <f t="shared" si="4"/>
        <v>7.71</v>
      </c>
      <c r="AD14" s="34">
        <f t="shared" ref="AD14:AI14" si="5">AC14-0.29</f>
        <v>7.42</v>
      </c>
      <c r="AE14" s="34">
        <f t="shared" si="5"/>
        <v>7.13</v>
      </c>
      <c r="AF14" s="34">
        <f t="shared" si="5"/>
        <v>6.84</v>
      </c>
      <c r="AG14" s="34">
        <f t="shared" si="5"/>
        <v>6.55</v>
      </c>
      <c r="AH14" s="34">
        <f t="shared" si="5"/>
        <v>6.26</v>
      </c>
      <c r="AI14" s="34">
        <f t="shared" si="5"/>
        <v>5.97</v>
      </c>
      <c r="AJ14" s="36" t="s">
        <v>147</v>
      </c>
      <c r="AK14" s="36" t="s">
        <v>147</v>
      </c>
      <c r="AL14" s="36" t="s">
        <v>147</v>
      </c>
      <c r="AM14" s="36" t="s">
        <v>147</v>
      </c>
      <c r="AN14" s="61">
        <f t="shared" si="1"/>
        <v>0.255</v>
      </c>
    </row>
    <row r="15" spans="1:41">
      <c r="A15" s="62" t="s">
        <v>156</v>
      </c>
      <c r="B15" s="44" t="s">
        <v>37</v>
      </c>
      <c r="C15" s="32" t="s">
        <v>157</v>
      </c>
      <c r="D15" s="33">
        <v>85</v>
      </c>
      <c r="E15" s="33">
        <v>59.5</v>
      </c>
      <c r="F15" s="33">
        <v>45</v>
      </c>
      <c r="G15" s="33">
        <v>32.5</v>
      </c>
      <c r="H15" s="33">
        <v>30</v>
      </c>
      <c r="I15" s="33">
        <v>27.5</v>
      </c>
      <c r="J15" s="33">
        <v>25</v>
      </c>
      <c r="K15" s="33">
        <v>22.5</v>
      </c>
      <c r="L15" s="34">
        <v>19</v>
      </c>
      <c r="M15" s="34">
        <f>L15-0.29</f>
        <v>18.71</v>
      </c>
      <c r="N15" s="34">
        <f t="shared" si="4"/>
        <v>18.420000000000002</v>
      </c>
      <c r="O15" s="34">
        <f t="shared" si="4"/>
        <v>18.130000000000003</v>
      </c>
      <c r="P15" s="34">
        <f t="shared" si="4"/>
        <v>17.840000000000003</v>
      </c>
      <c r="Q15" s="34">
        <f t="shared" si="4"/>
        <v>17.550000000000004</v>
      </c>
      <c r="R15" s="34">
        <f t="shared" si="4"/>
        <v>17.260000000000005</v>
      </c>
      <c r="S15" s="34">
        <f t="shared" si="4"/>
        <v>16.970000000000006</v>
      </c>
      <c r="T15" s="34">
        <v>13</v>
      </c>
      <c r="U15" s="34">
        <f t="shared" si="4"/>
        <v>12.71</v>
      </c>
      <c r="V15" s="34">
        <f t="shared" si="4"/>
        <v>12.420000000000002</v>
      </c>
      <c r="W15" s="34">
        <f t="shared" si="4"/>
        <v>12.130000000000003</v>
      </c>
      <c r="X15" s="34">
        <f t="shared" si="4"/>
        <v>11.840000000000003</v>
      </c>
      <c r="Y15" s="34">
        <f t="shared" si="4"/>
        <v>11.550000000000004</v>
      </c>
      <c r="Z15" s="34">
        <f t="shared" si="4"/>
        <v>11.260000000000005</v>
      </c>
      <c r="AA15" s="34">
        <f t="shared" si="4"/>
        <v>10.970000000000006</v>
      </c>
      <c r="AB15" s="36" t="s">
        <v>147</v>
      </c>
      <c r="AC15" s="36" t="s">
        <v>147</v>
      </c>
      <c r="AD15" s="36" t="s">
        <v>147</v>
      </c>
      <c r="AE15" s="36" t="s">
        <v>147</v>
      </c>
      <c r="AF15" s="36" t="s">
        <v>147</v>
      </c>
      <c r="AG15" s="36" t="s">
        <v>147</v>
      </c>
      <c r="AH15" s="36" t="s">
        <v>147</v>
      </c>
      <c r="AI15" s="36" t="s">
        <v>147</v>
      </c>
      <c r="AJ15" s="36" t="s">
        <v>147</v>
      </c>
      <c r="AK15" s="36" t="s">
        <v>147</v>
      </c>
      <c r="AL15" s="36" t="s">
        <v>147</v>
      </c>
      <c r="AM15" s="36" t="s">
        <v>147</v>
      </c>
      <c r="AN15" s="61">
        <f t="shared" si="1"/>
        <v>0.255</v>
      </c>
    </row>
    <row r="16" spans="1:41" ht="84">
      <c r="A16" s="62" t="s">
        <v>158</v>
      </c>
      <c r="B16" s="44" t="s">
        <v>159</v>
      </c>
      <c r="C16" s="22" t="s">
        <v>160</v>
      </c>
      <c r="D16" s="33">
        <v>68</v>
      </c>
      <c r="E16" s="33">
        <v>51.69</v>
      </c>
      <c r="F16" s="33">
        <v>40.61</v>
      </c>
      <c r="G16" s="33">
        <v>13</v>
      </c>
      <c r="H16" s="33">
        <v>12</v>
      </c>
      <c r="I16" s="33">
        <v>11</v>
      </c>
      <c r="J16" s="33">
        <v>10</v>
      </c>
      <c r="K16" s="33">
        <v>9</v>
      </c>
      <c r="L16" s="36" t="s">
        <v>147</v>
      </c>
      <c r="M16" s="37" t="s">
        <v>147</v>
      </c>
      <c r="N16" s="37" t="s">
        <v>147</v>
      </c>
      <c r="O16" s="37" t="s">
        <v>147</v>
      </c>
      <c r="P16" s="37" t="s">
        <v>147</v>
      </c>
      <c r="Q16" s="37" t="s">
        <v>147</v>
      </c>
      <c r="R16" s="37" t="s">
        <v>147</v>
      </c>
      <c r="S16" s="37" t="s">
        <v>147</v>
      </c>
      <c r="T16" s="37" t="s">
        <v>147</v>
      </c>
      <c r="U16" s="36" t="s">
        <v>147</v>
      </c>
      <c r="V16" s="36" t="s">
        <v>147</v>
      </c>
      <c r="W16" s="36" t="s">
        <v>147</v>
      </c>
      <c r="X16" s="36" t="s">
        <v>147</v>
      </c>
      <c r="Y16" s="36" t="s">
        <v>147</v>
      </c>
      <c r="Z16" s="36" t="s">
        <v>147</v>
      </c>
      <c r="AA16" s="36" t="s">
        <v>147</v>
      </c>
      <c r="AB16" s="36" t="s">
        <v>147</v>
      </c>
      <c r="AC16" s="36" t="s">
        <v>147</v>
      </c>
      <c r="AD16" s="36" t="s">
        <v>147</v>
      </c>
      <c r="AE16" s="36" t="s">
        <v>147</v>
      </c>
      <c r="AF16" s="36" t="s">
        <v>147</v>
      </c>
      <c r="AG16" s="36" t="s">
        <v>147</v>
      </c>
      <c r="AH16" s="36" t="s">
        <v>147</v>
      </c>
      <c r="AI16" s="36" t="s">
        <v>147</v>
      </c>
      <c r="AJ16" s="36" t="s">
        <v>147</v>
      </c>
      <c r="AK16" s="36" t="s">
        <v>147</v>
      </c>
      <c r="AL16" s="36" t="s">
        <v>147</v>
      </c>
      <c r="AM16" s="36" t="s">
        <v>147</v>
      </c>
      <c r="AN16" s="61">
        <f t="shared" si="1"/>
        <v>0.20399999999999999</v>
      </c>
    </row>
    <row r="17" spans="1:40">
      <c r="A17" s="62" t="s">
        <v>161</v>
      </c>
      <c r="B17" s="44" t="s">
        <v>162</v>
      </c>
      <c r="C17" s="32" t="s">
        <v>163</v>
      </c>
      <c r="D17" s="33">
        <v>68</v>
      </c>
      <c r="E17" s="33">
        <v>47.6</v>
      </c>
      <c r="F17" s="33">
        <v>36</v>
      </c>
      <c r="G17" s="33">
        <v>18</v>
      </c>
      <c r="H17" s="33">
        <v>16.5</v>
      </c>
      <c r="I17" s="33">
        <v>15</v>
      </c>
      <c r="J17" s="33">
        <v>13.5</v>
      </c>
      <c r="K17" s="33">
        <v>12</v>
      </c>
      <c r="L17" s="34">
        <v>10</v>
      </c>
      <c r="M17" s="38">
        <f>L17-0.34</f>
        <v>9.66</v>
      </c>
      <c r="N17" s="38">
        <f t="shared" ref="N17:AA17" si="6">M17-0.34</f>
        <v>9.32</v>
      </c>
      <c r="O17" s="38">
        <f t="shared" si="6"/>
        <v>8.98</v>
      </c>
      <c r="P17" s="38">
        <f t="shared" si="6"/>
        <v>8.64</v>
      </c>
      <c r="Q17" s="38">
        <f t="shared" si="6"/>
        <v>8.3000000000000007</v>
      </c>
      <c r="R17" s="38">
        <f t="shared" si="6"/>
        <v>7.9600000000000009</v>
      </c>
      <c r="S17" s="38">
        <f t="shared" si="6"/>
        <v>7.620000000000001</v>
      </c>
      <c r="T17" s="38">
        <v>6</v>
      </c>
      <c r="U17" s="34">
        <f t="shared" si="6"/>
        <v>5.66</v>
      </c>
      <c r="V17" s="34">
        <f t="shared" si="6"/>
        <v>5.32</v>
      </c>
      <c r="W17" s="34">
        <f t="shared" si="6"/>
        <v>4.9800000000000004</v>
      </c>
      <c r="X17" s="34">
        <f t="shared" si="6"/>
        <v>4.6400000000000006</v>
      </c>
      <c r="Y17" s="34">
        <f t="shared" si="6"/>
        <v>4.3000000000000007</v>
      </c>
      <c r="Z17" s="34">
        <f t="shared" si="6"/>
        <v>3.9600000000000009</v>
      </c>
      <c r="AA17" s="34">
        <f t="shared" si="6"/>
        <v>3.620000000000001</v>
      </c>
      <c r="AB17" s="36" t="s">
        <v>147</v>
      </c>
      <c r="AC17" s="36" t="s">
        <v>147</v>
      </c>
      <c r="AD17" s="36" t="s">
        <v>147</v>
      </c>
      <c r="AE17" s="36" t="s">
        <v>147</v>
      </c>
      <c r="AF17" s="36" t="s">
        <v>147</v>
      </c>
      <c r="AG17" s="36" t="s">
        <v>147</v>
      </c>
      <c r="AH17" s="36" t="s">
        <v>147</v>
      </c>
      <c r="AI17" s="36" t="s">
        <v>147</v>
      </c>
      <c r="AJ17" s="36" t="s">
        <v>147</v>
      </c>
      <c r="AK17" s="36" t="s">
        <v>147</v>
      </c>
      <c r="AL17" s="36" t="s">
        <v>147</v>
      </c>
      <c r="AM17" s="36" t="s">
        <v>147</v>
      </c>
      <c r="AN17" s="61">
        <f t="shared" si="1"/>
        <v>0.20399999999999999</v>
      </c>
    </row>
    <row r="18" spans="1:40" ht="24">
      <c r="A18" s="62" t="s">
        <v>164</v>
      </c>
      <c r="B18" s="44" t="s">
        <v>165</v>
      </c>
      <c r="C18" s="22" t="s">
        <v>166</v>
      </c>
      <c r="D18" s="33">
        <v>68</v>
      </c>
      <c r="E18" s="33">
        <v>52.08</v>
      </c>
      <c r="F18" s="33">
        <v>41.28</v>
      </c>
      <c r="G18" s="33">
        <v>24</v>
      </c>
      <c r="H18" s="33">
        <v>22</v>
      </c>
      <c r="I18" s="33">
        <v>20</v>
      </c>
      <c r="J18" s="33">
        <v>18</v>
      </c>
      <c r="K18" s="33">
        <v>16</v>
      </c>
      <c r="L18" s="34">
        <v>13</v>
      </c>
      <c r="M18" s="38">
        <f>SUM(L18-0.34)</f>
        <v>12.66</v>
      </c>
      <c r="N18" s="38">
        <f t="shared" ref="N18:AC19" si="7">SUM(M18-0.34)</f>
        <v>12.32</v>
      </c>
      <c r="O18" s="38">
        <f t="shared" si="7"/>
        <v>11.98</v>
      </c>
      <c r="P18" s="38">
        <f t="shared" si="7"/>
        <v>11.64</v>
      </c>
      <c r="Q18" s="38">
        <f t="shared" si="7"/>
        <v>11.3</v>
      </c>
      <c r="R18" s="38">
        <f t="shared" si="7"/>
        <v>10.96</v>
      </c>
      <c r="S18" s="38">
        <f t="shared" si="7"/>
        <v>10.620000000000001</v>
      </c>
      <c r="T18" s="38">
        <v>9</v>
      </c>
      <c r="U18" s="34">
        <f t="shared" si="7"/>
        <v>8.66</v>
      </c>
      <c r="V18" s="34">
        <f t="shared" si="7"/>
        <v>8.32</v>
      </c>
      <c r="W18" s="34">
        <f t="shared" si="7"/>
        <v>7.98</v>
      </c>
      <c r="X18" s="34">
        <f t="shared" si="7"/>
        <v>7.6400000000000006</v>
      </c>
      <c r="Y18" s="34">
        <f t="shared" si="7"/>
        <v>7.3000000000000007</v>
      </c>
      <c r="Z18" s="34">
        <f t="shared" si="7"/>
        <v>6.9600000000000009</v>
      </c>
      <c r="AA18" s="34">
        <f t="shared" si="7"/>
        <v>6.620000000000001</v>
      </c>
      <c r="AB18" s="34">
        <v>4</v>
      </c>
      <c r="AC18" s="34">
        <f t="shared" si="7"/>
        <v>3.66</v>
      </c>
      <c r="AD18" s="34">
        <f t="shared" ref="AD18:AI18" si="8">SUM(AC18-0.34)</f>
        <v>3.3200000000000003</v>
      </c>
      <c r="AE18" s="34">
        <f t="shared" si="8"/>
        <v>2.9800000000000004</v>
      </c>
      <c r="AF18" s="34">
        <f t="shared" si="8"/>
        <v>2.6400000000000006</v>
      </c>
      <c r="AG18" s="34">
        <f t="shared" si="8"/>
        <v>2.3000000000000007</v>
      </c>
      <c r="AH18" s="34">
        <f t="shared" si="8"/>
        <v>1.9600000000000006</v>
      </c>
      <c r="AI18" s="34">
        <f t="shared" si="8"/>
        <v>1.6200000000000006</v>
      </c>
      <c r="AJ18" s="36" t="s">
        <v>147</v>
      </c>
      <c r="AK18" s="36" t="s">
        <v>147</v>
      </c>
      <c r="AL18" s="36" t="s">
        <v>147</v>
      </c>
      <c r="AM18" s="36" t="s">
        <v>147</v>
      </c>
      <c r="AN18" s="61">
        <f t="shared" si="1"/>
        <v>0.20399999999999999</v>
      </c>
    </row>
    <row r="19" spans="1:40">
      <c r="A19" s="62" t="s">
        <v>167</v>
      </c>
      <c r="B19" s="44" t="s">
        <v>48</v>
      </c>
      <c r="C19" s="32" t="s">
        <v>168</v>
      </c>
      <c r="D19" s="33">
        <v>68</v>
      </c>
      <c r="E19" s="33">
        <v>47.6</v>
      </c>
      <c r="F19" s="33">
        <v>36</v>
      </c>
      <c r="G19" s="33">
        <v>26</v>
      </c>
      <c r="H19" s="33">
        <v>24</v>
      </c>
      <c r="I19" s="33">
        <v>22</v>
      </c>
      <c r="J19" s="33">
        <v>20</v>
      </c>
      <c r="K19" s="33">
        <v>18</v>
      </c>
      <c r="L19" s="34">
        <v>13</v>
      </c>
      <c r="M19" s="38">
        <f>SUM(L19-0.34)</f>
        <v>12.66</v>
      </c>
      <c r="N19" s="38">
        <f t="shared" si="7"/>
        <v>12.32</v>
      </c>
      <c r="O19" s="38">
        <f t="shared" si="7"/>
        <v>11.98</v>
      </c>
      <c r="P19" s="38">
        <f t="shared" si="7"/>
        <v>11.64</v>
      </c>
      <c r="Q19" s="38">
        <f t="shared" si="7"/>
        <v>11.3</v>
      </c>
      <c r="R19" s="38">
        <f t="shared" si="7"/>
        <v>10.96</v>
      </c>
      <c r="S19" s="38">
        <f t="shared" si="7"/>
        <v>10.620000000000001</v>
      </c>
      <c r="T19" s="38">
        <v>9</v>
      </c>
      <c r="U19" s="34">
        <f t="shared" si="7"/>
        <v>8.66</v>
      </c>
      <c r="V19" s="34">
        <f t="shared" si="7"/>
        <v>8.32</v>
      </c>
      <c r="W19" s="34">
        <f t="shared" si="7"/>
        <v>7.98</v>
      </c>
      <c r="X19" s="34">
        <f t="shared" si="7"/>
        <v>7.6400000000000006</v>
      </c>
      <c r="Y19" s="34">
        <f t="shared" si="7"/>
        <v>7.3000000000000007</v>
      </c>
      <c r="Z19" s="34">
        <f t="shared" si="7"/>
        <v>6.9600000000000009</v>
      </c>
      <c r="AA19" s="34">
        <f t="shared" si="7"/>
        <v>6.620000000000001</v>
      </c>
      <c r="AB19" s="36" t="s">
        <v>147</v>
      </c>
      <c r="AC19" s="36" t="s">
        <v>147</v>
      </c>
      <c r="AD19" s="36" t="s">
        <v>147</v>
      </c>
      <c r="AE19" s="36" t="s">
        <v>147</v>
      </c>
      <c r="AF19" s="36" t="s">
        <v>147</v>
      </c>
      <c r="AG19" s="36" t="s">
        <v>147</v>
      </c>
      <c r="AH19" s="36" t="s">
        <v>147</v>
      </c>
      <c r="AI19" s="36" t="s">
        <v>147</v>
      </c>
      <c r="AJ19" s="36" t="s">
        <v>147</v>
      </c>
      <c r="AK19" s="36" t="s">
        <v>147</v>
      </c>
      <c r="AL19" s="36" t="s">
        <v>147</v>
      </c>
      <c r="AM19" s="36" t="s">
        <v>147</v>
      </c>
      <c r="AN19" s="61">
        <f t="shared" si="1"/>
        <v>0.20399999999999999</v>
      </c>
    </row>
    <row r="20" spans="1:40">
      <c r="A20" s="62" t="s">
        <v>169</v>
      </c>
      <c r="B20" s="44" t="s">
        <v>170</v>
      </c>
      <c r="C20" s="32" t="s">
        <v>171</v>
      </c>
      <c r="D20" s="33">
        <v>51</v>
      </c>
      <c r="E20" s="33">
        <v>35.700000000000003</v>
      </c>
      <c r="F20" s="33">
        <v>27</v>
      </c>
      <c r="G20" s="33">
        <v>19.5</v>
      </c>
      <c r="H20" s="33">
        <v>18</v>
      </c>
      <c r="I20" s="33">
        <v>16.5</v>
      </c>
      <c r="J20" s="33">
        <v>15</v>
      </c>
      <c r="K20" s="33">
        <v>13.5</v>
      </c>
      <c r="L20" s="38">
        <v>8</v>
      </c>
      <c r="M20" s="38">
        <f>SUM(L20-0.255)</f>
        <v>7.7450000000000001</v>
      </c>
      <c r="N20" s="38">
        <f t="shared" ref="N20:S20" si="9">SUM(M20-0.255)</f>
        <v>7.49</v>
      </c>
      <c r="O20" s="38">
        <f t="shared" si="9"/>
        <v>7.2350000000000003</v>
      </c>
      <c r="P20" s="38">
        <f t="shared" si="9"/>
        <v>6.98</v>
      </c>
      <c r="Q20" s="38">
        <f t="shared" si="9"/>
        <v>6.7250000000000005</v>
      </c>
      <c r="R20" s="38">
        <f t="shared" si="9"/>
        <v>6.4700000000000006</v>
      </c>
      <c r="S20" s="38">
        <f t="shared" si="9"/>
        <v>6.2150000000000007</v>
      </c>
      <c r="T20" s="37" t="s">
        <v>147</v>
      </c>
      <c r="U20" s="36" t="s">
        <v>147</v>
      </c>
      <c r="V20" s="36" t="s">
        <v>147</v>
      </c>
      <c r="W20" s="36" t="s">
        <v>147</v>
      </c>
      <c r="X20" s="36" t="s">
        <v>147</v>
      </c>
      <c r="Y20" s="36" t="s">
        <v>147</v>
      </c>
      <c r="Z20" s="36" t="s">
        <v>147</v>
      </c>
      <c r="AA20" s="36" t="s">
        <v>147</v>
      </c>
      <c r="AB20" s="36" t="s">
        <v>147</v>
      </c>
      <c r="AC20" s="36" t="s">
        <v>147</v>
      </c>
      <c r="AD20" s="36" t="s">
        <v>147</v>
      </c>
      <c r="AE20" s="36" t="s">
        <v>147</v>
      </c>
      <c r="AF20" s="36" t="s">
        <v>147</v>
      </c>
      <c r="AG20" s="36" t="s">
        <v>147</v>
      </c>
      <c r="AH20" s="36" t="s">
        <v>147</v>
      </c>
      <c r="AI20" s="36" t="s">
        <v>147</v>
      </c>
      <c r="AJ20" s="36" t="s">
        <v>147</v>
      </c>
      <c r="AK20" s="36" t="s">
        <v>147</v>
      </c>
      <c r="AL20" s="36" t="s">
        <v>147</v>
      </c>
      <c r="AM20" s="36" t="s">
        <v>147</v>
      </c>
      <c r="AN20" s="61">
        <f t="shared" si="1"/>
        <v>0.153</v>
      </c>
    </row>
    <row r="21" spans="1:40">
      <c r="A21" s="62" t="s">
        <v>172</v>
      </c>
      <c r="B21" s="44" t="s">
        <v>173</v>
      </c>
      <c r="C21" s="32" t="s">
        <v>174</v>
      </c>
      <c r="D21" s="33">
        <v>34</v>
      </c>
      <c r="E21" s="33">
        <v>26.04</v>
      </c>
      <c r="F21" s="33">
        <v>20.64</v>
      </c>
      <c r="G21" s="33">
        <v>12</v>
      </c>
      <c r="H21" s="33">
        <v>11</v>
      </c>
      <c r="I21" s="33">
        <v>10</v>
      </c>
      <c r="J21" s="33">
        <v>9</v>
      </c>
      <c r="K21" s="33">
        <v>8</v>
      </c>
      <c r="L21" s="38">
        <v>6</v>
      </c>
      <c r="M21" s="38">
        <f>SUM(L21-0.17)</f>
        <v>5.83</v>
      </c>
      <c r="N21" s="38">
        <f t="shared" ref="N21:S22" si="10">SUM(M21-0.17)</f>
        <v>5.66</v>
      </c>
      <c r="O21" s="38">
        <f t="shared" si="10"/>
        <v>5.49</v>
      </c>
      <c r="P21" s="38">
        <f t="shared" si="10"/>
        <v>5.32</v>
      </c>
      <c r="Q21" s="38">
        <f t="shared" si="10"/>
        <v>5.15</v>
      </c>
      <c r="R21" s="38">
        <f t="shared" si="10"/>
        <v>4.9800000000000004</v>
      </c>
      <c r="S21" s="38">
        <f t="shared" si="10"/>
        <v>4.8100000000000005</v>
      </c>
      <c r="T21" s="37" t="s">
        <v>147</v>
      </c>
      <c r="U21" s="36" t="s">
        <v>147</v>
      </c>
      <c r="V21" s="36" t="s">
        <v>147</v>
      </c>
      <c r="W21" s="36" t="s">
        <v>147</v>
      </c>
      <c r="X21" s="36" t="s">
        <v>147</v>
      </c>
      <c r="Y21" s="36" t="s">
        <v>147</v>
      </c>
      <c r="Z21" s="36" t="s">
        <v>147</v>
      </c>
      <c r="AA21" s="36" t="s">
        <v>147</v>
      </c>
      <c r="AB21" s="36" t="s">
        <v>147</v>
      </c>
      <c r="AC21" s="36" t="s">
        <v>147</v>
      </c>
      <c r="AD21" s="36" t="s">
        <v>147</v>
      </c>
      <c r="AE21" s="36" t="s">
        <v>147</v>
      </c>
      <c r="AF21" s="36" t="s">
        <v>147</v>
      </c>
      <c r="AG21" s="36" t="s">
        <v>147</v>
      </c>
      <c r="AH21" s="36" t="s">
        <v>147</v>
      </c>
      <c r="AI21" s="36" t="s">
        <v>147</v>
      </c>
      <c r="AJ21" s="36" t="s">
        <v>147</v>
      </c>
      <c r="AK21" s="36" t="s">
        <v>147</v>
      </c>
      <c r="AL21" s="36" t="s">
        <v>147</v>
      </c>
      <c r="AM21" s="36" t="s">
        <v>147</v>
      </c>
      <c r="AN21" s="61">
        <f t="shared" si="1"/>
        <v>0.10199999999999999</v>
      </c>
    </row>
    <row r="22" spans="1:40">
      <c r="A22" s="62" t="s">
        <v>175</v>
      </c>
      <c r="B22" s="44" t="s">
        <v>176</v>
      </c>
      <c r="C22" s="32" t="s">
        <v>177</v>
      </c>
      <c r="D22" s="33">
        <v>34</v>
      </c>
      <c r="E22" s="33">
        <v>26.04</v>
      </c>
      <c r="F22" s="33">
        <v>20.64</v>
      </c>
      <c r="G22" s="33">
        <v>12</v>
      </c>
      <c r="H22" s="33">
        <v>11</v>
      </c>
      <c r="I22" s="33">
        <v>10</v>
      </c>
      <c r="J22" s="33">
        <v>9</v>
      </c>
      <c r="K22" s="33">
        <v>8</v>
      </c>
      <c r="L22" s="38">
        <v>6</v>
      </c>
      <c r="M22" s="38">
        <f>SUM(L22-0.17)</f>
        <v>5.83</v>
      </c>
      <c r="N22" s="38">
        <f t="shared" si="10"/>
        <v>5.66</v>
      </c>
      <c r="O22" s="38">
        <f t="shared" si="10"/>
        <v>5.49</v>
      </c>
      <c r="P22" s="38">
        <f t="shared" si="10"/>
        <v>5.32</v>
      </c>
      <c r="Q22" s="38">
        <f t="shared" si="10"/>
        <v>5.15</v>
      </c>
      <c r="R22" s="38">
        <f t="shared" si="10"/>
        <v>4.9800000000000004</v>
      </c>
      <c r="S22" s="38">
        <f t="shared" si="10"/>
        <v>4.8100000000000005</v>
      </c>
      <c r="T22" s="36" t="s">
        <v>147</v>
      </c>
      <c r="U22" s="36" t="s">
        <v>147</v>
      </c>
      <c r="V22" s="36" t="s">
        <v>147</v>
      </c>
      <c r="W22" s="36" t="s">
        <v>147</v>
      </c>
      <c r="X22" s="36" t="s">
        <v>147</v>
      </c>
      <c r="Y22" s="36" t="s">
        <v>147</v>
      </c>
      <c r="Z22" s="36" t="s">
        <v>147</v>
      </c>
      <c r="AA22" s="36" t="s">
        <v>147</v>
      </c>
      <c r="AB22" s="36" t="s">
        <v>147</v>
      </c>
      <c r="AC22" s="36" t="s">
        <v>147</v>
      </c>
      <c r="AD22" s="36" t="s">
        <v>147</v>
      </c>
      <c r="AE22" s="36" t="s">
        <v>147</v>
      </c>
      <c r="AF22" s="36" t="s">
        <v>147</v>
      </c>
      <c r="AG22" s="36" t="s">
        <v>147</v>
      </c>
      <c r="AH22" s="36" t="s">
        <v>147</v>
      </c>
      <c r="AI22" s="36" t="s">
        <v>147</v>
      </c>
      <c r="AJ22" s="36" t="s">
        <v>147</v>
      </c>
      <c r="AK22" s="36" t="s">
        <v>147</v>
      </c>
      <c r="AL22" s="36" t="s">
        <v>147</v>
      </c>
      <c r="AM22" s="36" t="s">
        <v>147</v>
      </c>
      <c r="AN22" s="61">
        <f t="shared" si="1"/>
        <v>0.10199999999999999</v>
      </c>
    </row>
    <row r="23" spans="1:40">
      <c r="A23" s="62" t="s">
        <v>178</v>
      </c>
      <c r="B23" s="44" t="s">
        <v>179</v>
      </c>
      <c r="C23" s="32" t="s">
        <v>180</v>
      </c>
      <c r="D23" s="33">
        <v>25.5</v>
      </c>
      <c r="E23" s="33">
        <v>19.53</v>
      </c>
      <c r="F23" s="33">
        <v>15.48</v>
      </c>
      <c r="G23" s="33">
        <v>9</v>
      </c>
      <c r="H23" s="33">
        <v>8.25</v>
      </c>
      <c r="I23" s="33">
        <v>7.5</v>
      </c>
      <c r="J23" s="33">
        <v>6.75</v>
      </c>
      <c r="K23" s="33">
        <v>6</v>
      </c>
      <c r="L23" s="38">
        <v>5</v>
      </c>
      <c r="M23" s="38">
        <f>SUM(L23-0.1275)</f>
        <v>4.8724999999999996</v>
      </c>
      <c r="N23" s="38">
        <f t="shared" ref="N23:S23" si="11">SUM(M23-0.1275)</f>
        <v>4.7449999999999992</v>
      </c>
      <c r="O23" s="38">
        <f t="shared" si="11"/>
        <v>4.6174999999999988</v>
      </c>
      <c r="P23" s="38">
        <f t="shared" si="11"/>
        <v>4.4899999999999984</v>
      </c>
      <c r="Q23" s="38">
        <f t="shared" si="11"/>
        <v>4.362499999999998</v>
      </c>
      <c r="R23" s="38">
        <f t="shared" si="11"/>
        <v>4.2349999999999977</v>
      </c>
      <c r="S23" s="38">
        <f t="shared" si="11"/>
        <v>4.1074999999999973</v>
      </c>
      <c r="T23" s="36" t="s">
        <v>147</v>
      </c>
      <c r="U23" s="36" t="s">
        <v>147</v>
      </c>
      <c r="V23" s="36" t="s">
        <v>147</v>
      </c>
      <c r="W23" s="36" t="s">
        <v>147</v>
      </c>
      <c r="X23" s="36" t="s">
        <v>147</v>
      </c>
      <c r="Y23" s="36" t="s">
        <v>147</v>
      </c>
      <c r="Z23" s="36" t="s">
        <v>147</v>
      </c>
      <c r="AA23" s="36" t="s">
        <v>147</v>
      </c>
      <c r="AB23" s="36" t="s">
        <v>147</v>
      </c>
      <c r="AC23" s="36" t="s">
        <v>147</v>
      </c>
      <c r="AD23" s="36" t="s">
        <v>147</v>
      </c>
      <c r="AE23" s="36" t="s">
        <v>147</v>
      </c>
      <c r="AF23" s="36" t="s">
        <v>147</v>
      </c>
      <c r="AG23" s="36" t="s">
        <v>147</v>
      </c>
      <c r="AH23" s="36" t="s">
        <v>147</v>
      </c>
      <c r="AI23" s="36" t="s">
        <v>147</v>
      </c>
      <c r="AJ23" s="36" t="s">
        <v>147</v>
      </c>
      <c r="AK23" s="36" t="s">
        <v>147</v>
      </c>
      <c r="AL23" s="36" t="s">
        <v>147</v>
      </c>
      <c r="AM23" s="36" t="s">
        <v>147</v>
      </c>
      <c r="AN23" s="61">
        <f t="shared" si="1"/>
        <v>7.6499999999999999E-2</v>
      </c>
    </row>
    <row r="24" spans="1:40">
      <c r="A24" s="62" t="s">
        <v>181</v>
      </c>
      <c r="B24" s="44" t="s">
        <v>182</v>
      </c>
      <c r="C24" s="32" t="s">
        <v>183</v>
      </c>
      <c r="D24" s="33">
        <v>21.25</v>
      </c>
      <c r="E24" s="33">
        <v>14.5</v>
      </c>
      <c r="F24" s="33">
        <v>11.5</v>
      </c>
      <c r="G24" s="33">
        <v>7</v>
      </c>
      <c r="H24" s="33">
        <v>6.5</v>
      </c>
      <c r="I24" s="33">
        <v>6</v>
      </c>
      <c r="J24" s="33">
        <v>5.5</v>
      </c>
      <c r="K24" s="33">
        <v>5</v>
      </c>
      <c r="L24" s="38">
        <v>4</v>
      </c>
      <c r="M24" s="38">
        <f>SUM(L24-0.10625)</f>
        <v>3.8937499999999998</v>
      </c>
      <c r="N24" s="38">
        <f t="shared" ref="N24:S24" si="12">SUM(M24-0.10625)</f>
        <v>3.7874999999999996</v>
      </c>
      <c r="O24" s="38">
        <f t="shared" si="12"/>
        <v>3.6812499999999995</v>
      </c>
      <c r="P24" s="38">
        <f t="shared" si="12"/>
        <v>3.5749999999999993</v>
      </c>
      <c r="Q24" s="38">
        <f t="shared" si="12"/>
        <v>3.4687499999999991</v>
      </c>
      <c r="R24" s="38">
        <f t="shared" si="12"/>
        <v>3.3624999999999989</v>
      </c>
      <c r="S24" s="38">
        <f t="shared" si="12"/>
        <v>3.2562499999999988</v>
      </c>
      <c r="T24" s="36" t="s">
        <v>147</v>
      </c>
      <c r="U24" s="36" t="s">
        <v>147</v>
      </c>
      <c r="V24" s="36" t="s">
        <v>147</v>
      </c>
      <c r="W24" s="36" t="s">
        <v>147</v>
      </c>
      <c r="X24" s="36" t="s">
        <v>147</v>
      </c>
      <c r="Y24" s="36" t="s">
        <v>147</v>
      </c>
      <c r="Z24" s="36" t="s">
        <v>147</v>
      </c>
      <c r="AA24" s="36" t="s">
        <v>147</v>
      </c>
      <c r="AB24" s="36" t="s">
        <v>147</v>
      </c>
      <c r="AC24" s="36" t="s">
        <v>147</v>
      </c>
      <c r="AD24" s="36" t="s">
        <v>147</v>
      </c>
      <c r="AE24" s="36" t="s">
        <v>147</v>
      </c>
      <c r="AF24" s="36" t="s">
        <v>147</v>
      </c>
      <c r="AG24" s="36" t="s">
        <v>147</v>
      </c>
      <c r="AH24" s="36" t="s">
        <v>147</v>
      </c>
      <c r="AI24" s="36" t="s">
        <v>147</v>
      </c>
      <c r="AJ24" s="36" t="s">
        <v>147</v>
      </c>
      <c r="AK24" s="36" t="s">
        <v>147</v>
      </c>
      <c r="AL24" s="36" t="s">
        <v>147</v>
      </c>
      <c r="AM24" s="36" t="s">
        <v>147</v>
      </c>
      <c r="AN24" s="61">
        <f t="shared" si="1"/>
        <v>6.3750000000000001E-2</v>
      </c>
    </row>
    <row r="25" spans="1:40">
      <c r="A25" s="62" t="s">
        <v>184</v>
      </c>
      <c r="B25" s="44" t="s">
        <v>185</v>
      </c>
      <c r="C25" s="32" t="s">
        <v>186</v>
      </c>
      <c r="D25" s="33">
        <v>17</v>
      </c>
      <c r="E25" s="33">
        <v>13.02</v>
      </c>
      <c r="F25" s="33">
        <v>10.32</v>
      </c>
      <c r="G25" s="33">
        <v>6</v>
      </c>
      <c r="H25" s="33">
        <v>5.5</v>
      </c>
      <c r="I25" s="33">
        <v>5</v>
      </c>
      <c r="J25" s="33">
        <v>4.5</v>
      </c>
      <c r="K25" s="33">
        <v>4</v>
      </c>
      <c r="L25" s="38">
        <v>3</v>
      </c>
      <c r="M25" s="38">
        <f>SUM(L25-0.085)</f>
        <v>2.915</v>
      </c>
      <c r="N25" s="38">
        <f t="shared" ref="N25:S25" si="13">SUM(M25-0.085)</f>
        <v>2.83</v>
      </c>
      <c r="O25" s="38">
        <f t="shared" si="13"/>
        <v>2.7450000000000001</v>
      </c>
      <c r="P25" s="38">
        <f t="shared" si="13"/>
        <v>2.66</v>
      </c>
      <c r="Q25" s="38">
        <f t="shared" si="13"/>
        <v>2.5750000000000002</v>
      </c>
      <c r="R25" s="38">
        <f t="shared" si="13"/>
        <v>2.4900000000000002</v>
      </c>
      <c r="S25" s="38">
        <f t="shared" si="13"/>
        <v>2.4050000000000002</v>
      </c>
      <c r="T25" s="36" t="s">
        <v>147</v>
      </c>
      <c r="U25" s="36" t="s">
        <v>147</v>
      </c>
      <c r="V25" s="36" t="s">
        <v>147</v>
      </c>
      <c r="W25" s="36" t="s">
        <v>147</v>
      </c>
      <c r="X25" s="36" t="s">
        <v>147</v>
      </c>
      <c r="Y25" s="36" t="s">
        <v>147</v>
      </c>
      <c r="Z25" s="36" t="s">
        <v>147</v>
      </c>
      <c r="AA25" s="36" t="s">
        <v>147</v>
      </c>
      <c r="AB25" s="36" t="s">
        <v>147</v>
      </c>
      <c r="AC25" s="36" t="s">
        <v>147</v>
      </c>
      <c r="AD25" s="36" t="s">
        <v>147</v>
      </c>
      <c r="AE25" s="36" t="s">
        <v>147</v>
      </c>
      <c r="AF25" s="36" t="s">
        <v>147</v>
      </c>
      <c r="AG25" s="36" t="s">
        <v>147</v>
      </c>
      <c r="AH25" s="36" t="s">
        <v>147</v>
      </c>
      <c r="AI25" s="36" t="s">
        <v>147</v>
      </c>
      <c r="AJ25" s="36" t="s">
        <v>147</v>
      </c>
      <c r="AK25" s="36" t="s">
        <v>147</v>
      </c>
      <c r="AL25" s="36" t="s">
        <v>147</v>
      </c>
      <c r="AM25" s="36" t="s">
        <v>147</v>
      </c>
      <c r="AN25" s="61">
        <f t="shared" si="1"/>
        <v>5.0999999999999997E-2</v>
      </c>
    </row>
    <row r="26" spans="1:40" ht="24.75" thickBot="1">
      <c r="A26" s="39" t="s">
        <v>187</v>
      </c>
      <c r="B26" s="45" t="s">
        <v>188</v>
      </c>
      <c r="C26" s="23" t="s">
        <v>189</v>
      </c>
      <c r="D26" s="40">
        <v>11.48</v>
      </c>
      <c r="E26" s="40">
        <v>8.7899999999999991</v>
      </c>
      <c r="F26" s="40">
        <v>6.97</v>
      </c>
      <c r="G26" s="40">
        <v>4.05</v>
      </c>
      <c r="H26" s="40">
        <v>3.71</v>
      </c>
      <c r="I26" s="40">
        <v>3.38</v>
      </c>
      <c r="J26" s="40">
        <v>3.04</v>
      </c>
      <c r="K26" s="40">
        <v>2.7</v>
      </c>
      <c r="L26" s="41">
        <v>2</v>
      </c>
      <c r="M26" s="41">
        <f>SUM(L26-0.0574)</f>
        <v>1.9426000000000001</v>
      </c>
      <c r="N26" s="41">
        <f t="shared" ref="N26:AA26" si="14">SUM(M26-0.0574)</f>
        <v>1.8852000000000002</v>
      </c>
      <c r="O26" s="41">
        <f t="shared" si="14"/>
        <v>1.8278000000000003</v>
      </c>
      <c r="P26" s="41">
        <f t="shared" si="14"/>
        <v>1.7704000000000004</v>
      </c>
      <c r="Q26" s="41">
        <f t="shared" si="14"/>
        <v>1.7130000000000005</v>
      </c>
      <c r="R26" s="41">
        <f t="shared" si="14"/>
        <v>1.6556000000000006</v>
      </c>
      <c r="S26" s="41">
        <f t="shared" si="14"/>
        <v>1.5982000000000007</v>
      </c>
      <c r="T26" s="41">
        <v>1.3</v>
      </c>
      <c r="U26" s="41">
        <f t="shared" si="14"/>
        <v>1.2426000000000001</v>
      </c>
      <c r="V26" s="41">
        <f t="shared" si="14"/>
        <v>1.1852000000000003</v>
      </c>
      <c r="W26" s="41">
        <f t="shared" si="14"/>
        <v>1.1278000000000004</v>
      </c>
      <c r="X26" s="41">
        <f t="shared" si="14"/>
        <v>1.0704000000000005</v>
      </c>
      <c r="Y26" s="41">
        <f t="shared" si="14"/>
        <v>1.0130000000000006</v>
      </c>
      <c r="Z26" s="41">
        <f t="shared" si="14"/>
        <v>0.95560000000000056</v>
      </c>
      <c r="AA26" s="41">
        <f t="shared" si="14"/>
        <v>0.89820000000000055</v>
      </c>
      <c r="AB26" s="42" t="s">
        <v>147</v>
      </c>
      <c r="AC26" s="42" t="s">
        <v>147</v>
      </c>
      <c r="AD26" s="42" t="s">
        <v>147</v>
      </c>
      <c r="AE26" s="42" t="s">
        <v>147</v>
      </c>
      <c r="AF26" s="42" t="s">
        <v>147</v>
      </c>
      <c r="AG26" s="42" t="s">
        <v>147</v>
      </c>
      <c r="AH26" s="42" t="s">
        <v>147</v>
      </c>
      <c r="AI26" s="42" t="s">
        <v>147</v>
      </c>
      <c r="AJ26" s="42" t="s">
        <v>147</v>
      </c>
      <c r="AK26" s="42" t="s">
        <v>147</v>
      </c>
      <c r="AL26" s="42" t="s">
        <v>147</v>
      </c>
      <c r="AM26" s="42" t="s">
        <v>147</v>
      </c>
      <c r="AN26" s="43">
        <f t="shared" si="1"/>
        <v>3.4439999999999998E-2</v>
      </c>
    </row>
  </sheetData>
  <mergeCells count="42">
    <mergeCell ref="A5:AN5"/>
    <mergeCell ref="A7:A9"/>
    <mergeCell ref="B7:B9"/>
    <mergeCell ref="C7:C9"/>
    <mergeCell ref="D7:AM7"/>
    <mergeCell ref="D8:D9"/>
    <mergeCell ref="E8:E9"/>
    <mergeCell ref="F8:F9"/>
    <mergeCell ref="G8:G9"/>
    <mergeCell ref="H8:H9"/>
    <mergeCell ref="T8:T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AF8:AF9"/>
    <mergeCell ref="U8:U9"/>
    <mergeCell ref="V8:V9"/>
    <mergeCell ref="W8:W9"/>
    <mergeCell ref="X8:X9"/>
    <mergeCell ref="Y8:Y9"/>
    <mergeCell ref="Z8:Z9"/>
    <mergeCell ref="AA8:AA9"/>
    <mergeCell ref="AB8:AB9"/>
    <mergeCell ref="AC8:AC9"/>
    <mergeCell ref="AD8:AD9"/>
    <mergeCell ref="AE8:AE9"/>
    <mergeCell ref="AM8:AM9"/>
    <mergeCell ref="AN8:AN9"/>
    <mergeCell ref="AG8:AG9"/>
    <mergeCell ref="AH8:AH9"/>
    <mergeCell ref="AI8:AI9"/>
    <mergeCell ref="AJ8:AJ9"/>
    <mergeCell ref="AK8:AK9"/>
    <mergeCell ref="AL8:AL9"/>
  </mergeCells>
  <pageMargins left="0.70866141732283472" right="0.70866141732283472" top="0.74803149606299213" bottom="0.74803149606299213" header="0.31496062992125984" footer="0.31496062992125984"/>
  <pageSetup paperSize="9" scale="67" fitToWidth="2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5"/>
  <sheetViews>
    <sheetView workbookViewId="0">
      <selection activeCell="AA6" sqref="AA6"/>
    </sheetView>
  </sheetViews>
  <sheetFormatPr defaultRowHeight="15"/>
  <cols>
    <col min="1" max="1" width="49.85546875" customWidth="1"/>
  </cols>
  <sheetData>
    <row r="1" spans="1:1">
      <c r="A1" s="17" t="s">
        <v>190</v>
      </c>
    </row>
    <row r="2" spans="1:1" s="19" customFormat="1" ht="15" customHeight="1">
      <c r="A2" s="18" t="s">
        <v>191</v>
      </c>
    </row>
    <row r="3" spans="1:1" s="19" customFormat="1" ht="15" customHeight="1">
      <c r="A3" s="18" t="s">
        <v>192</v>
      </c>
    </row>
    <row r="4" spans="1:1" s="19" customFormat="1" ht="15" customHeight="1">
      <c r="A4" s="18" t="s">
        <v>193</v>
      </c>
    </row>
    <row r="5" spans="1:1" s="19" customFormat="1" ht="15" customHeight="1">
      <c r="A5" s="18" t="s">
        <v>194</v>
      </c>
    </row>
    <row r="6" spans="1:1" s="19" customFormat="1" ht="15" customHeight="1">
      <c r="A6" s="18" t="s">
        <v>195</v>
      </c>
    </row>
    <row r="7" spans="1:1" s="19" customFormat="1" ht="15" customHeight="1">
      <c r="A7" s="18" t="s">
        <v>196</v>
      </c>
    </row>
    <row r="8" spans="1:1" s="19" customFormat="1" ht="15" customHeight="1">
      <c r="A8" s="18" t="s">
        <v>197</v>
      </c>
    </row>
    <row r="9" spans="1:1" s="19" customFormat="1" ht="15" customHeight="1">
      <c r="A9" s="18" t="s">
        <v>198</v>
      </c>
    </row>
    <row r="10" spans="1:1" s="19" customFormat="1" ht="15" customHeight="1">
      <c r="A10" s="18" t="s">
        <v>199</v>
      </c>
    </row>
    <row r="11" spans="1:1" s="19" customFormat="1" ht="15" customHeight="1">
      <c r="A11" s="18" t="s">
        <v>200</v>
      </c>
    </row>
    <row r="12" spans="1:1" s="19" customFormat="1" ht="15" customHeight="1">
      <c r="A12" s="18" t="s">
        <v>201</v>
      </c>
    </row>
    <row r="13" spans="1:1" s="19" customFormat="1" ht="15" customHeight="1">
      <c r="A13" s="18" t="s">
        <v>202</v>
      </c>
    </row>
    <row r="14" spans="1:1" s="19" customFormat="1" ht="15" customHeight="1">
      <c r="A14" s="18" t="s">
        <v>203</v>
      </c>
    </row>
    <row r="15" spans="1:1" s="19" customFormat="1" ht="15" customHeight="1">
      <c r="A15" s="18" t="s">
        <v>204</v>
      </c>
    </row>
    <row r="16" spans="1:1" s="19" customFormat="1" ht="15" customHeight="1">
      <c r="A16" s="18" t="s">
        <v>205</v>
      </c>
    </row>
    <row r="17" spans="1:1" s="19" customFormat="1" ht="15" customHeight="1">
      <c r="A17" s="18" t="s">
        <v>206</v>
      </c>
    </row>
    <row r="18" spans="1:1" s="19" customFormat="1" ht="15" customHeight="1">
      <c r="A18" s="18" t="s">
        <v>207</v>
      </c>
    </row>
    <row r="19" spans="1:1" s="19" customFormat="1" ht="15" customHeight="1">
      <c r="A19" s="18" t="s">
        <v>208</v>
      </c>
    </row>
    <row r="20" spans="1:1" s="19" customFormat="1" ht="15" customHeight="1">
      <c r="A20" s="18" t="s">
        <v>209</v>
      </c>
    </row>
    <row r="21" spans="1:1" s="19" customFormat="1" ht="15" customHeight="1">
      <c r="A21" s="18" t="s">
        <v>210</v>
      </c>
    </row>
    <row r="22" spans="1:1" s="19" customFormat="1" ht="15" customHeight="1">
      <c r="A22" s="18" t="s">
        <v>211</v>
      </c>
    </row>
    <row r="23" spans="1:1" s="19" customFormat="1" ht="15" customHeight="1">
      <c r="A23" s="18" t="s">
        <v>212</v>
      </c>
    </row>
    <row r="24" spans="1:1" s="19" customFormat="1" ht="15" customHeight="1">
      <c r="A24" s="18" t="s">
        <v>213</v>
      </c>
    </row>
    <row r="25" spans="1:1" s="19" customFormat="1" ht="15" customHeight="1">
      <c r="A25" s="18" t="s">
        <v>214</v>
      </c>
    </row>
    <row r="26" spans="1:1" s="19" customFormat="1" ht="15" customHeight="1">
      <c r="A26" s="18" t="s">
        <v>215</v>
      </c>
    </row>
    <row r="27" spans="1:1" s="19" customFormat="1" ht="15" customHeight="1">
      <c r="A27" s="18" t="s">
        <v>216</v>
      </c>
    </row>
    <row r="28" spans="1:1" s="19" customFormat="1" ht="15" customHeight="1">
      <c r="A28" s="18" t="s">
        <v>217</v>
      </c>
    </row>
    <row r="29" spans="1:1" s="19" customFormat="1" ht="15" customHeight="1">
      <c r="A29" s="18" t="s">
        <v>218</v>
      </c>
    </row>
    <row r="30" spans="1:1" s="19" customFormat="1" ht="15" customHeight="1">
      <c r="A30" s="18" t="s">
        <v>219</v>
      </c>
    </row>
    <row r="31" spans="1:1" s="19" customFormat="1" ht="15" customHeight="1">
      <c r="A31" s="18" t="s">
        <v>220</v>
      </c>
    </row>
    <row r="32" spans="1:1" s="19" customFormat="1" ht="15" customHeight="1">
      <c r="A32" s="18" t="s">
        <v>221</v>
      </c>
    </row>
    <row r="33" spans="1:1" s="19" customFormat="1" ht="15" customHeight="1">
      <c r="A33" s="18" t="s">
        <v>222</v>
      </c>
    </row>
    <row r="34" spans="1:1" s="19" customFormat="1" ht="15" customHeight="1">
      <c r="A34" s="18" t="s">
        <v>223</v>
      </c>
    </row>
    <row r="35" spans="1:1" s="19" customFormat="1" ht="15" customHeight="1">
      <c r="A35" s="18" t="s">
        <v>224</v>
      </c>
    </row>
    <row r="36" spans="1:1" s="19" customFormat="1" ht="15" customHeight="1">
      <c r="A36" s="18" t="s">
        <v>225</v>
      </c>
    </row>
    <row r="37" spans="1:1" s="19" customFormat="1" ht="15" customHeight="1">
      <c r="A37" s="18" t="s">
        <v>226</v>
      </c>
    </row>
    <row r="38" spans="1:1" s="19" customFormat="1" ht="15" customHeight="1">
      <c r="A38" s="18" t="s">
        <v>227</v>
      </c>
    </row>
    <row r="39" spans="1:1" s="19" customFormat="1" ht="15" customHeight="1">
      <c r="A39" s="18" t="s">
        <v>228</v>
      </c>
    </row>
    <row r="40" spans="1:1" s="19" customFormat="1" ht="15" customHeight="1">
      <c r="A40" s="18" t="s">
        <v>229</v>
      </c>
    </row>
    <row r="41" spans="1:1" s="19" customFormat="1" ht="15" customHeight="1">
      <c r="A41" s="18" t="s">
        <v>230</v>
      </c>
    </row>
    <row r="42" spans="1:1" s="19" customFormat="1" ht="15" customHeight="1">
      <c r="A42" s="18" t="s">
        <v>231</v>
      </c>
    </row>
    <row r="43" spans="1:1" s="19" customFormat="1" ht="15" customHeight="1">
      <c r="A43" s="18" t="s">
        <v>2</v>
      </c>
    </row>
    <row r="44" spans="1:1" s="19" customFormat="1" ht="15" customHeight="1">
      <c r="A44" s="18" t="s">
        <v>232</v>
      </c>
    </row>
    <row r="45" spans="1:1" s="19" customFormat="1" ht="15" customHeight="1">
      <c r="A45" s="18" t="s">
        <v>233</v>
      </c>
    </row>
    <row r="46" spans="1:1" s="19" customFormat="1" ht="15" customHeight="1">
      <c r="A46" s="18" t="s">
        <v>234</v>
      </c>
    </row>
    <row r="47" spans="1:1" s="19" customFormat="1" ht="15" customHeight="1">
      <c r="A47" s="18" t="s">
        <v>235</v>
      </c>
    </row>
    <row r="48" spans="1:1" s="19" customFormat="1" ht="15" customHeight="1">
      <c r="A48" s="18" t="s">
        <v>236</v>
      </c>
    </row>
    <row r="49" spans="1:1" s="19" customFormat="1" ht="15" customHeight="1">
      <c r="A49" s="18" t="s">
        <v>237</v>
      </c>
    </row>
    <row r="50" spans="1:1" s="19" customFormat="1" ht="15" customHeight="1">
      <c r="A50" s="18" t="s">
        <v>238</v>
      </c>
    </row>
    <row r="51" spans="1:1" s="19" customFormat="1" ht="15" customHeight="1">
      <c r="A51" s="18" t="s">
        <v>239</v>
      </c>
    </row>
    <row r="52" spans="1:1" s="19" customFormat="1" ht="15" customHeight="1">
      <c r="A52" s="18" t="s">
        <v>240</v>
      </c>
    </row>
    <row r="53" spans="1:1" s="19" customFormat="1" ht="15" customHeight="1">
      <c r="A53" s="18" t="s">
        <v>241</v>
      </c>
    </row>
    <row r="54" spans="1:1" s="19" customFormat="1" ht="15" customHeight="1">
      <c r="A54" s="18" t="s">
        <v>242</v>
      </c>
    </row>
    <row r="55" spans="1:1" s="19" customFormat="1" ht="15" customHeight="1">
      <c r="A55" s="18" t="s">
        <v>243</v>
      </c>
    </row>
    <row r="56" spans="1:1" s="19" customFormat="1" ht="15" customHeight="1">
      <c r="A56" s="18" t="s">
        <v>244</v>
      </c>
    </row>
    <row r="57" spans="1:1" s="19" customFormat="1" ht="15" customHeight="1">
      <c r="A57" s="18" t="s">
        <v>245</v>
      </c>
    </row>
    <row r="58" spans="1:1" s="19" customFormat="1" ht="15" customHeight="1">
      <c r="A58" s="18" t="s">
        <v>246</v>
      </c>
    </row>
    <row r="59" spans="1:1" s="19" customFormat="1" ht="15" customHeight="1">
      <c r="A59" s="18" t="s">
        <v>247</v>
      </c>
    </row>
    <row r="60" spans="1:1" s="19" customFormat="1" ht="15" customHeight="1">
      <c r="A60" s="18" t="s">
        <v>248</v>
      </c>
    </row>
    <row r="61" spans="1:1" s="19" customFormat="1" ht="15" customHeight="1">
      <c r="A61" s="18" t="s">
        <v>249</v>
      </c>
    </row>
    <row r="62" spans="1:1" s="19" customFormat="1" ht="15" customHeight="1">
      <c r="A62" s="18" t="s">
        <v>250</v>
      </c>
    </row>
    <row r="63" spans="1:1" s="19" customFormat="1" ht="15" customHeight="1">
      <c r="A63" s="18" t="s">
        <v>251</v>
      </c>
    </row>
    <row r="64" spans="1:1" s="19" customFormat="1" ht="15" customHeight="1">
      <c r="A64" s="18" t="s">
        <v>252</v>
      </c>
    </row>
    <row r="65" spans="1:1" s="19" customFormat="1" ht="15" customHeight="1">
      <c r="A65" s="18" t="s">
        <v>253</v>
      </c>
    </row>
    <row r="66" spans="1:1" s="19" customFormat="1" ht="15" customHeight="1">
      <c r="A66" s="18" t="s">
        <v>254</v>
      </c>
    </row>
    <row r="67" spans="1:1" s="19" customFormat="1" ht="15" customHeight="1">
      <c r="A67" s="18" t="s">
        <v>255</v>
      </c>
    </row>
    <row r="68" spans="1:1" s="19" customFormat="1" ht="15" customHeight="1">
      <c r="A68" s="18" t="s">
        <v>256</v>
      </c>
    </row>
    <row r="69" spans="1:1" s="19" customFormat="1" ht="15" customHeight="1">
      <c r="A69" s="18" t="s">
        <v>257</v>
      </c>
    </row>
    <row r="70" spans="1:1" s="19" customFormat="1" ht="15" customHeight="1">
      <c r="A70" s="18" t="s">
        <v>258</v>
      </c>
    </row>
    <row r="71" spans="1:1" s="19" customFormat="1" ht="15" customHeight="1">
      <c r="A71" s="18" t="s">
        <v>259</v>
      </c>
    </row>
    <row r="72" spans="1:1" s="19" customFormat="1" ht="15" customHeight="1">
      <c r="A72" s="18" t="s">
        <v>260</v>
      </c>
    </row>
    <row r="73" spans="1:1" s="19" customFormat="1" ht="15" customHeight="1">
      <c r="A73" s="18" t="s">
        <v>261</v>
      </c>
    </row>
    <row r="74" spans="1:1" s="19" customFormat="1" ht="15" customHeight="1">
      <c r="A74" s="18" t="s">
        <v>262</v>
      </c>
    </row>
    <row r="75" spans="1:1" s="19" customFormat="1" ht="15" customHeight="1">
      <c r="A75" s="18" t="s">
        <v>263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needDetail xmlns="7B01C687-0C43-44FE-9467-471CFD813E35">false</needDetail>
    <alreadyChecked xmlns="7B01C687-0C43-44FE-9467-471CFD813E35">true</alreadyChecked>
    <Comments xmlns="7B01C687-0C43-44FE-9467-471CFD813E35" xsi:nil="true"/>
    <xd_ProgID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6CB92C11A11C4849B1A04E87CB5CBA3E00AB6A39942B47D549919B250A285567B5" ma:contentTypeVersion="" ma:contentTypeDescription="" ma:contentTypeScope="" ma:versionID="bd1e0a9080afb977a1dbd8c89c9fedb2">
  <xsd:schema xmlns:xsd="http://www.w3.org/2001/XMLSchema" xmlns:xs="http://www.w3.org/2001/XMLSchema" xmlns:p="http://schemas.microsoft.com/office/2006/metadata/properties" xmlns:ns1="http://schemas.microsoft.com/sharepoint/v3" xmlns:ns2="7B01C687-0C43-44FE-9467-471CFD813E35" targetNamespace="http://schemas.microsoft.com/office/2006/metadata/properties" ma:root="true" ma:fieldsID="266970c04938fd2a344a58722c76f3ae" ns1:_="" ns2:_="">
    <xsd:import namespace="http://schemas.microsoft.com/sharepoint/v3"/>
    <xsd:import namespace="7B01C687-0C43-44FE-9467-471CFD813E35"/>
    <xsd:element name="properties">
      <xsd:complexType>
        <xsd:sequence>
          <xsd:element name="documentManagement">
            <xsd:complexType>
              <xsd:all>
                <xsd:element ref="ns1:TemplateUrl" minOccurs="0"/>
                <xsd:element ref="ns1:xd_ProgID" minOccurs="0"/>
                <xsd:element ref="ns1:xd_Signature" minOccurs="0"/>
                <xsd:element ref="ns2:needDetail" minOccurs="0"/>
                <xsd:element ref="ns2:alreadyChecked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emplateUrl" ma:index="1" nillable="true" ma:displayName="Šablono saitas" ma:hidden="true" ma:internalName="TemplateUrl">
      <xsd:simpleType>
        <xsd:restriction base="dms:Text"/>
      </xsd:simpleType>
    </xsd:element>
    <xsd:element name="xd_ProgID" ma:index="2" nillable="true" ma:displayName="HTML failo saitas" ma:hidden="true" ma:internalName="xd_ProgID">
      <xsd:simpleType>
        <xsd:restriction base="dms:Text"/>
      </xsd:simpleType>
    </xsd:element>
    <xsd:element name="xd_Signature" ma:index="3" nillable="true" ma:displayName="Pasirašyta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01C687-0C43-44FE-9467-471CFD813E35" elementFormDefault="qualified">
    <xsd:import namespace="http://schemas.microsoft.com/office/2006/documentManagement/types"/>
    <xsd:import namespace="http://schemas.microsoft.com/office/infopath/2007/PartnerControls"/>
    <xsd:element name="needDetail" ma:index="7" nillable="true" ma:displayName="Reikalingas patikslinimas" ma:internalName="needDetail">
      <xsd:simpleType>
        <xsd:restriction base="dms:Boolean"/>
      </xsd:simpleType>
    </xsd:element>
    <xsd:element name="alreadyChecked" ma:index="8" nillable="true" ma:displayName="Patikrinta" ma:internalName="alreadyChecked">
      <xsd:simpleType>
        <xsd:restriction base="dms:Boolean"/>
      </xsd:simpleType>
    </xsd:element>
    <xsd:element name="Comments" ma:index="9" nillable="true" ma:displayName="Komentarai" ma:internalName="Comment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index="0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7C8BA6-4B1B-4A20-91C7-28354E7435B3}">
  <ds:schemaRefs>
    <ds:schemaRef ds:uri="http://schemas.microsoft.com/office/2006/metadata/properties"/>
    <ds:schemaRef ds:uri="7B01C687-0C43-44FE-9467-471CFD813E35"/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78580F1-9B9A-40F6-B068-F067754922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B01C687-0C43-44FE-9467-471CFD813E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3</vt:i4>
      </vt:variant>
      <vt:variant>
        <vt:lpstr>Įvardinti diapazonai</vt:lpstr>
      </vt:variant>
      <vt:variant>
        <vt:i4>1</vt:i4>
      </vt:variant>
    </vt:vector>
  </HeadingPairs>
  <TitlesOfParts>
    <vt:vector size="4" baseType="lpstr">
      <vt:lpstr>I dalis</vt:lpstr>
      <vt:lpstr>Balų lentelė</vt:lpstr>
      <vt:lpstr>Pripazintos federacijos</vt:lpstr>
      <vt:lpstr>'I dalis'!Print_Area</vt:lpstr>
    </vt:vector>
  </TitlesOfParts>
  <Manager/>
  <Company>Grizli777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 etapas.xlsx</dc:title>
  <dc:subject/>
  <dc:creator>Dell</dc:creator>
  <cp:keywords/>
  <dc:description/>
  <cp:lastModifiedBy>Daukantienė Inga | ŠMSM</cp:lastModifiedBy>
  <cp:revision/>
  <dcterms:created xsi:type="dcterms:W3CDTF">2013-11-12T13:42:11Z</dcterms:created>
  <dcterms:modified xsi:type="dcterms:W3CDTF">2021-03-13T12:03:45Z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0x0101006CB92C11A11C4849B1A04E87CB5CBA3E00AB6A39942B47D549919B250A285567B5</vt:lpwstr>
  </property>
</Properties>
</file>