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externalReferences>
    <externalReference r:id="rId4"/>
  </externalReference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93" i="2" l="1"/>
  <c r="O293" i="2"/>
  <c r="P293" i="2"/>
  <c r="Q293" i="2"/>
  <c r="R293" i="2"/>
  <c r="N294" i="2"/>
  <c r="O294" i="2"/>
  <c r="P294" i="2"/>
  <c r="Q294" i="2"/>
  <c r="R294" i="2"/>
  <c r="N295" i="2"/>
  <c r="O295" i="2"/>
  <c r="P295" i="2"/>
  <c r="Q295" i="2"/>
  <c r="R295" i="2"/>
  <c r="N296" i="2"/>
  <c r="O296" i="2"/>
  <c r="P296" i="2"/>
  <c r="Q296" i="2"/>
  <c r="R296" i="2"/>
  <c r="N297" i="2"/>
  <c r="O297" i="2"/>
  <c r="P297" i="2"/>
  <c r="Q297" i="2"/>
  <c r="R297" i="2"/>
  <c r="N298" i="2"/>
  <c r="O298" i="2"/>
  <c r="P298" i="2"/>
  <c r="Q298" i="2"/>
  <c r="R298" i="2"/>
  <c r="N299" i="2"/>
  <c r="O299" i="2"/>
  <c r="P299" i="2"/>
  <c r="Q299" i="2"/>
  <c r="R299" i="2"/>
  <c r="N300" i="2"/>
  <c r="O300" i="2"/>
  <c r="P300" i="2"/>
  <c r="Q300" i="2"/>
  <c r="R300" i="2"/>
  <c r="N301" i="2"/>
  <c r="O301" i="2"/>
  <c r="P301" i="2"/>
  <c r="Q301" i="2"/>
  <c r="R301" i="2"/>
  <c r="N302" i="2"/>
  <c r="O302" i="2"/>
  <c r="P302" i="2"/>
  <c r="Q302" i="2"/>
  <c r="R302" i="2"/>
  <c r="N310" i="2"/>
  <c r="O310" i="2"/>
  <c r="P310" i="2"/>
  <c r="Q310" i="2"/>
  <c r="R310" i="2"/>
  <c r="N311" i="2"/>
  <c r="O311" i="2"/>
  <c r="P311" i="2"/>
  <c r="Q311" i="2"/>
  <c r="R311" i="2"/>
  <c r="N312" i="2"/>
  <c r="O312" i="2"/>
  <c r="P312" i="2"/>
  <c r="Q312" i="2"/>
  <c r="R312" i="2"/>
  <c r="N313" i="2"/>
  <c r="O313" i="2"/>
  <c r="P313" i="2"/>
  <c r="Q313" i="2"/>
  <c r="R313" i="2"/>
  <c r="N314" i="2"/>
  <c r="O314" i="2"/>
  <c r="P314" i="2"/>
  <c r="Q314" i="2"/>
  <c r="R314" i="2"/>
  <c r="N315" i="2"/>
  <c r="O315" i="2"/>
  <c r="P315" i="2"/>
  <c r="Q315" i="2"/>
  <c r="R315" i="2"/>
  <c r="N316" i="2"/>
  <c r="O316" i="2"/>
  <c r="P316" i="2"/>
  <c r="Q316" i="2"/>
  <c r="R316" i="2"/>
  <c r="N317" i="2"/>
  <c r="O317" i="2"/>
  <c r="P317" i="2"/>
  <c r="Q317" i="2"/>
  <c r="R317" i="2"/>
  <c r="N318" i="2"/>
  <c r="O318" i="2"/>
  <c r="P318" i="2"/>
  <c r="Q318" i="2"/>
  <c r="R318" i="2"/>
  <c r="N319" i="2"/>
  <c r="O319" i="2"/>
  <c r="P319" i="2"/>
  <c r="Q319" i="2"/>
  <c r="R319" i="2"/>
  <c r="N327" i="2"/>
  <c r="O327" i="2"/>
  <c r="P327" i="2"/>
  <c r="Q327" i="2"/>
  <c r="R327" i="2"/>
  <c r="N328" i="2"/>
  <c r="O328" i="2"/>
  <c r="P328" i="2"/>
  <c r="Q328" i="2"/>
  <c r="R328" i="2"/>
  <c r="N329" i="2"/>
  <c r="O329" i="2"/>
  <c r="P329" i="2"/>
  <c r="Q329" i="2"/>
  <c r="R329" i="2"/>
  <c r="N330" i="2"/>
  <c r="O330" i="2"/>
  <c r="P330" i="2"/>
  <c r="Q330" i="2"/>
  <c r="R330" i="2"/>
  <c r="N331" i="2"/>
  <c r="O331" i="2"/>
  <c r="P331" i="2"/>
  <c r="Q331" i="2"/>
  <c r="R331" i="2"/>
  <c r="N332" i="2"/>
  <c r="O332" i="2"/>
  <c r="P332" i="2"/>
  <c r="Q332" i="2"/>
  <c r="R332" i="2"/>
  <c r="N333" i="2"/>
  <c r="O333" i="2"/>
  <c r="P333" i="2"/>
  <c r="Q333" i="2"/>
  <c r="R333" i="2"/>
  <c r="N334" i="2"/>
  <c r="O334" i="2"/>
  <c r="P334" i="2"/>
  <c r="Q334" i="2"/>
  <c r="R334" i="2"/>
  <c r="N335" i="2"/>
  <c r="O335" i="2"/>
  <c r="P335" i="2"/>
  <c r="Q335" i="2"/>
  <c r="R335" i="2"/>
  <c r="N336" i="2"/>
  <c r="O336" i="2"/>
  <c r="P336" i="2"/>
  <c r="Q336" i="2"/>
  <c r="R336" i="2"/>
  <c r="N344" i="2"/>
  <c r="O344" i="2"/>
  <c r="P344" i="2"/>
  <c r="Q344" i="2"/>
  <c r="R344" i="2"/>
  <c r="O345" i="2"/>
  <c r="P345" i="2"/>
  <c r="N345" i="2"/>
  <c r="Q345" i="2"/>
  <c r="R345" i="2"/>
  <c r="O346" i="2"/>
  <c r="P346" i="2"/>
  <c r="N346" i="2"/>
  <c r="Q346" i="2"/>
  <c r="R346" i="2"/>
  <c r="O347" i="2"/>
  <c r="P347" i="2"/>
  <c r="N347" i="2"/>
  <c r="Q347" i="2"/>
  <c r="R347" i="2"/>
  <c r="O348" i="2"/>
  <c r="P348" i="2"/>
  <c r="N348" i="2"/>
  <c r="Q348" i="2"/>
  <c r="R348" i="2"/>
  <c r="O349" i="2"/>
  <c r="P349" i="2"/>
  <c r="N349" i="2"/>
  <c r="Q349" i="2"/>
  <c r="R349" i="2"/>
  <c r="O350" i="2"/>
  <c r="P350" i="2"/>
  <c r="N350" i="2"/>
  <c r="Q350" i="2"/>
  <c r="R350" i="2"/>
  <c r="O351" i="2"/>
  <c r="P351" i="2"/>
  <c r="N351" i="2"/>
  <c r="Q351" i="2"/>
  <c r="R351" i="2"/>
  <c r="O352" i="2"/>
  <c r="P352" i="2"/>
  <c r="N352" i="2"/>
  <c r="Q352" i="2"/>
  <c r="R352" i="2"/>
  <c r="O353" i="2"/>
  <c r="P353" i="2"/>
  <c r="N353" i="2"/>
  <c r="Q353" i="2"/>
  <c r="R353" i="2"/>
  <c r="R354" i="2"/>
  <c r="N361" i="2"/>
  <c r="O361" i="2"/>
  <c r="P361" i="2"/>
  <c r="Q361" i="2"/>
  <c r="R361" i="2"/>
  <c r="N362" i="2"/>
  <c r="O362" i="2"/>
  <c r="P362" i="2"/>
  <c r="Q362" i="2"/>
  <c r="R362" i="2"/>
  <c r="N363" i="2"/>
  <c r="O363" i="2"/>
  <c r="P363" i="2"/>
  <c r="Q363" i="2"/>
  <c r="R363" i="2"/>
  <c r="N364" i="2"/>
  <c r="O364" i="2"/>
  <c r="P364" i="2"/>
  <c r="Q364" i="2"/>
  <c r="R364" i="2"/>
  <c r="N365" i="2"/>
  <c r="O365" i="2"/>
  <c r="P365" i="2"/>
  <c r="Q365" i="2"/>
  <c r="R365" i="2"/>
  <c r="N366" i="2"/>
  <c r="O366" i="2"/>
  <c r="P366" i="2"/>
  <c r="Q366" i="2"/>
  <c r="R366" i="2"/>
  <c r="N367" i="2"/>
  <c r="O367" i="2"/>
  <c r="P367" i="2"/>
  <c r="Q367" i="2"/>
  <c r="R367" i="2"/>
  <c r="N368" i="2"/>
  <c r="O368" i="2"/>
  <c r="P368" i="2"/>
  <c r="Q368" i="2"/>
  <c r="R368" i="2"/>
  <c r="N369" i="2"/>
  <c r="O369" i="2"/>
  <c r="P369" i="2"/>
  <c r="Q369" i="2"/>
  <c r="R369" i="2"/>
  <c r="N370" i="2"/>
  <c r="O370" i="2"/>
  <c r="P370" i="2"/>
  <c r="Q370" i="2"/>
  <c r="R370" i="2"/>
  <c r="N378" i="2"/>
  <c r="O378" i="2"/>
  <c r="P378" i="2"/>
  <c r="Q378" i="2"/>
  <c r="R378" i="2"/>
  <c r="N379" i="2"/>
  <c r="O379" i="2"/>
  <c r="P379" i="2"/>
  <c r="Q379" i="2"/>
  <c r="R379" i="2"/>
  <c r="N380" i="2"/>
  <c r="O380" i="2"/>
  <c r="P380" i="2"/>
  <c r="Q380" i="2"/>
  <c r="R380" i="2"/>
  <c r="N381" i="2"/>
  <c r="O381" i="2"/>
  <c r="P381" i="2"/>
  <c r="Q381" i="2"/>
  <c r="R381" i="2"/>
  <c r="N382" i="2"/>
  <c r="O382" i="2"/>
  <c r="P382" i="2"/>
  <c r="Q382" i="2"/>
  <c r="R382" i="2"/>
  <c r="N383" i="2"/>
  <c r="O383" i="2"/>
  <c r="P383" i="2"/>
  <c r="Q383" i="2"/>
  <c r="R383" i="2"/>
  <c r="N384" i="2"/>
  <c r="O384" i="2"/>
  <c r="P384" i="2"/>
  <c r="Q384" i="2"/>
  <c r="R384" i="2"/>
  <c r="N385" i="2"/>
  <c r="O385" i="2"/>
  <c r="P385" i="2"/>
  <c r="Q385" i="2"/>
  <c r="R385" i="2"/>
  <c r="N386" i="2"/>
  <c r="O386" i="2"/>
  <c r="P386" i="2"/>
  <c r="Q386" i="2"/>
  <c r="R386" i="2"/>
  <c r="N387" i="2"/>
  <c r="O387" i="2"/>
  <c r="P387" i="2"/>
  <c r="Q387" i="2"/>
  <c r="R387" i="2"/>
  <c r="N395" i="2"/>
  <c r="O395" i="2"/>
  <c r="P395" i="2"/>
  <c r="Q395" i="2"/>
  <c r="R395" i="2"/>
  <c r="N396" i="2"/>
  <c r="O396" i="2"/>
  <c r="P396" i="2"/>
  <c r="Q396" i="2"/>
  <c r="R396" i="2"/>
  <c r="N397" i="2"/>
  <c r="O397" i="2"/>
  <c r="P397" i="2"/>
  <c r="Q397" i="2"/>
  <c r="R397" i="2"/>
  <c r="N398" i="2"/>
  <c r="O398" i="2"/>
  <c r="P398" i="2"/>
  <c r="Q398" i="2"/>
  <c r="R398" i="2"/>
  <c r="N399" i="2"/>
  <c r="O399" i="2"/>
  <c r="P399" i="2"/>
  <c r="Q399" i="2"/>
  <c r="R399" i="2"/>
  <c r="N400" i="2"/>
  <c r="O400" i="2"/>
  <c r="P400" i="2"/>
  <c r="Q400" i="2"/>
  <c r="R400" i="2"/>
  <c r="N401" i="2"/>
  <c r="O401" i="2"/>
  <c r="P401" i="2"/>
  <c r="Q401" i="2"/>
  <c r="R401" i="2"/>
  <c r="N402" i="2"/>
  <c r="O402" i="2"/>
  <c r="P402" i="2"/>
  <c r="Q402" i="2"/>
  <c r="R402" i="2"/>
  <c r="N403" i="2"/>
  <c r="O403" i="2"/>
  <c r="P403" i="2"/>
  <c r="Q403" i="2"/>
  <c r="R403" i="2"/>
  <c r="N404" i="2"/>
  <c r="O404" i="2"/>
  <c r="P404" i="2"/>
  <c r="Q404" i="2"/>
  <c r="R404" i="2"/>
  <c r="N412" i="2"/>
  <c r="O412" i="2"/>
  <c r="P412" i="2"/>
  <c r="Q412" i="2"/>
  <c r="R412" i="2"/>
  <c r="N413" i="2"/>
  <c r="O413" i="2"/>
  <c r="P413" i="2"/>
  <c r="Q413" i="2"/>
  <c r="R413" i="2"/>
  <c r="N414" i="2"/>
  <c r="O414" i="2"/>
  <c r="P414" i="2"/>
  <c r="Q414" i="2"/>
  <c r="R414" i="2"/>
  <c r="N415" i="2"/>
  <c r="O415" i="2"/>
  <c r="P415" i="2"/>
  <c r="Q415" i="2"/>
  <c r="R415" i="2"/>
  <c r="N416" i="2"/>
  <c r="O416" i="2"/>
  <c r="P416" i="2"/>
  <c r="Q416" i="2"/>
  <c r="R416" i="2"/>
  <c r="N417" i="2"/>
  <c r="O417" i="2"/>
  <c r="P417" i="2"/>
  <c r="Q417" i="2"/>
  <c r="R417" i="2"/>
  <c r="N418" i="2"/>
  <c r="O418" i="2"/>
  <c r="P418" i="2"/>
  <c r="Q418" i="2"/>
  <c r="R418" i="2"/>
  <c r="N419" i="2"/>
  <c r="O419" i="2"/>
  <c r="P419" i="2"/>
  <c r="Q419" i="2"/>
  <c r="R419" i="2"/>
  <c r="N420" i="2"/>
  <c r="O420" i="2"/>
  <c r="P420" i="2"/>
  <c r="Q420" i="2"/>
  <c r="R420" i="2"/>
  <c r="N421" i="2"/>
  <c r="O421" i="2"/>
  <c r="P421" i="2"/>
  <c r="Q421" i="2"/>
  <c r="R421" i="2"/>
  <c r="N429" i="2"/>
  <c r="O429" i="2"/>
  <c r="P429" i="2"/>
  <c r="Q429" i="2"/>
  <c r="R429" i="2"/>
  <c r="N430" i="2"/>
  <c r="O430" i="2"/>
  <c r="P430" i="2"/>
  <c r="Q430" i="2"/>
  <c r="R430" i="2"/>
  <c r="N431" i="2"/>
  <c r="O431" i="2"/>
  <c r="P431" i="2"/>
  <c r="Q431" i="2"/>
  <c r="R431" i="2"/>
  <c r="N432" i="2"/>
  <c r="O432" i="2"/>
  <c r="P432" i="2"/>
  <c r="Q432" i="2"/>
  <c r="R432" i="2"/>
  <c r="N433" i="2"/>
  <c r="O433" i="2"/>
  <c r="P433" i="2"/>
  <c r="Q433" i="2"/>
  <c r="R433" i="2"/>
  <c r="N434" i="2"/>
  <c r="O434" i="2"/>
  <c r="P434" i="2"/>
  <c r="Q434" i="2"/>
  <c r="R434" i="2"/>
  <c r="N435" i="2"/>
  <c r="O435" i="2"/>
  <c r="P435" i="2"/>
  <c r="Q435" i="2"/>
  <c r="R435" i="2"/>
  <c r="N436" i="2"/>
  <c r="O436" i="2"/>
  <c r="P436" i="2"/>
  <c r="Q436" i="2"/>
  <c r="R436" i="2"/>
  <c r="N437" i="2"/>
  <c r="O437" i="2"/>
  <c r="P437" i="2"/>
  <c r="Q437" i="2"/>
  <c r="R437" i="2"/>
  <c r="N438" i="2"/>
  <c r="O438" i="2"/>
  <c r="P438" i="2"/>
  <c r="Q438" i="2"/>
  <c r="R438" i="2"/>
  <c r="N446" i="2"/>
  <c r="O446" i="2"/>
  <c r="P446" i="2"/>
  <c r="Q446" i="2"/>
  <c r="R446" i="2"/>
  <c r="N447" i="2"/>
  <c r="O447" i="2"/>
  <c r="P447" i="2"/>
  <c r="Q447" i="2"/>
  <c r="R447" i="2"/>
  <c r="N448" i="2"/>
  <c r="O448" i="2"/>
  <c r="P448" i="2"/>
  <c r="Q448" i="2"/>
  <c r="R448" i="2"/>
  <c r="N449" i="2"/>
  <c r="O449" i="2"/>
  <c r="P449" i="2"/>
  <c r="Q449" i="2"/>
  <c r="R449" i="2"/>
  <c r="N450" i="2"/>
  <c r="O450" i="2"/>
  <c r="P450" i="2"/>
  <c r="Q450" i="2"/>
  <c r="R450" i="2"/>
  <c r="N451" i="2"/>
  <c r="O451" i="2"/>
  <c r="P451" i="2"/>
  <c r="Q451" i="2"/>
  <c r="R451" i="2"/>
  <c r="N452" i="2"/>
  <c r="O452" i="2"/>
  <c r="P452" i="2"/>
  <c r="Q452" i="2"/>
  <c r="R452" i="2"/>
  <c r="N453" i="2"/>
  <c r="O453" i="2"/>
  <c r="P453" i="2"/>
  <c r="Q453" i="2"/>
  <c r="R453" i="2"/>
  <c r="N454" i="2"/>
  <c r="O454" i="2"/>
  <c r="P454" i="2"/>
  <c r="Q454" i="2"/>
  <c r="R454" i="2"/>
  <c r="N455" i="2"/>
  <c r="O455" i="2"/>
  <c r="P455" i="2"/>
  <c r="Q455" i="2"/>
  <c r="R455" i="2"/>
  <c r="N463" i="2"/>
  <c r="O463" i="2"/>
  <c r="P463" i="2"/>
  <c r="Q463" i="2"/>
  <c r="R463" i="2"/>
  <c r="N464" i="2"/>
  <c r="O464" i="2"/>
  <c r="P464" i="2"/>
  <c r="Q464" i="2"/>
  <c r="R464" i="2"/>
  <c r="N465" i="2"/>
  <c r="O465" i="2"/>
  <c r="P465" i="2"/>
  <c r="Q465" i="2"/>
  <c r="R465" i="2"/>
  <c r="N466" i="2"/>
  <c r="O466" i="2"/>
  <c r="P466" i="2"/>
  <c r="Q466" i="2"/>
  <c r="R466" i="2"/>
  <c r="N467" i="2"/>
  <c r="O467" i="2"/>
  <c r="P467" i="2"/>
  <c r="Q467" i="2"/>
  <c r="R467" i="2"/>
  <c r="N468" i="2"/>
  <c r="O468" i="2"/>
  <c r="P468" i="2"/>
  <c r="Q468" i="2"/>
  <c r="R468" i="2"/>
  <c r="N469" i="2"/>
  <c r="O469" i="2"/>
  <c r="P469" i="2"/>
  <c r="Q469" i="2"/>
  <c r="R469" i="2"/>
  <c r="N470" i="2"/>
  <c r="O470" i="2"/>
  <c r="P470" i="2"/>
  <c r="Q470" i="2"/>
  <c r="R470" i="2"/>
  <c r="N471" i="2"/>
  <c r="O471" i="2"/>
  <c r="P471" i="2"/>
  <c r="Q471" i="2"/>
  <c r="R471" i="2"/>
  <c r="N472" i="2"/>
  <c r="O472" i="2"/>
  <c r="P472" i="2"/>
  <c r="Q472" i="2"/>
  <c r="R472" i="2"/>
  <c r="N480" i="2"/>
  <c r="O480" i="2"/>
  <c r="P480" i="2"/>
  <c r="Q480" i="2"/>
  <c r="R480" i="2"/>
  <c r="N481" i="2"/>
  <c r="O481" i="2"/>
  <c r="P481" i="2"/>
  <c r="Q481" i="2"/>
  <c r="R481" i="2"/>
  <c r="N482" i="2"/>
  <c r="O482" i="2"/>
  <c r="P482" i="2"/>
  <c r="Q482" i="2"/>
  <c r="R482" i="2"/>
  <c r="N483" i="2"/>
  <c r="O483" i="2"/>
  <c r="P483" i="2"/>
  <c r="Q483" i="2"/>
  <c r="R483" i="2"/>
  <c r="N484" i="2"/>
  <c r="O484" i="2"/>
  <c r="P484" i="2"/>
  <c r="Q484" i="2"/>
  <c r="R484" i="2"/>
  <c r="N485" i="2"/>
  <c r="O485" i="2"/>
  <c r="P485" i="2"/>
  <c r="Q485" i="2"/>
  <c r="R485" i="2"/>
  <c r="N486" i="2"/>
  <c r="O486" i="2"/>
  <c r="P486" i="2"/>
  <c r="Q486" i="2"/>
  <c r="R486" i="2"/>
  <c r="N487" i="2"/>
  <c r="O487" i="2"/>
  <c r="P487" i="2"/>
  <c r="Q487" i="2"/>
  <c r="R487" i="2"/>
  <c r="N488" i="2"/>
  <c r="O488" i="2"/>
  <c r="P488" i="2"/>
  <c r="Q488" i="2"/>
  <c r="R488" i="2"/>
  <c r="N489" i="2"/>
  <c r="O489" i="2"/>
  <c r="P489" i="2"/>
  <c r="Q489" i="2"/>
  <c r="R489" i="2"/>
  <c r="N497" i="2"/>
  <c r="O497" i="2"/>
  <c r="P497" i="2"/>
  <c r="Q497" i="2"/>
  <c r="R497" i="2"/>
  <c r="N498" i="2"/>
  <c r="O498" i="2"/>
  <c r="P498" i="2"/>
  <c r="Q498" i="2"/>
  <c r="R498" i="2"/>
  <c r="N499" i="2"/>
  <c r="O499" i="2"/>
  <c r="P499" i="2"/>
  <c r="Q499" i="2"/>
  <c r="R499" i="2"/>
  <c r="N500" i="2"/>
  <c r="O500" i="2"/>
  <c r="P500" i="2"/>
  <c r="Q500" i="2"/>
  <c r="R500" i="2"/>
  <c r="N501" i="2"/>
  <c r="O501" i="2"/>
  <c r="P501" i="2"/>
  <c r="Q501" i="2"/>
  <c r="R501" i="2"/>
  <c r="N502" i="2"/>
  <c r="O502" i="2"/>
  <c r="P502" i="2"/>
  <c r="Q502" i="2"/>
  <c r="R502" i="2"/>
  <c r="N503" i="2"/>
  <c r="O503" i="2"/>
  <c r="P503" i="2"/>
  <c r="Q503" i="2"/>
  <c r="R503" i="2"/>
  <c r="N504" i="2"/>
  <c r="O504" i="2"/>
  <c r="P504" i="2"/>
  <c r="Q504" i="2"/>
  <c r="R504" i="2"/>
  <c r="N505" i="2"/>
  <c r="O505" i="2"/>
  <c r="P505" i="2"/>
  <c r="Q505" i="2"/>
  <c r="R505" i="2"/>
  <c r="N506" i="2"/>
  <c r="O506" i="2"/>
  <c r="P506" i="2"/>
  <c r="Q506" i="2"/>
  <c r="R506" i="2"/>
  <c r="N514" i="2"/>
  <c r="O514" i="2"/>
  <c r="P514" i="2"/>
  <c r="Q514" i="2"/>
  <c r="R514" i="2"/>
  <c r="N515" i="2"/>
  <c r="O515" i="2"/>
  <c r="P515" i="2"/>
  <c r="Q515" i="2"/>
  <c r="R515" i="2"/>
  <c r="N516" i="2"/>
  <c r="O516" i="2"/>
  <c r="P516" i="2"/>
  <c r="Q516" i="2"/>
  <c r="R516" i="2"/>
  <c r="N517" i="2"/>
  <c r="O517" i="2"/>
  <c r="P517" i="2"/>
  <c r="Q517" i="2"/>
  <c r="R517" i="2"/>
  <c r="N518" i="2"/>
  <c r="O518" i="2"/>
  <c r="P518" i="2"/>
  <c r="Q518" i="2"/>
  <c r="R518" i="2"/>
  <c r="N519" i="2"/>
  <c r="O519" i="2"/>
  <c r="P519" i="2"/>
  <c r="Q519" i="2"/>
  <c r="R519" i="2"/>
  <c r="N520" i="2"/>
  <c r="O520" i="2"/>
  <c r="P520" i="2"/>
  <c r="Q520" i="2"/>
  <c r="R520" i="2"/>
  <c r="N521" i="2"/>
  <c r="O521" i="2"/>
  <c r="P521" i="2"/>
  <c r="Q521" i="2"/>
  <c r="R521" i="2"/>
  <c r="N522" i="2"/>
  <c r="O522" i="2"/>
  <c r="P522" i="2"/>
  <c r="Q522" i="2"/>
  <c r="R522" i="2"/>
  <c r="N523" i="2"/>
  <c r="O523" i="2"/>
  <c r="P523" i="2"/>
  <c r="Q523" i="2"/>
  <c r="R523" i="2"/>
  <c r="N531" i="2"/>
  <c r="O531" i="2"/>
  <c r="P531" i="2"/>
  <c r="Q531" i="2"/>
  <c r="R531" i="2"/>
  <c r="N532" i="2"/>
  <c r="O532" i="2"/>
  <c r="P532" i="2"/>
  <c r="Q532" i="2"/>
  <c r="R532" i="2"/>
  <c r="N533" i="2"/>
  <c r="O533" i="2"/>
  <c r="P533" i="2"/>
  <c r="Q533" i="2"/>
  <c r="R533" i="2"/>
  <c r="N534" i="2"/>
  <c r="O534" i="2"/>
  <c r="P534" i="2"/>
  <c r="Q534" i="2"/>
  <c r="R534" i="2"/>
  <c r="N535" i="2"/>
  <c r="O535" i="2"/>
  <c r="P535" i="2"/>
  <c r="N536" i="2"/>
  <c r="O536" i="2"/>
  <c r="P536" i="2"/>
  <c r="Q536" i="2"/>
  <c r="R536" i="2"/>
  <c r="N537" i="2"/>
  <c r="O537" i="2"/>
  <c r="P537" i="2"/>
  <c r="Q537" i="2"/>
  <c r="R537" i="2"/>
  <c r="N538" i="2"/>
  <c r="O538" i="2"/>
  <c r="P538" i="2"/>
  <c r="Q538" i="2"/>
  <c r="R538" i="2"/>
  <c r="N539" i="2"/>
  <c r="O539" i="2"/>
  <c r="P539" i="2"/>
  <c r="Q539" i="2"/>
  <c r="R539" i="2"/>
  <c r="N540" i="2"/>
  <c r="O540" i="2"/>
  <c r="P540" i="2"/>
  <c r="Q540" i="2"/>
  <c r="R540" i="2"/>
  <c r="N548" i="2"/>
  <c r="O548" i="2"/>
  <c r="P548" i="2"/>
  <c r="Q548" i="2"/>
  <c r="R548" i="2"/>
  <c r="N549" i="2"/>
  <c r="O549" i="2"/>
  <c r="P549" i="2"/>
  <c r="Q549" i="2"/>
  <c r="R549" i="2"/>
  <c r="N550" i="2"/>
  <c r="O550" i="2"/>
  <c r="P550" i="2"/>
  <c r="Q550" i="2"/>
  <c r="R550" i="2"/>
  <c r="N551" i="2"/>
  <c r="O551" i="2"/>
  <c r="P551" i="2"/>
  <c r="Q551" i="2"/>
  <c r="R551" i="2"/>
  <c r="N552" i="2"/>
  <c r="O552" i="2"/>
  <c r="P552" i="2"/>
  <c r="Q552" i="2"/>
  <c r="R552" i="2"/>
  <c r="N553" i="2"/>
  <c r="O553" i="2"/>
  <c r="P553" i="2"/>
  <c r="Q553" i="2"/>
  <c r="R553" i="2"/>
  <c r="N554" i="2"/>
  <c r="O554" i="2"/>
  <c r="P554" i="2"/>
  <c r="Q554" i="2"/>
  <c r="R554" i="2"/>
  <c r="N555" i="2"/>
  <c r="O555" i="2"/>
  <c r="P555" i="2"/>
  <c r="Q555" i="2"/>
  <c r="R555" i="2"/>
  <c r="N556" i="2"/>
  <c r="O556" i="2"/>
  <c r="P556" i="2"/>
  <c r="Q556" i="2"/>
  <c r="R556" i="2"/>
  <c r="N557" i="2"/>
  <c r="O557" i="2"/>
  <c r="P557" i="2"/>
  <c r="Q557" i="2"/>
  <c r="R557" i="2"/>
  <c r="N565" i="2"/>
  <c r="O565" i="2"/>
  <c r="P565" i="2"/>
  <c r="Q565" i="2"/>
  <c r="R565" i="2"/>
  <c r="N566" i="2"/>
  <c r="O566" i="2"/>
  <c r="P566" i="2"/>
  <c r="Q566" i="2"/>
  <c r="R566" i="2"/>
  <c r="N567" i="2"/>
  <c r="O567" i="2"/>
  <c r="P567" i="2"/>
  <c r="Q567" i="2"/>
  <c r="R567" i="2"/>
  <c r="N568" i="2"/>
  <c r="O568" i="2"/>
  <c r="P568" i="2"/>
  <c r="Q568" i="2"/>
  <c r="R568" i="2"/>
  <c r="N569" i="2"/>
  <c r="O569" i="2"/>
  <c r="P569" i="2"/>
  <c r="Q569" i="2"/>
  <c r="R569" i="2"/>
  <c r="N570" i="2"/>
  <c r="O570" i="2"/>
  <c r="P570" i="2"/>
  <c r="Q570" i="2"/>
  <c r="R570" i="2"/>
  <c r="N571" i="2"/>
  <c r="O571" i="2"/>
  <c r="P571" i="2"/>
  <c r="Q571" i="2"/>
  <c r="R571" i="2"/>
  <c r="N572" i="2"/>
  <c r="O572" i="2"/>
  <c r="P572" i="2"/>
  <c r="Q572" i="2"/>
  <c r="R572" i="2"/>
  <c r="N573" i="2"/>
  <c r="O573" i="2"/>
  <c r="P573" i="2"/>
  <c r="Q573" i="2"/>
  <c r="R573" i="2"/>
  <c r="N574" i="2"/>
  <c r="O574" i="2"/>
  <c r="P574" i="2"/>
  <c r="Q574" i="2"/>
  <c r="R574" i="2"/>
  <c r="N582" i="2"/>
  <c r="O582" i="2"/>
  <c r="P582" i="2"/>
  <c r="Q582" i="2"/>
  <c r="R582" i="2"/>
  <c r="N583" i="2"/>
  <c r="O583" i="2"/>
  <c r="P583" i="2"/>
  <c r="Q583" i="2"/>
  <c r="R583" i="2"/>
  <c r="N584" i="2"/>
  <c r="O584" i="2"/>
  <c r="P584" i="2"/>
  <c r="Q584" i="2"/>
  <c r="R584" i="2"/>
  <c r="N585" i="2"/>
  <c r="O585" i="2"/>
  <c r="P585" i="2"/>
  <c r="Q585" i="2"/>
  <c r="R585" i="2"/>
  <c r="N586" i="2"/>
  <c r="O586" i="2"/>
  <c r="P586" i="2"/>
  <c r="Q586" i="2"/>
  <c r="R586" i="2"/>
  <c r="N587" i="2"/>
  <c r="O587" i="2"/>
  <c r="P587" i="2"/>
  <c r="Q587" i="2"/>
  <c r="R587" i="2"/>
  <c r="N588" i="2"/>
  <c r="O588" i="2"/>
  <c r="P588" i="2"/>
  <c r="Q588" i="2"/>
  <c r="R588" i="2"/>
  <c r="N589" i="2"/>
  <c r="O589" i="2"/>
  <c r="P589" i="2"/>
  <c r="Q589" i="2"/>
  <c r="R589" i="2"/>
  <c r="N590" i="2"/>
  <c r="O590" i="2"/>
  <c r="P590" i="2"/>
  <c r="Q590" i="2"/>
  <c r="R590" i="2"/>
  <c r="N591" i="2"/>
  <c r="O591" i="2"/>
  <c r="P591" i="2"/>
  <c r="Q591" i="2"/>
  <c r="R591" i="2"/>
  <c r="R524" i="2"/>
  <c r="R507" i="2"/>
  <c r="R473" i="2"/>
  <c r="R456" i="2"/>
  <c r="R439" i="2"/>
  <c r="R405" i="2"/>
  <c r="R575" i="2"/>
  <c r="R558" i="2"/>
  <c r="R422" i="2"/>
  <c r="Q535" i="2"/>
  <c r="R535" i="2"/>
  <c r="R541" i="2"/>
  <c r="R490" i="2"/>
  <c r="R337" i="2"/>
  <c r="R320" i="2"/>
  <c r="R303" i="2"/>
  <c r="R388" i="2"/>
  <c r="R371" i="2"/>
  <c r="O250" i="2"/>
  <c r="P250" i="2"/>
  <c r="Q250" i="2"/>
  <c r="O249" i="2"/>
  <c r="P249" i="2"/>
  <c r="Q249" i="2"/>
  <c r="O248" i="2"/>
  <c r="P248" i="2"/>
  <c r="Q248" i="2"/>
  <c r="O247" i="2"/>
  <c r="P247" i="2"/>
  <c r="Q247" i="2"/>
  <c r="R247" i="2"/>
  <c r="O264" i="2"/>
  <c r="P264" i="2"/>
  <c r="Q264" i="2"/>
  <c r="R264" i="2"/>
  <c r="O263" i="2"/>
  <c r="P263" i="2"/>
  <c r="Q263" i="2"/>
  <c r="R263" i="2"/>
  <c r="O262" i="2"/>
  <c r="P262" i="2"/>
  <c r="Q262" i="2"/>
  <c r="R262" i="2"/>
  <c r="O261" i="2"/>
  <c r="P261" i="2"/>
  <c r="Q261" i="2"/>
  <c r="R261" i="2"/>
  <c r="O260" i="2"/>
  <c r="P260" i="2"/>
  <c r="Q260" i="2"/>
  <c r="O259" i="2"/>
  <c r="P259" i="2"/>
  <c r="Q259" i="2"/>
  <c r="O258" i="2"/>
  <c r="P258" i="2"/>
  <c r="N258" i="2"/>
  <c r="N239" i="2"/>
  <c r="O239" i="2"/>
  <c r="P239" i="2"/>
  <c r="Q239" i="2"/>
  <c r="R239" i="2"/>
  <c r="O238" i="2"/>
  <c r="P238" i="2"/>
  <c r="N238" i="2"/>
  <c r="N237" i="2"/>
  <c r="O237" i="2"/>
  <c r="P237" i="2"/>
  <c r="Q237" i="2"/>
  <c r="R237" i="2"/>
  <c r="O236" i="2"/>
  <c r="P236" i="2"/>
  <c r="N236" i="2"/>
  <c r="O235" i="2"/>
  <c r="P235" i="2"/>
  <c r="N235" i="2"/>
  <c r="O234" i="2"/>
  <c r="P234" i="2"/>
  <c r="N234" i="2"/>
  <c r="O233" i="2"/>
  <c r="P233" i="2"/>
  <c r="N233" i="2"/>
  <c r="N232" i="2"/>
  <c r="O232" i="2"/>
  <c r="P232" i="2"/>
  <c r="Q232" i="2"/>
  <c r="R232" i="2"/>
  <c r="N231" i="2"/>
  <c r="O231" i="2"/>
  <c r="P231" i="2"/>
  <c r="Q231" i="2"/>
  <c r="R231" i="2"/>
  <c r="O230" i="2"/>
  <c r="P230" i="2"/>
  <c r="N230" i="2"/>
  <c r="N222" i="2"/>
  <c r="O222" i="2"/>
  <c r="P222" i="2"/>
  <c r="Q222" i="2"/>
  <c r="R222" i="2"/>
  <c r="N221" i="2"/>
  <c r="O221" i="2"/>
  <c r="P221" i="2"/>
  <c r="Q221" i="2"/>
  <c r="R221" i="2"/>
  <c r="O220" i="2"/>
  <c r="P220" i="2"/>
  <c r="N220" i="2"/>
  <c r="N219" i="2"/>
  <c r="O219" i="2"/>
  <c r="P219" i="2"/>
  <c r="Q219" i="2"/>
  <c r="R219" i="2"/>
  <c r="O218" i="2"/>
  <c r="P218" i="2"/>
  <c r="N218" i="2"/>
  <c r="N217" i="2"/>
  <c r="O217" i="2"/>
  <c r="P217" i="2"/>
  <c r="Q217" i="2"/>
  <c r="N216" i="2"/>
  <c r="O216" i="2"/>
  <c r="P216" i="2"/>
  <c r="Q216" i="2"/>
  <c r="N215" i="2"/>
  <c r="O215" i="2"/>
  <c r="P215" i="2"/>
  <c r="Q215" i="2"/>
  <c r="R215" i="2"/>
  <c r="N207" i="2"/>
  <c r="O207" i="2"/>
  <c r="P207" i="2"/>
  <c r="Q207" i="2"/>
  <c r="R207" i="2"/>
  <c r="N206" i="2"/>
  <c r="O206" i="2"/>
  <c r="P206" i="2"/>
  <c r="Q206" i="2"/>
  <c r="R206" i="2"/>
  <c r="N205" i="2"/>
  <c r="O205" i="2"/>
  <c r="P205" i="2"/>
  <c r="Q205" i="2"/>
  <c r="R205" i="2"/>
  <c r="N204" i="2"/>
  <c r="O204" i="2"/>
  <c r="P204" i="2"/>
  <c r="Q204" i="2"/>
  <c r="R204" i="2"/>
  <c r="N203" i="2"/>
  <c r="O203" i="2"/>
  <c r="P203" i="2"/>
  <c r="Q203" i="2"/>
  <c r="R203" i="2"/>
  <c r="O202" i="2"/>
  <c r="P202" i="2"/>
  <c r="N202" i="2"/>
  <c r="N201" i="2"/>
  <c r="O201" i="2"/>
  <c r="P201" i="2"/>
  <c r="Q201" i="2"/>
  <c r="R201" i="2"/>
  <c r="O200" i="2"/>
  <c r="P200" i="2"/>
  <c r="N200" i="2"/>
  <c r="N199" i="2"/>
  <c r="O199" i="2"/>
  <c r="P199" i="2"/>
  <c r="Q199" i="2"/>
  <c r="R199" i="2"/>
  <c r="N198" i="2"/>
  <c r="O198" i="2"/>
  <c r="P198" i="2"/>
  <c r="Q198" i="2"/>
  <c r="R198" i="2"/>
  <c r="O190" i="2"/>
  <c r="P190" i="2"/>
  <c r="N190" i="2"/>
  <c r="N189" i="2"/>
  <c r="O189" i="2"/>
  <c r="P189" i="2"/>
  <c r="Q189" i="2"/>
  <c r="R189" i="2"/>
  <c r="O188" i="2"/>
  <c r="P188" i="2"/>
  <c r="N188" i="2"/>
  <c r="O187" i="2"/>
  <c r="P187" i="2"/>
  <c r="N187" i="2"/>
  <c r="N186" i="2"/>
  <c r="O186" i="2"/>
  <c r="P186" i="2"/>
  <c r="Q186" i="2"/>
  <c r="R186" i="2"/>
  <c r="N185" i="2"/>
  <c r="O185" i="2"/>
  <c r="P185" i="2"/>
  <c r="Q185" i="2"/>
  <c r="R185" i="2"/>
  <c r="O184" i="2"/>
  <c r="P184" i="2"/>
  <c r="N184" i="2"/>
  <c r="N183" i="2"/>
  <c r="O183" i="2"/>
  <c r="P183" i="2"/>
  <c r="Q183" i="2"/>
  <c r="R183" i="2"/>
  <c r="O182" i="2"/>
  <c r="P182" i="2"/>
  <c r="N182" i="2"/>
  <c r="O181" i="2"/>
  <c r="P181" i="2"/>
  <c r="N181" i="2"/>
  <c r="O180" i="2"/>
  <c r="P180" i="2"/>
  <c r="N180" i="2"/>
  <c r="N179" i="2"/>
  <c r="O179" i="2"/>
  <c r="P179" i="2"/>
  <c r="Q179" i="2"/>
  <c r="R179" i="2"/>
  <c r="O178" i="2"/>
  <c r="P178" i="2"/>
  <c r="N178" i="2"/>
  <c r="O177" i="2"/>
  <c r="P177" i="2"/>
  <c r="N177" i="2"/>
  <c r="O176" i="2"/>
  <c r="P176" i="2"/>
  <c r="N176" i="2"/>
  <c r="O175" i="2"/>
  <c r="P175" i="2"/>
  <c r="N175" i="2"/>
  <c r="O174" i="2"/>
  <c r="P174" i="2"/>
  <c r="N174" i="2"/>
  <c r="N166" i="2"/>
  <c r="O166" i="2"/>
  <c r="P166" i="2"/>
  <c r="Q166" i="2"/>
  <c r="R166" i="2"/>
  <c r="O165" i="2"/>
  <c r="P165" i="2"/>
  <c r="N165" i="2"/>
  <c r="O164" i="2"/>
  <c r="P164" i="2"/>
  <c r="N164" i="2"/>
  <c r="N163" i="2"/>
  <c r="O163" i="2"/>
  <c r="P163" i="2"/>
  <c r="Q163" i="2"/>
  <c r="R163" i="2"/>
  <c r="N162" i="2"/>
  <c r="O162" i="2"/>
  <c r="P162" i="2"/>
  <c r="Q162" i="2"/>
  <c r="R162" i="2"/>
  <c r="O161" i="2"/>
  <c r="P161" i="2"/>
  <c r="N161" i="2"/>
  <c r="N160" i="2"/>
  <c r="O160" i="2"/>
  <c r="P160" i="2"/>
  <c r="Q160" i="2"/>
  <c r="R160" i="2"/>
  <c r="N159" i="2"/>
  <c r="O159" i="2"/>
  <c r="P159" i="2"/>
  <c r="Q159" i="2"/>
  <c r="R159" i="2"/>
  <c r="O151" i="2"/>
  <c r="P151" i="2"/>
  <c r="N151" i="2"/>
  <c r="N150" i="2"/>
  <c r="O150" i="2"/>
  <c r="P150" i="2"/>
  <c r="Q150" i="2"/>
  <c r="R150" i="2"/>
  <c r="N149" i="2"/>
  <c r="O149" i="2"/>
  <c r="P149" i="2"/>
  <c r="Q149" i="2"/>
  <c r="R149" i="2"/>
  <c r="O148" i="2"/>
  <c r="P148" i="2"/>
  <c r="N148" i="2"/>
  <c r="N147" i="2"/>
  <c r="O147" i="2"/>
  <c r="P147" i="2"/>
  <c r="Q147" i="2"/>
  <c r="R147" i="2"/>
  <c r="N146" i="2"/>
  <c r="O146" i="2"/>
  <c r="P146" i="2"/>
  <c r="Q146" i="2"/>
  <c r="R146" i="2"/>
  <c r="N145" i="2"/>
  <c r="O145" i="2"/>
  <c r="P145" i="2"/>
  <c r="Q145" i="2"/>
  <c r="R145" i="2"/>
  <c r="O144" i="2"/>
  <c r="P144" i="2"/>
  <c r="N144" i="2"/>
  <c r="N143" i="2"/>
  <c r="O143" i="2"/>
  <c r="P143" i="2"/>
  <c r="Q143" i="2"/>
  <c r="R143" i="2"/>
  <c r="O142" i="2"/>
  <c r="P142" i="2"/>
  <c r="N142" i="2"/>
  <c r="O134" i="2"/>
  <c r="P134" i="2"/>
  <c r="N134" i="2"/>
  <c r="N133" i="2"/>
  <c r="O133" i="2"/>
  <c r="P133" i="2"/>
  <c r="Q133" i="2"/>
  <c r="R133" i="2"/>
  <c r="N132" i="2"/>
  <c r="O132" i="2"/>
  <c r="P132" i="2"/>
  <c r="Q132" i="2"/>
  <c r="R132" i="2"/>
  <c r="O131" i="2"/>
  <c r="P131" i="2"/>
  <c r="N131" i="2"/>
  <c r="N130" i="2"/>
  <c r="O130" i="2"/>
  <c r="P130" i="2"/>
  <c r="Q130" i="2"/>
  <c r="R130" i="2"/>
  <c r="N129" i="2"/>
  <c r="O129" i="2"/>
  <c r="P129" i="2"/>
  <c r="Q129" i="2"/>
  <c r="R129" i="2"/>
  <c r="O128" i="2"/>
  <c r="P128" i="2"/>
  <c r="N128" i="2"/>
  <c r="N120" i="2"/>
  <c r="O120" i="2"/>
  <c r="P120" i="2"/>
  <c r="Q120" i="2"/>
  <c r="N119" i="2"/>
  <c r="O119" i="2"/>
  <c r="P119" i="2"/>
  <c r="Q119" i="2"/>
  <c r="N118" i="2"/>
  <c r="O118" i="2"/>
  <c r="P118" i="2"/>
  <c r="Q118" i="2"/>
  <c r="N117" i="2"/>
  <c r="O117" i="2"/>
  <c r="P117" i="2"/>
  <c r="Q117" i="2"/>
  <c r="R117" i="2"/>
  <c r="O116" i="2"/>
  <c r="P116" i="2"/>
  <c r="N116" i="2"/>
  <c r="N115" i="2"/>
  <c r="O115" i="2"/>
  <c r="P115" i="2"/>
  <c r="Q115" i="2"/>
  <c r="R115" i="2"/>
  <c r="N114" i="2"/>
  <c r="O114" i="2"/>
  <c r="P114" i="2"/>
  <c r="Q114" i="2"/>
  <c r="R114" i="2"/>
  <c r="N113" i="2"/>
  <c r="O113" i="2"/>
  <c r="P113" i="2"/>
  <c r="Q113" i="2"/>
  <c r="R113" i="2"/>
  <c r="N112" i="2"/>
  <c r="O112" i="2"/>
  <c r="P112" i="2"/>
  <c r="Q112" i="2"/>
  <c r="R112" i="2"/>
  <c r="N111" i="2"/>
  <c r="O111" i="2"/>
  <c r="P111" i="2"/>
  <c r="Q111" i="2"/>
  <c r="R111" i="2"/>
  <c r="O103" i="2"/>
  <c r="P103" i="2"/>
  <c r="N103" i="2"/>
  <c r="N102" i="2"/>
  <c r="O102" i="2"/>
  <c r="P102" i="2"/>
  <c r="Q102" i="2"/>
  <c r="R102" i="2"/>
  <c r="N101" i="2"/>
  <c r="O101" i="2"/>
  <c r="P101" i="2"/>
  <c r="Q101" i="2"/>
  <c r="R101" i="2"/>
  <c r="N100" i="2"/>
  <c r="O100" i="2"/>
  <c r="P100" i="2"/>
  <c r="Q100" i="2"/>
  <c r="R100" i="2"/>
  <c r="N99" i="2"/>
  <c r="O99" i="2"/>
  <c r="P99" i="2"/>
  <c r="Q99" i="2"/>
  <c r="R99" i="2"/>
  <c r="O98" i="2"/>
  <c r="P98" i="2"/>
  <c r="N98" i="2"/>
  <c r="N97" i="2"/>
  <c r="O97" i="2"/>
  <c r="P97" i="2"/>
  <c r="Q97" i="2"/>
  <c r="R97" i="2"/>
  <c r="O96" i="2"/>
  <c r="P96" i="2"/>
  <c r="N96" i="2"/>
  <c r="O95" i="2"/>
  <c r="P95" i="2"/>
  <c r="N95" i="2"/>
  <c r="N94" i="2"/>
  <c r="O94" i="2"/>
  <c r="P94" i="2"/>
  <c r="Q94" i="2"/>
  <c r="R94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B80" i="2"/>
  <c r="C80" i="2"/>
  <c r="D80" i="2"/>
  <c r="E80" i="2"/>
  <c r="F80" i="2"/>
  <c r="G80" i="2"/>
  <c r="H80" i="2"/>
  <c r="I80" i="2"/>
  <c r="J80" i="2"/>
  <c r="K80" i="2"/>
  <c r="M80" i="2"/>
  <c r="N80" i="2"/>
  <c r="O80" i="2"/>
  <c r="P80" i="2"/>
  <c r="Q8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B82" i="2"/>
  <c r="C82" i="2"/>
  <c r="D82" i="2"/>
  <c r="E82" i="2"/>
  <c r="F82" i="2"/>
  <c r="G82" i="2"/>
  <c r="H82" i="2"/>
  <c r="I82" i="2"/>
  <c r="J82" i="2"/>
  <c r="K82" i="2"/>
  <c r="M82" i="2"/>
  <c r="N82" i="2"/>
  <c r="O82" i="2"/>
  <c r="P82" i="2"/>
  <c r="Q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B84" i="2"/>
  <c r="C84" i="2"/>
  <c r="D84" i="2"/>
  <c r="E84" i="2"/>
  <c r="F84" i="2"/>
  <c r="G84" i="2"/>
  <c r="H84" i="2"/>
  <c r="I84" i="2"/>
  <c r="K84" i="2"/>
  <c r="L84" i="2"/>
  <c r="M84" i="2"/>
  <c r="N84" i="2"/>
  <c r="O84" i="2"/>
  <c r="P84" i="2"/>
  <c r="Q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O71" i="2"/>
  <c r="P71" i="2"/>
  <c r="N71" i="2"/>
  <c r="N70" i="2"/>
  <c r="O70" i="2"/>
  <c r="P70" i="2"/>
  <c r="Q70" i="2"/>
  <c r="N69" i="2"/>
  <c r="O69" i="2"/>
  <c r="P69" i="2"/>
  <c r="Q69" i="2"/>
  <c r="R69" i="2"/>
  <c r="N68" i="2"/>
  <c r="O68" i="2"/>
  <c r="P68" i="2"/>
  <c r="Q68" i="2"/>
  <c r="R68" i="2"/>
  <c r="O67" i="2"/>
  <c r="P67" i="2"/>
  <c r="N67" i="2"/>
  <c r="O66" i="2"/>
  <c r="P66" i="2"/>
  <c r="N66" i="2"/>
  <c r="O65" i="2"/>
  <c r="P65" i="2"/>
  <c r="N65" i="2"/>
  <c r="O64" i="2"/>
  <c r="P64" i="2"/>
  <c r="N64" i="2"/>
  <c r="N63" i="2"/>
  <c r="O63" i="2"/>
  <c r="P63" i="2"/>
  <c r="Q63" i="2"/>
  <c r="N62" i="2"/>
  <c r="O62" i="2"/>
  <c r="P62" i="2"/>
  <c r="Q62" i="2"/>
  <c r="N61" i="2"/>
  <c r="O61" i="2"/>
  <c r="P61" i="2"/>
  <c r="Q61" i="2"/>
  <c r="O60" i="2"/>
  <c r="P60" i="2"/>
  <c r="N60" i="2"/>
  <c r="O50" i="2"/>
  <c r="P50" i="2"/>
  <c r="N50" i="2"/>
  <c r="O49" i="2"/>
  <c r="P49" i="2"/>
  <c r="N49" i="2"/>
  <c r="N48" i="2"/>
  <c r="O48" i="2"/>
  <c r="P48" i="2"/>
  <c r="Q48" i="2"/>
  <c r="R48" i="2"/>
  <c r="N47" i="2"/>
  <c r="O47" i="2"/>
  <c r="P47" i="2"/>
  <c r="Q47" i="2"/>
  <c r="R47" i="2"/>
  <c r="O46" i="2"/>
  <c r="P46" i="2"/>
  <c r="N46" i="2"/>
  <c r="N45" i="2"/>
  <c r="O45" i="2"/>
  <c r="P45" i="2"/>
  <c r="Q45" i="2"/>
  <c r="R45" i="2"/>
  <c r="O44" i="2"/>
  <c r="P44" i="2"/>
  <c r="N44" i="2"/>
  <c r="O35" i="2"/>
  <c r="P35" i="2"/>
  <c r="N35" i="2"/>
  <c r="N34" i="2"/>
  <c r="O34" i="2"/>
  <c r="P34" i="2"/>
  <c r="Q34" i="2"/>
  <c r="R34" i="2"/>
  <c r="O33" i="2"/>
  <c r="P33" i="2"/>
  <c r="N33" i="2"/>
  <c r="N32" i="2"/>
  <c r="O32" i="2"/>
  <c r="P32" i="2"/>
  <c r="Q32" i="2"/>
  <c r="O31" i="2"/>
  <c r="P31" i="2"/>
  <c r="N31" i="2"/>
  <c r="N30" i="2"/>
  <c r="O30" i="2"/>
  <c r="P30" i="2"/>
  <c r="Q30" i="2"/>
  <c r="N29" i="2"/>
  <c r="O29" i="2"/>
  <c r="P29" i="2"/>
  <c r="Q29" i="2"/>
  <c r="N28" i="2"/>
  <c r="O28" i="2"/>
  <c r="P28" i="2"/>
  <c r="Q28" i="2"/>
  <c r="R28" i="2"/>
  <c r="N27" i="2"/>
  <c r="O27" i="2"/>
  <c r="P27" i="2"/>
  <c r="Q27" i="2"/>
  <c r="R27" i="2"/>
  <c r="N26" i="2"/>
  <c r="O26" i="2"/>
  <c r="P26" i="2"/>
  <c r="Q26" i="2"/>
  <c r="R26" i="2"/>
  <c r="N25" i="2"/>
  <c r="O25" i="2"/>
  <c r="P25" i="2"/>
  <c r="Q25" i="2"/>
  <c r="N24" i="2"/>
  <c r="O24" i="2"/>
  <c r="P24" i="2"/>
  <c r="Q24" i="2"/>
  <c r="R24" i="2"/>
  <c r="N23" i="2"/>
  <c r="O23" i="2"/>
  <c r="P23" i="2"/>
  <c r="Q23" i="2"/>
  <c r="N22" i="2"/>
  <c r="O22" i="2"/>
  <c r="P22" i="2"/>
  <c r="Q22" i="2"/>
  <c r="N21" i="2"/>
  <c r="O21" i="2"/>
  <c r="P21" i="2"/>
  <c r="Q21" i="2"/>
  <c r="N20" i="2"/>
  <c r="O20" i="2"/>
  <c r="P20" i="2"/>
  <c r="Q20" i="2"/>
  <c r="R20" i="2"/>
  <c r="O19" i="2"/>
  <c r="P19" i="2"/>
  <c r="N19" i="2"/>
  <c r="Q238" i="2"/>
  <c r="R238" i="2"/>
  <c r="Q174" i="2"/>
  <c r="R174" i="2"/>
  <c r="Q175" i="2"/>
  <c r="R175" i="2"/>
  <c r="Q220" i="2"/>
  <c r="R220" i="2"/>
  <c r="Q230" i="2"/>
  <c r="R230" i="2"/>
  <c r="Q190" i="2"/>
  <c r="R190" i="2"/>
  <c r="Q234" i="2"/>
  <c r="R234" i="2"/>
  <c r="Q235" i="2"/>
  <c r="R235" i="2"/>
  <c r="Q233" i="2"/>
  <c r="R233" i="2"/>
  <c r="Q98" i="2"/>
  <c r="R98" i="2"/>
  <c r="Q128" i="2"/>
  <c r="R128" i="2"/>
  <c r="Q142" i="2"/>
  <c r="R142" i="2"/>
  <c r="Q178" i="2"/>
  <c r="R178" i="2"/>
  <c r="Q182" i="2"/>
  <c r="R182" i="2"/>
  <c r="Q187" i="2"/>
  <c r="R187" i="2"/>
  <c r="Q202" i="2"/>
  <c r="R202" i="2"/>
  <c r="Q236" i="2"/>
  <c r="R236" i="2"/>
  <c r="Q258" i="2"/>
  <c r="R258" i="2"/>
  <c r="Q177" i="2"/>
  <c r="R177" i="2"/>
  <c r="Q181" i="2"/>
  <c r="R181" i="2"/>
  <c r="Q200" i="2"/>
  <c r="R200" i="2"/>
  <c r="Q161" i="2"/>
  <c r="R161" i="2"/>
  <c r="Q164" i="2"/>
  <c r="R164" i="2"/>
  <c r="Q165" i="2"/>
  <c r="R165" i="2"/>
  <c r="Q176" i="2"/>
  <c r="R176" i="2"/>
  <c r="Q180" i="2"/>
  <c r="R180" i="2"/>
  <c r="Q184" i="2"/>
  <c r="R184" i="2"/>
  <c r="Q188" i="2"/>
  <c r="R188" i="2"/>
  <c r="Q218" i="2"/>
  <c r="R218" i="2"/>
  <c r="Q144" i="2"/>
  <c r="R144" i="2"/>
  <c r="Q148" i="2"/>
  <c r="R148" i="2"/>
  <c r="Q116" i="2"/>
  <c r="R116" i="2"/>
  <c r="Q151" i="2"/>
  <c r="R151" i="2"/>
  <c r="Q131" i="2"/>
  <c r="R131" i="2"/>
  <c r="Q65" i="2"/>
  <c r="R65" i="2"/>
  <c r="Q66" i="2"/>
  <c r="R66" i="2"/>
  <c r="Q134" i="2"/>
  <c r="R134" i="2"/>
  <c r="Q96" i="2"/>
  <c r="R96" i="2"/>
  <c r="Q95" i="2"/>
  <c r="R95" i="2"/>
  <c r="Q103" i="2"/>
  <c r="R103" i="2"/>
  <c r="Q60" i="2"/>
  <c r="R60" i="2"/>
  <c r="Q64" i="2"/>
  <c r="R64" i="2"/>
  <c r="Q44" i="2"/>
  <c r="R44" i="2"/>
  <c r="Q49" i="2"/>
  <c r="R49" i="2"/>
  <c r="Q67" i="2"/>
  <c r="R67" i="2"/>
  <c r="Q71" i="2"/>
  <c r="Q33" i="2"/>
  <c r="R33" i="2"/>
  <c r="Q46" i="2"/>
  <c r="R46" i="2"/>
  <c r="Q50" i="2"/>
  <c r="R50" i="2"/>
  <c r="Q19" i="2"/>
  <c r="R19" i="2"/>
  <c r="Q31" i="2"/>
  <c r="R31" i="2"/>
  <c r="Q35" i="2"/>
  <c r="R35" i="2"/>
  <c r="N284" i="2"/>
  <c r="O284" i="2"/>
  <c r="P284" i="2"/>
  <c r="Q284" i="2"/>
  <c r="R284" i="2"/>
  <c r="N285" i="2"/>
  <c r="O285" i="2"/>
  <c r="P285" i="2"/>
  <c r="N283" i="2"/>
  <c r="O283" i="2"/>
  <c r="P283" i="2"/>
  <c r="N272" i="2"/>
  <c r="O272" i="2"/>
  <c r="P272" i="2"/>
  <c r="Q272" i="2"/>
  <c r="R272" i="2"/>
  <c r="N273" i="2"/>
  <c r="N274" i="2"/>
  <c r="N275" i="2"/>
  <c r="N271" i="2"/>
  <c r="O271" i="2"/>
  <c r="P271" i="2"/>
  <c r="Q271" i="2"/>
  <c r="R271" i="2"/>
  <c r="O273" i="2"/>
  <c r="P273" i="2"/>
  <c r="O274" i="2"/>
  <c r="P274" i="2"/>
  <c r="O275" i="2"/>
  <c r="P275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Q285" i="2"/>
  <c r="R285" i="2"/>
  <c r="Q283" i="2"/>
  <c r="R283" i="2"/>
  <c r="Q275" i="2"/>
  <c r="R275" i="2"/>
  <c r="Q274" i="2"/>
  <c r="R274" i="2"/>
  <c r="Q273" i="2"/>
  <c r="R273" i="2"/>
  <c r="R51" i="2"/>
  <c r="R36" i="2"/>
  <c r="R87" i="2"/>
  <c r="R72" i="2"/>
  <c r="R135" i="2"/>
  <c r="R104" i="2"/>
  <c r="R240" i="2"/>
  <c r="R265" i="2"/>
  <c r="R121" i="2"/>
  <c r="R167" i="2"/>
  <c r="R152" i="2"/>
  <c r="R191" i="2"/>
  <c r="R208" i="2"/>
  <c r="R251" i="2"/>
  <c r="R592" i="2"/>
  <c r="R286" i="2"/>
  <c r="R276" i="2"/>
  <c r="R223" i="2"/>
  <c r="R596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family val="2"/>
            <charset val="186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  <charset val="186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family val="2"/>
            <charset val="186"/>
          </rPr>
          <t>Įrašyti patiems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family val="2"/>
            <charset val="186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<sst xmlns="http://schemas.openxmlformats.org/spreadsheetml/2006/main" count="1409" uniqueCount="342">
  <si>
    <t>2021 m. sausio                                       d.</t>
  </si>
  <si>
    <t>Pareiškėjas:</t>
  </si>
  <si>
    <t>LIETUVOS SAMBO FEDERACIJA</t>
  </si>
  <si>
    <t xml:space="preserve">           (Pareiškėjo pavadinimas)</t>
  </si>
  <si>
    <t>Žemaitės 6, Vilnius, +370 686 67323, info@sambo.lt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</si>
  <si>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</si>
  <si>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</si>
  <si>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</si>
  <si>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</si>
  <si>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</si>
  <si>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</si>
  <si>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</si>
  <si>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</si>
  <si>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</si>
  <si>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</si>
  <si>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</si>
  <si>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</si>
  <si>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</si>
  <si>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</si>
  <si>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</si>
  <si>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</si>
  <si>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</si>
  <si>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</si>
  <si>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</si>
  <si>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</si>
  <si>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</si>
  <si>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2016 m. EUROPOS ČEMPIONATAS KAZANĖ (Rusija) 2016.05.12-16</t>
  </si>
  <si>
    <t xml:space="preserve">(sporto renginio pavadinimas) </t>
  </si>
  <si>
    <t>Gintaras Katkus</t>
  </si>
  <si>
    <t>neolimpinė</t>
  </si>
  <si>
    <t>EČ</t>
  </si>
  <si>
    <t>Ne</t>
  </si>
  <si>
    <t>Taip</t>
  </si>
  <si>
    <t>Rūta Aksionova</t>
  </si>
  <si>
    <t>Roberta Jokubaitytė</t>
  </si>
  <si>
    <t>Augustė Repečkaitė</t>
  </si>
  <si>
    <t>Sandra Žievytė</t>
  </si>
  <si>
    <t>Eimantas Tukačiauskas</t>
  </si>
  <si>
    <t>Šarūnas Gervė</t>
  </si>
  <si>
    <t>Valdas Kanapeckas</t>
  </si>
  <si>
    <t>Ginas Jaučeras</t>
  </si>
  <si>
    <t>Mantas Marozas</t>
  </si>
  <si>
    <t>Gintarė Macytė</t>
  </si>
  <si>
    <t>TOMAS BAJORINAS</t>
  </si>
  <si>
    <t>Karina Stefanovič</t>
  </si>
  <si>
    <t>Iš viso:</t>
  </si>
  <si>
    <t>PRIDEDAMA. ____________________________________________________________________________________________________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</si>
  <si>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</si>
  <si>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Nuoroda į protokolą:</t>
  </si>
  <si>
    <t>Liudvikas Maciulevičius</t>
  </si>
  <si>
    <t>Artemij Sitenkov</t>
  </si>
  <si>
    <t>Vytautas Gaurilčikas</t>
  </si>
  <si>
    <t>Tomas Bajorinas</t>
  </si>
  <si>
    <t>Taraškevič Marek</t>
  </si>
  <si>
    <t>Eimantas Vaikasas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</si>
  <si>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</si>
  <si>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2017  m. Europos SAMBO čempionatas Minskas, Baltarusija 2017.05.18-22</t>
  </si>
  <si>
    <t>Aivaras Galatiltis</t>
  </si>
  <si>
    <t>Andrius Radevičius</t>
  </si>
  <si>
    <t>Osvaldas Bareikis</t>
  </si>
  <si>
    <t>Žilvinas Lekavičius</t>
  </si>
  <si>
    <t>Gintaras Katkus (kovnė S.)</t>
  </si>
  <si>
    <t>Aurimas Krukauskas</t>
  </si>
  <si>
    <t>Mindaugas Veržbickas</t>
  </si>
  <si>
    <t>Teodoras Aukštuolis</t>
  </si>
  <si>
    <t>2017 m. Pasaulio čempionatas Soči, Rusija  2017.11.09-14</t>
  </si>
  <si>
    <t>2017 m. Europos SAMBO jaunimo, jaunių čempionatas Praha, Čekija 2017.04.18-22;</t>
  </si>
  <si>
    <t>JEČ</t>
  </si>
  <si>
    <t>Vaiva Butkutė</t>
  </si>
  <si>
    <t>Greta Folmer</t>
  </si>
  <si>
    <t>Akvilė Titorenko</t>
  </si>
  <si>
    <t>Gitana Kasparavičiūtė</t>
  </si>
  <si>
    <t>JnEČ</t>
  </si>
  <si>
    <t>Gabrielė Zmitraitė</t>
  </si>
  <si>
    <t>Vaiga Čečytė</t>
  </si>
  <si>
    <t>Justina Kazlauskaitė</t>
  </si>
  <si>
    <t>Ernestas Sakas</t>
  </si>
  <si>
    <t>Gintas Žebrauskas</t>
  </si>
  <si>
    <t>Martynas Kvedaras</t>
  </si>
  <si>
    <t>Aivaras Simonaitis</t>
  </si>
  <si>
    <t>Vytautas Margelis</t>
  </si>
  <si>
    <t>Rokas Kašėta</t>
  </si>
  <si>
    <t>Arūnas Lukoševičius</t>
  </si>
  <si>
    <t>Tadas Vaiąčaitis</t>
  </si>
  <si>
    <t>JUSTINA KAZLAUSKAITĖ</t>
  </si>
  <si>
    <t>VAIGA ČEČYTĖ</t>
  </si>
  <si>
    <t>GABRIELĖ ZMITRAITĖ</t>
  </si>
  <si>
    <t>2017 m.Pasaulio jaunimo čempionatas Novyj Sad, Serbija  2017.10.12-16_________________________________</t>
  </si>
  <si>
    <t>JPČ</t>
  </si>
  <si>
    <t>JnPČ</t>
  </si>
  <si>
    <t>Vilius Sasnauskas</t>
  </si>
  <si>
    <t>Osvaldas Dambrauskas</t>
  </si>
  <si>
    <t>2018    m. 11. 08-11_Pasaulio SAMBO Čempionatas, Bukareštas, Rumunija __________________________________</t>
  </si>
  <si>
    <t>AKVILE TITORENKO</t>
  </si>
  <si>
    <t>PČ</t>
  </si>
  <si>
    <t>KARINA STEFANOVIČ</t>
  </si>
  <si>
    <t>80+</t>
  </si>
  <si>
    <t>GINTARAS KATKUS</t>
  </si>
  <si>
    <t>EIMANTAS TUKAČIAUSKAS</t>
  </si>
  <si>
    <t>MANTAS KLIMAŠAUSKAS</t>
  </si>
  <si>
    <t>MANTAS MAROZAS</t>
  </si>
  <si>
    <t>100+</t>
  </si>
  <si>
    <t>EDGARAS STANIULIS</t>
  </si>
  <si>
    <t>68 COMBAT</t>
  </si>
  <si>
    <t>VYTAUTAS GAURILČIKAS</t>
  </si>
  <si>
    <t>74 COMBAT</t>
  </si>
  <si>
    <t>TEODORAS AUKŠTUOLIS</t>
  </si>
  <si>
    <t>100 COMBAT</t>
  </si>
  <si>
    <t>EIMANTAS VAIKASAS</t>
  </si>
  <si>
    <t>100+COMBAT</t>
  </si>
  <si>
    <t>2018    m. spalio 11-15 Pasaulio jaunimo ir jaunių čempionatas Tbilisis, Gruzija___________________________________</t>
  </si>
  <si>
    <t>SANDRA ŽIEVYTĖ</t>
  </si>
  <si>
    <t>AKVILĖ TITORENKO</t>
  </si>
  <si>
    <t>ROKAS SIREIKIS</t>
  </si>
  <si>
    <t>87+</t>
  </si>
  <si>
    <t xml:space="preserve">Taip </t>
  </si>
  <si>
    <t>PIJUS GYLYS</t>
  </si>
  <si>
    <t>DARIUS RAGOŽA</t>
  </si>
  <si>
    <t>VILIUS SASNAUSKAS</t>
  </si>
  <si>
    <t>2018    m. gegužės 17-21, Europos suaugusiųjų čempionatas___________________________________</t>
  </si>
  <si>
    <t>GITANA KASPARAVIČIŪTĖ</t>
  </si>
  <si>
    <t>AUGUSTĖ REPEČKAITĖ</t>
  </si>
  <si>
    <t>GINTARĖ KLIŠYTĖ</t>
  </si>
  <si>
    <t>AIVARAS GALATILTIS</t>
  </si>
  <si>
    <t>ROBERTAS ZIMKUS</t>
  </si>
  <si>
    <t>RADVILAS MATUKAS</t>
  </si>
  <si>
    <t>VADIM KAMINSKIJ</t>
  </si>
  <si>
    <t>ŽILVINAS LEKAVIČIUS</t>
  </si>
  <si>
    <t>52 COMBAT</t>
  </si>
  <si>
    <t>KONSTANTIN MOKŠIN</t>
  </si>
  <si>
    <t>62 COMBAT</t>
  </si>
  <si>
    <t>MINDAUGAS VERZBICKAS</t>
  </si>
  <si>
    <t>82 COMBAT</t>
  </si>
  <si>
    <t>2018 m. balandžio _12-16 Europos jaunimo ir jaunių čempionatas, Praha, Čekija__________________________________</t>
  </si>
  <si>
    <t>EMILIJA KAIRYTĖ</t>
  </si>
  <si>
    <t>MANTAS VERSECKAS</t>
  </si>
  <si>
    <t>VYTAUTAS MARGELIS</t>
  </si>
  <si>
    <t>2019    m. gegužės 16-20, Europos suaugusiųjų čempionatas___Gijon, Ispanija________________________________</t>
  </si>
  <si>
    <t>EDGARAS LIZŪNAS</t>
  </si>
  <si>
    <t>AURIMAS KRUKAUSKAS</t>
  </si>
  <si>
    <t>COMBAT 68</t>
  </si>
  <si>
    <t>MINDAUDAS VERŽBICKAS</t>
  </si>
  <si>
    <t>74 - COMBAT</t>
  </si>
  <si>
    <t>2019    m. balandžio 11-15, Europos jaunių, jaunimo čempionatas_Limasol, Kipras_______________________________</t>
  </si>
  <si>
    <t>AUSTĖJA ŠIDLAUSKAITĖ</t>
  </si>
  <si>
    <t>IGNAS PUŠKORIUS</t>
  </si>
  <si>
    <t>VLADISLAV BOGDZEVIČ</t>
  </si>
  <si>
    <t>JUSTINAS MARTINIONIS</t>
  </si>
  <si>
    <t>ROKAS KAŠĖTA</t>
  </si>
  <si>
    <t>LIŪTAURAS GUŠAUSKAS</t>
  </si>
  <si>
    <t>DOMAS ARDICKAS</t>
  </si>
  <si>
    <t>JOKŪBAS LUKOŠEVIČIUS</t>
  </si>
  <si>
    <t>KAPARAS ŽOLDASBEKOVAS</t>
  </si>
  <si>
    <t xml:space="preserve">www//sambo.lt,  </t>
  </si>
  <si>
    <t>rezultatai</t>
  </si>
  <si>
    <t>2019    m. spalio 10-14 Pasaulio jaunimo ir jaunių čempionatas Taškentas, Uzbekija___________________________________</t>
  </si>
  <si>
    <t>VILŪNĖ VIDUOLYTĖ</t>
  </si>
  <si>
    <t>2019    m. lapkričio  07-11 Pasaulio suaugusiųjų čempionatas Cheongju, Koreja___________________________________</t>
  </si>
  <si>
    <t>MINDAUGAS RAMAŠKA</t>
  </si>
  <si>
    <t>2020     m. lapkričio 4-9 __________Pasaulio jaunių ir jaunimo čempionatas, Novi Sad, Serbija_________________________</t>
  </si>
  <si>
    <t>Nuoroda į protokolą: www//sambo.lt, protokolai</t>
  </si>
  <si>
    <t>Jokūbas Lukoševičius</t>
  </si>
  <si>
    <t>Maksm Jakovlev</t>
  </si>
  <si>
    <t>Elijus Jokubėnas</t>
  </si>
  <si>
    <t>Marijus Mitrochinas</t>
  </si>
  <si>
    <t>www//sambo.lt,  </t>
  </si>
  <si>
    <t>2020   m. lapkričio 4-9 __________Pasaulio čempionatas, Novi Sad, Serbija_________________________</t>
  </si>
  <si>
    <t>201     m. ___________________________________</t>
  </si>
  <si>
    <t>Bendra sporto šakos gauta taškų suma</t>
  </si>
  <si>
    <t>*Pildo tik į olimpinių žaidynių programą neįtrauktų sporto šakų pareiškėjai</t>
  </si>
  <si>
    <t>2020 Europos čempionatai neįvyko dėl Covid-19</t>
  </si>
  <si>
    <t>Pareiškėjo vardu:</t>
  </si>
  <si>
    <t>LSF gen. sekretorius</t>
  </si>
  <si>
    <t>Euardas Rudas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</si>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</sst>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trike/>
      <sz val="11"/>
      <name val="Times New Roman"/>
      <family val="1"/>
      <charset val="186"/>
    </font>
    <font>
      <strike/>
      <sz val="11"/>
      <color rgb="FFFF0000"/>
      <name val="Times New Roman"/>
      <family val="1"/>
      <charset val="186"/>
    </font>
    <font>
      <i/>
      <strike/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trike/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34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left" vertical="center" wrapText="1" indent="1"/>
    </xf>
    <xf numFmtId="0" fontId="16" fillId="0" borderId="0" xfId="0" applyFont="1"/>
    <xf numFmtId="3" fontId="3" fillId="0" borderId="0" xfId="0" applyNumberFormat="1" applyFont="1" applyAlignment="1">
      <alignment vertical="center"/>
    </xf>
    <xf numFmtId="0" fontId="13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19" fillId="0" borderId="20" xfId="0" applyFont="1" applyBorder="1" applyAlignment="1">
      <alignment horizontal="center" vertical="center" wrapText="1"/>
    </xf>
    <xf numFmtId="0" fontId="26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8" fillId="0" borderId="3" xfId="0" applyFont="1" applyBorder="1" applyAlignment="1">
      <alignment vertical="center" wrapText="1"/>
    </xf>
    <xf numFmtId="0" fontId="20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0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 wrapText="1"/>
    </xf>
    <xf numFmtId="2" fontId="33" fillId="0" borderId="2" xfId="0" applyNumberFormat="1" applyFont="1" applyBorder="1" applyAlignment="1">
      <alignment horizontal="center" vertical="center" wrapText="1"/>
    </xf>
    <xf numFmtId="2" fontId="33" fillId="0" borderId="1" xfId="0" applyNumberFormat="1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 wrapText="1"/>
    </xf>
    <xf numFmtId="2" fontId="34" fillId="3" borderId="2" xfId="0" applyNumberFormat="1" applyFont="1" applyFill="1" applyBorder="1" applyAlignment="1">
      <alignment horizontal="center" vertical="center" wrapText="1"/>
    </xf>
    <xf numFmtId="2" fontId="34" fillId="0" borderId="2" xfId="0" applyNumberFormat="1" applyFont="1" applyBorder="1" applyAlignment="1">
      <alignment vertical="center"/>
    </xf>
    <xf numFmtId="0" fontId="35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3" fillId="4" borderId="5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23" fillId="4" borderId="5" xfId="0" applyNumberFormat="1" applyFont="1" applyFill="1" applyBorder="1" applyAlignment="1">
      <alignment horizontal="center" vertical="center" wrapText="1"/>
    </xf>
    <xf numFmtId="2" fontId="23" fillId="4" borderId="7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3" fillId="4" borderId="2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19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 textRotation="90"/>
    </xf>
    <xf numFmtId="0" fontId="19" fillId="2" borderId="6" xfId="0" applyFont="1" applyFill="1" applyBorder="1" applyAlignment="1">
      <alignment horizontal="center" vertical="center" textRotation="90"/>
    </xf>
    <xf numFmtId="0" fontId="19" fillId="2" borderId="7" xfId="0" applyFont="1" applyFill="1" applyBorder="1" applyAlignment="1">
      <alignment horizontal="center" vertical="center" textRotation="90"/>
    </xf>
    <xf numFmtId="0" fontId="19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2"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Sambo/Dokumentai/2020/AM-programa2020/LSF2019%20m%20rezultatai%202016-19%20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dalis"/>
      <sheetName val="Balų lentelė"/>
      <sheetName val="II dalis"/>
      <sheetName val="III dalis"/>
      <sheetName val="Pripazintos federacijos"/>
    </sheetNames>
    <sheetDataSet>
      <sheetData sheetId="0">
        <row r="129">
          <cell r="B129" t="str">
            <v>GINTARAS  KATKUS (kovinė)</v>
          </cell>
          <cell r="C129">
            <v>52</v>
          </cell>
          <cell r="D129" t="str">
            <v>neolimpinė</v>
          </cell>
          <cell r="E129">
            <v>1</v>
          </cell>
          <cell r="F129" t="str">
            <v>PČ</v>
          </cell>
          <cell r="G129">
            <v>1</v>
          </cell>
          <cell r="H129" t="str">
            <v>Ne</v>
          </cell>
          <cell r="I129">
            <v>1</v>
          </cell>
          <cell r="J129">
            <v>8</v>
          </cell>
          <cell r="K129">
            <v>90</v>
          </cell>
          <cell r="L129">
            <v>5</v>
          </cell>
          <cell r="M129" t="str">
            <v>Taip</v>
          </cell>
          <cell r="N129">
            <v>39.75</v>
          </cell>
          <cell r="O129">
            <v>39.75</v>
          </cell>
          <cell r="P129">
            <v>4.0410000000000004</v>
          </cell>
          <cell r="Q129">
            <v>10.166037735849057</v>
          </cell>
        </row>
        <row r="130">
          <cell r="B130" t="str">
            <v>EIMANTAS TUKAČIAUSKAS</v>
          </cell>
          <cell r="C130">
            <v>68</v>
          </cell>
          <cell r="D130" t="str">
            <v>neolimpinė</v>
          </cell>
          <cell r="E130">
            <v>1</v>
          </cell>
          <cell r="F130" t="str">
            <v>PČ</v>
          </cell>
          <cell r="G130">
            <v>1</v>
          </cell>
          <cell r="H130" t="str">
            <v>Ne</v>
          </cell>
          <cell r="I130">
            <v>1</v>
          </cell>
          <cell r="J130">
            <v>34</v>
          </cell>
          <cell r="K130">
            <v>90</v>
          </cell>
          <cell r="M130" t="str">
            <v>Taip</v>
          </cell>
          <cell r="N130">
            <v>88</v>
          </cell>
          <cell r="O130">
            <v>88</v>
          </cell>
          <cell r="P130">
            <v>30.980999999999998</v>
          </cell>
          <cell r="Q130">
            <v>35.205681818181816</v>
          </cell>
        </row>
        <row r="131">
          <cell r="B131" t="str">
            <v>ALEKSANDR KRAVČENKO</v>
          </cell>
          <cell r="C131">
            <v>52</v>
          </cell>
          <cell r="D131" t="str">
            <v>neolimpinė</v>
          </cell>
          <cell r="E131">
            <v>1</v>
          </cell>
          <cell r="F131" t="str">
            <v>PČ</v>
          </cell>
          <cell r="G131">
            <v>1</v>
          </cell>
          <cell r="H131" t="str">
            <v>Ne</v>
          </cell>
          <cell r="I131">
            <v>1</v>
          </cell>
          <cell r="J131">
            <v>15</v>
          </cell>
          <cell r="K131">
            <v>90</v>
          </cell>
          <cell r="L131">
            <v>9</v>
          </cell>
          <cell r="M131" t="str">
            <v>Taip</v>
          </cell>
          <cell r="N131">
            <v>41.25</v>
          </cell>
          <cell r="O131">
            <v>41.25</v>
          </cell>
          <cell r="P131">
            <v>8.0820000000000007</v>
          </cell>
          <cell r="Q131">
            <v>19.592727272727274</v>
          </cell>
        </row>
        <row r="132">
          <cell r="B132" t="str">
            <v>GINAS JAUČERAS</v>
          </cell>
          <cell r="C132">
            <v>100</v>
          </cell>
          <cell r="D132" t="str">
            <v>neolimpinė</v>
          </cell>
          <cell r="E132">
            <v>1</v>
          </cell>
          <cell r="F132" t="str">
            <v>PČ</v>
          </cell>
          <cell r="G132">
            <v>1</v>
          </cell>
          <cell r="H132" t="str">
            <v>Ne</v>
          </cell>
          <cell r="I132">
            <v>1</v>
          </cell>
          <cell r="J132">
            <v>25</v>
          </cell>
          <cell r="K132">
            <v>90</v>
          </cell>
          <cell r="M132" t="str">
            <v>Taip</v>
          </cell>
          <cell r="N132">
            <v>68.75</v>
          </cell>
          <cell r="O132">
            <v>68.75</v>
          </cell>
          <cell r="P132">
            <v>21.552</v>
          </cell>
          <cell r="Q132">
            <v>31.348363636363633</v>
          </cell>
        </row>
        <row r="133">
          <cell r="B133" t="str">
            <v>MINDAUGAS VERŽBICKAS</v>
          </cell>
          <cell r="C133">
            <v>82</v>
          </cell>
          <cell r="D133" t="str">
            <v>neolimpinė</v>
          </cell>
          <cell r="E133">
            <v>1</v>
          </cell>
          <cell r="F133" t="str">
            <v>PČ</v>
          </cell>
          <cell r="G133">
            <v>1</v>
          </cell>
          <cell r="H133" t="str">
            <v>Ne</v>
          </cell>
          <cell r="I133">
            <v>1</v>
          </cell>
          <cell r="J133">
            <v>22</v>
          </cell>
          <cell r="K133">
            <v>90</v>
          </cell>
          <cell r="L133">
            <v>9</v>
          </cell>
          <cell r="M133" t="str">
            <v>Taip</v>
          </cell>
          <cell r="N133">
            <v>60.5</v>
          </cell>
          <cell r="O133">
            <v>60.5</v>
          </cell>
          <cell r="P133">
            <v>17.510999999999999</v>
          </cell>
          <cell r="Q133">
            <v>28.94380165289256</v>
          </cell>
          <cell r="R133">
            <v>31.2044</v>
          </cell>
        </row>
        <row r="134">
          <cell r="B134" t="str">
            <v>TEODORAS AUKŠTUOLIS</v>
          </cell>
          <cell r="C134">
            <v>100</v>
          </cell>
          <cell r="D134" t="str">
            <v>neolimpinė</v>
          </cell>
          <cell r="E134">
            <v>1</v>
          </cell>
          <cell r="F134" t="str">
            <v>PČ</v>
          </cell>
          <cell r="G134">
            <v>1</v>
          </cell>
          <cell r="H134" t="str">
            <v>Ne</v>
          </cell>
          <cell r="I134">
            <v>1</v>
          </cell>
          <cell r="K134">
            <v>90</v>
          </cell>
          <cell r="L134">
            <v>2</v>
          </cell>
          <cell r="M134" t="str">
            <v>Taip</v>
          </cell>
          <cell r="N134">
            <v>314.60000000000002</v>
          </cell>
          <cell r="O134">
            <v>314.60000000000002</v>
          </cell>
          <cell r="P134">
            <v>13.469999999999999</v>
          </cell>
          <cell r="Q134">
            <v>4.2816274634456448</v>
          </cell>
        </row>
        <row r="135">
          <cell r="B135" t="str">
            <v>EIMANTAS VAIKASAS</v>
          </cell>
          <cell r="C135">
            <v>100</v>
          </cell>
          <cell r="D135" t="str">
            <v>neolimpinė</v>
          </cell>
          <cell r="E135">
            <v>1</v>
          </cell>
          <cell r="F135" t="str">
            <v>PČ</v>
          </cell>
          <cell r="G135">
            <v>1</v>
          </cell>
          <cell r="H135" t="str">
            <v>Ne</v>
          </cell>
          <cell r="I135">
            <v>1</v>
          </cell>
          <cell r="J135">
            <v>10</v>
          </cell>
          <cell r="K135">
            <v>90</v>
          </cell>
          <cell r="L135">
            <v>5</v>
          </cell>
          <cell r="M135" t="str">
            <v>Taip</v>
          </cell>
          <cell r="N135">
            <v>49.6875</v>
          </cell>
          <cell r="O135">
            <v>49.6875</v>
          </cell>
          <cell r="P135">
            <v>6.7349999999999994</v>
          </cell>
          <cell r="Q135">
            <v>13.554716981132076</v>
          </cell>
          <cell r="R135">
            <v>22.569000000000003</v>
          </cell>
        </row>
        <row r="136">
          <cell r="B136" t="str">
            <v>AKVILE TITORENKO</v>
          </cell>
          <cell r="C136">
            <v>80</v>
          </cell>
          <cell r="D136" t="str">
            <v>neolimpinė</v>
          </cell>
          <cell r="E136">
            <v>1</v>
          </cell>
          <cell r="F136" t="str">
            <v>PČ</v>
          </cell>
          <cell r="G136">
            <v>1</v>
          </cell>
          <cell r="H136" t="str">
            <v>Ne</v>
          </cell>
          <cell r="I136">
            <v>1</v>
          </cell>
          <cell r="J136">
            <v>11</v>
          </cell>
          <cell r="K136">
            <v>90</v>
          </cell>
          <cell r="L136">
            <v>9</v>
          </cell>
          <cell r="M136" t="str">
            <v>Taip</v>
          </cell>
          <cell r="N136">
            <v>30.25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09"/>
  <sheetViews>
    <sheetView tabSelected="1" topLeftCell="A265" zoomScaleNormal="100" workbookViewId="0">
      <selection activeCell="F272" sqref="F272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0" style="2" customWidth="1"/>
    <col min="18" max="18" width="10.42578125" style="1" customWidth="1"/>
    <col min="19" max="16384" width="9.140625" style="1"/>
  </cols>
  <sheetData>
    <row r="1" spans="1:18" s="8" customFormat="1" ht="15.75">
      <c r="D1" s="60"/>
      <c r="E1" s="60"/>
      <c r="F1" s="60"/>
      <c r="G1" s="60"/>
      <c r="H1" s="60"/>
      <c r="I1" s="60"/>
      <c r="J1" s="60"/>
      <c r="K1" s="60"/>
      <c r="L1" s="60"/>
      <c r="N1" s="2"/>
      <c r="O1" s="2"/>
      <c r="P1" s="2"/>
      <c r="Q1" s="2"/>
    </row>
    <row r="2" spans="1:18" s="8" customFormat="1" ht="15.75">
      <c r="B2" s="8" t="s">
        <v>0</v>
      </c>
      <c r="D2" s="60"/>
      <c r="E2" s="60"/>
      <c r="F2" s="60"/>
      <c r="G2" s="60"/>
      <c r="H2" s="60"/>
      <c r="I2" s="60"/>
      <c r="J2" s="60"/>
      <c r="K2" s="60"/>
      <c r="L2" s="60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8"/>
    </row>
    <row r="6" spans="1:18" ht="18.75">
      <c r="A6" s="116" t="s">
        <v>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8"/>
    </row>
    <row r="7" spans="1:18" s="8" customFormat="1" ht="15.75">
      <c r="A7" s="60"/>
      <c r="B7" s="90" t="s">
        <v>4</v>
      </c>
      <c r="C7" s="90"/>
      <c r="D7" s="90"/>
      <c r="E7" s="90"/>
      <c r="F7" s="90"/>
      <c r="G7" s="90"/>
      <c r="H7" s="90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0"/>
      <c r="B8" s="91" t="s">
        <v>5</v>
      </c>
      <c r="C8" s="91"/>
      <c r="D8" s="91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0"/>
      <c r="B9" s="48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0"/>
      <c r="B10" s="59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92" t="s">
        <v>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96" t="s">
        <v>8</v>
      </c>
      <c r="B13" s="97" t="s">
        <v>9</v>
      </c>
      <c r="C13" s="97" t="s">
        <v>10</v>
      </c>
      <c r="D13" s="97" t="s">
        <v>11</v>
      </c>
      <c r="E13" s="98" t="s">
        <v>12</v>
      </c>
      <c r="F13" s="113"/>
      <c r="G13" s="114"/>
      <c r="H13" s="114"/>
      <c r="I13" s="114"/>
      <c r="J13" s="114"/>
      <c r="K13" s="114"/>
      <c r="L13" s="114"/>
      <c r="M13" s="114"/>
      <c r="N13" s="114"/>
      <c r="O13" s="115"/>
      <c r="P13" s="117" t="s">
        <v>13</v>
      </c>
      <c r="Q13" s="101" t="s">
        <v>14</v>
      </c>
      <c r="R13" s="93" t="s">
        <v>15</v>
      </c>
    </row>
    <row r="14" spans="1:18" s="8" customFormat="1" ht="45" customHeight="1">
      <c r="A14" s="96"/>
      <c r="B14" s="97"/>
      <c r="C14" s="97"/>
      <c r="D14" s="97"/>
      <c r="E14" s="100"/>
      <c r="F14" s="98" t="s">
        <v>16</v>
      </c>
      <c r="G14" s="98" t="s">
        <v>17</v>
      </c>
      <c r="H14" s="98" t="s">
        <v>18</v>
      </c>
      <c r="I14" s="119" t="s">
        <v>19</v>
      </c>
      <c r="J14" s="98" t="s">
        <v>20</v>
      </c>
      <c r="K14" s="98" t="s">
        <v>21</v>
      </c>
      <c r="L14" s="98" t="s">
        <v>22</v>
      </c>
      <c r="M14" s="98" t="s">
        <v>23</v>
      </c>
      <c r="N14" s="111" t="s">
        <v>24</v>
      </c>
      <c r="O14" s="111" t="s">
        <v>25</v>
      </c>
      <c r="P14" s="118"/>
      <c r="Q14" s="102"/>
      <c r="R14" s="94"/>
    </row>
    <row r="15" spans="1:18" s="8" customFormat="1" ht="76.150000000000006" customHeight="1">
      <c r="A15" s="96"/>
      <c r="B15" s="97"/>
      <c r="C15" s="97"/>
      <c r="D15" s="97"/>
      <c r="E15" s="99"/>
      <c r="F15" s="99"/>
      <c r="G15" s="99"/>
      <c r="H15" s="99"/>
      <c r="I15" s="120"/>
      <c r="J15" s="99"/>
      <c r="K15" s="99"/>
      <c r="L15" s="99"/>
      <c r="M15" s="99"/>
      <c r="N15" s="112"/>
      <c r="O15" s="112"/>
      <c r="P15" s="118"/>
      <c r="Q15" s="103"/>
      <c r="R15" s="95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 ht="15" customHeight="1">
      <c r="A17" s="77" t="s">
        <v>26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57"/>
      <c r="R17" s="8"/>
      <c r="S17" s="8"/>
    </row>
    <row r="18" spans="1:19" ht="16.899999999999999" customHeight="1">
      <c r="A18" s="79" t="s">
        <v>27</v>
      </c>
      <c r="B18" s="80"/>
      <c r="C18" s="8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7"/>
      <c r="R18" s="8"/>
      <c r="S18" s="8"/>
    </row>
    <row r="19" spans="1:19">
      <c r="A19" s="61">
        <v>1</v>
      </c>
      <c r="B19" s="61" t="s">
        <v>28</v>
      </c>
      <c r="C19" s="12">
        <v>52</v>
      </c>
      <c r="D19" s="61" t="s">
        <v>29</v>
      </c>
      <c r="E19" s="61">
        <v>1</v>
      </c>
      <c r="F19" s="61" t="s">
        <v>30</v>
      </c>
      <c r="G19" s="61">
        <v>1</v>
      </c>
      <c r="H19" s="56" t="s">
        <v>31</v>
      </c>
      <c r="I19" s="61"/>
      <c r="J19" s="61">
        <v>7</v>
      </c>
      <c r="K19" s="61">
        <v>29</v>
      </c>
      <c r="L19" s="61">
        <v>6</v>
      </c>
      <c r="M19" s="61" t="s">
        <v>32</v>
      </c>
      <c r="N19" s="3">
        <f t="shared" ref="N19:N35" si="0">(IF(F19="OŽ",IF(L19=1,612,IF(L19=2,473.76,IF(L19=3,380.16,IF(L19=4,201.6,IF(L19=5,187.2,IF(L19=6,172.8,IF(L19=7,165,IF(L19=8,160,0))))))))+IF(L19&lt;=8,0,IF(L19&lt;=16,153,IF(L19&lt;=24,120,IF(L19&lt;=32,89,IF(L19&lt;=48,58,0)))))-IF(L19&lt;=8,0,IF(L19&lt;=16,(L19-9)*3.06,IF(L19&lt;=24,(L19-17)*3.06,IF(L19&lt;=32,(L19-25)*3.06,IF(L19&lt;=48,(L19-33)*3.06,0)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4,1,IF(OR(F19="PČ",F19="PŽ",F19="PT"),IF(J19&lt;32,J19/32,1),1))* IF(L19&lt;4,1,IF(OR(F19="EČ",F19="EŽ",F19="JOŽ",F19="JPČ",F19="NEAK"),IF(J19&lt;24,J19/24,1),1))*IF(L19&lt;4,1,IF(OR(F19="PČneol",F19="JEČ",F19="JEOF",F19="JnPČ",F19="JnEČ",F19="JčPČ",F19="JčEČ"),IF(J19&lt;16,J19/16,1),1))*IF(L19&lt;4,1,IF(F19="EČneol",IF(J19&lt;8,J19/8,1),1))</f>
        <v>17.5</v>
      </c>
      <c r="O19" s="9">
        <f t="shared" ref="O19:O35" si="1">IF(F19="OŽ",N19,IF(H19="Ne",IF(J19*0.3&lt;=J19-L19,N19,0),IF(J19*0.1&lt;=J19-L19,N19,0)))</f>
        <v>0</v>
      </c>
      <c r="P19" s="4">
        <f t="shared" ref="P19:P35" si="2">IF(O19=0,0,IF(F19="OŽ",IF(L19&gt;47,0,IF(J19&gt;47,(48-L19)*1.836,((48-L19)-(48-J19))*1.836)),0)+IF(F19="PČ",IF(L19&gt;31,0,IF(J19&gt;31,(32-L19)*1.347,((32-L19)-(32-J19))*1.347)),0)+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0</v>
      </c>
      <c r="Q19" s="11">
        <f t="shared" ref="Q19:Q35" si="3">IF(ISERROR(P19*100/N19),0,(P19*100/N19))</f>
        <v>0</v>
      </c>
      <c r="R19" s="10">
        <f t="shared" ref="R19:R35" si="4">IF(Q19&lt;=30,O19+P19,O19+O19*0.3)*IF(G19=1,0.4,IF(G19=2,0.75,IF(G19="1 (kas 4 m. 1 k. nerengiamos)",0.52,1)))*IF(D19="olimpinė",1,IF(M19="Ne",0.5,1))*IF(D19="olimpinė",1,IF(J19&lt;8,0,1))*E19*IF(D19="olimpinė",1,IF(K19&lt;16,0,1))*IF(I19&lt;=1,1,1/I19)*IF(OR(A$5="Lietuvos lengvosios atletikos federacija",A$5="Lietuvos šaudymo sporto sąjunga"),1.01,1)*IF(OR(A$5="Lietuvos dviračių sporto federacija",A$5="Lietuvos biatlono federacija",A$5=" Lietuvos nacionalinė slidinėjimo asociacija"),1.03,1)*IF(OR(A$5="Lietuvos baidarių ir kanojų irklavimo federacija",A$5="Lietuvos buriuotojų sąjunga",A$5="Lietuvos irklavimo federacija"),1.04,1)*IF(OR(A$5="Lietuvos aeroklubas",A$5="Lietuvos automobilių sporto federacija",A$5="Lietuvos motociklų sporto federacija",A$5="Lietuvos motorlaivių federacija",A$5="Lietuvos žirginio sporto federacija"),1.09,1)</f>
        <v>0</v>
      </c>
      <c r="S19" s="20"/>
    </row>
    <row r="20" spans="1:19">
      <c r="A20" s="61">
        <v>2</v>
      </c>
      <c r="B20" s="61" t="s">
        <v>33</v>
      </c>
      <c r="C20" s="12">
        <v>52</v>
      </c>
      <c r="D20" s="61" t="s">
        <v>29</v>
      </c>
      <c r="E20" s="61">
        <v>1</v>
      </c>
      <c r="F20" s="61" t="s">
        <v>30</v>
      </c>
      <c r="G20" s="61">
        <v>1</v>
      </c>
      <c r="H20" s="56" t="s">
        <v>31</v>
      </c>
      <c r="I20" s="61"/>
      <c r="J20" s="61">
        <v>10</v>
      </c>
      <c r="K20" s="61">
        <v>29</v>
      </c>
      <c r="L20" s="61">
        <v>5</v>
      </c>
      <c r="M20" s="61" t="s">
        <v>32</v>
      </c>
      <c r="N20" s="3">
        <f t="shared" si="0"/>
        <v>27.5</v>
      </c>
      <c r="O20" s="9">
        <f t="shared" si="1"/>
        <v>27.5</v>
      </c>
      <c r="P20" s="4">
        <f t="shared" si="2"/>
        <v>3.06</v>
      </c>
      <c r="Q20" s="11">
        <f t="shared" si="3"/>
        <v>11.127272727272727</v>
      </c>
      <c r="R20" s="10">
        <f t="shared" si="4"/>
        <v>12.224</v>
      </c>
      <c r="S20" s="20"/>
    </row>
    <row r="21" spans="1:19">
      <c r="A21" s="61">
        <v>3</v>
      </c>
      <c r="B21" s="61" t="s">
        <v>34</v>
      </c>
      <c r="C21" s="12">
        <v>48</v>
      </c>
      <c r="D21" s="61" t="s">
        <v>29</v>
      </c>
      <c r="E21" s="61">
        <v>1</v>
      </c>
      <c r="F21" s="61" t="s">
        <v>30</v>
      </c>
      <c r="G21" s="61">
        <v>1</v>
      </c>
      <c r="H21" s="56" t="s">
        <v>31</v>
      </c>
      <c r="I21" s="61"/>
      <c r="J21" s="61">
        <v>10</v>
      </c>
      <c r="K21" s="61">
        <v>29</v>
      </c>
      <c r="L21" s="61">
        <v>7</v>
      </c>
      <c r="M21" s="61" t="s">
        <v>32</v>
      </c>
      <c r="N21" s="3">
        <f t="shared" si="0"/>
        <v>22.5</v>
      </c>
      <c r="O21" s="9">
        <f t="shared" si="1"/>
        <v>22.5</v>
      </c>
      <c r="P21" s="4">
        <f t="shared" si="2"/>
        <v>1.8359999999999999</v>
      </c>
      <c r="Q21" s="11">
        <f t="shared" si="3"/>
        <v>8.16</v>
      </c>
      <c r="R21" s="10">
        <v>0</v>
      </c>
      <c r="S21" s="8"/>
    </row>
    <row r="22" spans="1:19">
      <c r="A22" s="61">
        <v>4</v>
      </c>
      <c r="B22" s="61" t="s">
        <v>35</v>
      </c>
      <c r="C22" s="12">
        <v>52</v>
      </c>
      <c r="D22" s="61" t="s">
        <v>29</v>
      </c>
      <c r="E22" s="61">
        <v>1</v>
      </c>
      <c r="F22" s="61" t="s">
        <v>30</v>
      </c>
      <c r="G22" s="61">
        <v>1</v>
      </c>
      <c r="H22" s="56" t="s">
        <v>31</v>
      </c>
      <c r="I22" s="61"/>
      <c r="J22" s="61">
        <v>10</v>
      </c>
      <c r="K22" s="61">
        <v>29</v>
      </c>
      <c r="L22" s="61">
        <v>7</v>
      </c>
      <c r="M22" s="61" t="s">
        <v>32</v>
      </c>
      <c r="N22" s="3">
        <f t="shared" si="0"/>
        <v>22.5</v>
      </c>
      <c r="O22" s="9">
        <f t="shared" si="1"/>
        <v>22.5</v>
      </c>
      <c r="P22" s="4">
        <f t="shared" si="2"/>
        <v>1.8359999999999999</v>
      </c>
      <c r="Q22" s="11">
        <f t="shared" si="3"/>
        <v>8.16</v>
      </c>
      <c r="R22" s="10">
        <v>0</v>
      </c>
      <c r="S22" s="8"/>
    </row>
    <row r="23" spans="1:19">
      <c r="A23" s="61">
        <v>5</v>
      </c>
      <c r="B23" s="61" t="s">
        <v>36</v>
      </c>
      <c r="C23" s="12">
        <v>60</v>
      </c>
      <c r="D23" s="61" t="s">
        <v>29</v>
      </c>
      <c r="E23" s="61">
        <v>1</v>
      </c>
      <c r="F23" s="61" t="s">
        <v>30</v>
      </c>
      <c r="G23" s="61">
        <v>1</v>
      </c>
      <c r="H23" s="56" t="s">
        <v>31</v>
      </c>
      <c r="I23" s="61"/>
      <c r="J23" s="61">
        <v>10</v>
      </c>
      <c r="K23" s="61">
        <v>29</v>
      </c>
      <c r="L23" s="61">
        <v>7</v>
      </c>
      <c r="M23" s="61" t="s">
        <v>32</v>
      </c>
      <c r="N23" s="3">
        <f t="shared" si="0"/>
        <v>22.5</v>
      </c>
      <c r="O23" s="9">
        <f t="shared" si="1"/>
        <v>22.5</v>
      </c>
      <c r="P23" s="4">
        <f t="shared" si="2"/>
        <v>1.8359999999999999</v>
      </c>
      <c r="Q23" s="11">
        <f t="shared" si="3"/>
        <v>8.16</v>
      </c>
      <c r="R23" s="10">
        <v>0</v>
      </c>
      <c r="S23" s="8"/>
    </row>
    <row r="24" spans="1:19">
      <c r="A24" s="61">
        <v>6</v>
      </c>
      <c r="B24" s="61" t="s">
        <v>37</v>
      </c>
      <c r="C24" s="12">
        <v>68</v>
      </c>
      <c r="D24" s="61" t="s">
        <v>29</v>
      </c>
      <c r="E24" s="61">
        <v>1</v>
      </c>
      <c r="F24" s="61" t="s">
        <v>30</v>
      </c>
      <c r="G24" s="61">
        <v>1</v>
      </c>
      <c r="H24" s="56" t="s">
        <v>31</v>
      </c>
      <c r="I24" s="61"/>
      <c r="J24" s="61">
        <v>14</v>
      </c>
      <c r="K24" s="61">
        <v>29</v>
      </c>
      <c r="L24" s="61">
        <v>5</v>
      </c>
      <c r="M24" s="61" t="s">
        <v>32</v>
      </c>
      <c r="N24" s="3">
        <f t="shared" si="0"/>
        <v>38.5</v>
      </c>
      <c r="O24" s="9">
        <f t="shared" si="1"/>
        <v>38.5</v>
      </c>
      <c r="P24" s="4">
        <f t="shared" si="2"/>
        <v>5.508</v>
      </c>
      <c r="Q24" s="11">
        <f t="shared" si="3"/>
        <v>14.306493506493505</v>
      </c>
      <c r="R24" s="10">
        <f t="shared" si="4"/>
        <v>17.603200000000001</v>
      </c>
      <c r="S24" s="8"/>
    </row>
    <row r="25" spans="1:19">
      <c r="A25" s="61">
        <v>7</v>
      </c>
      <c r="B25" s="61" t="s">
        <v>38</v>
      </c>
      <c r="C25" s="12">
        <v>74</v>
      </c>
      <c r="D25" s="61" t="s">
        <v>29</v>
      </c>
      <c r="E25" s="61">
        <v>1</v>
      </c>
      <c r="F25" s="61" t="s">
        <v>30</v>
      </c>
      <c r="G25" s="61">
        <v>1</v>
      </c>
      <c r="H25" s="56" t="s">
        <v>31</v>
      </c>
      <c r="I25" s="61"/>
      <c r="J25" s="61">
        <v>17</v>
      </c>
      <c r="K25" s="61">
        <v>29</v>
      </c>
      <c r="L25" s="61">
        <v>10</v>
      </c>
      <c r="M25" s="61" t="s">
        <v>32</v>
      </c>
      <c r="N25" s="3">
        <f t="shared" si="0"/>
        <v>27.610833333333332</v>
      </c>
      <c r="O25" s="9">
        <f t="shared" si="1"/>
        <v>27.610833333333332</v>
      </c>
      <c r="P25" s="4">
        <f t="shared" si="2"/>
        <v>4.2839999999999998</v>
      </c>
      <c r="Q25" s="11">
        <f t="shared" si="3"/>
        <v>15.515649050795279</v>
      </c>
      <c r="R25" s="10">
        <v>0</v>
      </c>
      <c r="S25" s="8"/>
    </row>
    <row r="26" spans="1:19">
      <c r="A26" s="61">
        <v>8</v>
      </c>
      <c r="B26" s="61" t="s">
        <v>39</v>
      </c>
      <c r="C26" s="12">
        <v>82</v>
      </c>
      <c r="D26" s="61" t="s">
        <v>29</v>
      </c>
      <c r="E26" s="61">
        <v>1</v>
      </c>
      <c r="F26" s="61" t="s">
        <v>30</v>
      </c>
      <c r="G26" s="61">
        <v>1</v>
      </c>
      <c r="H26" s="56" t="s">
        <v>31</v>
      </c>
      <c r="I26" s="61"/>
      <c r="J26" s="61">
        <v>14</v>
      </c>
      <c r="K26" s="61">
        <v>29</v>
      </c>
      <c r="L26" s="61">
        <v>7</v>
      </c>
      <c r="M26" s="61" t="s">
        <v>32</v>
      </c>
      <c r="N26" s="3">
        <f t="shared" si="0"/>
        <v>31.500000000000004</v>
      </c>
      <c r="O26" s="9">
        <f t="shared" si="1"/>
        <v>31.500000000000004</v>
      </c>
      <c r="P26" s="4">
        <f t="shared" si="2"/>
        <v>4.2839999999999998</v>
      </c>
      <c r="Q26" s="11">
        <f t="shared" si="3"/>
        <v>13.599999999999998</v>
      </c>
      <c r="R26" s="10">
        <f t="shared" si="4"/>
        <v>14.313600000000003</v>
      </c>
      <c r="S26" s="8"/>
    </row>
    <row r="27" spans="1:19" s="8" customFormat="1">
      <c r="A27" s="61">
        <v>9</v>
      </c>
      <c r="B27" s="61" t="s">
        <v>40</v>
      </c>
      <c r="C27" s="12">
        <v>100</v>
      </c>
      <c r="D27" s="61" t="s">
        <v>29</v>
      </c>
      <c r="E27" s="61">
        <v>1</v>
      </c>
      <c r="F27" s="61" t="s">
        <v>30</v>
      </c>
      <c r="G27" s="61">
        <v>1</v>
      </c>
      <c r="H27" s="56" t="s">
        <v>31</v>
      </c>
      <c r="I27" s="61"/>
      <c r="J27" s="61">
        <v>10</v>
      </c>
      <c r="K27" s="61">
        <v>29</v>
      </c>
      <c r="L27" s="61">
        <v>5</v>
      </c>
      <c r="M27" s="61" t="s">
        <v>32</v>
      </c>
      <c r="N27" s="3">
        <f t="shared" si="0"/>
        <v>27.5</v>
      </c>
      <c r="O27" s="9">
        <f t="shared" si="1"/>
        <v>27.5</v>
      </c>
      <c r="P27" s="4">
        <f t="shared" si="2"/>
        <v>3.06</v>
      </c>
      <c r="Q27" s="11">
        <f t="shared" si="3"/>
        <v>11.127272727272727</v>
      </c>
      <c r="R27" s="10">
        <f t="shared" si="4"/>
        <v>12.224</v>
      </c>
    </row>
    <row r="28" spans="1:19" s="8" customFormat="1">
      <c r="A28" s="61">
        <v>10</v>
      </c>
      <c r="B28" s="61" t="s">
        <v>41</v>
      </c>
      <c r="C28" s="12">
        <v>100</v>
      </c>
      <c r="D28" s="61" t="s">
        <v>29</v>
      </c>
      <c r="E28" s="61">
        <v>1</v>
      </c>
      <c r="F28" s="61" t="s">
        <v>30</v>
      </c>
      <c r="G28" s="61">
        <v>1</v>
      </c>
      <c r="H28" s="56" t="s">
        <v>31</v>
      </c>
      <c r="I28" s="61"/>
      <c r="J28" s="61">
        <v>11</v>
      </c>
      <c r="K28" s="61">
        <v>29</v>
      </c>
      <c r="L28" s="61">
        <v>3</v>
      </c>
      <c r="M28" s="61" t="s">
        <v>32</v>
      </c>
      <c r="N28" s="3">
        <f t="shared" si="0"/>
        <v>123.84</v>
      </c>
      <c r="O28" s="9">
        <f t="shared" si="1"/>
        <v>123.84</v>
      </c>
      <c r="P28" s="4">
        <f t="shared" si="2"/>
        <v>4.8959999999999999</v>
      </c>
      <c r="Q28" s="11">
        <f t="shared" si="3"/>
        <v>3.9534883720930227</v>
      </c>
      <c r="R28" s="10">
        <f t="shared" si="4"/>
        <v>51.494399999999999</v>
      </c>
    </row>
    <row r="29" spans="1:19" s="8" customFormat="1">
      <c r="A29" s="61">
        <v>11</v>
      </c>
      <c r="B29" s="65" t="s">
        <v>33</v>
      </c>
      <c r="C29" s="66">
        <v>52</v>
      </c>
      <c r="D29" s="65" t="s">
        <v>29</v>
      </c>
      <c r="E29" s="65">
        <v>1</v>
      </c>
      <c r="F29" s="65" t="s">
        <v>30</v>
      </c>
      <c r="G29" s="65">
        <v>1</v>
      </c>
      <c r="H29" s="67" t="s">
        <v>31</v>
      </c>
      <c r="I29" s="65"/>
      <c r="J29" s="65">
        <v>10</v>
      </c>
      <c r="K29" s="65">
        <v>29</v>
      </c>
      <c r="L29" s="65">
        <v>5</v>
      </c>
      <c r="M29" s="65" t="s">
        <v>32</v>
      </c>
      <c r="N29" s="68">
        <f t="shared" si="0"/>
        <v>27.5</v>
      </c>
      <c r="O29" s="69">
        <f t="shared" si="1"/>
        <v>27.5</v>
      </c>
      <c r="P29" s="70">
        <f t="shared" si="2"/>
        <v>3.06</v>
      </c>
      <c r="Q29" s="71">
        <f t="shared" si="3"/>
        <v>11.127272727272727</v>
      </c>
      <c r="R29" s="72">
        <v>0</v>
      </c>
    </row>
    <row r="30" spans="1:19" s="8" customFormat="1">
      <c r="A30" s="61">
        <v>12</v>
      </c>
      <c r="B30" s="65" t="s">
        <v>34</v>
      </c>
      <c r="C30" s="66">
        <v>48</v>
      </c>
      <c r="D30" s="65" t="s">
        <v>29</v>
      </c>
      <c r="E30" s="65">
        <v>1</v>
      </c>
      <c r="F30" s="65" t="s">
        <v>30</v>
      </c>
      <c r="G30" s="65">
        <v>1</v>
      </c>
      <c r="H30" s="67" t="s">
        <v>31</v>
      </c>
      <c r="I30" s="65"/>
      <c r="J30" s="65">
        <v>10</v>
      </c>
      <c r="K30" s="65">
        <v>29</v>
      </c>
      <c r="L30" s="65">
        <v>7</v>
      </c>
      <c r="M30" s="65" t="s">
        <v>32</v>
      </c>
      <c r="N30" s="68">
        <f t="shared" si="0"/>
        <v>22.5</v>
      </c>
      <c r="O30" s="69">
        <f t="shared" si="1"/>
        <v>22.5</v>
      </c>
      <c r="P30" s="70">
        <f t="shared" si="2"/>
        <v>1.8359999999999999</v>
      </c>
      <c r="Q30" s="71">
        <f t="shared" si="3"/>
        <v>8.16</v>
      </c>
      <c r="R30" s="72">
        <v>0</v>
      </c>
    </row>
    <row r="31" spans="1:19" s="8" customFormat="1">
      <c r="A31" s="61">
        <v>13</v>
      </c>
      <c r="B31" s="61" t="s">
        <v>35</v>
      </c>
      <c r="C31" s="12">
        <v>56</v>
      </c>
      <c r="D31" s="61" t="s">
        <v>29</v>
      </c>
      <c r="E31" s="61">
        <v>1</v>
      </c>
      <c r="F31" s="61" t="s">
        <v>30</v>
      </c>
      <c r="G31" s="61">
        <v>1</v>
      </c>
      <c r="H31" s="56" t="s">
        <v>31</v>
      </c>
      <c r="I31" s="61"/>
      <c r="J31" s="61">
        <v>10</v>
      </c>
      <c r="K31" s="61">
        <v>29</v>
      </c>
      <c r="L31" s="61">
        <v>8</v>
      </c>
      <c r="M31" s="61" t="s">
        <v>32</v>
      </c>
      <c r="N31" s="3">
        <f t="shared" si="0"/>
        <v>20</v>
      </c>
      <c r="O31" s="9">
        <f t="shared" si="1"/>
        <v>0</v>
      </c>
      <c r="P31" s="4">
        <f t="shared" si="2"/>
        <v>0</v>
      </c>
      <c r="Q31" s="11">
        <f t="shared" si="3"/>
        <v>0</v>
      </c>
      <c r="R31" s="10">
        <f t="shared" si="4"/>
        <v>0</v>
      </c>
    </row>
    <row r="32" spans="1:19" s="8" customFormat="1">
      <c r="A32" s="61">
        <v>14</v>
      </c>
      <c r="B32" s="65" t="s">
        <v>36</v>
      </c>
      <c r="C32" s="66">
        <v>60</v>
      </c>
      <c r="D32" s="65" t="s">
        <v>29</v>
      </c>
      <c r="E32" s="65">
        <v>1</v>
      </c>
      <c r="F32" s="65" t="s">
        <v>30</v>
      </c>
      <c r="G32" s="65">
        <v>1</v>
      </c>
      <c r="H32" s="67" t="s">
        <v>31</v>
      </c>
      <c r="I32" s="65"/>
      <c r="J32" s="65">
        <v>10</v>
      </c>
      <c r="K32" s="65">
        <v>29</v>
      </c>
      <c r="L32" s="65">
        <v>7</v>
      </c>
      <c r="M32" s="65" t="s">
        <v>32</v>
      </c>
      <c r="N32" s="68">
        <f t="shared" si="0"/>
        <v>22.5</v>
      </c>
      <c r="O32" s="69">
        <f t="shared" si="1"/>
        <v>22.5</v>
      </c>
      <c r="P32" s="70">
        <f t="shared" si="2"/>
        <v>1.8359999999999999</v>
      </c>
      <c r="Q32" s="71">
        <f t="shared" si="3"/>
        <v>8.16</v>
      </c>
      <c r="R32" s="72">
        <v>0</v>
      </c>
    </row>
    <row r="33" spans="1:19" s="8" customFormat="1">
      <c r="A33" s="61">
        <v>15</v>
      </c>
      <c r="B33" s="61" t="s">
        <v>42</v>
      </c>
      <c r="C33" s="12">
        <v>64</v>
      </c>
      <c r="D33" s="61" t="s">
        <v>29</v>
      </c>
      <c r="E33" s="61">
        <v>1</v>
      </c>
      <c r="F33" s="61" t="s">
        <v>30</v>
      </c>
      <c r="G33" s="61">
        <v>1</v>
      </c>
      <c r="H33" s="56" t="s">
        <v>31</v>
      </c>
      <c r="I33" s="61"/>
      <c r="J33" s="61">
        <v>7</v>
      </c>
      <c r="K33" s="61">
        <v>29</v>
      </c>
      <c r="L33" s="61">
        <v>7</v>
      </c>
      <c r="M33" s="61" t="s">
        <v>32</v>
      </c>
      <c r="N33" s="3">
        <f t="shared" si="0"/>
        <v>15.750000000000002</v>
      </c>
      <c r="O33" s="9">
        <f t="shared" si="1"/>
        <v>0</v>
      </c>
      <c r="P33" s="4">
        <f t="shared" si="2"/>
        <v>0</v>
      </c>
      <c r="Q33" s="11">
        <f t="shared" si="3"/>
        <v>0</v>
      </c>
      <c r="R33" s="10">
        <f t="shared" si="4"/>
        <v>0</v>
      </c>
    </row>
    <row r="34" spans="1:19" s="8" customFormat="1">
      <c r="A34" s="61">
        <v>16</v>
      </c>
      <c r="B34" s="61" t="s">
        <v>43</v>
      </c>
      <c r="C34" s="12">
        <v>82</v>
      </c>
      <c r="D34" s="61" t="s">
        <v>29</v>
      </c>
      <c r="E34" s="61">
        <v>1</v>
      </c>
      <c r="F34" s="61" t="s">
        <v>30</v>
      </c>
      <c r="G34" s="61">
        <v>1</v>
      </c>
      <c r="H34" s="56" t="s">
        <v>31</v>
      </c>
      <c r="I34" s="61"/>
      <c r="J34" s="61">
        <v>11</v>
      </c>
      <c r="K34" s="61">
        <v>29</v>
      </c>
      <c r="L34" s="61">
        <v>5</v>
      </c>
      <c r="M34" s="61" t="s">
        <v>32</v>
      </c>
      <c r="N34" s="3">
        <f t="shared" si="0"/>
        <v>30.25</v>
      </c>
      <c r="O34" s="9">
        <f t="shared" si="1"/>
        <v>30.25</v>
      </c>
      <c r="P34" s="4">
        <f t="shared" si="2"/>
        <v>3.6719999999999997</v>
      </c>
      <c r="Q34" s="11">
        <f t="shared" si="3"/>
        <v>12.138842975206611</v>
      </c>
      <c r="R34" s="10">
        <f t="shared" si="4"/>
        <v>13.5688</v>
      </c>
    </row>
    <row r="35" spans="1:19">
      <c r="A35" s="61">
        <v>17</v>
      </c>
      <c r="B35" s="61" t="s">
        <v>44</v>
      </c>
      <c r="C35" s="12">
        <v>80</v>
      </c>
      <c r="D35" s="61" t="s">
        <v>29</v>
      </c>
      <c r="E35" s="61">
        <v>1</v>
      </c>
      <c r="F35" s="61" t="s">
        <v>30</v>
      </c>
      <c r="G35" s="61">
        <v>1</v>
      </c>
      <c r="H35" s="56" t="s">
        <v>31</v>
      </c>
      <c r="I35" s="61"/>
      <c r="J35" s="61">
        <v>7</v>
      </c>
      <c r="K35" s="61">
        <v>29</v>
      </c>
      <c r="L35" s="61">
        <v>5</v>
      </c>
      <c r="M35" s="61" t="s">
        <v>32</v>
      </c>
      <c r="N35" s="3">
        <f t="shared" si="0"/>
        <v>19.25</v>
      </c>
      <c r="O35" s="9">
        <f t="shared" si="1"/>
        <v>0</v>
      </c>
      <c r="P35" s="4">
        <f t="shared" si="2"/>
        <v>0</v>
      </c>
      <c r="Q35" s="11">
        <f t="shared" si="3"/>
        <v>0</v>
      </c>
      <c r="R35" s="10">
        <f t="shared" si="4"/>
        <v>0</v>
      </c>
      <c r="S35" s="8"/>
    </row>
    <row r="36" spans="1:19" s="8" customFormat="1" ht="15.75" customHeight="1">
      <c r="A36" s="106" t="s">
        <v>45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8"/>
      <c r="R36" s="10">
        <f>SUM(R19:R35)</f>
        <v>121.428</v>
      </c>
    </row>
    <row r="37" spans="1:19" s="8" customFormat="1" ht="15" customHeight="1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1:19" s="8" customFormat="1" ht="15" customHeight="1">
      <c r="A38" s="24" t="s">
        <v>46</v>
      </c>
      <c r="B38" s="2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</row>
    <row r="39" spans="1:19" s="8" customFormat="1" ht="15" customHeight="1">
      <c r="A39" s="49" t="s">
        <v>47</v>
      </c>
      <c r="B39" s="49"/>
      <c r="C39" s="49"/>
      <c r="D39" s="49"/>
      <c r="E39" s="49"/>
      <c r="F39" s="49"/>
      <c r="G39" s="49"/>
      <c r="H39" s="49"/>
      <c r="I39" s="49"/>
      <c r="J39" s="15"/>
      <c r="K39" s="15"/>
      <c r="L39" s="15"/>
      <c r="M39" s="15"/>
      <c r="N39" s="15"/>
      <c r="O39" s="15"/>
      <c r="P39" s="15"/>
      <c r="Q39" s="15"/>
      <c r="R39" s="16"/>
    </row>
    <row r="40" spans="1:19" s="8" customFormat="1" ht="15" customHeight="1">
      <c r="A40" s="49"/>
      <c r="B40" s="49"/>
      <c r="C40" s="49"/>
      <c r="D40" s="49"/>
      <c r="E40" s="49"/>
      <c r="F40" s="49"/>
      <c r="G40" s="49"/>
      <c r="H40" s="49"/>
      <c r="I40" s="49"/>
      <c r="J40" s="15"/>
      <c r="K40" s="15"/>
      <c r="L40" s="15"/>
      <c r="M40" s="15"/>
      <c r="N40" s="15"/>
      <c r="O40" s="15"/>
      <c r="P40" s="15"/>
      <c r="Q40" s="15"/>
      <c r="R40" s="16"/>
    </row>
    <row r="41" spans="1:19" s="8" customFormat="1" ht="15" customHeight="1">
      <c r="A41" s="77" t="s">
        <v>26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57"/>
    </row>
    <row r="42" spans="1:19" s="8" customFormat="1" ht="16.899999999999999" customHeight="1">
      <c r="A42" s="79" t="s">
        <v>27</v>
      </c>
      <c r="B42" s="80"/>
      <c r="C42" s="8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7"/>
    </row>
    <row r="43" spans="1:19" s="8" customFormat="1">
      <c r="A43" s="77" t="s">
        <v>48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57"/>
    </row>
    <row r="44" spans="1:19" s="8" customFormat="1">
      <c r="A44" s="61"/>
      <c r="B44" s="61" t="s">
        <v>28</v>
      </c>
      <c r="C44" s="12">
        <v>52</v>
      </c>
      <c r="D44" s="61" t="s">
        <v>29</v>
      </c>
      <c r="E44" s="61">
        <v>1</v>
      </c>
      <c r="F44" s="61" t="s">
        <v>30</v>
      </c>
      <c r="G44" s="61">
        <v>1</v>
      </c>
      <c r="H44" s="61" t="s">
        <v>31</v>
      </c>
      <c r="I44" s="61"/>
      <c r="J44" s="61">
        <v>4</v>
      </c>
      <c r="K44" s="61">
        <v>29</v>
      </c>
      <c r="L44" s="61">
        <v>3</v>
      </c>
      <c r="M44" s="61" t="s">
        <v>32</v>
      </c>
      <c r="N44" s="3">
        <f t="shared" ref="N44:N50" si="5">(IF(F44="OŽ",IF(L44=1,612,IF(L44=2,473.76,IF(L44=3,380.16,IF(L44=4,201.6,IF(L44=5,187.2,IF(L44=6,172.8,IF(L44=7,165,IF(L44=8,160,0))))))))+IF(L44&lt;=8,0,IF(L44&lt;=16,153,IF(L44&lt;=24,120,IF(L44&lt;=32,89,IF(L44&lt;=48,58,0)))))-IF(L44&lt;=8,0,IF(L44&lt;=16,(L44-9)*3.06,IF(L44&lt;=24,(L44-17)*3.06,IF(L44&lt;=32,(L44-25)*3.06,IF(L44&lt;=48,(L44-33)*3.06,0))))),0)+IF(F44="PČ",IF(L44=1,449,IF(L44=2,314.6,IF(L44=3,238,IF(L44=4,172,IF(L44=5,159,IF(L44=6,145,IF(L44=7,132,IF(L44=8,119,0))))))))+IF(L44&lt;=8,0,IF(L44&lt;=16,88,IF(L44&lt;=24,55,IF(L44&lt;=32,22,0))))-IF(L44&lt;=8,0,IF(L44&lt;=16,(L44-9)*2.245,IF(L44&lt;=24,(L44-17)*2.245,IF(L44&lt;=32,(L44-25)*2.245,0)))),0)+IF(F44="PČneol",IF(L44=1,85,IF(L44=2,64.61,IF(L44=3,50.76,IF(L44=4,16.25,IF(L44=5,15,IF(L44=6,13.75,IF(L44=7,12.5,IF(L44=8,11.25,0))))))))+IF(L44&lt;=8,0,IF(L44&lt;=16,9,0))-IF(L44&lt;=8,0,IF(L44&lt;=16,(L44-9)*0.425,0)),0)+IF(F44="PŽ",IF(L44=1,85,IF(L44=2,59.5,IF(L44=3,45,IF(L44=4,32.5,IF(L44=5,30,IF(L44=6,27.5,IF(L44=7,25,IF(L44=8,22.5,0))))))))+IF(L44&lt;=8,0,IF(L44&lt;=16,19,IF(L44&lt;=24,13,IF(L44&lt;=32,8,0))))-IF(L44&lt;=8,0,IF(L44&lt;=16,(L44-9)*0.425,IF(L44&lt;=24,(L44-17)*0.425,IF(L44&lt;=32,(L44-25)*0.425,0)))),0)+IF(F44="EČ",IF(L44=1,204,IF(L44=2,156.24,IF(L44=3,123.84,IF(L44=4,72,IF(L44=5,66,IF(L44=6,60,IF(L44=7,54,IF(L44=8,48,0))))))))+IF(L44&lt;=8,0,IF(L44&lt;=16,40,IF(L44&lt;=24,25,0)))-IF(L44&lt;=8,0,IF(L44&lt;=16,(L44-9)*1.02,IF(L44&lt;=24,(L44-17)*1.02,0))),0)+IF(F44="EČneol",IF(L44=1,68,IF(L44=2,51.69,IF(L44=3,40.61,IF(L44=4,13,IF(L44=5,12,IF(L44=6,11,IF(L44=7,10,IF(L44=8,9,0)))))))))+IF(F44="EŽ",IF(L44=1,68,IF(L44=2,47.6,IF(L44=3,36,IF(L44=4,18,IF(L44=5,16.5,IF(L44=6,15,IF(L44=7,13.5,IF(L44=8,12,0))))))))+IF(L44&lt;=8,0,IF(L44&lt;=16,10,IF(L44&lt;=24,6,0)))-IF(L44&lt;=8,0,IF(L44&lt;=16,(L44-9)*0.34,IF(L44&lt;=24,(L44-17)*0.34,0))),0)+IF(F44="PT",IF(L44=1,68,IF(L44=2,52.08,IF(L44=3,41.28,IF(L44=4,24,IF(L44=5,22,IF(L44=6,20,IF(L44=7,18,IF(L44=8,16,0))))))))+IF(L44&lt;=8,0,IF(L44&lt;=16,13,IF(L44&lt;=24,9,IF(L44&lt;=32,4,0))))-IF(L44&lt;=8,0,IF(L44&lt;=16,(L44-9)*0.34,IF(L44&lt;=24,(L44-17)*0.34,IF(L44&lt;=32,(L44-25)*0.34,0)))),0)+IF(F44="JOŽ",IF(L44=1,85,IF(L44=2,59.5,IF(L44=3,45,IF(L44=4,32.5,IF(L44=5,30,IF(L44=6,27.5,IF(L44=7,25,IF(L44=8,22.5,0))))))))+IF(L44&lt;=8,0,IF(L44&lt;=16,19,IF(L44&lt;=24,13,0)))-IF(L44&lt;=8,0,IF(L44&lt;=16,(L44-9)*0.425,IF(L44&lt;=24,(L44-17)*0.425,0))),0)+IF(F44="JPČ",IF(L44=1,68,IF(L44=2,47.6,IF(L44=3,36,IF(L44=4,26,IF(L44=5,24,IF(L44=6,22,IF(L44=7,20,IF(L44=8,18,0))))))))+IF(L44&lt;=8,0,IF(L44&lt;=16,13,IF(L44&lt;=24,9,0)))-IF(L44&lt;=8,0,IF(L44&lt;=16,(L44-9)*0.34,IF(L44&lt;=24,(L44-17)*0.34,0))),0)+IF(F44="JEČ",IF(L44=1,34,IF(L44=2,26.04,IF(L44=3,20.6,IF(L44=4,12,IF(L44=5,11,IF(L44=6,10,IF(L44=7,9,IF(L44=8,8,0))))))))+IF(L44&lt;=8,0,IF(L44&lt;=16,6,0))-IF(L44&lt;=8,0,IF(L44&lt;=16,(L44-9)*0.17,0)),0)+IF(F44="JEOF",IF(L44=1,34,IF(L44=2,26.04,IF(L44=3,20.6,IF(L44=4,12,IF(L44=5,11,IF(L44=6,10,IF(L44=7,9,IF(L44=8,8,0))))))))+IF(L44&lt;=8,0,IF(L44&lt;=16,6,0))-IF(L44&lt;=8,0,IF(L44&lt;=16,(L44-9)*0.17,0)),0)+IF(F44="JnPČ",IF(L44=1,51,IF(L44=2,35.7,IF(L44=3,27,IF(L44=4,19.5,IF(L44=5,18,IF(L44=6,16.5,IF(L44=7,15,IF(L44=8,13.5,0))))))))+IF(L44&lt;=8,0,IF(L44&lt;=16,10,0))-IF(L44&lt;=8,0,IF(L44&lt;=16,(L44-9)*0.255,0)),0)+IF(F44="JnEČ",IF(L44=1,25.5,IF(L44=2,19.53,IF(L44=3,15.48,IF(L44=4,9,IF(L44=5,8.25,IF(L44=6,7.5,IF(L44=7,6.75,IF(L44=8,6,0))))))))+IF(L44&lt;=8,0,IF(L44&lt;=16,5,0))-IF(L44&lt;=8,0,IF(L44&lt;=16,(L44-9)*0.1275,0)),0)+IF(F44="JčPČ",IF(L44=1,21.25,IF(L44=2,14.5,IF(L44=3,11.5,IF(L44=4,7,IF(L44=5,6.5,IF(L44=6,6,IF(L44=7,5.5,IF(L44=8,5,0))))))))+IF(L44&lt;=8,0,IF(L44&lt;=16,4,0))-IF(L44&lt;=8,0,IF(L44&lt;=16,(L44-9)*0.10625,0)),0)+IF(F44="JčEČ",IF(L44=1,17,IF(L44=2,13.02,IF(L44=3,10.32,IF(L44=4,6,IF(L44=5,5.5,IF(L44=6,5,IF(L44=7,4.5,IF(L44=8,4,0))))))))+IF(L44&lt;=8,0,IF(L44&lt;=16,3,0))-IF(L44&lt;=8,0,IF(L44&lt;=16,(L44-9)*0.085,0)),0)+IF(F44="NEAK",IF(L44=1,11.48,IF(L44=2,8.79,IF(L44=3,6.97,IF(L44=4,4.05,IF(L44=5,3.71,IF(L44=6,3.38,IF(L44=7,3.04,IF(L44=8,2.7,0))))))))+IF(L44&lt;=8,0,IF(L44&lt;=16,2,IF(L44&lt;=24,1.3,0)))-IF(L44&lt;=8,0,IF(L44&lt;=16,(L44-9)*0.0574,IF(L44&lt;=24,(L44-17)*0.0574,0))),0))*IF(L44&lt;4,1,IF(OR(F44="PČ",F44="PŽ",F44="PT"),IF(J44&lt;32,J44/32,1),1))* IF(L44&lt;4,1,IF(OR(F44="EČ",F44="EŽ",F44="JOŽ",F44="JPČ",F44="NEAK"),IF(J44&lt;24,J44/24,1),1))*IF(L44&lt;4,1,IF(OR(F44="PČneol",F44="JEČ",F44="JEOF",F44="JnPČ",F44="JnEČ",F44="JčPČ",F44="JčEČ"),IF(J44&lt;16,J44/16,1),1))*IF(L44&lt;4,1,IF(F44="EČneol",IF(J44&lt;8,J44/8,1),1))</f>
        <v>123.84</v>
      </c>
      <c r="O44" s="9">
        <f t="shared" ref="O44:O50" si="6">IF(F44="OŽ",N44,IF(H44="Ne",IF(J44*0.3&lt;=J44-L44,N44,0),IF(J44*0.1&lt;=J44-L44,N44,0)))</f>
        <v>0</v>
      </c>
      <c r="P44" s="4">
        <f t="shared" ref="P44:P50" si="7">IF(O44=0,0,IF(F44="OŽ",IF(L44&gt;47,0,IF(J44&gt;47,(48-L44)*1.836,((48-L44)-(48-J44))*1.836)),0)+IF(F44="PČ",IF(L44&gt;31,0,IF(J44&gt;31,(32-L44)*1.347,((32-L44)-(32-J44))*1.347)),0)+ IF(F44="PČneol",IF(L44&gt;15,0,IF(J44&gt;15,(16-L44)*0.255,((16-L44)-(16-J44))*0.255)),0)+IF(F44="PŽ",IF(L44&gt;31,0,IF(J44&gt;31,(32-L44)*0.255,((32-L44)-(32-J44))*0.255)),0)+IF(F44="EČ",IF(L44&gt;23,0,IF(J44&gt;23,(24-L44)*0.612,((24-L44)-(24-J44))*0.612)),0)+IF(F44="EČneol",IF(L44&gt;7,0,IF(J44&gt;7,(8-L44)*0.204,((8-L44)-(8-J44))*0.204)),0)+IF(F44="EŽ",IF(L44&gt;23,0,IF(J44&gt;23,(24-L44)*0.204,((24-L44)-(24-J44))*0.204)),0)+IF(F44="PT",IF(L44&gt;31,0,IF(J44&gt;31,(32-L44)*0.204,((32-L44)-(32-J44))*0.204)),0)+IF(F44="JOŽ",IF(L44&gt;23,0,IF(J44&gt;23,(24-L44)*0.255,((24-L44)-(24-J44))*0.255)),0)+IF(F44="JPČ",IF(L44&gt;23,0,IF(J44&gt;23,(24-L44)*0.204,((24-L44)-(24-J44))*0.204)),0)+IF(F44="JEČ",IF(L44&gt;15,0,IF(J44&gt;15,(16-L44)*0.102,((16-L44)-(16-J44))*0.102)),0)+IF(F44="JEOF",IF(L44&gt;15,0,IF(J44&gt;15,(16-L44)*0.102,((16-L44)-(16-J44))*0.102)),0)+IF(F44="JnPČ",IF(L44&gt;15,0,IF(J44&gt;15,(16-L44)*0.153,((16-L44)-(16-J44))*0.153)),0)+IF(F44="JnEČ",IF(L44&gt;15,0,IF(J44&gt;15,(16-L44)*0.0765,((16-L44)-(16-J44))*0.0765)),0)+IF(F44="JčPČ",IF(L44&gt;15,0,IF(J44&gt;15,(16-L44)*0.06375,((16-L44)-(16-J44))*0.06375)),0)+IF(F44="JčEČ",IF(L44&gt;15,0,IF(J44&gt;15,(16-L44)*0.051,((16-L44)-(16-J44))*0.051)),0)+IF(F44="NEAK",IF(L44&gt;23,0,IF(J44&gt;23,(24-L44)*0.03444,((24-L44)-(24-J44))*0.03444)),0))</f>
        <v>0</v>
      </c>
      <c r="Q44" s="11">
        <f t="shared" ref="Q44:Q50" si="8">IF(ISERROR(P44*100/N44),0,(P44*100/N44))</f>
        <v>0</v>
      </c>
      <c r="R44" s="10">
        <f t="shared" ref="R44:R50" si="9">IF(Q44&lt;=30,O44+P44,O44+O44*0.3)*IF(G44=1,0.4,IF(G44=2,0.75,IF(G44="1 (kas 4 m. 1 k. nerengiamos)",0.52,1)))*IF(D44="olimpinė",1,IF(M44="Ne",0.5,1))*IF(D44="olimpinė",1,IF(J44&lt;8,0,1))*E44*IF(D44="olimpinė",1,IF(K44&lt;16,0,1))*IF(I44&lt;=1,1,1/I44)*IF(OR(A$5="Lietuvos lengvosios atletikos federacija",A$5="Lietuvos šaudymo sporto sąjunga"),1.01,1)*IF(OR(A$5="Lietuvos dviračių sporto federacija",A$5="Lietuvos biatlono federacija",A$5=" Lietuvos nacionalinė slidinėjimo asociacija"),1.03,1)*IF(OR(A$5="Lietuvos baidarių ir kanojų irklavimo federacija",A$5="Lietuvos buriuotojų sąjunga",A$5="Lietuvos irklavimo federacija"),1.04,1)*IF(OR(A$5="Lietuvos aeroklubas",A$5="Lietuvos automobilių sporto federacija",A$5="Lietuvos motociklų sporto federacija",A$5="Lietuvos motorlaivių federacija",A$5="Lietuvos žirginio sporto federacija"),1.09,1)</f>
        <v>0</v>
      </c>
    </row>
    <row r="45" spans="1:19" s="8" customFormat="1">
      <c r="A45" s="61"/>
      <c r="B45" s="61" t="s">
        <v>49</v>
      </c>
      <c r="C45" s="12">
        <v>62</v>
      </c>
      <c r="D45" s="61" t="s">
        <v>29</v>
      </c>
      <c r="E45" s="61">
        <v>1</v>
      </c>
      <c r="F45" s="61" t="s">
        <v>30</v>
      </c>
      <c r="G45" s="61">
        <v>1</v>
      </c>
      <c r="H45" s="61" t="s">
        <v>31</v>
      </c>
      <c r="I45" s="61"/>
      <c r="J45" s="61">
        <v>5</v>
      </c>
      <c r="K45" s="61">
        <v>29</v>
      </c>
      <c r="L45" s="61">
        <v>3</v>
      </c>
      <c r="M45" s="61" t="s">
        <v>32</v>
      </c>
      <c r="N45" s="3">
        <f t="shared" si="5"/>
        <v>123.84</v>
      </c>
      <c r="O45" s="9">
        <f t="shared" si="6"/>
        <v>123.84</v>
      </c>
      <c r="P45" s="4">
        <f t="shared" si="7"/>
        <v>1.224</v>
      </c>
      <c r="Q45" s="11">
        <f t="shared" si="8"/>
        <v>0.98837209302325568</v>
      </c>
      <c r="R45" s="10">
        <f t="shared" si="9"/>
        <v>0</v>
      </c>
    </row>
    <row r="46" spans="1:19" s="8" customFormat="1">
      <c r="A46" s="61"/>
      <c r="B46" s="61" t="s">
        <v>50</v>
      </c>
      <c r="C46" s="12">
        <v>68</v>
      </c>
      <c r="D46" s="61" t="s">
        <v>29</v>
      </c>
      <c r="E46" s="61">
        <v>1</v>
      </c>
      <c r="F46" s="61" t="s">
        <v>30</v>
      </c>
      <c r="G46" s="61">
        <v>1</v>
      </c>
      <c r="H46" s="61" t="s">
        <v>31</v>
      </c>
      <c r="I46" s="61"/>
      <c r="J46" s="61">
        <v>6</v>
      </c>
      <c r="K46" s="61">
        <v>29</v>
      </c>
      <c r="L46" s="61">
        <v>5</v>
      </c>
      <c r="M46" s="61" t="s">
        <v>32</v>
      </c>
      <c r="N46" s="3">
        <f t="shared" si="5"/>
        <v>16.5</v>
      </c>
      <c r="O46" s="9">
        <f t="shared" si="6"/>
        <v>0</v>
      </c>
      <c r="P46" s="4">
        <f t="shared" si="7"/>
        <v>0</v>
      </c>
      <c r="Q46" s="11">
        <f t="shared" si="8"/>
        <v>0</v>
      </c>
      <c r="R46" s="10">
        <f t="shared" si="9"/>
        <v>0</v>
      </c>
    </row>
    <row r="47" spans="1:19" s="8" customFormat="1">
      <c r="A47" s="61"/>
      <c r="B47" s="61" t="s">
        <v>51</v>
      </c>
      <c r="C47" s="12">
        <v>74</v>
      </c>
      <c r="D47" s="61" t="s">
        <v>29</v>
      </c>
      <c r="E47" s="61">
        <v>1</v>
      </c>
      <c r="F47" s="61" t="s">
        <v>30</v>
      </c>
      <c r="G47" s="61">
        <v>1</v>
      </c>
      <c r="H47" s="61" t="s">
        <v>31</v>
      </c>
      <c r="I47" s="61"/>
      <c r="J47" s="61">
        <v>8</v>
      </c>
      <c r="K47" s="61">
        <v>29</v>
      </c>
      <c r="L47" s="61">
        <v>5</v>
      </c>
      <c r="M47" s="61" t="s">
        <v>32</v>
      </c>
      <c r="N47" s="3">
        <f t="shared" si="5"/>
        <v>22</v>
      </c>
      <c r="O47" s="9">
        <f t="shared" si="6"/>
        <v>22</v>
      </c>
      <c r="P47" s="4">
        <f t="shared" si="7"/>
        <v>1.8359999999999999</v>
      </c>
      <c r="Q47" s="11">
        <f t="shared" si="8"/>
        <v>8.3454545454545457</v>
      </c>
      <c r="R47" s="10">
        <f t="shared" si="9"/>
        <v>9.5343999999999998</v>
      </c>
    </row>
    <row r="48" spans="1:19" s="8" customFormat="1">
      <c r="A48" s="61"/>
      <c r="B48" s="61" t="s">
        <v>52</v>
      </c>
      <c r="C48" s="12">
        <v>82</v>
      </c>
      <c r="D48" s="61" t="s">
        <v>29</v>
      </c>
      <c r="E48" s="61">
        <v>1</v>
      </c>
      <c r="F48" s="61" t="s">
        <v>30</v>
      </c>
      <c r="G48" s="61">
        <v>1</v>
      </c>
      <c r="H48" s="61" t="s">
        <v>31</v>
      </c>
      <c r="I48" s="61"/>
      <c r="J48" s="61">
        <v>11</v>
      </c>
      <c r="K48" s="61">
        <v>29</v>
      </c>
      <c r="L48" s="61">
        <v>5</v>
      </c>
      <c r="M48" s="61" t="s">
        <v>32</v>
      </c>
      <c r="N48" s="3">
        <f t="shared" si="5"/>
        <v>30.25</v>
      </c>
      <c r="O48" s="9">
        <f t="shared" si="6"/>
        <v>30.25</v>
      </c>
      <c r="P48" s="4">
        <f t="shared" si="7"/>
        <v>3.6719999999999997</v>
      </c>
      <c r="Q48" s="11">
        <f t="shared" si="8"/>
        <v>12.138842975206611</v>
      </c>
      <c r="R48" s="10">
        <f t="shared" si="9"/>
        <v>13.5688</v>
      </c>
    </row>
    <row r="49" spans="1:18" s="8" customFormat="1">
      <c r="A49" s="61"/>
      <c r="B49" s="61" t="s">
        <v>53</v>
      </c>
      <c r="C49" s="12">
        <v>100</v>
      </c>
      <c r="D49" s="61" t="s">
        <v>29</v>
      </c>
      <c r="E49" s="61">
        <v>1</v>
      </c>
      <c r="F49" s="61" t="s">
        <v>30</v>
      </c>
      <c r="G49" s="61">
        <v>1</v>
      </c>
      <c r="H49" s="61" t="s">
        <v>31</v>
      </c>
      <c r="I49" s="61"/>
      <c r="J49" s="61">
        <v>6</v>
      </c>
      <c r="K49" s="61">
        <v>29</v>
      </c>
      <c r="L49" s="61">
        <v>5</v>
      </c>
      <c r="M49" s="61" t="s">
        <v>32</v>
      </c>
      <c r="N49" s="3">
        <f t="shared" si="5"/>
        <v>16.5</v>
      </c>
      <c r="O49" s="9">
        <f t="shared" si="6"/>
        <v>0</v>
      </c>
      <c r="P49" s="4">
        <f t="shared" si="7"/>
        <v>0</v>
      </c>
      <c r="Q49" s="11">
        <f t="shared" si="8"/>
        <v>0</v>
      </c>
      <c r="R49" s="10">
        <f t="shared" si="9"/>
        <v>0</v>
      </c>
    </row>
    <row r="50" spans="1:18" s="8" customFormat="1">
      <c r="A50" s="61"/>
      <c r="B50" s="61" t="s">
        <v>54</v>
      </c>
      <c r="C50" s="12">
        <v>100</v>
      </c>
      <c r="D50" s="61" t="s">
        <v>29</v>
      </c>
      <c r="E50" s="61">
        <v>1</v>
      </c>
      <c r="F50" s="61" t="s">
        <v>30</v>
      </c>
      <c r="G50" s="61">
        <v>1</v>
      </c>
      <c r="H50" s="61" t="s">
        <v>31</v>
      </c>
      <c r="I50" s="61"/>
      <c r="J50" s="61">
        <v>4</v>
      </c>
      <c r="K50" s="61">
        <v>29</v>
      </c>
      <c r="L50" s="61">
        <v>3</v>
      </c>
      <c r="M50" s="61" t="s">
        <v>32</v>
      </c>
      <c r="N50" s="3">
        <f t="shared" si="5"/>
        <v>123.84</v>
      </c>
      <c r="O50" s="9">
        <f t="shared" si="6"/>
        <v>0</v>
      </c>
      <c r="P50" s="4">
        <f t="shared" si="7"/>
        <v>0</v>
      </c>
      <c r="Q50" s="11">
        <f t="shared" si="8"/>
        <v>0</v>
      </c>
      <c r="R50" s="10">
        <f t="shared" si="9"/>
        <v>0</v>
      </c>
    </row>
    <row r="51" spans="1:18" s="8" customFormat="1" ht="15.75" customHeight="1">
      <c r="A51" s="106" t="s">
        <v>45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8"/>
      <c r="R51" s="10">
        <f>SUM(R44:R50)</f>
        <v>23.103200000000001</v>
      </c>
    </row>
    <row r="52" spans="1:18" s="8" customFormat="1" ht="15.75" customHeight="1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</row>
    <row r="53" spans="1:18" s="8" customFormat="1" ht="15.75" customHeight="1">
      <c r="A53" s="24" t="s">
        <v>46</v>
      </c>
      <c r="B53" s="2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</row>
    <row r="54" spans="1:18" s="8" customFormat="1" ht="15.75" customHeight="1">
      <c r="A54" s="49" t="s">
        <v>55</v>
      </c>
      <c r="B54" s="49"/>
      <c r="C54" s="49"/>
      <c r="D54" s="49"/>
      <c r="E54" s="49"/>
      <c r="F54" s="49"/>
      <c r="G54" s="49"/>
      <c r="H54" s="49"/>
      <c r="I54" s="49"/>
      <c r="J54" s="15"/>
      <c r="K54" s="15"/>
      <c r="L54" s="15"/>
      <c r="M54" s="15"/>
      <c r="N54" s="15"/>
      <c r="O54" s="15"/>
      <c r="P54" s="15"/>
      <c r="Q54" s="15"/>
      <c r="R54" s="16"/>
    </row>
    <row r="55" spans="1:18" s="8" customFormat="1" ht="15.75" customHeight="1">
      <c r="A55" s="49"/>
      <c r="B55" s="49"/>
      <c r="C55" s="49"/>
      <c r="D55" s="49"/>
      <c r="E55" s="49"/>
      <c r="F55" s="49"/>
      <c r="G55" s="49"/>
      <c r="H55" s="49"/>
      <c r="I55" s="49"/>
      <c r="J55" s="15"/>
      <c r="K55" s="15"/>
      <c r="L55" s="15"/>
      <c r="M55" s="15"/>
      <c r="N55" s="15"/>
      <c r="O55" s="15"/>
      <c r="P55" s="15"/>
      <c r="Q55" s="15"/>
      <c r="R55" s="16"/>
    </row>
    <row r="56" spans="1:18" s="8" customFormat="1" ht="5.45" customHeight="1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6"/>
    </row>
    <row r="57" spans="1:18" s="8" customFormat="1" ht="13.9" customHeight="1">
      <c r="A57" s="77" t="s">
        <v>56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57"/>
    </row>
    <row r="58" spans="1:18" s="8" customFormat="1" ht="13.9" customHeight="1">
      <c r="A58" s="79" t="s">
        <v>27</v>
      </c>
      <c r="B58" s="80"/>
      <c r="C58" s="8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7"/>
    </row>
    <row r="59" spans="1:18" s="8" customFormat="1">
      <c r="A59" s="77" t="s">
        <v>48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57"/>
    </row>
    <row r="60" spans="1:18" s="8" customFormat="1">
      <c r="A60" s="61">
        <v>1</v>
      </c>
      <c r="B60" s="61" t="s">
        <v>28</v>
      </c>
      <c r="C60" s="12">
        <v>52</v>
      </c>
      <c r="D60" s="61" t="s">
        <v>29</v>
      </c>
      <c r="E60" s="61">
        <v>1</v>
      </c>
      <c r="F60" s="61" t="s">
        <v>30</v>
      </c>
      <c r="G60" s="61">
        <v>1</v>
      </c>
      <c r="H60" s="61" t="s">
        <v>31</v>
      </c>
      <c r="I60" s="61"/>
      <c r="J60" s="61">
        <v>7</v>
      </c>
      <c r="K60" s="61">
        <v>28</v>
      </c>
      <c r="L60" s="61">
        <v>5</v>
      </c>
      <c r="M60" s="61" t="s">
        <v>32</v>
      </c>
      <c r="N60" s="3">
        <f t="shared" ref="N60:N68" si="10">(IF(F60="OŽ",IF(L60=1,612,IF(L60=2,473.76,IF(L60=3,380.16,IF(L60=4,201.6,IF(L60=5,187.2,IF(L60=6,172.8,IF(L60=7,165,IF(L60=8,160,0))))))))+IF(L60&lt;=8,0,IF(L60&lt;=16,153,IF(L60&lt;=24,120,IF(L60&lt;=32,89,IF(L60&lt;=48,58,0)))))-IF(L60&lt;=8,0,IF(L60&lt;=16,(L60-9)*3.06,IF(L60&lt;=24,(L60-17)*3.06,IF(L60&lt;=32,(L60-25)*3.06,IF(L60&lt;=48,(L60-33)*3.06,0))))),0)+IF(F60="PČ",IF(L60=1,449,IF(L60=2,314.6,IF(L60=3,238,IF(L60=4,172,IF(L60=5,159,IF(L60=6,145,IF(L60=7,132,IF(L60=8,119,0))))))))+IF(L60&lt;=8,0,IF(L60&lt;=16,88,IF(L60&lt;=24,55,IF(L60&lt;=32,22,0))))-IF(L60&lt;=8,0,IF(L60&lt;=16,(L60-9)*2.245,IF(L60&lt;=24,(L60-17)*2.245,IF(L60&lt;=32,(L60-25)*2.245,0)))),0)+IF(F60="PČneol",IF(L60=1,85,IF(L60=2,64.61,IF(L60=3,50.76,IF(L60=4,16.25,IF(L60=5,15,IF(L60=6,13.75,IF(L60=7,12.5,IF(L60=8,11.25,0))))))))+IF(L60&lt;=8,0,IF(L60&lt;=16,9,0))-IF(L60&lt;=8,0,IF(L60&lt;=16,(L60-9)*0.425,0)),0)+IF(F60="PŽ",IF(L60=1,85,IF(L60=2,59.5,IF(L60=3,45,IF(L60=4,32.5,IF(L60=5,30,IF(L60=6,27.5,IF(L60=7,25,IF(L60=8,22.5,0))))))))+IF(L60&lt;=8,0,IF(L60&lt;=16,19,IF(L60&lt;=24,13,IF(L60&lt;=32,8,0))))-IF(L60&lt;=8,0,IF(L60&lt;=16,(L60-9)*0.425,IF(L60&lt;=24,(L60-17)*0.425,IF(L60&lt;=32,(L60-25)*0.425,0)))),0)+IF(F60="EČ",IF(L60=1,204,IF(L60=2,156.24,IF(L60=3,123.84,IF(L60=4,72,IF(L60=5,66,IF(L60=6,60,IF(L60=7,54,IF(L60=8,48,0))))))))+IF(L60&lt;=8,0,IF(L60&lt;=16,40,IF(L60&lt;=24,25,0)))-IF(L60&lt;=8,0,IF(L60&lt;=16,(L60-9)*1.02,IF(L60&lt;=24,(L60-17)*1.02,0))),0)+IF(F60="EČneol",IF(L60=1,68,IF(L60=2,51.69,IF(L60=3,40.61,IF(L60=4,13,IF(L60=5,12,IF(L60=6,11,IF(L60=7,10,IF(L60=8,9,0)))))))))+IF(F60="EŽ",IF(L60=1,68,IF(L60=2,47.6,IF(L60=3,36,IF(L60=4,18,IF(L60=5,16.5,IF(L60=6,15,IF(L60=7,13.5,IF(L60=8,12,0))))))))+IF(L60&lt;=8,0,IF(L60&lt;=16,10,IF(L60&lt;=24,6,0)))-IF(L60&lt;=8,0,IF(L60&lt;=16,(L60-9)*0.34,IF(L60&lt;=24,(L60-17)*0.34,0))),0)+IF(F60="PT",IF(L60=1,68,IF(L60=2,52.08,IF(L60=3,41.28,IF(L60=4,24,IF(L60=5,22,IF(L60=6,20,IF(L60=7,18,IF(L60=8,16,0))))))))+IF(L60&lt;=8,0,IF(L60&lt;=16,13,IF(L60&lt;=24,9,IF(L60&lt;=32,4,0))))-IF(L60&lt;=8,0,IF(L60&lt;=16,(L60-9)*0.34,IF(L60&lt;=24,(L60-17)*0.34,IF(L60&lt;=32,(L60-25)*0.34,0)))),0)+IF(F60="JOŽ",IF(L60=1,85,IF(L60=2,59.5,IF(L60=3,45,IF(L60=4,32.5,IF(L60=5,30,IF(L60=6,27.5,IF(L60=7,25,IF(L60=8,22.5,0))))))))+IF(L60&lt;=8,0,IF(L60&lt;=16,19,IF(L60&lt;=24,13,0)))-IF(L60&lt;=8,0,IF(L60&lt;=16,(L60-9)*0.425,IF(L60&lt;=24,(L60-17)*0.425,0))),0)+IF(F60="JPČ",IF(L60=1,68,IF(L60=2,47.6,IF(L60=3,36,IF(L60=4,26,IF(L60=5,24,IF(L60=6,22,IF(L60=7,20,IF(L60=8,18,0))))))))+IF(L60&lt;=8,0,IF(L60&lt;=16,13,IF(L60&lt;=24,9,0)))-IF(L60&lt;=8,0,IF(L60&lt;=16,(L60-9)*0.34,IF(L60&lt;=24,(L60-17)*0.34,0))),0)+IF(F60="JEČ",IF(L60=1,34,IF(L60=2,26.04,IF(L60=3,20.6,IF(L60=4,12,IF(L60=5,11,IF(L60=6,10,IF(L60=7,9,IF(L60=8,8,0))))))))+IF(L60&lt;=8,0,IF(L60&lt;=16,6,0))-IF(L60&lt;=8,0,IF(L60&lt;=16,(L60-9)*0.17,0)),0)+IF(F60="JEOF",IF(L60=1,34,IF(L60=2,26.04,IF(L60=3,20.6,IF(L60=4,12,IF(L60=5,11,IF(L60=6,10,IF(L60=7,9,IF(L60=8,8,0))))))))+IF(L60&lt;=8,0,IF(L60&lt;=16,6,0))-IF(L60&lt;=8,0,IF(L60&lt;=16,(L60-9)*0.17,0)),0)+IF(F60="JnPČ",IF(L60=1,51,IF(L60=2,35.7,IF(L60=3,27,IF(L60=4,19.5,IF(L60=5,18,IF(L60=6,16.5,IF(L60=7,15,IF(L60=8,13.5,0))))))))+IF(L60&lt;=8,0,IF(L60&lt;=16,10,0))-IF(L60&lt;=8,0,IF(L60&lt;=16,(L60-9)*0.255,0)),0)+IF(F60="JnEČ",IF(L60=1,25.5,IF(L60=2,19.53,IF(L60=3,15.48,IF(L60=4,9,IF(L60=5,8.25,IF(L60=6,7.5,IF(L60=7,6.75,IF(L60=8,6,0))))))))+IF(L60&lt;=8,0,IF(L60&lt;=16,5,0))-IF(L60&lt;=8,0,IF(L60&lt;=16,(L60-9)*0.1275,0)),0)+IF(F60="JčPČ",IF(L60=1,21.25,IF(L60=2,14.5,IF(L60=3,11.5,IF(L60=4,7,IF(L60=5,6.5,IF(L60=6,6,IF(L60=7,5.5,IF(L60=8,5,0))))))))+IF(L60&lt;=8,0,IF(L60&lt;=16,4,0))-IF(L60&lt;=8,0,IF(L60&lt;=16,(L60-9)*0.10625,0)),0)+IF(F60="JčEČ",IF(L60=1,17,IF(L60=2,13.02,IF(L60=3,10.32,IF(L60=4,6,IF(L60=5,5.5,IF(L60=6,5,IF(L60=7,4.5,IF(L60=8,4,0))))))))+IF(L60&lt;=8,0,IF(L60&lt;=16,3,0))-IF(L60&lt;=8,0,IF(L60&lt;=16,(L60-9)*0.085,0)),0)+IF(F60="NEAK",IF(L60=1,11.48,IF(L60=2,8.79,IF(L60=3,6.97,IF(L60=4,4.05,IF(L60=5,3.71,IF(L60=6,3.38,IF(L60=7,3.04,IF(L60=8,2.7,0))))))))+IF(L60&lt;=8,0,IF(L60&lt;=16,2,IF(L60&lt;=24,1.3,0)))-IF(L60&lt;=8,0,IF(L60&lt;=16,(L60-9)*0.0574,IF(L60&lt;=24,(L60-17)*0.0574,0))),0))*IF(L60&lt;4,1,IF(OR(F60="PČ",F60="PŽ",F60="PT"),IF(J60&lt;32,J60/32,1),1))* IF(L60&lt;4,1,IF(OR(F60="EČ",F60="EŽ",F60="JOŽ",F60="JPČ",F60="NEAK"),IF(J60&lt;24,J60/24,1),1))*IF(L60&lt;4,1,IF(OR(F60="PČneol",F60="JEČ",F60="JEOF",F60="JnPČ",F60="JnEČ",F60="JčPČ",F60="JčEČ"),IF(J60&lt;16,J60/16,1),1))*IF(L60&lt;4,1,IF(F60="EČneol",IF(J60&lt;8,J60/8,1),1))</f>
        <v>19.25</v>
      </c>
      <c r="O60" s="9">
        <f t="shared" ref="O60:O68" si="11">IF(F60="OŽ",N60,IF(H60="Ne",IF(J60*0.3&lt;=J60-L60,N60,0),IF(J60*0.1&lt;=J60-L60,N60,0)))</f>
        <v>0</v>
      </c>
      <c r="P60" s="4">
        <f t="shared" ref="P60:P68" si="12">IF(O60=0,0,IF(F60="OŽ",IF(L60&gt;47,0,IF(J60&gt;47,(48-L60)*1.836,((48-L60)-(48-J60))*1.836)),0)+IF(F60="PČ",IF(L60&gt;31,0,IF(J60&gt;31,(32-L60)*1.347,((32-L60)-(32-J60))*1.347)),0)+ IF(F60="PČneol",IF(L60&gt;15,0,IF(J60&gt;15,(16-L60)*0.255,((16-L60)-(16-J60))*0.255)),0)+IF(F60="PŽ",IF(L60&gt;31,0,IF(J60&gt;31,(32-L60)*0.255,((32-L60)-(32-J60))*0.255)),0)+IF(F60="EČ",IF(L60&gt;23,0,IF(J60&gt;23,(24-L60)*0.612,((24-L60)-(24-J60))*0.612)),0)+IF(F60="EČneol",IF(L60&gt;7,0,IF(J60&gt;7,(8-L60)*0.204,((8-L60)-(8-J60))*0.204)),0)+IF(F60="EŽ",IF(L60&gt;23,0,IF(J60&gt;23,(24-L60)*0.204,((24-L60)-(24-J60))*0.204)),0)+IF(F60="PT",IF(L60&gt;31,0,IF(J60&gt;31,(32-L60)*0.204,((32-L60)-(32-J60))*0.204)),0)+IF(F60="JOŽ",IF(L60&gt;23,0,IF(J60&gt;23,(24-L60)*0.255,((24-L60)-(24-J60))*0.255)),0)+IF(F60="JPČ",IF(L60&gt;23,0,IF(J60&gt;23,(24-L60)*0.204,((24-L60)-(24-J60))*0.204)),0)+IF(F60="JEČ",IF(L60&gt;15,0,IF(J60&gt;15,(16-L60)*0.102,((16-L60)-(16-J60))*0.102)),0)+IF(F60="JEOF",IF(L60&gt;15,0,IF(J60&gt;15,(16-L60)*0.102,((16-L60)-(16-J60))*0.102)),0)+IF(F60="JnPČ",IF(L60&gt;15,0,IF(J60&gt;15,(16-L60)*0.153,((16-L60)-(16-J60))*0.153)),0)+IF(F60="JnEČ",IF(L60&gt;15,0,IF(J60&gt;15,(16-L60)*0.0765,((16-L60)-(16-J60))*0.0765)),0)+IF(F60="JčPČ",IF(L60&gt;15,0,IF(J60&gt;15,(16-L60)*0.06375,((16-L60)-(16-J60))*0.06375)),0)+IF(F60="JčEČ",IF(L60&gt;15,0,IF(J60&gt;15,(16-L60)*0.051,((16-L60)-(16-J60))*0.051)),0)+IF(F60="NEAK",IF(L60&gt;23,0,IF(J60&gt;23,(24-L60)*0.03444,((24-L60)-(24-J60))*0.03444)),0))</f>
        <v>0</v>
      </c>
      <c r="Q60" s="11">
        <f t="shared" ref="Q60:Q68" si="13">IF(ISERROR(P60*100/N60),0,(P60*100/N60))</f>
        <v>0</v>
      </c>
      <c r="R60" s="10">
        <f t="shared" ref="R60:R68" si="14">IF(Q60&lt;=30,O60+P60,O60+O60*0.3)*IF(G60=1,0.4,IF(G60=2,0.75,IF(G60="1 (kas 4 m. 1 k. nerengiamos)",0.52,1)))*IF(D60="olimpinė",1,IF(M60="Ne",0.5,1))*IF(D60="olimpinė",1,IF(J60&lt;8,0,1))*E60*IF(D60="olimpinė",1,IF(K60&lt;16,0,1))*IF(I60&lt;=1,1,1/I60)*IF(OR(A$5="Lietuvos lengvosios atletikos federacija",A$5="Lietuvos šaudymo sporto sąjunga"),1.01,1)*IF(OR(A$5="Lietuvos dviračių sporto federacija",A$5="Lietuvos biatlono federacija",A$5=" Lietuvos nacionalinė slidinėjimo asociacija"),1.03,1)*IF(OR(A$5="Lietuvos baidarių ir kanojų irklavimo federacija",A$5="Lietuvos buriuotojų sąjunga",A$5="Lietuvos irklavimo federacija"),1.04,1)*IF(OR(A$5="Lietuvos aeroklubas",A$5="Lietuvos automobilių sporto federacija",A$5="Lietuvos motociklų sporto federacija",A$5="Lietuvos motorlaivių federacija",A$5="Lietuvos žirginio sporto federacija"),1.09,1)</f>
        <v>0</v>
      </c>
    </row>
    <row r="61" spans="1:18" s="8" customFormat="1">
      <c r="A61" s="61">
        <v>2</v>
      </c>
      <c r="B61" s="61" t="s">
        <v>57</v>
      </c>
      <c r="C61" s="12">
        <v>62</v>
      </c>
      <c r="D61" s="61" t="s">
        <v>29</v>
      </c>
      <c r="E61" s="61">
        <v>1</v>
      </c>
      <c r="F61" s="61" t="s">
        <v>30</v>
      </c>
      <c r="G61" s="61">
        <v>1</v>
      </c>
      <c r="H61" s="61" t="s">
        <v>31</v>
      </c>
      <c r="I61" s="61"/>
      <c r="J61" s="61">
        <v>13</v>
      </c>
      <c r="K61" s="61">
        <v>28</v>
      </c>
      <c r="L61" s="61">
        <v>9</v>
      </c>
      <c r="M61" s="61" t="s">
        <v>32</v>
      </c>
      <c r="N61" s="3">
        <f t="shared" si="10"/>
        <v>21.666666666666664</v>
      </c>
      <c r="O61" s="9">
        <f t="shared" si="11"/>
        <v>21.666666666666664</v>
      </c>
      <c r="P61" s="4">
        <f t="shared" si="12"/>
        <v>2.448</v>
      </c>
      <c r="Q61" s="11">
        <f t="shared" si="13"/>
        <v>11.298461538461538</v>
      </c>
      <c r="R61" s="10">
        <v>0</v>
      </c>
    </row>
    <row r="62" spans="1:18" s="8" customFormat="1">
      <c r="A62" s="61">
        <v>3</v>
      </c>
      <c r="B62" s="61" t="s">
        <v>58</v>
      </c>
      <c r="C62" s="12">
        <v>68</v>
      </c>
      <c r="D62" s="61" t="s">
        <v>29</v>
      </c>
      <c r="E62" s="61">
        <v>1</v>
      </c>
      <c r="F62" s="61" t="s">
        <v>30</v>
      </c>
      <c r="G62" s="61">
        <v>1</v>
      </c>
      <c r="H62" s="61" t="s">
        <v>31</v>
      </c>
      <c r="I62" s="61"/>
      <c r="J62" s="61">
        <v>13</v>
      </c>
      <c r="K62" s="61">
        <v>28</v>
      </c>
      <c r="L62" s="61">
        <v>9</v>
      </c>
      <c r="M62" s="61" t="s">
        <v>32</v>
      </c>
      <c r="N62" s="3">
        <f t="shared" si="10"/>
        <v>21.666666666666664</v>
      </c>
      <c r="O62" s="9">
        <f t="shared" si="11"/>
        <v>21.666666666666664</v>
      </c>
      <c r="P62" s="4">
        <f t="shared" si="12"/>
        <v>2.448</v>
      </c>
      <c r="Q62" s="11">
        <f t="shared" si="13"/>
        <v>11.298461538461538</v>
      </c>
      <c r="R62" s="10">
        <v>0</v>
      </c>
    </row>
    <row r="63" spans="1:18" s="8" customFormat="1">
      <c r="A63" s="61">
        <v>4</v>
      </c>
      <c r="B63" s="61" t="s">
        <v>59</v>
      </c>
      <c r="C63" s="12">
        <v>74</v>
      </c>
      <c r="D63" s="61" t="s">
        <v>29</v>
      </c>
      <c r="E63" s="61">
        <v>1</v>
      </c>
      <c r="F63" s="61" t="s">
        <v>30</v>
      </c>
      <c r="G63" s="61">
        <v>1</v>
      </c>
      <c r="H63" s="61" t="s">
        <v>31</v>
      </c>
      <c r="I63" s="61"/>
      <c r="J63" s="61">
        <v>17</v>
      </c>
      <c r="K63" s="61">
        <v>28</v>
      </c>
      <c r="L63" s="61">
        <v>9</v>
      </c>
      <c r="M63" s="61" t="s">
        <v>32</v>
      </c>
      <c r="N63" s="3">
        <f t="shared" si="10"/>
        <v>28.333333333333336</v>
      </c>
      <c r="O63" s="9">
        <f t="shared" si="11"/>
        <v>28.333333333333336</v>
      </c>
      <c r="P63" s="4">
        <f t="shared" si="12"/>
        <v>4.8959999999999999</v>
      </c>
      <c r="Q63" s="11">
        <f t="shared" si="13"/>
        <v>17.279999999999998</v>
      </c>
      <c r="R63" s="10">
        <v>0</v>
      </c>
    </row>
    <row r="64" spans="1:18" s="8" customFormat="1">
      <c r="A64" s="61">
        <v>5</v>
      </c>
      <c r="B64" s="61" t="s">
        <v>60</v>
      </c>
      <c r="C64" s="12">
        <v>100</v>
      </c>
      <c r="D64" s="61" t="s">
        <v>29</v>
      </c>
      <c r="E64" s="61">
        <v>1</v>
      </c>
      <c r="F64" s="61" t="s">
        <v>30</v>
      </c>
      <c r="G64" s="61">
        <v>1</v>
      </c>
      <c r="H64" s="61" t="s">
        <v>31</v>
      </c>
      <c r="I64" s="61"/>
      <c r="J64" s="61">
        <v>9</v>
      </c>
      <c r="K64" s="61">
        <v>28</v>
      </c>
      <c r="L64" s="61">
        <v>7</v>
      </c>
      <c r="M64" s="61" t="s">
        <v>32</v>
      </c>
      <c r="N64" s="3">
        <f t="shared" si="10"/>
        <v>20.25</v>
      </c>
      <c r="O64" s="9">
        <f t="shared" si="11"/>
        <v>0</v>
      </c>
      <c r="P64" s="4">
        <f t="shared" si="12"/>
        <v>0</v>
      </c>
      <c r="Q64" s="11">
        <f t="shared" si="13"/>
        <v>0</v>
      </c>
      <c r="R64" s="10">
        <f t="shared" si="14"/>
        <v>0</v>
      </c>
    </row>
    <row r="65" spans="1:19" s="8" customFormat="1">
      <c r="A65" s="61">
        <v>6</v>
      </c>
      <c r="B65" s="61" t="s">
        <v>33</v>
      </c>
      <c r="C65" s="12">
        <v>52</v>
      </c>
      <c r="D65" s="61" t="s">
        <v>29</v>
      </c>
      <c r="E65" s="61">
        <v>1</v>
      </c>
      <c r="F65" s="61" t="s">
        <v>30</v>
      </c>
      <c r="G65" s="61">
        <v>1</v>
      </c>
      <c r="H65" s="61" t="s">
        <v>31</v>
      </c>
      <c r="I65" s="61"/>
      <c r="J65" s="61">
        <v>9</v>
      </c>
      <c r="K65" s="61">
        <v>28</v>
      </c>
      <c r="L65" s="61">
        <v>7</v>
      </c>
      <c r="M65" s="61" t="s">
        <v>32</v>
      </c>
      <c r="N65" s="3">
        <f t="shared" si="10"/>
        <v>20.25</v>
      </c>
      <c r="O65" s="9">
        <f t="shared" si="11"/>
        <v>0</v>
      </c>
      <c r="P65" s="4">
        <f t="shared" si="12"/>
        <v>0</v>
      </c>
      <c r="Q65" s="11">
        <f t="shared" si="13"/>
        <v>0</v>
      </c>
      <c r="R65" s="10">
        <f t="shared" si="14"/>
        <v>0</v>
      </c>
    </row>
    <row r="66" spans="1:19" s="8" customFormat="1">
      <c r="A66" s="61">
        <v>7</v>
      </c>
      <c r="B66" s="61" t="s">
        <v>44</v>
      </c>
      <c r="C66" s="12">
        <v>80</v>
      </c>
      <c r="D66" s="61" t="s">
        <v>29</v>
      </c>
      <c r="E66" s="61">
        <v>1</v>
      </c>
      <c r="F66" s="61" t="s">
        <v>30</v>
      </c>
      <c r="G66" s="61">
        <v>1</v>
      </c>
      <c r="H66" s="61" t="s">
        <v>31</v>
      </c>
      <c r="I66" s="61"/>
      <c r="J66" s="61">
        <v>6</v>
      </c>
      <c r="K66" s="61">
        <v>28</v>
      </c>
      <c r="L66" s="61">
        <v>5</v>
      </c>
      <c r="M66" s="61" t="s">
        <v>32</v>
      </c>
      <c r="N66" s="3">
        <f t="shared" si="10"/>
        <v>16.5</v>
      </c>
      <c r="O66" s="9">
        <f t="shared" si="11"/>
        <v>0</v>
      </c>
      <c r="P66" s="4">
        <f t="shared" si="12"/>
        <v>0</v>
      </c>
      <c r="Q66" s="11">
        <f t="shared" si="13"/>
        <v>0</v>
      </c>
      <c r="R66" s="10">
        <f t="shared" si="14"/>
        <v>0</v>
      </c>
    </row>
    <row r="67" spans="1:19" s="8" customFormat="1">
      <c r="A67" s="61">
        <v>8</v>
      </c>
      <c r="B67" s="61" t="s">
        <v>61</v>
      </c>
      <c r="C67" s="12">
        <v>52</v>
      </c>
      <c r="D67" s="61" t="s">
        <v>29</v>
      </c>
      <c r="E67" s="61">
        <v>1</v>
      </c>
      <c r="F67" s="61" t="s">
        <v>30</v>
      </c>
      <c r="G67" s="61">
        <v>1</v>
      </c>
      <c r="H67" s="61" t="s">
        <v>31</v>
      </c>
      <c r="I67" s="61"/>
      <c r="J67" s="61">
        <v>3</v>
      </c>
      <c r="K67" s="61">
        <v>28</v>
      </c>
      <c r="L67" s="61">
        <v>3</v>
      </c>
      <c r="M67" s="61" t="s">
        <v>32</v>
      </c>
      <c r="N67" s="3">
        <f t="shared" si="10"/>
        <v>123.84</v>
      </c>
      <c r="O67" s="9">
        <f t="shared" si="11"/>
        <v>0</v>
      </c>
      <c r="P67" s="4">
        <f t="shared" si="12"/>
        <v>0</v>
      </c>
      <c r="Q67" s="11">
        <f t="shared" si="13"/>
        <v>0</v>
      </c>
      <c r="R67" s="10">
        <f t="shared" si="14"/>
        <v>0</v>
      </c>
    </row>
    <row r="68" spans="1:19" s="8" customFormat="1">
      <c r="A68" s="61">
        <v>9</v>
      </c>
      <c r="B68" s="61" t="s">
        <v>62</v>
      </c>
      <c r="C68" s="12">
        <v>68</v>
      </c>
      <c r="D68" s="61" t="s">
        <v>29</v>
      </c>
      <c r="E68" s="61">
        <v>1</v>
      </c>
      <c r="F68" s="61" t="s">
        <v>30</v>
      </c>
      <c r="G68" s="61">
        <v>1</v>
      </c>
      <c r="H68" s="61" t="s">
        <v>31</v>
      </c>
      <c r="I68" s="61"/>
      <c r="J68" s="61">
        <v>9</v>
      </c>
      <c r="K68" s="61">
        <v>28</v>
      </c>
      <c r="L68" s="61">
        <v>3</v>
      </c>
      <c r="M68" s="61" t="s">
        <v>32</v>
      </c>
      <c r="N68" s="3">
        <f t="shared" si="10"/>
        <v>123.84</v>
      </c>
      <c r="O68" s="9">
        <f t="shared" si="11"/>
        <v>123.84</v>
      </c>
      <c r="P68" s="4">
        <f t="shared" si="12"/>
        <v>3.6719999999999997</v>
      </c>
      <c r="Q68" s="11">
        <f t="shared" si="13"/>
        <v>2.9651162790697674</v>
      </c>
      <c r="R68" s="10">
        <f t="shared" si="14"/>
        <v>51.004800000000003</v>
      </c>
    </row>
    <row r="69" spans="1:19" s="8" customFormat="1">
      <c r="A69" s="61">
        <v>10</v>
      </c>
      <c r="B69" s="61" t="s">
        <v>63</v>
      </c>
      <c r="C69" s="12">
        <v>82</v>
      </c>
      <c r="D69" s="61" t="s">
        <v>29</v>
      </c>
      <c r="E69" s="61">
        <v>1</v>
      </c>
      <c r="F69" s="61" t="s">
        <v>30</v>
      </c>
      <c r="G69" s="61">
        <v>1</v>
      </c>
      <c r="H69" s="61" t="s">
        <v>31</v>
      </c>
      <c r="I69" s="61"/>
      <c r="J69" s="61">
        <v>11</v>
      </c>
      <c r="K69" s="61">
        <v>28</v>
      </c>
      <c r="L69" s="61">
        <v>3</v>
      </c>
      <c r="M69" s="61" t="s">
        <v>32</v>
      </c>
      <c r="N69" s="3">
        <f t="shared" ref="N69:N71" si="15">(IF(F69="OŽ",IF(L69=1,612,IF(L69=2,473.76,IF(L69=3,380.16,IF(L69=4,201.6,IF(L69=5,187.2,IF(L69=6,172.8,IF(L69=7,165,IF(L69=8,160,0))))))))+IF(L69&lt;=8,0,IF(L69&lt;=16,153,IF(L69&lt;=24,120,IF(L69&lt;=32,89,IF(L69&lt;=48,58,0)))))-IF(L69&lt;=8,0,IF(L69&lt;=16,(L69-9)*3.06,IF(L69&lt;=24,(L69-17)*3.06,IF(L69&lt;=32,(L69-25)*3.06,IF(L69&lt;=48,(L69-33)*3.06,0))))),0)+IF(F69="PČ",IF(L69=1,449,IF(L69=2,314.6,IF(L69=3,238,IF(L69=4,172,IF(L69=5,159,IF(L69=6,145,IF(L69=7,132,IF(L69=8,119,0))))))))+IF(L69&lt;=8,0,IF(L69&lt;=16,88,IF(L69&lt;=24,55,IF(L69&lt;=32,22,0))))-IF(L69&lt;=8,0,IF(L69&lt;=16,(L69-9)*2.245,IF(L69&lt;=24,(L69-17)*2.245,IF(L69&lt;=32,(L69-25)*2.245,0)))),0)+IF(F69="PČneol",IF(L69=1,85,IF(L69=2,64.61,IF(L69=3,50.76,IF(L69=4,16.25,IF(L69=5,15,IF(L69=6,13.75,IF(L69=7,12.5,IF(L69=8,11.25,0))))))))+IF(L69&lt;=8,0,IF(L69&lt;=16,9,0))-IF(L69&lt;=8,0,IF(L69&lt;=16,(L69-9)*0.425,0)),0)+IF(F69="PŽ",IF(L69=1,85,IF(L69=2,59.5,IF(L69=3,45,IF(L69=4,32.5,IF(L69=5,30,IF(L69=6,27.5,IF(L69=7,25,IF(L69=8,22.5,0))))))))+IF(L69&lt;=8,0,IF(L69&lt;=16,19,IF(L69&lt;=24,13,IF(L69&lt;=32,8,0))))-IF(L69&lt;=8,0,IF(L69&lt;=16,(L69-9)*0.425,IF(L69&lt;=24,(L69-17)*0.425,IF(L69&lt;=32,(L69-25)*0.425,0)))),0)+IF(F69="EČ",IF(L69=1,204,IF(L69=2,156.24,IF(L69=3,123.84,IF(L69=4,72,IF(L69=5,66,IF(L69=6,60,IF(L69=7,54,IF(L69=8,48,0))))))))+IF(L69&lt;=8,0,IF(L69&lt;=16,40,IF(L69&lt;=24,25,0)))-IF(L69&lt;=8,0,IF(L69&lt;=16,(L69-9)*1.02,IF(L69&lt;=24,(L69-17)*1.02,0))),0)+IF(F69="EČneol",IF(L69=1,68,IF(L69=2,51.69,IF(L69=3,40.61,IF(L69=4,13,IF(L69=5,12,IF(L69=6,11,IF(L69=7,10,IF(L69=8,9,0)))))))))+IF(F69="EŽ",IF(L69=1,68,IF(L69=2,47.6,IF(L69=3,36,IF(L69=4,18,IF(L69=5,16.5,IF(L69=6,15,IF(L69=7,13.5,IF(L69=8,12,0))))))))+IF(L69&lt;=8,0,IF(L69&lt;=16,10,IF(L69&lt;=24,6,0)))-IF(L69&lt;=8,0,IF(L69&lt;=16,(L69-9)*0.34,IF(L69&lt;=24,(L69-17)*0.34,0))),0)+IF(F69="PT",IF(L69=1,68,IF(L69=2,52.08,IF(L69=3,41.28,IF(L69=4,24,IF(L69=5,22,IF(L69=6,20,IF(L69=7,18,IF(L69=8,16,0))))))))+IF(L69&lt;=8,0,IF(L69&lt;=16,13,IF(L69&lt;=24,9,IF(L69&lt;=32,4,0))))-IF(L69&lt;=8,0,IF(L69&lt;=16,(L69-9)*0.34,IF(L69&lt;=24,(L69-17)*0.34,IF(L69&lt;=32,(L69-25)*0.34,0)))),0)+IF(F69="JOŽ",IF(L69=1,85,IF(L69=2,59.5,IF(L69=3,45,IF(L69=4,32.5,IF(L69=5,30,IF(L69=6,27.5,IF(L69=7,25,IF(L69=8,22.5,0))))))))+IF(L69&lt;=8,0,IF(L69&lt;=16,19,IF(L69&lt;=24,13,0)))-IF(L69&lt;=8,0,IF(L69&lt;=16,(L69-9)*0.425,IF(L69&lt;=24,(L69-17)*0.425,0))),0)+IF(F69="JPČ",IF(L69=1,68,IF(L69=2,47.6,IF(L69=3,36,IF(L69=4,26,IF(L69=5,24,IF(L69=6,22,IF(L69=7,20,IF(L69=8,18,0))))))))+IF(L69&lt;=8,0,IF(L69&lt;=16,13,IF(L69&lt;=24,9,0)))-IF(L69&lt;=8,0,IF(L69&lt;=16,(L69-9)*0.34,IF(L69&lt;=24,(L69-17)*0.34,0))),0)+IF(F69="JEČ",IF(L69=1,34,IF(L69=2,26.04,IF(L69=3,20.6,IF(L69=4,12,IF(L69=5,11,IF(L69=6,10,IF(L69=7,9,IF(L69=8,8,0))))))))+IF(L69&lt;=8,0,IF(L69&lt;=16,6,0))-IF(L69&lt;=8,0,IF(L69&lt;=16,(L69-9)*0.17,0)),0)+IF(F69="JEOF",IF(L69=1,34,IF(L69=2,26.04,IF(L69=3,20.6,IF(L69=4,12,IF(L69=5,11,IF(L69=6,10,IF(L69=7,9,IF(L69=8,8,0))))))))+IF(L69&lt;=8,0,IF(L69&lt;=16,6,0))-IF(L69&lt;=8,0,IF(L69&lt;=16,(L69-9)*0.17,0)),0)+IF(F69="JnPČ",IF(L69=1,51,IF(L69=2,35.7,IF(L69=3,27,IF(L69=4,19.5,IF(L69=5,18,IF(L69=6,16.5,IF(L69=7,15,IF(L69=8,13.5,0))))))))+IF(L69&lt;=8,0,IF(L69&lt;=16,10,0))-IF(L69&lt;=8,0,IF(L69&lt;=16,(L69-9)*0.255,0)),0)+IF(F69="JnEČ",IF(L69=1,25.5,IF(L69=2,19.53,IF(L69=3,15.48,IF(L69=4,9,IF(L69=5,8.25,IF(L69=6,7.5,IF(L69=7,6.75,IF(L69=8,6,0))))))))+IF(L69&lt;=8,0,IF(L69&lt;=16,5,0))-IF(L69&lt;=8,0,IF(L69&lt;=16,(L69-9)*0.1275,0)),0)+IF(F69="JčPČ",IF(L69=1,21.25,IF(L69=2,14.5,IF(L69=3,11.5,IF(L69=4,7,IF(L69=5,6.5,IF(L69=6,6,IF(L69=7,5.5,IF(L69=8,5,0))))))))+IF(L69&lt;=8,0,IF(L69&lt;=16,4,0))-IF(L69&lt;=8,0,IF(L69&lt;=16,(L69-9)*0.10625,0)),0)+IF(F69="JčEČ",IF(L69=1,17,IF(L69=2,13.02,IF(L69=3,10.32,IF(L69=4,6,IF(L69=5,5.5,IF(L69=6,5,IF(L69=7,4.5,IF(L69=8,4,0))))))))+IF(L69&lt;=8,0,IF(L69&lt;=16,3,0))-IF(L69&lt;=8,0,IF(L69&lt;=16,(L69-9)*0.085,0)),0)+IF(F69="NEAK",IF(L69=1,11.48,IF(L69=2,8.79,IF(L69=3,6.97,IF(L69=4,4.05,IF(L69=5,3.71,IF(L69=6,3.38,IF(L69=7,3.04,IF(L69=8,2.7,0))))))))+IF(L69&lt;=8,0,IF(L69&lt;=16,2,IF(L69&lt;=24,1.3,0)))-IF(L69&lt;=8,0,IF(L69&lt;=16,(L69-9)*0.0574,IF(L69&lt;=24,(L69-17)*0.0574,0))),0))*IF(L69&lt;4,1,IF(OR(F69="PČ",F69="PŽ",F69="PT"),IF(J69&lt;32,J69/32,1),1))* IF(L69&lt;4,1,IF(OR(F69="EČ",F69="EŽ",F69="JOŽ",F69="JPČ",F69="NEAK"),IF(J69&lt;24,J69/24,1),1))*IF(L69&lt;4,1,IF(OR(F69="PČneol",F69="JEČ",F69="JEOF",F69="JnPČ",F69="JnEČ",F69="JčPČ",F69="JčEČ"),IF(J69&lt;16,J69/16,1),1))*IF(L69&lt;4,1,IF(F69="EČneol",IF(J69&lt;8,J69/8,1),1))</f>
        <v>123.84</v>
      </c>
      <c r="O69" s="9">
        <f t="shared" ref="O69:O71" si="16">IF(F69="OŽ",N69,IF(H69="Ne",IF(J69*0.3&lt;=J69-L69,N69,0),IF(J69*0.1&lt;=J69-L69,N69,0)))</f>
        <v>123.84</v>
      </c>
      <c r="P69" s="4">
        <f t="shared" ref="P69:P71" si="17">IF(O69=0,0,IF(F69="OŽ",IF(L69&gt;47,0,IF(J69&gt;47,(48-L69)*1.836,((48-L69)-(48-J69))*1.836)),0)+IF(F69="PČ",IF(L69&gt;31,0,IF(J69&gt;31,(32-L69)*1.347,((32-L69)-(32-J69))*1.347)),0)+ IF(F69="PČneol",IF(L69&gt;15,0,IF(J69&gt;15,(16-L69)*0.255,((16-L69)-(16-J69))*0.255)),0)+IF(F69="PŽ",IF(L69&gt;31,0,IF(J69&gt;31,(32-L69)*0.255,((32-L69)-(32-J69))*0.255)),0)+IF(F69="EČ",IF(L69&gt;23,0,IF(J69&gt;23,(24-L69)*0.612,((24-L69)-(24-J69))*0.612)),0)+IF(F69="EČneol",IF(L69&gt;7,0,IF(J69&gt;7,(8-L69)*0.204,((8-L69)-(8-J69))*0.204)),0)+IF(F69="EŽ",IF(L69&gt;23,0,IF(J69&gt;23,(24-L69)*0.204,((24-L69)-(24-J69))*0.204)),0)+IF(F69="PT",IF(L69&gt;31,0,IF(J69&gt;31,(32-L69)*0.204,((32-L69)-(32-J69))*0.204)),0)+IF(F69="JOŽ",IF(L69&gt;23,0,IF(J69&gt;23,(24-L69)*0.255,((24-L69)-(24-J69))*0.255)),0)+IF(F69="JPČ",IF(L69&gt;23,0,IF(J69&gt;23,(24-L69)*0.204,((24-L69)-(24-J69))*0.204)),0)+IF(F69="JEČ",IF(L69&gt;15,0,IF(J69&gt;15,(16-L69)*0.102,((16-L69)-(16-J69))*0.102)),0)+IF(F69="JEOF",IF(L69&gt;15,0,IF(J69&gt;15,(16-L69)*0.102,((16-L69)-(16-J69))*0.102)),0)+IF(F69="JnPČ",IF(L69&gt;15,0,IF(J69&gt;15,(16-L69)*0.153,((16-L69)-(16-J69))*0.153)),0)+IF(F69="JnEČ",IF(L69&gt;15,0,IF(J69&gt;15,(16-L69)*0.0765,((16-L69)-(16-J69))*0.0765)),0)+IF(F69="JčPČ",IF(L69&gt;15,0,IF(J69&gt;15,(16-L69)*0.06375,((16-L69)-(16-J69))*0.06375)),0)+IF(F69="JčEČ",IF(L69&gt;15,0,IF(J69&gt;15,(16-L69)*0.051,((16-L69)-(16-J69))*0.051)),0)+IF(F69="NEAK",IF(L69&gt;23,0,IF(J69&gt;23,(24-L69)*0.03444,((24-L69)-(24-J69))*0.03444)),0))</f>
        <v>4.8959999999999999</v>
      </c>
      <c r="Q69" s="11">
        <f t="shared" ref="Q69:Q71" si="18">IF(ISERROR(P69*100/N69),0,(P69*100/N69))</f>
        <v>3.9534883720930227</v>
      </c>
      <c r="R69" s="10">
        <f t="shared" ref="R69" si="19">IF(Q69&lt;=30,O69+P69,O69+O69*0.3)*IF(G69=1,0.4,IF(G69=2,0.75,IF(G69="1 (kas 4 m. 1 k. nerengiamos)",0.52,1)))*IF(D69="olimpinė",1,IF(M69="Ne",0.5,1))*IF(D69="olimpinė",1,IF(J69&lt;8,0,1))*E69*IF(D69="olimpinė",1,IF(K69&lt;16,0,1))*IF(I69&lt;=1,1,1/I69)*IF(OR(A$5="Lietuvos lengvosios atletikos federacija",A$5="Lietuvos šaudymo sporto sąjunga"),1.01,1)*IF(OR(A$5="Lietuvos dviračių sporto federacija",A$5="Lietuvos biatlono federacija",A$5=" Lietuvos nacionalinė slidinėjimo asociacija"),1.03,1)*IF(OR(A$5="Lietuvos baidarių ir kanojų irklavimo federacija",A$5="Lietuvos buriuotojų sąjunga",A$5="Lietuvos irklavimo federacija"),1.04,1)*IF(OR(A$5="Lietuvos aeroklubas",A$5="Lietuvos automobilių sporto federacija",A$5="Lietuvos motociklų sporto federacija",A$5="Lietuvos motorlaivių federacija",A$5="Lietuvos žirginio sporto federacija"),1.09,1)</f>
        <v>51.494399999999999</v>
      </c>
    </row>
    <row r="70" spans="1:19" s="8" customFormat="1">
      <c r="A70" s="61">
        <v>11</v>
      </c>
      <c r="B70" s="61" t="s">
        <v>64</v>
      </c>
      <c r="C70" s="12">
        <v>100</v>
      </c>
      <c r="D70" s="61" t="s">
        <v>29</v>
      </c>
      <c r="E70" s="61">
        <v>1</v>
      </c>
      <c r="F70" s="61" t="s">
        <v>30</v>
      </c>
      <c r="G70" s="61">
        <v>1</v>
      </c>
      <c r="H70" s="61" t="s">
        <v>31</v>
      </c>
      <c r="I70" s="61"/>
      <c r="J70" s="61">
        <v>8</v>
      </c>
      <c r="K70" s="61">
        <v>28</v>
      </c>
      <c r="L70" s="61">
        <v>2</v>
      </c>
      <c r="M70" s="61" t="s">
        <v>32</v>
      </c>
      <c r="N70" s="3">
        <f t="shared" si="15"/>
        <v>156.24</v>
      </c>
      <c r="O70" s="9">
        <f t="shared" si="16"/>
        <v>156.24</v>
      </c>
      <c r="P70" s="4">
        <f t="shared" si="17"/>
        <v>3.6719999999999997</v>
      </c>
      <c r="Q70" s="11">
        <f t="shared" si="18"/>
        <v>2.3502304147465436</v>
      </c>
      <c r="R70" s="10">
        <v>0</v>
      </c>
    </row>
    <row r="71" spans="1:19" s="8" customFormat="1">
      <c r="A71" s="61">
        <v>12</v>
      </c>
      <c r="B71" s="61" t="s">
        <v>54</v>
      </c>
      <c r="C71" s="12">
        <v>100</v>
      </c>
      <c r="D71" s="61" t="s">
        <v>29</v>
      </c>
      <c r="E71" s="61">
        <v>1</v>
      </c>
      <c r="F71" s="61" t="s">
        <v>30</v>
      </c>
      <c r="G71" s="61">
        <v>1</v>
      </c>
      <c r="H71" s="61" t="s">
        <v>31</v>
      </c>
      <c r="I71" s="61"/>
      <c r="J71" s="61">
        <v>4</v>
      </c>
      <c r="K71" s="61">
        <v>28</v>
      </c>
      <c r="L71" s="61">
        <v>3</v>
      </c>
      <c r="M71" s="61" t="s">
        <v>32</v>
      </c>
      <c r="N71" s="3">
        <f t="shared" si="15"/>
        <v>123.84</v>
      </c>
      <c r="O71" s="9">
        <f t="shared" si="16"/>
        <v>0</v>
      </c>
      <c r="P71" s="4">
        <f t="shared" si="17"/>
        <v>0</v>
      </c>
      <c r="Q71" s="11">
        <f t="shared" si="18"/>
        <v>0</v>
      </c>
      <c r="R71" s="10">
        <v>0</v>
      </c>
    </row>
    <row r="72" spans="1:19" s="8" customFormat="1" ht="15.75" customHeight="1">
      <c r="A72" s="74" t="s">
        <v>45</v>
      </c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6"/>
      <c r="R72" s="10">
        <f>SUM(R60:R71)</f>
        <v>102.4992</v>
      </c>
    </row>
    <row r="73" spans="1:19" s="8" customFormat="1" ht="15.75" customHeight="1">
      <c r="A73" s="24" t="s">
        <v>46</v>
      </c>
      <c r="B73" s="24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6"/>
    </row>
    <row r="74" spans="1:19" s="8" customFormat="1" ht="15.75" customHeight="1">
      <c r="A74" s="49" t="s">
        <v>55</v>
      </c>
      <c r="B74" s="49"/>
      <c r="C74" s="49"/>
      <c r="D74" s="49"/>
      <c r="E74" s="49"/>
      <c r="F74" s="49"/>
      <c r="G74" s="49"/>
      <c r="H74" s="49"/>
      <c r="I74" s="49"/>
      <c r="J74" s="15"/>
      <c r="K74" s="15"/>
      <c r="L74" s="15"/>
      <c r="M74" s="15"/>
      <c r="N74" s="15"/>
      <c r="O74" s="15"/>
      <c r="P74" s="15"/>
      <c r="Q74" s="15"/>
      <c r="R74" s="16"/>
    </row>
    <row r="75" spans="1:19" s="8" customFormat="1" ht="15.75" customHeight="1">
      <c r="A75" s="49"/>
      <c r="B75" s="49"/>
      <c r="C75" s="49"/>
      <c r="D75" s="49"/>
      <c r="E75" s="49"/>
      <c r="F75" s="49"/>
      <c r="G75" s="49"/>
      <c r="H75" s="49"/>
      <c r="I75" s="49"/>
      <c r="J75" s="15"/>
      <c r="K75" s="15"/>
      <c r="L75" s="15"/>
      <c r="M75" s="15"/>
      <c r="N75" s="15"/>
      <c r="O75" s="15"/>
      <c r="P75" s="15"/>
      <c r="Q75" s="15"/>
      <c r="R75" s="16"/>
    </row>
    <row r="76" spans="1:19" s="8" customFormat="1" ht="15.75" customHeight="1">
      <c r="A76" s="77" t="s">
        <v>65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57"/>
    </row>
    <row r="77" spans="1:19" ht="15.75" customHeight="1">
      <c r="A77" s="79" t="s">
        <v>27</v>
      </c>
      <c r="B77" s="80"/>
      <c r="C77" s="8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7"/>
      <c r="R77" s="8"/>
      <c r="S77" s="8"/>
    </row>
    <row r="78" spans="1:19" ht="15.75" customHeight="1">
      <c r="A78" s="77" t="s">
        <v>48</v>
      </c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57"/>
      <c r="R78" s="8"/>
      <c r="S78" s="8"/>
    </row>
    <row r="79" spans="1:19" s="7" customFormat="1" ht="30">
      <c r="A79" s="61">
        <v>1</v>
      </c>
      <c r="B79" s="61" t="str">
        <f>'[1]I dalis'!B129</f>
        <v>GINTARAS  KATKUS (kovinė)</v>
      </c>
      <c r="C79" s="12">
        <f>'[1]I dalis'!C129</f>
        <v>52</v>
      </c>
      <c r="D79" s="61" t="str">
        <f>'[1]I dalis'!D129</f>
        <v>neolimpinė</v>
      </c>
      <c r="E79" s="61">
        <f>'[1]I dalis'!E129</f>
        <v>1</v>
      </c>
      <c r="F79" s="61" t="str">
        <f>'[1]I dalis'!F129</f>
        <v>PČ</v>
      </c>
      <c r="G79" s="61">
        <f>'[1]I dalis'!G129</f>
        <v>1</v>
      </c>
      <c r="H79" s="61" t="str">
        <f>'[1]I dalis'!H129</f>
        <v>Ne</v>
      </c>
      <c r="I79" s="61">
        <f>'[1]I dalis'!I129</f>
        <v>0</v>
      </c>
      <c r="J79" s="61">
        <f>'[1]I dalis'!J129</f>
        <v>8</v>
      </c>
      <c r="K79" s="61">
        <f>'[1]I dalis'!K129</f>
        <v>90</v>
      </c>
      <c r="L79" s="61">
        <f>'[1]I dalis'!L129</f>
        <v>5</v>
      </c>
      <c r="M79" s="61" t="str">
        <f>'[1]I dalis'!M129</f>
        <v>Taip</v>
      </c>
      <c r="N79" s="3">
        <f>'[1]I dalis'!N129</f>
        <v>39.75</v>
      </c>
      <c r="O79" s="9">
        <f>'[1]I dalis'!O129</f>
        <v>39.75</v>
      </c>
      <c r="P79" s="4">
        <f>'[1]I dalis'!P129</f>
        <v>4.0410000000000004</v>
      </c>
      <c r="Q79" s="11">
        <f>'[1]I dalis'!Q129</f>
        <v>10.166037735849057</v>
      </c>
      <c r="R79" s="10">
        <v>0</v>
      </c>
      <c r="S79" s="8"/>
    </row>
    <row r="80" spans="1:19" ht="30">
      <c r="A80" s="61">
        <v>2</v>
      </c>
      <c r="B80" s="61" t="str">
        <f>'[1]I dalis'!B130</f>
        <v>EIMANTAS TUKAČIAUSKAS</v>
      </c>
      <c r="C80" s="12">
        <f>'[1]I dalis'!C130</f>
        <v>68</v>
      </c>
      <c r="D80" s="61" t="str">
        <f>'[1]I dalis'!D130</f>
        <v>neolimpinė</v>
      </c>
      <c r="E80" s="61">
        <f>'[1]I dalis'!E130</f>
        <v>1</v>
      </c>
      <c r="F80" s="61" t="str">
        <f>'[1]I dalis'!F130</f>
        <v>PČ</v>
      </c>
      <c r="G80" s="61">
        <f>'[1]I dalis'!G130</f>
        <v>1</v>
      </c>
      <c r="H80" s="61" t="str">
        <f>'[1]I dalis'!H130</f>
        <v>Ne</v>
      </c>
      <c r="I80" s="61">
        <f>'[1]I dalis'!I130</f>
        <v>0</v>
      </c>
      <c r="J80" s="61">
        <f>'[1]I dalis'!J130</f>
        <v>34</v>
      </c>
      <c r="K80" s="61">
        <f>'[1]I dalis'!K130</f>
        <v>90</v>
      </c>
      <c r="L80" s="61">
        <v>12</v>
      </c>
      <c r="M80" s="61" t="str">
        <f>'[1]I dalis'!M130</f>
        <v>Taip</v>
      </c>
      <c r="N80" s="3">
        <f>'[1]I dalis'!N130</f>
        <v>88</v>
      </c>
      <c r="O80" s="9">
        <f>'[1]I dalis'!O130</f>
        <v>88</v>
      </c>
      <c r="P80" s="4">
        <f>'[1]I dalis'!P130</f>
        <v>30.980999999999998</v>
      </c>
      <c r="Q80" s="11">
        <f>'[1]I dalis'!Q130</f>
        <v>35.205681818181816</v>
      </c>
      <c r="R80" s="10">
        <v>42.26</v>
      </c>
      <c r="S80" s="8"/>
    </row>
    <row r="81" spans="1:19" s="8" customFormat="1" ht="30">
      <c r="A81" s="61">
        <v>3</v>
      </c>
      <c r="B81" s="61" t="str">
        <f>'[1]I dalis'!B131</f>
        <v>ALEKSANDR KRAVČENKO</v>
      </c>
      <c r="C81" s="12">
        <f>'[1]I dalis'!C131</f>
        <v>52</v>
      </c>
      <c r="D81" s="61" t="str">
        <f>'[1]I dalis'!D131</f>
        <v>neolimpinė</v>
      </c>
      <c r="E81" s="61">
        <f>'[1]I dalis'!E131</f>
        <v>1</v>
      </c>
      <c r="F81" s="61" t="str">
        <f>'[1]I dalis'!F131</f>
        <v>PČ</v>
      </c>
      <c r="G81" s="61">
        <f>'[1]I dalis'!G131</f>
        <v>1</v>
      </c>
      <c r="H81" s="61" t="str">
        <f>'[1]I dalis'!H131</f>
        <v>Ne</v>
      </c>
      <c r="I81" s="61">
        <f>'[1]I dalis'!I131</f>
        <v>0</v>
      </c>
      <c r="J81" s="61">
        <f>'[1]I dalis'!J131</f>
        <v>15</v>
      </c>
      <c r="K81" s="61">
        <f>'[1]I dalis'!K131</f>
        <v>90</v>
      </c>
      <c r="L81" s="61">
        <f>'[1]I dalis'!L131</f>
        <v>9</v>
      </c>
      <c r="M81" s="61" t="str">
        <f>'[1]I dalis'!M131</f>
        <v>Taip</v>
      </c>
      <c r="N81" s="3">
        <f>'[1]I dalis'!N131</f>
        <v>41.25</v>
      </c>
      <c r="O81" s="9">
        <f>'[1]I dalis'!O131</f>
        <v>41.25</v>
      </c>
      <c r="P81" s="4">
        <f>'[1]I dalis'!P131</f>
        <v>8.0820000000000007</v>
      </c>
      <c r="Q81" s="11">
        <f>'[1]I dalis'!Q131</f>
        <v>19.592727272727274</v>
      </c>
      <c r="R81" s="10">
        <v>0</v>
      </c>
    </row>
    <row r="82" spans="1:19" s="8" customFormat="1">
      <c r="A82" s="61">
        <v>4</v>
      </c>
      <c r="B82" s="61" t="str">
        <f>'[1]I dalis'!B132</f>
        <v>GINAS JAUČERAS</v>
      </c>
      <c r="C82" s="12">
        <f>'[1]I dalis'!C132</f>
        <v>100</v>
      </c>
      <c r="D82" s="61" t="str">
        <f>'[1]I dalis'!D132</f>
        <v>neolimpinė</v>
      </c>
      <c r="E82" s="61">
        <f>'[1]I dalis'!E132</f>
        <v>1</v>
      </c>
      <c r="F82" s="61" t="str">
        <f>'[1]I dalis'!F132</f>
        <v>PČ</v>
      </c>
      <c r="G82" s="61">
        <f>'[1]I dalis'!G132</f>
        <v>1</v>
      </c>
      <c r="H82" s="61" t="str">
        <f>'[1]I dalis'!H132</f>
        <v>Ne</v>
      </c>
      <c r="I82" s="61">
        <f>'[1]I dalis'!I132</f>
        <v>0</v>
      </c>
      <c r="J82" s="61">
        <f>'[1]I dalis'!J132</f>
        <v>25</v>
      </c>
      <c r="K82" s="61">
        <f>'[1]I dalis'!K132</f>
        <v>90</v>
      </c>
      <c r="L82" s="61">
        <v>12</v>
      </c>
      <c r="M82" s="61" t="str">
        <f>'[1]I dalis'!M132</f>
        <v>Taip</v>
      </c>
      <c r="N82" s="3">
        <f>'[1]I dalis'!N132</f>
        <v>68.75</v>
      </c>
      <c r="O82" s="9">
        <f>'[1]I dalis'!O132</f>
        <v>68.75</v>
      </c>
      <c r="P82" s="4">
        <f>'[1]I dalis'!P132</f>
        <v>21.552</v>
      </c>
      <c r="Q82" s="11">
        <f>'[1]I dalis'!Q132</f>
        <v>31.348363636363633</v>
      </c>
      <c r="R82" s="10">
        <v>32.4</v>
      </c>
    </row>
    <row r="83" spans="1:19" s="8" customFormat="1" ht="30">
      <c r="A83" s="61">
        <v>5</v>
      </c>
      <c r="B83" s="61" t="str">
        <f>'[1]I dalis'!B133</f>
        <v>MINDAUGAS VERŽBICKAS</v>
      </c>
      <c r="C83" s="12">
        <f>'[1]I dalis'!C133</f>
        <v>82</v>
      </c>
      <c r="D83" s="61" t="str">
        <f>'[1]I dalis'!D133</f>
        <v>neolimpinė</v>
      </c>
      <c r="E83" s="61">
        <f>'[1]I dalis'!E133</f>
        <v>1</v>
      </c>
      <c r="F83" s="61" t="str">
        <f>'[1]I dalis'!F133</f>
        <v>PČ</v>
      </c>
      <c r="G83" s="61">
        <f>'[1]I dalis'!G133</f>
        <v>1</v>
      </c>
      <c r="H83" s="61" t="str">
        <f>'[1]I dalis'!H133</f>
        <v>Ne</v>
      </c>
      <c r="I83" s="61">
        <f>'[1]I dalis'!I133</f>
        <v>0</v>
      </c>
      <c r="J83" s="61">
        <f>'[1]I dalis'!J133</f>
        <v>22</v>
      </c>
      <c r="K83" s="61">
        <f>'[1]I dalis'!K133</f>
        <v>90</v>
      </c>
      <c r="L83" s="61">
        <f>'[1]I dalis'!L133</f>
        <v>9</v>
      </c>
      <c r="M83" s="61" t="str">
        <f>'[1]I dalis'!M133</f>
        <v>Taip</v>
      </c>
      <c r="N83" s="3">
        <f>'[1]I dalis'!N133</f>
        <v>60.5</v>
      </c>
      <c r="O83" s="9">
        <f>'[1]I dalis'!O133</f>
        <v>60.5</v>
      </c>
      <c r="P83" s="4">
        <f>'[1]I dalis'!P133</f>
        <v>17.510999999999999</v>
      </c>
      <c r="Q83" s="11">
        <f>'[1]I dalis'!Q133</f>
        <v>28.94380165289256</v>
      </c>
      <c r="R83" s="10">
        <f>'[1]I dalis'!R133</f>
        <v>31.2044</v>
      </c>
    </row>
    <row r="84" spans="1:19" ht="30">
      <c r="A84" s="61">
        <v>6</v>
      </c>
      <c r="B84" s="61" t="str">
        <f>'[1]I dalis'!B134</f>
        <v>TEODORAS AUKŠTUOLIS</v>
      </c>
      <c r="C84" s="12">
        <f>'[1]I dalis'!C134</f>
        <v>100</v>
      </c>
      <c r="D84" s="61" t="str">
        <f>'[1]I dalis'!D134</f>
        <v>neolimpinė</v>
      </c>
      <c r="E84" s="61">
        <f>'[1]I dalis'!E134</f>
        <v>1</v>
      </c>
      <c r="F84" s="61" t="str">
        <f>'[1]I dalis'!F134</f>
        <v>PČ</v>
      </c>
      <c r="G84" s="61">
        <f>'[1]I dalis'!G134</f>
        <v>1</v>
      </c>
      <c r="H84" s="61" t="str">
        <f>'[1]I dalis'!H134</f>
        <v>Ne</v>
      </c>
      <c r="I84" s="61">
        <f>'[1]I dalis'!I134</f>
        <v>0</v>
      </c>
      <c r="J84" s="61">
        <v>11</v>
      </c>
      <c r="K84" s="61">
        <f>'[1]I dalis'!K134</f>
        <v>90</v>
      </c>
      <c r="L84" s="61">
        <f>'[1]I dalis'!L134</f>
        <v>2</v>
      </c>
      <c r="M84" s="61" t="str">
        <f>'[1]I dalis'!M134</f>
        <v>Taip</v>
      </c>
      <c r="N84" s="3">
        <f>'[1]I dalis'!N134</f>
        <v>314.60000000000002</v>
      </c>
      <c r="O84" s="9">
        <f>'[1]I dalis'!O134</f>
        <v>314.60000000000002</v>
      </c>
      <c r="P84" s="4">
        <f>'[1]I dalis'!P134</f>
        <v>13.469999999999999</v>
      </c>
      <c r="Q84" s="11">
        <f>'[1]I dalis'!Q134</f>
        <v>4.2816274634456448</v>
      </c>
      <c r="R84" s="10">
        <v>130.69</v>
      </c>
      <c r="S84" s="8"/>
    </row>
    <row r="85" spans="1:19">
      <c r="A85" s="61">
        <v>7</v>
      </c>
      <c r="B85" s="61" t="str">
        <f>'[1]I dalis'!B135</f>
        <v>EIMANTAS VAIKASAS</v>
      </c>
      <c r="C85" s="12">
        <f>'[1]I dalis'!C135</f>
        <v>100</v>
      </c>
      <c r="D85" s="61" t="str">
        <f>'[1]I dalis'!D135</f>
        <v>neolimpinė</v>
      </c>
      <c r="E85" s="61">
        <f>'[1]I dalis'!E135</f>
        <v>1</v>
      </c>
      <c r="F85" s="61" t="str">
        <f>'[1]I dalis'!F135</f>
        <v>PČ</v>
      </c>
      <c r="G85" s="61">
        <f>'[1]I dalis'!G135</f>
        <v>1</v>
      </c>
      <c r="H85" s="61" t="str">
        <f>'[1]I dalis'!H135</f>
        <v>Ne</v>
      </c>
      <c r="I85" s="61">
        <f>'[1]I dalis'!I135</f>
        <v>0</v>
      </c>
      <c r="J85" s="61">
        <f>'[1]I dalis'!J135</f>
        <v>10</v>
      </c>
      <c r="K85" s="61">
        <f>'[1]I dalis'!K135</f>
        <v>90</v>
      </c>
      <c r="L85" s="61">
        <f>'[1]I dalis'!L135</f>
        <v>5</v>
      </c>
      <c r="M85" s="61" t="str">
        <f>'[1]I dalis'!M135</f>
        <v>Taip</v>
      </c>
      <c r="N85" s="3">
        <f>'[1]I dalis'!N135</f>
        <v>49.6875</v>
      </c>
      <c r="O85" s="9">
        <f>'[1]I dalis'!O135</f>
        <v>49.6875</v>
      </c>
      <c r="P85" s="4">
        <f>'[1]I dalis'!P135</f>
        <v>6.7349999999999994</v>
      </c>
      <c r="Q85" s="11">
        <f>'[1]I dalis'!Q135</f>
        <v>13.554716981132076</v>
      </c>
      <c r="R85" s="10">
        <f>'[1]I dalis'!R135</f>
        <v>22.569000000000003</v>
      </c>
      <c r="S85" s="8"/>
    </row>
    <row r="86" spans="1:19">
      <c r="A86" s="61">
        <v>8</v>
      </c>
      <c r="B86" s="61" t="str">
        <f>'[1]I dalis'!B136</f>
        <v>AKVILE TITORENKO</v>
      </c>
      <c r="C86" s="12">
        <f>'[1]I dalis'!C136</f>
        <v>80</v>
      </c>
      <c r="D86" s="61" t="str">
        <f>'[1]I dalis'!D136</f>
        <v>neolimpinė</v>
      </c>
      <c r="E86" s="61">
        <f>'[1]I dalis'!E136</f>
        <v>1</v>
      </c>
      <c r="F86" s="61" t="str">
        <f>'[1]I dalis'!F136</f>
        <v>PČ</v>
      </c>
      <c r="G86" s="61">
        <f>'[1]I dalis'!G136</f>
        <v>1</v>
      </c>
      <c r="H86" s="61" t="str">
        <f>'[1]I dalis'!H136</f>
        <v>Ne</v>
      </c>
      <c r="I86" s="61">
        <f>'[1]I dalis'!I136</f>
        <v>0</v>
      </c>
      <c r="J86" s="61">
        <f>'[1]I dalis'!J136</f>
        <v>11</v>
      </c>
      <c r="K86" s="61">
        <f>'[1]I dalis'!K136</f>
        <v>90</v>
      </c>
      <c r="L86" s="61">
        <f>'[1]I dalis'!L136</f>
        <v>9</v>
      </c>
      <c r="M86" s="61" t="str">
        <f>'[1]I dalis'!M136</f>
        <v>Taip</v>
      </c>
      <c r="N86" s="3">
        <f>'[1]I dalis'!N136</f>
        <v>30.25</v>
      </c>
      <c r="O86" s="9">
        <f>'[1]I dalis'!O136</f>
        <v>0</v>
      </c>
      <c r="P86" s="4">
        <f>'[1]I dalis'!P136</f>
        <v>0</v>
      </c>
      <c r="Q86" s="11">
        <f>'[1]I dalis'!Q136</f>
        <v>0</v>
      </c>
      <c r="R86" s="10">
        <f>'[1]I dalis'!R136</f>
        <v>0</v>
      </c>
      <c r="S86" s="8"/>
    </row>
    <row r="87" spans="1:19">
      <c r="A87" s="106" t="s">
        <v>45</v>
      </c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8"/>
      <c r="R87" s="10">
        <f>SUM(R79:R86)</f>
        <v>259.1234</v>
      </c>
      <c r="S87" s="8"/>
    </row>
    <row r="88" spans="1:19">
      <c r="A88" s="14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6"/>
      <c r="S88" s="8"/>
    </row>
    <row r="89" spans="1:19" ht="15.75">
      <c r="A89" s="24" t="s">
        <v>46</v>
      </c>
      <c r="B89" s="24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6"/>
      <c r="S89" s="8"/>
    </row>
    <row r="90" spans="1:19">
      <c r="A90" s="49" t="s">
        <v>55</v>
      </c>
      <c r="B90" s="49"/>
      <c r="C90" s="49"/>
      <c r="D90" s="49"/>
      <c r="E90" s="49"/>
      <c r="F90" s="49"/>
      <c r="G90" s="49"/>
      <c r="H90" s="49"/>
      <c r="I90" s="49"/>
      <c r="J90" s="15"/>
      <c r="K90" s="15"/>
      <c r="L90" s="15"/>
      <c r="M90" s="15"/>
      <c r="N90" s="15"/>
      <c r="O90" s="15"/>
      <c r="P90" s="15"/>
      <c r="Q90" s="15"/>
      <c r="R90" s="16"/>
      <c r="S90" s="8"/>
    </row>
    <row r="91" spans="1:19" s="8" customFormat="1">
      <c r="A91" s="49"/>
      <c r="B91" s="49"/>
      <c r="C91" s="49"/>
      <c r="D91" s="49"/>
      <c r="E91" s="49"/>
      <c r="F91" s="49"/>
      <c r="G91" s="49"/>
      <c r="H91" s="49"/>
      <c r="I91" s="49"/>
      <c r="J91" s="15"/>
      <c r="K91" s="15"/>
      <c r="L91" s="15"/>
      <c r="M91" s="15"/>
      <c r="N91" s="15"/>
      <c r="O91" s="15"/>
      <c r="P91" s="15"/>
      <c r="Q91" s="15"/>
      <c r="R91" s="16"/>
    </row>
    <row r="92" spans="1:19">
      <c r="A92" s="77" t="s">
        <v>66</v>
      </c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57"/>
      <c r="R92" s="8"/>
      <c r="S92" s="8"/>
    </row>
    <row r="93" spans="1:19" ht="18">
      <c r="A93" s="79" t="s">
        <v>27</v>
      </c>
      <c r="B93" s="80"/>
      <c r="C93" s="8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7"/>
      <c r="R93" s="8"/>
      <c r="S93" s="8"/>
    </row>
    <row r="94" spans="1:19">
      <c r="A94" s="61">
        <v>1</v>
      </c>
      <c r="B94" s="61" t="s">
        <v>36</v>
      </c>
      <c r="C94" s="12">
        <v>60</v>
      </c>
      <c r="D94" s="61" t="s">
        <v>29</v>
      </c>
      <c r="E94" s="61">
        <v>1</v>
      </c>
      <c r="F94" s="61" t="s">
        <v>67</v>
      </c>
      <c r="G94" s="61">
        <v>1</v>
      </c>
      <c r="H94" s="61" t="s">
        <v>31</v>
      </c>
      <c r="I94" s="61"/>
      <c r="J94" s="61">
        <v>5</v>
      </c>
      <c r="K94" s="61">
        <v>23</v>
      </c>
      <c r="L94" s="61">
        <v>2</v>
      </c>
      <c r="M94" s="61" t="s">
        <v>32</v>
      </c>
      <c r="N94" s="3">
        <f t="shared" ref="N94:N103" si="20">(IF(F94="OŽ",IF(L94=1,612,IF(L94=2,473.76,IF(L94=3,380.16,IF(L94=4,201.6,IF(L94=5,187.2,IF(L94=6,172.8,IF(L94=7,165,IF(L94=8,160,0))))))))+IF(L94&lt;=8,0,IF(L94&lt;=16,153,IF(L94&lt;=24,120,IF(L94&lt;=32,89,IF(L94&lt;=48,58,0)))))-IF(L94&lt;=8,0,IF(L94&lt;=16,(L94-9)*3.06,IF(L94&lt;=24,(L94-17)*3.06,IF(L94&lt;=32,(L94-25)*3.06,IF(L94&lt;=48,(L94-33)*3.06,0))))),0)+IF(F94="PČ",IF(L94=1,449,IF(L94=2,314.6,IF(L94=3,238,IF(L94=4,172,IF(L94=5,159,IF(L94=6,145,IF(L94=7,132,IF(L94=8,119,0))))))))+IF(L94&lt;=8,0,IF(L94&lt;=16,88,IF(L94&lt;=24,55,IF(L94&lt;=32,22,0))))-IF(L94&lt;=8,0,IF(L94&lt;=16,(L94-9)*2.245,IF(L94&lt;=24,(L94-17)*2.245,IF(L94&lt;=32,(L94-25)*2.245,0)))),0)+IF(F94="PČneol",IF(L94=1,85,IF(L94=2,64.61,IF(L94=3,50.76,IF(L94=4,16.25,IF(L94=5,15,IF(L94=6,13.75,IF(L94=7,12.5,IF(L94=8,11.25,0))))))))+IF(L94&lt;=8,0,IF(L94&lt;=16,9,0))-IF(L94&lt;=8,0,IF(L94&lt;=16,(L94-9)*0.425,0)),0)+IF(F94="PŽ",IF(L94=1,85,IF(L94=2,59.5,IF(L94=3,45,IF(L94=4,32.5,IF(L94=5,30,IF(L94=6,27.5,IF(L94=7,25,IF(L94=8,22.5,0))))))))+IF(L94&lt;=8,0,IF(L94&lt;=16,19,IF(L94&lt;=24,13,IF(L94&lt;=32,8,0))))-IF(L94&lt;=8,0,IF(L94&lt;=16,(L94-9)*0.425,IF(L94&lt;=24,(L94-17)*0.425,IF(L94&lt;=32,(L94-25)*0.425,0)))),0)+IF(F94="EČ",IF(L94=1,204,IF(L94=2,156.24,IF(L94=3,123.84,IF(L94=4,72,IF(L94=5,66,IF(L94=6,60,IF(L94=7,54,IF(L94=8,48,0))))))))+IF(L94&lt;=8,0,IF(L94&lt;=16,40,IF(L94&lt;=24,25,0)))-IF(L94&lt;=8,0,IF(L94&lt;=16,(L94-9)*1.02,IF(L94&lt;=24,(L94-17)*1.02,0))),0)+IF(F94="EČneol",IF(L94=1,68,IF(L94=2,51.69,IF(L94=3,40.61,IF(L94=4,13,IF(L94=5,12,IF(L94=6,11,IF(L94=7,10,IF(L94=8,9,0)))))))))+IF(F94="EŽ",IF(L94=1,68,IF(L94=2,47.6,IF(L94=3,36,IF(L94=4,18,IF(L94=5,16.5,IF(L94=6,15,IF(L94=7,13.5,IF(L94=8,12,0))))))))+IF(L94&lt;=8,0,IF(L94&lt;=16,10,IF(L94&lt;=24,6,0)))-IF(L94&lt;=8,0,IF(L94&lt;=16,(L94-9)*0.34,IF(L94&lt;=24,(L94-17)*0.34,0))),0)+IF(F94="PT",IF(L94=1,68,IF(L94=2,52.08,IF(L94=3,41.28,IF(L94=4,24,IF(L94=5,22,IF(L94=6,20,IF(L94=7,18,IF(L94=8,16,0))))))))+IF(L94&lt;=8,0,IF(L94&lt;=16,13,IF(L94&lt;=24,9,IF(L94&lt;=32,4,0))))-IF(L94&lt;=8,0,IF(L94&lt;=16,(L94-9)*0.34,IF(L94&lt;=24,(L94-17)*0.34,IF(L94&lt;=32,(L94-25)*0.34,0)))),0)+IF(F94="JOŽ",IF(L94=1,85,IF(L94=2,59.5,IF(L94=3,45,IF(L94=4,32.5,IF(L94=5,30,IF(L94=6,27.5,IF(L94=7,25,IF(L94=8,22.5,0))))))))+IF(L94&lt;=8,0,IF(L94&lt;=16,19,IF(L94&lt;=24,13,0)))-IF(L94&lt;=8,0,IF(L94&lt;=16,(L94-9)*0.425,IF(L94&lt;=24,(L94-17)*0.425,0))),0)+IF(F94="JPČ",IF(L94=1,68,IF(L94=2,47.6,IF(L94=3,36,IF(L94=4,26,IF(L94=5,24,IF(L94=6,22,IF(L94=7,20,IF(L94=8,18,0))))))))+IF(L94&lt;=8,0,IF(L94&lt;=16,13,IF(L94&lt;=24,9,0)))-IF(L94&lt;=8,0,IF(L94&lt;=16,(L94-9)*0.34,IF(L94&lt;=24,(L94-17)*0.34,0))),0)+IF(F94="JEČ",IF(L94=1,34,IF(L94=2,26.04,IF(L94=3,20.6,IF(L94=4,12,IF(L94=5,11,IF(L94=6,10,IF(L94=7,9,IF(L94=8,8,0))))))))+IF(L94&lt;=8,0,IF(L94&lt;=16,6,0))-IF(L94&lt;=8,0,IF(L94&lt;=16,(L94-9)*0.17,0)),0)+IF(F94="JEOF",IF(L94=1,34,IF(L94=2,26.04,IF(L94=3,20.6,IF(L94=4,12,IF(L94=5,11,IF(L94=6,10,IF(L94=7,9,IF(L94=8,8,0))))))))+IF(L94&lt;=8,0,IF(L94&lt;=16,6,0))-IF(L94&lt;=8,0,IF(L94&lt;=16,(L94-9)*0.17,0)),0)+IF(F94="JnPČ",IF(L94=1,51,IF(L94=2,35.7,IF(L94=3,27,IF(L94=4,19.5,IF(L94=5,18,IF(L94=6,16.5,IF(L94=7,15,IF(L94=8,13.5,0))))))))+IF(L94&lt;=8,0,IF(L94&lt;=16,10,0))-IF(L94&lt;=8,0,IF(L94&lt;=16,(L94-9)*0.255,0)),0)+IF(F94="JnEČ",IF(L94=1,25.5,IF(L94=2,19.53,IF(L94=3,15.48,IF(L94=4,9,IF(L94=5,8.25,IF(L94=6,7.5,IF(L94=7,6.75,IF(L94=8,6,0))))))))+IF(L94&lt;=8,0,IF(L94&lt;=16,5,0))-IF(L94&lt;=8,0,IF(L94&lt;=16,(L94-9)*0.1275,0)),0)+IF(F94="JčPČ",IF(L94=1,21.25,IF(L94=2,14.5,IF(L94=3,11.5,IF(L94=4,7,IF(L94=5,6.5,IF(L94=6,6,IF(L94=7,5.5,IF(L94=8,5,0))))))))+IF(L94&lt;=8,0,IF(L94&lt;=16,4,0))-IF(L94&lt;=8,0,IF(L94&lt;=16,(L94-9)*0.10625,0)),0)+IF(F94="JčEČ",IF(L94=1,17,IF(L94=2,13.02,IF(L94=3,10.32,IF(L94=4,6,IF(L94=5,5.5,IF(L94=6,5,IF(L94=7,4.5,IF(L94=8,4,0))))))))+IF(L94&lt;=8,0,IF(L94&lt;=16,3,0))-IF(L94&lt;=8,0,IF(L94&lt;=16,(L94-9)*0.085,0)),0)+IF(F94="NEAK",IF(L94=1,11.48,IF(L94=2,8.79,IF(L94=3,6.97,IF(L94=4,4.05,IF(L94=5,3.71,IF(L94=6,3.38,IF(L94=7,3.04,IF(L94=8,2.7,0))))))))+IF(L94&lt;=8,0,IF(L94&lt;=16,2,IF(L94&lt;=24,1.3,0)))-IF(L94&lt;=8,0,IF(L94&lt;=16,(L94-9)*0.0574,IF(L94&lt;=24,(L94-17)*0.0574,0))),0))*IF(L94&lt;4,1,IF(OR(F94="PČ",F94="PŽ",F94="PT"),IF(J94&lt;32,J94/32,1),1))* IF(L94&lt;4,1,IF(OR(F94="EČ",F94="EŽ",F94="JOŽ",F94="JPČ",F94="NEAK"),IF(J94&lt;24,J94/24,1),1))*IF(L94&lt;4,1,IF(OR(F94="PČneol",F94="JEČ",F94="JEOF",F94="JnPČ",F94="JnEČ",F94="JčPČ",F94="JčEČ"),IF(J94&lt;16,J94/16,1),1))*IF(L94&lt;4,1,IF(F94="EČneol",IF(J94&lt;8,J94/8,1),1))</f>
        <v>26.04</v>
      </c>
      <c r="O94" s="9">
        <f t="shared" ref="O94:O103" si="21">IF(F94="OŽ",N94,IF(H94="Ne",IF(J94*0.3&lt;=J94-L94,N94,0),IF(J94*0.1&lt;=J94-L94,N94,0)))</f>
        <v>26.04</v>
      </c>
      <c r="P94" s="4">
        <f t="shared" ref="P94:P103" si="22">IF(O94=0,0,IF(F94="OŽ",IF(L94&gt;47,0,IF(J94&gt;47,(48-L94)*1.836,((48-L94)-(48-J94))*1.836)),0)+IF(F94="PČ",IF(L94&gt;31,0,IF(J94&gt;31,(32-L94)*1.347,((32-L94)-(32-J94))*1.347)),0)+ IF(F94="PČneol",IF(L94&gt;15,0,IF(J94&gt;15,(16-L94)*0.255,((16-L94)-(16-J94))*0.255)),0)+IF(F94="PŽ",IF(L94&gt;31,0,IF(J94&gt;31,(32-L94)*0.255,((32-L94)-(32-J94))*0.255)),0)+IF(F94="EČ",IF(L94&gt;23,0,IF(J94&gt;23,(24-L94)*0.612,((24-L94)-(24-J94))*0.612)),0)+IF(F94="EČneol",IF(L94&gt;7,0,IF(J94&gt;7,(8-L94)*0.204,((8-L94)-(8-J94))*0.204)),0)+IF(F94="EŽ",IF(L94&gt;23,0,IF(J94&gt;23,(24-L94)*0.204,((24-L94)-(24-J94))*0.204)),0)+IF(F94="PT",IF(L94&gt;31,0,IF(J94&gt;31,(32-L94)*0.204,((32-L94)-(32-J94))*0.204)),0)+IF(F94="JOŽ",IF(L94&gt;23,0,IF(J94&gt;23,(24-L94)*0.255,((24-L94)-(24-J94))*0.255)),0)+IF(F94="JPČ",IF(L94&gt;23,0,IF(J94&gt;23,(24-L94)*0.204,((24-L94)-(24-J94))*0.204)),0)+IF(F94="JEČ",IF(L94&gt;15,0,IF(J94&gt;15,(16-L94)*0.102,((16-L94)-(16-J94))*0.102)),0)+IF(F94="JEOF",IF(L94&gt;15,0,IF(J94&gt;15,(16-L94)*0.102,((16-L94)-(16-J94))*0.102)),0)+IF(F94="JnPČ",IF(L94&gt;15,0,IF(J94&gt;15,(16-L94)*0.153,((16-L94)-(16-J94))*0.153)),0)+IF(F94="JnEČ",IF(L94&gt;15,0,IF(J94&gt;15,(16-L94)*0.0765,((16-L94)-(16-J94))*0.0765)),0)+IF(F94="JčPČ",IF(L94&gt;15,0,IF(J94&gt;15,(16-L94)*0.06375,((16-L94)-(16-J94))*0.06375)),0)+IF(F94="JčEČ",IF(L94&gt;15,0,IF(J94&gt;15,(16-L94)*0.051,((16-L94)-(16-J94))*0.051)),0)+IF(F94="NEAK",IF(L94&gt;23,0,IF(J94&gt;23,(24-L94)*0.03444,((24-L94)-(24-J94))*0.03444)),0))</f>
        <v>0.30599999999999999</v>
      </c>
      <c r="Q94" s="11">
        <f t="shared" ref="Q94:Q103" si="23">IF(ISERROR(P94*100/N94),0,(P94*100/N94))</f>
        <v>1.1751152073732718</v>
      </c>
      <c r="R94" s="10">
        <f t="shared" ref="R94:R103" si="24">IF(Q94&lt;=30,O94+P94,O94+O94*0.3)*IF(G94=1,0.4,IF(G94=2,0.75,IF(G94="1 (kas 4 m. 1 k. nerengiamos)",0.52,1)))*IF(D94="olimpinė",1,IF(M94="Ne",0.5,1))*IF(D94="olimpinė",1,IF(J94&lt;8,0,1))*E94*IF(D94="olimpinė",1,IF(K94&lt;16,0,1))*IF(I94&lt;=1,1,1/I94)*IF(OR(A$5="Lietuvos lengvosios atletikos federacija",A$5="Lietuvos šaudymo sporto sąjunga"),1.01,1)*IF(OR(A$5="Lietuvos dviračių sporto federacija",A$5="Lietuvos biatlono federacija",A$5=" Lietuvos nacionalinė slidinėjimo asociacija"),1.03,1)*IF(OR(A$5="Lietuvos baidarių ir kanojų irklavimo federacija",A$5="Lietuvos buriuotojų sąjunga",A$5="Lietuvos irklavimo federacija"),1.04,1)*IF(OR(A$5="Lietuvos aeroklubas",A$5="Lietuvos automobilių sporto federacija",A$5="Lietuvos motociklų sporto federacija",A$5="Lietuvos motorlaivių federacija",A$5="Lietuvos žirginio sporto federacija"),1.09,1)</f>
        <v>0</v>
      </c>
      <c r="S94" s="8"/>
    </row>
    <row r="95" spans="1:19">
      <c r="A95" s="61">
        <v>2</v>
      </c>
      <c r="B95" s="61" t="s">
        <v>68</v>
      </c>
      <c r="C95" s="12">
        <v>64</v>
      </c>
      <c r="D95" s="61" t="s">
        <v>29</v>
      </c>
      <c r="E95" s="61">
        <v>1</v>
      </c>
      <c r="F95" s="61" t="s">
        <v>67</v>
      </c>
      <c r="G95" s="61">
        <v>1</v>
      </c>
      <c r="H95" s="61" t="s">
        <v>31</v>
      </c>
      <c r="I95" s="61"/>
      <c r="J95" s="61">
        <v>6</v>
      </c>
      <c r="K95" s="61">
        <v>23</v>
      </c>
      <c r="L95" s="61">
        <v>6</v>
      </c>
      <c r="M95" s="61" t="s">
        <v>32</v>
      </c>
      <c r="N95" s="3">
        <f t="shared" si="20"/>
        <v>3.75</v>
      </c>
      <c r="O95" s="9">
        <f t="shared" si="21"/>
        <v>0</v>
      </c>
      <c r="P95" s="4">
        <f t="shared" si="22"/>
        <v>0</v>
      </c>
      <c r="Q95" s="11">
        <f t="shared" si="23"/>
        <v>0</v>
      </c>
      <c r="R95" s="10">
        <f t="shared" si="24"/>
        <v>0</v>
      </c>
      <c r="S95" s="7"/>
    </row>
    <row r="96" spans="1:19">
      <c r="A96" s="61">
        <v>3</v>
      </c>
      <c r="B96" s="61" t="s">
        <v>69</v>
      </c>
      <c r="C96" s="12">
        <v>72</v>
      </c>
      <c r="D96" s="61" t="s">
        <v>29</v>
      </c>
      <c r="E96" s="61">
        <v>1</v>
      </c>
      <c r="F96" s="61" t="s">
        <v>67</v>
      </c>
      <c r="G96" s="61">
        <v>1</v>
      </c>
      <c r="H96" s="61" t="s">
        <v>31</v>
      </c>
      <c r="I96" s="61"/>
      <c r="J96" s="61">
        <v>5</v>
      </c>
      <c r="K96" s="61">
        <v>23</v>
      </c>
      <c r="L96" s="61">
        <v>5</v>
      </c>
      <c r="M96" s="61" t="s">
        <v>32</v>
      </c>
      <c r="N96" s="3">
        <f t="shared" si="20"/>
        <v>3.4375</v>
      </c>
      <c r="O96" s="9">
        <f t="shared" si="21"/>
        <v>0</v>
      </c>
      <c r="P96" s="4">
        <f t="shared" si="22"/>
        <v>0</v>
      </c>
      <c r="Q96" s="11">
        <f t="shared" si="23"/>
        <v>0</v>
      </c>
      <c r="R96" s="10">
        <f t="shared" si="24"/>
        <v>0</v>
      </c>
      <c r="S96" s="8"/>
    </row>
    <row r="97" spans="1:19">
      <c r="A97" s="61">
        <v>4</v>
      </c>
      <c r="B97" s="61" t="s">
        <v>70</v>
      </c>
      <c r="C97" s="12">
        <v>80</v>
      </c>
      <c r="D97" s="61" t="s">
        <v>29</v>
      </c>
      <c r="E97" s="61">
        <v>1</v>
      </c>
      <c r="F97" s="61" t="s">
        <v>67</v>
      </c>
      <c r="G97" s="61">
        <v>1</v>
      </c>
      <c r="H97" s="61" t="s">
        <v>31</v>
      </c>
      <c r="I97" s="61"/>
      <c r="J97" s="61">
        <v>6</v>
      </c>
      <c r="K97" s="61">
        <v>23</v>
      </c>
      <c r="L97" s="61">
        <v>3</v>
      </c>
      <c r="M97" s="61" t="s">
        <v>32</v>
      </c>
      <c r="N97" s="3">
        <f t="shared" si="20"/>
        <v>20.6</v>
      </c>
      <c r="O97" s="9">
        <f t="shared" si="21"/>
        <v>20.6</v>
      </c>
      <c r="P97" s="4">
        <f t="shared" si="22"/>
        <v>0.30599999999999999</v>
      </c>
      <c r="Q97" s="11">
        <f t="shared" si="23"/>
        <v>1.4854368932038833</v>
      </c>
      <c r="R97" s="10">
        <f t="shared" si="24"/>
        <v>0</v>
      </c>
      <c r="S97" s="8"/>
    </row>
    <row r="98" spans="1:19">
      <c r="A98" s="61">
        <v>5</v>
      </c>
      <c r="B98" s="61" t="s">
        <v>71</v>
      </c>
      <c r="C98" s="12">
        <v>48</v>
      </c>
      <c r="D98" s="61" t="s">
        <v>29</v>
      </c>
      <c r="E98" s="61">
        <v>1</v>
      </c>
      <c r="F98" s="61" t="s">
        <v>72</v>
      </c>
      <c r="G98" s="61">
        <v>1</v>
      </c>
      <c r="H98" s="61" t="s">
        <v>31</v>
      </c>
      <c r="I98" s="61"/>
      <c r="J98" s="61">
        <v>7</v>
      </c>
      <c r="K98" s="61">
        <v>23</v>
      </c>
      <c r="L98" s="61">
        <v>5</v>
      </c>
      <c r="M98" s="61" t="s">
        <v>32</v>
      </c>
      <c r="N98" s="3">
        <f t="shared" si="20"/>
        <v>3.609375</v>
      </c>
      <c r="O98" s="9">
        <f t="shared" si="21"/>
        <v>0</v>
      </c>
      <c r="P98" s="4">
        <f t="shared" si="22"/>
        <v>0</v>
      </c>
      <c r="Q98" s="11">
        <f t="shared" si="23"/>
        <v>0</v>
      </c>
      <c r="R98" s="10">
        <f t="shared" si="24"/>
        <v>0</v>
      </c>
      <c r="S98" s="8"/>
    </row>
    <row r="99" spans="1:19">
      <c r="A99" s="61">
        <v>6</v>
      </c>
      <c r="B99" s="61" t="s">
        <v>73</v>
      </c>
      <c r="C99" s="12">
        <v>52</v>
      </c>
      <c r="D99" s="61" t="s">
        <v>29</v>
      </c>
      <c r="E99" s="61">
        <v>1</v>
      </c>
      <c r="F99" s="61" t="s">
        <v>72</v>
      </c>
      <c r="G99" s="61">
        <v>1</v>
      </c>
      <c r="H99" s="61" t="s">
        <v>31</v>
      </c>
      <c r="I99" s="61"/>
      <c r="J99" s="61">
        <v>8</v>
      </c>
      <c r="K99" s="61">
        <v>23</v>
      </c>
      <c r="L99" s="61">
        <v>5</v>
      </c>
      <c r="M99" s="61" t="s">
        <v>32</v>
      </c>
      <c r="N99" s="3">
        <f t="shared" si="20"/>
        <v>4.125</v>
      </c>
      <c r="O99" s="9">
        <f t="shared" si="21"/>
        <v>4.125</v>
      </c>
      <c r="P99" s="4">
        <f t="shared" si="22"/>
        <v>0.22949999999999998</v>
      </c>
      <c r="Q99" s="11">
        <f t="shared" si="23"/>
        <v>5.5636363636363635</v>
      </c>
      <c r="R99" s="10">
        <f t="shared" si="24"/>
        <v>1.7418</v>
      </c>
      <c r="S99" s="8"/>
    </row>
    <row r="100" spans="1:19">
      <c r="A100" s="61">
        <v>7</v>
      </c>
      <c r="B100" s="61" t="s">
        <v>74</v>
      </c>
      <c r="C100" s="12">
        <v>60</v>
      </c>
      <c r="D100" s="61" t="s">
        <v>29</v>
      </c>
      <c r="E100" s="61">
        <v>1</v>
      </c>
      <c r="F100" s="61" t="s">
        <v>72</v>
      </c>
      <c r="G100" s="61">
        <v>1</v>
      </c>
      <c r="H100" s="61" t="s">
        <v>31</v>
      </c>
      <c r="I100" s="61"/>
      <c r="J100" s="61">
        <v>8</v>
      </c>
      <c r="K100" s="61">
        <v>23</v>
      </c>
      <c r="L100" s="61">
        <v>3</v>
      </c>
      <c r="M100" s="61" t="s">
        <v>32</v>
      </c>
      <c r="N100" s="3">
        <f t="shared" si="20"/>
        <v>15.48</v>
      </c>
      <c r="O100" s="9">
        <f t="shared" si="21"/>
        <v>15.48</v>
      </c>
      <c r="P100" s="4">
        <f t="shared" si="22"/>
        <v>0.38250000000000001</v>
      </c>
      <c r="Q100" s="11">
        <f t="shared" si="23"/>
        <v>2.4709302325581395</v>
      </c>
      <c r="R100" s="10">
        <f t="shared" si="24"/>
        <v>6.3450000000000006</v>
      </c>
      <c r="S100" s="8"/>
    </row>
    <row r="101" spans="1:19">
      <c r="A101" s="61">
        <v>8</v>
      </c>
      <c r="B101" s="61" t="s">
        <v>75</v>
      </c>
      <c r="C101" s="12">
        <v>75</v>
      </c>
      <c r="D101" s="61" t="s">
        <v>29</v>
      </c>
      <c r="E101" s="61">
        <v>1</v>
      </c>
      <c r="F101" s="61" t="s">
        <v>72</v>
      </c>
      <c r="G101" s="61">
        <v>1</v>
      </c>
      <c r="H101" s="61" t="s">
        <v>31</v>
      </c>
      <c r="I101" s="61"/>
      <c r="J101" s="61">
        <v>7</v>
      </c>
      <c r="K101" s="61">
        <v>23</v>
      </c>
      <c r="L101" s="61">
        <v>3</v>
      </c>
      <c r="M101" s="61" t="s">
        <v>32</v>
      </c>
      <c r="N101" s="3">
        <f t="shared" si="20"/>
        <v>15.48</v>
      </c>
      <c r="O101" s="9">
        <f t="shared" si="21"/>
        <v>15.48</v>
      </c>
      <c r="P101" s="4">
        <f t="shared" si="22"/>
        <v>0.30599999999999999</v>
      </c>
      <c r="Q101" s="11">
        <f t="shared" si="23"/>
        <v>1.9767441860465114</v>
      </c>
      <c r="R101" s="10">
        <f t="shared" si="24"/>
        <v>0</v>
      </c>
      <c r="S101" s="8"/>
    </row>
    <row r="102" spans="1:19">
      <c r="A102" s="61">
        <v>9</v>
      </c>
      <c r="B102" s="61" t="s">
        <v>76</v>
      </c>
      <c r="C102" s="12">
        <v>62</v>
      </c>
      <c r="D102" s="61" t="s">
        <v>29</v>
      </c>
      <c r="E102" s="61">
        <v>1</v>
      </c>
      <c r="F102" s="61" t="s">
        <v>67</v>
      </c>
      <c r="G102" s="61">
        <v>1</v>
      </c>
      <c r="H102" s="61" t="s">
        <v>31</v>
      </c>
      <c r="I102" s="61"/>
      <c r="J102" s="61">
        <v>9</v>
      </c>
      <c r="K102" s="61">
        <v>23</v>
      </c>
      <c r="L102" s="61">
        <v>5</v>
      </c>
      <c r="M102" s="61" t="s">
        <v>32</v>
      </c>
      <c r="N102" s="3">
        <f t="shared" si="20"/>
        <v>6.1875</v>
      </c>
      <c r="O102" s="9">
        <f t="shared" si="21"/>
        <v>6.1875</v>
      </c>
      <c r="P102" s="4">
        <f t="shared" si="22"/>
        <v>0.40799999999999997</v>
      </c>
      <c r="Q102" s="11">
        <f t="shared" si="23"/>
        <v>6.5939393939393938</v>
      </c>
      <c r="R102" s="10">
        <f t="shared" si="24"/>
        <v>2.6382000000000003</v>
      </c>
      <c r="S102" s="8"/>
    </row>
    <row r="103" spans="1:19">
      <c r="A103" s="61">
        <v>10</v>
      </c>
      <c r="B103" s="61" t="s">
        <v>77</v>
      </c>
      <c r="C103" s="12">
        <v>57</v>
      </c>
      <c r="D103" s="61" t="s">
        <v>29</v>
      </c>
      <c r="E103" s="61">
        <v>1</v>
      </c>
      <c r="F103" s="61" t="s">
        <v>67</v>
      </c>
      <c r="G103" s="61">
        <v>1</v>
      </c>
      <c r="H103" s="61" t="s">
        <v>31</v>
      </c>
      <c r="I103" s="61"/>
      <c r="J103" s="61">
        <v>7</v>
      </c>
      <c r="K103" s="61">
        <v>23</v>
      </c>
      <c r="L103" s="61">
        <v>5</v>
      </c>
      <c r="M103" s="61" t="s">
        <v>32</v>
      </c>
      <c r="N103" s="3">
        <f t="shared" si="20"/>
        <v>4.8125</v>
      </c>
      <c r="O103" s="9">
        <f t="shared" si="21"/>
        <v>0</v>
      </c>
      <c r="P103" s="4">
        <f t="shared" si="22"/>
        <v>0</v>
      </c>
      <c r="Q103" s="11">
        <f t="shared" si="23"/>
        <v>0</v>
      </c>
      <c r="R103" s="10">
        <f t="shared" si="24"/>
        <v>0</v>
      </c>
      <c r="S103" s="8"/>
    </row>
    <row r="104" spans="1:19">
      <c r="A104" s="106" t="s">
        <v>45</v>
      </c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8"/>
      <c r="R104" s="10">
        <f>SUM(R94:R103)</f>
        <v>10.725000000000001</v>
      </c>
      <c r="S104" s="8"/>
    </row>
    <row r="105" spans="1:19">
      <c r="A105" s="14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6"/>
      <c r="S105" s="8"/>
    </row>
    <row r="106" spans="1:19" ht="15.75">
      <c r="A106" s="24" t="s">
        <v>46</v>
      </c>
      <c r="B106" s="24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6"/>
      <c r="S106" s="8"/>
    </row>
    <row r="107" spans="1:19">
      <c r="A107" s="49" t="s">
        <v>55</v>
      </c>
      <c r="B107" s="49"/>
      <c r="C107" s="49"/>
      <c r="D107" s="49"/>
      <c r="E107" s="49"/>
      <c r="F107" s="49"/>
      <c r="G107" s="49"/>
      <c r="H107" s="49"/>
      <c r="I107" s="49"/>
      <c r="J107" s="15"/>
      <c r="K107" s="15"/>
      <c r="L107" s="15"/>
      <c r="M107" s="15"/>
      <c r="N107" s="15"/>
      <c r="O107" s="15"/>
      <c r="P107" s="15"/>
      <c r="Q107" s="15"/>
      <c r="R107" s="16"/>
      <c r="S107" s="8"/>
    </row>
    <row r="108" spans="1:19">
      <c r="A108" s="77" t="s">
        <v>66</v>
      </c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57"/>
      <c r="R108" s="8"/>
      <c r="S108" s="8"/>
    </row>
    <row r="109" spans="1:19" ht="18">
      <c r="A109" s="79" t="s">
        <v>27</v>
      </c>
      <c r="B109" s="80"/>
      <c r="C109" s="8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7"/>
      <c r="R109" s="8"/>
      <c r="S109" s="8"/>
    </row>
    <row r="110" spans="1:19">
      <c r="A110" s="77" t="s">
        <v>48</v>
      </c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57"/>
      <c r="R110" s="8"/>
      <c r="S110" s="8"/>
    </row>
    <row r="111" spans="1:19">
      <c r="A111" s="61">
        <v>1</v>
      </c>
      <c r="B111" s="61" t="s">
        <v>78</v>
      </c>
      <c r="C111" s="12">
        <v>68</v>
      </c>
      <c r="D111" s="61" t="s">
        <v>29</v>
      </c>
      <c r="E111" s="61">
        <v>1</v>
      </c>
      <c r="F111" s="61" t="s">
        <v>67</v>
      </c>
      <c r="G111" s="61">
        <v>1</v>
      </c>
      <c r="H111" s="61" t="s">
        <v>31</v>
      </c>
      <c r="I111" s="61"/>
      <c r="J111" s="61">
        <v>11</v>
      </c>
      <c r="K111" s="61">
        <v>23</v>
      </c>
      <c r="L111" s="61">
        <v>3</v>
      </c>
      <c r="M111" s="61" t="s">
        <v>32</v>
      </c>
      <c r="N111" s="3">
        <f t="shared" ref="N111:N120" si="25">(IF(F111="OŽ",IF(L111=1,612,IF(L111=2,473.76,IF(L111=3,380.16,IF(L111=4,201.6,IF(L111=5,187.2,IF(L111=6,172.8,IF(L111=7,165,IF(L111=8,160,0))))))))+IF(L111&lt;=8,0,IF(L111&lt;=16,153,IF(L111&lt;=24,120,IF(L111&lt;=32,89,IF(L111&lt;=48,58,0)))))-IF(L111&lt;=8,0,IF(L111&lt;=16,(L111-9)*3.06,IF(L111&lt;=24,(L111-17)*3.06,IF(L111&lt;=32,(L111-25)*3.06,IF(L111&lt;=48,(L111-33)*3.06,0))))),0)+IF(F111="PČ",IF(L111=1,449,IF(L111=2,314.6,IF(L111=3,238,IF(L111=4,172,IF(L111=5,159,IF(L111=6,145,IF(L111=7,132,IF(L111=8,119,0))))))))+IF(L111&lt;=8,0,IF(L111&lt;=16,88,IF(L111&lt;=24,55,IF(L111&lt;=32,22,0))))-IF(L111&lt;=8,0,IF(L111&lt;=16,(L111-9)*2.245,IF(L111&lt;=24,(L111-17)*2.245,IF(L111&lt;=32,(L111-25)*2.245,0)))),0)+IF(F111="PČneol",IF(L111=1,85,IF(L111=2,64.61,IF(L111=3,50.76,IF(L111=4,16.25,IF(L111=5,15,IF(L111=6,13.75,IF(L111=7,12.5,IF(L111=8,11.25,0))))))))+IF(L111&lt;=8,0,IF(L111&lt;=16,9,0))-IF(L111&lt;=8,0,IF(L111&lt;=16,(L111-9)*0.425,0)),0)+IF(F111="PŽ",IF(L111=1,85,IF(L111=2,59.5,IF(L111=3,45,IF(L111=4,32.5,IF(L111=5,30,IF(L111=6,27.5,IF(L111=7,25,IF(L111=8,22.5,0))))))))+IF(L111&lt;=8,0,IF(L111&lt;=16,19,IF(L111&lt;=24,13,IF(L111&lt;=32,8,0))))-IF(L111&lt;=8,0,IF(L111&lt;=16,(L111-9)*0.425,IF(L111&lt;=24,(L111-17)*0.425,IF(L111&lt;=32,(L111-25)*0.425,0)))),0)+IF(F111="EČ",IF(L111=1,204,IF(L111=2,156.24,IF(L111=3,123.84,IF(L111=4,72,IF(L111=5,66,IF(L111=6,60,IF(L111=7,54,IF(L111=8,48,0))))))))+IF(L111&lt;=8,0,IF(L111&lt;=16,40,IF(L111&lt;=24,25,0)))-IF(L111&lt;=8,0,IF(L111&lt;=16,(L111-9)*1.02,IF(L111&lt;=24,(L111-17)*1.02,0))),0)+IF(F111="EČneol",IF(L111=1,68,IF(L111=2,51.69,IF(L111=3,40.61,IF(L111=4,13,IF(L111=5,12,IF(L111=6,11,IF(L111=7,10,IF(L111=8,9,0)))))))))+IF(F111="EŽ",IF(L111=1,68,IF(L111=2,47.6,IF(L111=3,36,IF(L111=4,18,IF(L111=5,16.5,IF(L111=6,15,IF(L111=7,13.5,IF(L111=8,12,0))))))))+IF(L111&lt;=8,0,IF(L111&lt;=16,10,IF(L111&lt;=24,6,0)))-IF(L111&lt;=8,0,IF(L111&lt;=16,(L111-9)*0.34,IF(L111&lt;=24,(L111-17)*0.34,0))),0)+IF(F111="PT",IF(L111=1,68,IF(L111=2,52.08,IF(L111=3,41.28,IF(L111=4,24,IF(L111=5,22,IF(L111=6,20,IF(L111=7,18,IF(L111=8,16,0))))))))+IF(L111&lt;=8,0,IF(L111&lt;=16,13,IF(L111&lt;=24,9,IF(L111&lt;=32,4,0))))-IF(L111&lt;=8,0,IF(L111&lt;=16,(L111-9)*0.34,IF(L111&lt;=24,(L111-17)*0.34,IF(L111&lt;=32,(L111-25)*0.34,0)))),0)+IF(F111="JOŽ",IF(L111=1,85,IF(L111=2,59.5,IF(L111=3,45,IF(L111=4,32.5,IF(L111=5,30,IF(L111=6,27.5,IF(L111=7,25,IF(L111=8,22.5,0))))))))+IF(L111&lt;=8,0,IF(L111&lt;=16,19,IF(L111&lt;=24,13,0)))-IF(L111&lt;=8,0,IF(L111&lt;=16,(L111-9)*0.425,IF(L111&lt;=24,(L111-17)*0.425,0))),0)+IF(F111="JPČ",IF(L111=1,68,IF(L111=2,47.6,IF(L111=3,36,IF(L111=4,26,IF(L111=5,24,IF(L111=6,22,IF(L111=7,20,IF(L111=8,18,0))))))))+IF(L111&lt;=8,0,IF(L111&lt;=16,13,IF(L111&lt;=24,9,0)))-IF(L111&lt;=8,0,IF(L111&lt;=16,(L111-9)*0.34,IF(L111&lt;=24,(L111-17)*0.34,0))),0)+IF(F111="JEČ",IF(L111=1,34,IF(L111=2,26.04,IF(L111=3,20.6,IF(L111=4,12,IF(L111=5,11,IF(L111=6,10,IF(L111=7,9,IF(L111=8,8,0))))))))+IF(L111&lt;=8,0,IF(L111&lt;=16,6,0))-IF(L111&lt;=8,0,IF(L111&lt;=16,(L111-9)*0.17,0)),0)+IF(F111="JEOF",IF(L111=1,34,IF(L111=2,26.04,IF(L111=3,20.6,IF(L111=4,12,IF(L111=5,11,IF(L111=6,10,IF(L111=7,9,IF(L111=8,8,0))))))))+IF(L111&lt;=8,0,IF(L111&lt;=16,6,0))-IF(L111&lt;=8,0,IF(L111&lt;=16,(L111-9)*0.17,0)),0)+IF(F111="JnPČ",IF(L111=1,51,IF(L111=2,35.7,IF(L111=3,27,IF(L111=4,19.5,IF(L111=5,18,IF(L111=6,16.5,IF(L111=7,15,IF(L111=8,13.5,0))))))))+IF(L111&lt;=8,0,IF(L111&lt;=16,10,0))-IF(L111&lt;=8,0,IF(L111&lt;=16,(L111-9)*0.255,0)),0)+IF(F111="JnEČ",IF(L111=1,25.5,IF(L111=2,19.53,IF(L111=3,15.48,IF(L111=4,9,IF(L111=5,8.25,IF(L111=6,7.5,IF(L111=7,6.75,IF(L111=8,6,0))))))))+IF(L111&lt;=8,0,IF(L111&lt;=16,5,0))-IF(L111&lt;=8,0,IF(L111&lt;=16,(L111-9)*0.1275,0)),0)+IF(F111="JčPČ",IF(L111=1,21.25,IF(L111=2,14.5,IF(L111=3,11.5,IF(L111=4,7,IF(L111=5,6.5,IF(L111=6,6,IF(L111=7,5.5,IF(L111=8,5,0))))))))+IF(L111&lt;=8,0,IF(L111&lt;=16,4,0))-IF(L111&lt;=8,0,IF(L111&lt;=16,(L111-9)*0.10625,0)),0)+IF(F111="JčEČ",IF(L111=1,17,IF(L111=2,13.02,IF(L111=3,10.32,IF(L111=4,6,IF(L111=5,5.5,IF(L111=6,5,IF(L111=7,4.5,IF(L111=8,4,0))))))))+IF(L111&lt;=8,0,IF(L111&lt;=16,3,0))-IF(L111&lt;=8,0,IF(L111&lt;=16,(L111-9)*0.085,0)),0)+IF(F111="NEAK",IF(L111=1,11.48,IF(L111=2,8.79,IF(L111=3,6.97,IF(L111=4,4.05,IF(L111=5,3.71,IF(L111=6,3.38,IF(L111=7,3.04,IF(L111=8,2.7,0))))))))+IF(L111&lt;=8,0,IF(L111&lt;=16,2,IF(L111&lt;=24,1.3,0)))-IF(L111&lt;=8,0,IF(L111&lt;=16,(L111-9)*0.0574,IF(L111&lt;=24,(L111-17)*0.0574,0))),0))*IF(L111&lt;4,1,IF(OR(F111="PČ",F111="PŽ",F111="PT"),IF(J111&lt;32,J111/32,1),1))* IF(L111&lt;4,1,IF(OR(F111="EČ",F111="EŽ",F111="JOŽ",F111="JPČ",F111="NEAK"),IF(J111&lt;24,J111/24,1),1))*IF(L111&lt;4,1,IF(OR(F111="PČneol",F111="JEČ",F111="JEOF",F111="JnPČ",F111="JnEČ",F111="JčPČ",F111="JčEČ"),IF(J111&lt;16,J111/16,1),1))*IF(L111&lt;4,1,IF(F111="EČneol",IF(J111&lt;8,J111/8,1),1))</f>
        <v>20.6</v>
      </c>
      <c r="O111" s="9">
        <f t="shared" ref="O111:O120" si="26">IF(F111="OŽ",N111,IF(H111="Ne",IF(J111*0.3&lt;=J111-L111,N111,0),IF(J111*0.1&lt;=J111-L111,N111,0)))</f>
        <v>20.6</v>
      </c>
      <c r="P111" s="4">
        <f t="shared" ref="P111:P120" si="27">IF(O111=0,0,IF(F111="OŽ",IF(L111&gt;47,0,IF(J111&gt;47,(48-L111)*1.836,((48-L111)-(48-J111))*1.836)),0)+IF(F111="PČ",IF(L111&gt;31,0,IF(J111&gt;31,(32-L111)*1.347,((32-L111)-(32-J111))*1.347)),0)+ IF(F111="PČneol",IF(L111&gt;15,0,IF(J111&gt;15,(16-L111)*0.255,((16-L111)-(16-J111))*0.255)),0)+IF(F111="PŽ",IF(L111&gt;31,0,IF(J111&gt;31,(32-L111)*0.255,((32-L111)-(32-J111))*0.255)),0)+IF(F111="EČ",IF(L111&gt;23,0,IF(J111&gt;23,(24-L111)*0.612,((24-L111)-(24-J111))*0.612)),0)+IF(F111="EČneol",IF(L111&gt;7,0,IF(J111&gt;7,(8-L111)*0.204,((8-L111)-(8-J111))*0.204)),0)+IF(F111="EŽ",IF(L111&gt;23,0,IF(J111&gt;23,(24-L111)*0.204,((24-L111)-(24-J111))*0.204)),0)+IF(F111="PT",IF(L111&gt;31,0,IF(J111&gt;31,(32-L111)*0.204,((32-L111)-(32-J111))*0.204)),0)+IF(F111="JOŽ",IF(L111&gt;23,0,IF(J111&gt;23,(24-L111)*0.255,((24-L111)-(24-J111))*0.255)),0)+IF(F111="JPČ",IF(L111&gt;23,0,IF(J111&gt;23,(24-L111)*0.204,((24-L111)-(24-J111))*0.204)),0)+IF(F111="JEČ",IF(L111&gt;15,0,IF(J111&gt;15,(16-L111)*0.102,((16-L111)-(16-J111))*0.102)),0)+IF(F111="JEOF",IF(L111&gt;15,0,IF(J111&gt;15,(16-L111)*0.102,((16-L111)-(16-J111))*0.102)),0)+IF(F111="JnPČ",IF(L111&gt;15,0,IF(J111&gt;15,(16-L111)*0.153,((16-L111)-(16-J111))*0.153)),0)+IF(F111="JnEČ",IF(L111&gt;15,0,IF(J111&gt;15,(16-L111)*0.0765,((16-L111)-(16-J111))*0.0765)),0)+IF(F111="JčPČ",IF(L111&gt;15,0,IF(J111&gt;15,(16-L111)*0.06375,((16-L111)-(16-J111))*0.06375)),0)+IF(F111="JčEČ",IF(L111&gt;15,0,IF(J111&gt;15,(16-L111)*0.051,((16-L111)-(16-J111))*0.051)),0)+IF(F111="NEAK",IF(L111&gt;23,0,IF(J111&gt;23,(24-L111)*0.03444,((24-L111)-(24-J111))*0.03444)),0))</f>
        <v>0.81599999999999995</v>
      </c>
      <c r="Q111" s="11">
        <f t="shared" ref="Q111:Q120" si="28">IF(ISERROR(P111*100/N111),0,(P111*100/N111))</f>
        <v>3.9611650485436889</v>
      </c>
      <c r="R111" s="10">
        <f t="shared" ref="R111:R117" si="29">IF(Q111&lt;=30,O111+P111,O111+O111*0.3)*IF(G111=1,0.4,IF(G111=2,0.75,IF(G111="1 (kas 4 m. 1 k. nerengiamos)",0.52,1)))*IF(D111="olimpinė",1,IF(M111="Ne",0.5,1))*IF(D111="olimpinė",1,IF(J111&lt;8,0,1))*E111*IF(D111="olimpinė",1,IF(K111&lt;16,0,1))*IF(I111&lt;=1,1,1/I111)*IF(OR(A$5="Lietuvos lengvosios atletikos federacija",A$5="Lietuvos šaudymo sporto sąjunga"),1.01,1)*IF(OR(A$5="Lietuvos dviračių sporto federacija",A$5="Lietuvos biatlono federacija",A$5=" Lietuvos nacionalinė slidinėjimo asociacija"),1.03,1)*IF(OR(A$5="Lietuvos baidarių ir kanojų irklavimo federacija",A$5="Lietuvos buriuotojų sąjunga",A$5="Lietuvos irklavimo federacija"),1.04,1)*IF(OR(A$5="Lietuvos aeroklubas",A$5="Lietuvos automobilių sporto federacija",A$5="Lietuvos motociklų sporto federacija",A$5="Lietuvos motorlaivių federacija",A$5="Lietuvos žirginio sporto federacija"),1.09,1)</f>
        <v>8.5663999999999998</v>
      </c>
      <c r="S111" s="8"/>
    </row>
    <row r="112" spans="1:19">
      <c r="A112" s="61">
        <v>2</v>
      </c>
      <c r="B112" s="61" t="s">
        <v>79</v>
      </c>
      <c r="C112" s="12">
        <v>74</v>
      </c>
      <c r="D112" s="61" t="s">
        <v>29</v>
      </c>
      <c r="E112" s="61">
        <v>1</v>
      </c>
      <c r="F112" s="61" t="s">
        <v>67</v>
      </c>
      <c r="G112" s="61">
        <v>1</v>
      </c>
      <c r="H112" s="61" t="s">
        <v>31</v>
      </c>
      <c r="I112" s="61"/>
      <c r="J112" s="61">
        <v>13</v>
      </c>
      <c r="K112" s="61">
        <v>23</v>
      </c>
      <c r="L112" s="61">
        <v>9</v>
      </c>
      <c r="M112" s="61" t="s">
        <v>32</v>
      </c>
      <c r="N112" s="3">
        <f t="shared" si="25"/>
        <v>4.875</v>
      </c>
      <c r="O112" s="9">
        <f t="shared" si="26"/>
        <v>4.875</v>
      </c>
      <c r="P112" s="4">
        <f t="shared" si="27"/>
        <v>0.40799999999999997</v>
      </c>
      <c r="Q112" s="11">
        <f t="shared" si="28"/>
        <v>8.3692307692307679</v>
      </c>
      <c r="R112" s="10">
        <f t="shared" si="29"/>
        <v>2.1132000000000004</v>
      </c>
      <c r="S112" s="8"/>
    </row>
    <row r="113" spans="1:19">
      <c r="A113" s="61">
        <v>3</v>
      </c>
      <c r="B113" s="61" t="s">
        <v>80</v>
      </c>
      <c r="C113" s="12">
        <v>56</v>
      </c>
      <c r="D113" s="61" t="s">
        <v>29</v>
      </c>
      <c r="E113" s="61">
        <v>1</v>
      </c>
      <c r="F113" s="61" t="s">
        <v>72</v>
      </c>
      <c r="G113" s="61">
        <v>1</v>
      </c>
      <c r="H113" s="61" t="s">
        <v>31</v>
      </c>
      <c r="I113" s="61"/>
      <c r="J113" s="61">
        <v>10</v>
      </c>
      <c r="K113" s="61">
        <v>23</v>
      </c>
      <c r="L113" s="61">
        <v>5</v>
      </c>
      <c r="M113" s="61" t="s">
        <v>32</v>
      </c>
      <c r="N113" s="3">
        <f t="shared" si="25"/>
        <v>5.15625</v>
      </c>
      <c r="O113" s="9">
        <f t="shared" si="26"/>
        <v>5.15625</v>
      </c>
      <c r="P113" s="4">
        <f t="shared" si="27"/>
        <v>0.38250000000000001</v>
      </c>
      <c r="Q113" s="11">
        <f t="shared" si="28"/>
        <v>7.418181818181818</v>
      </c>
      <c r="R113" s="10">
        <f t="shared" si="29"/>
        <v>2.2155</v>
      </c>
      <c r="S113" s="8"/>
    </row>
    <row r="114" spans="1:19">
      <c r="A114" s="61">
        <v>4</v>
      </c>
      <c r="B114" s="61" t="s">
        <v>81</v>
      </c>
      <c r="C114" s="12">
        <v>60</v>
      </c>
      <c r="D114" s="61" t="s">
        <v>29</v>
      </c>
      <c r="E114" s="61">
        <v>1</v>
      </c>
      <c r="F114" s="61" t="s">
        <v>72</v>
      </c>
      <c r="G114" s="61">
        <v>1</v>
      </c>
      <c r="H114" s="61" t="s">
        <v>31</v>
      </c>
      <c r="I114" s="61"/>
      <c r="J114" s="61">
        <v>16</v>
      </c>
      <c r="K114" s="61">
        <v>23</v>
      </c>
      <c r="L114" s="61">
        <v>7</v>
      </c>
      <c r="M114" s="61" t="s">
        <v>32</v>
      </c>
      <c r="N114" s="3">
        <f t="shared" si="25"/>
        <v>6.75</v>
      </c>
      <c r="O114" s="9">
        <f t="shared" si="26"/>
        <v>6.75</v>
      </c>
      <c r="P114" s="4">
        <f t="shared" si="27"/>
        <v>0.6885</v>
      </c>
      <c r="Q114" s="11">
        <f t="shared" si="28"/>
        <v>10.199999999999999</v>
      </c>
      <c r="R114" s="10">
        <f t="shared" si="29"/>
        <v>2.9754000000000005</v>
      </c>
      <c r="S114" s="8"/>
    </row>
    <row r="115" spans="1:19">
      <c r="A115" s="61">
        <v>5</v>
      </c>
      <c r="B115" s="61" t="s">
        <v>82</v>
      </c>
      <c r="C115" s="12">
        <v>65</v>
      </c>
      <c r="D115" s="61" t="s">
        <v>29</v>
      </c>
      <c r="E115" s="61">
        <v>1</v>
      </c>
      <c r="F115" s="61" t="s">
        <v>72</v>
      </c>
      <c r="G115" s="61">
        <v>1</v>
      </c>
      <c r="H115" s="61" t="s">
        <v>31</v>
      </c>
      <c r="I115" s="61"/>
      <c r="J115" s="61">
        <v>14</v>
      </c>
      <c r="K115" s="61">
        <v>23</v>
      </c>
      <c r="L115" s="61">
        <v>7</v>
      </c>
      <c r="M115" s="61" t="s">
        <v>32</v>
      </c>
      <c r="N115" s="3">
        <f t="shared" si="25"/>
        <v>5.90625</v>
      </c>
      <c r="O115" s="9">
        <f t="shared" si="26"/>
        <v>5.90625</v>
      </c>
      <c r="P115" s="4">
        <f t="shared" si="27"/>
        <v>0.53549999999999998</v>
      </c>
      <c r="Q115" s="11">
        <f t="shared" si="28"/>
        <v>9.0666666666666664</v>
      </c>
      <c r="R115" s="10">
        <f t="shared" si="29"/>
        <v>2.5767000000000002</v>
      </c>
      <c r="S115" s="8"/>
    </row>
    <row r="116" spans="1:19">
      <c r="A116" s="61">
        <v>6</v>
      </c>
      <c r="B116" s="61" t="s">
        <v>83</v>
      </c>
      <c r="C116" s="12">
        <v>70</v>
      </c>
      <c r="D116" s="61" t="s">
        <v>29</v>
      </c>
      <c r="E116" s="61">
        <v>1</v>
      </c>
      <c r="F116" s="61" t="s">
        <v>72</v>
      </c>
      <c r="G116" s="61">
        <v>1</v>
      </c>
      <c r="H116" s="61" t="s">
        <v>31</v>
      </c>
      <c r="I116" s="61"/>
      <c r="J116" s="61">
        <v>10</v>
      </c>
      <c r="K116" s="61">
        <v>23</v>
      </c>
      <c r="L116" s="61">
        <v>9</v>
      </c>
      <c r="M116" s="61" t="s">
        <v>32</v>
      </c>
      <c r="N116" s="3">
        <f t="shared" si="25"/>
        <v>3.125</v>
      </c>
      <c r="O116" s="9">
        <f t="shared" si="26"/>
        <v>0</v>
      </c>
      <c r="P116" s="4">
        <f t="shared" si="27"/>
        <v>0</v>
      </c>
      <c r="Q116" s="11">
        <f t="shared" si="28"/>
        <v>0</v>
      </c>
      <c r="R116" s="10">
        <f t="shared" si="29"/>
        <v>0</v>
      </c>
      <c r="S116" s="8"/>
    </row>
    <row r="117" spans="1:19">
      <c r="A117" s="61">
        <v>7</v>
      </c>
      <c r="B117" s="62" t="s">
        <v>84</v>
      </c>
      <c r="C117" s="12">
        <v>75</v>
      </c>
      <c r="D117" s="61" t="s">
        <v>29</v>
      </c>
      <c r="E117" s="61">
        <v>1</v>
      </c>
      <c r="F117" s="61" t="s">
        <v>72</v>
      </c>
      <c r="G117" s="61">
        <v>1</v>
      </c>
      <c r="H117" s="61" t="s">
        <v>31</v>
      </c>
      <c r="I117" s="61"/>
      <c r="J117" s="61">
        <v>7</v>
      </c>
      <c r="K117" s="61">
        <v>23</v>
      </c>
      <c r="L117" s="61">
        <v>3</v>
      </c>
      <c r="M117" s="61" t="s">
        <v>32</v>
      </c>
      <c r="N117" s="3">
        <f t="shared" si="25"/>
        <v>15.48</v>
      </c>
      <c r="O117" s="9">
        <f t="shared" si="26"/>
        <v>15.48</v>
      </c>
      <c r="P117" s="4">
        <f t="shared" si="27"/>
        <v>0.30599999999999999</v>
      </c>
      <c r="Q117" s="11">
        <f t="shared" si="28"/>
        <v>1.9767441860465114</v>
      </c>
      <c r="R117" s="10">
        <f t="shared" si="29"/>
        <v>0</v>
      </c>
      <c r="S117" s="8"/>
    </row>
    <row r="118" spans="1:19">
      <c r="A118" s="61">
        <v>8</v>
      </c>
      <c r="B118" s="73" t="s">
        <v>85</v>
      </c>
      <c r="C118" s="66">
        <v>60</v>
      </c>
      <c r="D118" s="65" t="s">
        <v>29</v>
      </c>
      <c r="E118" s="65">
        <v>1</v>
      </c>
      <c r="F118" s="65" t="s">
        <v>72</v>
      </c>
      <c r="G118" s="65">
        <v>1</v>
      </c>
      <c r="H118" s="65" t="s">
        <v>31</v>
      </c>
      <c r="I118" s="65"/>
      <c r="J118" s="65">
        <v>8</v>
      </c>
      <c r="K118" s="65">
        <v>23</v>
      </c>
      <c r="L118" s="65">
        <v>3</v>
      </c>
      <c r="M118" s="65" t="s">
        <v>32</v>
      </c>
      <c r="N118" s="68">
        <f t="shared" si="25"/>
        <v>15.48</v>
      </c>
      <c r="O118" s="69">
        <f t="shared" si="26"/>
        <v>15.48</v>
      </c>
      <c r="P118" s="70">
        <f t="shared" si="27"/>
        <v>0.38250000000000001</v>
      </c>
      <c r="Q118" s="71">
        <f t="shared" si="28"/>
        <v>2.4709302325581395</v>
      </c>
      <c r="R118" s="72">
        <v>0</v>
      </c>
      <c r="S118" s="8"/>
    </row>
    <row r="119" spans="1:19">
      <c r="A119" s="61">
        <v>9</v>
      </c>
      <c r="B119" s="73" t="s">
        <v>86</v>
      </c>
      <c r="C119" s="66">
        <v>52</v>
      </c>
      <c r="D119" s="65" t="s">
        <v>29</v>
      </c>
      <c r="E119" s="65">
        <v>1</v>
      </c>
      <c r="F119" s="65" t="s">
        <v>72</v>
      </c>
      <c r="G119" s="65">
        <v>1</v>
      </c>
      <c r="H119" s="65" t="s">
        <v>31</v>
      </c>
      <c r="I119" s="65"/>
      <c r="J119" s="65">
        <v>8</v>
      </c>
      <c r="K119" s="65">
        <v>23</v>
      </c>
      <c r="L119" s="65">
        <v>5</v>
      </c>
      <c r="M119" s="65" t="s">
        <v>32</v>
      </c>
      <c r="N119" s="68">
        <f t="shared" si="25"/>
        <v>4.125</v>
      </c>
      <c r="O119" s="69">
        <f t="shared" si="26"/>
        <v>4.125</v>
      </c>
      <c r="P119" s="70">
        <f t="shared" si="27"/>
        <v>0.22949999999999998</v>
      </c>
      <c r="Q119" s="71">
        <f t="shared" si="28"/>
        <v>5.5636363636363635</v>
      </c>
      <c r="R119" s="72">
        <v>0</v>
      </c>
      <c r="S119" s="8"/>
    </row>
    <row r="120" spans="1:19">
      <c r="A120" s="61">
        <v>10</v>
      </c>
      <c r="B120" s="73" t="s">
        <v>76</v>
      </c>
      <c r="C120" s="66">
        <v>62</v>
      </c>
      <c r="D120" s="65" t="s">
        <v>29</v>
      </c>
      <c r="E120" s="65">
        <v>1</v>
      </c>
      <c r="F120" s="65" t="s">
        <v>67</v>
      </c>
      <c r="G120" s="65">
        <v>1</v>
      </c>
      <c r="H120" s="65" t="s">
        <v>31</v>
      </c>
      <c r="I120" s="65"/>
      <c r="J120" s="65">
        <v>9</v>
      </c>
      <c r="K120" s="65">
        <v>23</v>
      </c>
      <c r="L120" s="65">
        <v>5</v>
      </c>
      <c r="M120" s="65" t="s">
        <v>32</v>
      </c>
      <c r="N120" s="68">
        <f t="shared" si="25"/>
        <v>6.1875</v>
      </c>
      <c r="O120" s="69">
        <f t="shared" si="26"/>
        <v>6.1875</v>
      </c>
      <c r="P120" s="70">
        <f t="shared" si="27"/>
        <v>0.40799999999999997</v>
      </c>
      <c r="Q120" s="71">
        <f t="shared" si="28"/>
        <v>6.5939393939393938</v>
      </c>
      <c r="R120" s="72">
        <v>0</v>
      </c>
      <c r="S120" s="8"/>
    </row>
    <row r="121" spans="1:19" ht="15" customHeight="1">
      <c r="A121" s="74" t="s">
        <v>45</v>
      </c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6"/>
      <c r="R121" s="10">
        <f>SUM(R111:R120)</f>
        <v>18.447200000000002</v>
      </c>
      <c r="S121" s="8"/>
    </row>
    <row r="122" spans="1:19" ht="15.75">
      <c r="A122" s="24" t="s">
        <v>46</v>
      </c>
      <c r="B122" s="24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6"/>
      <c r="S122" s="8"/>
    </row>
    <row r="123" spans="1:19">
      <c r="A123" s="49" t="s">
        <v>55</v>
      </c>
      <c r="B123" s="49"/>
      <c r="C123" s="49"/>
      <c r="D123" s="49"/>
      <c r="E123" s="49"/>
      <c r="F123" s="49"/>
      <c r="G123" s="49"/>
      <c r="H123" s="49"/>
      <c r="I123" s="49"/>
      <c r="J123" s="15"/>
      <c r="K123" s="15"/>
      <c r="L123" s="15"/>
      <c r="M123" s="15"/>
      <c r="N123" s="15"/>
      <c r="O123" s="15"/>
      <c r="P123" s="15"/>
      <c r="Q123" s="15"/>
      <c r="R123" s="16"/>
      <c r="S123" s="8"/>
    </row>
    <row r="124" spans="1:19" s="8" customFormat="1">
      <c r="A124" s="49"/>
      <c r="B124" s="49"/>
      <c r="C124" s="49"/>
      <c r="D124" s="49"/>
      <c r="E124" s="49"/>
      <c r="F124" s="49"/>
      <c r="G124" s="49"/>
      <c r="H124" s="49"/>
      <c r="I124" s="49"/>
      <c r="J124" s="15"/>
      <c r="K124" s="15"/>
      <c r="L124" s="15"/>
      <c r="M124" s="15"/>
      <c r="N124" s="15"/>
      <c r="O124" s="15"/>
      <c r="P124" s="15"/>
      <c r="Q124" s="15"/>
      <c r="R124" s="16"/>
    </row>
    <row r="125" spans="1:19">
      <c r="A125" s="77" t="s">
        <v>87</v>
      </c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57"/>
      <c r="R125" s="8"/>
      <c r="S125" s="8"/>
    </row>
    <row r="126" spans="1:19" ht="18">
      <c r="A126" s="79" t="s">
        <v>27</v>
      </c>
      <c r="B126" s="80"/>
      <c r="C126" s="8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7"/>
      <c r="R126" s="8"/>
      <c r="S126" s="8"/>
    </row>
    <row r="127" spans="1:19">
      <c r="A127" s="77" t="s">
        <v>48</v>
      </c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57"/>
      <c r="R127" s="8"/>
      <c r="S127" s="8"/>
    </row>
    <row r="128" spans="1:19">
      <c r="A128" s="61">
        <v>1</v>
      </c>
      <c r="B128" s="61" t="s">
        <v>36</v>
      </c>
      <c r="C128" s="12">
        <v>60</v>
      </c>
      <c r="D128" s="61" t="s">
        <v>29</v>
      </c>
      <c r="E128" s="61">
        <v>1</v>
      </c>
      <c r="F128" s="61" t="s">
        <v>88</v>
      </c>
      <c r="G128" s="61">
        <v>1</v>
      </c>
      <c r="H128" s="61" t="s">
        <v>31</v>
      </c>
      <c r="I128" s="61"/>
      <c r="J128" s="61">
        <v>7</v>
      </c>
      <c r="K128" s="61">
        <v>32</v>
      </c>
      <c r="L128" s="61">
        <v>6</v>
      </c>
      <c r="M128" s="61" t="s">
        <v>32</v>
      </c>
      <c r="N128" s="3">
        <f t="shared" ref="N128:N134" si="30">(IF(F128="OŽ",IF(L128=1,612,IF(L128=2,473.76,IF(L128=3,380.16,IF(L128=4,201.6,IF(L128=5,187.2,IF(L128=6,172.8,IF(L128=7,165,IF(L128=8,160,0))))))))+IF(L128&lt;=8,0,IF(L128&lt;=16,153,IF(L128&lt;=24,120,IF(L128&lt;=32,89,IF(L128&lt;=48,58,0)))))-IF(L128&lt;=8,0,IF(L128&lt;=16,(L128-9)*3.06,IF(L128&lt;=24,(L128-17)*3.06,IF(L128&lt;=32,(L128-25)*3.06,IF(L128&lt;=48,(L128-33)*3.06,0))))),0)+IF(F128="PČ",IF(L128=1,449,IF(L128=2,314.6,IF(L128=3,238,IF(L128=4,172,IF(L128=5,159,IF(L128=6,145,IF(L128=7,132,IF(L128=8,119,0))))))))+IF(L128&lt;=8,0,IF(L128&lt;=16,88,IF(L128&lt;=24,55,IF(L128&lt;=32,22,0))))-IF(L128&lt;=8,0,IF(L128&lt;=16,(L128-9)*2.245,IF(L128&lt;=24,(L128-17)*2.245,IF(L128&lt;=32,(L128-25)*2.245,0)))),0)+IF(F128="PČneol",IF(L128=1,85,IF(L128=2,64.61,IF(L128=3,50.76,IF(L128=4,16.25,IF(L128=5,15,IF(L128=6,13.75,IF(L128=7,12.5,IF(L128=8,11.25,0))))))))+IF(L128&lt;=8,0,IF(L128&lt;=16,9,0))-IF(L128&lt;=8,0,IF(L128&lt;=16,(L128-9)*0.425,0)),0)+IF(F128="PŽ",IF(L128=1,85,IF(L128=2,59.5,IF(L128=3,45,IF(L128=4,32.5,IF(L128=5,30,IF(L128=6,27.5,IF(L128=7,25,IF(L128=8,22.5,0))))))))+IF(L128&lt;=8,0,IF(L128&lt;=16,19,IF(L128&lt;=24,13,IF(L128&lt;=32,8,0))))-IF(L128&lt;=8,0,IF(L128&lt;=16,(L128-9)*0.425,IF(L128&lt;=24,(L128-17)*0.425,IF(L128&lt;=32,(L128-25)*0.425,0)))),0)+IF(F128="EČ",IF(L128=1,204,IF(L128=2,156.24,IF(L128=3,123.84,IF(L128=4,72,IF(L128=5,66,IF(L128=6,60,IF(L128=7,54,IF(L128=8,48,0))))))))+IF(L128&lt;=8,0,IF(L128&lt;=16,40,IF(L128&lt;=24,25,0)))-IF(L128&lt;=8,0,IF(L128&lt;=16,(L128-9)*1.02,IF(L128&lt;=24,(L128-17)*1.02,0))),0)+IF(F128="EČneol",IF(L128=1,68,IF(L128=2,51.69,IF(L128=3,40.61,IF(L128=4,13,IF(L128=5,12,IF(L128=6,11,IF(L128=7,10,IF(L128=8,9,0)))))))))+IF(F128="EŽ",IF(L128=1,68,IF(L128=2,47.6,IF(L128=3,36,IF(L128=4,18,IF(L128=5,16.5,IF(L128=6,15,IF(L128=7,13.5,IF(L128=8,12,0))))))))+IF(L128&lt;=8,0,IF(L128&lt;=16,10,IF(L128&lt;=24,6,0)))-IF(L128&lt;=8,0,IF(L128&lt;=16,(L128-9)*0.34,IF(L128&lt;=24,(L128-17)*0.34,0))),0)+IF(F128="PT",IF(L128=1,68,IF(L128=2,52.08,IF(L128=3,41.28,IF(L128=4,24,IF(L128=5,22,IF(L128=6,20,IF(L128=7,18,IF(L128=8,16,0))))))))+IF(L128&lt;=8,0,IF(L128&lt;=16,13,IF(L128&lt;=24,9,IF(L128&lt;=32,4,0))))-IF(L128&lt;=8,0,IF(L128&lt;=16,(L128-9)*0.34,IF(L128&lt;=24,(L128-17)*0.34,IF(L128&lt;=32,(L128-25)*0.34,0)))),0)+IF(F128="JOŽ",IF(L128=1,85,IF(L128=2,59.5,IF(L128=3,45,IF(L128=4,32.5,IF(L128=5,30,IF(L128=6,27.5,IF(L128=7,25,IF(L128=8,22.5,0))))))))+IF(L128&lt;=8,0,IF(L128&lt;=16,19,IF(L128&lt;=24,13,0)))-IF(L128&lt;=8,0,IF(L128&lt;=16,(L128-9)*0.425,IF(L128&lt;=24,(L128-17)*0.425,0))),0)+IF(F128="JPČ",IF(L128=1,68,IF(L128=2,47.6,IF(L128=3,36,IF(L128=4,26,IF(L128=5,24,IF(L128=6,22,IF(L128=7,20,IF(L128=8,18,0))))))))+IF(L128&lt;=8,0,IF(L128&lt;=16,13,IF(L128&lt;=24,9,0)))-IF(L128&lt;=8,0,IF(L128&lt;=16,(L128-9)*0.34,IF(L128&lt;=24,(L128-17)*0.34,0))),0)+IF(F128="JEČ",IF(L128=1,34,IF(L128=2,26.04,IF(L128=3,20.6,IF(L128=4,12,IF(L128=5,11,IF(L128=6,10,IF(L128=7,9,IF(L128=8,8,0))))))))+IF(L128&lt;=8,0,IF(L128&lt;=16,6,0))-IF(L128&lt;=8,0,IF(L128&lt;=16,(L128-9)*0.17,0)),0)+IF(F128="JEOF",IF(L128=1,34,IF(L128=2,26.04,IF(L128=3,20.6,IF(L128=4,12,IF(L128=5,11,IF(L128=6,10,IF(L128=7,9,IF(L128=8,8,0))))))))+IF(L128&lt;=8,0,IF(L128&lt;=16,6,0))-IF(L128&lt;=8,0,IF(L128&lt;=16,(L128-9)*0.17,0)),0)+IF(F128="JnPČ",IF(L128=1,51,IF(L128=2,35.7,IF(L128=3,27,IF(L128=4,19.5,IF(L128=5,18,IF(L128=6,16.5,IF(L128=7,15,IF(L128=8,13.5,0))))))))+IF(L128&lt;=8,0,IF(L128&lt;=16,10,0))-IF(L128&lt;=8,0,IF(L128&lt;=16,(L128-9)*0.255,0)),0)+IF(F128="JnEČ",IF(L128=1,25.5,IF(L128=2,19.53,IF(L128=3,15.48,IF(L128=4,9,IF(L128=5,8.25,IF(L128=6,7.5,IF(L128=7,6.75,IF(L128=8,6,0))))))))+IF(L128&lt;=8,0,IF(L128&lt;=16,5,0))-IF(L128&lt;=8,0,IF(L128&lt;=16,(L128-9)*0.1275,0)),0)+IF(F128="JčPČ",IF(L128=1,21.25,IF(L128=2,14.5,IF(L128=3,11.5,IF(L128=4,7,IF(L128=5,6.5,IF(L128=6,6,IF(L128=7,5.5,IF(L128=8,5,0))))))))+IF(L128&lt;=8,0,IF(L128&lt;=16,4,0))-IF(L128&lt;=8,0,IF(L128&lt;=16,(L128-9)*0.10625,0)),0)+IF(F128="JčEČ",IF(L128=1,17,IF(L128=2,13.02,IF(L128=3,10.32,IF(L128=4,6,IF(L128=5,5.5,IF(L128=6,5,IF(L128=7,4.5,IF(L128=8,4,0))))))))+IF(L128&lt;=8,0,IF(L128&lt;=16,3,0))-IF(L128&lt;=8,0,IF(L128&lt;=16,(L128-9)*0.085,0)),0)+IF(F128="NEAK",IF(L128=1,11.48,IF(L128=2,8.79,IF(L128=3,6.97,IF(L128=4,4.05,IF(L128=5,3.71,IF(L128=6,3.38,IF(L128=7,3.04,IF(L128=8,2.7,0))))))))+IF(L128&lt;=8,0,IF(L128&lt;=16,2,IF(L128&lt;=24,1.3,0)))-IF(L128&lt;=8,0,IF(L128&lt;=16,(L128-9)*0.0574,IF(L128&lt;=24,(L128-17)*0.0574,0))),0))*IF(L128&lt;4,1,IF(OR(F128="PČ",F128="PŽ",F128="PT"),IF(J128&lt;32,J128/32,1),1))* IF(L128&lt;4,1,IF(OR(F128="EČ",F128="EŽ",F128="JOŽ",F128="JPČ",F128="NEAK"),IF(J128&lt;24,J128/24,1),1))*IF(L128&lt;4,1,IF(OR(F128="PČneol",F128="JEČ",F128="JEOF",F128="JnPČ",F128="JnEČ",F128="JčPČ",F128="JčEČ"),IF(J128&lt;16,J128/16,1),1))*IF(L128&lt;4,1,IF(F128="EČneol",IF(J128&lt;8,J128/8,1),1))</f>
        <v>6.416666666666667</v>
      </c>
      <c r="O128" s="9">
        <f t="shared" ref="O128:O134" si="31">IF(F128="OŽ",N128,IF(H128="Ne",IF(J128*0.3&lt;=J128-L128,N128,0),IF(J128*0.1&lt;=J128-L128,N128,0)))</f>
        <v>0</v>
      </c>
      <c r="P128" s="4">
        <f t="shared" ref="P128:P134" si="32">IF(O128=0,0,IF(F128="OŽ",IF(L128&gt;47,0,IF(J128&gt;47,(48-L128)*1.836,((48-L128)-(48-J128))*1.836)),0)+IF(F128="PČ",IF(L128&gt;31,0,IF(J128&gt;31,(32-L128)*1.347,((32-L128)-(32-J128))*1.347)),0)+ IF(F128="PČneol",IF(L128&gt;15,0,IF(J128&gt;15,(16-L128)*0.255,((16-L128)-(16-J128))*0.255)),0)+IF(F128="PŽ",IF(L128&gt;31,0,IF(J128&gt;31,(32-L128)*0.255,((32-L128)-(32-J128))*0.255)),0)+IF(F128="EČ",IF(L128&gt;23,0,IF(J128&gt;23,(24-L128)*0.612,((24-L128)-(24-J128))*0.612)),0)+IF(F128="EČneol",IF(L128&gt;7,0,IF(J128&gt;7,(8-L128)*0.204,((8-L128)-(8-J128))*0.204)),0)+IF(F128="EŽ",IF(L128&gt;23,0,IF(J128&gt;23,(24-L128)*0.204,((24-L128)-(24-J128))*0.204)),0)+IF(F128="PT",IF(L128&gt;31,0,IF(J128&gt;31,(32-L128)*0.204,((32-L128)-(32-J128))*0.204)),0)+IF(F128="JOŽ",IF(L128&gt;23,0,IF(J128&gt;23,(24-L128)*0.255,((24-L128)-(24-J128))*0.255)),0)+IF(F128="JPČ",IF(L128&gt;23,0,IF(J128&gt;23,(24-L128)*0.204,((24-L128)-(24-J128))*0.204)),0)+IF(F128="JEČ",IF(L128&gt;15,0,IF(J128&gt;15,(16-L128)*0.102,((16-L128)-(16-J128))*0.102)),0)+IF(F128="JEOF",IF(L128&gt;15,0,IF(J128&gt;15,(16-L128)*0.102,((16-L128)-(16-J128))*0.102)),0)+IF(F128="JnPČ",IF(L128&gt;15,0,IF(J128&gt;15,(16-L128)*0.153,((16-L128)-(16-J128))*0.153)),0)+IF(F128="JnEČ",IF(L128&gt;15,0,IF(J128&gt;15,(16-L128)*0.0765,((16-L128)-(16-J128))*0.0765)),0)+IF(F128="JčPČ",IF(L128&gt;15,0,IF(J128&gt;15,(16-L128)*0.06375,((16-L128)-(16-J128))*0.06375)),0)+IF(F128="JčEČ",IF(L128&gt;15,0,IF(J128&gt;15,(16-L128)*0.051,((16-L128)-(16-J128))*0.051)),0)+IF(F128="NEAK",IF(L128&gt;23,0,IF(J128&gt;23,(24-L128)*0.03444,((24-L128)-(24-J128))*0.03444)),0))</f>
        <v>0</v>
      </c>
      <c r="Q128" s="11">
        <f t="shared" ref="Q128:Q134" si="33">IF(ISERROR(P128*100/N128),0,(P128*100/N128))</f>
        <v>0</v>
      </c>
      <c r="R128" s="10">
        <f t="shared" ref="R128:R134" si="34">IF(Q128&lt;=30,O128+P128,O128+O128*0.3)*IF(G128=1,0.4,IF(G128=2,0.75,IF(G128="1 (kas 4 m. 1 k. nerengiamos)",0.52,1)))*IF(D128="olimpinė",1,IF(M128="Ne",0.5,1))*IF(D128="olimpinė",1,IF(J128&lt;8,0,1))*E128*IF(D128="olimpinė",1,IF(K128&lt;16,0,1))*IF(I128&lt;=1,1,1/I128)*IF(OR(A$5="Lietuvos lengvosios atletikos federacija",A$5="Lietuvos šaudymo sporto sąjunga"),1.01,1)*IF(OR(A$5="Lietuvos dviračių sporto federacija",A$5="Lietuvos biatlono federacija",A$5=" Lietuvos nacionalinė slidinėjimo asociacija"),1.03,1)*IF(OR(A$5="Lietuvos baidarių ir kanojų irklavimo federacija",A$5="Lietuvos buriuotojų sąjunga",A$5="Lietuvos irklavimo federacija"),1.04,1)*IF(OR(A$5="Lietuvos aeroklubas",A$5="Lietuvos automobilių sporto federacija",A$5="Lietuvos motociklų sporto federacija",A$5="Lietuvos motorlaivių federacija",A$5="Lietuvos žirginio sporto federacija"),1.09,1)</f>
        <v>0</v>
      </c>
      <c r="S128" s="8"/>
    </row>
    <row r="129" spans="1:19">
      <c r="A129" s="61">
        <v>2</v>
      </c>
      <c r="B129" s="61" t="s">
        <v>71</v>
      </c>
      <c r="C129" s="12">
        <v>44</v>
      </c>
      <c r="D129" s="61" t="s">
        <v>29</v>
      </c>
      <c r="E129" s="61">
        <v>1</v>
      </c>
      <c r="F129" s="61" t="s">
        <v>89</v>
      </c>
      <c r="G129" s="61">
        <v>1</v>
      </c>
      <c r="H129" s="61" t="s">
        <v>31</v>
      </c>
      <c r="I129" s="61"/>
      <c r="J129" s="61">
        <v>8</v>
      </c>
      <c r="K129" s="61">
        <v>32</v>
      </c>
      <c r="L129" s="61">
        <v>2</v>
      </c>
      <c r="M129" s="61" t="s">
        <v>32</v>
      </c>
      <c r="N129" s="3">
        <f t="shared" si="30"/>
        <v>35.700000000000003</v>
      </c>
      <c r="O129" s="9">
        <f t="shared" si="31"/>
        <v>35.700000000000003</v>
      </c>
      <c r="P129" s="4">
        <f t="shared" si="32"/>
        <v>0.91799999999999993</v>
      </c>
      <c r="Q129" s="11">
        <f t="shared" si="33"/>
        <v>2.5714285714285712</v>
      </c>
      <c r="R129" s="10">
        <f t="shared" si="34"/>
        <v>14.647200000000002</v>
      </c>
      <c r="S129" s="8"/>
    </row>
    <row r="130" spans="1:19">
      <c r="A130" s="61">
        <v>3</v>
      </c>
      <c r="B130" s="61" t="s">
        <v>74</v>
      </c>
      <c r="C130" s="12">
        <v>60</v>
      </c>
      <c r="D130" s="61" t="s">
        <v>29</v>
      </c>
      <c r="E130" s="61">
        <v>1</v>
      </c>
      <c r="F130" s="61" t="s">
        <v>89</v>
      </c>
      <c r="G130" s="61">
        <v>1</v>
      </c>
      <c r="H130" s="61" t="s">
        <v>31</v>
      </c>
      <c r="I130" s="61"/>
      <c r="J130" s="61">
        <v>11</v>
      </c>
      <c r="K130" s="61">
        <v>32</v>
      </c>
      <c r="L130" s="61">
        <v>3</v>
      </c>
      <c r="M130" s="61" t="s">
        <v>32</v>
      </c>
      <c r="N130" s="3">
        <f t="shared" si="30"/>
        <v>27</v>
      </c>
      <c r="O130" s="9">
        <f t="shared" si="31"/>
        <v>27</v>
      </c>
      <c r="P130" s="4">
        <f t="shared" si="32"/>
        <v>1.224</v>
      </c>
      <c r="Q130" s="11">
        <f t="shared" si="33"/>
        <v>4.5333333333333332</v>
      </c>
      <c r="R130" s="10">
        <f t="shared" si="34"/>
        <v>11.2896</v>
      </c>
      <c r="S130" s="8"/>
    </row>
    <row r="131" spans="1:19">
      <c r="A131" s="61">
        <v>4</v>
      </c>
      <c r="B131" s="61" t="s">
        <v>75</v>
      </c>
      <c r="C131" s="12">
        <v>75</v>
      </c>
      <c r="D131" s="61" t="s">
        <v>29</v>
      </c>
      <c r="E131" s="61">
        <v>1</v>
      </c>
      <c r="F131" s="61" t="s">
        <v>89</v>
      </c>
      <c r="G131" s="61">
        <v>1</v>
      </c>
      <c r="H131" s="61" t="s">
        <v>31</v>
      </c>
      <c r="I131" s="61"/>
      <c r="J131" s="61">
        <v>7</v>
      </c>
      <c r="K131" s="61">
        <v>32</v>
      </c>
      <c r="L131" s="61">
        <v>5</v>
      </c>
      <c r="M131" s="61" t="s">
        <v>32</v>
      </c>
      <c r="N131" s="3">
        <f t="shared" si="30"/>
        <v>7.875</v>
      </c>
      <c r="O131" s="9">
        <f t="shared" si="31"/>
        <v>0</v>
      </c>
      <c r="P131" s="4">
        <f t="shared" si="32"/>
        <v>0</v>
      </c>
      <c r="Q131" s="11">
        <f t="shared" si="33"/>
        <v>0</v>
      </c>
      <c r="R131" s="10">
        <f t="shared" si="34"/>
        <v>0</v>
      </c>
      <c r="S131" s="8"/>
    </row>
    <row r="132" spans="1:19">
      <c r="A132" s="61">
        <v>5</v>
      </c>
      <c r="B132" s="61" t="s">
        <v>80</v>
      </c>
      <c r="C132" s="12">
        <v>60</v>
      </c>
      <c r="D132" s="61" t="s">
        <v>29</v>
      </c>
      <c r="E132" s="61">
        <v>1</v>
      </c>
      <c r="F132" s="61" t="s">
        <v>89</v>
      </c>
      <c r="G132" s="61">
        <v>1</v>
      </c>
      <c r="H132" s="61" t="s">
        <v>31</v>
      </c>
      <c r="I132" s="61"/>
      <c r="J132" s="61">
        <v>18</v>
      </c>
      <c r="K132" s="61">
        <v>32</v>
      </c>
      <c r="L132" s="61">
        <v>9</v>
      </c>
      <c r="M132" s="61" t="s">
        <v>32</v>
      </c>
      <c r="N132" s="3">
        <f t="shared" si="30"/>
        <v>10</v>
      </c>
      <c r="O132" s="9">
        <f t="shared" si="31"/>
        <v>10</v>
      </c>
      <c r="P132" s="4">
        <f t="shared" si="32"/>
        <v>1.071</v>
      </c>
      <c r="Q132" s="11">
        <f t="shared" si="33"/>
        <v>10.709999999999999</v>
      </c>
      <c r="R132" s="10">
        <f t="shared" si="34"/>
        <v>4.4283999999999999</v>
      </c>
      <c r="S132" s="8"/>
    </row>
    <row r="133" spans="1:19">
      <c r="A133" s="61">
        <v>6</v>
      </c>
      <c r="B133" s="61" t="s">
        <v>90</v>
      </c>
      <c r="C133" s="12">
        <v>65</v>
      </c>
      <c r="D133" s="61" t="s">
        <v>29</v>
      </c>
      <c r="E133" s="61">
        <v>1</v>
      </c>
      <c r="F133" s="61" t="s">
        <v>89</v>
      </c>
      <c r="G133" s="61">
        <v>1</v>
      </c>
      <c r="H133" s="61" t="s">
        <v>31</v>
      </c>
      <c r="I133" s="61"/>
      <c r="J133" s="61">
        <v>19</v>
      </c>
      <c r="K133" s="61">
        <v>32</v>
      </c>
      <c r="L133" s="61">
        <v>7</v>
      </c>
      <c r="M133" s="61" t="s">
        <v>32</v>
      </c>
      <c r="N133" s="3">
        <f t="shared" si="30"/>
        <v>15</v>
      </c>
      <c r="O133" s="9">
        <f t="shared" si="31"/>
        <v>15</v>
      </c>
      <c r="P133" s="4">
        <f t="shared" si="32"/>
        <v>1.377</v>
      </c>
      <c r="Q133" s="11">
        <f t="shared" si="33"/>
        <v>9.18</v>
      </c>
      <c r="R133" s="10">
        <f t="shared" si="34"/>
        <v>6.5507999999999997</v>
      </c>
      <c r="S133" s="8"/>
    </row>
    <row r="134" spans="1:19">
      <c r="A134" s="61">
        <v>7</v>
      </c>
      <c r="B134" s="61" t="s">
        <v>91</v>
      </c>
      <c r="C134" s="12">
        <v>75</v>
      </c>
      <c r="D134" s="61" t="s">
        <v>29</v>
      </c>
      <c r="E134" s="61">
        <v>1</v>
      </c>
      <c r="F134" s="61" t="s">
        <v>89</v>
      </c>
      <c r="G134" s="61">
        <v>1</v>
      </c>
      <c r="H134" s="61" t="s">
        <v>31</v>
      </c>
      <c r="I134" s="61"/>
      <c r="J134" s="61">
        <v>12</v>
      </c>
      <c r="K134" s="61">
        <v>32</v>
      </c>
      <c r="L134" s="61">
        <v>12</v>
      </c>
      <c r="M134" s="61" t="s">
        <v>32</v>
      </c>
      <c r="N134" s="3">
        <f t="shared" si="30"/>
        <v>6.9262499999999996</v>
      </c>
      <c r="O134" s="9">
        <f t="shared" si="31"/>
        <v>0</v>
      </c>
      <c r="P134" s="4">
        <f t="shared" si="32"/>
        <v>0</v>
      </c>
      <c r="Q134" s="11">
        <f t="shared" si="33"/>
        <v>0</v>
      </c>
      <c r="R134" s="10">
        <f t="shared" si="34"/>
        <v>0</v>
      </c>
      <c r="S134" s="8"/>
    </row>
    <row r="135" spans="1:19">
      <c r="A135" s="74" t="s">
        <v>45</v>
      </c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6"/>
      <c r="R135" s="10">
        <f>SUM(R128:R134)</f>
        <v>36.916000000000004</v>
      </c>
      <c r="S135" s="8"/>
    </row>
    <row r="136" spans="1:19" ht="15.75">
      <c r="A136" s="24" t="s">
        <v>46</v>
      </c>
      <c r="B136" s="24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6"/>
      <c r="S136" s="8"/>
    </row>
    <row r="137" spans="1:19">
      <c r="A137" s="49" t="s">
        <v>55</v>
      </c>
      <c r="B137" s="49"/>
      <c r="C137" s="49"/>
      <c r="D137" s="49"/>
      <c r="E137" s="49"/>
      <c r="F137" s="49"/>
      <c r="G137" s="49"/>
      <c r="H137" s="49"/>
      <c r="I137" s="49"/>
      <c r="J137" s="15"/>
      <c r="K137" s="15"/>
      <c r="L137" s="15"/>
      <c r="M137" s="15"/>
      <c r="N137" s="15"/>
      <c r="O137" s="15"/>
      <c r="P137" s="15"/>
      <c r="Q137" s="15"/>
      <c r="R137" s="16"/>
      <c r="S137" s="8"/>
    </row>
    <row r="138" spans="1:19" s="8" customFormat="1">
      <c r="A138" s="49"/>
      <c r="B138" s="49"/>
      <c r="C138" s="49"/>
      <c r="D138" s="49"/>
      <c r="E138" s="49"/>
      <c r="F138" s="49"/>
      <c r="G138" s="49"/>
      <c r="H138" s="49"/>
      <c r="I138" s="49"/>
      <c r="J138" s="15"/>
      <c r="K138" s="15"/>
      <c r="L138" s="15"/>
      <c r="M138" s="15"/>
      <c r="N138" s="15"/>
      <c r="O138" s="15"/>
      <c r="P138" s="15"/>
      <c r="Q138" s="15"/>
      <c r="R138" s="16"/>
    </row>
    <row r="139" spans="1:19">
      <c r="A139" s="77" t="s">
        <v>92</v>
      </c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57"/>
      <c r="R139" s="8"/>
      <c r="S139" s="8"/>
    </row>
    <row r="140" spans="1:19" ht="18">
      <c r="A140" s="79" t="s">
        <v>27</v>
      </c>
      <c r="B140" s="80"/>
      <c r="C140" s="8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7"/>
      <c r="R140" s="8"/>
      <c r="S140" s="8"/>
    </row>
    <row r="141" spans="1:19">
      <c r="A141" s="77" t="s">
        <v>48</v>
      </c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57"/>
      <c r="R141" s="8"/>
      <c r="S141" s="8"/>
    </row>
    <row r="142" spans="1:19">
      <c r="A142" s="61">
        <v>1</v>
      </c>
      <c r="B142" s="62" t="s">
        <v>93</v>
      </c>
      <c r="C142" s="12">
        <v>80</v>
      </c>
      <c r="D142" s="61" t="s">
        <v>29</v>
      </c>
      <c r="E142" s="61">
        <v>1</v>
      </c>
      <c r="F142" s="61" t="s">
        <v>94</v>
      </c>
      <c r="G142" s="61">
        <v>1</v>
      </c>
      <c r="H142" s="61" t="s">
        <v>31</v>
      </c>
      <c r="I142" s="61"/>
      <c r="J142" s="61">
        <v>11</v>
      </c>
      <c r="K142" s="61">
        <v>78</v>
      </c>
      <c r="L142" s="61">
        <v>11</v>
      </c>
      <c r="M142" s="61" t="s">
        <v>32</v>
      </c>
      <c r="N142" s="3">
        <f t="shared" ref="N142:N151" si="35">(IF(F142="OŽ",IF(L142=1,550.8,IF(L142=2,426.38,IF(L142=3,342.14,IF(L142=4,181.44,IF(L142=5,168.48,IF(L142=6,155.52,IF(L142=7,148.5,IF(L142=8,144,0))))))))+IF(L142&lt;=8,0,IF(L142&lt;=16,137.7,IF(L142&lt;=24,108,IF(L142&lt;=32,80.1,IF(L142&lt;=36,52.2,0)))))-IF(L142&lt;=8,0,IF(L142&lt;=16,(L142-9)*2.754,IF(L142&lt;=24,(L142-17)* 2.754,IF(L142&lt;=32,(L142-25)* 2.754,IF(L142&lt;=36,(L142-33)*2.754,0))))),0)+IF(F142="PČ",IF(L142=1,449,IF(L142=2,314.6,IF(L142=3,238,IF(L142=4,172,IF(L142=5,159,IF(L142=6,145,IF(L142=7,132,IF(L142=8,119,0))))))))+IF(L142&lt;=8,0,IF(L142&lt;=16,88,IF(L142&lt;=24,55,IF(L142&lt;=32,22,0))))-IF(L142&lt;=8,0,IF(L142&lt;=16,(L142-9)*2.245,IF(L142&lt;=24,(L142-17)*2.245,IF(L142&lt;=32,(L142-25)*2.245,0)))),0)+IF(F142="PČneol",IF(L142=1,85,IF(L142=2,64.61,IF(L142=3,50.76,IF(L142=4,16.25,IF(L142=5,15,IF(L142=6,13.75,IF(L142=7,12.5,IF(L142=8,11.25,0))))))))+IF(L142&lt;=8,0,IF(L142&lt;=16,9,0))-IF(L142&lt;=8,0,IF(L142&lt;=16,(L142-9)*0.425,0)),0)+IF(F142="PŽ",IF(L142=1,85,IF(L142=2,59.5,IF(L142=3,45,IF(L142=4,32.5,IF(L142=5,30,IF(L142=6,27.5,IF(L142=7,25,IF(L142=8,22.5,0))))))))+IF(L142&lt;=8,0,IF(L142&lt;=16,19,IF(L142&lt;=24,13,IF(L142&lt;=32,8,0))))-IF(L142&lt;=8,0,IF(L142&lt;=16,(L142-9)*0.425,IF(L142&lt;=24,(L142-17)*0.425,IF(L142&lt;=32,(L142-25)*0.425,0)))),0)+IF(F142="EČ",IF(L142=1,204,IF(L142=2,156.24,IF(L142=3,123.84,IF(L142=4,72,IF(L142=5,66,IF(L142=6,60,IF(L142=7,54,IF(L142=8,48,0))))))))+IF(L142&lt;=8,0,IF(L142&lt;=16,40,IF(L142&lt;=24,25,0)))-IF(L142&lt;=8,0,IF(L142&lt;=16,(L142-9)*1.02,IF(L142&lt;=24,(L142-17)*1.02,0))),0)+IF(F142="EČneol",IF(L142=1,68,IF(L142=2,51.69,IF(L142=3,40.61,IF(L142=4,13,IF(L142=5,12,IF(L142=6,11,IF(L142=7,10,IF(L142=8,9,0)))))))))+IF(F142="EŽ",IF(L142=1,68,IF(L142=2,47.6,IF(L142=3,36,IF(L142=4,18,IF(L142=5,16.5,IF(L142=6,15,IF(L142=7,13.5,IF(L142=8,12,0))))))))+IF(L142&lt;=8,0,IF(L142&lt;=16,10,IF(L142&lt;=24,6,0)))-IF(L142&lt;=8,0,IF(L142&lt;=16,(L142-9)*0.34,IF(L142&lt;=24,(L142-17)*0.34,0))),0)+IF(F142="PT",IF(L142=1,68,IF(L142=2,52.08,IF(L142=3,41.28,IF(L142=4,24,IF(L142=5,22,IF(L142=6,20,IF(L142=7,18,IF(L142=8,16,0))))))))+IF(L142&lt;=8,0,IF(L142&lt;=16,13,IF(L142&lt;=24,9,IF(L142&lt;=32,4,0))))-IF(L142&lt;=8,0,IF(L142&lt;=16,(L142-9)*0.34,IF(L142&lt;=24,(L142-17)*0.34,IF(L142&lt;=32,(L142-25)*0.34,0)))),0)+IF(F142="JOŽ",IF(L142=1,85,IF(L142=2,59.5,IF(L142=3,45,IF(L142=4,32.5,IF(L142=5,30,IF(L142=6,27.5,IF(L142=7,25,IF(L142=8,22.5,0))))))))+IF(L142&lt;=8,0,IF(L142&lt;=16,19,IF(L142&lt;=24,13,0)))-IF(L142&lt;=8,0,IF(L142&lt;=16,(L142-9)*0.425,IF(L142&lt;=24,(L142-17)*0.425,0))),0)+IF(F142="JPČ",IF(L142=1,68,IF(L142=2,47.6,IF(L142=3,36,IF(L142=4,26,IF(L142=5,24,IF(L142=6,22,IF(L142=7,20,IF(L142=8,18,0))))))))+IF(L142&lt;=8,0,IF(L142&lt;=16,13,IF(L142&lt;=24,9,0)))-IF(L142&lt;=8,0,IF(L142&lt;=16,(L142-9)*0.34,IF(L142&lt;=24,(L142-17)*0.34,0))),0)+IF(F142="JEČ",IF(L142=1,34,IF(L142=2,26.04,IF(L142=3,20.6,IF(L142=4,12,IF(L142=5,11,IF(L142=6,10,IF(L142=7,9,IF(L142=8,8,0))))))))+IF(L142&lt;=8,0,IF(L142&lt;=16,6,0))-IF(L142&lt;=8,0,IF(L142&lt;=16,(L142-9)*0.17,0)),0)+IF(F142="JEOF",IF(L142=1,34,IF(L142=2,26.04,IF(L142=3,20.6,IF(L142=4,12,IF(L142=5,11,IF(L142=6,10,IF(L142=7,9,IF(L142=8,8,0))))))))+IF(L142&lt;=8,0,IF(L142&lt;=16,6,0))-IF(L142&lt;=8,0,IF(L142&lt;=16,(L142-9)*0.17,0)),0)+IF(F142="JnPČ",IF(L142=1,51,IF(L142=2,35.7,IF(L142=3,27,IF(L142=4,19.5,IF(L142=5,18,IF(L142=6,16.5,IF(L142=7,15,IF(L142=8,13.5,0))))))))+IF(L142&lt;=8,0,IF(L142&lt;=16,10,0))-IF(L142&lt;=8,0,IF(L142&lt;=16,(L142-9)*0.255,0)),0)+IF(F142="JnEČ",IF(L142=1,25.5,IF(L142=2,19.53,IF(L142=3,15.48,IF(L142=4,9,IF(L142=5,8.25,IF(L142=6,7.5,IF(L142=7,6.75,IF(L142=8,6,0))))))))+IF(L142&lt;=8,0,IF(L142&lt;=16,5,0))-IF(L142&lt;=8,0,IF(L142&lt;=16,(L142-9)*0.1275,0)),0)+IF(F142="JčPČ",IF(L142=1,21.25,IF(L142=2,14.5,IF(L142=3,11.5,IF(L142=4,7,IF(L142=5,6.5,IF(L142=6,6,IF(L142=7,5.5,IF(L142=8,5,0))))))))+IF(L142&lt;=8,0,IF(L142&lt;=16,4,0))-IF(L142&lt;=8,0,IF(L142&lt;=16,(L142-9)*0.10625,0)),0)+IF(F142="JčEČ",IF(L142=1,17,IF(L142=2,13.02,IF(L142=3,10.32,IF(L142=4,6,IF(L142=5,5.5,IF(L142=6,5,IF(L142=7,4.5,IF(L142=8,4,0))))))))+IF(L142&lt;=8,0,IF(L142&lt;=16,3,0))-IF(L142&lt;=8,0,IF(L142&lt;=16,(L142-9)*0.085,0)),0)+IF(F142="NEAK",IF(L142=1,11.48,IF(L142=2,8.79,IF(L142=3,6.97,IF(L142=4,4.05,IF(L142=5,3.71,IF(L142=6,3.38,IF(L142=7,3.04,IF(L142=8,2.7,0))))))))+IF(L142&lt;=8,0,IF(L142&lt;=16,2,IF(L142&lt;=24,1.3,0)))-IF(L142&lt;=8,0,IF(L142&lt;=16,(L142-9)*0.0574,IF(L142&lt;=24,(L142-17)*0.0574,0))),0))*IF(L142&lt;4,1,IF(OR(F142="PČ",F142="PŽ",F142="PT"),IF(J142&lt;32,J142/32,1),1))* IF(L142&lt;4,1,IF(OR(F142="EČ",F142="EŽ",F142="JOŽ",F142="JPČ",F142="NEAK"),IF(J142&lt;24,J142/24,1),1))*IF(L142&lt;4,1,IF(OR(F142="PČneol",F142="JEČ",F142="JEOF",F142="JnPČ",F142="JnEČ",F142="JčPČ",F142="JčEČ"),IF(J142&lt;16,J142/16,1),1))*IF(L142&lt;4,1,IF(F142="EČneol",IF(J142&lt;8,J142/8,1),1))</f>
        <v>28.7065625</v>
      </c>
      <c r="O142" s="9">
        <f t="shared" ref="O142:O151" si="36">IF(F142="OŽ",N142,IF(H142="Ne",IF(J142*0.3&lt;=J142-L142,N142,0),IF(J142*0.1&lt;=J142-L142,N142,0)))</f>
        <v>0</v>
      </c>
      <c r="P142" s="4">
        <f t="shared" ref="P142:P151" si="37">IF(O142=0,0,IF(F142="OŽ",IF(L142&gt;35,0,IF(J142&gt;35,(36-L142)*1.6524,((36-L142)-(36-J142))*1.6524)),0)+IF(F142="PČ",IF(L142&gt;31,0,IF(J142&gt;31,(32-L142)*1.347,((32-L142)-(32-J142))*1.347)),0)+ IF(F142="PČneol",IF(L142&gt;15,0,IF(J142&gt;15,(16-L142)*0.255,((16-L142)-(16-J142))*0.255)),0)+IF(F142="PŽ",IF(L142&gt;31,0,IF(J142&gt;31,(32-L142)*0.255,((32-L142)-(32-J142))*0.255)),0)+IF(F142="EČ",IF(L142&gt;23,0,IF(J142&gt;23,(24-L142)*0.612,((24-L142)-(24-J142))*0.612)),0)+IF(F142="EČneol",IF(L142&gt;7,0,IF(J142&gt;7,(8-L142)*0.204,((8-L142)-(8-J142))*0.204)),0)+IF(F142="EŽ",IF(L142&gt;23,0,IF(J142&gt;23,(24-L142)*0.204,((24-L142)-(24-J142))*0.204)),0)+IF(F142="PT",IF(L142&gt;31,0,IF(J142&gt;31,(32-L142)*0.204,((32-L142)-(32-J142))*0.204)),0)+IF(F142="JOŽ",IF(L142&gt;23,0,IF(J142&gt;23,(24-L142)*0.255,((24-L142)-(24-J142))*0.255)),0)+IF(F142="JPČ",IF(L142&gt;23,0,IF(J142&gt;23,(24-L142)*0.204,((24-L142)-(24-J142))*0.204)),0)+IF(F142="JEČ",IF(L142&gt;15,0,IF(J142&gt;15,(16-L142)*0.102,((16-L142)-(16-J142))*0.102)),0)+IF(F142="JEOF",IF(L142&gt;15,0,IF(J142&gt;15,(16-L142)*0.102,((16-L142)-(16-J142))*0.102)),0)+IF(F142="JnPČ",IF(L142&gt;15,0,IF(J142&gt;15,(16-L142)*0.153,((16-L142)-(16-J142))*0.153)),0)+IF(F142="JnEČ",IF(L142&gt;15,0,IF(J142&gt;15,(16-L142)*0.0765,((16-L142)-(16-J142))*0.0765)),0)+IF(F142="JčPČ",IF(L142&gt;15,0,IF(J142&gt;15,(16-L142)*0.06375,((16-L142)-(16-J142))*0.06375)),0)+IF(F142="JčEČ",IF(L142&gt;15,0,IF(J142&gt;15,(16-L142)*0.051,((16-L142)-(16-J142))*0.051)),0)+IF(F142="NEAK",IF(L142&gt;23,0,IF(J142&gt;23,(24-L142)*0.03444,((24-L142)-(24-J142))*0.03444)),0))</f>
        <v>0</v>
      </c>
      <c r="Q142" s="11">
        <f t="shared" ref="Q142:Q151" si="38">IF(ISERROR(P142*100/N142),0,(P142*100/N142))</f>
        <v>0</v>
      </c>
      <c r="R142" s="10">
        <f>IF(Q142&lt;=30,O142+P142,O142+O142*0.3)*IF(G142=1,0.4,IF(G142=2,0.75,IF(G142="1 (kas 4 m. 1 k. nerengiamos)",0.52,1)))*IF(D142="olimpinė",1,IF(M142="Ne",0.5,1))*IF(D142="olimpinė",1,IF(J142&lt;8,0,1))*E142*IF(D142="olimpinė",1,IF(K142&lt;16,0,1))*IF(I142&lt;=1,1,1/I142)*IF(OR(A$5="Lietuvos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42" s="8"/>
    </row>
    <row r="143" spans="1:19">
      <c r="A143" s="61">
        <v>2</v>
      </c>
      <c r="B143" s="62" t="s">
        <v>95</v>
      </c>
      <c r="C143" s="12" t="s">
        <v>96</v>
      </c>
      <c r="D143" s="61" t="s">
        <v>29</v>
      </c>
      <c r="E143" s="61">
        <v>1</v>
      </c>
      <c r="F143" s="61" t="s">
        <v>94</v>
      </c>
      <c r="G143" s="61">
        <v>1</v>
      </c>
      <c r="H143" s="61" t="s">
        <v>31</v>
      </c>
      <c r="I143" s="61"/>
      <c r="J143" s="61">
        <v>11</v>
      </c>
      <c r="K143" s="61">
        <v>78</v>
      </c>
      <c r="L143" s="61">
        <v>5</v>
      </c>
      <c r="M143" s="61" t="s">
        <v>32</v>
      </c>
      <c r="N143" s="3">
        <f t="shared" si="35"/>
        <v>54.65625</v>
      </c>
      <c r="O143" s="9">
        <f t="shared" si="36"/>
        <v>54.65625</v>
      </c>
      <c r="P143" s="4">
        <f t="shared" si="37"/>
        <v>8.0820000000000007</v>
      </c>
      <c r="Q143" s="11">
        <f t="shared" si="38"/>
        <v>14.786963979416811</v>
      </c>
      <c r="R143" s="10">
        <f>IF(Q143&lt;=30,O143+P143,O143+O143*0.3)*IF(G143=1,0.4,IF(G143=2,0.75,IF(G143="1 (kas 4 m. 1 k. nerengiamos)",0.52,1)))*IF(D143="olimpinė",1,IF(M143="Ne",0.5,1))*IF(D143="olimpinė",1,IF(J143&lt;8,0,1))*E143*IF(D143="olimpinė",1,IF(K143&lt;16,0,1))*IF(I143&lt;=1,1,1/I143)*IF(OR(A$5="Lietuvos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25.095300000000002</v>
      </c>
      <c r="S143" s="8"/>
    </row>
    <row r="144" spans="1:19">
      <c r="A144" s="61">
        <v>3</v>
      </c>
      <c r="B144" s="62" t="s">
        <v>97</v>
      </c>
      <c r="C144" s="12">
        <v>52</v>
      </c>
      <c r="D144" s="61" t="s">
        <v>29</v>
      </c>
      <c r="E144" s="61">
        <v>1</v>
      </c>
      <c r="F144" s="61" t="s">
        <v>94</v>
      </c>
      <c r="G144" s="61">
        <v>1</v>
      </c>
      <c r="H144" s="61" t="s">
        <v>31</v>
      </c>
      <c r="I144" s="61"/>
      <c r="J144" s="61">
        <v>14</v>
      </c>
      <c r="K144" s="61">
        <v>78</v>
      </c>
      <c r="L144" s="61">
        <v>13</v>
      </c>
      <c r="M144" s="61" t="s">
        <v>32</v>
      </c>
      <c r="N144" s="3">
        <f t="shared" si="35"/>
        <v>34.571249999999999</v>
      </c>
      <c r="O144" s="9">
        <f t="shared" si="36"/>
        <v>0</v>
      </c>
      <c r="P144" s="4">
        <f t="shared" si="37"/>
        <v>0</v>
      </c>
      <c r="Q144" s="11">
        <f t="shared" si="38"/>
        <v>0</v>
      </c>
      <c r="R144" s="10">
        <f t="shared" ref="R144:R151" si="39">IF(Q144&lt;=30,O144+P144,O144+O144*0.3)*IF(G144=1,0.4,IF(G144=2,0.75,IF(G144="1 (kas 4 m. 1 k. nerengiamos)",0.52,1)))*IF(D144="olimpinė",1,IF(M144="Ne",0.5,1))*IF(D144="olimpinė",1,IF(J144&lt;8,0,1))*E144*IF(D144="olimpinė",1,IF(K144&lt;16,0,1))*IF(I144&lt;=1,1,1/I144)*IF(OR(A$5="Lietuvos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44" s="8"/>
    </row>
    <row r="145" spans="1:19" ht="25.5">
      <c r="A145" s="61">
        <v>4</v>
      </c>
      <c r="B145" s="62" t="s">
        <v>98</v>
      </c>
      <c r="C145" s="12">
        <v>68</v>
      </c>
      <c r="D145" s="61" t="s">
        <v>29</v>
      </c>
      <c r="E145" s="61">
        <v>1</v>
      </c>
      <c r="F145" s="61" t="s">
        <v>94</v>
      </c>
      <c r="G145" s="61">
        <v>1</v>
      </c>
      <c r="H145" s="61" t="s">
        <v>31</v>
      </c>
      <c r="I145" s="61"/>
      <c r="J145" s="61">
        <v>28</v>
      </c>
      <c r="K145" s="61">
        <v>78</v>
      </c>
      <c r="L145" s="61">
        <v>7</v>
      </c>
      <c r="M145" s="61" t="s">
        <v>32</v>
      </c>
      <c r="N145" s="3">
        <f t="shared" si="35"/>
        <v>115.5</v>
      </c>
      <c r="O145" s="9">
        <f t="shared" si="36"/>
        <v>115.5</v>
      </c>
      <c r="P145" s="4">
        <f t="shared" si="37"/>
        <v>28.286999999999999</v>
      </c>
      <c r="Q145" s="11">
        <f t="shared" si="38"/>
        <v>24.490909090909089</v>
      </c>
      <c r="R145" s="10">
        <f t="shared" si="39"/>
        <v>57.514800000000008</v>
      </c>
      <c r="S145" s="8"/>
    </row>
    <row r="146" spans="1:19">
      <c r="A146" s="61">
        <v>5</v>
      </c>
      <c r="B146" s="62" t="s">
        <v>99</v>
      </c>
      <c r="C146" s="12">
        <v>90</v>
      </c>
      <c r="D146" s="61" t="s">
        <v>29</v>
      </c>
      <c r="E146" s="61">
        <v>1</v>
      </c>
      <c r="F146" s="61" t="s">
        <v>94</v>
      </c>
      <c r="G146" s="61">
        <v>1</v>
      </c>
      <c r="H146" s="61" t="s">
        <v>31</v>
      </c>
      <c r="I146" s="61"/>
      <c r="J146" s="61">
        <v>24</v>
      </c>
      <c r="K146" s="61">
        <v>78</v>
      </c>
      <c r="L146" s="61">
        <v>15</v>
      </c>
      <c r="M146" s="61" t="s">
        <v>32</v>
      </c>
      <c r="N146" s="3">
        <f t="shared" si="35"/>
        <v>55.897500000000001</v>
      </c>
      <c r="O146" s="9">
        <f t="shared" si="36"/>
        <v>55.897500000000001</v>
      </c>
      <c r="P146" s="4">
        <f t="shared" si="37"/>
        <v>12.122999999999999</v>
      </c>
      <c r="Q146" s="11">
        <f t="shared" si="38"/>
        <v>21.687910908359051</v>
      </c>
      <c r="R146" s="10">
        <f t="shared" si="39"/>
        <v>27.208200000000001</v>
      </c>
      <c r="S146" s="8"/>
    </row>
    <row r="147" spans="1:19">
      <c r="A147" s="61">
        <v>6</v>
      </c>
      <c r="B147" s="62" t="s">
        <v>100</v>
      </c>
      <c r="C147" s="12" t="s">
        <v>101</v>
      </c>
      <c r="D147" s="61" t="s">
        <v>29</v>
      </c>
      <c r="E147" s="61">
        <v>1</v>
      </c>
      <c r="F147" s="61" t="s">
        <v>94</v>
      </c>
      <c r="G147" s="61">
        <v>1</v>
      </c>
      <c r="H147" s="61" t="s">
        <v>31</v>
      </c>
      <c r="I147" s="61"/>
      <c r="J147" s="61">
        <v>21</v>
      </c>
      <c r="K147" s="61">
        <v>78</v>
      </c>
      <c r="L147" s="61">
        <v>13</v>
      </c>
      <c r="M147" s="61" t="s">
        <v>32</v>
      </c>
      <c r="N147" s="3">
        <f t="shared" si="35"/>
        <v>51.856874999999995</v>
      </c>
      <c r="O147" s="9">
        <f t="shared" si="36"/>
        <v>51.856874999999995</v>
      </c>
      <c r="P147" s="4">
        <f t="shared" si="37"/>
        <v>10.776</v>
      </c>
      <c r="Q147" s="11">
        <f t="shared" si="38"/>
        <v>20.78027262537513</v>
      </c>
      <c r="R147" s="10">
        <f t="shared" si="39"/>
        <v>25.053150000000002</v>
      </c>
      <c r="S147" s="8"/>
    </row>
    <row r="148" spans="1:19">
      <c r="A148" s="61">
        <v>7</v>
      </c>
      <c r="B148" s="62" t="s">
        <v>102</v>
      </c>
      <c r="C148" s="12" t="s">
        <v>103</v>
      </c>
      <c r="D148" s="61" t="s">
        <v>29</v>
      </c>
      <c r="E148" s="61">
        <v>1</v>
      </c>
      <c r="F148" s="61" t="s">
        <v>94</v>
      </c>
      <c r="G148" s="61">
        <v>1</v>
      </c>
      <c r="H148" s="61" t="s">
        <v>31</v>
      </c>
      <c r="I148" s="61"/>
      <c r="J148" s="61">
        <v>20</v>
      </c>
      <c r="K148" s="61">
        <v>78</v>
      </c>
      <c r="L148" s="61">
        <v>18</v>
      </c>
      <c r="M148" s="61" t="s">
        <v>32</v>
      </c>
      <c r="N148" s="3">
        <f t="shared" si="35"/>
        <v>32.971875000000004</v>
      </c>
      <c r="O148" s="9">
        <f t="shared" si="36"/>
        <v>0</v>
      </c>
      <c r="P148" s="4">
        <f t="shared" si="37"/>
        <v>0</v>
      </c>
      <c r="Q148" s="11">
        <f t="shared" si="38"/>
        <v>0</v>
      </c>
      <c r="R148" s="10">
        <f t="shared" si="39"/>
        <v>0</v>
      </c>
      <c r="S148" s="8"/>
    </row>
    <row r="149" spans="1:19">
      <c r="A149" s="61">
        <v>8</v>
      </c>
      <c r="B149" s="62" t="s">
        <v>104</v>
      </c>
      <c r="C149" s="12" t="s">
        <v>105</v>
      </c>
      <c r="D149" s="61" t="s">
        <v>29</v>
      </c>
      <c r="E149" s="61">
        <v>1</v>
      </c>
      <c r="F149" s="61" t="s">
        <v>94</v>
      </c>
      <c r="G149" s="61">
        <v>1</v>
      </c>
      <c r="H149" s="61" t="s">
        <v>31</v>
      </c>
      <c r="I149" s="61"/>
      <c r="J149" s="61">
        <v>15</v>
      </c>
      <c r="K149" s="61">
        <v>78</v>
      </c>
      <c r="L149" s="61">
        <v>7</v>
      </c>
      <c r="M149" s="61" t="s">
        <v>32</v>
      </c>
      <c r="N149" s="3">
        <f t="shared" si="35"/>
        <v>61.875</v>
      </c>
      <c r="O149" s="9">
        <f t="shared" si="36"/>
        <v>61.875</v>
      </c>
      <c r="P149" s="4">
        <f t="shared" si="37"/>
        <v>10.776</v>
      </c>
      <c r="Q149" s="11">
        <f t="shared" si="38"/>
        <v>17.415757575757574</v>
      </c>
      <c r="R149" s="10">
        <f>IF(Q149&lt;=30,O149+P149,O149+O149*0.3)*IF(G149=1,0.4,IF(G149=2,0.75,IF(G149="1 (kas 4 m. 1 k. nerengiamos)",0.52,1)))*IF(D149="olimpinė",1,IF(M149="Ne",0.5,1))*IF(D149="olimpinė",1,IF(J149&lt;8,0,1))*E149*IF(D149="olimpinė",1,IF(K149&lt;16,0,1))*IF(I149&lt;=1,1,1/I149)*IF(OR(A$5="Lietuvos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29.060400000000001</v>
      </c>
      <c r="S149" s="8"/>
    </row>
    <row r="150" spans="1:19">
      <c r="A150" s="61">
        <v>9</v>
      </c>
      <c r="B150" s="62" t="s">
        <v>106</v>
      </c>
      <c r="C150" s="12" t="s">
        <v>107</v>
      </c>
      <c r="D150" s="61" t="s">
        <v>29</v>
      </c>
      <c r="E150" s="61">
        <v>1</v>
      </c>
      <c r="F150" s="61" t="s">
        <v>94</v>
      </c>
      <c r="G150" s="61">
        <v>1</v>
      </c>
      <c r="H150" s="61" t="s">
        <v>31</v>
      </c>
      <c r="I150" s="61"/>
      <c r="J150" s="61">
        <v>12</v>
      </c>
      <c r="K150" s="61">
        <v>78</v>
      </c>
      <c r="L150" s="61">
        <v>8</v>
      </c>
      <c r="M150" s="61" t="s">
        <v>32</v>
      </c>
      <c r="N150" s="3">
        <f t="shared" si="35"/>
        <v>44.625</v>
      </c>
      <c r="O150" s="9">
        <f t="shared" si="36"/>
        <v>44.625</v>
      </c>
      <c r="P150" s="4">
        <f t="shared" si="37"/>
        <v>5.3879999999999999</v>
      </c>
      <c r="Q150" s="11">
        <f t="shared" si="38"/>
        <v>12.073949579831933</v>
      </c>
      <c r="R150" s="10">
        <f>IF(Q150&lt;=30,O150+P150,O150+O150*0.3)*IF(G150=1,0.4,IF(G150=2,0.75,IF(G150="1 (kas 4 m. 1 k. nerengiamos)",0.52,1)))*IF(D150="olimpinė",1,IF(M150="Ne",0.5,1))*IF(D150="olimpinė",1,IF(J150&lt;8,0,1))*E150*IF(D150="olimpinė",1,IF(K150&lt;16,0,1))*IF(I150&lt;=1,1,1/I150)*IF(OR(A$5="Lietuvos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20.005200000000002</v>
      </c>
      <c r="S150" s="8"/>
    </row>
    <row r="151" spans="1:19">
      <c r="A151" s="61">
        <v>10</v>
      </c>
      <c r="B151" s="62" t="s">
        <v>108</v>
      </c>
      <c r="C151" s="12" t="s">
        <v>109</v>
      </c>
      <c r="D151" s="61" t="s">
        <v>29</v>
      </c>
      <c r="E151" s="61">
        <v>1</v>
      </c>
      <c r="F151" s="61" t="s">
        <v>94</v>
      </c>
      <c r="G151" s="61">
        <v>1</v>
      </c>
      <c r="H151" s="61" t="s">
        <v>31</v>
      </c>
      <c r="I151" s="61"/>
      <c r="J151" s="61">
        <v>9</v>
      </c>
      <c r="K151" s="61">
        <v>78</v>
      </c>
      <c r="L151" s="61">
        <v>9</v>
      </c>
      <c r="M151" s="61" t="s">
        <v>32</v>
      </c>
      <c r="N151" s="3">
        <f t="shared" si="35"/>
        <v>24.75</v>
      </c>
      <c r="O151" s="9">
        <f t="shared" si="36"/>
        <v>0</v>
      </c>
      <c r="P151" s="4">
        <f t="shared" si="37"/>
        <v>0</v>
      </c>
      <c r="Q151" s="11">
        <f t="shared" si="38"/>
        <v>0</v>
      </c>
      <c r="R151" s="10">
        <f t="shared" si="39"/>
        <v>0</v>
      </c>
      <c r="S151" s="8"/>
    </row>
    <row r="152" spans="1:19">
      <c r="A152" s="74" t="s">
        <v>45</v>
      </c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6"/>
      <c r="R152" s="10">
        <f>SUM(R142:R151)</f>
        <v>183.93705000000006</v>
      </c>
      <c r="S152" s="8"/>
    </row>
    <row r="153" spans="1:19" ht="15.75">
      <c r="A153" s="24" t="s">
        <v>46</v>
      </c>
      <c r="B153" s="24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6"/>
      <c r="S153" s="8"/>
    </row>
    <row r="154" spans="1:19">
      <c r="A154" s="49" t="s">
        <v>55</v>
      </c>
      <c r="B154" s="49"/>
      <c r="C154" s="49"/>
      <c r="D154" s="49"/>
      <c r="E154" s="49"/>
      <c r="F154" s="49"/>
      <c r="G154" s="49"/>
      <c r="H154" s="49"/>
      <c r="I154" s="49"/>
      <c r="J154" s="15"/>
      <c r="K154" s="15"/>
      <c r="L154" s="15"/>
      <c r="M154" s="15"/>
      <c r="N154" s="15"/>
      <c r="O154" s="15"/>
      <c r="P154" s="15"/>
      <c r="Q154" s="15"/>
      <c r="R154" s="16"/>
      <c r="S154" s="8"/>
    </row>
    <row r="155" spans="1:19" s="8" customFormat="1">
      <c r="A155" s="49"/>
      <c r="B155" s="49"/>
      <c r="C155" s="49"/>
      <c r="D155" s="49"/>
      <c r="E155" s="49"/>
      <c r="F155" s="49"/>
      <c r="G155" s="49"/>
      <c r="H155" s="49"/>
      <c r="I155" s="49"/>
      <c r="J155" s="15"/>
      <c r="K155" s="15"/>
      <c r="L155" s="15"/>
      <c r="M155" s="15"/>
      <c r="N155" s="15"/>
      <c r="O155" s="15"/>
      <c r="P155" s="15"/>
      <c r="Q155" s="15"/>
      <c r="R155" s="16"/>
    </row>
    <row r="156" spans="1:19">
      <c r="A156" s="77" t="s">
        <v>110</v>
      </c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57"/>
      <c r="R156" s="8"/>
      <c r="S156" s="8"/>
    </row>
    <row r="157" spans="1:19" ht="18">
      <c r="A157" s="79" t="s">
        <v>27</v>
      </c>
      <c r="B157" s="80"/>
      <c r="C157" s="8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7"/>
      <c r="R157" s="8"/>
      <c r="S157" s="8"/>
    </row>
    <row r="158" spans="1:19">
      <c r="A158" s="77" t="s">
        <v>48</v>
      </c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57"/>
      <c r="R158" s="8"/>
      <c r="S158" s="8"/>
    </row>
    <row r="159" spans="1:19">
      <c r="A159" s="61">
        <v>1</v>
      </c>
      <c r="B159" s="61" t="s">
        <v>85</v>
      </c>
      <c r="C159" s="12">
        <v>60</v>
      </c>
      <c r="D159" s="61" t="s">
        <v>29</v>
      </c>
      <c r="E159" s="61">
        <v>1</v>
      </c>
      <c r="F159" s="61" t="s">
        <v>89</v>
      </c>
      <c r="G159" s="61">
        <v>1</v>
      </c>
      <c r="H159" s="61" t="s">
        <v>31</v>
      </c>
      <c r="I159" s="61"/>
      <c r="J159" s="61">
        <v>8</v>
      </c>
      <c r="K159" s="61">
        <v>31</v>
      </c>
      <c r="L159" s="61">
        <v>3</v>
      </c>
      <c r="M159" s="61" t="s">
        <v>32</v>
      </c>
      <c r="N159" s="3">
        <f t="shared" ref="N159:N166" si="40">(IF(F159="OŽ",IF(L159=1,550.8,IF(L159=2,426.38,IF(L159=3,342.14,IF(L159=4,181.44,IF(L159=5,168.48,IF(L159=6,155.52,IF(L159=7,148.5,IF(L159=8,144,0))))))))+IF(L159&lt;=8,0,IF(L159&lt;=16,137.7,IF(L159&lt;=24,108,IF(L159&lt;=32,80.1,IF(L159&lt;=36,52.2,0)))))-IF(L159&lt;=8,0,IF(L159&lt;=16,(L159-9)*2.754,IF(L159&lt;=24,(L159-17)* 2.754,IF(L159&lt;=32,(L159-25)* 2.754,IF(L159&lt;=36,(L159-33)*2.754,0))))),0)+IF(F159="PČ",IF(L159=1,449,IF(L159=2,314.6,IF(L159=3,238,IF(L159=4,172,IF(L159=5,159,IF(L159=6,145,IF(L159=7,132,IF(L159=8,119,0))))))))+IF(L159&lt;=8,0,IF(L159&lt;=16,88,IF(L159&lt;=24,55,IF(L159&lt;=32,22,0))))-IF(L159&lt;=8,0,IF(L159&lt;=16,(L159-9)*2.245,IF(L159&lt;=24,(L159-17)*2.245,IF(L159&lt;=32,(L159-25)*2.245,0)))),0)+IF(F159="PČneol",IF(L159=1,85,IF(L159=2,64.61,IF(L159=3,50.76,IF(L159=4,16.25,IF(L159=5,15,IF(L159=6,13.75,IF(L159=7,12.5,IF(L159=8,11.25,0))))))))+IF(L159&lt;=8,0,IF(L159&lt;=16,9,0))-IF(L159&lt;=8,0,IF(L159&lt;=16,(L159-9)*0.425,0)),0)+IF(F159="PŽ",IF(L159=1,85,IF(L159=2,59.5,IF(L159=3,45,IF(L159=4,32.5,IF(L159=5,30,IF(L159=6,27.5,IF(L159=7,25,IF(L159=8,22.5,0))))))))+IF(L159&lt;=8,0,IF(L159&lt;=16,19,IF(L159&lt;=24,13,IF(L159&lt;=32,8,0))))-IF(L159&lt;=8,0,IF(L159&lt;=16,(L159-9)*0.425,IF(L159&lt;=24,(L159-17)*0.425,IF(L159&lt;=32,(L159-25)*0.425,0)))),0)+IF(F159="EČ",IF(L159=1,204,IF(L159=2,156.24,IF(L159=3,123.84,IF(L159=4,72,IF(L159=5,66,IF(L159=6,60,IF(L159=7,54,IF(L159=8,48,0))))))))+IF(L159&lt;=8,0,IF(L159&lt;=16,40,IF(L159&lt;=24,25,0)))-IF(L159&lt;=8,0,IF(L159&lt;=16,(L159-9)*1.02,IF(L159&lt;=24,(L159-17)*1.02,0))),0)+IF(F159="EČneol",IF(L159=1,68,IF(L159=2,51.69,IF(L159=3,40.61,IF(L159=4,13,IF(L159=5,12,IF(L159=6,11,IF(L159=7,10,IF(L159=8,9,0)))))))))+IF(F159="EŽ",IF(L159=1,68,IF(L159=2,47.6,IF(L159=3,36,IF(L159=4,18,IF(L159=5,16.5,IF(L159=6,15,IF(L159=7,13.5,IF(L159=8,12,0))))))))+IF(L159&lt;=8,0,IF(L159&lt;=16,10,IF(L159&lt;=24,6,0)))-IF(L159&lt;=8,0,IF(L159&lt;=16,(L159-9)*0.34,IF(L159&lt;=24,(L159-17)*0.34,0))),0)+IF(F159="PT",IF(L159=1,68,IF(L159=2,52.08,IF(L159=3,41.28,IF(L159=4,24,IF(L159=5,22,IF(L159=6,20,IF(L159=7,18,IF(L159=8,16,0))))))))+IF(L159&lt;=8,0,IF(L159&lt;=16,13,IF(L159&lt;=24,9,IF(L159&lt;=32,4,0))))-IF(L159&lt;=8,0,IF(L159&lt;=16,(L159-9)*0.34,IF(L159&lt;=24,(L159-17)*0.34,IF(L159&lt;=32,(L159-25)*0.34,0)))),0)+IF(F159="JOŽ",IF(L159=1,85,IF(L159=2,59.5,IF(L159=3,45,IF(L159=4,32.5,IF(L159=5,30,IF(L159=6,27.5,IF(L159=7,25,IF(L159=8,22.5,0))))))))+IF(L159&lt;=8,0,IF(L159&lt;=16,19,IF(L159&lt;=24,13,0)))-IF(L159&lt;=8,0,IF(L159&lt;=16,(L159-9)*0.425,IF(L159&lt;=24,(L159-17)*0.425,0))),0)+IF(F159="JPČ",IF(L159=1,68,IF(L159=2,47.6,IF(L159=3,36,IF(L159=4,26,IF(L159=5,24,IF(L159=6,22,IF(L159=7,20,IF(L159=8,18,0))))))))+IF(L159&lt;=8,0,IF(L159&lt;=16,13,IF(L159&lt;=24,9,0)))-IF(L159&lt;=8,0,IF(L159&lt;=16,(L159-9)*0.34,IF(L159&lt;=24,(L159-17)*0.34,0))),0)+IF(F159="JEČ",IF(L159=1,34,IF(L159=2,26.04,IF(L159=3,20.6,IF(L159=4,12,IF(L159=5,11,IF(L159=6,10,IF(L159=7,9,IF(L159=8,8,0))))))))+IF(L159&lt;=8,0,IF(L159&lt;=16,6,0))-IF(L159&lt;=8,0,IF(L159&lt;=16,(L159-9)*0.17,0)),0)+IF(F159="JEOF",IF(L159=1,34,IF(L159=2,26.04,IF(L159=3,20.6,IF(L159=4,12,IF(L159=5,11,IF(L159=6,10,IF(L159=7,9,IF(L159=8,8,0))))))))+IF(L159&lt;=8,0,IF(L159&lt;=16,6,0))-IF(L159&lt;=8,0,IF(L159&lt;=16,(L159-9)*0.17,0)),0)+IF(F159="JnPČ",IF(L159=1,51,IF(L159=2,35.7,IF(L159=3,27,IF(L159=4,19.5,IF(L159=5,18,IF(L159=6,16.5,IF(L159=7,15,IF(L159=8,13.5,0))))))))+IF(L159&lt;=8,0,IF(L159&lt;=16,10,0))-IF(L159&lt;=8,0,IF(L159&lt;=16,(L159-9)*0.255,0)),0)+IF(F159="JnEČ",IF(L159=1,25.5,IF(L159=2,19.53,IF(L159=3,15.48,IF(L159=4,9,IF(L159=5,8.25,IF(L159=6,7.5,IF(L159=7,6.75,IF(L159=8,6,0))))))))+IF(L159&lt;=8,0,IF(L159&lt;=16,5,0))-IF(L159&lt;=8,0,IF(L159&lt;=16,(L159-9)*0.1275,0)),0)+IF(F159="JčPČ",IF(L159=1,21.25,IF(L159=2,14.5,IF(L159=3,11.5,IF(L159=4,7,IF(L159=5,6.5,IF(L159=6,6,IF(L159=7,5.5,IF(L159=8,5,0))))))))+IF(L159&lt;=8,0,IF(L159&lt;=16,4,0))-IF(L159&lt;=8,0,IF(L159&lt;=16,(L159-9)*0.10625,0)),0)+IF(F159="JčEČ",IF(L159=1,17,IF(L159=2,13.02,IF(L159=3,10.32,IF(L159=4,6,IF(L159=5,5.5,IF(L159=6,5,IF(L159=7,4.5,IF(L159=8,4,0))))))))+IF(L159&lt;=8,0,IF(L159&lt;=16,3,0))-IF(L159&lt;=8,0,IF(L159&lt;=16,(L159-9)*0.085,0)),0)+IF(F159="NEAK",IF(L159=1,11.48,IF(L159=2,8.79,IF(L159=3,6.97,IF(L159=4,4.05,IF(L159=5,3.71,IF(L159=6,3.38,IF(L159=7,3.04,IF(L159=8,2.7,0))))))))+IF(L159&lt;=8,0,IF(L159&lt;=16,2,IF(L159&lt;=24,1.3,0)))-IF(L159&lt;=8,0,IF(L159&lt;=16,(L159-9)*0.0574,IF(L159&lt;=24,(L159-17)*0.0574,0))),0))*IF(L159&lt;4,1,IF(OR(F159="PČ",F159="PŽ",F159="PT"),IF(J159&lt;32,J159/32,1),1))* IF(L159&lt;4,1,IF(OR(F159="EČ",F159="EŽ",F159="JOŽ",F159="JPČ",F159="NEAK"),IF(J159&lt;24,J159/24,1),1))*IF(L159&lt;4,1,IF(OR(F159="PČneol",F159="JEČ",F159="JEOF",F159="JnPČ",F159="JnEČ",F159="JčPČ",F159="JčEČ"),IF(J159&lt;16,J159/16,1),1))*IF(L159&lt;4,1,IF(F159="EČneol",IF(J159&lt;8,J159/8,1),1))</f>
        <v>27</v>
      </c>
      <c r="O159" s="9">
        <f t="shared" ref="O159:O166" si="41">IF(F159="OŽ",N159,IF(H159="Ne",IF(J159*0.3&lt;=J159-L159,N159,0),IF(J159*0.1&lt;=J159-L159,N159,0)))</f>
        <v>27</v>
      </c>
      <c r="P159" s="4">
        <f t="shared" ref="P159:P166" si="42">IF(O159=0,0,IF(F159="OŽ",IF(L159&gt;35,0,IF(J159&gt;35,(36-L159)*1.6524,((36-L159)-(36-J159))*1.6524)),0)+IF(F159="PČ",IF(L159&gt;31,0,IF(J159&gt;31,(32-L159)*1.347,((32-L159)-(32-J159))*1.347)),0)+ IF(F159="PČneol",IF(L159&gt;15,0,IF(J159&gt;15,(16-L159)*0.255,((16-L159)-(16-J159))*0.255)),0)+IF(F159="PŽ",IF(L159&gt;31,0,IF(J159&gt;31,(32-L159)*0.255,((32-L159)-(32-J159))*0.255)),0)+IF(F159="EČ",IF(L159&gt;23,0,IF(J159&gt;23,(24-L159)*0.612,((24-L159)-(24-J159))*0.612)),0)+IF(F159="EČneol",IF(L159&gt;7,0,IF(J159&gt;7,(8-L159)*0.204,((8-L159)-(8-J159))*0.204)),0)+IF(F159="EŽ",IF(L159&gt;23,0,IF(J159&gt;23,(24-L159)*0.204,((24-L159)-(24-J159))*0.204)),0)+IF(F159="PT",IF(L159&gt;31,0,IF(J159&gt;31,(32-L159)*0.204,((32-L159)-(32-J159))*0.204)),0)+IF(F159="JOŽ",IF(L159&gt;23,0,IF(J159&gt;23,(24-L159)*0.255,((24-L159)-(24-J159))*0.255)),0)+IF(F159="JPČ",IF(L159&gt;23,0,IF(J159&gt;23,(24-L159)*0.204,((24-L159)-(24-J159))*0.204)),0)+IF(F159="JEČ",IF(L159&gt;15,0,IF(J159&gt;15,(16-L159)*0.102,((16-L159)-(16-J159))*0.102)),0)+IF(F159="JEOF",IF(L159&gt;15,0,IF(J159&gt;15,(16-L159)*0.102,((16-L159)-(16-J159))*0.102)),0)+IF(F159="JnPČ",IF(L159&gt;15,0,IF(J159&gt;15,(16-L159)*0.153,((16-L159)-(16-J159))*0.153)),0)+IF(F159="JnEČ",IF(L159&gt;15,0,IF(J159&gt;15,(16-L159)*0.0765,((16-L159)-(16-J159))*0.0765)),0)+IF(F159="JčPČ",IF(L159&gt;15,0,IF(J159&gt;15,(16-L159)*0.06375,((16-L159)-(16-J159))*0.06375)),0)+IF(F159="JčEČ",IF(L159&gt;15,0,IF(J159&gt;15,(16-L159)*0.051,((16-L159)-(16-J159))*0.051)),0)+IF(F159="NEAK",IF(L159&gt;23,0,IF(J159&gt;23,(24-L159)*0.03444,((24-L159)-(24-J159))*0.03444)),0))</f>
        <v>0.76500000000000001</v>
      </c>
      <c r="Q159" s="11">
        <f t="shared" ref="Q159:Q166" si="43">IF(ISERROR(P159*100/N159),0,(P159*100/N159))</f>
        <v>2.8333333333333335</v>
      </c>
      <c r="R159" s="10">
        <f t="shared" ref="R159:R166" si="44">IF(Q159&lt;=30,O159+P159,O159+O159*0.3)*IF(G159=1,0.4,IF(G159=2,0.75,IF(G159="1 (kas 4 m. 1 k. nerengiamos)",0.52,1)))*IF(D159="olimpinė",1,IF(M159="Ne",0.5,1))*IF(D159="olimpinė",1,IF(J159&lt;8,0,1))*E159*IF(D159="olimpinė",1,IF(K159&lt;16,0,1))*IF(I159&lt;=1,1,1/I159)*IF(OR(A$5="Lietuvos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11.106000000000002</v>
      </c>
      <c r="S159" s="8"/>
    </row>
    <row r="160" spans="1:19">
      <c r="A160" s="61">
        <v>2</v>
      </c>
      <c r="B160" s="61" t="s">
        <v>111</v>
      </c>
      <c r="C160" s="12">
        <v>64</v>
      </c>
      <c r="D160" s="61" t="s">
        <v>29</v>
      </c>
      <c r="E160" s="61">
        <v>1</v>
      </c>
      <c r="F160" s="61" t="s">
        <v>88</v>
      </c>
      <c r="G160" s="61">
        <v>1</v>
      </c>
      <c r="H160" s="61" t="s">
        <v>31</v>
      </c>
      <c r="I160" s="61"/>
      <c r="J160" s="61">
        <v>8</v>
      </c>
      <c r="K160" s="61">
        <v>31</v>
      </c>
      <c r="L160" s="61">
        <v>5</v>
      </c>
      <c r="M160" s="61" t="s">
        <v>32</v>
      </c>
      <c r="N160" s="3">
        <f t="shared" si="40"/>
        <v>8</v>
      </c>
      <c r="O160" s="9">
        <f t="shared" si="41"/>
        <v>8</v>
      </c>
      <c r="P160" s="4">
        <f t="shared" si="42"/>
        <v>0.61199999999999999</v>
      </c>
      <c r="Q160" s="11">
        <f t="shared" si="43"/>
        <v>7.6499999999999995</v>
      </c>
      <c r="R160" s="10">
        <f t="shared" si="44"/>
        <v>3.4448000000000003</v>
      </c>
      <c r="S160" s="8"/>
    </row>
    <row r="161" spans="1:19">
      <c r="A161" s="61">
        <v>3</v>
      </c>
      <c r="B161" s="61" t="s">
        <v>112</v>
      </c>
      <c r="C161" s="12">
        <v>80</v>
      </c>
      <c r="D161" s="61" t="s">
        <v>29</v>
      </c>
      <c r="E161" s="61">
        <v>1</v>
      </c>
      <c r="F161" s="61" t="s">
        <v>88</v>
      </c>
      <c r="G161" s="61">
        <v>1</v>
      </c>
      <c r="H161" s="61" t="s">
        <v>31</v>
      </c>
      <c r="I161" s="61"/>
      <c r="J161" s="61">
        <v>6</v>
      </c>
      <c r="K161" s="61">
        <v>31</v>
      </c>
      <c r="L161" s="61">
        <v>5</v>
      </c>
      <c r="M161" s="61" t="s">
        <v>32</v>
      </c>
      <c r="N161" s="3">
        <f t="shared" si="40"/>
        <v>6</v>
      </c>
      <c r="O161" s="9">
        <f t="shared" si="41"/>
        <v>0</v>
      </c>
      <c r="P161" s="4">
        <f t="shared" si="42"/>
        <v>0</v>
      </c>
      <c r="Q161" s="11">
        <f t="shared" si="43"/>
        <v>0</v>
      </c>
      <c r="R161" s="10">
        <f t="shared" si="44"/>
        <v>0</v>
      </c>
      <c r="S161" s="8"/>
    </row>
    <row r="162" spans="1:19">
      <c r="A162" s="61">
        <v>4</v>
      </c>
      <c r="B162" s="61" t="s">
        <v>85</v>
      </c>
      <c r="C162" s="12">
        <v>60</v>
      </c>
      <c r="D162" s="61" t="s">
        <v>29</v>
      </c>
      <c r="E162" s="61">
        <v>1</v>
      </c>
      <c r="F162" s="61" t="s">
        <v>88</v>
      </c>
      <c r="G162" s="61">
        <v>1</v>
      </c>
      <c r="H162" s="61" t="s">
        <v>31</v>
      </c>
      <c r="I162" s="61"/>
      <c r="J162" s="61">
        <v>10</v>
      </c>
      <c r="K162" s="61">
        <v>31</v>
      </c>
      <c r="L162" s="61">
        <v>5</v>
      </c>
      <c r="M162" s="61" t="s">
        <v>32</v>
      </c>
      <c r="N162" s="3">
        <f t="shared" si="40"/>
        <v>10</v>
      </c>
      <c r="O162" s="9">
        <f t="shared" si="41"/>
        <v>10</v>
      </c>
      <c r="P162" s="4">
        <f t="shared" si="42"/>
        <v>1.02</v>
      </c>
      <c r="Q162" s="11">
        <f t="shared" si="43"/>
        <v>10.199999999999999</v>
      </c>
      <c r="R162" s="10">
        <f t="shared" si="44"/>
        <v>4.4080000000000004</v>
      </c>
      <c r="S162" s="8"/>
    </row>
    <row r="163" spans="1:19">
      <c r="A163" s="61">
        <v>5</v>
      </c>
      <c r="B163" s="61" t="s">
        <v>113</v>
      </c>
      <c r="C163" s="12" t="s">
        <v>114</v>
      </c>
      <c r="D163" s="61" t="s">
        <v>29</v>
      </c>
      <c r="E163" s="61">
        <v>1</v>
      </c>
      <c r="F163" s="61" t="s">
        <v>89</v>
      </c>
      <c r="G163" s="61">
        <v>1</v>
      </c>
      <c r="H163" s="61" t="s">
        <v>31</v>
      </c>
      <c r="I163" s="61"/>
      <c r="J163" s="61">
        <v>13</v>
      </c>
      <c r="K163" s="61">
        <v>31</v>
      </c>
      <c r="L163" s="61">
        <v>9</v>
      </c>
      <c r="M163" s="61" t="s">
        <v>115</v>
      </c>
      <c r="N163" s="3">
        <f t="shared" si="40"/>
        <v>8.125</v>
      </c>
      <c r="O163" s="9">
        <f t="shared" si="41"/>
        <v>8.125</v>
      </c>
      <c r="P163" s="4">
        <f t="shared" si="42"/>
        <v>0.61199999999999999</v>
      </c>
      <c r="Q163" s="11">
        <f t="shared" si="43"/>
        <v>7.5323076923076915</v>
      </c>
      <c r="R163" s="10">
        <f t="shared" si="44"/>
        <v>3.4948000000000001</v>
      </c>
      <c r="S163" s="8"/>
    </row>
    <row r="164" spans="1:19">
      <c r="A164" s="61">
        <v>6</v>
      </c>
      <c r="B164" s="61" t="s">
        <v>116</v>
      </c>
      <c r="C164" s="12">
        <v>81</v>
      </c>
      <c r="D164" s="61" t="s">
        <v>29</v>
      </c>
      <c r="E164" s="61">
        <v>1</v>
      </c>
      <c r="F164" s="61" t="s">
        <v>89</v>
      </c>
      <c r="G164" s="61">
        <v>1</v>
      </c>
      <c r="H164" s="61" t="s">
        <v>31</v>
      </c>
      <c r="I164" s="61"/>
      <c r="J164" s="61">
        <v>15</v>
      </c>
      <c r="K164" s="61">
        <v>31</v>
      </c>
      <c r="L164" s="61">
        <v>12</v>
      </c>
      <c r="M164" s="61" t="s">
        <v>32</v>
      </c>
      <c r="N164" s="3">
        <f t="shared" si="40"/>
        <v>8.6578124999999986</v>
      </c>
      <c r="O164" s="9">
        <f t="shared" si="41"/>
        <v>0</v>
      </c>
      <c r="P164" s="4">
        <f t="shared" si="42"/>
        <v>0</v>
      </c>
      <c r="Q164" s="11">
        <f t="shared" si="43"/>
        <v>0</v>
      </c>
      <c r="R164" s="10">
        <f t="shared" si="44"/>
        <v>0</v>
      </c>
      <c r="S164" s="8"/>
    </row>
    <row r="165" spans="1:19">
      <c r="A165" s="61">
        <v>7</v>
      </c>
      <c r="B165" s="61" t="s">
        <v>117</v>
      </c>
      <c r="C165" s="12">
        <v>75</v>
      </c>
      <c r="D165" s="61" t="s">
        <v>29</v>
      </c>
      <c r="E165" s="61">
        <v>1</v>
      </c>
      <c r="F165" s="61" t="s">
        <v>89</v>
      </c>
      <c r="G165" s="61">
        <v>1</v>
      </c>
      <c r="H165" s="61" t="s">
        <v>31</v>
      </c>
      <c r="I165" s="61"/>
      <c r="J165" s="61">
        <v>15</v>
      </c>
      <c r="K165" s="61">
        <v>31</v>
      </c>
      <c r="L165" s="61">
        <v>12</v>
      </c>
      <c r="M165" s="61" t="s">
        <v>32</v>
      </c>
      <c r="N165" s="3">
        <f t="shared" si="40"/>
        <v>8.6578124999999986</v>
      </c>
      <c r="O165" s="9">
        <f t="shared" si="41"/>
        <v>0</v>
      </c>
      <c r="P165" s="4">
        <f t="shared" si="42"/>
        <v>0</v>
      </c>
      <c r="Q165" s="11">
        <f t="shared" si="43"/>
        <v>0</v>
      </c>
      <c r="R165" s="10">
        <f t="shared" si="44"/>
        <v>0</v>
      </c>
      <c r="S165" s="8"/>
    </row>
    <row r="166" spans="1:19">
      <c r="A166" s="61">
        <v>8</v>
      </c>
      <c r="B166" s="61" t="s">
        <v>118</v>
      </c>
      <c r="C166" s="12">
        <v>65</v>
      </c>
      <c r="D166" s="61" t="s">
        <v>29</v>
      </c>
      <c r="E166" s="61">
        <v>1</v>
      </c>
      <c r="F166" s="61" t="s">
        <v>89</v>
      </c>
      <c r="G166" s="61">
        <v>1</v>
      </c>
      <c r="H166" s="61" t="s">
        <v>31</v>
      </c>
      <c r="I166" s="61"/>
      <c r="J166" s="61">
        <v>17</v>
      </c>
      <c r="K166" s="61">
        <v>31</v>
      </c>
      <c r="L166" s="61">
        <v>7</v>
      </c>
      <c r="M166" s="61" t="s">
        <v>32</v>
      </c>
      <c r="N166" s="3">
        <f t="shared" si="40"/>
        <v>15</v>
      </c>
      <c r="O166" s="9">
        <f t="shared" si="41"/>
        <v>15</v>
      </c>
      <c r="P166" s="4">
        <f t="shared" si="42"/>
        <v>1.377</v>
      </c>
      <c r="Q166" s="11">
        <f t="shared" si="43"/>
        <v>9.18</v>
      </c>
      <c r="R166" s="10">
        <f t="shared" si="44"/>
        <v>6.5507999999999997</v>
      </c>
      <c r="S166" s="8"/>
    </row>
    <row r="167" spans="1:19">
      <c r="A167" s="74" t="s">
        <v>45</v>
      </c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6"/>
      <c r="R167" s="10">
        <f>SUM(R159:R166)</f>
        <v>29.004400000000004</v>
      </c>
      <c r="S167" s="8"/>
    </row>
    <row r="168" spans="1:19" ht="15.75">
      <c r="A168" s="24" t="s">
        <v>46</v>
      </c>
      <c r="B168" s="24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6"/>
      <c r="S168" s="8"/>
    </row>
    <row r="169" spans="1:19">
      <c r="A169" s="49" t="s">
        <v>55</v>
      </c>
      <c r="B169" s="49"/>
      <c r="C169" s="49"/>
      <c r="D169" s="49"/>
      <c r="E169" s="49"/>
      <c r="F169" s="49"/>
      <c r="G169" s="49"/>
      <c r="H169" s="49"/>
      <c r="I169" s="49"/>
      <c r="J169" s="15"/>
      <c r="K169" s="15"/>
      <c r="L169" s="15"/>
      <c r="M169" s="15"/>
      <c r="N169" s="15"/>
      <c r="O169" s="15"/>
      <c r="P169" s="15"/>
      <c r="Q169" s="15"/>
      <c r="R169" s="16"/>
      <c r="S169" s="8"/>
    </row>
    <row r="170" spans="1:19" s="8" customFormat="1">
      <c r="A170" s="49"/>
      <c r="B170" s="49"/>
      <c r="C170" s="49"/>
      <c r="D170" s="49"/>
      <c r="E170" s="49"/>
      <c r="F170" s="49"/>
      <c r="G170" s="49"/>
      <c r="H170" s="49"/>
      <c r="I170" s="49"/>
      <c r="J170" s="15"/>
      <c r="K170" s="15"/>
      <c r="L170" s="15"/>
      <c r="M170" s="15"/>
      <c r="N170" s="15"/>
      <c r="O170" s="15"/>
      <c r="P170" s="15"/>
      <c r="Q170" s="15"/>
      <c r="R170" s="16"/>
    </row>
    <row r="171" spans="1:19">
      <c r="A171" s="77" t="s">
        <v>119</v>
      </c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57"/>
      <c r="R171" s="8"/>
      <c r="S171" s="8"/>
    </row>
    <row r="172" spans="1:19" ht="18">
      <c r="A172" s="79" t="s">
        <v>27</v>
      </c>
      <c r="B172" s="80"/>
      <c r="C172" s="8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7"/>
      <c r="R172" s="8"/>
      <c r="S172" s="8"/>
    </row>
    <row r="173" spans="1:19">
      <c r="A173" s="77" t="s">
        <v>48</v>
      </c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57"/>
      <c r="R173" s="8"/>
      <c r="S173" s="8"/>
    </row>
    <row r="174" spans="1:19">
      <c r="A174" s="61">
        <v>1</v>
      </c>
      <c r="B174" s="62" t="s">
        <v>120</v>
      </c>
      <c r="C174" s="12">
        <v>48</v>
      </c>
      <c r="D174" s="61" t="s">
        <v>29</v>
      </c>
      <c r="E174" s="61">
        <v>1</v>
      </c>
      <c r="F174" s="61" t="s">
        <v>30</v>
      </c>
      <c r="G174" s="61"/>
      <c r="H174" s="61" t="s">
        <v>31</v>
      </c>
      <c r="I174" s="61"/>
      <c r="J174" s="61">
        <v>8</v>
      </c>
      <c r="K174" s="61">
        <v>29</v>
      </c>
      <c r="L174" s="61">
        <v>8</v>
      </c>
      <c r="M174" s="61" t="s">
        <v>32</v>
      </c>
      <c r="N174" s="3">
        <f t="shared" ref="N174:N190" si="45">(IF(F174="OŽ",IF(L174=1,550.8,IF(L174=2,426.38,IF(L174=3,342.14,IF(L174=4,181.44,IF(L174=5,168.48,IF(L174=6,155.52,IF(L174=7,148.5,IF(L174=8,144,0))))))))+IF(L174&lt;=8,0,IF(L174&lt;=16,137.7,IF(L174&lt;=24,108,IF(L174&lt;=32,80.1,IF(L174&lt;=36,52.2,0)))))-IF(L174&lt;=8,0,IF(L174&lt;=16,(L174-9)*2.754,IF(L174&lt;=24,(L174-17)* 2.754,IF(L174&lt;=32,(L174-25)* 2.754,IF(L174&lt;=36,(L174-33)*2.754,0))))),0)+IF(F174="PČ",IF(L174=1,449,IF(L174=2,314.6,IF(L174=3,238,IF(L174=4,172,IF(L174=5,159,IF(L174=6,145,IF(L174=7,132,IF(L174=8,119,0))))))))+IF(L174&lt;=8,0,IF(L174&lt;=16,88,IF(L174&lt;=24,55,IF(L174&lt;=32,22,0))))-IF(L174&lt;=8,0,IF(L174&lt;=16,(L174-9)*2.245,IF(L174&lt;=24,(L174-17)*2.245,IF(L174&lt;=32,(L174-25)*2.245,0)))),0)+IF(F174="PČneol",IF(L174=1,85,IF(L174=2,64.61,IF(L174=3,50.76,IF(L174=4,16.25,IF(L174=5,15,IF(L174=6,13.75,IF(L174=7,12.5,IF(L174=8,11.25,0))))))))+IF(L174&lt;=8,0,IF(L174&lt;=16,9,0))-IF(L174&lt;=8,0,IF(L174&lt;=16,(L174-9)*0.425,0)),0)+IF(F174="PŽ",IF(L174=1,85,IF(L174=2,59.5,IF(L174=3,45,IF(L174=4,32.5,IF(L174=5,30,IF(L174=6,27.5,IF(L174=7,25,IF(L174=8,22.5,0))))))))+IF(L174&lt;=8,0,IF(L174&lt;=16,19,IF(L174&lt;=24,13,IF(L174&lt;=32,8,0))))-IF(L174&lt;=8,0,IF(L174&lt;=16,(L174-9)*0.425,IF(L174&lt;=24,(L174-17)*0.425,IF(L174&lt;=32,(L174-25)*0.425,0)))),0)+IF(F174="EČ",IF(L174=1,204,IF(L174=2,156.24,IF(L174=3,123.84,IF(L174=4,72,IF(L174=5,66,IF(L174=6,60,IF(L174=7,54,IF(L174=8,48,0))))))))+IF(L174&lt;=8,0,IF(L174&lt;=16,40,IF(L174&lt;=24,25,0)))-IF(L174&lt;=8,0,IF(L174&lt;=16,(L174-9)*1.02,IF(L174&lt;=24,(L174-17)*1.02,0))),0)+IF(F174="EČneol",IF(L174=1,68,IF(L174=2,51.69,IF(L174=3,40.61,IF(L174=4,13,IF(L174=5,12,IF(L174=6,11,IF(L174=7,10,IF(L174=8,9,0)))))))))+IF(F174="EŽ",IF(L174=1,68,IF(L174=2,47.6,IF(L174=3,36,IF(L174=4,18,IF(L174=5,16.5,IF(L174=6,15,IF(L174=7,13.5,IF(L174=8,12,0))))))))+IF(L174&lt;=8,0,IF(L174&lt;=16,10,IF(L174&lt;=24,6,0)))-IF(L174&lt;=8,0,IF(L174&lt;=16,(L174-9)*0.34,IF(L174&lt;=24,(L174-17)*0.34,0))),0)+IF(F174="PT",IF(L174=1,68,IF(L174=2,52.08,IF(L174=3,41.28,IF(L174=4,24,IF(L174=5,22,IF(L174=6,20,IF(L174=7,18,IF(L174=8,16,0))))))))+IF(L174&lt;=8,0,IF(L174&lt;=16,13,IF(L174&lt;=24,9,IF(L174&lt;=32,4,0))))-IF(L174&lt;=8,0,IF(L174&lt;=16,(L174-9)*0.34,IF(L174&lt;=24,(L174-17)*0.34,IF(L174&lt;=32,(L174-25)*0.34,0)))),0)+IF(F174="JOŽ",IF(L174=1,85,IF(L174=2,59.5,IF(L174=3,45,IF(L174=4,32.5,IF(L174=5,30,IF(L174=6,27.5,IF(L174=7,25,IF(L174=8,22.5,0))))))))+IF(L174&lt;=8,0,IF(L174&lt;=16,19,IF(L174&lt;=24,13,0)))-IF(L174&lt;=8,0,IF(L174&lt;=16,(L174-9)*0.425,IF(L174&lt;=24,(L174-17)*0.425,0))),0)+IF(F174="JPČ",IF(L174=1,68,IF(L174=2,47.6,IF(L174=3,36,IF(L174=4,26,IF(L174=5,24,IF(L174=6,22,IF(L174=7,20,IF(L174=8,18,0))))))))+IF(L174&lt;=8,0,IF(L174&lt;=16,13,IF(L174&lt;=24,9,0)))-IF(L174&lt;=8,0,IF(L174&lt;=16,(L174-9)*0.34,IF(L174&lt;=24,(L174-17)*0.34,0))),0)+IF(F174="JEČ",IF(L174=1,34,IF(L174=2,26.04,IF(L174=3,20.6,IF(L174=4,12,IF(L174=5,11,IF(L174=6,10,IF(L174=7,9,IF(L174=8,8,0))))))))+IF(L174&lt;=8,0,IF(L174&lt;=16,6,0))-IF(L174&lt;=8,0,IF(L174&lt;=16,(L174-9)*0.17,0)),0)+IF(F174="JEOF",IF(L174=1,34,IF(L174=2,26.04,IF(L174=3,20.6,IF(L174=4,12,IF(L174=5,11,IF(L174=6,10,IF(L174=7,9,IF(L174=8,8,0))))))))+IF(L174&lt;=8,0,IF(L174&lt;=16,6,0))-IF(L174&lt;=8,0,IF(L174&lt;=16,(L174-9)*0.17,0)),0)+IF(F174="JnPČ",IF(L174=1,51,IF(L174=2,35.7,IF(L174=3,27,IF(L174=4,19.5,IF(L174=5,18,IF(L174=6,16.5,IF(L174=7,15,IF(L174=8,13.5,0))))))))+IF(L174&lt;=8,0,IF(L174&lt;=16,10,0))-IF(L174&lt;=8,0,IF(L174&lt;=16,(L174-9)*0.255,0)),0)+IF(F174="JnEČ",IF(L174=1,25.5,IF(L174=2,19.53,IF(L174=3,15.48,IF(L174=4,9,IF(L174=5,8.25,IF(L174=6,7.5,IF(L174=7,6.75,IF(L174=8,6,0))))))))+IF(L174&lt;=8,0,IF(L174&lt;=16,5,0))-IF(L174&lt;=8,0,IF(L174&lt;=16,(L174-9)*0.1275,0)),0)+IF(F174="JčPČ",IF(L174=1,21.25,IF(L174=2,14.5,IF(L174=3,11.5,IF(L174=4,7,IF(L174=5,6.5,IF(L174=6,6,IF(L174=7,5.5,IF(L174=8,5,0))))))))+IF(L174&lt;=8,0,IF(L174&lt;=16,4,0))-IF(L174&lt;=8,0,IF(L174&lt;=16,(L174-9)*0.10625,0)),0)+IF(F174="JčEČ",IF(L174=1,17,IF(L174=2,13.02,IF(L174=3,10.32,IF(L174=4,6,IF(L174=5,5.5,IF(L174=6,5,IF(L174=7,4.5,IF(L174=8,4,0))))))))+IF(L174&lt;=8,0,IF(L174&lt;=16,3,0))-IF(L174&lt;=8,0,IF(L174&lt;=16,(L174-9)*0.085,0)),0)+IF(F174="NEAK",IF(L174=1,11.48,IF(L174=2,8.79,IF(L174=3,6.97,IF(L174=4,4.05,IF(L174=5,3.71,IF(L174=6,3.38,IF(L174=7,3.04,IF(L174=8,2.7,0))))))))+IF(L174&lt;=8,0,IF(L174&lt;=16,2,IF(L174&lt;=24,1.3,0)))-IF(L174&lt;=8,0,IF(L174&lt;=16,(L174-9)*0.0574,IF(L174&lt;=24,(L174-17)*0.0574,0))),0))*IF(L174&lt;4,1,IF(OR(F174="PČ",F174="PŽ",F174="PT"),IF(J174&lt;32,J174/32,1),1))* IF(L174&lt;4,1,IF(OR(F174="EČ",F174="EŽ",F174="JOŽ",F174="JPČ",F174="NEAK"),IF(J174&lt;24,J174/24,1),1))*IF(L174&lt;4,1,IF(OR(F174="PČneol",F174="JEČ",F174="JEOF",F174="JnPČ",F174="JnEČ",F174="JčPČ",F174="JčEČ"),IF(J174&lt;16,J174/16,1),1))*IF(L174&lt;4,1,IF(F174="EČneol",IF(J174&lt;8,J174/8,1),1))</f>
        <v>16</v>
      </c>
      <c r="O174" s="9">
        <f t="shared" ref="O174:O190" si="46">IF(F174="OŽ",N174,IF(H174="Ne",IF(J174*0.3&lt;=J174-L174,N174,0),IF(J174*0.1&lt;=J174-L174,N174,0)))</f>
        <v>0</v>
      </c>
      <c r="P174" s="4">
        <f t="shared" ref="P174:P190" si="47">IF(O174=0,0,IF(F174="OŽ",IF(L174&gt;35,0,IF(J174&gt;35,(36-L174)*1.6524,((36-L174)-(36-J174))*1.6524)),0)+IF(F174="PČ",IF(L174&gt;31,0,IF(J174&gt;31,(32-L174)*1.347,((32-L174)-(32-J174))*1.347)),0)+ IF(F174="PČneol",IF(L174&gt;15,0,IF(J174&gt;15,(16-L174)*0.255,((16-L174)-(16-J174))*0.255)),0)+IF(F174="PŽ",IF(L174&gt;31,0,IF(J174&gt;31,(32-L174)*0.255,((32-L174)-(32-J174))*0.255)),0)+IF(F174="EČ",IF(L174&gt;23,0,IF(J174&gt;23,(24-L174)*0.612,((24-L174)-(24-J174))*0.612)),0)+IF(F174="EČneol",IF(L174&gt;7,0,IF(J174&gt;7,(8-L174)*0.204,((8-L174)-(8-J174))*0.204)),0)+IF(F174="EŽ",IF(L174&gt;23,0,IF(J174&gt;23,(24-L174)*0.204,((24-L174)-(24-J174))*0.204)),0)+IF(F174="PT",IF(L174&gt;31,0,IF(J174&gt;31,(32-L174)*0.204,((32-L174)-(32-J174))*0.204)),0)+IF(F174="JOŽ",IF(L174&gt;23,0,IF(J174&gt;23,(24-L174)*0.255,((24-L174)-(24-J174))*0.255)),0)+IF(F174="JPČ",IF(L174&gt;23,0,IF(J174&gt;23,(24-L174)*0.204,((24-L174)-(24-J174))*0.204)),0)+IF(F174="JEČ",IF(L174&gt;15,0,IF(J174&gt;15,(16-L174)*0.102,((16-L174)-(16-J174))*0.102)),0)+IF(F174="JEOF",IF(L174&gt;15,0,IF(J174&gt;15,(16-L174)*0.102,((16-L174)-(16-J174))*0.102)),0)+IF(F174="JnPČ",IF(L174&gt;15,0,IF(J174&gt;15,(16-L174)*0.153,((16-L174)-(16-J174))*0.153)),0)+IF(F174="JnEČ",IF(L174&gt;15,0,IF(J174&gt;15,(16-L174)*0.0765,((16-L174)-(16-J174))*0.0765)),0)+IF(F174="JčPČ",IF(L174&gt;15,0,IF(J174&gt;15,(16-L174)*0.06375,((16-L174)-(16-J174))*0.06375)),0)+IF(F174="JčEČ",IF(L174&gt;15,0,IF(J174&gt;15,(16-L174)*0.051,((16-L174)-(16-J174))*0.051)),0)+IF(F174="NEAK",IF(L174&gt;23,0,IF(J174&gt;23,(24-L174)*0.03444,((24-L174)-(24-J174))*0.03444)),0))</f>
        <v>0</v>
      </c>
      <c r="Q174" s="11">
        <f t="shared" ref="Q174:Q190" si="48">IF(ISERROR(P174*100/N174),0,(P174*100/N174))</f>
        <v>0</v>
      </c>
      <c r="R174" s="10">
        <f t="shared" ref="R174:R190" si="49">IF(Q174&lt;=30,O174+P174,O174+O174*0.3)*IF(G174=1,0.4,IF(G174=2,0.75,IF(G174="1 (kas 4 m. 1 k. nerengiamos)",0.52,1)))*IF(D174="olimpinė",1,IF(M174="Ne",0.5,1))*IF(D174="olimpinė",1,IF(J174&lt;8,0,1))*E174*IF(D174="olimpinė",1,IF(K174&lt;16,0,1))*IF(I174&lt;=1,1,1/I174)*IF(OR(A$5="Lietuvos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74" s="8"/>
    </row>
    <row r="175" spans="1:19">
      <c r="A175" s="61">
        <v>2</v>
      </c>
      <c r="B175" s="62" t="s">
        <v>121</v>
      </c>
      <c r="C175" s="12">
        <v>56</v>
      </c>
      <c r="D175" s="61" t="s">
        <v>29</v>
      </c>
      <c r="E175" s="61">
        <v>1</v>
      </c>
      <c r="F175" s="61" t="s">
        <v>30</v>
      </c>
      <c r="G175" s="61">
        <v>1</v>
      </c>
      <c r="H175" s="61" t="s">
        <v>31</v>
      </c>
      <c r="I175" s="61"/>
      <c r="J175" s="61">
        <v>9</v>
      </c>
      <c r="K175" s="61">
        <v>29</v>
      </c>
      <c r="L175" s="61">
        <v>8</v>
      </c>
      <c r="M175" s="61" t="s">
        <v>32</v>
      </c>
      <c r="N175" s="3">
        <f t="shared" si="45"/>
        <v>18</v>
      </c>
      <c r="O175" s="9">
        <f t="shared" si="46"/>
        <v>0</v>
      </c>
      <c r="P175" s="4">
        <f t="shared" si="47"/>
        <v>0</v>
      </c>
      <c r="Q175" s="11">
        <f t="shared" si="48"/>
        <v>0</v>
      </c>
      <c r="R175" s="10">
        <f t="shared" si="49"/>
        <v>0</v>
      </c>
      <c r="S175" s="8"/>
    </row>
    <row r="176" spans="1:19">
      <c r="A176" s="61">
        <v>3</v>
      </c>
      <c r="B176" s="62" t="s">
        <v>111</v>
      </c>
      <c r="C176" s="12">
        <v>64</v>
      </c>
      <c r="D176" s="61" t="s">
        <v>29</v>
      </c>
      <c r="E176" s="61">
        <v>1</v>
      </c>
      <c r="F176" s="61" t="s">
        <v>30</v>
      </c>
      <c r="G176" s="61">
        <v>1</v>
      </c>
      <c r="H176" s="61" t="s">
        <v>31</v>
      </c>
      <c r="I176" s="61"/>
      <c r="J176" s="61">
        <v>10</v>
      </c>
      <c r="K176" s="61">
        <v>29</v>
      </c>
      <c r="L176" s="61">
        <v>9</v>
      </c>
      <c r="M176" s="61" t="s">
        <v>32</v>
      </c>
      <c r="N176" s="3">
        <f t="shared" si="45"/>
        <v>16.666666666666668</v>
      </c>
      <c r="O176" s="9">
        <f t="shared" si="46"/>
        <v>0</v>
      </c>
      <c r="P176" s="4">
        <f t="shared" si="47"/>
        <v>0</v>
      </c>
      <c r="Q176" s="11">
        <f t="shared" si="48"/>
        <v>0</v>
      </c>
      <c r="R176" s="10">
        <f t="shared" si="49"/>
        <v>0</v>
      </c>
      <c r="S176" s="8"/>
    </row>
    <row r="177" spans="1:19">
      <c r="A177" s="61">
        <v>4</v>
      </c>
      <c r="B177" s="62" t="s">
        <v>112</v>
      </c>
      <c r="C177" s="12">
        <v>72</v>
      </c>
      <c r="D177" s="61" t="s">
        <v>29</v>
      </c>
      <c r="E177" s="61">
        <v>1</v>
      </c>
      <c r="F177" s="61" t="s">
        <v>30</v>
      </c>
      <c r="G177" s="61">
        <v>1</v>
      </c>
      <c r="H177" s="61" t="s">
        <v>31</v>
      </c>
      <c r="I177" s="61"/>
      <c r="J177" s="61">
        <v>9</v>
      </c>
      <c r="K177" s="61">
        <v>29</v>
      </c>
      <c r="L177" s="61">
        <v>9</v>
      </c>
      <c r="M177" s="61" t="s">
        <v>32</v>
      </c>
      <c r="N177" s="3">
        <f t="shared" si="45"/>
        <v>15</v>
      </c>
      <c r="O177" s="9">
        <f t="shared" si="46"/>
        <v>0</v>
      </c>
      <c r="P177" s="4">
        <f t="shared" si="47"/>
        <v>0</v>
      </c>
      <c r="Q177" s="11">
        <f t="shared" si="48"/>
        <v>0</v>
      </c>
      <c r="R177" s="10">
        <f t="shared" si="49"/>
        <v>0</v>
      </c>
      <c r="S177" s="8"/>
    </row>
    <row r="178" spans="1:19">
      <c r="A178" s="61">
        <v>5</v>
      </c>
      <c r="B178" s="62" t="s">
        <v>122</v>
      </c>
      <c r="C178" s="12">
        <v>80</v>
      </c>
      <c r="D178" s="61" t="s">
        <v>29</v>
      </c>
      <c r="E178" s="61">
        <v>1</v>
      </c>
      <c r="F178" s="61" t="s">
        <v>30</v>
      </c>
      <c r="G178" s="61">
        <v>1</v>
      </c>
      <c r="H178" s="61" t="s">
        <v>31</v>
      </c>
      <c r="I178" s="61"/>
      <c r="J178" s="61">
        <v>8</v>
      </c>
      <c r="K178" s="61">
        <v>29</v>
      </c>
      <c r="L178" s="61">
        <v>8</v>
      </c>
      <c r="M178" s="61" t="s">
        <v>32</v>
      </c>
      <c r="N178" s="3">
        <f t="shared" si="45"/>
        <v>16</v>
      </c>
      <c r="O178" s="9">
        <f t="shared" si="46"/>
        <v>0</v>
      </c>
      <c r="P178" s="4">
        <f t="shared" si="47"/>
        <v>0</v>
      </c>
      <c r="Q178" s="11">
        <f t="shared" si="48"/>
        <v>0</v>
      </c>
      <c r="R178" s="10">
        <f t="shared" si="49"/>
        <v>0</v>
      </c>
      <c r="S178" s="8"/>
    </row>
    <row r="179" spans="1:19">
      <c r="A179" s="61">
        <v>6</v>
      </c>
      <c r="B179" s="62" t="s">
        <v>95</v>
      </c>
      <c r="C179" s="12" t="s">
        <v>96</v>
      </c>
      <c r="D179" s="61" t="s">
        <v>29</v>
      </c>
      <c r="E179" s="61">
        <v>1</v>
      </c>
      <c r="F179" s="61" t="s">
        <v>30</v>
      </c>
      <c r="G179" s="61">
        <v>1</v>
      </c>
      <c r="H179" s="61" t="s">
        <v>31</v>
      </c>
      <c r="I179" s="61"/>
      <c r="J179" s="61">
        <v>9</v>
      </c>
      <c r="K179" s="61">
        <v>29</v>
      </c>
      <c r="L179" s="61">
        <v>5</v>
      </c>
      <c r="M179" s="61" t="s">
        <v>32</v>
      </c>
      <c r="N179" s="3">
        <f t="shared" si="45"/>
        <v>24.75</v>
      </c>
      <c r="O179" s="9">
        <f t="shared" si="46"/>
        <v>24.75</v>
      </c>
      <c r="P179" s="4">
        <f t="shared" si="47"/>
        <v>2.448</v>
      </c>
      <c r="Q179" s="11">
        <f t="shared" si="48"/>
        <v>9.8909090909090907</v>
      </c>
      <c r="R179" s="10">
        <f t="shared" si="49"/>
        <v>10.879200000000001</v>
      </c>
      <c r="S179" s="8"/>
    </row>
    <row r="180" spans="1:19">
      <c r="A180" s="61">
        <v>7</v>
      </c>
      <c r="B180" s="62" t="s">
        <v>97</v>
      </c>
      <c r="C180" s="12">
        <v>52</v>
      </c>
      <c r="D180" s="61" t="s">
        <v>29</v>
      </c>
      <c r="E180" s="61">
        <v>1</v>
      </c>
      <c r="F180" s="61" t="s">
        <v>30</v>
      </c>
      <c r="G180" s="61">
        <v>1</v>
      </c>
      <c r="H180" s="61" t="s">
        <v>31</v>
      </c>
      <c r="I180" s="61"/>
      <c r="J180" s="61">
        <v>8</v>
      </c>
      <c r="K180" s="61">
        <v>29</v>
      </c>
      <c r="L180" s="61">
        <v>8</v>
      </c>
      <c r="M180" s="61" t="s">
        <v>32</v>
      </c>
      <c r="N180" s="3">
        <f t="shared" si="45"/>
        <v>16</v>
      </c>
      <c r="O180" s="9">
        <f t="shared" si="46"/>
        <v>0</v>
      </c>
      <c r="P180" s="4">
        <f t="shared" si="47"/>
        <v>0</v>
      </c>
      <c r="Q180" s="11">
        <f t="shared" si="48"/>
        <v>0</v>
      </c>
      <c r="R180" s="10">
        <f t="shared" si="49"/>
        <v>0</v>
      </c>
      <c r="S180" s="8"/>
    </row>
    <row r="181" spans="1:19">
      <c r="A181" s="61">
        <v>8</v>
      </c>
      <c r="B181" s="62" t="s">
        <v>123</v>
      </c>
      <c r="C181" s="12">
        <v>62</v>
      </c>
      <c r="D181" s="61" t="s">
        <v>29</v>
      </c>
      <c r="E181" s="61">
        <v>1</v>
      </c>
      <c r="F181" s="61" t="s">
        <v>30</v>
      </c>
      <c r="G181" s="61">
        <v>1</v>
      </c>
      <c r="H181" s="61" t="s">
        <v>31</v>
      </c>
      <c r="I181" s="61"/>
      <c r="J181" s="61">
        <v>12</v>
      </c>
      <c r="K181" s="61">
        <v>29</v>
      </c>
      <c r="L181" s="61">
        <v>9</v>
      </c>
      <c r="M181" s="61" t="s">
        <v>32</v>
      </c>
      <c r="N181" s="3">
        <f t="shared" si="45"/>
        <v>20</v>
      </c>
      <c r="O181" s="9">
        <f t="shared" si="46"/>
        <v>0</v>
      </c>
      <c r="P181" s="4">
        <f t="shared" si="47"/>
        <v>0</v>
      </c>
      <c r="Q181" s="11">
        <f t="shared" si="48"/>
        <v>0</v>
      </c>
      <c r="R181" s="10">
        <f t="shared" si="49"/>
        <v>0</v>
      </c>
      <c r="S181" s="8"/>
    </row>
    <row r="182" spans="1:19" ht="25.5">
      <c r="A182" s="61">
        <v>9</v>
      </c>
      <c r="B182" s="62" t="s">
        <v>98</v>
      </c>
      <c r="C182" s="12">
        <v>68</v>
      </c>
      <c r="D182" s="61" t="s">
        <v>29</v>
      </c>
      <c r="E182" s="61">
        <v>1</v>
      </c>
      <c r="F182" s="61" t="s">
        <v>30</v>
      </c>
      <c r="G182" s="61">
        <v>1</v>
      </c>
      <c r="H182" s="61" t="s">
        <v>31</v>
      </c>
      <c r="I182" s="61"/>
      <c r="J182" s="61">
        <v>15</v>
      </c>
      <c r="K182" s="61">
        <v>29</v>
      </c>
      <c r="L182" s="61">
        <v>15</v>
      </c>
      <c r="M182" s="61" t="s">
        <v>32</v>
      </c>
      <c r="N182" s="3">
        <f t="shared" si="45"/>
        <v>21.175000000000001</v>
      </c>
      <c r="O182" s="9">
        <f t="shared" si="46"/>
        <v>0</v>
      </c>
      <c r="P182" s="4">
        <f t="shared" si="47"/>
        <v>0</v>
      </c>
      <c r="Q182" s="11">
        <f t="shared" si="48"/>
        <v>0</v>
      </c>
      <c r="R182" s="10">
        <f t="shared" si="49"/>
        <v>0</v>
      </c>
      <c r="S182" s="8"/>
    </row>
    <row r="183" spans="1:19" s="8" customFormat="1">
      <c r="A183" s="61">
        <v>10</v>
      </c>
      <c r="B183" s="62" t="s">
        <v>124</v>
      </c>
      <c r="C183" s="12">
        <v>82</v>
      </c>
      <c r="D183" s="61" t="s">
        <v>29</v>
      </c>
      <c r="E183" s="61">
        <v>1</v>
      </c>
      <c r="F183" s="61" t="s">
        <v>30</v>
      </c>
      <c r="G183" s="61">
        <v>1</v>
      </c>
      <c r="H183" s="61" t="s">
        <v>31</v>
      </c>
      <c r="I183" s="61"/>
      <c r="J183" s="61">
        <v>14</v>
      </c>
      <c r="K183" s="61">
        <v>29</v>
      </c>
      <c r="L183" s="61">
        <v>7</v>
      </c>
      <c r="M183" s="61" t="s">
        <v>32</v>
      </c>
      <c r="N183" s="3">
        <f t="shared" si="45"/>
        <v>31.500000000000004</v>
      </c>
      <c r="O183" s="9">
        <f t="shared" si="46"/>
        <v>31.500000000000004</v>
      </c>
      <c r="P183" s="4">
        <f t="shared" si="47"/>
        <v>4.2839999999999998</v>
      </c>
      <c r="Q183" s="11">
        <f t="shared" si="48"/>
        <v>13.599999999999998</v>
      </c>
      <c r="R183" s="10">
        <f t="shared" si="49"/>
        <v>14.313600000000003</v>
      </c>
    </row>
    <row r="184" spans="1:19" s="8" customFormat="1">
      <c r="A184" s="61">
        <v>11</v>
      </c>
      <c r="B184" s="62" t="s">
        <v>125</v>
      </c>
      <c r="C184" s="12">
        <v>90</v>
      </c>
      <c r="D184" s="61" t="s">
        <v>29</v>
      </c>
      <c r="E184" s="61">
        <v>1</v>
      </c>
      <c r="F184" s="61" t="s">
        <v>30</v>
      </c>
      <c r="G184" s="61">
        <v>1</v>
      </c>
      <c r="H184" s="61" t="s">
        <v>31</v>
      </c>
      <c r="I184" s="61"/>
      <c r="J184" s="61">
        <v>14</v>
      </c>
      <c r="K184" s="61">
        <v>29</v>
      </c>
      <c r="L184" s="61">
        <v>14</v>
      </c>
      <c r="M184" s="61" t="s">
        <v>32</v>
      </c>
      <c r="N184" s="3">
        <f t="shared" si="45"/>
        <v>20.358333333333334</v>
      </c>
      <c r="O184" s="9">
        <f t="shared" si="46"/>
        <v>0</v>
      </c>
      <c r="P184" s="4">
        <f t="shared" si="47"/>
        <v>0</v>
      </c>
      <c r="Q184" s="11">
        <f t="shared" si="48"/>
        <v>0</v>
      </c>
      <c r="R184" s="10">
        <f t="shared" si="49"/>
        <v>0</v>
      </c>
    </row>
    <row r="185" spans="1:19" s="8" customFormat="1">
      <c r="A185" s="61">
        <v>12</v>
      </c>
      <c r="B185" s="62" t="s">
        <v>126</v>
      </c>
      <c r="C185" s="12">
        <v>100</v>
      </c>
      <c r="D185" s="61" t="s">
        <v>29</v>
      </c>
      <c r="E185" s="61">
        <v>1</v>
      </c>
      <c r="F185" s="61" t="s">
        <v>30</v>
      </c>
      <c r="G185" s="61">
        <v>1</v>
      </c>
      <c r="H185" s="61" t="s">
        <v>31</v>
      </c>
      <c r="I185" s="61"/>
      <c r="J185" s="61">
        <v>13</v>
      </c>
      <c r="K185" s="61">
        <v>29</v>
      </c>
      <c r="L185" s="61">
        <v>7</v>
      </c>
      <c r="M185" s="61" t="s">
        <v>32</v>
      </c>
      <c r="N185" s="3">
        <f t="shared" si="45"/>
        <v>29.249999999999996</v>
      </c>
      <c r="O185" s="9">
        <f t="shared" si="46"/>
        <v>29.249999999999996</v>
      </c>
      <c r="P185" s="4">
        <f t="shared" si="47"/>
        <v>3.6719999999999997</v>
      </c>
      <c r="Q185" s="11">
        <f t="shared" si="48"/>
        <v>12.553846153846155</v>
      </c>
      <c r="R185" s="10">
        <f t="shared" si="49"/>
        <v>13.168799999999999</v>
      </c>
    </row>
    <row r="186" spans="1:19" s="8" customFormat="1">
      <c r="A186" s="61">
        <v>13</v>
      </c>
      <c r="B186" s="62" t="s">
        <v>127</v>
      </c>
      <c r="C186" s="12" t="s">
        <v>101</v>
      </c>
      <c r="D186" s="61" t="s">
        <v>29</v>
      </c>
      <c r="E186" s="61">
        <v>1</v>
      </c>
      <c r="F186" s="61" t="s">
        <v>30</v>
      </c>
      <c r="G186" s="61">
        <v>1</v>
      </c>
      <c r="H186" s="61" t="s">
        <v>31</v>
      </c>
      <c r="I186" s="61"/>
      <c r="J186" s="61">
        <v>11</v>
      </c>
      <c r="K186" s="61">
        <v>29</v>
      </c>
      <c r="L186" s="61">
        <v>5</v>
      </c>
      <c r="M186" s="61" t="s">
        <v>32</v>
      </c>
      <c r="N186" s="3">
        <f t="shared" si="45"/>
        <v>30.25</v>
      </c>
      <c r="O186" s="9">
        <f t="shared" si="46"/>
        <v>30.25</v>
      </c>
      <c r="P186" s="4">
        <f t="shared" si="47"/>
        <v>3.6719999999999997</v>
      </c>
      <c r="Q186" s="11">
        <f t="shared" si="48"/>
        <v>12.138842975206611</v>
      </c>
      <c r="R186" s="10">
        <f t="shared" si="49"/>
        <v>13.5688</v>
      </c>
    </row>
    <row r="187" spans="1:19" s="8" customFormat="1">
      <c r="A187" s="61">
        <v>14</v>
      </c>
      <c r="B187" s="62" t="s">
        <v>97</v>
      </c>
      <c r="C187" s="12" t="s">
        <v>128</v>
      </c>
      <c r="D187" s="61" t="s">
        <v>29</v>
      </c>
      <c r="E187" s="61">
        <v>1</v>
      </c>
      <c r="F187" s="61" t="s">
        <v>30</v>
      </c>
      <c r="G187" s="61">
        <v>1</v>
      </c>
      <c r="H187" s="61" t="s">
        <v>31</v>
      </c>
      <c r="I187" s="61"/>
      <c r="J187" s="61">
        <v>4</v>
      </c>
      <c r="K187" s="61">
        <v>29</v>
      </c>
      <c r="L187" s="61">
        <v>4</v>
      </c>
      <c r="M187" s="61" t="s">
        <v>32</v>
      </c>
      <c r="N187" s="3">
        <f t="shared" si="45"/>
        <v>12</v>
      </c>
      <c r="O187" s="9">
        <f t="shared" si="46"/>
        <v>0</v>
      </c>
      <c r="P187" s="4">
        <f t="shared" si="47"/>
        <v>0</v>
      </c>
      <c r="Q187" s="11">
        <f t="shared" si="48"/>
        <v>0</v>
      </c>
      <c r="R187" s="10">
        <f t="shared" si="49"/>
        <v>0</v>
      </c>
    </row>
    <row r="188" spans="1:19" s="8" customFormat="1">
      <c r="A188" s="61">
        <v>15</v>
      </c>
      <c r="B188" s="62" t="s">
        <v>129</v>
      </c>
      <c r="C188" s="12" t="s">
        <v>130</v>
      </c>
      <c r="D188" s="61" t="s">
        <v>29</v>
      </c>
      <c r="E188" s="61">
        <v>1</v>
      </c>
      <c r="F188" s="61" t="s">
        <v>30</v>
      </c>
      <c r="G188" s="61">
        <v>1</v>
      </c>
      <c r="H188" s="61" t="s">
        <v>31</v>
      </c>
      <c r="I188" s="61"/>
      <c r="J188" s="61">
        <v>7</v>
      </c>
      <c r="K188" s="61">
        <v>29</v>
      </c>
      <c r="L188" s="61">
        <v>7</v>
      </c>
      <c r="M188" s="61" t="s">
        <v>32</v>
      </c>
      <c r="N188" s="3">
        <f t="shared" si="45"/>
        <v>15.750000000000002</v>
      </c>
      <c r="O188" s="9">
        <f t="shared" si="46"/>
        <v>0</v>
      </c>
      <c r="P188" s="4">
        <f t="shared" si="47"/>
        <v>0</v>
      </c>
      <c r="Q188" s="11">
        <f t="shared" si="48"/>
        <v>0</v>
      </c>
      <c r="R188" s="10">
        <f t="shared" si="49"/>
        <v>0</v>
      </c>
    </row>
    <row r="189" spans="1:19" s="8" customFormat="1">
      <c r="A189" s="61">
        <v>16</v>
      </c>
      <c r="B189" s="62" t="s">
        <v>131</v>
      </c>
      <c r="C189" s="12" t="s">
        <v>132</v>
      </c>
      <c r="D189" s="61" t="s">
        <v>29</v>
      </c>
      <c r="E189" s="61">
        <v>1</v>
      </c>
      <c r="F189" s="61" t="s">
        <v>30</v>
      </c>
      <c r="G189" s="61">
        <v>1</v>
      </c>
      <c r="H189" s="61" t="s">
        <v>31</v>
      </c>
      <c r="I189" s="61"/>
      <c r="J189" s="61">
        <v>8</v>
      </c>
      <c r="K189" s="61">
        <v>29</v>
      </c>
      <c r="L189" s="61">
        <v>5</v>
      </c>
      <c r="M189" s="61" t="s">
        <v>32</v>
      </c>
      <c r="N189" s="3">
        <f t="shared" si="45"/>
        <v>22</v>
      </c>
      <c r="O189" s="9">
        <f t="shared" si="46"/>
        <v>22</v>
      </c>
      <c r="P189" s="4">
        <f t="shared" si="47"/>
        <v>1.8359999999999999</v>
      </c>
      <c r="Q189" s="11">
        <f t="shared" si="48"/>
        <v>8.3454545454545457</v>
      </c>
      <c r="R189" s="10">
        <f t="shared" si="49"/>
        <v>9.5343999999999998</v>
      </c>
    </row>
    <row r="190" spans="1:19">
      <c r="A190" s="61">
        <v>17</v>
      </c>
      <c r="B190" s="62" t="s">
        <v>106</v>
      </c>
      <c r="C190" s="12" t="s">
        <v>107</v>
      </c>
      <c r="D190" s="61" t="s">
        <v>29</v>
      </c>
      <c r="E190" s="61">
        <v>1</v>
      </c>
      <c r="F190" s="61" t="s">
        <v>30</v>
      </c>
      <c r="G190" s="61">
        <v>1</v>
      </c>
      <c r="H190" s="61" t="s">
        <v>31</v>
      </c>
      <c r="I190" s="61"/>
      <c r="J190" s="61">
        <v>5</v>
      </c>
      <c r="K190" s="61">
        <v>29</v>
      </c>
      <c r="L190" s="61">
        <v>5</v>
      </c>
      <c r="M190" s="61" t="s">
        <v>32</v>
      </c>
      <c r="N190" s="3">
        <f t="shared" si="45"/>
        <v>13.75</v>
      </c>
      <c r="O190" s="9">
        <f t="shared" si="46"/>
        <v>0</v>
      </c>
      <c r="P190" s="4">
        <f t="shared" si="47"/>
        <v>0</v>
      </c>
      <c r="Q190" s="11">
        <f t="shared" si="48"/>
        <v>0</v>
      </c>
      <c r="R190" s="10">
        <f t="shared" si="49"/>
        <v>0</v>
      </c>
      <c r="S190" s="8"/>
    </row>
    <row r="191" spans="1:19">
      <c r="A191" s="74" t="s">
        <v>45</v>
      </c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6"/>
      <c r="R191" s="10">
        <f>SUM(R174:R190)</f>
        <v>61.464800000000004</v>
      </c>
      <c r="S191" s="8"/>
    </row>
    <row r="192" spans="1:19" ht="15.75">
      <c r="A192" s="24" t="s">
        <v>46</v>
      </c>
      <c r="B192" s="24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6"/>
      <c r="S192" s="8"/>
    </row>
    <row r="193" spans="1:19">
      <c r="A193" s="49" t="s">
        <v>55</v>
      </c>
      <c r="B193" s="49"/>
      <c r="C193" s="49"/>
      <c r="D193" s="49"/>
      <c r="E193" s="49"/>
      <c r="F193" s="49"/>
      <c r="G193" s="49"/>
      <c r="H193" s="49"/>
      <c r="I193" s="49"/>
      <c r="J193" s="15"/>
      <c r="K193" s="15"/>
      <c r="L193" s="15"/>
      <c r="M193" s="15"/>
      <c r="N193" s="15"/>
      <c r="O193" s="15"/>
      <c r="P193" s="15"/>
      <c r="Q193" s="15"/>
      <c r="R193" s="16"/>
      <c r="S193" s="8"/>
    </row>
    <row r="194" spans="1:19" s="8" customFormat="1">
      <c r="A194" s="49"/>
      <c r="B194" s="49"/>
      <c r="C194" s="49"/>
      <c r="D194" s="49"/>
      <c r="E194" s="49"/>
      <c r="F194" s="49"/>
      <c r="G194" s="49"/>
      <c r="H194" s="49"/>
      <c r="I194" s="49"/>
      <c r="J194" s="15"/>
      <c r="K194" s="15"/>
      <c r="L194" s="15"/>
      <c r="M194" s="15"/>
      <c r="N194" s="15"/>
      <c r="O194" s="15"/>
      <c r="P194" s="15"/>
      <c r="Q194" s="15"/>
      <c r="R194" s="16"/>
    </row>
    <row r="195" spans="1:19">
      <c r="A195" s="77" t="s">
        <v>133</v>
      </c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57"/>
      <c r="R195" s="8"/>
      <c r="S195" s="8"/>
    </row>
    <row r="196" spans="1:19" ht="18">
      <c r="A196" s="79" t="s">
        <v>27</v>
      </c>
      <c r="B196" s="80"/>
      <c r="C196" s="8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7"/>
      <c r="R196" s="8"/>
      <c r="S196" s="8"/>
    </row>
    <row r="197" spans="1:19">
      <c r="A197" s="77" t="s">
        <v>48</v>
      </c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57"/>
      <c r="R197" s="8"/>
      <c r="S197" s="8"/>
    </row>
    <row r="198" spans="1:19">
      <c r="A198" s="61">
        <v>1</v>
      </c>
      <c r="B198" s="61" t="s">
        <v>113</v>
      </c>
      <c r="C198" s="12">
        <v>87</v>
      </c>
      <c r="D198" s="61" t="s">
        <v>29</v>
      </c>
      <c r="E198" s="61">
        <v>1</v>
      </c>
      <c r="F198" s="61" t="s">
        <v>67</v>
      </c>
      <c r="G198" s="61">
        <v>1</v>
      </c>
      <c r="H198" s="61" t="s">
        <v>31</v>
      </c>
      <c r="I198" s="61"/>
      <c r="J198" s="61">
        <v>8</v>
      </c>
      <c r="K198" s="61">
        <v>25</v>
      </c>
      <c r="L198" s="61">
        <v>5</v>
      </c>
      <c r="M198" s="61"/>
      <c r="N198" s="3">
        <f t="shared" ref="N198:N207" si="50">(IF(F198="OŽ",IF(L198=1,550.8,IF(L198=2,426.38,IF(L198=3,342.14,IF(L198=4,181.44,IF(L198=5,168.48,IF(L198=6,155.52,IF(L198=7,148.5,IF(L198=8,144,0))))))))+IF(L198&lt;=8,0,IF(L198&lt;=16,137.7,IF(L198&lt;=24,108,IF(L198&lt;=32,80.1,IF(L198&lt;=36,52.2,0)))))-IF(L198&lt;=8,0,IF(L198&lt;=16,(L198-9)*2.754,IF(L198&lt;=24,(L198-17)* 2.754,IF(L198&lt;=32,(L198-25)* 2.754,IF(L198&lt;=36,(L198-33)*2.754,0))))),0)+IF(F198="PČ",IF(L198=1,449,IF(L198=2,314.6,IF(L198=3,238,IF(L198=4,172,IF(L198=5,159,IF(L198=6,145,IF(L198=7,132,IF(L198=8,119,0))))))))+IF(L198&lt;=8,0,IF(L198&lt;=16,88,IF(L198&lt;=24,55,IF(L198&lt;=32,22,0))))-IF(L198&lt;=8,0,IF(L198&lt;=16,(L198-9)*2.245,IF(L198&lt;=24,(L198-17)*2.245,IF(L198&lt;=32,(L198-25)*2.245,0)))),0)+IF(F198="PČneol",IF(L198=1,85,IF(L198=2,64.61,IF(L198=3,50.76,IF(L198=4,16.25,IF(L198=5,15,IF(L198=6,13.75,IF(L198=7,12.5,IF(L198=8,11.25,0))))))))+IF(L198&lt;=8,0,IF(L198&lt;=16,9,0))-IF(L198&lt;=8,0,IF(L198&lt;=16,(L198-9)*0.425,0)),0)+IF(F198="PŽ",IF(L198=1,85,IF(L198=2,59.5,IF(L198=3,45,IF(L198=4,32.5,IF(L198=5,30,IF(L198=6,27.5,IF(L198=7,25,IF(L198=8,22.5,0))))))))+IF(L198&lt;=8,0,IF(L198&lt;=16,19,IF(L198&lt;=24,13,IF(L198&lt;=32,8,0))))-IF(L198&lt;=8,0,IF(L198&lt;=16,(L198-9)*0.425,IF(L198&lt;=24,(L198-17)*0.425,IF(L198&lt;=32,(L198-25)*0.425,0)))),0)+IF(F198="EČ",IF(L198=1,204,IF(L198=2,156.24,IF(L198=3,123.84,IF(L198=4,72,IF(L198=5,66,IF(L198=6,60,IF(L198=7,54,IF(L198=8,48,0))))))))+IF(L198&lt;=8,0,IF(L198&lt;=16,40,IF(L198&lt;=24,25,0)))-IF(L198&lt;=8,0,IF(L198&lt;=16,(L198-9)*1.02,IF(L198&lt;=24,(L198-17)*1.02,0))),0)+IF(F198="EČneol",IF(L198=1,68,IF(L198=2,51.69,IF(L198=3,40.61,IF(L198=4,13,IF(L198=5,12,IF(L198=6,11,IF(L198=7,10,IF(L198=8,9,0)))))))))+IF(F198="EŽ",IF(L198=1,68,IF(L198=2,47.6,IF(L198=3,36,IF(L198=4,18,IF(L198=5,16.5,IF(L198=6,15,IF(L198=7,13.5,IF(L198=8,12,0))))))))+IF(L198&lt;=8,0,IF(L198&lt;=16,10,IF(L198&lt;=24,6,0)))-IF(L198&lt;=8,0,IF(L198&lt;=16,(L198-9)*0.34,IF(L198&lt;=24,(L198-17)*0.34,0))),0)+IF(F198="PT",IF(L198=1,68,IF(L198=2,52.08,IF(L198=3,41.28,IF(L198=4,24,IF(L198=5,22,IF(L198=6,20,IF(L198=7,18,IF(L198=8,16,0))))))))+IF(L198&lt;=8,0,IF(L198&lt;=16,13,IF(L198&lt;=24,9,IF(L198&lt;=32,4,0))))-IF(L198&lt;=8,0,IF(L198&lt;=16,(L198-9)*0.34,IF(L198&lt;=24,(L198-17)*0.34,IF(L198&lt;=32,(L198-25)*0.34,0)))),0)+IF(F198="JOŽ",IF(L198=1,85,IF(L198=2,59.5,IF(L198=3,45,IF(L198=4,32.5,IF(L198=5,30,IF(L198=6,27.5,IF(L198=7,25,IF(L198=8,22.5,0))))))))+IF(L198&lt;=8,0,IF(L198&lt;=16,19,IF(L198&lt;=24,13,0)))-IF(L198&lt;=8,0,IF(L198&lt;=16,(L198-9)*0.425,IF(L198&lt;=24,(L198-17)*0.425,0))),0)+IF(F198="JPČ",IF(L198=1,68,IF(L198=2,47.6,IF(L198=3,36,IF(L198=4,26,IF(L198=5,24,IF(L198=6,22,IF(L198=7,20,IF(L198=8,18,0))))))))+IF(L198&lt;=8,0,IF(L198&lt;=16,13,IF(L198&lt;=24,9,0)))-IF(L198&lt;=8,0,IF(L198&lt;=16,(L198-9)*0.34,IF(L198&lt;=24,(L198-17)*0.34,0))),0)+IF(F198="JEČ",IF(L198=1,34,IF(L198=2,26.04,IF(L198=3,20.6,IF(L198=4,12,IF(L198=5,11,IF(L198=6,10,IF(L198=7,9,IF(L198=8,8,0))))))))+IF(L198&lt;=8,0,IF(L198&lt;=16,6,0))-IF(L198&lt;=8,0,IF(L198&lt;=16,(L198-9)*0.17,0)),0)+IF(F198="JEOF",IF(L198=1,34,IF(L198=2,26.04,IF(L198=3,20.6,IF(L198=4,12,IF(L198=5,11,IF(L198=6,10,IF(L198=7,9,IF(L198=8,8,0))))))))+IF(L198&lt;=8,0,IF(L198&lt;=16,6,0))-IF(L198&lt;=8,0,IF(L198&lt;=16,(L198-9)*0.17,0)),0)+IF(F198="JnPČ",IF(L198=1,51,IF(L198=2,35.7,IF(L198=3,27,IF(L198=4,19.5,IF(L198=5,18,IF(L198=6,16.5,IF(L198=7,15,IF(L198=8,13.5,0))))))))+IF(L198&lt;=8,0,IF(L198&lt;=16,10,0))-IF(L198&lt;=8,0,IF(L198&lt;=16,(L198-9)*0.255,0)),0)+IF(F198="JnEČ",IF(L198=1,25.5,IF(L198=2,19.53,IF(L198=3,15.48,IF(L198=4,9,IF(L198=5,8.25,IF(L198=6,7.5,IF(L198=7,6.75,IF(L198=8,6,0))))))))+IF(L198&lt;=8,0,IF(L198&lt;=16,5,0))-IF(L198&lt;=8,0,IF(L198&lt;=16,(L198-9)*0.1275,0)),0)+IF(F198="JčPČ",IF(L198=1,21.25,IF(L198=2,14.5,IF(L198=3,11.5,IF(L198=4,7,IF(L198=5,6.5,IF(L198=6,6,IF(L198=7,5.5,IF(L198=8,5,0))))))))+IF(L198&lt;=8,0,IF(L198&lt;=16,4,0))-IF(L198&lt;=8,0,IF(L198&lt;=16,(L198-9)*0.10625,0)),0)+IF(F198="JčEČ",IF(L198=1,17,IF(L198=2,13.02,IF(L198=3,10.32,IF(L198=4,6,IF(L198=5,5.5,IF(L198=6,5,IF(L198=7,4.5,IF(L198=8,4,0))))))))+IF(L198&lt;=8,0,IF(L198&lt;=16,3,0))-IF(L198&lt;=8,0,IF(L198&lt;=16,(L198-9)*0.085,0)),0)+IF(F198="NEAK",IF(L198=1,11.48,IF(L198=2,8.79,IF(L198=3,6.97,IF(L198=4,4.05,IF(L198=5,3.71,IF(L198=6,3.38,IF(L198=7,3.04,IF(L198=8,2.7,0))))))))+IF(L198&lt;=8,0,IF(L198&lt;=16,2,IF(L198&lt;=24,1.3,0)))-IF(L198&lt;=8,0,IF(L198&lt;=16,(L198-9)*0.0574,IF(L198&lt;=24,(L198-17)*0.0574,0))),0))*IF(L198&lt;4,1,IF(OR(F198="PČ",F198="PŽ",F198="PT"),IF(J198&lt;32,J198/32,1),1))* IF(L198&lt;4,1,IF(OR(F198="EČ",F198="EŽ",F198="JOŽ",F198="JPČ",F198="NEAK"),IF(J198&lt;24,J198/24,1),1))*IF(L198&lt;4,1,IF(OR(F198="PČneol",F198="JEČ",F198="JEOF",F198="JnPČ",F198="JnEČ",F198="JčPČ",F198="JčEČ"),IF(J198&lt;16,J198/16,1),1))*IF(L198&lt;4,1,IF(F198="EČneol",IF(J198&lt;8,J198/8,1),1))</f>
        <v>5.5</v>
      </c>
      <c r="O198" s="9">
        <f t="shared" ref="O198:O207" si="51">IF(F198="OŽ",N198,IF(H198="Ne",IF(J198*0.3&lt;=J198-L198,N198,0),IF(J198*0.1&lt;=J198-L198,N198,0)))</f>
        <v>5.5</v>
      </c>
      <c r="P198" s="4">
        <f t="shared" ref="P198:P207" si="52">IF(O198=0,0,IF(F198="OŽ",IF(L198&gt;35,0,IF(J198&gt;35,(36-L198)*1.6524,((36-L198)-(36-J198))*1.6524)),0)+IF(F198="PČ",IF(L198&gt;31,0,IF(J198&gt;31,(32-L198)*1.347,((32-L198)-(32-J198))*1.347)),0)+ IF(F198="PČneol",IF(L198&gt;15,0,IF(J198&gt;15,(16-L198)*0.255,((16-L198)-(16-J198))*0.255)),0)+IF(F198="PŽ",IF(L198&gt;31,0,IF(J198&gt;31,(32-L198)*0.255,((32-L198)-(32-J198))*0.255)),0)+IF(F198="EČ",IF(L198&gt;23,0,IF(J198&gt;23,(24-L198)*0.612,((24-L198)-(24-J198))*0.612)),0)+IF(F198="EČneol",IF(L198&gt;7,0,IF(J198&gt;7,(8-L198)*0.204,((8-L198)-(8-J198))*0.204)),0)+IF(F198="EŽ",IF(L198&gt;23,0,IF(J198&gt;23,(24-L198)*0.204,((24-L198)-(24-J198))*0.204)),0)+IF(F198="PT",IF(L198&gt;31,0,IF(J198&gt;31,(32-L198)*0.204,((32-L198)-(32-J198))*0.204)),0)+IF(F198="JOŽ",IF(L198&gt;23,0,IF(J198&gt;23,(24-L198)*0.255,((24-L198)-(24-J198))*0.255)),0)+IF(F198="JPČ",IF(L198&gt;23,0,IF(J198&gt;23,(24-L198)*0.204,((24-L198)-(24-J198))*0.204)),0)+IF(F198="JEČ",IF(L198&gt;15,0,IF(J198&gt;15,(16-L198)*0.102,((16-L198)-(16-J198))*0.102)),0)+IF(F198="JEOF",IF(L198&gt;15,0,IF(J198&gt;15,(16-L198)*0.102,((16-L198)-(16-J198))*0.102)),0)+IF(F198="JnPČ",IF(L198&gt;15,0,IF(J198&gt;15,(16-L198)*0.153,((16-L198)-(16-J198))*0.153)),0)+IF(F198="JnEČ",IF(L198&gt;15,0,IF(J198&gt;15,(16-L198)*0.0765,((16-L198)-(16-J198))*0.0765)),0)+IF(F198="JčPČ",IF(L198&gt;15,0,IF(J198&gt;15,(16-L198)*0.06375,((16-L198)-(16-J198))*0.06375)),0)+IF(F198="JčEČ",IF(L198&gt;15,0,IF(J198&gt;15,(16-L198)*0.051,((16-L198)-(16-J198))*0.051)),0)+IF(F198="NEAK",IF(L198&gt;23,0,IF(J198&gt;23,(24-L198)*0.03444,((24-L198)-(24-J198))*0.03444)),0))</f>
        <v>0.30599999999999999</v>
      </c>
      <c r="Q198" s="11">
        <f t="shared" ref="Q198:Q207" si="53">IF(ISERROR(P198*100/N198),0,(P198*100/N198))</f>
        <v>5.5636363636363635</v>
      </c>
      <c r="R198" s="10">
        <f t="shared" ref="R198:R207" si="54">IF(Q198&lt;=30,O198+P198,O198+O198*0.3)*IF(G198=1,0.4,IF(G198=2,0.75,IF(G198="1 (kas 4 m. 1 k. nerengiamos)",0.52,1)))*IF(D198="olimpinė",1,IF(M198="Ne",0.5,1))*IF(D198="olimpinė",1,IF(J198&lt;8,0,1))*E198*IF(D198="olimpinė",1,IF(K198&lt;16,0,1))*IF(I198&lt;=1,1,1/I198)*IF(OR(A$5="Lietuvos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2.3224</v>
      </c>
      <c r="S198" s="8"/>
    </row>
    <row r="199" spans="1:19" ht="30">
      <c r="A199" s="61">
        <v>2</v>
      </c>
      <c r="B199" s="61" t="s">
        <v>120</v>
      </c>
      <c r="C199" s="12">
        <v>48</v>
      </c>
      <c r="D199" s="61" t="s">
        <v>29</v>
      </c>
      <c r="E199" s="61">
        <v>1</v>
      </c>
      <c r="F199" s="61" t="s">
        <v>72</v>
      </c>
      <c r="G199" s="61">
        <v>1</v>
      </c>
      <c r="H199" s="61" t="s">
        <v>31</v>
      </c>
      <c r="I199" s="61"/>
      <c r="J199" s="61">
        <v>8</v>
      </c>
      <c r="K199" s="61">
        <v>25</v>
      </c>
      <c r="L199" s="61">
        <v>3</v>
      </c>
      <c r="M199" s="61"/>
      <c r="N199" s="3">
        <f t="shared" si="50"/>
        <v>15.48</v>
      </c>
      <c r="O199" s="9">
        <f t="shared" si="51"/>
        <v>15.48</v>
      </c>
      <c r="P199" s="4">
        <f t="shared" si="52"/>
        <v>0.38250000000000001</v>
      </c>
      <c r="Q199" s="11">
        <f t="shared" si="53"/>
        <v>2.4709302325581395</v>
      </c>
      <c r="R199" s="10">
        <f t="shared" si="54"/>
        <v>6.3450000000000006</v>
      </c>
      <c r="S199" s="8"/>
    </row>
    <row r="200" spans="1:19">
      <c r="A200" s="61">
        <v>3</v>
      </c>
      <c r="B200" s="61" t="s">
        <v>134</v>
      </c>
      <c r="C200" s="12">
        <v>56</v>
      </c>
      <c r="D200" s="61" t="s">
        <v>29</v>
      </c>
      <c r="E200" s="61">
        <v>1</v>
      </c>
      <c r="F200" s="61" t="s">
        <v>72</v>
      </c>
      <c r="G200" s="61">
        <v>1</v>
      </c>
      <c r="H200" s="61" t="s">
        <v>31</v>
      </c>
      <c r="I200" s="61"/>
      <c r="J200" s="61">
        <v>7</v>
      </c>
      <c r="K200" s="61">
        <v>25</v>
      </c>
      <c r="L200" s="61">
        <v>5</v>
      </c>
      <c r="M200" s="61"/>
      <c r="N200" s="3">
        <f t="shared" si="50"/>
        <v>3.609375</v>
      </c>
      <c r="O200" s="9">
        <f t="shared" si="51"/>
        <v>0</v>
      </c>
      <c r="P200" s="4">
        <f t="shared" si="52"/>
        <v>0</v>
      </c>
      <c r="Q200" s="11">
        <f t="shared" si="53"/>
        <v>0</v>
      </c>
      <c r="R200" s="10">
        <f t="shared" si="54"/>
        <v>0</v>
      </c>
      <c r="S200" s="8"/>
    </row>
    <row r="201" spans="1:19">
      <c r="A201" s="61">
        <v>4</v>
      </c>
      <c r="B201" s="61" t="s">
        <v>85</v>
      </c>
      <c r="C201" s="12">
        <v>60</v>
      </c>
      <c r="D201" s="61" t="s">
        <v>29</v>
      </c>
      <c r="E201" s="61">
        <v>1</v>
      </c>
      <c r="F201" s="61" t="s">
        <v>72</v>
      </c>
      <c r="G201" s="61">
        <v>1</v>
      </c>
      <c r="H201" s="61" t="s">
        <v>31</v>
      </c>
      <c r="I201" s="61"/>
      <c r="J201" s="61">
        <v>7</v>
      </c>
      <c r="K201" s="61">
        <v>25</v>
      </c>
      <c r="L201" s="61">
        <v>3</v>
      </c>
      <c r="M201" s="61"/>
      <c r="N201" s="3">
        <f t="shared" si="50"/>
        <v>15.48</v>
      </c>
      <c r="O201" s="9">
        <f t="shared" si="51"/>
        <v>15.48</v>
      </c>
      <c r="P201" s="4">
        <f t="shared" si="52"/>
        <v>0.30599999999999999</v>
      </c>
      <c r="Q201" s="11">
        <f t="shared" si="53"/>
        <v>1.9767441860465114</v>
      </c>
      <c r="R201" s="10">
        <f t="shared" si="54"/>
        <v>0</v>
      </c>
      <c r="S201" s="8"/>
    </row>
    <row r="202" spans="1:19">
      <c r="A202" s="61">
        <v>5</v>
      </c>
      <c r="B202" s="61" t="s">
        <v>135</v>
      </c>
      <c r="C202" s="12">
        <v>56</v>
      </c>
      <c r="D202" s="61" t="s">
        <v>29</v>
      </c>
      <c r="E202" s="61">
        <v>1</v>
      </c>
      <c r="F202" s="61" t="s">
        <v>72</v>
      </c>
      <c r="G202" s="61">
        <v>1</v>
      </c>
      <c r="H202" s="61" t="s">
        <v>31</v>
      </c>
      <c r="I202" s="61"/>
      <c r="J202" s="61">
        <v>6</v>
      </c>
      <c r="K202" s="61">
        <v>25</v>
      </c>
      <c r="L202" s="61">
        <v>5</v>
      </c>
      <c r="M202" s="61"/>
      <c r="N202" s="3">
        <f t="shared" si="50"/>
        <v>3.09375</v>
      </c>
      <c r="O202" s="9">
        <f t="shared" si="51"/>
        <v>0</v>
      </c>
      <c r="P202" s="4">
        <f t="shared" si="52"/>
        <v>0</v>
      </c>
      <c r="Q202" s="11">
        <f t="shared" si="53"/>
        <v>0</v>
      </c>
      <c r="R202" s="10">
        <f t="shared" si="54"/>
        <v>0</v>
      </c>
      <c r="S202" s="8"/>
    </row>
    <row r="203" spans="1:19">
      <c r="A203" s="61">
        <v>6</v>
      </c>
      <c r="B203" s="61" t="s">
        <v>136</v>
      </c>
      <c r="C203" s="12">
        <v>60</v>
      </c>
      <c r="D203" s="61" t="s">
        <v>29</v>
      </c>
      <c r="E203" s="61">
        <v>1</v>
      </c>
      <c r="F203" s="61" t="s">
        <v>72</v>
      </c>
      <c r="G203" s="61">
        <v>1</v>
      </c>
      <c r="H203" s="61" t="s">
        <v>31</v>
      </c>
      <c r="I203" s="61"/>
      <c r="J203" s="61">
        <v>12</v>
      </c>
      <c r="K203" s="61">
        <v>25</v>
      </c>
      <c r="L203" s="61">
        <v>7</v>
      </c>
      <c r="M203" s="61"/>
      <c r="N203" s="3">
        <f t="shared" si="50"/>
        <v>5.0625</v>
      </c>
      <c r="O203" s="9">
        <f t="shared" si="51"/>
        <v>5.0625</v>
      </c>
      <c r="P203" s="4">
        <f t="shared" si="52"/>
        <v>0.38250000000000001</v>
      </c>
      <c r="Q203" s="11">
        <f t="shared" si="53"/>
        <v>7.5555555555555554</v>
      </c>
      <c r="R203" s="10">
        <f t="shared" si="54"/>
        <v>2.1780000000000004</v>
      </c>
      <c r="S203" s="8"/>
    </row>
    <row r="204" spans="1:19">
      <c r="A204" s="61">
        <v>7</v>
      </c>
      <c r="B204" s="61" t="s">
        <v>118</v>
      </c>
      <c r="C204" s="12">
        <v>65</v>
      </c>
      <c r="D204" s="61" t="s">
        <v>29</v>
      </c>
      <c r="E204" s="61">
        <v>1</v>
      </c>
      <c r="F204" s="61" t="s">
        <v>72</v>
      </c>
      <c r="G204" s="61">
        <v>1</v>
      </c>
      <c r="H204" s="61" t="s">
        <v>31</v>
      </c>
      <c r="I204" s="61"/>
      <c r="J204" s="61">
        <v>14</v>
      </c>
      <c r="K204" s="61">
        <v>25</v>
      </c>
      <c r="L204" s="61">
        <v>3</v>
      </c>
      <c r="M204" s="61"/>
      <c r="N204" s="3">
        <f t="shared" si="50"/>
        <v>15.48</v>
      </c>
      <c r="O204" s="9">
        <f t="shared" si="51"/>
        <v>15.48</v>
      </c>
      <c r="P204" s="4">
        <f t="shared" si="52"/>
        <v>0.84150000000000003</v>
      </c>
      <c r="Q204" s="11">
        <f t="shared" si="53"/>
        <v>5.4360465116279073</v>
      </c>
      <c r="R204" s="10">
        <f t="shared" si="54"/>
        <v>6.5286000000000008</v>
      </c>
      <c r="S204" s="8"/>
    </row>
    <row r="205" spans="1:19">
      <c r="A205" s="61">
        <v>8</v>
      </c>
      <c r="B205" s="61" t="s">
        <v>117</v>
      </c>
      <c r="C205" s="12">
        <v>75</v>
      </c>
      <c r="D205" s="61" t="s">
        <v>29</v>
      </c>
      <c r="E205" s="61">
        <v>1</v>
      </c>
      <c r="F205" s="61" t="s">
        <v>72</v>
      </c>
      <c r="G205" s="61">
        <v>1</v>
      </c>
      <c r="H205" s="61" t="s">
        <v>31</v>
      </c>
      <c r="I205" s="61"/>
      <c r="J205" s="61">
        <v>13</v>
      </c>
      <c r="K205" s="61">
        <v>25</v>
      </c>
      <c r="L205" s="61">
        <v>3</v>
      </c>
      <c r="M205" s="61"/>
      <c r="N205" s="3">
        <f t="shared" si="50"/>
        <v>15.48</v>
      </c>
      <c r="O205" s="9">
        <f t="shared" si="51"/>
        <v>15.48</v>
      </c>
      <c r="P205" s="4">
        <f t="shared" si="52"/>
        <v>0.76500000000000001</v>
      </c>
      <c r="Q205" s="11">
        <f t="shared" si="53"/>
        <v>4.941860465116279</v>
      </c>
      <c r="R205" s="10">
        <f t="shared" si="54"/>
        <v>6.4980000000000011</v>
      </c>
      <c r="S205" s="8"/>
    </row>
    <row r="206" spans="1:19">
      <c r="A206" s="61">
        <v>9</v>
      </c>
      <c r="B206" s="61" t="s">
        <v>116</v>
      </c>
      <c r="C206" s="12">
        <v>81</v>
      </c>
      <c r="D206" s="61" t="s">
        <v>29</v>
      </c>
      <c r="E206" s="61">
        <v>1</v>
      </c>
      <c r="F206" s="61" t="s">
        <v>72</v>
      </c>
      <c r="G206" s="61">
        <v>1</v>
      </c>
      <c r="H206" s="61" t="s">
        <v>31</v>
      </c>
      <c r="I206" s="61"/>
      <c r="J206" s="61">
        <v>12</v>
      </c>
      <c r="K206" s="61">
        <v>25</v>
      </c>
      <c r="L206" s="61">
        <v>7</v>
      </c>
      <c r="M206" s="61"/>
      <c r="N206" s="3">
        <f t="shared" si="50"/>
        <v>5.0625</v>
      </c>
      <c r="O206" s="9">
        <f t="shared" si="51"/>
        <v>5.0625</v>
      </c>
      <c r="P206" s="4">
        <f t="shared" si="52"/>
        <v>0.38250000000000001</v>
      </c>
      <c r="Q206" s="11">
        <f t="shared" si="53"/>
        <v>7.5555555555555554</v>
      </c>
      <c r="R206" s="10">
        <f t="shared" si="54"/>
        <v>2.1780000000000004</v>
      </c>
      <c r="S206" s="8"/>
    </row>
    <row r="207" spans="1:19">
      <c r="A207" s="61">
        <v>10</v>
      </c>
      <c r="B207" s="61" t="s">
        <v>113</v>
      </c>
      <c r="C207" s="12" t="s">
        <v>114</v>
      </c>
      <c r="D207" s="61" t="s">
        <v>29</v>
      </c>
      <c r="E207" s="61">
        <v>1</v>
      </c>
      <c r="F207" s="61" t="s">
        <v>72</v>
      </c>
      <c r="G207" s="61">
        <v>1</v>
      </c>
      <c r="H207" s="61" t="s">
        <v>31</v>
      </c>
      <c r="I207" s="61"/>
      <c r="J207" s="61">
        <v>11</v>
      </c>
      <c r="K207" s="61">
        <v>25</v>
      </c>
      <c r="L207" s="61">
        <v>7</v>
      </c>
      <c r="M207" s="61"/>
      <c r="N207" s="3">
        <f t="shared" si="50"/>
        <v>4.640625</v>
      </c>
      <c r="O207" s="9">
        <f t="shared" si="51"/>
        <v>4.640625</v>
      </c>
      <c r="P207" s="4">
        <f t="shared" si="52"/>
        <v>0.30599999999999999</v>
      </c>
      <c r="Q207" s="11">
        <f t="shared" si="53"/>
        <v>6.5939393939393938</v>
      </c>
      <c r="R207" s="10">
        <f t="shared" si="54"/>
        <v>1.97865</v>
      </c>
      <c r="S207" s="8"/>
    </row>
    <row r="208" spans="1:19">
      <c r="A208" s="74" t="s">
        <v>45</v>
      </c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6"/>
      <c r="R208" s="10">
        <f>SUM(R198:R207)</f>
        <v>28.028650000000006</v>
      </c>
      <c r="S208" s="8"/>
    </row>
    <row r="209" spans="1:19" ht="15.75">
      <c r="A209" s="24" t="s">
        <v>46</v>
      </c>
      <c r="B209" s="24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6"/>
      <c r="S209" s="8"/>
    </row>
    <row r="210" spans="1:19">
      <c r="A210" s="49" t="s">
        <v>55</v>
      </c>
      <c r="B210" s="49"/>
      <c r="C210" s="49"/>
      <c r="D210" s="49"/>
      <c r="E210" s="49"/>
      <c r="F210" s="49"/>
      <c r="G210" s="49"/>
      <c r="H210" s="49"/>
      <c r="I210" s="49"/>
      <c r="J210" s="15"/>
      <c r="K210" s="15"/>
      <c r="L210" s="15"/>
      <c r="M210" s="15"/>
      <c r="N210" s="15"/>
      <c r="O210" s="15"/>
      <c r="P210" s="15"/>
      <c r="Q210" s="15"/>
      <c r="R210" s="16"/>
      <c r="S210" s="8"/>
    </row>
    <row r="211" spans="1:19" s="8" customFormat="1">
      <c r="A211" s="49"/>
      <c r="B211" s="49"/>
      <c r="C211" s="49"/>
      <c r="D211" s="49"/>
      <c r="E211" s="49"/>
      <c r="F211" s="49"/>
      <c r="G211" s="49"/>
      <c r="H211" s="49"/>
      <c r="I211" s="49"/>
      <c r="J211" s="15"/>
      <c r="K211" s="15"/>
      <c r="L211" s="15"/>
      <c r="M211" s="15"/>
      <c r="N211" s="15"/>
      <c r="O211" s="15"/>
      <c r="P211" s="15"/>
      <c r="Q211" s="15"/>
      <c r="R211" s="16"/>
    </row>
    <row r="212" spans="1:19" ht="13.9" customHeight="1">
      <c r="A212" s="77" t="s">
        <v>137</v>
      </c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57"/>
      <c r="R212" s="8"/>
      <c r="S212" s="8"/>
    </row>
    <row r="213" spans="1:19" ht="15.6" customHeight="1">
      <c r="A213" s="79" t="s">
        <v>27</v>
      </c>
      <c r="B213" s="80"/>
      <c r="C213" s="8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7"/>
      <c r="R213" s="8"/>
      <c r="S213" s="8"/>
    </row>
    <row r="214" spans="1:19" ht="13.9" customHeight="1">
      <c r="A214" s="77" t="s">
        <v>48</v>
      </c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57"/>
      <c r="R214" s="8"/>
      <c r="S214" s="8"/>
    </row>
    <row r="215" spans="1:19">
      <c r="A215" s="61">
        <v>1</v>
      </c>
      <c r="B215" s="62" t="s">
        <v>95</v>
      </c>
      <c r="C215" s="12" t="s">
        <v>96</v>
      </c>
      <c r="D215" s="61" t="s">
        <v>29</v>
      </c>
      <c r="E215" s="61">
        <v>1</v>
      </c>
      <c r="F215" s="61" t="s">
        <v>30</v>
      </c>
      <c r="G215" s="61">
        <v>1</v>
      </c>
      <c r="H215" s="61" t="s">
        <v>31</v>
      </c>
      <c r="I215" s="61"/>
      <c r="J215" s="61">
        <v>9</v>
      </c>
      <c r="K215" s="61">
        <v>29</v>
      </c>
      <c r="L215" s="61">
        <v>5</v>
      </c>
      <c r="M215" s="61" t="s">
        <v>32</v>
      </c>
      <c r="N215" s="3">
        <f t="shared" ref="N215:N222" si="55">(IF(F215="OŽ",IF(L215=1,550.8,IF(L215=2,426.38,IF(L215=3,342.14,IF(L215=4,181.44,IF(L215=5,168.48,IF(L215=6,155.52,IF(L215=7,148.5,IF(L215=8,144,0))))))))+IF(L215&lt;=8,0,IF(L215&lt;=16,137.7,IF(L215&lt;=24,108,IF(L215&lt;=32,80.1,IF(L215&lt;=36,52.2,0)))))-IF(L215&lt;=8,0,IF(L215&lt;=16,(L215-9)*2.754,IF(L215&lt;=24,(L215-17)* 2.754,IF(L215&lt;=32,(L215-25)* 2.754,IF(L215&lt;=36,(L215-33)*2.754,0))))),0)+IF(F215="PČ",IF(L215=1,449,IF(L215=2,314.6,IF(L215=3,238,IF(L215=4,172,IF(L215=5,159,IF(L215=6,145,IF(L215=7,132,IF(L215=8,119,0))))))))+IF(L215&lt;=8,0,IF(L215&lt;=16,88,IF(L215&lt;=24,55,IF(L215&lt;=32,22,0))))-IF(L215&lt;=8,0,IF(L215&lt;=16,(L215-9)*2.245,IF(L215&lt;=24,(L215-17)*2.245,IF(L215&lt;=32,(L215-25)*2.245,0)))),0)+IF(F215="PČneol",IF(L215=1,85,IF(L215=2,64.61,IF(L215=3,50.76,IF(L215=4,16.25,IF(L215=5,15,IF(L215=6,13.75,IF(L215=7,12.5,IF(L215=8,11.25,0))))))))+IF(L215&lt;=8,0,IF(L215&lt;=16,9,0))-IF(L215&lt;=8,0,IF(L215&lt;=16,(L215-9)*0.425,0)),0)+IF(F215="PŽ",IF(L215=1,85,IF(L215=2,59.5,IF(L215=3,45,IF(L215=4,32.5,IF(L215=5,30,IF(L215=6,27.5,IF(L215=7,25,IF(L215=8,22.5,0))))))))+IF(L215&lt;=8,0,IF(L215&lt;=16,19,IF(L215&lt;=24,13,IF(L215&lt;=32,8,0))))-IF(L215&lt;=8,0,IF(L215&lt;=16,(L215-9)*0.425,IF(L215&lt;=24,(L215-17)*0.425,IF(L215&lt;=32,(L215-25)*0.425,0)))),0)+IF(F215="EČ",IF(L215=1,204,IF(L215=2,156.24,IF(L215=3,123.84,IF(L215=4,72,IF(L215=5,66,IF(L215=6,60,IF(L215=7,54,IF(L215=8,48,0))))))))+IF(L215&lt;=8,0,IF(L215&lt;=16,40,IF(L215&lt;=24,25,0)))-IF(L215&lt;=8,0,IF(L215&lt;=16,(L215-9)*1.02,IF(L215&lt;=24,(L215-17)*1.02,0))),0)+IF(F215="EČneol",IF(L215=1,68,IF(L215=2,51.69,IF(L215=3,40.61,IF(L215=4,13,IF(L215=5,12,IF(L215=6,11,IF(L215=7,10,IF(L215=8,9,0)))))))))+IF(F215="EŽ",IF(L215=1,68,IF(L215=2,47.6,IF(L215=3,36,IF(L215=4,18,IF(L215=5,16.5,IF(L215=6,15,IF(L215=7,13.5,IF(L215=8,12,0))))))))+IF(L215&lt;=8,0,IF(L215&lt;=16,10,IF(L215&lt;=24,6,0)))-IF(L215&lt;=8,0,IF(L215&lt;=16,(L215-9)*0.34,IF(L215&lt;=24,(L215-17)*0.34,0))),0)+IF(F215="PT",IF(L215=1,68,IF(L215=2,52.08,IF(L215=3,41.28,IF(L215=4,24,IF(L215=5,22,IF(L215=6,20,IF(L215=7,18,IF(L215=8,16,0))))))))+IF(L215&lt;=8,0,IF(L215&lt;=16,13,IF(L215&lt;=24,9,IF(L215&lt;=32,4,0))))-IF(L215&lt;=8,0,IF(L215&lt;=16,(L215-9)*0.34,IF(L215&lt;=24,(L215-17)*0.34,IF(L215&lt;=32,(L215-25)*0.34,0)))),0)+IF(F215="JOŽ",IF(L215=1,85,IF(L215=2,59.5,IF(L215=3,45,IF(L215=4,32.5,IF(L215=5,30,IF(L215=6,27.5,IF(L215=7,25,IF(L215=8,22.5,0))))))))+IF(L215&lt;=8,0,IF(L215&lt;=16,19,IF(L215&lt;=24,13,0)))-IF(L215&lt;=8,0,IF(L215&lt;=16,(L215-9)*0.425,IF(L215&lt;=24,(L215-17)*0.425,0))),0)+IF(F215="JPČ",IF(L215=1,68,IF(L215=2,47.6,IF(L215=3,36,IF(L215=4,26,IF(L215=5,24,IF(L215=6,22,IF(L215=7,20,IF(L215=8,18,0))))))))+IF(L215&lt;=8,0,IF(L215&lt;=16,13,IF(L215&lt;=24,9,0)))-IF(L215&lt;=8,0,IF(L215&lt;=16,(L215-9)*0.34,IF(L215&lt;=24,(L215-17)*0.34,0))),0)+IF(F215="JEČ",IF(L215=1,34,IF(L215=2,26.04,IF(L215=3,20.6,IF(L215=4,12,IF(L215=5,11,IF(L215=6,10,IF(L215=7,9,IF(L215=8,8,0))))))))+IF(L215&lt;=8,0,IF(L215&lt;=16,6,0))-IF(L215&lt;=8,0,IF(L215&lt;=16,(L215-9)*0.17,0)),0)+IF(F215="JEOF",IF(L215=1,34,IF(L215=2,26.04,IF(L215=3,20.6,IF(L215=4,12,IF(L215=5,11,IF(L215=6,10,IF(L215=7,9,IF(L215=8,8,0))))))))+IF(L215&lt;=8,0,IF(L215&lt;=16,6,0))-IF(L215&lt;=8,0,IF(L215&lt;=16,(L215-9)*0.17,0)),0)+IF(F215="JnPČ",IF(L215=1,51,IF(L215=2,35.7,IF(L215=3,27,IF(L215=4,19.5,IF(L215=5,18,IF(L215=6,16.5,IF(L215=7,15,IF(L215=8,13.5,0))))))))+IF(L215&lt;=8,0,IF(L215&lt;=16,10,0))-IF(L215&lt;=8,0,IF(L215&lt;=16,(L215-9)*0.255,0)),0)+IF(F215="JnEČ",IF(L215=1,25.5,IF(L215=2,19.53,IF(L215=3,15.48,IF(L215=4,9,IF(L215=5,8.25,IF(L215=6,7.5,IF(L215=7,6.75,IF(L215=8,6,0))))))))+IF(L215&lt;=8,0,IF(L215&lt;=16,5,0))-IF(L215&lt;=8,0,IF(L215&lt;=16,(L215-9)*0.1275,0)),0)+IF(F215="JčPČ",IF(L215=1,21.25,IF(L215=2,14.5,IF(L215=3,11.5,IF(L215=4,7,IF(L215=5,6.5,IF(L215=6,6,IF(L215=7,5.5,IF(L215=8,5,0))))))))+IF(L215&lt;=8,0,IF(L215&lt;=16,4,0))-IF(L215&lt;=8,0,IF(L215&lt;=16,(L215-9)*0.10625,0)),0)+IF(F215="JčEČ",IF(L215=1,17,IF(L215=2,13.02,IF(L215=3,10.32,IF(L215=4,6,IF(L215=5,5.5,IF(L215=6,5,IF(L215=7,4.5,IF(L215=8,4,0))))))))+IF(L215&lt;=8,0,IF(L215&lt;=16,3,0))-IF(L215&lt;=8,0,IF(L215&lt;=16,(L215-9)*0.085,0)),0)+IF(F215="NEAK",IF(L215=1,11.48,IF(L215=2,8.79,IF(L215=3,6.97,IF(L215=4,4.05,IF(L215=5,3.71,IF(L215=6,3.38,IF(L215=7,3.04,IF(L215=8,2.7,0))))))))+IF(L215&lt;=8,0,IF(L215&lt;=16,2,IF(L215&lt;=24,1.3,0)))-IF(L215&lt;=8,0,IF(L215&lt;=16,(L215-9)*0.0574,IF(L215&lt;=24,(L215-17)*0.0574,0))),0))*IF(L215&lt;4,1,IF(OR(F215="PČ",F215="PŽ",F215="PT"),IF(J215&lt;32,J215/32,1),1))* IF(L215&lt;4,1,IF(OR(F215="EČ",F215="EŽ",F215="JOŽ",F215="JPČ",F215="NEAK"),IF(J215&lt;24,J215/24,1),1))*IF(L215&lt;4,1,IF(OR(F215="PČneol",F215="JEČ",F215="JEOF",F215="JnPČ",F215="JnEČ",F215="JčPČ",F215="JčEČ"),IF(J215&lt;16,J215/16,1),1))*IF(L215&lt;4,1,IF(F215="EČneol",IF(J215&lt;8,J215/8,1),1))</f>
        <v>24.75</v>
      </c>
      <c r="O215" s="9">
        <f t="shared" ref="O215:O222" si="56">IF(F215="OŽ",N215,IF(H215="Ne",IF(J215*0.3&lt;=J215-L215,N215,0),IF(J215*0.1&lt;=J215-L215,N215,0)))</f>
        <v>24.75</v>
      </c>
      <c r="P215" s="4">
        <f t="shared" ref="P215:P222" si="57">IF(O215=0,0,IF(F215="OŽ",IF(L215&gt;35,0,IF(J215&gt;35,(36-L215)*1.6524,((36-L215)-(36-J215))*1.6524)),0)+IF(F215="PČ",IF(L215&gt;31,0,IF(J215&gt;31,(32-L215)*1.347,((32-L215)-(32-J215))*1.347)),0)+ IF(F215="PČneol",IF(L215&gt;15,0,IF(J215&gt;15,(16-L215)*0.255,((16-L215)-(16-J215))*0.255)),0)+IF(F215="PŽ",IF(L215&gt;31,0,IF(J215&gt;31,(32-L215)*0.255,((32-L215)-(32-J215))*0.255)),0)+IF(F215="EČ",IF(L215&gt;23,0,IF(J215&gt;23,(24-L215)*0.612,((24-L215)-(24-J215))*0.612)),0)+IF(F215="EČneol",IF(L215&gt;7,0,IF(J215&gt;7,(8-L215)*0.204,((8-L215)-(8-J215))*0.204)),0)+IF(F215="EŽ",IF(L215&gt;23,0,IF(J215&gt;23,(24-L215)*0.204,((24-L215)-(24-J215))*0.204)),0)+IF(F215="PT",IF(L215&gt;31,0,IF(J215&gt;31,(32-L215)*0.204,((32-L215)-(32-J215))*0.204)),0)+IF(F215="JOŽ",IF(L215&gt;23,0,IF(J215&gt;23,(24-L215)*0.255,((24-L215)-(24-J215))*0.255)),0)+IF(F215="JPČ",IF(L215&gt;23,0,IF(J215&gt;23,(24-L215)*0.204,((24-L215)-(24-J215))*0.204)),0)+IF(F215="JEČ",IF(L215&gt;15,0,IF(J215&gt;15,(16-L215)*0.102,((16-L215)-(16-J215))*0.102)),0)+IF(F215="JEOF",IF(L215&gt;15,0,IF(J215&gt;15,(16-L215)*0.102,((16-L215)-(16-J215))*0.102)),0)+IF(F215="JnPČ",IF(L215&gt;15,0,IF(J215&gt;15,(16-L215)*0.153,((16-L215)-(16-J215))*0.153)),0)+IF(F215="JnEČ",IF(L215&gt;15,0,IF(J215&gt;15,(16-L215)*0.0765,((16-L215)-(16-J215))*0.0765)),0)+IF(F215="JčPČ",IF(L215&gt;15,0,IF(J215&gt;15,(16-L215)*0.06375,((16-L215)-(16-J215))*0.06375)),0)+IF(F215="JčEČ",IF(L215&gt;15,0,IF(J215&gt;15,(16-L215)*0.051,((16-L215)-(16-J215))*0.051)),0)+IF(F215="NEAK",IF(L215&gt;23,0,IF(J215&gt;23,(24-L215)*0.03444,((24-L215)-(24-J215))*0.03444)),0))</f>
        <v>2.448</v>
      </c>
      <c r="Q215" s="11">
        <f t="shared" ref="Q215:Q222" si="58">IF(ISERROR(P215*100/N215),0,(P215*100/N215))</f>
        <v>9.8909090909090907</v>
      </c>
      <c r="R215" s="10">
        <f t="shared" ref="R215:R219" si="59">IF(Q215&lt;=30,O215+P215,O215+O215*0.3)*IF(G215=1,0.4,IF(G215=2,0.75,IF(G215="1 (kas 4 m. 1 k. nerengiamos)",0.52,1)))*IF(D215="olimpinė",1,IF(M215="Ne",0.5,1))*IF(D215="olimpinė",1,IF(J215&lt;8,0,1))*E215*IF(D215="olimpinė",1,IF(K215&lt;16,0,1))*IF(I215&lt;=1,1,1/I215)*IF(OR(A$5="Lietuvos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10.879200000000001</v>
      </c>
      <c r="S215" s="8"/>
    </row>
    <row r="216" spans="1:19">
      <c r="A216" s="61">
        <v>2</v>
      </c>
      <c r="B216" s="62" t="s">
        <v>138</v>
      </c>
      <c r="C216" s="12">
        <v>62</v>
      </c>
      <c r="D216" s="61" t="s">
        <v>29</v>
      </c>
      <c r="E216" s="61">
        <v>1</v>
      </c>
      <c r="F216" s="61" t="s">
        <v>30</v>
      </c>
      <c r="G216" s="61">
        <v>1</v>
      </c>
      <c r="H216" s="61" t="s">
        <v>31</v>
      </c>
      <c r="I216" s="61"/>
      <c r="J216" s="61">
        <v>12</v>
      </c>
      <c r="K216" s="61">
        <v>29</v>
      </c>
      <c r="L216" s="61">
        <v>8</v>
      </c>
      <c r="M216" s="61" t="s">
        <v>32</v>
      </c>
      <c r="N216" s="3">
        <f t="shared" si="55"/>
        <v>24</v>
      </c>
      <c r="O216" s="9">
        <f t="shared" si="56"/>
        <v>24</v>
      </c>
      <c r="P216" s="4">
        <f t="shared" si="57"/>
        <v>2.448</v>
      </c>
      <c r="Q216" s="11">
        <f t="shared" si="58"/>
        <v>10.199999999999999</v>
      </c>
      <c r="R216" s="10">
        <v>0</v>
      </c>
      <c r="S216" s="8"/>
    </row>
    <row r="217" spans="1:19" ht="25.5">
      <c r="A217" s="61">
        <v>3</v>
      </c>
      <c r="B217" s="62" t="s">
        <v>98</v>
      </c>
      <c r="C217" s="12">
        <v>68</v>
      </c>
      <c r="D217" s="61" t="s">
        <v>29</v>
      </c>
      <c r="E217" s="61">
        <v>1</v>
      </c>
      <c r="F217" s="61" t="s">
        <v>30</v>
      </c>
      <c r="G217" s="61">
        <v>1</v>
      </c>
      <c r="H217" s="61" t="s">
        <v>31</v>
      </c>
      <c r="I217" s="61"/>
      <c r="J217" s="61">
        <v>13</v>
      </c>
      <c r="K217" s="61">
        <v>29</v>
      </c>
      <c r="L217" s="61">
        <v>9</v>
      </c>
      <c r="M217" s="61" t="s">
        <v>32</v>
      </c>
      <c r="N217" s="3">
        <f t="shared" si="55"/>
        <v>21.666666666666664</v>
      </c>
      <c r="O217" s="9">
        <f t="shared" si="56"/>
        <v>21.666666666666664</v>
      </c>
      <c r="P217" s="4">
        <f t="shared" si="57"/>
        <v>2.448</v>
      </c>
      <c r="Q217" s="11">
        <f t="shared" si="58"/>
        <v>11.298461538461538</v>
      </c>
      <c r="R217" s="10">
        <v>0</v>
      </c>
      <c r="S217" s="8"/>
    </row>
    <row r="218" spans="1:19">
      <c r="A218" s="61">
        <v>4</v>
      </c>
      <c r="B218" s="62" t="s">
        <v>97</v>
      </c>
      <c r="C218" s="12">
        <v>52</v>
      </c>
      <c r="D218" s="61" t="s">
        <v>29</v>
      </c>
      <c r="E218" s="61">
        <v>1</v>
      </c>
      <c r="F218" s="61" t="s">
        <v>30</v>
      </c>
      <c r="G218" s="61">
        <v>1</v>
      </c>
      <c r="H218" s="61" t="s">
        <v>31</v>
      </c>
      <c r="I218" s="61"/>
      <c r="J218" s="61">
        <v>7</v>
      </c>
      <c r="K218" s="61">
        <v>29</v>
      </c>
      <c r="L218" s="61">
        <v>5</v>
      </c>
      <c r="M218" s="61" t="s">
        <v>32</v>
      </c>
      <c r="N218" s="3">
        <f t="shared" si="55"/>
        <v>19.25</v>
      </c>
      <c r="O218" s="9">
        <f t="shared" si="56"/>
        <v>0</v>
      </c>
      <c r="P218" s="4">
        <f t="shared" si="57"/>
        <v>0</v>
      </c>
      <c r="Q218" s="11">
        <f t="shared" si="58"/>
        <v>0</v>
      </c>
      <c r="R218" s="10">
        <f t="shared" si="59"/>
        <v>0</v>
      </c>
      <c r="S218" s="8"/>
    </row>
    <row r="219" spans="1:19">
      <c r="A219" s="61">
        <v>5</v>
      </c>
      <c r="B219" s="62" t="s">
        <v>139</v>
      </c>
      <c r="C219" s="12" t="s">
        <v>140</v>
      </c>
      <c r="D219" s="61" t="s">
        <v>29</v>
      </c>
      <c r="E219" s="61">
        <v>1</v>
      </c>
      <c r="F219" s="61" t="s">
        <v>30</v>
      </c>
      <c r="G219" s="61">
        <v>1</v>
      </c>
      <c r="H219" s="61" t="s">
        <v>31</v>
      </c>
      <c r="I219" s="61"/>
      <c r="J219" s="61">
        <v>8</v>
      </c>
      <c r="K219" s="61">
        <v>29</v>
      </c>
      <c r="L219" s="61">
        <v>5</v>
      </c>
      <c r="M219" s="61" t="s">
        <v>32</v>
      </c>
      <c r="N219" s="3">
        <f t="shared" si="55"/>
        <v>22</v>
      </c>
      <c r="O219" s="9">
        <f t="shared" si="56"/>
        <v>22</v>
      </c>
      <c r="P219" s="4">
        <f t="shared" si="57"/>
        <v>1.8359999999999999</v>
      </c>
      <c r="Q219" s="11">
        <f t="shared" si="58"/>
        <v>8.3454545454545457</v>
      </c>
      <c r="R219" s="10">
        <f t="shared" si="59"/>
        <v>9.5343999999999998</v>
      </c>
      <c r="S219" s="8"/>
    </row>
    <row r="220" spans="1:19">
      <c r="A220" s="61">
        <v>6</v>
      </c>
      <c r="B220" s="62" t="s">
        <v>106</v>
      </c>
      <c r="C220" s="12" t="s">
        <v>107</v>
      </c>
      <c r="D220" s="61" t="s">
        <v>29</v>
      </c>
      <c r="E220" s="61">
        <v>1</v>
      </c>
      <c r="F220" s="61" t="s">
        <v>30</v>
      </c>
      <c r="G220" s="61">
        <v>1</v>
      </c>
      <c r="H220" s="61" t="s">
        <v>31</v>
      </c>
      <c r="I220" s="61"/>
      <c r="J220" s="61">
        <v>6</v>
      </c>
      <c r="K220" s="61">
        <v>29</v>
      </c>
      <c r="L220" s="61">
        <v>6</v>
      </c>
      <c r="M220" s="61" t="s">
        <v>32</v>
      </c>
      <c r="N220" s="3">
        <f t="shared" si="55"/>
        <v>15</v>
      </c>
      <c r="O220" s="9">
        <f t="shared" si="56"/>
        <v>0</v>
      </c>
      <c r="P220" s="4">
        <f t="shared" si="57"/>
        <v>0</v>
      </c>
      <c r="Q220" s="11">
        <f t="shared" si="58"/>
        <v>0</v>
      </c>
      <c r="R220" s="10">
        <f>IF(Q220&lt;=30,O220+P220,O220+O220*0.3)*IF(G220=1,0.4,IF(G220=2,0.75,IF(G220="1 (kas 4 m. 1 k. nerengiamos)",0.52,1)))*IF(D220="olimpinė",1,IF(M220="Ne",0.5,1))*IF(D220="olimpinė",1,IF(J220&lt;8,0,1))*E220*IF(D220="olimpinė",1,IF(K220&lt;16,0,1))*IF(I220&lt;=1,1,1/I220)*IF(OR(A$5="Lietuvos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20" s="8"/>
    </row>
    <row r="221" spans="1:19">
      <c r="A221" s="61">
        <v>7</v>
      </c>
      <c r="B221" s="62" t="s">
        <v>108</v>
      </c>
      <c r="C221" s="12" t="s">
        <v>109</v>
      </c>
      <c r="D221" s="61" t="s">
        <v>29</v>
      </c>
      <c r="E221" s="61">
        <v>1</v>
      </c>
      <c r="F221" s="61" t="s">
        <v>30</v>
      </c>
      <c r="G221" s="61">
        <v>1</v>
      </c>
      <c r="H221" s="61" t="s">
        <v>31</v>
      </c>
      <c r="I221" s="61"/>
      <c r="J221" s="61">
        <v>5</v>
      </c>
      <c r="K221" s="61">
        <v>29</v>
      </c>
      <c r="L221" s="61">
        <v>3</v>
      </c>
      <c r="M221" s="61" t="s">
        <v>32</v>
      </c>
      <c r="N221" s="3">
        <f t="shared" si="55"/>
        <v>123.84</v>
      </c>
      <c r="O221" s="9">
        <f t="shared" si="56"/>
        <v>123.84</v>
      </c>
      <c r="P221" s="4">
        <f t="shared" si="57"/>
        <v>1.224</v>
      </c>
      <c r="Q221" s="11">
        <f t="shared" si="58"/>
        <v>0.98837209302325568</v>
      </c>
      <c r="R221" s="10">
        <f t="shared" ref="R221:R222" si="60">IF(Q221&lt;=30,O221+P221,O221+O221*0.3)*IF(G221=1,0.4,IF(G221=2,0.75,IF(G221="1 (kas 4 m. 1 k. nerengiamos)",0.52,1)))*IF(D221="olimpinė",1,IF(M221="Ne",0.5,1))*IF(D221="olimpinė",1,IF(J221&lt;8,0,1))*E221*IF(D221="olimpinė",1,IF(K221&lt;16,0,1))*IF(I221&lt;=1,1,1/I221)*IF(OR(A$5="Lietuvos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21" s="8"/>
    </row>
    <row r="222" spans="1:19">
      <c r="A222" s="61">
        <v>8</v>
      </c>
      <c r="B222" s="62" t="s">
        <v>141</v>
      </c>
      <c r="C222" s="12" t="s">
        <v>142</v>
      </c>
      <c r="D222" s="61" t="s">
        <v>29</v>
      </c>
      <c r="E222" s="61">
        <v>1</v>
      </c>
      <c r="F222" s="61" t="s">
        <v>30</v>
      </c>
      <c r="G222" s="61">
        <v>1</v>
      </c>
      <c r="H222" s="61" t="s">
        <v>31</v>
      </c>
      <c r="I222" s="61"/>
      <c r="J222" s="61">
        <v>7</v>
      </c>
      <c r="K222" s="61">
        <v>29</v>
      </c>
      <c r="L222" s="61">
        <v>3</v>
      </c>
      <c r="M222" s="61" t="s">
        <v>32</v>
      </c>
      <c r="N222" s="3">
        <f t="shared" si="55"/>
        <v>123.84</v>
      </c>
      <c r="O222" s="9">
        <f t="shared" si="56"/>
        <v>123.84</v>
      </c>
      <c r="P222" s="4">
        <f t="shared" si="57"/>
        <v>2.448</v>
      </c>
      <c r="Q222" s="11">
        <f t="shared" si="58"/>
        <v>1.9767441860465114</v>
      </c>
      <c r="R222" s="10">
        <f t="shared" si="60"/>
        <v>0</v>
      </c>
      <c r="S222" s="8"/>
    </row>
    <row r="223" spans="1:19" ht="13.9" customHeight="1">
      <c r="A223" s="74" t="s">
        <v>45</v>
      </c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6"/>
      <c r="R223" s="10">
        <f>SUM(R215:R222)</f>
        <v>20.413600000000002</v>
      </c>
      <c r="S223" s="8"/>
    </row>
    <row r="224" spans="1:19" ht="15.75">
      <c r="A224" s="24" t="s">
        <v>46</v>
      </c>
      <c r="B224" s="24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6"/>
      <c r="S224" s="8"/>
    </row>
    <row r="225" spans="1:19">
      <c r="A225" s="49" t="s">
        <v>55</v>
      </c>
      <c r="B225" s="49"/>
      <c r="C225" s="49"/>
      <c r="D225" s="49"/>
      <c r="E225" s="49"/>
      <c r="F225" s="49"/>
      <c r="G225" s="49"/>
      <c r="H225" s="49"/>
      <c r="I225" s="49"/>
      <c r="J225" s="15"/>
      <c r="K225" s="15"/>
      <c r="L225" s="15"/>
      <c r="M225" s="15"/>
      <c r="N225" s="15"/>
      <c r="O225" s="15"/>
      <c r="P225" s="15"/>
      <c r="Q225" s="15"/>
      <c r="R225" s="16"/>
      <c r="S225" s="8"/>
    </row>
    <row r="226" spans="1:19" s="8" customFormat="1">
      <c r="A226" s="49"/>
      <c r="B226" s="49"/>
      <c r="C226" s="49"/>
      <c r="D226" s="49"/>
      <c r="E226" s="49"/>
      <c r="F226" s="49"/>
      <c r="G226" s="49"/>
      <c r="H226" s="49"/>
      <c r="I226" s="49"/>
      <c r="J226" s="15"/>
      <c r="K226" s="15"/>
      <c r="L226" s="15"/>
      <c r="M226" s="15"/>
      <c r="N226" s="15"/>
      <c r="O226" s="15"/>
      <c r="P226" s="15"/>
      <c r="Q226" s="15"/>
      <c r="R226" s="16"/>
    </row>
    <row r="227" spans="1:19">
      <c r="A227" s="77" t="s">
        <v>143</v>
      </c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57"/>
      <c r="R227" s="8"/>
      <c r="S227" s="8"/>
    </row>
    <row r="228" spans="1:19" ht="18">
      <c r="A228" s="79" t="s">
        <v>27</v>
      </c>
      <c r="B228" s="80"/>
      <c r="C228" s="8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7"/>
      <c r="R228" s="8"/>
      <c r="S228" s="8"/>
    </row>
    <row r="229" spans="1:19">
      <c r="A229" s="77" t="s">
        <v>48</v>
      </c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57"/>
      <c r="R229" s="8"/>
      <c r="S229" s="8"/>
    </row>
    <row r="230" spans="1:19">
      <c r="A230" s="61">
        <v>1</v>
      </c>
      <c r="B230" s="62" t="s">
        <v>144</v>
      </c>
      <c r="C230" s="12">
        <v>56</v>
      </c>
      <c r="D230" s="61" t="s">
        <v>29</v>
      </c>
      <c r="E230" s="61">
        <v>1</v>
      </c>
      <c r="F230" s="61" t="s">
        <v>72</v>
      </c>
      <c r="G230" s="61">
        <v>1</v>
      </c>
      <c r="H230" s="61" t="s">
        <v>31</v>
      </c>
      <c r="I230" s="61"/>
      <c r="J230" s="61">
        <v>9</v>
      </c>
      <c r="K230" s="61">
        <v>22</v>
      </c>
      <c r="L230" s="61">
        <v>9</v>
      </c>
      <c r="M230" s="61" t="s">
        <v>32</v>
      </c>
      <c r="N230" s="3">
        <f t="shared" ref="N230:N239" si="61">(IF(F230="OŽ",IF(L230=1,550.8,IF(L230=2,426.38,IF(L230=3,342.14,IF(L230=4,181.44,IF(L230=5,168.48,IF(L230=6,155.52,IF(L230=7,148.5,IF(L230=8,144,0))))))))+IF(L230&lt;=8,0,IF(L230&lt;=16,137.7,IF(L230&lt;=24,108,IF(L230&lt;=32,80.1,IF(L230&lt;=36,52.2,0)))))-IF(L230&lt;=8,0,IF(L230&lt;=16,(L230-9)*2.754,IF(L230&lt;=24,(L230-17)* 2.754,IF(L230&lt;=32,(L230-25)* 2.754,IF(L230&lt;=36,(L230-33)*2.754,0))))),0)+IF(F230="PČ",IF(L230=1,449,IF(L230=2,314.6,IF(L230=3,238,IF(L230=4,172,IF(L230=5,159,IF(L230=6,145,IF(L230=7,132,IF(L230=8,119,0))))))))+IF(L230&lt;=8,0,IF(L230&lt;=16,88,IF(L230&lt;=24,55,IF(L230&lt;=32,22,0))))-IF(L230&lt;=8,0,IF(L230&lt;=16,(L230-9)*2.245,IF(L230&lt;=24,(L230-17)*2.245,IF(L230&lt;=32,(L230-25)*2.245,0)))),0)+IF(F230="PČneol",IF(L230=1,85,IF(L230=2,64.61,IF(L230=3,50.76,IF(L230=4,16.25,IF(L230=5,15,IF(L230=6,13.75,IF(L230=7,12.5,IF(L230=8,11.25,0))))))))+IF(L230&lt;=8,0,IF(L230&lt;=16,9,0))-IF(L230&lt;=8,0,IF(L230&lt;=16,(L230-9)*0.425,0)),0)+IF(F230="PŽ",IF(L230=1,85,IF(L230=2,59.5,IF(L230=3,45,IF(L230=4,32.5,IF(L230=5,30,IF(L230=6,27.5,IF(L230=7,25,IF(L230=8,22.5,0))))))))+IF(L230&lt;=8,0,IF(L230&lt;=16,19,IF(L230&lt;=24,13,IF(L230&lt;=32,8,0))))-IF(L230&lt;=8,0,IF(L230&lt;=16,(L230-9)*0.425,IF(L230&lt;=24,(L230-17)*0.425,IF(L230&lt;=32,(L230-25)*0.425,0)))),0)+IF(F230="EČ",IF(L230=1,204,IF(L230=2,156.24,IF(L230=3,123.84,IF(L230=4,72,IF(L230=5,66,IF(L230=6,60,IF(L230=7,54,IF(L230=8,48,0))))))))+IF(L230&lt;=8,0,IF(L230&lt;=16,40,IF(L230&lt;=24,25,0)))-IF(L230&lt;=8,0,IF(L230&lt;=16,(L230-9)*1.02,IF(L230&lt;=24,(L230-17)*1.02,0))),0)+IF(F230="EČneol",IF(L230=1,68,IF(L230=2,51.69,IF(L230=3,40.61,IF(L230=4,13,IF(L230=5,12,IF(L230=6,11,IF(L230=7,10,IF(L230=8,9,0)))))))))+IF(F230="EŽ",IF(L230=1,68,IF(L230=2,47.6,IF(L230=3,36,IF(L230=4,18,IF(L230=5,16.5,IF(L230=6,15,IF(L230=7,13.5,IF(L230=8,12,0))))))))+IF(L230&lt;=8,0,IF(L230&lt;=16,10,IF(L230&lt;=24,6,0)))-IF(L230&lt;=8,0,IF(L230&lt;=16,(L230-9)*0.34,IF(L230&lt;=24,(L230-17)*0.34,0))),0)+IF(F230="PT",IF(L230=1,68,IF(L230=2,52.08,IF(L230=3,41.28,IF(L230=4,24,IF(L230=5,22,IF(L230=6,20,IF(L230=7,18,IF(L230=8,16,0))))))))+IF(L230&lt;=8,0,IF(L230&lt;=16,13,IF(L230&lt;=24,9,IF(L230&lt;=32,4,0))))-IF(L230&lt;=8,0,IF(L230&lt;=16,(L230-9)*0.34,IF(L230&lt;=24,(L230-17)*0.34,IF(L230&lt;=32,(L230-25)*0.34,0)))),0)+IF(F230="JOŽ",IF(L230=1,85,IF(L230=2,59.5,IF(L230=3,45,IF(L230=4,32.5,IF(L230=5,30,IF(L230=6,27.5,IF(L230=7,25,IF(L230=8,22.5,0))))))))+IF(L230&lt;=8,0,IF(L230&lt;=16,19,IF(L230&lt;=24,13,0)))-IF(L230&lt;=8,0,IF(L230&lt;=16,(L230-9)*0.425,IF(L230&lt;=24,(L230-17)*0.425,0))),0)+IF(F230="JPČ",IF(L230=1,68,IF(L230=2,47.6,IF(L230=3,36,IF(L230=4,26,IF(L230=5,24,IF(L230=6,22,IF(L230=7,20,IF(L230=8,18,0))))))))+IF(L230&lt;=8,0,IF(L230&lt;=16,13,IF(L230&lt;=24,9,0)))-IF(L230&lt;=8,0,IF(L230&lt;=16,(L230-9)*0.34,IF(L230&lt;=24,(L230-17)*0.34,0))),0)+IF(F230="JEČ",IF(L230=1,34,IF(L230=2,26.04,IF(L230=3,20.6,IF(L230=4,12,IF(L230=5,11,IF(L230=6,10,IF(L230=7,9,IF(L230=8,8,0))))))))+IF(L230&lt;=8,0,IF(L230&lt;=16,6,0))-IF(L230&lt;=8,0,IF(L230&lt;=16,(L230-9)*0.17,0)),0)+IF(F230="JEOF",IF(L230=1,34,IF(L230=2,26.04,IF(L230=3,20.6,IF(L230=4,12,IF(L230=5,11,IF(L230=6,10,IF(L230=7,9,IF(L230=8,8,0))))))))+IF(L230&lt;=8,0,IF(L230&lt;=16,6,0))-IF(L230&lt;=8,0,IF(L230&lt;=16,(L230-9)*0.17,0)),0)+IF(F230="JnPČ",IF(L230=1,51,IF(L230=2,35.7,IF(L230=3,27,IF(L230=4,19.5,IF(L230=5,18,IF(L230=6,16.5,IF(L230=7,15,IF(L230=8,13.5,0))))))))+IF(L230&lt;=8,0,IF(L230&lt;=16,10,0))-IF(L230&lt;=8,0,IF(L230&lt;=16,(L230-9)*0.255,0)),0)+IF(F230="JnEČ",IF(L230=1,25.5,IF(L230=2,19.53,IF(L230=3,15.48,IF(L230=4,9,IF(L230=5,8.25,IF(L230=6,7.5,IF(L230=7,6.75,IF(L230=8,6,0))))))))+IF(L230&lt;=8,0,IF(L230&lt;=16,5,0))-IF(L230&lt;=8,0,IF(L230&lt;=16,(L230-9)*0.1275,0)),0)+IF(F230="JčPČ",IF(L230=1,21.25,IF(L230=2,14.5,IF(L230=3,11.5,IF(L230=4,7,IF(L230=5,6.5,IF(L230=6,6,IF(L230=7,5.5,IF(L230=8,5,0))))))))+IF(L230&lt;=8,0,IF(L230&lt;=16,4,0))-IF(L230&lt;=8,0,IF(L230&lt;=16,(L230-9)*0.10625,0)),0)+IF(F230="JčEČ",IF(L230=1,17,IF(L230=2,13.02,IF(L230=3,10.32,IF(L230=4,6,IF(L230=5,5.5,IF(L230=6,5,IF(L230=7,4.5,IF(L230=8,4,0))))))))+IF(L230&lt;=8,0,IF(L230&lt;=16,3,0))-IF(L230&lt;=8,0,IF(L230&lt;=16,(L230-9)*0.085,0)),0)+IF(F230="NEAK",IF(L230=1,11.48,IF(L230=2,8.79,IF(L230=3,6.97,IF(L230=4,4.05,IF(L230=5,3.71,IF(L230=6,3.38,IF(L230=7,3.04,IF(L230=8,2.7,0))))))))+IF(L230&lt;=8,0,IF(L230&lt;=16,2,IF(L230&lt;=24,1.3,0)))-IF(L230&lt;=8,0,IF(L230&lt;=16,(L230-9)*0.0574,IF(L230&lt;=24,(L230-17)*0.0574,0))),0))*IF(L230&lt;4,1,IF(OR(F230="PČ",F230="PŽ",F230="PT"),IF(J230&lt;32,J230/32,1),1))* IF(L230&lt;4,1,IF(OR(F230="EČ",F230="EŽ",F230="JOŽ",F230="JPČ",F230="NEAK"),IF(J230&lt;24,J230/24,1),1))*IF(L230&lt;4,1,IF(OR(F230="PČneol",F230="JEČ",F230="JEOF",F230="JnPČ",F230="JnEČ",F230="JčPČ",F230="JčEČ"),IF(J230&lt;16,J230/16,1),1))*IF(L230&lt;4,1,IF(F230="EČneol",IF(J230&lt;8,J230/8,1),1))</f>
        <v>2.8125</v>
      </c>
      <c r="O230" s="9">
        <f t="shared" ref="O230:O239" si="62">IF(F230="OŽ",N230,IF(H230="Ne",IF(J230*0.3&lt;=J230-L230,N230,0),IF(J230*0.1&lt;=J230-L230,N230,0)))</f>
        <v>0</v>
      </c>
      <c r="P230" s="4">
        <f t="shared" ref="P230:P239" si="63">IF(O230=0,0,IF(F230="OŽ",IF(L230&gt;35,0,IF(J230&gt;35,(36-L230)*1.6524,((36-L230)-(36-J230))*1.6524)),0)+IF(F230="PČ",IF(L230&gt;31,0,IF(J230&gt;31,(32-L230)*1.347,((32-L230)-(32-J230))*1.347)),0)+ IF(F230="PČneol",IF(L230&gt;15,0,IF(J230&gt;15,(16-L230)*0.255,((16-L230)-(16-J230))*0.255)),0)+IF(F230="PŽ",IF(L230&gt;31,0,IF(J230&gt;31,(32-L230)*0.255,((32-L230)-(32-J230))*0.255)),0)+IF(F230="EČ",IF(L230&gt;23,0,IF(J230&gt;23,(24-L230)*0.612,((24-L230)-(24-J230))*0.612)),0)+IF(F230="EČneol",IF(L230&gt;7,0,IF(J230&gt;7,(8-L230)*0.204,((8-L230)-(8-J230))*0.204)),0)+IF(F230="EŽ",IF(L230&gt;23,0,IF(J230&gt;23,(24-L230)*0.204,((24-L230)-(24-J230))*0.204)),0)+IF(F230="PT",IF(L230&gt;31,0,IF(J230&gt;31,(32-L230)*0.204,((32-L230)-(32-J230))*0.204)),0)+IF(F230="JOŽ",IF(L230&gt;23,0,IF(J230&gt;23,(24-L230)*0.255,((24-L230)-(24-J230))*0.255)),0)+IF(F230="JPČ",IF(L230&gt;23,0,IF(J230&gt;23,(24-L230)*0.204,((24-L230)-(24-J230))*0.204)),0)+IF(F230="JEČ",IF(L230&gt;15,0,IF(J230&gt;15,(16-L230)*0.102,((16-L230)-(16-J230))*0.102)),0)+IF(F230="JEOF",IF(L230&gt;15,0,IF(J230&gt;15,(16-L230)*0.102,((16-L230)-(16-J230))*0.102)),0)+IF(F230="JnPČ",IF(L230&gt;15,0,IF(J230&gt;15,(16-L230)*0.153,((16-L230)-(16-J230))*0.153)),0)+IF(F230="JnEČ",IF(L230&gt;15,0,IF(J230&gt;15,(16-L230)*0.0765,((16-L230)-(16-J230))*0.0765)),0)+IF(F230="JčPČ",IF(L230&gt;15,0,IF(J230&gt;15,(16-L230)*0.06375,((16-L230)-(16-J230))*0.06375)),0)+IF(F230="JčEČ",IF(L230&gt;15,0,IF(J230&gt;15,(16-L230)*0.051,((16-L230)-(16-J230))*0.051)),0)+IF(F230="NEAK",IF(L230&gt;23,0,IF(J230&gt;23,(24-L230)*0.03444,((24-L230)-(24-J230))*0.03444)),0))</f>
        <v>0</v>
      </c>
      <c r="Q230" s="11">
        <f t="shared" ref="Q230:Q239" si="64">IF(ISERROR(P230*100/N230),0,(P230*100/N230))</f>
        <v>0</v>
      </c>
      <c r="R230" s="10">
        <f t="shared" ref="R230:R239" si="65">IF(Q230&lt;=30,O230+P230,O230+O230*0.3)*IF(G230=1,0.4,IF(G230=2,0.75,IF(G230="1 (kas 4 m. 1 k. nerengiamos)",0.52,1)))*IF(D230="olimpinė",1,IF(M230="Ne",0.5,1))*IF(D230="olimpinė",1,IF(J230&lt;8,0,1))*E230*IF(D230="olimpinė",1,IF(K230&lt;16,0,1))*IF(I230&lt;=1,1,1/I230)*IF(OR(A$5="Lietuvos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30" s="8"/>
    </row>
    <row r="231" spans="1:19">
      <c r="A231" s="61">
        <v>2</v>
      </c>
      <c r="B231" s="62" t="s">
        <v>145</v>
      </c>
      <c r="C231" s="12" t="s">
        <v>114</v>
      </c>
      <c r="D231" s="61" t="s">
        <v>29</v>
      </c>
      <c r="E231" s="61">
        <v>1</v>
      </c>
      <c r="F231" s="61" t="s">
        <v>72</v>
      </c>
      <c r="G231" s="61">
        <v>1</v>
      </c>
      <c r="H231" s="61" t="s">
        <v>31</v>
      </c>
      <c r="I231" s="61"/>
      <c r="J231" s="61">
        <v>11</v>
      </c>
      <c r="K231" s="61">
        <v>22</v>
      </c>
      <c r="L231" s="61">
        <v>5</v>
      </c>
      <c r="M231" s="61" t="s">
        <v>32</v>
      </c>
      <c r="N231" s="3">
        <f t="shared" si="61"/>
        <v>5.671875</v>
      </c>
      <c r="O231" s="9">
        <f t="shared" si="62"/>
        <v>5.671875</v>
      </c>
      <c r="P231" s="4">
        <f t="shared" si="63"/>
        <v>0.45899999999999996</v>
      </c>
      <c r="Q231" s="11">
        <f t="shared" si="64"/>
        <v>8.0925619834710734</v>
      </c>
      <c r="R231" s="10">
        <f t="shared" si="65"/>
        <v>2.45235</v>
      </c>
      <c r="S231" s="8"/>
    </row>
    <row r="232" spans="1:19">
      <c r="A232" s="61">
        <v>3</v>
      </c>
      <c r="B232" s="62" t="s">
        <v>146</v>
      </c>
      <c r="C232" s="12">
        <v>81</v>
      </c>
      <c r="D232" s="61" t="s">
        <v>29</v>
      </c>
      <c r="E232" s="61">
        <v>1</v>
      </c>
      <c r="F232" s="61" t="s">
        <v>72</v>
      </c>
      <c r="G232" s="61">
        <v>1</v>
      </c>
      <c r="H232" s="61" t="s">
        <v>31</v>
      </c>
      <c r="I232" s="61"/>
      <c r="J232" s="61">
        <v>12</v>
      </c>
      <c r="K232" s="61">
        <v>22</v>
      </c>
      <c r="L232" s="61">
        <v>8</v>
      </c>
      <c r="M232" s="61" t="s">
        <v>32</v>
      </c>
      <c r="N232" s="3">
        <f t="shared" si="61"/>
        <v>4.5</v>
      </c>
      <c r="O232" s="9">
        <f t="shared" si="62"/>
        <v>4.5</v>
      </c>
      <c r="P232" s="4">
        <f t="shared" si="63"/>
        <v>0.30599999999999999</v>
      </c>
      <c r="Q232" s="11">
        <f t="shared" si="64"/>
        <v>6.8</v>
      </c>
      <c r="R232" s="10">
        <f t="shared" si="65"/>
        <v>1.9224000000000001</v>
      </c>
      <c r="S232" s="8"/>
    </row>
    <row r="233" spans="1:19">
      <c r="A233" s="61">
        <v>4</v>
      </c>
      <c r="B233" s="62" t="s">
        <v>147</v>
      </c>
      <c r="C233" s="12">
        <v>75</v>
      </c>
      <c r="D233" s="61" t="s">
        <v>29</v>
      </c>
      <c r="E233" s="61">
        <v>1</v>
      </c>
      <c r="F233" s="61" t="s">
        <v>72</v>
      </c>
      <c r="G233" s="61">
        <v>1</v>
      </c>
      <c r="H233" s="61" t="s">
        <v>31</v>
      </c>
      <c r="I233" s="61"/>
      <c r="J233" s="61">
        <v>11</v>
      </c>
      <c r="K233" s="61">
        <v>22</v>
      </c>
      <c r="L233" s="61">
        <v>9</v>
      </c>
      <c r="M233" s="61" t="s">
        <v>32</v>
      </c>
      <c r="N233" s="3">
        <f t="shared" si="61"/>
        <v>3.4375</v>
      </c>
      <c r="O233" s="9">
        <f t="shared" si="62"/>
        <v>0</v>
      </c>
      <c r="P233" s="4">
        <f t="shared" si="63"/>
        <v>0</v>
      </c>
      <c r="Q233" s="11">
        <f t="shared" si="64"/>
        <v>0</v>
      </c>
      <c r="R233" s="10">
        <f t="shared" si="65"/>
        <v>0</v>
      </c>
      <c r="S233" s="8"/>
    </row>
    <row r="234" spans="1:19">
      <c r="A234" s="61">
        <v>5</v>
      </c>
      <c r="B234" s="62" t="s">
        <v>118</v>
      </c>
      <c r="C234" s="12">
        <v>65</v>
      </c>
      <c r="D234" s="61" t="s">
        <v>29</v>
      </c>
      <c r="E234" s="61">
        <v>1</v>
      </c>
      <c r="F234" s="61" t="s">
        <v>72</v>
      </c>
      <c r="G234" s="61">
        <v>1</v>
      </c>
      <c r="H234" s="61" t="s">
        <v>31</v>
      </c>
      <c r="I234" s="61"/>
      <c r="J234" s="61">
        <v>11</v>
      </c>
      <c r="K234" s="61">
        <v>22</v>
      </c>
      <c r="L234" s="61">
        <v>9</v>
      </c>
      <c r="M234" s="61" t="s">
        <v>32</v>
      </c>
      <c r="N234" s="3">
        <f t="shared" si="61"/>
        <v>3.4375</v>
      </c>
      <c r="O234" s="9">
        <f t="shared" si="62"/>
        <v>0</v>
      </c>
      <c r="P234" s="4">
        <f t="shared" si="63"/>
        <v>0</v>
      </c>
      <c r="Q234" s="11">
        <f t="shared" si="64"/>
        <v>0</v>
      </c>
      <c r="R234" s="10">
        <f t="shared" si="65"/>
        <v>0</v>
      </c>
      <c r="S234" s="8"/>
    </row>
    <row r="235" spans="1:19">
      <c r="A235" s="61">
        <v>6</v>
      </c>
      <c r="B235" s="62" t="s">
        <v>148</v>
      </c>
      <c r="C235" s="12">
        <v>68</v>
      </c>
      <c r="D235" s="61" t="s">
        <v>29</v>
      </c>
      <c r="E235" s="61">
        <v>1</v>
      </c>
      <c r="F235" s="61" t="s">
        <v>67</v>
      </c>
      <c r="G235" s="61">
        <v>1</v>
      </c>
      <c r="H235" s="61" t="s">
        <v>31</v>
      </c>
      <c r="I235" s="61"/>
      <c r="J235" s="61">
        <v>9</v>
      </c>
      <c r="K235" s="61">
        <v>22</v>
      </c>
      <c r="L235" s="61">
        <v>7</v>
      </c>
      <c r="M235" s="61" t="s">
        <v>32</v>
      </c>
      <c r="N235" s="3">
        <f t="shared" si="61"/>
        <v>5.0625</v>
      </c>
      <c r="O235" s="9">
        <f t="shared" si="62"/>
        <v>0</v>
      </c>
      <c r="P235" s="4">
        <f t="shared" si="63"/>
        <v>0</v>
      </c>
      <c r="Q235" s="11">
        <f t="shared" si="64"/>
        <v>0</v>
      </c>
      <c r="R235" s="10">
        <f t="shared" si="65"/>
        <v>0</v>
      </c>
      <c r="S235" s="8"/>
    </row>
    <row r="236" spans="1:19">
      <c r="A236" s="61">
        <v>7</v>
      </c>
      <c r="B236" s="62" t="s">
        <v>149</v>
      </c>
      <c r="C236" s="12">
        <v>87</v>
      </c>
      <c r="D236" s="61" t="s">
        <v>29</v>
      </c>
      <c r="E236" s="61">
        <v>1</v>
      </c>
      <c r="F236" s="61" t="s">
        <v>72</v>
      </c>
      <c r="G236" s="61">
        <v>1</v>
      </c>
      <c r="H236" s="61" t="s">
        <v>31</v>
      </c>
      <c r="I236" s="61"/>
      <c r="J236" s="61">
        <v>11</v>
      </c>
      <c r="K236" s="61">
        <v>22</v>
      </c>
      <c r="L236" s="61">
        <v>10</v>
      </c>
      <c r="M236" s="61" t="s">
        <v>32</v>
      </c>
      <c r="N236" s="3">
        <f t="shared" si="61"/>
        <v>3.3498437499999998</v>
      </c>
      <c r="O236" s="9">
        <f t="shared" si="62"/>
        <v>0</v>
      </c>
      <c r="P236" s="4">
        <f t="shared" si="63"/>
        <v>0</v>
      </c>
      <c r="Q236" s="11">
        <f t="shared" si="64"/>
        <v>0</v>
      </c>
      <c r="R236" s="10">
        <f t="shared" si="65"/>
        <v>0</v>
      </c>
      <c r="S236" s="8"/>
    </row>
    <row r="237" spans="1:19">
      <c r="A237" s="61">
        <v>8</v>
      </c>
      <c r="B237" s="62" t="s">
        <v>150</v>
      </c>
      <c r="C237" s="12">
        <v>60</v>
      </c>
      <c r="D237" s="61" t="s">
        <v>29</v>
      </c>
      <c r="E237" s="61">
        <v>1</v>
      </c>
      <c r="F237" s="61" t="s">
        <v>72</v>
      </c>
      <c r="G237" s="61">
        <v>1</v>
      </c>
      <c r="H237" s="61" t="s">
        <v>31</v>
      </c>
      <c r="I237" s="61"/>
      <c r="J237" s="61">
        <v>11</v>
      </c>
      <c r="K237" s="61">
        <v>22</v>
      </c>
      <c r="L237" s="61">
        <v>7</v>
      </c>
      <c r="M237" s="61" t="s">
        <v>32</v>
      </c>
      <c r="N237" s="3">
        <f t="shared" si="61"/>
        <v>4.640625</v>
      </c>
      <c r="O237" s="9">
        <f t="shared" si="62"/>
        <v>4.640625</v>
      </c>
      <c r="P237" s="4">
        <f t="shared" si="63"/>
        <v>0.30599999999999999</v>
      </c>
      <c r="Q237" s="11">
        <f t="shared" si="64"/>
        <v>6.5939393939393938</v>
      </c>
      <c r="R237" s="10">
        <f t="shared" si="65"/>
        <v>1.97865</v>
      </c>
      <c r="S237" s="8"/>
    </row>
    <row r="238" spans="1:19">
      <c r="A238" s="61">
        <v>9</v>
      </c>
      <c r="B238" s="62" t="s">
        <v>151</v>
      </c>
      <c r="C238" s="12">
        <v>52</v>
      </c>
      <c r="D238" s="61" t="s">
        <v>29</v>
      </c>
      <c r="E238" s="61">
        <v>1</v>
      </c>
      <c r="F238" s="61" t="s">
        <v>72</v>
      </c>
      <c r="G238" s="61">
        <v>1</v>
      </c>
      <c r="H238" s="61" t="s">
        <v>31</v>
      </c>
      <c r="I238" s="61"/>
      <c r="J238" s="61">
        <v>9</v>
      </c>
      <c r="K238" s="61">
        <v>22</v>
      </c>
      <c r="L238" s="61">
        <v>7</v>
      </c>
      <c r="M238" s="61" t="s">
        <v>32</v>
      </c>
      <c r="N238" s="3">
        <f t="shared" si="61"/>
        <v>3.796875</v>
      </c>
      <c r="O238" s="9">
        <f t="shared" si="62"/>
        <v>0</v>
      </c>
      <c r="P238" s="4">
        <f t="shared" si="63"/>
        <v>0</v>
      </c>
      <c r="Q238" s="11">
        <f t="shared" si="64"/>
        <v>0</v>
      </c>
      <c r="R238" s="10">
        <f t="shared" si="65"/>
        <v>0</v>
      </c>
      <c r="S238" s="8"/>
    </row>
    <row r="239" spans="1:19" ht="25.5">
      <c r="A239" s="61">
        <v>10</v>
      </c>
      <c r="B239" s="62" t="s">
        <v>152</v>
      </c>
      <c r="C239" s="12">
        <v>56</v>
      </c>
      <c r="D239" s="61" t="s">
        <v>29</v>
      </c>
      <c r="E239" s="61">
        <v>1</v>
      </c>
      <c r="F239" s="61" t="s">
        <v>72</v>
      </c>
      <c r="G239" s="61">
        <v>1</v>
      </c>
      <c r="H239" s="61" t="s">
        <v>31</v>
      </c>
      <c r="I239" s="61"/>
      <c r="J239" s="61">
        <v>11</v>
      </c>
      <c r="K239" s="61">
        <v>22</v>
      </c>
      <c r="L239" s="61">
        <v>3</v>
      </c>
      <c r="M239" s="61" t="s">
        <v>32</v>
      </c>
      <c r="N239" s="3">
        <f t="shared" si="61"/>
        <v>15.48</v>
      </c>
      <c r="O239" s="9">
        <f t="shared" si="62"/>
        <v>15.48</v>
      </c>
      <c r="P239" s="4">
        <f t="shared" si="63"/>
        <v>0.61199999999999999</v>
      </c>
      <c r="Q239" s="11">
        <f t="shared" si="64"/>
        <v>3.9534883720930227</v>
      </c>
      <c r="R239" s="10">
        <f t="shared" si="65"/>
        <v>6.4367999999999999</v>
      </c>
      <c r="S239" s="8"/>
    </row>
    <row r="240" spans="1:19">
      <c r="A240" s="74" t="s">
        <v>45</v>
      </c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6"/>
      <c r="R240" s="10">
        <f>SUM(R230:R239)</f>
        <v>12.7902</v>
      </c>
      <c r="S240" s="8"/>
    </row>
    <row r="241" spans="1:19" ht="30">
      <c r="A241" s="24" t="s">
        <v>46</v>
      </c>
      <c r="B241" s="24"/>
      <c r="C241" s="15" t="s">
        <v>153</v>
      </c>
      <c r="D241" s="15" t="s">
        <v>154</v>
      </c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6"/>
      <c r="S241" s="8"/>
    </row>
    <row r="242" spans="1:19">
      <c r="A242" s="49" t="s">
        <v>55</v>
      </c>
      <c r="B242" s="49"/>
      <c r="C242" s="49"/>
      <c r="D242" s="49"/>
      <c r="E242" s="49"/>
      <c r="F242" s="49"/>
      <c r="G242" s="49"/>
      <c r="H242" s="49"/>
      <c r="I242" s="49"/>
      <c r="J242" s="15"/>
      <c r="K242" s="15"/>
      <c r="L242" s="15"/>
      <c r="M242" s="15"/>
      <c r="N242" s="15"/>
      <c r="O242" s="15"/>
      <c r="P242" s="15"/>
      <c r="Q242" s="15"/>
      <c r="R242" s="16"/>
      <c r="S242" s="8"/>
    </row>
    <row r="243" spans="1:19" s="8" customFormat="1">
      <c r="A243" s="49"/>
      <c r="B243" s="49"/>
      <c r="C243" s="49"/>
      <c r="D243" s="49"/>
      <c r="E243" s="49"/>
      <c r="F243" s="49"/>
      <c r="G243" s="49"/>
      <c r="H243" s="49"/>
      <c r="I243" s="49"/>
      <c r="J243" s="15"/>
      <c r="K243" s="15"/>
      <c r="L243" s="15"/>
      <c r="M243" s="15"/>
      <c r="N243" s="15"/>
      <c r="O243" s="15"/>
      <c r="P243" s="15"/>
      <c r="Q243" s="15"/>
      <c r="R243" s="16"/>
    </row>
    <row r="244" spans="1:19">
      <c r="A244" s="77" t="s">
        <v>155</v>
      </c>
      <c r="B244" s="78"/>
      <c r="C244" s="78"/>
      <c r="D244" s="78"/>
      <c r="E244" s="78"/>
      <c r="F244" s="78"/>
      <c r="G244" s="78"/>
      <c r="H244" s="78"/>
      <c r="I244" s="78" t="s">
        <v>155</v>
      </c>
      <c r="J244" s="78"/>
      <c r="K244" s="78"/>
      <c r="L244" s="78"/>
      <c r="M244" s="78"/>
      <c r="N244" s="78"/>
      <c r="O244" s="78"/>
      <c r="P244" s="78"/>
      <c r="Q244" s="57"/>
      <c r="R244" s="8"/>
      <c r="S244" s="8"/>
    </row>
    <row r="245" spans="1:19" ht="18">
      <c r="A245" s="79" t="s">
        <v>27</v>
      </c>
      <c r="B245" s="80"/>
      <c r="C245" s="8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7"/>
      <c r="R245" s="8"/>
      <c r="S245" s="8"/>
    </row>
    <row r="246" spans="1:19">
      <c r="A246" s="77" t="s">
        <v>48</v>
      </c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57"/>
      <c r="R246" s="8"/>
      <c r="S246" s="8"/>
    </row>
    <row r="247" spans="1:19">
      <c r="A247" s="61">
        <v>1</v>
      </c>
      <c r="B247" s="61" t="s">
        <v>156</v>
      </c>
      <c r="C247" s="12">
        <v>80</v>
      </c>
      <c r="D247" s="61" t="s">
        <v>29</v>
      </c>
      <c r="E247" s="61">
        <v>1</v>
      </c>
      <c r="F247" s="61" t="s">
        <v>88</v>
      </c>
      <c r="G247" s="61">
        <v>1</v>
      </c>
      <c r="H247" s="61" t="s">
        <v>31</v>
      </c>
      <c r="I247" s="61"/>
      <c r="J247" s="61">
        <v>4</v>
      </c>
      <c r="K247" s="61">
        <v>31</v>
      </c>
      <c r="L247" s="61">
        <v>3</v>
      </c>
      <c r="M247" s="61" t="s">
        <v>32</v>
      </c>
      <c r="N247" s="3">
        <v>36</v>
      </c>
      <c r="O247" s="9">
        <f t="shared" ref="O247:O250" si="66">IF(F247="OŽ",N247,IF(H247="Ne",IF(J247*0.3&lt;=J247-L247,N247,0),IF(J247*0.1&lt;=J247-L247,N247,0)))</f>
        <v>0</v>
      </c>
      <c r="P247" s="4">
        <f t="shared" ref="P247:P250" si="67">IF(O247=0,0,IF(F247="OŽ",IF(L247&gt;35,0,IF(J247&gt;35,(36-L247)*1.6524,((36-L247)-(36-J247))*1.6524)),0)+IF(F247="PČ",IF(L247&gt;31,0,IF(J247&gt;31,(32-L247)*1.347,((32-L247)-(32-J247))*1.347)),0)+ IF(F247="PČneol",IF(L247&gt;15,0,IF(J247&gt;15,(16-L247)*0.255,((16-L247)-(16-J247))*0.255)),0)+IF(F247="PŽ",IF(L247&gt;31,0,IF(J247&gt;31,(32-L247)*0.255,((32-L247)-(32-J247))*0.255)),0)+IF(F247="EČ",IF(L247&gt;23,0,IF(J247&gt;23,(24-L247)*0.612,((24-L247)-(24-J247))*0.612)),0)+IF(F247="EČneol",IF(L247&gt;7,0,IF(J247&gt;7,(8-L247)*0.204,((8-L247)-(8-J247))*0.204)),0)+IF(F247="EŽ",IF(L247&gt;23,0,IF(J247&gt;23,(24-L247)*0.204,((24-L247)-(24-J247))*0.204)),0)+IF(F247="PT",IF(L247&gt;31,0,IF(J247&gt;31,(32-L247)*0.204,((32-L247)-(32-J247))*0.204)),0)+IF(F247="JOŽ",IF(L247&gt;23,0,IF(J247&gt;23,(24-L247)*0.255,((24-L247)-(24-J247))*0.255)),0)+IF(F247="JPČ",IF(L247&gt;23,0,IF(J247&gt;23,(24-L247)*0.204,((24-L247)-(24-J247))*0.204)),0)+IF(F247="JEČ",IF(L247&gt;15,0,IF(J247&gt;15,(16-L247)*0.102,((16-L247)-(16-J247))*0.102)),0)+IF(F247="JEOF",IF(L247&gt;15,0,IF(J247&gt;15,(16-L247)*0.102,((16-L247)-(16-J247))*0.102)),0)+IF(F247="JnPČ",IF(L247&gt;15,0,IF(J247&gt;15,(16-L247)*0.153,((16-L247)-(16-J247))*0.153)),0)+IF(F247="JnEČ",IF(L247&gt;15,0,IF(J247&gt;15,(16-L247)*0.0765,((16-L247)-(16-J247))*0.0765)),0)+IF(F247="JčPČ",IF(L247&gt;15,0,IF(J247&gt;15,(16-L247)*0.06375,((16-L247)-(16-J247))*0.06375)),0)+IF(F247="JčEČ",IF(L247&gt;15,0,IF(J247&gt;15,(16-L247)*0.051,((16-L247)-(16-J247))*0.051)),0)+IF(F247="NEAK",IF(L247&gt;23,0,IF(J247&gt;23,(24-L247)*0.03444,((24-L247)-(24-J247))*0.03444)),0))</f>
        <v>0</v>
      </c>
      <c r="Q247" s="11">
        <f t="shared" ref="Q247:Q250" si="68">IF(ISERROR(P247*100/N247),0,(P247*100/N247))</f>
        <v>0</v>
      </c>
      <c r="R247" s="10">
        <f t="shared" ref="R247" si="69">IF(Q247&lt;=30,O247+P247,O247+O247*0.3)*IF(G247=1,0.4,IF(G247=2,0.75,IF(G247="1 (kas 4 m. 1 k. nerengiamos)",0.52,1)))*IF(D247="olimpinė",1,IF(M247="Ne",0.5,1))*IF(D247="olimpinė",1,IF(J247&lt;8,0,1))*E247*IF(D247="olimpinė",1,IF(K247&lt;16,0,1))*IF(I247&lt;=1,1,1/I247)*IF(OR(A$5="Lietuvos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47" s="8"/>
    </row>
    <row r="248" spans="1:19" ht="30">
      <c r="A248" s="61">
        <v>2</v>
      </c>
      <c r="B248" s="61" t="s">
        <v>152</v>
      </c>
      <c r="C248" s="12">
        <v>56</v>
      </c>
      <c r="D248" s="61" t="s">
        <v>29</v>
      </c>
      <c r="E248" s="61">
        <v>1</v>
      </c>
      <c r="F248" s="61" t="s">
        <v>89</v>
      </c>
      <c r="G248" s="61">
        <v>1</v>
      </c>
      <c r="H248" s="61" t="s">
        <v>31</v>
      </c>
      <c r="I248" s="61"/>
      <c r="J248" s="61">
        <v>13</v>
      </c>
      <c r="K248" s="61">
        <v>31</v>
      </c>
      <c r="L248" s="61">
        <v>9</v>
      </c>
      <c r="M248" s="61" t="s">
        <v>32</v>
      </c>
      <c r="N248" s="3">
        <v>8</v>
      </c>
      <c r="O248" s="9">
        <f t="shared" si="66"/>
        <v>8</v>
      </c>
      <c r="P248" s="4">
        <f t="shared" si="67"/>
        <v>0.61199999999999999</v>
      </c>
      <c r="Q248" s="11">
        <f t="shared" si="68"/>
        <v>7.6499999999999995</v>
      </c>
      <c r="R248" s="10">
        <v>0</v>
      </c>
      <c r="S248" s="8"/>
    </row>
    <row r="249" spans="1:19">
      <c r="A249" s="61">
        <v>3</v>
      </c>
      <c r="B249" s="61" t="s">
        <v>118</v>
      </c>
      <c r="C249" s="12">
        <v>65</v>
      </c>
      <c r="D249" s="61" t="s">
        <v>29</v>
      </c>
      <c r="E249" s="61">
        <v>1</v>
      </c>
      <c r="F249" s="61" t="s">
        <v>89</v>
      </c>
      <c r="G249" s="61">
        <v>1</v>
      </c>
      <c r="H249" s="61" t="s">
        <v>31</v>
      </c>
      <c r="I249" s="61"/>
      <c r="J249" s="61">
        <v>13</v>
      </c>
      <c r="K249" s="61">
        <v>31</v>
      </c>
      <c r="L249" s="61">
        <v>9</v>
      </c>
      <c r="M249" s="61" t="s">
        <v>32</v>
      </c>
      <c r="N249" s="3">
        <v>8</v>
      </c>
      <c r="O249" s="9">
        <f t="shared" si="66"/>
        <v>8</v>
      </c>
      <c r="P249" s="4">
        <f t="shared" si="67"/>
        <v>0.61199999999999999</v>
      </c>
      <c r="Q249" s="11">
        <f t="shared" si="68"/>
        <v>7.6499999999999995</v>
      </c>
      <c r="R249" s="10">
        <v>0</v>
      </c>
      <c r="S249" s="8"/>
    </row>
    <row r="250" spans="1:19">
      <c r="A250" s="61">
        <v>4</v>
      </c>
      <c r="B250" s="61" t="s">
        <v>145</v>
      </c>
      <c r="C250" s="12" t="s">
        <v>114</v>
      </c>
      <c r="D250" s="61" t="s">
        <v>29</v>
      </c>
      <c r="E250" s="61">
        <v>1</v>
      </c>
      <c r="F250" s="61" t="s">
        <v>89</v>
      </c>
      <c r="G250" s="61">
        <v>1</v>
      </c>
      <c r="H250" s="61" t="s">
        <v>31</v>
      </c>
      <c r="I250" s="61"/>
      <c r="J250" s="61">
        <v>11</v>
      </c>
      <c r="K250" s="61">
        <v>31</v>
      </c>
      <c r="L250" s="61">
        <v>7</v>
      </c>
      <c r="M250" s="61" t="s">
        <v>32</v>
      </c>
      <c r="N250" s="3">
        <v>15</v>
      </c>
      <c r="O250" s="9">
        <f t="shared" si="66"/>
        <v>15</v>
      </c>
      <c r="P250" s="4">
        <f t="shared" si="67"/>
        <v>0.61199999999999999</v>
      </c>
      <c r="Q250" s="11">
        <f t="shared" si="68"/>
        <v>4.08</v>
      </c>
      <c r="R250" s="10">
        <v>0</v>
      </c>
      <c r="S250" s="8"/>
    </row>
    <row r="251" spans="1:19">
      <c r="A251" s="74" t="s">
        <v>45</v>
      </c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6"/>
      <c r="R251" s="10">
        <f>SUM(R247:R250)</f>
        <v>0</v>
      </c>
      <c r="S251" s="8"/>
    </row>
    <row r="252" spans="1:19" ht="30">
      <c r="A252" s="24" t="s">
        <v>46</v>
      </c>
      <c r="B252" s="24"/>
      <c r="C252" s="15" t="s">
        <v>153</v>
      </c>
      <c r="D252" s="15" t="s">
        <v>154</v>
      </c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6"/>
      <c r="S252" s="8"/>
    </row>
    <row r="253" spans="1:19">
      <c r="A253" s="49" t="s">
        <v>55</v>
      </c>
      <c r="B253" s="49"/>
      <c r="C253" s="49"/>
      <c r="D253" s="49"/>
      <c r="E253" s="49"/>
      <c r="F253" s="49"/>
      <c r="G253" s="49"/>
      <c r="H253" s="49"/>
      <c r="I253" s="49"/>
      <c r="J253" s="15"/>
      <c r="K253" s="15"/>
      <c r="L253" s="15"/>
      <c r="M253" s="15"/>
      <c r="N253" s="15"/>
      <c r="O253" s="15"/>
      <c r="P253" s="15"/>
      <c r="Q253" s="15"/>
      <c r="R253" s="16"/>
      <c r="S253" s="8"/>
    </row>
    <row r="254" spans="1:19">
      <c r="A254" s="49"/>
      <c r="B254" s="49"/>
      <c r="C254" s="49"/>
      <c r="D254" s="49"/>
      <c r="E254" s="49"/>
      <c r="F254" s="49"/>
      <c r="G254" s="49"/>
      <c r="H254" s="49"/>
      <c r="I254" s="49"/>
      <c r="J254" s="15"/>
      <c r="K254" s="15"/>
      <c r="L254" s="15"/>
      <c r="M254" s="15"/>
      <c r="N254" s="15"/>
      <c r="O254" s="15"/>
      <c r="P254" s="15"/>
      <c r="Q254" s="15"/>
      <c r="R254" s="16"/>
      <c r="S254" s="8"/>
    </row>
    <row r="255" spans="1:19">
      <c r="A255" s="77" t="s">
        <v>157</v>
      </c>
      <c r="B255" s="78"/>
      <c r="C255" s="78"/>
      <c r="D255" s="78"/>
      <c r="E255" s="78"/>
      <c r="F255" s="78"/>
      <c r="G255" s="78"/>
      <c r="H255" s="78"/>
      <c r="I255" s="78" t="s">
        <v>157</v>
      </c>
      <c r="J255" s="78"/>
      <c r="K255" s="78"/>
      <c r="L255" s="78"/>
      <c r="M255" s="78"/>
      <c r="N255" s="78"/>
      <c r="O255" s="78"/>
      <c r="P255" s="78"/>
      <c r="Q255" s="57"/>
      <c r="R255" s="8"/>
      <c r="S255" s="8"/>
    </row>
    <row r="256" spans="1:19" ht="18">
      <c r="A256" s="79" t="s">
        <v>27</v>
      </c>
      <c r="B256" s="80"/>
      <c r="C256" s="8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7"/>
      <c r="R256" s="8"/>
      <c r="S256" s="8"/>
    </row>
    <row r="257" spans="1:19">
      <c r="A257" s="77" t="s">
        <v>48</v>
      </c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57"/>
      <c r="R257" s="8"/>
      <c r="S257" s="8"/>
    </row>
    <row r="258" spans="1:19">
      <c r="A258" s="61">
        <v>1</v>
      </c>
      <c r="B258" s="61" t="s">
        <v>95</v>
      </c>
      <c r="C258" s="12" t="s">
        <v>96</v>
      </c>
      <c r="D258" s="61" t="s">
        <v>29</v>
      </c>
      <c r="E258" s="61">
        <v>1</v>
      </c>
      <c r="F258" s="61" t="s">
        <v>94</v>
      </c>
      <c r="G258" s="61">
        <v>1</v>
      </c>
      <c r="H258" s="61" t="s">
        <v>31</v>
      </c>
      <c r="I258" s="61"/>
      <c r="J258" s="61">
        <v>13</v>
      </c>
      <c r="K258" s="61">
        <v>80</v>
      </c>
      <c r="L258" s="61">
        <v>11</v>
      </c>
      <c r="M258" s="61" t="s">
        <v>32</v>
      </c>
      <c r="N258" s="3">
        <f t="shared" ref="N258" si="70">(IF(F258="OŽ",IF(L258=1,550.8,IF(L258=2,426.38,IF(L258=3,342.14,IF(L258=4,181.44,IF(L258=5,168.48,IF(L258=6,155.52,IF(L258=7,148.5,IF(L258=8,144,0))))))))+IF(L258&lt;=8,0,IF(L258&lt;=16,137.7,IF(L258&lt;=24,108,IF(L258&lt;=32,80.1,IF(L258&lt;=36,52.2,0)))))-IF(L258&lt;=8,0,IF(L258&lt;=16,(L258-9)*2.754,IF(L258&lt;=24,(L258-17)* 2.754,IF(L258&lt;=32,(L258-25)* 2.754,IF(L258&lt;=36,(L258-33)*2.754,0))))),0)+IF(F258="PČ",IF(L258=1,449,IF(L258=2,314.6,IF(L258=3,238,IF(L258=4,172,IF(L258=5,159,IF(L258=6,145,IF(L258=7,132,IF(L258=8,119,0))))))))+IF(L258&lt;=8,0,IF(L258&lt;=16,88,IF(L258&lt;=24,55,IF(L258&lt;=32,22,0))))-IF(L258&lt;=8,0,IF(L258&lt;=16,(L258-9)*2.245,IF(L258&lt;=24,(L258-17)*2.245,IF(L258&lt;=32,(L258-25)*2.245,0)))),0)+IF(F258="PČneol",IF(L258=1,85,IF(L258=2,64.61,IF(L258=3,50.76,IF(L258=4,16.25,IF(L258=5,15,IF(L258=6,13.75,IF(L258=7,12.5,IF(L258=8,11.25,0))))))))+IF(L258&lt;=8,0,IF(L258&lt;=16,9,0))-IF(L258&lt;=8,0,IF(L258&lt;=16,(L258-9)*0.425,0)),0)+IF(F258="PŽ",IF(L258=1,85,IF(L258=2,59.5,IF(L258=3,45,IF(L258=4,32.5,IF(L258=5,30,IF(L258=6,27.5,IF(L258=7,25,IF(L258=8,22.5,0))))))))+IF(L258&lt;=8,0,IF(L258&lt;=16,19,IF(L258&lt;=24,13,IF(L258&lt;=32,8,0))))-IF(L258&lt;=8,0,IF(L258&lt;=16,(L258-9)*0.425,IF(L258&lt;=24,(L258-17)*0.425,IF(L258&lt;=32,(L258-25)*0.425,0)))),0)+IF(F258="EČ",IF(L258=1,204,IF(L258=2,156.24,IF(L258=3,123.84,IF(L258=4,72,IF(L258=5,66,IF(L258=6,60,IF(L258=7,54,IF(L258=8,48,0))))))))+IF(L258&lt;=8,0,IF(L258&lt;=16,40,IF(L258&lt;=24,25,0)))-IF(L258&lt;=8,0,IF(L258&lt;=16,(L258-9)*1.02,IF(L258&lt;=24,(L258-17)*1.02,0))),0)+IF(F258="EČneol",IF(L258=1,68,IF(L258=2,51.69,IF(L258=3,40.61,IF(L258=4,13,IF(L258=5,12,IF(L258=6,11,IF(L258=7,10,IF(L258=8,9,0)))))))))+IF(F258="EŽ",IF(L258=1,68,IF(L258=2,47.6,IF(L258=3,36,IF(L258=4,18,IF(L258=5,16.5,IF(L258=6,15,IF(L258=7,13.5,IF(L258=8,12,0))))))))+IF(L258&lt;=8,0,IF(L258&lt;=16,10,IF(L258&lt;=24,6,0)))-IF(L258&lt;=8,0,IF(L258&lt;=16,(L258-9)*0.34,IF(L258&lt;=24,(L258-17)*0.34,0))),0)+IF(F258="PT",IF(L258=1,68,IF(L258=2,52.08,IF(L258=3,41.28,IF(L258=4,24,IF(L258=5,22,IF(L258=6,20,IF(L258=7,18,IF(L258=8,16,0))))))))+IF(L258&lt;=8,0,IF(L258&lt;=16,13,IF(L258&lt;=24,9,IF(L258&lt;=32,4,0))))-IF(L258&lt;=8,0,IF(L258&lt;=16,(L258-9)*0.34,IF(L258&lt;=24,(L258-17)*0.34,IF(L258&lt;=32,(L258-25)*0.34,0)))),0)+IF(F258="JOŽ",IF(L258=1,85,IF(L258=2,59.5,IF(L258=3,45,IF(L258=4,32.5,IF(L258=5,30,IF(L258=6,27.5,IF(L258=7,25,IF(L258=8,22.5,0))))))))+IF(L258&lt;=8,0,IF(L258&lt;=16,19,IF(L258&lt;=24,13,0)))-IF(L258&lt;=8,0,IF(L258&lt;=16,(L258-9)*0.425,IF(L258&lt;=24,(L258-17)*0.425,0))),0)+IF(F258="JPČ",IF(L258=1,68,IF(L258=2,47.6,IF(L258=3,36,IF(L258=4,26,IF(L258=5,24,IF(L258=6,22,IF(L258=7,20,IF(L258=8,18,0))))))))+IF(L258&lt;=8,0,IF(L258&lt;=16,13,IF(L258&lt;=24,9,0)))-IF(L258&lt;=8,0,IF(L258&lt;=16,(L258-9)*0.34,IF(L258&lt;=24,(L258-17)*0.34,0))),0)+IF(F258="JEČ",IF(L258=1,34,IF(L258=2,26.04,IF(L258=3,20.6,IF(L258=4,12,IF(L258=5,11,IF(L258=6,10,IF(L258=7,9,IF(L258=8,8,0))))))))+IF(L258&lt;=8,0,IF(L258&lt;=16,6,0))-IF(L258&lt;=8,0,IF(L258&lt;=16,(L258-9)*0.17,0)),0)+IF(F258="JEOF",IF(L258=1,34,IF(L258=2,26.04,IF(L258=3,20.6,IF(L258=4,12,IF(L258=5,11,IF(L258=6,10,IF(L258=7,9,IF(L258=8,8,0))))))))+IF(L258&lt;=8,0,IF(L258&lt;=16,6,0))-IF(L258&lt;=8,0,IF(L258&lt;=16,(L258-9)*0.17,0)),0)+IF(F258="JnPČ",IF(L258=1,51,IF(L258=2,35.7,IF(L258=3,27,IF(L258=4,19.5,IF(L258=5,18,IF(L258=6,16.5,IF(L258=7,15,IF(L258=8,13.5,0))))))))+IF(L258&lt;=8,0,IF(L258&lt;=16,10,0))-IF(L258&lt;=8,0,IF(L258&lt;=16,(L258-9)*0.255,0)),0)+IF(F258="JnEČ",IF(L258=1,25.5,IF(L258=2,19.53,IF(L258=3,15.48,IF(L258=4,9,IF(L258=5,8.25,IF(L258=6,7.5,IF(L258=7,6.75,IF(L258=8,6,0))))))))+IF(L258&lt;=8,0,IF(L258&lt;=16,5,0))-IF(L258&lt;=8,0,IF(L258&lt;=16,(L258-9)*0.1275,0)),0)+IF(F258="JčPČ",IF(L258=1,21.25,IF(L258=2,14.5,IF(L258=3,11.5,IF(L258=4,7,IF(L258=5,6.5,IF(L258=6,6,IF(L258=7,5.5,IF(L258=8,5,0))))))))+IF(L258&lt;=8,0,IF(L258&lt;=16,4,0))-IF(L258&lt;=8,0,IF(L258&lt;=16,(L258-9)*0.10625,0)),0)+IF(F258="JčEČ",IF(L258=1,17,IF(L258=2,13.02,IF(L258=3,10.32,IF(L258=4,6,IF(L258=5,5.5,IF(L258=6,5,IF(L258=7,4.5,IF(L258=8,4,0))))))))+IF(L258&lt;=8,0,IF(L258&lt;=16,3,0))-IF(L258&lt;=8,0,IF(L258&lt;=16,(L258-9)*0.085,0)),0)+IF(F258="NEAK",IF(L258=1,11.48,IF(L258=2,8.79,IF(L258=3,6.97,IF(L258=4,4.05,IF(L258=5,3.71,IF(L258=6,3.38,IF(L258=7,3.04,IF(L258=8,2.7,0))))))))+IF(L258&lt;=8,0,IF(L258&lt;=16,2,IF(L258&lt;=24,1.3,0)))-IF(L258&lt;=8,0,IF(L258&lt;=16,(L258-9)*0.0574,IF(L258&lt;=24,(L258-17)*0.0574,0))),0))*IF(L258&lt;4,1,IF(OR(F258="PČ",F258="PŽ",F258="PT"),IF(J258&lt;32,J258/32,1),1))* IF(L258&lt;4,1,IF(OR(F258="EČ",F258="EŽ",F258="JOŽ",F258="JPČ",F258="NEAK"),IF(J258&lt;24,J258/24,1),1))*IF(L258&lt;4,1,IF(OR(F258="PČneol",F258="JEČ",F258="JEOF",F258="JnPČ",F258="JnEČ",F258="JčPČ",F258="JčEČ"),IF(J258&lt;16,J258/16,1),1))*IF(L258&lt;4,1,IF(F258="EČneol",IF(J258&lt;8,J258/8,1),1))</f>
        <v>33.925937500000003</v>
      </c>
      <c r="O258" s="9">
        <f t="shared" ref="O258:O264" si="71">IF(F258="OŽ",N258,IF(H258="Ne",IF(J258*0.3&lt;=J258-L258,N258,0),IF(J258*0.1&lt;=J258-L258,N258,0)))</f>
        <v>0</v>
      </c>
      <c r="P258" s="4">
        <f t="shared" ref="P258:P264" si="72">IF(O258=0,0,IF(F258="OŽ",IF(L258&gt;35,0,IF(J258&gt;35,(36-L258)*1.6524,((36-L258)-(36-J258))*1.6524)),0)+IF(F258="PČ",IF(L258&gt;31,0,IF(J258&gt;31,(32-L258)*1.347,((32-L258)-(32-J258))*1.347)),0)+ IF(F258="PČneol",IF(L258&gt;15,0,IF(J258&gt;15,(16-L258)*0.255,((16-L258)-(16-J258))*0.255)),0)+IF(F258="PŽ",IF(L258&gt;31,0,IF(J258&gt;31,(32-L258)*0.255,((32-L258)-(32-J258))*0.255)),0)+IF(F258="EČ",IF(L258&gt;23,0,IF(J258&gt;23,(24-L258)*0.612,((24-L258)-(24-J258))*0.612)),0)+IF(F258="EČneol",IF(L258&gt;7,0,IF(J258&gt;7,(8-L258)*0.204,((8-L258)-(8-J258))*0.204)),0)+IF(F258="EŽ",IF(L258&gt;23,0,IF(J258&gt;23,(24-L258)*0.204,((24-L258)-(24-J258))*0.204)),0)+IF(F258="PT",IF(L258&gt;31,0,IF(J258&gt;31,(32-L258)*0.204,((32-L258)-(32-J258))*0.204)),0)+IF(F258="JOŽ",IF(L258&gt;23,0,IF(J258&gt;23,(24-L258)*0.255,((24-L258)-(24-J258))*0.255)),0)+IF(F258="JPČ",IF(L258&gt;23,0,IF(J258&gt;23,(24-L258)*0.204,((24-L258)-(24-J258))*0.204)),0)+IF(F258="JEČ",IF(L258&gt;15,0,IF(J258&gt;15,(16-L258)*0.102,((16-L258)-(16-J258))*0.102)),0)+IF(F258="JEOF",IF(L258&gt;15,0,IF(J258&gt;15,(16-L258)*0.102,((16-L258)-(16-J258))*0.102)),0)+IF(F258="JnPČ",IF(L258&gt;15,0,IF(J258&gt;15,(16-L258)*0.153,((16-L258)-(16-J258))*0.153)),0)+IF(F258="JnEČ",IF(L258&gt;15,0,IF(J258&gt;15,(16-L258)*0.0765,((16-L258)-(16-J258))*0.0765)),0)+IF(F258="JčPČ",IF(L258&gt;15,0,IF(J258&gt;15,(16-L258)*0.06375,((16-L258)-(16-J258))*0.06375)),0)+IF(F258="JčEČ",IF(L258&gt;15,0,IF(J258&gt;15,(16-L258)*0.051,((16-L258)-(16-J258))*0.051)),0)+IF(F258="NEAK",IF(L258&gt;23,0,IF(J258&gt;23,(24-L258)*0.03444,((24-L258)-(24-J258))*0.03444)),0))</f>
        <v>0</v>
      </c>
      <c r="Q258" s="11">
        <f t="shared" ref="Q258:Q264" si="73">IF(ISERROR(P258*100/N258),0,(P258*100/N258))</f>
        <v>0</v>
      </c>
      <c r="R258" s="10">
        <f t="shared" ref="R258:R264" si="74">IF(Q258&lt;=30,O258+P258,O258+O258*0.3)*IF(G258=1,0.4,IF(G258=2,0.75,IF(G258="1 (kas 4 m. 1 k. nerengiamos)",0.52,1)))*IF(D258="olimpinė",1,IF(M258="Ne",0.5,1))*IF(D258="olimpinė",1,IF(J258&lt;8,0,1))*E258*IF(D258="olimpinė",1,IF(K258&lt;16,0,1))*IF(I258&lt;=1,1,1/I258)*IF(OR(A$5="Lietuvos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58" s="8"/>
    </row>
    <row r="259" spans="1:19">
      <c r="A259" s="61">
        <v>2</v>
      </c>
      <c r="B259" s="61" t="s">
        <v>100</v>
      </c>
      <c r="C259" s="12" t="s">
        <v>101</v>
      </c>
      <c r="D259" s="61" t="s">
        <v>29</v>
      </c>
      <c r="E259" s="61">
        <v>1</v>
      </c>
      <c r="F259" s="61" t="s">
        <v>94</v>
      </c>
      <c r="G259" s="61">
        <v>1</v>
      </c>
      <c r="H259" s="61" t="s">
        <v>31</v>
      </c>
      <c r="I259" s="61"/>
      <c r="J259" s="61">
        <v>21</v>
      </c>
      <c r="K259" s="61">
        <v>80</v>
      </c>
      <c r="L259" s="61">
        <v>15</v>
      </c>
      <c r="M259" s="61" t="s">
        <v>32</v>
      </c>
      <c r="N259" s="3">
        <v>81.27</v>
      </c>
      <c r="O259" s="9">
        <f t="shared" si="71"/>
        <v>0</v>
      </c>
      <c r="P259" s="4">
        <f t="shared" si="72"/>
        <v>0</v>
      </c>
      <c r="Q259" s="11">
        <f t="shared" si="73"/>
        <v>0</v>
      </c>
      <c r="R259" s="10">
        <v>0</v>
      </c>
      <c r="S259" s="8"/>
    </row>
    <row r="260" spans="1:19" ht="30">
      <c r="A260" s="61">
        <v>3</v>
      </c>
      <c r="B260" s="61" t="s">
        <v>98</v>
      </c>
      <c r="C260" s="12">
        <v>68</v>
      </c>
      <c r="D260" s="61" t="s">
        <v>29</v>
      </c>
      <c r="E260" s="61">
        <v>1</v>
      </c>
      <c r="F260" s="61" t="s">
        <v>94</v>
      </c>
      <c r="G260" s="61">
        <v>1</v>
      </c>
      <c r="H260" s="61" t="s">
        <v>31</v>
      </c>
      <c r="I260" s="61"/>
      <c r="J260" s="61">
        <v>33</v>
      </c>
      <c r="K260" s="61">
        <v>80</v>
      </c>
      <c r="L260" s="61">
        <v>23</v>
      </c>
      <c r="M260" s="61" t="s">
        <v>32</v>
      </c>
      <c r="N260" s="3">
        <v>55</v>
      </c>
      <c r="O260" s="9">
        <f t="shared" si="71"/>
        <v>55</v>
      </c>
      <c r="P260" s="4">
        <f t="shared" si="72"/>
        <v>12.122999999999999</v>
      </c>
      <c r="Q260" s="11">
        <f t="shared" si="73"/>
        <v>22.041818181818179</v>
      </c>
      <c r="R260" s="10">
        <v>26.85</v>
      </c>
      <c r="S260" s="8"/>
    </row>
    <row r="261" spans="1:19" ht="30">
      <c r="A261" s="61">
        <v>4</v>
      </c>
      <c r="B261" s="61" t="s">
        <v>141</v>
      </c>
      <c r="C261" s="12" t="s">
        <v>142</v>
      </c>
      <c r="D261" s="61" t="s">
        <v>29</v>
      </c>
      <c r="E261" s="61">
        <v>1</v>
      </c>
      <c r="F261" s="61" t="s">
        <v>94</v>
      </c>
      <c r="G261" s="61">
        <v>1</v>
      </c>
      <c r="H261" s="61" t="s">
        <v>31</v>
      </c>
      <c r="I261" s="61"/>
      <c r="J261" s="61">
        <v>20</v>
      </c>
      <c r="K261" s="61">
        <v>80</v>
      </c>
      <c r="L261" s="61">
        <v>5</v>
      </c>
      <c r="M261" s="61" t="s">
        <v>32</v>
      </c>
      <c r="N261" s="3">
        <v>159</v>
      </c>
      <c r="O261" s="9">
        <f t="shared" si="71"/>
        <v>159</v>
      </c>
      <c r="P261" s="4">
        <f t="shared" si="72"/>
        <v>20.204999999999998</v>
      </c>
      <c r="Q261" s="11">
        <f t="shared" si="73"/>
        <v>12.707547169811319</v>
      </c>
      <c r="R261" s="10">
        <f t="shared" si="74"/>
        <v>71.682000000000002</v>
      </c>
      <c r="S261" s="8"/>
    </row>
    <row r="262" spans="1:19" ht="30">
      <c r="A262" s="61">
        <v>5</v>
      </c>
      <c r="B262" s="61" t="s">
        <v>158</v>
      </c>
      <c r="C262" s="12" t="s">
        <v>103</v>
      </c>
      <c r="D262" s="61" t="s">
        <v>29</v>
      </c>
      <c r="E262" s="61">
        <v>1</v>
      </c>
      <c r="F262" s="61" t="s">
        <v>94</v>
      </c>
      <c r="G262" s="61">
        <v>1</v>
      </c>
      <c r="H262" s="61" t="s">
        <v>31</v>
      </c>
      <c r="I262" s="61"/>
      <c r="J262" s="61">
        <v>26</v>
      </c>
      <c r="K262" s="61">
        <v>80</v>
      </c>
      <c r="L262" s="61">
        <v>5</v>
      </c>
      <c r="M262" s="61" t="s">
        <v>32</v>
      </c>
      <c r="N262" s="3">
        <v>159</v>
      </c>
      <c r="O262" s="9">
        <f t="shared" si="71"/>
        <v>159</v>
      </c>
      <c r="P262" s="4">
        <f t="shared" si="72"/>
        <v>28.286999999999999</v>
      </c>
      <c r="Q262" s="11">
        <f t="shared" si="73"/>
        <v>17.790566037735847</v>
      </c>
      <c r="R262" s="10">
        <f t="shared" si="74"/>
        <v>74.9148</v>
      </c>
      <c r="S262" s="8"/>
    </row>
    <row r="263" spans="1:19" ht="30">
      <c r="A263" s="61">
        <v>6</v>
      </c>
      <c r="B263" s="61" t="s">
        <v>106</v>
      </c>
      <c r="C263" s="12" t="s">
        <v>107</v>
      </c>
      <c r="D263" s="61" t="s">
        <v>29</v>
      </c>
      <c r="E263" s="61">
        <v>1</v>
      </c>
      <c r="F263" s="61" t="s">
        <v>94</v>
      </c>
      <c r="G263" s="61">
        <v>1</v>
      </c>
      <c r="H263" s="61" t="s">
        <v>31</v>
      </c>
      <c r="I263" s="61"/>
      <c r="J263" s="61">
        <v>12</v>
      </c>
      <c r="K263" s="61">
        <v>80</v>
      </c>
      <c r="L263" s="61">
        <v>5</v>
      </c>
      <c r="M263" s="61" t="s">
        <v>32</v>
      </c>
      <c r="N263" s="3">
        <v>159</v>
      </c>
      <c r="O263" s="9">
        <f t="shared" si="71"/>
        <v>159</v>
      </c>
      <c r="P263" s="4">
        <f t="shared" si="72"/>
        <v>9.4290000000000003</v>
      </c>
      <c r="Q263" s="11">
        <f t="shared" si="73"/>
        <v>5.9301886792452825</v>
      </c>
      <c r="R263" s="10">
        <f t="shared" si="74"/>
        <v>67.371600000000001</v>
      </c>
      <c r="S263" s="8"/>
    </row>
    <row r="264" spans="1:19">
      <c r="A264" s="61">
        <v>7</v>
      </c>
      <c r="B264" s="61" t="s">
        <v>108</v>
      </c>
      <c r="C264" s="12" t="s">
        <v>109</v>
      </c>
      <c r="D264" s="61" t="s">
        <v>29</v>
      </c>
      <c r="E264" s="61">
        <v>1</v>
      </c>
      <c r="F264" s="61" t="s">
        <v>94</v>
      </c>
      <c r="G264" s="61">
        <v>1</v>
      </c>
      <c r="H264" s="61" t="s">
        <v>31</v>
      </c>
      <c r="I264" s="61"/>
      <c r="J264" s="61">
        <v>11</v>
      </c>
      <c r="K264" s="61">
        <v>80</v>
      </c>
      <c r="L264" s="61">
        <v>5</v>
      </c>
      <c r="M264" s="61" t="s">
        <v>32</v>
      </c>
      <c r="N264" s="3">
        <v>159</v>
      </c>
      <c r="O264" s="9">
        <f t="shared" si="71"/>
        <v>159</v>
      </c>
      <c r="P264" s="4">
        <f t="shared" si="72"/>
        <v>8.0820000000000007</v>
      </c>
      <c r="Q264" s="11">
        <f t="shared" si="73"/>
        <v>5.0830188679245287</v>
      </c>
      <c r="R264" s="10">
        <f t="shared" si="74"/>
        <v>66.832800000000006</v>
      </c>
      <c r="S264" s="8"/>
    </row>
    <row r="265" spans="1:19">
      <c r="A265" s="74" t="s">
        <v>45</v>
      </c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6"/>
      <c r="R265" s="10">
        <f>SUM(R258:R264)</f>
        <v>307.65120000000002</v>
      </c>
      <c r="S265" s="8"/>
    </row>
    <row r="266" spans="1:19" ht="30">
      <c r="A266" s="24" t="s">
        <v>46</v>
      </c>
      <c r="B266" s="24"/>
      <c r="C266" s="15" t="s">
        <v>153</v>
      </c>
      <c r="D266" s="15" t="s">
        <v>154</v>
      </c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6"/>
      <c r="S266" s="8"/>
    </row>
    <row r="267" spans="1:19">
      <c r="A267" s="49" t="s">
        <v>55</v>
      </c>
      <c r="B267" s="49"/>
      <c r="C267" s="49"/>
      <c r="D267" s="49"/>
      <c r="E267" s="49"/>
      <c r="F267" s="49"/>
      <c r="G267" s="49"/>
      <c r="H267" s="49"/>
      <c r="I267" s="49"/>
      <c r="J267" s="15"/>
      <c r="K267" s="15"/>
      <c r="L267" s="15"/>
      <c r="M267" s="15"/>
      <c r="N267" s="15"/>
      <c r="O267" s="15"/>
      <c r="P267" s="15"/>
      <c r="Q267" s="15"/>
      <c r="R267" s="16"/>
      <c r="S267" s="8"/>
    </row>
    <row r="268" spans="1:19">
      <c r="A268" s="77" t="s">
        <v>159</v>
      </c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57"/>
      <c r="R268" s="8"/>
      <c r="S268" s="8"/>
    </row>
    <row r="269" spans="1:19" ht="18">
      <c r="A269" s="79" t="s">
        <v>27</v>
      </c>
      <c r="B269" s="80"/>
      <c r="C269" s="8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7"/>
      <c r="R269" s="8"/>
      <c r="S269" s="8"/>
    </row>
    <row r="270" spans="1:19">
      <c r="A270" s="77" t="s">
        <v>160</v>
      </c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57"/>
      <c r="R270" s="8"/>
      <c r="S270" s="8"/>
    </row>
    <row r="271" spans="1:19">
      <c r="A271" s="61">
        <v>1</v>
      </c>
      <c r="B271" s="61" t="s">
        <v>90</v>
      </c>
      <c r="C271" s="12">
        <v>68</v>
      </c>
      <c r="D271" s="61" t="s">
        <v>29</v>
      </c>
      <c r="E271" s="61">
        <v>1</v>
      </c>
      <c r="F271" s="61" t="s">
        <v>88</v>
      </c>
      <c r="G271" s="61">
        <v>1</v>
      </c>
      <c r="H271" s="61" t="s">
        <v>31</v>
      </c>
      <c r="I271" s="61"/>
      <c r="J271" s="61">
        <v>8</v>
      </c>
      <c r="K271" s="61">
        <v>30</v>
      </c>
      <c r="L271" s="61">
        <v>5</v>
      </c>
      <c r="M271" s="61" t="s">
        <v>32</v>
      </c>
      <c r="N271" s="3">
        <f t="shared" ref="N271:N275" si="75">(IF(F271="OŽ",IF(L271=1,550.8,IF(L271=2,426.38,IF(L271=3,342.14,IF(L271=4,181.44,IF(L271=5,168.48,IF(L271=6,155.52,IF(L271=7,148.5,IF(L271=8,144,0))))))))+IF(L271&lt;=8,0,IF(L271&lt;=16,137.7,IF(L271&lt;=24,108,IF(L271&lt;=32,80.1,IF(L271&lt;=36,52.2,0)))))-IF(L271&lt;=8,0,IF(L271&lt;=16,(L271-9)*2.754,IF(L271&lt;=24,(L271-17)* 2.754,IF(L271&lt;=32,(L271-25)* 2.754,IF(L271&lt;=36,(L271-33)*2.754,0))))),0)+IF(F271="PČ",IF(L271=1,449,IF(L271=2,314.6,IF(L271=3,238,IF(L271=4,172,IF(L271=5,159,IF(L271=6,145,IF(L271=7,132,IF(L271=8,119,0))))))))+IF(L271&lt;=8,0,IF(L271&lt;=16,88,IF(L271&lt;=24,55,IF(L271&lt;=32,22,0))))-IF(L271&lt;=8,0,IF(L271&lt;=16,(L271-9)*2.245,IF(L271&lt;=24,(L271-17)*2.245,IF(L271&lt;=32,(L271-25)*2.245,0)))),0)+IF(F271="PČneol",IF(L271=1,85,IF(L271=2,64.61,IF(L271=3,50.76,IF(L271=4,16.25,IF(L271=5,15,IF(L271=6,13.75,IF(L271=7,12.5,IF(L271=8,11.25,0))))))))+IF(L271&lt;=8,0,IF(L271&lt;=16,9,0))-IF(L271&lt;=8,0,IF(L271&lt;=16,(L271-9)*0.425,0)),0)+IF(F271="PŽ",IF(L271=1,85,IF(L271=2,59.5,IF(L271=3,45,IF(L271=4,32.5,IF(L271=5,30,IF(L271=6,27.5,IF(L271=7,25,IF(L271=8,22.5,0))))))))+IF(L271&lt;=8,0,IF(L271&lt;=16,19,IF(L271&lt;=24,13,IF(L271&lt;=32,8,0))))-IF(L271&lt;=8,0,IF(L271&lt;=16,(L271-9)*0.425,IF(L271&lt;=24,(L271-17)*0.425,IF(L271&lt;=32,(L271-25)*0.425,0)))),0)+IF(F271="EČ",IF(L271=1,204,IF(L271=2,156.24,IF(L271=3,123.84,IF(L271=4,72,IF(L271=5,66,IF(L271=6,60,IF(L271=7,54,IF(L271=8,48,0))))))))+IF(L271&lt;=8,0,IF(L271&lt;=16,40,IF(L271&lt;=24,25,0)))-IF(L271&lt;=8,0,IF(L271&lt;=16,(L271-9)*1.02,IF(L271&lt;=24,(L271-17)*1.02,0))),0)+IF(F271="EČneol",IF(L271=1,68,IF(L271=2,51.69,IF(L271=3,40.61,IF(L271=4,13,IF(L271=5,12,IF(L271=6,11,IF(L271=7,10,IF(L271=8,9,0)))))))))+IF(F271="EŽ",IF(L271=1,68,IF(L271=2,47.6,IF(L271=3,36,IF(L271=4,18,IF(L271=5,16.5,IF(L271=6,15,IF(L271=7,13.5,IF(L271=8,12,0))))))))+IF(L271&lt;=8,0,IF(L271&lt;=16,10,IF(L271&lt;=24,6,0)))-IF(L271&lt;=8,0,IF(L271&lt;=16,(L271-9)*0.34,IF(L271&lt;=24,(L271-17)*0.34,0))),0)+IF(F271="PT",IF(L271=1,68,IF(L271=2,52.08,IF(L271=3,41.28,IF(L271=4,24,IF(L271=5,22,IF(L271=6,20,IF(L271=7,18,IF(L271=8,16,0))))))))+IF(L271&lt;=8,0,IF(L271&lt;=16,13,IF(L271&lt;=24,9,IF(L271&lt;=32,4,0))))-IF(L271&lt;=8,0,IF(L271&lt;=16,(L271-9)*0.34,IF(L271&lt;=24,(L271-17)*0.34,IF(L271&lt;=32,(L271-25)*0.34,0)))),0)+IF(F271="JOŽ",IF(L271=1,85,IF(L271=2,59.5,IF(L271=3,45,IF(L271=4,32.5,IF(L271=5,30,IF(L271=6,27.5,IF(L271=7,25,IF(L271=8,22.5,0))))))))+IF(L271&lt;=8,0,IF(L271&lt;=16,19,IF(L271&lt;=24,13,0)))-IF(L271&lt;=8,0,IF(L271&lt;=16,(L271-9)*0.425,IF(L271&lt;=24,(L271-17)*0.425,0))),0)+IF(F271="JPČ",IF(L271=1,68,IF(L271=2,47.6,IF(L271=3,36,IF(L271=4,26,IF(L271=5,24,IF(L271=6,22,IF(L271=7,20,IF(L271=8,18,0))))))))+IF(L271&lt;=8,0,IF(L271&lt;=16,13,IF(L271&lt;=24,9,0)))-IF(L271&lt;=8,0,IF(L271&lt;=16,(L271-9)*0.34,IF(L271&lt;=24,(L271-17)*0.34,0))),0)+IF(F271="JEČ",IF(L271=1,34,IF(L271=2,26.04,IF(L271=3,20.6,IF(L271=4,12,IF(L271=5,11,IF(L271=6,10,IF(L271=7,9,IF(L271=8,8,0))))))))+IF(L271&lt;=8,0,IF(L271&lt;=16,6,0))-IF(L271&lt;=8,0,IF(L271&lt;=16,(L271-9)*0.17,0)),0)+IF(F271="JEOF",IF(L271=1,34,IF(L271=2,26.04,IF(L271=3,20.6,IF(L271=4,12,IF(L271=5,11,IF(L271=6,10,IF(L271=7,9,IF(L271=8,8,0))))))))+IF(L271&lt;=8,0,IF(L271&lt;=16,6,0))-IF(L271&lt;=8,0,IF(L271&lt;=16,(L271-9)*0.17,0)),0)+IF(F271="JnPČ",IF(L271=1,51,IF(L271=2,35.7,IF(L271=3,27,IF(L271=4,19.5,IF(L271=5,18,IF(L271=6,16.5,IF(L271=7,15,IF(L271=8,13.5,0))))))))+IF(L271&lt;=8,0,IF(L271&lt;=16,10,0))-IF(L271&lt;=8,0,IF(L271&lt;=16,(L271-9)*0.255,0)),0)+IF(F271="JnEČ",IF(L271=1,25.5,IF(L271=2,19.53,IF(L271=3,15.48,IF(L271=4,9,IF(L271=5,8.25,IF(L271=6,7.5,IF(L271=7,6.75,IF(L271=8,6,0))))))))+IF(L271&lt;=8,0,IF(L271&lt;=16,5,0))-IF(L271&lt;=8,0,IF(L271&lt;=16,(L271-9)*0.1275,0)),0)+IF(F271="JčPČ",IF(L271=1,21.25,IF(L271=2,14.5,IF(L271=3,11.5,IF(L271=4,7,IF(L271=5,6.5,IF(L271=6,6,IF(L271=7,5.5,IF(L271=8,5,0))))))))+IF(L271&lt;=8,0,IF(L271&lt;=16,4,0))-IF(L271&lt;=8,0,IF(L271&lt;=16,(L271-9)*0.10625,0)),0)+IF(F271="JčEČ",IF(L271=1,17,IF(L271=2,13.02,IF(L271=3,10.32,IF(L271=4,6,IF(L271=5,5.5,IF(L271=6,5,IF(L271=7,4.5,IF(L271=8,4,0))))))))+IF(L271&lt;=8,0,IF(L271&lt;=16,3,0))-IF(L271&lt;=8,0,IF(L271&lt;=16,(L271-9)*0.085,0)),0)+IF(F271="NEAK",IF(L271=1,11.48,IF(L271=2,8.79,IF(L271=3,6.97,IF(L271=4,4.05,IF(L271=5,3.71,IF(L271=6,3.38,IF(L271=7,3.04,IF(L271=8,2.7,0))))))))+IF(L271&lt;=8,0,IF(L271&lt;=16,2,IF(L271&lt;=24,1.3,0)))-IF(L271&lt;=8,0,IF(L271&lt;=16,(L271-9)*0.0574,IF(L271&lt;=24,(L271-17)*0.0574,0))),0))*IF(L271&lt;0,1,IF(OR(F271="PČ",F271="PŽ",F271="PT"),IF(J271&lt;32,J271/32,1),1))* IF(L271&lt;0,1,IF(OR(F271="EČ",F271="EŽ",F271="JOŽ",F271="JPČ",F271="NEAK"),IF(J271&lt;24,J271/24,1),1))*IF(L271&lt;0,1,IF(OR(F271="PČneol",F271="JEČ",F271="JEOF",F271="JnPČ",F271="JnEČ",F271="JčPČ",F271="JčEČ"),IF(J271&lt;16,J271/16,1),1))*IF(L271&lt;0,1,IF(F271="EČneol",IF(J271&lt;8,J271/8,1),1))</f>
        <v>8</v>
      </c>
      <c r="O271" s="9">
        <f t="shared" ref="O271:O275" si="76">IF(F271="OŽ",N271,IF(H271="Ne",IF(J271*0.3&lt;J271-L271,N271,0),IF(J271*0.1&lt;J271-L271,N271,0)))</f>
        <v>8</v>
      </c>
      <c r="P271" s="4">
        <f t="shared" ref="P271" si="77">IF(O271=0,0,IF(F271="OŽ",IF(L271&gt;35,0,IF(J271&gt;35,(36-L271)*1.836,((36-L271)-(36-J271))*1.836)),0)+IF(F271="PČ",IF(L271&gt;31,0,IF(J271&gt;31,(32-L271)*1.347,((32-L271)-(32-J271))*1.347)),0)+ IF(F271="PČneol",IF(L271&gt;15,0,IF(J271&gt;15,(16-L271)*0.255,((16-L271)-(16-J271))*0.255)),0)+IF(F271="PŽ",IF(L271&gt;31,0,IF(J271&gt;31,(32-L271)*0.255,((32-L271)-(32-J271))*0.255)),0)+IF(F271="EČ",IF(L271&gt;23,0,IF(J271&gt;23,(24-L271)*0.612,((24-L271)-(24-J271))*0.612)),0)+IF(F271="EČneol",IF(L271&gt;7,0,IF(J271&gt;7,(8-L271)*0.204,((8-L271)-(8-J271))*0.204)),0)+IF(F271="EŽ",IF(L271&gt;23,0,IF(J271&gt;23,(24-L271)*0.204,((24-L271)-(24-J271))*0.204)),0)+IF(F271="PT",IF(L271&gt;31,0,IF(J271&gt;31,(32-L271)*0.204,((32-L271)-(32-J271))*0.204)),0)+IF(F271="JOŽ",IF(L271&gt;23,0,IF(J271&gt;23,(24-L271)*0.255,((24-L271)-(24-J271))*0.255)),0)+IF(F271="JPČ",IF(L271&gt;23,0,IF(J271&gt;23,(24-L271)*0.204,((24-L271)-(24-J271))*0.204)),0)+IF(F271="JEČ",IF(L271&gt;15,0,IF(J271&gt;15,(16-L271)*0.102,((16-L271)-(16-J271))*0.102)),0)+IF(F271="JEOF",IF(L271&gt;15,0,IF(J271&gt;15,(16-L271)*0.102,((16-L271)-(16-J271))*0.102)),0)+IF(F271="JnPČ",IF(L271&gt;15,0,IF(J271&gt;15,(16-L271)*0.153,((16-L271)-(16-J271))*0.153)),0)+IF(F271="JnEČ",IF(L271&gt;15,0,IF(J271&gt;15,(16-L271)*0.0765,((16-L271)-(16-J271))*0.0765)),0)+IF(F271="JčPČ",IF(L271&gt;15,0,IF(J271&gt;15,(16-L271)*0.06375,((16-L271)-(16-J271))*0.06375)),0)+IF(F271="JčEČ",IF(L271&gt;15,0,IF(J271&gt;15,(16-L271)*0.051,((16-L271)-(16-J271))*0.051)),0)+IF(F271="NEAK",IF(L271&gt;23,0,IF(J271&gt;23,(24-L271)*0.03444,((24-L271)-(24-J271))*0.03444)),0))</f>
        <v>0.61199999999999999</v>
      </c>
      <c r="Q271" s="11">
        <f t="shared" ref="Q271" si="78">IF(ISERROR(P271*100/N271),0,(P271*100/N271))</f>
        <v>7.6499999999999995</v>
      </c>
      <c r="R271" s="10">
        <f t="shared" ref="R271:R275" si="79">IF(Q271&lt;=30,O271+P271,O271+O271*0.3)*IF(G271=1,0.4,IF(G271=2,0.75,IF(G271="1 (kas 4 m. 1 k. nerengiamos)",0.52,1)))*IF(D271="olimpinė",1,IF(M271="Ne",0.5,1))*IF(OR(A$5="Lietuvos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federacija"),IF(OR(J271&lt;8,K271&lt;16),0,1),1)*E271*IF(I271&lt;=1,1,1/I271)*IF(OR(A$5="Lietuvos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3.4448000000000003</v>
      </c>
      <c r="S271" s="8"/>
    </row>
    <row r="272" spans="1:19">
      <c r="A272" s="61">
        <v>2</v>
      </c>
      <c r="B272" s="61" t="s">
        <v>161</v>
      </c>
      <c r="C272" s="12">
        <v>62</v>
      </c>
      <c r="D272" s="61" t="s">
        <v>29</v>
      </c>
      <c r="E272" s="61">
        <v>1</v>
      </c>
      <c r="F272" s="61" t="s">
        <v>89</v>
      </c>
      <c r="G272" s="61">
        <v>1</v>
      </c>
      <c r="H272" s="61" t="s">
        <v>31</v>
      </c>
      <c r="I272" s="61"/>
      <c r="J272" s="61">
        <v>9</v>
      </c>
      <c r="K272" s="61">
        <v>30</v>
      </c>
      <c r="L272" s="61">
        <v>7</v>
      </c>
      <c r="M272" s="61" t="s">
        <v>32</v>
      </c>
      <c r="N272" s="3">
        <f t="shared" si="75"/>
        <v>8.4375</v>
      </c>
      <c r="O272" s="9">
        <f t="shared" si="76"/>
        <v>0</v>
      </c>
      <c r="P272" s="4">
        <f t="shared" ref="P272:P275" si="80">IF(O272=0,0,IF(F272="OŽ",IF(L272&gt;35,0,IF(J272&gt;35,(36-L272)*1.836,((36-L272)-(36-J272))*1.836)),0)+IF(F272="PČ",IF(L272&gt;31,0,IF(J272&gt;31,(32-L272)*1.347,((32-L272)-(32-J272))*1.347)),0)+ IF(F272="PČneol",IF(L272&gt;15,0,IF(J272&gt;15,(16-L272)*0.255,((16-L272)-(16-J272))*0.255)),0)+IF(F272="PŽ",IF(L272&gt;31,0,IF(J272&gt;31,(32-L272)*0.255,((32-L272)-(32-J272))*0.255)),0)+IF(F272="EČ",IF(L272&gt;23,0,IF(J272&gt;23,(24-L272)*0.612,((24-L272)-(24-J272))*0.612)),0)+IF(F272="EČneol",IF(L272&gt;7,0,IF(J272&gt;7,(8-L272)*0.204,((8-L272)-(8-J272))*0.204)),0)+IF(F272="EŽ",IF(L272&gt;23,0,IF(J272&gt;23,(24-L272)*0.204,((24-L272)-(24-J272))*0.204)),0)+IF(F272="PT",IF(L272&gt;31,0,IF(J272&gt;31,(32-L272)*0.204,((32-L272)-(32-J272))*0.204)),0)+IF(F272="JOŽ",IF(L272&gt;23,0,IF(J272&gt;23,(24-L272)*0.255,((24-L272)-(24-J272))*0.255)),0)+IF(F272="JPČ",IF(L272&gt;23,0,IF(J272&gt;23,(24-L272)*0.204,((24-L272)-(24-J272))*0.204)),0)+IF(F272="JEČ",IF(L272&gt;15,0,IF(J272&gt;15,(16-L272)*0.102,((16-L272)-(16-J272))*0.102)),0)+IF(F272="JEOF",IF(L272&gt;15,0,IF(J272&gt;15,(16-L272)*0.102,((16-L272)-(16-J272))*0.102)),0)+IF(F272="JnPČ",IF(L272&gt;15,0,IF(J272&gt;15,(16-L272)*0.153,((16-L272)-(16-J272))*0.153)),0)+IF(F272="JnEČ",IF(L272&gt;15,0,IF(J272&gt;15,(16-L272)*0.0765,((16-L272)-(16-J272))*0.0765)),0)+IF(F272="JčPČ",IF(L272&gt;15,0,IF(J272&gt;15,(16-L272)*0.06375,((16-L272)-(16-J272))*0.06375)),0)+IF(F272="JčEČ",IF(L272&gt;15,0,IF(J272&gt;15,(16-L272)*0.051,((16-L272)-(16-J272))*0.051)),0)+IF(F272="NEAK",IF(L272&gt;23,0,IF(J272&gt;23,(24-L272)*0.03444,((24-L272)-(24-J272))*0.03444)),0))</f>
        <v>0</v>
      </c>
      <c r="Q272" s="11">
        <f t="shared" ref="Q272:Q275" si="81">IF(ISERROR(P272*100/N272),0,(P272*100/N272))</f>
        <v>0</v>
      </c>
      <c r="R272" s="10">
        <f t="shared" si="79"/>
        <v>0</v>
      </c>
      <c r="S272" s="8"/>
    </row>
    <row r="273" spans="1:19">
      <c r="A273" s="61">
        <v>3</v>
      </c>
      <c r="B273" s="61" t="s">
        <v>162</v>
      </c>
      <c r="C273" s="12">
        <v>56</v>
      </c>
      <c r="D273" s="61" t="s">
        <v>29</v>
      </c>
      <c r="E273" s="61">
        <v>1</v>
      </c>
      <c r="F273" s="61" t="s">
        <v>88</v>
      </c>
      <c r="G273" s="61">
        <v>1</v>
      </c>
      <c r="H273" s="61" t="s">
        <v>31</v>
      </c>
      <c r="I273" s="61"/>
      <c r="J273" s="61">
        <v>10</v>
      </c>
      <c r="K273" s="61">
        <v>30</v>
      </c>
      <c r="L273" s="61">
        <v>10</v>
      </c>
      <c r="M273" s="61" t="s">
        <v>32</v>
      </c>
      <c r="N273" s="3">
        <f t="shared" si="75"/>
        <v>5.2750000000000004</v>
      </c>
      <c r="O273" s="9">
        <f t="shared" si="76"/>
        <v>0</v>
      </c>
      <c r="P273" s="4">
        <f t="shared" si="80"/>
        <v>0</v>
      </c>
      <c r="Q273" s="11">
        <f t="shared" si="81"/>
        <v>0</v>
      </c>
      <c r="R273" s="10">
        <f t="shared" si="79"/>
        <v>0</v>
      </c>
      <c r="S273" s="8"/>
    </row>
    <row r="274" spans="1:19">
      <c r="A274" s="61">
        <v>4</v>
      </c>
      <c r="B274" s="61" t="s">
        <v>163</v>
      </c>
      <c r="C274" s="12">
        <v>65</v>
      </c>
      <c r="D274" s="61" t="s">
        <v>29</v>
      </c>
      <c r="E274" s="61">
        <v>1</v>
      </c>
      <c r="F274" s="61" t="s">
        <v>88</v>
      </c>
      <c r="G274" s="61">
        <v>1</v>
      </c>
      <c r="H274" s="61" t="s">
        <v>31</v>
      </c>
      <c r="I274" s="61"/>
      <c r="J274" s="61">
        <v>13</v>
      </c>
      <c r="K274" s="61">
        <v>30</v>
      </c>
      <c r="L274" s="61">
        <v>11</v>
      </c>
      <c r="M274" s="61" t="s">
        <v>32</v>
      </c>
      <c r="N274" s="3">
        <f t="shared" si="75"/>
        <v>6.6733333333333329</v>
      </c>
      <c r="O274" s="9">
        <f t="shared" si="76"/>
        <v>0</v>
      </c>
      <c r="P274" s="4">
        <f t="shared" si="80"/>
        <v>0</v>
      </c>
      <c r="Q274" s="11">
        <f t="shared" si="81"/>
        <v>0</v>
      </c>
      <c r="R274" s="10">
        <f t="shared" si="79"/>
        <v>0</v>
      </c>
      <c r="S274" s="8"/>
    </row>
    <row r="275" spans="1:19">
      <c r="A275" s="61">
        <v>5</v>
      </c>
      <c r="B275" s="61" t="s">
        <v>164</v>
      </c>
      <c r="C275" s="12">
        <v>87</v>
      </c>
      <c r="D275" s="61" t="s">
        <v>29</v>
      </c>
      <c r="E275" s="61">
        <v>1</v>
      </c>
      <c r="F275" s="61" t="s">
        <v>88</v>
      </c>
      <c r="G275" s="61">
        <v>1</v>
      </c>
      <c r="H275" s="61" t="s">
        <v>31</v>
      </c>
      <c r="I275" s="61"/>
      <c r="J275" s="61">
        <v>7</v>
      </c>
      <c r="K275" s="61">
        <v>30</v>
      </c>
      <c r="L275" s="61">
        <v>5</v>
      </c>
      <c r="M275" s="61" t="s">
        <v>32</v>
      </c>
      <c r="N275" s="3">
        <f t="shared" si="75"/>
        <v>7</v>
      </c>
      <c r="O275" s="9">
        <f t="shared" si="76"/>
        <v>0</v>
      </c>
      <c r="P275" s="4">
        <f t="shared" si="80"/>
        <v>0</v>
      </c>
      <c r="Q275" s="11">
        <f t="shared" si="81"/>
        <v>0</v>
      </c>
      <c r="R275" s="10">
        <f t="shared" si="79"/>
        <v>0</v>
      </c>
      <c r="S275" s="8"/>
    </row>
    <row r="276" spans="1:19">
      <c r="A276" s="74" t="s">
        <v>45</v>
      </c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6"/>
      <c r="R276" s="10">
        <f>SUM(R271:R275)</f>
        <v>3.4448000000000003</v>
      </c>
      <c r="S276" s="8"/>
    </row>
    <row r="277" spans="1:19" ht="30">
      <c r="A277" s="24" t="s">
        <v>46</v>
      </c>
      <c r="B277" s="24"/>
      <c r="C277" s="15" t="s">
        <v>165</v>
      </c>
      <c r="D277" s="15" t="s">
        <v>154</v>
      </c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6"/>
      <c r="S277" s="8"/>
    </row>
    <row r="278" spans="1:19">
      <c r="A278" s="49" t="s">
        <v>55</v>
      </c>
      <c r="B278" s="49"/>
      <c r="C278" s="49"/>
      <c r="D278" s="49"/>
      <c r="E278" s="49"/>
      <c r="F278" s="49"/>
      <c r="G278" s="49"/>
      <c r="H278" s="49"/>
      <c r="I278" s="49"/>
      <c r="J278" s="15"/>
      <c r="K278" s="15"/>
      <c r="L278" s="15"/>
      <c r="M278" s="15"/>
      <c r="N278" s="15"/>
      <c r="O278" s="15"/>
      <c r="P278" s="15"/>
      <c r="Q278" s="15"/>
      <c r="R278" s="16"/>
      <c r="S278" s="8"/>
    </row>
    <row r="279" spans="1:19" s="8" customFormat="1">
      <c r="A279" s="49"/>
      <c r="B279" s="49"/>
      <c r="C279" s="49"/>
      <c r="D279" s="49"/>
      <c r="E279" s="49"/>
      <c r="F279" s="49"/>
      <c r="G279" s="49"/>
      <c r="H279" s="49"/>
      <c r="I279" s="49"/>
      <c r="J279" s="15"/>
      <c r="K279" s="15"/>
      <c r="L279" s="15"/>
      <c r="M279" s="15"/>
      <c r="N279" s="15"/>
      <c r="O279" s="15"/>
      <c r="P279" s="15"/>
      <c r="Q279" s="15"/>
      <c r="R279" s="16"/>
    </row>
    <row r="280" spans="1:19">
      <c r="A280" s="77" t="s">
        <v>166</v>
      </c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57"/>
      <c r="R280" s="8"/>
      <c r="S280" s="8"/>
    </row>
    <row r="281" spans="1:19" ht="15.6" customHeight="1">
      <c r="A281" s="79" t="s">
        <v>27</v>
      </c>
      <c r="B281" s="80"/>
      <c r="C281" s="8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7"/>
      <c r="R281" s="8"/>
      <c r="S281" s="8"/>
    </row>
    <row r="282" spans="1:19" ht="17.45" customHeight="1">
      <c r="A282" s="77" t="s">
        <v>48</v>
      </c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57"/>
      <c r="R282" s="8"/>
      <c r="S282" s="8"/>
    </row>
    <row r="283" spans="1:19">
      <c r="A283" s="61">
        <v>1</v>
      </c>
      <c r="B283" s="61" t="s">
        <v>90</v>
      </c>
      <c r="C283" s="12">
        <v>68</v>
      </c>
      <c r="D283" s="61" t="s">
        <v>29</v>
      </c>
      <c r="E283" s="61">
        <v>1</v>
      </c>
      <c r="F283" s="61" t="s">
        <v>94</v>
      </c>
      <c r="G283" s="61">
        <v>1</v>
      </c>
      <c r="H283" s="61" t="s">
        <v>31</v>
      </c>
      <c r="I283" s="61"/>
      <c r="J283" s="61">
        <v>14</v>
      </c>
      <c r="K283" s="61">
        <v>30</v>
      </c>
      <c r="L283" s="61">
        <v>10</v>
      </c>
      <c r="M283" s="61" t="s">
        <v>32</v>
      </c>
      <c r="N283" s="3">
        <f t="shared" ref="N283:N285" si="82">(IF(F283="OŽ",IF(L283=1,550.8,IF(L283=2,426.38,IF(L283=3,342.14,IF(L283=4,181.44,IF(L283=5,168.48,IF(L283=6,155.52,IF(L283=7,148.5,IF(L283=8,144,0))))))))+IF(L283&lt;=8,0,IF(L283&lt;=16,137.7,IF(L283&lt;=24,108,IF(L283&lt;=32,80.1,IF(L283&lt;=36,52.2,0)))))-IF(L283&lt;=8,0,IF(L283&lt;=16,(L283-9)*2.754,IF(L283&lt;=24,(L283-17)* 2.754,IF(L283&lt;=32,(L283-25)* 2.754,IF(L283&lt;=36,(L283-33)*2.754,0))))),0)+IF(F283="PČ",IF(L283=1,449,IF(L283=2,314.6,IF(L283=3,238,IF(L283=4,172,IF(L283=5,159,IF(L283=6,145,IF(L283=7,132,IF(L283=8,119,0))))))))+IF(L283&lt;=8,0,IF(L283&lt;=16,88,IF(L283&lt;=24,55,IF(L283&lt;=32,22,0))))-IF(L283&lt;=8,0,IF(L283&lt;=16,(L283-9)*2.245,IF(L283&lt;=24,(L283-17)*2.245,IF(L283&lt;=32,(L283-25)*2.245,0)))),0)+IF(F283="PČneol",IF(L283=1,85,IF(L283=2,64.61,IF(L283=3,50.76,IF(L283=4,16.25,IF(L283=5,15,IF(L283=6,13.75,IF(L283=7,12.5,IF(L283=8,11.25,0))))))))+IF(L283&lt;=8,0,IF(L283&lt;=16,9,0))-IF(L283&lt;=8,0,IF(L283&lt;=16,(L283-9)*0.425,0)),0)+IF(F283="PŽ",IF(L283=1,85,IF(L283=2,59.5,IF(L283=3,45,IF(L283=4,32.5,IF(L283=5,30,IF(L283=6,27.5,IF(L283=7,25,IF(L283=8,22.5,0))))))))+IF(L283&lt;=8,0,IF(L283&lt;=16,19,IF(L283&lt;=24,13,IF(L283&lt;=32,8,0))))-IF(L283&lt;=8,0,IF(L283&lt;=16,(L283-9)*0.425,IF(L283&lt;=24,(L283-17)*0.425,IF(L283&lt;=32,(L283-25)*0.425,0)))),0)+IF(F283="EČ",IF(L283=1,204,IF(L283=2,156.24,IF(L283=3,123.84,IF(L283=4,72,IF(L283=5,66,IF(L283=6,60,IF(L283=7,54,IF(L283=8,48,0))))))))+IF(L283&lt;=8,0,IF(L283&lt;=16,40,IF(L283&lt;=24,25,0)))-IF(L283&lt;=8,0,IF(L283&lt;=16,(L283-9)*1.02,IF(L283&lt;=24,(L283-17)*1.02,0))),0)+IF(F283="EČneol",IF(L283=1,68,IF(L283=2,51.69,IF(L283=3,40.61,IF(L283=4,13,IF(L283=5,12,IF(L283=6,11,IF(L283=7,10,IF(L283=8,9,0)))))))))+IF(F283="EŽ",IF(L283=1,68,IF(L283=2,47.6,IF(L283=3,36,IF(L283=4,18,IF(L283=5,16.5,IF(L283=6,15,IF(L283=7,13.5,IF(L283=8,12,0))))))))+IF(L283&lt;=8,0,IF(L283&lt;=16,10,IF(L283&lt;=24,6,0)))-IF(L283&lt;=8,0,IF(L283&lt;=16,(L283-9)*0.34,IF(L283&lt;=24,(L283-17)*0.34,0))),0)+IF(F283="PT",IF(L283=1,68,IF(L283=2,52.08,IF(L283=3,41.28,IF(L283=4,24,IF(L283=5,22,IF(L283=6,20,IF(L283=7,18,IF(L283=8,16,0))))))))+IF(L283&lt;=8,0,IF(L283&lt;=16,13,IF(L283&lt;=24,9,IF(L283&lt;=32,4,0))))-IF(L283&lt;=8,0,IF(L283&lt;=16,(L283-9)*0.34,IF(L283&lt;=24,(L283-17)*0.34,IF(L283&lt;=32,(L283-25)*0.34,0)))),0)+IF(F283="JOŽ",IF(L283=1,85,IF(L283=2,59.5,IF(L283=3,45,IF(L283=4,32.5,IF(L283=5,30,IF(L283=6,27.5,IF(L283=7,25,IF(L283=8,22.5,0))))))))+IF(L283&lt;=8,0,IF(L283&lt;=16,19,IF(L283&lt;=24,13,0)))-IF(L283&lt;=8,0,IF(L283&lt;=16,(L283-9)*0.425,IF(L283&lt;=24,(L283-17)*0.425,0))),0)+IF(F283="JPČ",IF(L283=1,68,IF(L283=2,47.6,IF(L283=3,36,IF(L283=4,26,IF(L283=5,24,IF(L283=6,22,IF(L283=7,20,IF(L283=8,18,0))))))))+IF(L283&lt;=8,0,IF(L283&lt;=16,13,IF(L283&lt;=24,9,0)))-IF(L283&lt;=8,0,IF(L283&lt;=16,(L283-9)*0.34,IF(L283&lt;=24,(L283-17)*0.34,0))),0)+IF(F283="JEČ",IF(L283=1,34,IF(L283=2,26.04,IF(L283=3,20.6,IF(L283=4,12,IF(L283=5,11,IF(L283=6,10,IF(L283=7,9,IF(L283=8,8,0))))))))+IF(L283&lt;=8,0,IF(L283&lt;=16,6,0))-IF(L283&lt;=8,0,IF(L283&lt;=16,(L283-9)*0.17,0)),0)+IF(F283="JEOF",IF(L283=1,34,IF(L283=2,26.04,IF(L283=3,20.6,IF(L283=4,12,IF(L283=5,11,IF(L283=6,10,IF(L283=7,9,IF(L283=8,8,0))))))))+IF(L283&lt;=8,0,IF(L283&lt;=16,6,0))-IF(L283&lt;=8,0,IF(L283&lt;=16,(L283-9)*0.17,0)),0)+IF(F283="JnPČ",IF(L283=1,51,IF(L283=2,35.7,IF(L283=3,27,IF(L283=4,19.5,IF(L283=5,18,IF(L283=6,16.5,IF(L283=7,15,IF(L283=8,13.5,0))))))))+IF(L283&lt;=8,0,IF(L283&lt;=16,10,0))-IF(L283&lt;=8,0,IF(L283&lt;=16,(L283-9)*0.255,0)),0)+IF(F283="JnEČ",IF(L283=1,25.5,IF(L283=2,19.53,IF(L283=3,15.48,IF(L283=4,9,IF(L283=5,8.25,IF(L283=6,7.5,IF(L283=7,6.75,IF(L283=8,6,0))))))))+IF(L283&lt;=8,0,IF(L283&lt;=16,5,0))-IF(L283&lt;=8,0,IF(L283&lt;=16,(L283-9)*0.1275,0)),0)+IF(F283="JčPČ",IF(L283=1,21.25,IF(L283=2,14.5,IF(L283=3,11.5,IF(L283=4,7,IF(L283=5,6.5,IF(L283=6,6,IF(L283=7,5.5,IF(L283=8,5,0))))))))+IF(L283&lt;=8,0,IF(L283&lt;=16,4,0))-IF(L283&lt;=8,0,IF(L283&lt;=16,(L283-9)*0.10625,0)),0)+IF(F283="JčEČ",IF(L283=1,17,IF(L283=2,13.02,IF(L283=3,10.32,IF(L283=4,6,IF(L283=5,5.5,IF(L283=6,5,IF(L283=7,4.5,IF(L283=8,4,0))))))))+IF(L283&lt;=8,0,IF(L283&lt;=16,3,0))-IF(L283&lt;=8,0,IF(L283&lt;=16,(L283-9)*0.085,0)),0)+IF(F283="NEAK",IF(L283=1,11.48,IF(L283=2,8.79,IF(L283=3,6.97,IF(L283=4,4.05,IF(L283=5,3.71,IF(L283=6,3.38,IF(L283=7,3.04,IF(L283=8,2.7,0))))))))+IF(L283&lt;=8,0,IF(L283&lt;=16,2,IF(L283&lt;=24,1.3,0)))-IF(L283&lt;=8,0,IF(L283&lt;=16,(L283-9)*0.0574,IF(L283&lt;=24,(L283-17)*0.0574,0))),0))*IF(L283&lt;0,1,IF(OR(F283="PČ",F283="PŽ",F283="PT"),IF(J283&lt;32,J283/32,1),1))* IF(L283&lt;0,1,IF(OR(F283="EČ",F283="EŽ",F283="JOŽ",F283="JPČ",F283="NEAK"),IF(J283&lt;24,J283/24,1),1))*IF(L283&lt;0,1,IF(OR(F283="PČneol",F283="JEČ",F283="JEOF",F283="JnPČ",F283="JnEČ",F283="JčPČ",F283="JčEČ"),IF(J283&lt;16,J283/16,1),1))*IF(L283&lt;0,1,IF(F283="EČneol",IF(J283&lt;8,J283/8,1),1))</f>
        <v>37.517812499999998</v>
      </c>
      <c r="O283" s="9">
        <f t="shared" ref="O283:O285" si="83">IF(F283="OŽ",N283,IF(H283="Ne",IF(J283*0.3&lt;J283-L283,N283,0),IF(J283*0.1&lt;J283-L283,N283,0)))</f>
        <v>0</v>
      </c>
      <c r="P283" s="4">
        <f t="shared" ref="P283" si="84">IF(O283=0,0,IF(F283="OŽ",IF(L283&gt;35,0,IF(J283&gt;35,(36-L283)*1.836,((36-L283)-(36-J283))*1.836)),0)+IF(F283="PČ",IF(L283&gt;31,0,IF(J283&gt;31,(32-L283)*1.347,((32-L283)-(32-J283))*1.347)),0)+ IF(F283="PČneol",IF(L283&gt;15,0,IF(J283&gt;15,(16-L283)*0.255,((16-L283)-(16-J283))*0.255)),0)+IF(F283="PŽ",IF(L283&gt;31,0,IF(J283&gt;31,(32-L283)*0.255,((32-L283)-(32-J283))*0.255)),0)+IF(F283="EČ",IF(L283&gt;23,0,IF(J283&gt;23,(24-L283)*0.612,((24-L283)-(24-J283))*0.612)),0)+IF(F283="EČneol",IF(L283&gt;7,0,IF(J283&gt;7,(8-L283)*0.204,((8-L283)-(8-J283))*0.204)),0)+IF(F283="EŽ",IF(L283&gt;23,0,IF(J283&gt;23,(24-L283)*0.204,((24-L283)-(24-J283))*0.204)),0)+IF(F283="PT",IF(L283&gt;31,0,IF(J283&gt;31,(32-L283)*0.204,((32-L283)-(32-J283))*0.204)),0)+IF(F283="JOŽ",IF(L283&gt;23,0,IF(J283&gt;23,(24-L283)*0.255,((24-L283)-(24-J283))*0.255)),0)+IF(F283="JPČ",IF(L283&gt;23,0,IF(J283&gt;23,(24-L283)*0.204,((24-L283)-(24-J283))*0.204)),0)+IF(F283="JEČ",IF(L283&gt;15,0,IF(J283&gt;15,(16-L283)*0.102,((16-L283)-(16-J283))*0.102)),0)+IF(F283="JEOF",IF(L283&gt;15,0,IF(J283&gt;15,(16-L283)*0.102,((16-L283)-(16-J283))*0.102)),0)+IF(F283="JnPČ",IF(L283&gt;15,0,IF(J283&gt;15,(16-L283)*0.153,((16-L283)-(16-J283))*0.153)),0)+IF(F283="JnEČ",IF(L283&gt;15,0,IF(J283&gt;15,(16-L283)*0.0765,((16-L283)-(16-J283))*0.0765)),0)+IF(F283="JčPČ",IF(L283&gt;15,0,IF(J283&gt;15,(16-L283)*0.06375,((16-L283)-(16-J283))*0.06375)),0)+IF(F283="JčEČ",IF(L283&gt;15,0,IF(J283&gt;15,(16-L283)*0.051,((16-L283)-(16-J283))*0.051)),0)+IF(F283="NEAK",IF(L283&gt;23,0,IF(J283&gt;23,(24-L283)*0.03444,((24-L283)-(24-J283))*0.03444)),0))</f>
        <v>0</v>
      </c>
      <c r="Q283" s="11">
        <f t="shared" ref="Q283" si="85">IF(ISERROR(P283*100/N283),0,(P283*100/N283))</f>
        <v>0</v>
      </c>
      <c r="R283" s="10">
        <f t="shared" ref="R283:R285" si="86">IF(Q283&lt;=30,O283+P283,O283+O283*0.3)*IF(G283=1,0.4,IF(G283=2,0.75,IF(G283="1 (kas 4 m. 1 k. nerengiamos)",0.52,1)))*IF(D283="olimpinė",1,IF(M283="Ne",0.5,1))*IF(OR(A$5="Lietuvos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federacija"),IF(OR(J283&lt;8,K283&lt;16),0,1),1)*E283*IF(I283&lt;=1,1,1/I283)*IF(OR(A$5="Lietuvos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83" s="8"/>
    </row>
    <row r="284" spans="1:19">
      <c r="A284" s="61">
        <v>2</v>
      </c>
      <c r="B284" s="61" t="s">
        <v>64</v>
      </c>
      <c r="C284" s="12">
        <v>100</v>
      </c>
      <c r="D284" s="61" t="s">
        <v>29</v>
      </c>
      <c r="E284" s="61">
        <v>1</v>
      </c>
      <c r="F284" s="61" t="s">
        <v>94</v>
      </c>
      <c r="G284" s="61">
        <v>1</v>
      </c>
      <c r="H284" s="61" t="s">
        <v>31</v>
      </c>
      <c r="I284" s="61"/>
      <c r="J284" s="61">
        <v>7</v>
      </c>
      <c r="K284" s="61">
        <v>30</v>
      </c>
      <c r="L284" s="61">
        <v>3</v>
      </c>
      <c r="M284" s="61" t="s">
        <v>32</v>
      </c>
      <c r="N284" s="3">
        <f t="shared" si="82"/>
        <v>52.0625</v>
      </c>
      <c r="O284" s="9">
        <f t="shared" si="83"/>
        <v>52.0625</v>
      </c>
      <c r="P284" s="4">
        <f t="shared" ref="P284:P285" si="87">IF(O284=0,0,IF(F284="OŽ",IF(L284&gt;35,0,IF(J284&gt;35,(36-L284)*1.836,((36-L284)-(36-J284))*1.836)),0)+IF(F284="PČ",IF(L284&gt;31,0,IF(J284&gt;31,(32-L284)*1.347,((32-L284)-(32-J284))*1.347)),0)+ IF(F284="PČneol",IF(L284&gt;15,0,IF(J284&gt;15,(16-L284)*0.255,((16-L284)-(16-J284))*0.255)),0)+IF(F284="PŽ",IF(L284&gt;31,0,IF(J284&gt;31,(32-L284)*0.255,((32-L284)-(32-J284))*0.255)),0)+IF(F284="EČ",IF(L284&gt;23,0,IF(J284&gt;23,(24-L284)*0.612,((24-L284)-(24-J284))*0.612)),0)+IF(F284="EČneol",IF(L284&gt;7,0,IF(J284&gt;7,(8-L284)*0.204,((8-L284)-(8-J284))*0.204)),0)+IF(F284="EŽ",IF(L284&gt;23,0,IF(J284&gt;23,(24-L284)*0.204,((24-L284)-(24-J284))*0.204)),0)+IF(F284="PT",IF(L284&gt;31,0,IF(J284&gt;31,(32-L284)*0.204,((32-L284)-(32-J284))*0.204)),0)+IF(F284="JOŽ",IF(L284&gt;23,0,IF(J284&gt;23,(24-L284)*0.255,((24-L284)-(24-J284))*0.255)),0)+IF(F284="JPČ",IF(L284&gt;23,0,IF(J284&gt;23,(24-L284)*0.204,((24-L284)-(24-J284))*0.204)),0)+IF(F284="JEČ",IF(L284&gt;15,0,IF(J284&gt;15,(16-L284)*0.102,((16-L284)-(16-J284))*0.102)),0)+IF(F284="JEOF",IF(L284&gt;15,0,IF(J284&gt;15,(16-L284)*0.102,((16-L284)-(16-J284))*0.102)),0)+IF(F284="JnPČ",IF(L284&gt;15,0,IF(J284&gt;15,(16-L284)*0.153,((16-L284)-(16-J284))*0.153)),0)+IF(F284="JnEČ",IF(L284&gt;15,0,IF(J284&gt;15,(16-L284)*0.0765,((16-L284)-(16-J284))*0.0765)),0)+IF(F284="JčPČ",IF(L284&gt;15,0,IF(J284&gt;15,(16-L284)*0.06375,((16-L284)-(16-J284))*0.06375)),0)+IF(F284="JčEČ",IF(L284&gt;15,0,IF(J284&gt;15,(16-L284)*0.051,((16-L284)-(16-J284))*0.051)),0)+IF(F284="NEAK",IF(L284&gt;23,0,IF(J284&gt;23,(24-L284)*0.03444,((24-L284)-(24-J284))*0.03444)),0))</f>
        <v>5.3879999999999999</v>
      </c>
      <c r="Q284" s="11">
        <f t="shared" ref="Q284:Q285" si="88">IF(ISERROR(P284*100/N284),0,(P284*100/N284))</f>
        <v>10.349099639855941</v>
      </c>
      <c r="R284" s="10">
        <f t="shared" si="86"/>
        <v>0</v>
      </c>
      <c r="S284" s="8"/>
    </row>
    <row r="285" spans="1:19">
      <c r="A285" s="61">
        <v>3</v>
      </c>
      <c r="B285" s="61" t="s">
        <v>54</v>
      </c>
      <c r="C285" s="12">
        <v>100</v>
      </c>
      <c r="D285" s="61" t="s">
        <v>29</v>
      </c>
      <c r="E285" s="61">
        <v>1</v>
      </c>
      <c r="F285" s="61" t="s">
        <v>94</v>
      </c>
      <c r="G285" s="61">
        <v>1</v>
      </c>
      <c r="H285" s="61" t="s">
        <v>31</v>
      </c>
      <c r="I285" s="61"/>
      <c r="J285" s="61">
        <v>8</v>
      </c>
      <c r="K285" s="61">
        <v>30</v>
      </c>
      <c r="L285" s="61">
        <v>3</v>
      </c>
      <c r="M285" s="61" t="s">
        <v>32</v>
      </c>
      <c r="N285" s="3">
        <f t="shared" si="82"/>
        <v>59.5</v>
      </c>
      <c r="O285" s="9">
        <f t="shared" si="83"/>
        <v>59.5</v>
      </c>
      <c r="P285" s="4">
        <f t="shared" si="87"/>
        <v>6.7349999999999994</v>
      </c>
      <c r="Q285" s="11">
        <f t="shared" si="88"/>
        <v>11.319327731092438</v>
      </c>
      <c r="R285" s="10">
        <f t="shared" si="86"/>
        <v>26.494</v>
      </c>
      <c r="S285" s="8"/>
    </row>
    <row r="286" spans="1:19">
      <c r="A286" s="74" t="s">
        <v>45</v>
      </c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6"/>
      <c r="R286" s="10">
        <f>SUM(R283:R285)</f>
        <v>26.494</v>
      </c>
      <c r="S286" s="8"/>
    </row>
    <row r="287" spans="1:19" ht="30">
      <c r="A287" s="24" t="s">
        <v>46</v>
      </c>
      <c r="B287" s="24"/>
      <c r="C287" s="15" t="s">
        <v>165</v>
      </c>
      <c r="D287" s="15" t="s">
        <v>154</v>
      </c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6"/>
      <c r="S287" s="8"/>
    </row>
    <row r="288" spans="1:19">
      <c r="A288" s="49" t="s">
        <v>55</v>
      </c>
      <c r="B288" s="49"/>
      <c r="C288" s="49"/>
      <c r="D288" s="49"/>
      <c r="E288" s="49"/>
      <c r="F288" s="49"/>
      <c r="G288" s="49"/>
      <c r="H288" s="49"/>
      <c r="I288" s="49"/>
      <c r="J288" s="15"/>
      <c r="K288" s="15"/>
      <c r="L288" s="15"/>
      <c r="M288" s="15"/>
      <c r="N288" s="15"/>
      <c r="O288" s="15"/>
      <c r="P288" s="15"/>
      <c r="Q288" s="15"/>
      <c r="R288" s="16"/>
      <c r="S288" s="8"/>
    </row>
    <row r="289" spans="1:19" s="8" customFormat="1">
      <c r="A289" s="49"/>
      <c r="B289" s="49"/>
      <c r="C289" s="49"/>
      <c r="D289" s="49"/>
      <c r="E289" s="49"/>
      <c r="F289" s="49"/>
      <c r="G289" s="49"/>
      <c r="H289" s="49"/>
      <c r="I289" s="49"/>
      <c r="J289" s="15"/>
      <c r="K289" s="15"/>
      <c r="L289" s="15"/>
      <c r="M289" s="15"/>
      <c r="N289" s="15"/>
      <c r="O289" s="15"/>
      <c r="P289" s="15"/>
      <c r="Q289" s="15"/>
      <c r="R289" s="16"/>
    </row>
    <row r="290" spans="1:19" ht="15" customHeight="1">
      <c r="A290" s="77" t="s">
        <v>167</v>
      </c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57"/>
      <c r="R290" s="8"/>
      <c r="S290" s="8"/>
    </row>
    <row r="291" spans="1:19" ht="18" customHeight="1">
      <c r="A291" s="79" t="s">
        <v>27</v>
      </c>
      <c r="B291" s="80"/>
      <c r="C291" s="8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7"/>
      <c r="R291" s="8"/>
      <c r="S291" s="8"/>
    </row>
    <row r="292" spans="1:19" ht="15" customHeight="1">
      <c r="A292" s="81" t="s">
        <v>48</v>
      </c>
      <c r="B292" s="82"/>
      <c r="C292" s="82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  <c r="P292" s="82"/>
      <c r="Q292" s="57"/>
      <c r="R292" s="8"/>
      <c r="S292" s="8"/>
    </row>
    <row r="293" spans="1:19">
      <c r="A293" s="61">
        <v>1</v>
      </c>
      <c r="B293" s="61"/>
      <c r="C293" s="12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3">
        <f t="shared" ref="N293:N302" si="89">(IF(F293="OŽ",IF(L293=1,550.8,IF(L293=2,426.38,IF(L293=3,342.14,IF(L293=4,181.44,IF(L293=5,168.48,IF(L293=6,155.52,IF(L293=7,148.5,IF(L293=8,144,0))))))))+IF(L293&lt;=8,0,IF(L293&lt;=16,137.7,IF(L293&lt;=24,108,IF(L293&lt;=32,80.1,IF(L293&lt;=36,52.2,0)))))-IF(L293&lt;=8,0,IF(L293&lt;=16,(L293-9)*2.754,IF(L293&lt;=24,(L293-17)* 2.754,IF(L293&lt;=32,(L293-25)* 2.754,IF(L293&lt;=36,(L293-33)*2.754,0))))),0)+IF(F293="PČ",IF(L293=1,449,IF(L293=2,314.6,IF(L293=3,238,IF(L293=4,172,IF(L293=5,159,IF(L293=6,145,IF(L293=7,132,IF(L293=8,119,0))))))))+IF(L293&lt;=8,0,IF(L293&lt;=16,88,IF(L293&lt;=24,55,IF(L293&lt;=32,22,0))))-IF(L293&lt;=8,0,IF(L293&lt;=16,(L293-9)*2.245,IF(L293&lt;=24,(L293-17)*2.245,IF(L293&lt;=32,(L293-25)*2.245,0)))),0)+IF(F293="PČneol",IF(L293=1,85,IF(L293=2,64.61,IF(L293=3,50.76,IF(L293=4,16.25,IF(L293=5,15,IF(L293=6,13.75,IF(L293=7,12.5,IF(L293=8,11.25,0))))))))+IF(L293&lt;=8,0,IF(L293&lt;=16,9,0))-IF(L293&lt;=8,0,IF(L293&lt;=16,(L293-9)*0.425,0)),0)+IF(F293="PŽ",IF(L293=1,85,IF(L293=2,59.5,IF(L293=3,45,IF(L293=4,32.5,IF(L293=5,30,IF(L293=6,27.5,IF(L293=7,25,IF(L293=8,22.5,0))))))))+IF(L293&lt;=8,0,IF(L293&lt;=16,19,IF(L293&lt;=24,13,IF(L293&lt;=32,8,0))))-IF(L293&lt;=8,0,IF(L293&lt;=16,(L293-9)*0.425,IF(L293&lt;=24,(L293-17)*0.425,IF(L293&lt;=32,(L293-25)*0.425,0)))),0)+IF(F293="EČ",IF(L293=1,204,IF(L293=2,156.24,IF(L293=3,123.84,IF(L293=4,72,IF(L293=5,66,IF(L293=6,60,IF(L293=7,54,IF(L293=8,48,0))))))))+IF(L293&lt;=8,0,IF(L293&lt;=16,40,IF(L293&lt;=24,25,0)))-IF(L293&lt;=8,0,IF(L293&lt;=16,(L293-9)*1.02,IF(L293&lt;=24,(L293-17)*1.02,0))),0)+IF(F293="EČneol",IF(L293=1,68,IF(L293=2,51.69,IF(L293=3,40.61,IF(L293=4,13,IF(L293=5,12,IF(L293=6,11,IF(L293=7,10,IF(L293=8,9,0)))))))))+IF(F293="EŽ",IF(L293=1,68,IF(L293=2,47.6,IF(L293=3,36,IF(L293=4,18,IF(L293=5,16.5,IF(L293=6,15,IF(L293=7,13.5,IF(L293=8,12,0))))))))+IF(L293&lt;=8,0,IF(L293&lt;=16,10,IF(L293&lt;=24,6,0)))-IF(L293&lt;=8,0,IF(L293&lt;=16,(L293-9)*0.34,IF(L293&lt;=24,(L293-17)*0.34,0))),0)+IF(F293="PT",IF(L293=1,68,IF(L293=2,52.08,IF(L293=3,41.28,IF(L293=4,24,IF(L293=5,22,IF(L293=6,20,IF(L293=7,18,IF(L293=8,16,0))))))))+IF(L293&lt;=8,0,IF(L293&lt;=16,13,IF(L293&lt;=24,9,IF(L293&lt;=32,4,0))))-IF(L293&lt;=8,0,IF(L293&lt;=16,(L293-9)*0.34,IF(L293&lt;=24,(L293-17)*0.34,IF(L293&lt;=32,(L293-25)*0.34,0)))),0)+IF(F293="JOŽ",IF(L293=1,85,IF(L293=2,59.5,IF(L293=3,45,IF(L293=4,32.5,IF(L293=5,30,IF(L293=6,27.5,IF(L293=7,25,IF(L293=8,22.5,0))))))))+IF(L293&lt;=8,0,IF(L293&lt;=16,19,IF(L293&lt;=24,13,0)))-IF(L293&lt;=8,0,IF(L293&lt;=16,(L293-9)*0.425,IF(L293&lt;=24,(L293-17)*0.425,0))),0)+IF(F293="JPČ",IF(L293=1,68,IF(L293=2,47.6,IF(L293=3,36,IF(L293=4,26,IF(L293=5,24,IF(L293=6,22,IF(L293=7,20,IF(L293=8,18,0))))))))+IF(L293&lt;=8,0,IF(L293&lt;=16,13,IF(L293&lt;=24,9,0)))-IF(L293&lt;=8,0,IF(L293&lt;=16,(L293-9)*0.34,IF(L293&lt;=24,(L293-17)*0.34,0))),0)+IF(F293="JEČ",IF(L293=1,34,IF(L293=2,26.04,IF(L293=3,20.6,IF(L293=4,12,IF(L293=5,11,IF(L293=6,10,IF(L293=7,9,IF(L293=8,8,0))))))))+IF(L293&lt;=8,0,IF(L293&lt;=16,6,0))-IF(L293&lt;=8,0,IF(L293&lt;=16,(L293-9)*0.17,0)),0)+IF(F293="JEOF",IF(L293=1,34,IF(L293=2,26.04,IF(L293=3,20.6,IF(L293=4,12,IF(L293=5,11,IF(L293=6,10,IF(L293=7,9,IF(L293=8,8,0))))))))+IF(L293&lt;=8,0,IF(L293&lt;=16,6,0))-IF(L293&lt;=8,0,IF(L293&lt;=16,(L293-9)*0.17,0)),0)+IF(F293="JnPČ",IF(L293=1,51,IF(L293=2,35.7,IF(L293=3,27,IF(L293=4,19.5,IF(L293=5,18,IF(L293=6,16.5,IF(L293=7,15,IF(L293=8,13.5,0))))))))+IF(L293&lt;=8,0,IF(L293&lt;=16,10,0))-IF(L293&lt;=8,0,IF(L293&lt;=16,(L293-9)*0.255,0)),0)+IF(F293="JnEČ",IF(L293=1,25.5,IF(L293=2,19.53,IF(L293=3,15.48,IF(L293=4,9,IF(L293=5,8.25,IF(L293=6,7.5,IF(L293=7,6.75,IF(L293=8,6,0))))))))+IF(L293&lt;=8,0,IF(L293&lt;=16,5,0))-IF(L293&lt;=8,0,IF(L293&lt;=16,(L293-9)*0.1275,0)),0)+IF(F293="JčPČ",IF(L293=1,21.25,IF(L293=2,14.5,IF(L293=3,11.5,IF(L293=4,7,IF(L293=5,6.5,IF(L293=6,6,IF(L293=7,5.5,IF(L293=8,5,0))))))))+IF(L293&lt;=8,0,IF(L293&lt;=16,4,0))-IF(L293&lt;=8,0,IF(L293&lt;=16,(L293-9)*0.10625,0)),0)+IF(F293="JčEČ",IF(L293=1,17,IF(L293=2,13.02,IF(L293=3,10.32,IF(L293=4,6,IF(L293=5,5.5,IF(L293=6,5,IF(L293=7,4.5,IF(L293=8,4,0))))))))+IF(L293&lt;=8,0,IF(L293&lt;=16,3,0))-IF(L293&lt;=8,0,IF(L293&lt;=16,(L293-9)*0.085,0)),0)+IF(F293="NEAK",IF(L293=1,11.48,IF(L293=2,8.79,IF(L293=3,6.97,IF(L293=4,4.05,IF(L293=5,3.71,IF(L293=6,3.38,IF(L293=7,3.04,IF(L293=8,2.7,0))))))))+IF(L293&lt;=8,0,IF(L293&lt;=16,2,IF(L293&lt;=24,1.3,0)))-IF(L293&lt;=8,0,IF(L293&lt;=16,(L293-9)*0.0574,IF(L293&lt;=24,(L293-17)*0.0574,0))),0))*IF(L293&lt;0,1,IF(OR(F293="PČ",F293="PŽ",F293="PT"),IF(J293&lt;32,J293/32,1),1))* IF(L293&lt;0,1,IF(OR(F293="EČ",F293="EŽ",F293="JOŽ",F293="JPČ",F293="NEAK"),IF(J293&lt;24,J293/24,1),1))*IF(L293&lt;0,1,IF(OR(F293="PČneol",F293="JEČ",F293="JEOF",F293="JnPČ",F293="JnEČ",F293="JčPČ",F293="JčEČ"),IF(J293&lt;16,J293/16,1),1))*IF(L293&lt;0,1,IF(F293="EČneol",IF(J293&lt;8,J293/8,1),1))</f>
        <v>0</v>
      </c>
      <c r="O293" s="9">
        <f t="shared" ref="O293:O302" si="90">IF(F293="OŽ",N293,IF(H293="Ne",IF(J293*0.3&lt;J293-L293,N293,0),IF(J293*0.1&lt;J293-L293,N293,0)))</f>
        <v>0</v>
      </c>
      <c r="P293" s="4">
        <f t="shared" ref="P293" si="91">IF(O293=0,0,IF(F293="OŽ",IF(L293&gt;35,0,IF(J293&gt;35,(36-L293)*1.836,((36-L293)-(36-J293))*1.836)),0)+IF(F293="PČ",IF(L293&gt;31,0,IF(J293&gt;31,(32-L293)*1.347,((32-L293)-(32-J293))*1.347)),0)+ IF(F293="PČneol",IF(L293&gt;15,0,IF(J293&gt;15,(16-L293)*0.255,((16-L293)-(16-J293))*0.255)),0)+IF(F293="PŽ",IF(L293&gt;31,0,IF(J293&gt;31,(32-L293)*0.255,((32-L293)-(32-J293))*0.255)),0)+IF(F293="EČ",IF(L293&gt;23,0,IF(J293&gt;23,(24-L293)*0.612,((24-L293)-(24-J293))*0.612)),0)+IF(F293="EČneol",IF(L293&gt;7,0,IF(J293&gt;7,(8-L293)*0.204,((8-L293)-(8-J293))*0.204)),0)+IF(F293="EŽ",IF(L293&gt;23,0,IF(J293&gt;23,(24-L293)*0.204,((24-L293)-(24-J293))*0.204)),0)+IF(F293="PT",IF(L293&gt;31,0,IF(J293&gt;31,(32-L293)*0.204,((32-L293)-(32-J293))*0.204)),0)+IF(F293="JOŽ",IF(L293&gt;23,0,IF(J293&gt;23,(24-L293)*0.255,((24-L293)-(24-J293))*0.255)),0)+IF(F293="JPČ",IF(L293&gt;23,0,IF(J293&gt;23,(24-L293)*0.204,((24-L293)-(24-J293))*0.204)),0)+IF(F293="JEČ",IF(L293&gt;15,0,IF(J293&gt;15,(16-L293)*0.102,((16-L293)-(16-J293))*0.102)),0)+IF(F293="JEOF",IF(L293&gt;15,0,IF(J293&gt;15,(16-L293)*0.102,((16-L293)-(16-J293))*0.102)),0)+IF(F293="JnPČ",IF(L293&gt;15,0,IF(J293&gt;15,(16-L293)*0.153,((16-L293)-(16-J293))*0.153)),0)+IF(F293="JnEČ",IF(L293&gt;15,0,IF(J293&gt;15,(16-L293)*0.0765,((16-L293)-(16-J293))*0.0765)),0)+IF(F293="JčPČ",IF(L293&gt;15,0,IF(J293&gt;15,(16-L293)*0.06375,((16-L293)-(16-J293))*0.06375)),0)+IF(F293="JčEČ",IF(L293&gt;15,0,IF(J293&gt;15,(16-L293)*0.051,((16-L293)-(16-J293))*0.051)),0)+IF(F293="NEAK",IF(L293&gt;23,0,IF(J293&gt;23,(24-L293)*0.03444,((24-L293)-(24-J293))*0.03444)),0))</f>
        <v>0</v>
      </c>
      <c r="Q293" s="11">
        <f t="shared" ref="Q293" si="92">IF(ISERROR(P293*100/N293),0,(P293*100/N293))</f>
        <v>0</v>
      </c>
      <c r="R293" s="10">
        <f t="shared" ref="R293:R302" si="93">IF(Q293&lt;=30,O293+P293,O293+O293*0.3)*IF(G293=1,0.4,IF(G293=2,0.75,IF(G293="1 (kas 4 m. 1 k. nerengiamos)",0.52,1)))*IF(D293="olimpinė",1,IF(M293="Ne",0.5,1))*IF(OR(A$5="Lietuvos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federacija"),IF(OR(J293&lt;8,K293&lt;16),0,1),1)*E293*IF(I293&lt;=1,1,1/I293)*IF(OR(A$5="Lietuvos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93" s="8"/>
    </row>
    <row r="294" spans="1:19">
      <c r="A294" s="61">
        <v>2</v>
      </c>
      <c r="B294" s="61"/>
      <c r="C294" s="12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3">
        <f t="shared" si="89"/>
        <v>0</v>
      </c>
      <c r="O294" s="9">
        <f t="shared" si="90"/>
        <v>0</v>
      </c>
      <c r="P294" s="4">
        <f t="shared" ref="P294:P302" si="94">IF(O294=0,0,IF(F294="OŽ",IF(L294&gt;35,0,IF(J294&gt;35,(36-L294)*1.836,((36-L294)-(36-J294))*1.836)),0)+IF(F294="PČ",IF(L294&gt;31,0,IF(J294&gt;31,(32-L294)*1.347,((32-L294)-(32-J294))*1.347)),0)+ IF(F294="PČneol",IF(L294&gt;15,0,IF(J294&gt;15,(16-L294)*0.255,((16-L294)-(16-J294))*0.255)),0)+IF(F294="PŽ",IF(L294&gt;31,0,IF(J294&gt;31,(32-L294)*0.255,((32-L294)-(32-J294))*0.255)),0)+IF(F294="EČ",IF(L294&gt;23,0,IF(J294&gt;23,(24-L294)*0.612,((24-L294)-(24-J294))*0.612)),0)+IF(F294="EČneol",IF(L294&gt;7,0,IF(J294&gt;7,(8-L294)*0.204,((8-L294)-(8-J294))*0.204)),0)+IF(F294="EŽ",IF(L294&gt;23,0,IF(J294&gt;23,(24-L294)*0.204,((24-L294)-(24-J294))*0.204)),0)+IF(F294="PT",IF(L294&gt;31,0,IF(J294&gt;31,(32-L294)*0.204,((32-L294)-(32-J294))*0.204)),0)+IF(F294="JOŽ",IF(L294&gt;23,0,IF(J294&gt;23,(24-L294)*0.255,((24-L294)-(24-J294))*0.255)),0)+IF(F294="JPČ",IF(L294&gt;23,0,IF(J294&gt;23,(24-L294)*0.204,((24-L294)-(24-J294))*0.204)),0)+IF(F294="JEČ",IF(L294&gt;15,0,IF(J294&gt;15,(16-L294)*0.102,((16-L294)-(16-J294))*0.102)),0)+IF(F294="JEOF",IF(L294&gt;15,0,IF(J294&gt;15,(16-L294)*0.102,((16-L294)-(16-J294))*0.102)),0)+IF(F294="JnPČ",IF(L294&gt;15,0,IF(J294&gt;15,(16-L294)*0.153,((16-L294)-(16-J294))*0.153)),0)+IF(F294="JnEČ",IF(L294&gt;15,0,IF(J294&gt;15,(16-L294)*0.0765,((16-L294)-(16-J294))*0.0765)),0)+IF(F294="JčPČ",IF(L294&gt;15,0,IF(J294&gt;15,(16-L294)*0.06375,((16-L294)-(16-J294))*0.06375)),0)+IF(F294="JčEČ",IF(L294&gt;15,0,IF(J294&gt;15,(16-L294)*0.051,((16-L294)-(16-J294))*0.051)),0)+IF(F294="NEAK",IF(L294&gt;23,0,IF(J294&gt;23,(24-L294)*0.03444,((24-L294)-(24-J294))*0.03444)),0))</f>
        <v>0</v>
      </c>
      <c r="Q294" s="11">
        <f t="shared" ref="Q294:Q302" si="95">IF(ISERROR(P294*100/N294),0,(P294*100/N294))</f>
        <v>0</v>
      </c>
      <c r="R294" s="10">
        <f t="shared" si="93"/>
        <v>0</v>
      </c>
      <c r="S294" s="8"/>
    </row>
    <row r="295" spans="1:19">
      <c r="A295" s="61">
        <v>3</v>
      </c>
      <c r="B295" s="61"/>
      <c r="C295" s="12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3">
        <f t="shared" si="89"/>
        <v>0</v>
      </c>
      <c r="O295" s="9">
        <f t="shared" si="90"/>
        <v>0</v>
      </c>
      <c r="P295" s="4">
        <f t="shared" si="94"/>
        <v>0</v>
      </c>
      <c r="Q295" s="11">
        <f t="shared" si="95"/>
        <v>0</v>
      </c>
      <c r="R295" s="10">
        <f t="shared" si="93"/>
        <v>0</v>
      </c>
      <c r="S295" s="8"/>
    </row>
    <row r="296" spans="1:19">
      <c r="A296" s="61">
        <v>4</v>
      </c>
      <c r="B296" s="61"/>
      <c r="C296" s="12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3">
        <f t="shared" si="89"/>
        <v>0</v>
      </c>
      <c r="O296" s="9">
        <f t="shared" si="90"/>
        <v>0</v>
      </c>
      <c r="P296" s="4">
        <f t="shared" si="94"/>
        <v>0</v>
      </c>
      <c r="Q296" s="11">
        <f t="shared" si="95"/>
        <v>0</v>
      </c>
      <c r="R296" s="10">
        <f t="shared" si="93"/>
        <v>0</v>
      </c>
      <c r="S296" s="8"/>
    </row>
    <row r="297" spans="1:19">
      <c r="A297" s="61">
        <v>5</v>
      </c>
      <c r="B297" s="61"/>
      <c r="C297" s="12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3">
        <f t="shared" si="89"/>
        <v>0</v>
      </c>
      <c r="O297" s="9">
        <f t="shared" si="90"/>
        <v>0</v>
      </c>
      <c r="P297" s="4">
        <f t="shared" si="94"/>
        <v>0</v>
      </c>
      <c r="Q297" s="11">
        <f t="shared" si="95"/>
        <v>0</v>
      </c>
      <c r="R297" s="10">
        <f t="shared" si="93"/>
        <v>0</v>
      </c>
      <c r="S297" s="8"/>
    </row>
    <row r="298" spans="1:19">
      <c r="A298" s="61">
        <v>6</v>
      </c>
      <c r="B298" s="61"/>
      <c r="C298" s="12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3">
        <f t="shared" si="89"/>
        <v>0</v>
      </c>
      <c r="O298" s="9">
        <f t="shared" si="90"/>
        <v>0</v>
      </c>
      <c r="P298" s="4">
        <f t="shared" si="94"/>
        <v>0</v>
      </c>
      <c r="Q298" s="11">
        <f t="shared" si="95"/>
        <v>0</v>
      </c>
      <c r="R298" s="10">
        <f t="shared" si="93"/>
        <v>0</v>
      </c>
      <c r="S298" s="8"/>
    </row>
    <row r="299" spans="1:19">
      <c r="A299" s="61">
        <v>7</v>
      </c>
      <c r="B299" s="61"/>
      <c r="C299" s="12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3">
        <f t="shared" si="89"/>
        <v>0</v>
      </c>
      <c r="O299" s="9">
        <f t="shared" si="90"/>
        <v>0</v>
      </c>
      <c r="P299" s="4">
        <f t="shared" si="94"/>
        <v>0</v>
      </c>
      <c r="Q299" s="11">
        <f t="shared" si="95"/>
        <v>0</v>
      </c>
      <c r="R299" s="10">
        <f t="shared" si="93"/>
        <v>0</v>
      </c>
      <c r="S299" s="8"/>
    </row>
    <row r="300" spans="1:19">
      <c r="A300" s="61">
        <v>8</v>
      </c>
      <c r="B300" s="61"/>
      <c r="C300" s="12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3">
        <f t="shared" si="89"/>
        <v>0</v>
      </c>
      <c r="O300" s="9">
        <f t="shared" si="90"/>
        <v>0</v>
      </c>
      <c r="P300" s="4">
        <f t="shared" si="94"/>
        <v>0</v>
      </c>
      <c r="Q300" s="11">
        <f t="shared" si="95"/>
        <v>0</v>
      </c>
      <c r="R300" s="10">
        <f t="shared" si="93"/>
        <v>0</v>
      </c>
      <c r="S300" s="8"/>
    </row>
    <row r="301" spans="1:19">
      <c r="A301" s="61">
        <v>9</v>
      </c>
      <c r="B301" s="61"/>
      <c r="C301" s="12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3">
        <f t="shared" si="89"/>
        <v>0</v>
      </c>
      <c r="O301" s="9">
        <f t="shared" si="90"/>
        <v>0</v>
      </c>
      <c r="P301" s="4">
        <f t="shared" si="94"/>
        <v>0</v>
      </c>
      <c r="Q301" s="11">
        <f t="shared" si="95"/>
        <v>0</v>
      </c>
      <c r="R301" s="10">
        <f t="shared" si="93"/>
        <v>0</v>
      </c>
      <c r="S301" s="8"/>
    </row>
    <row r="302" spans="1:19">
      <c r="A302" s="61">
        <v>10</v>
      </c>
      <c r="B302" s="61"/>
      <c r="C302" s="12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3">
        <f t="shared" si="89"/>
        <v>0</v>
      </c>
      <c r="O302" s="9">
        <f t="shared" si="90"/>
        <v>0</v>
      </c>
      <c r="P302" s="4">
        <f t="shared" si="94"/>
        <v>0</v>
      </c>
      <c r="Q302" s="11">
        <f t="shared" si="95"/>
        <v>0</v>
      </c>
      <c r="R302" s="10">
        <f t="shared" si="93"/>
        <v>0</v>
      </c>
      <c r="S302" s="8"/>
    </row>
    <row r="303" spans="1:19" ht="15" customHeight="1">
      <c r="A303" s="74" t="s">
        <v>45</v>
      </c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6"/>
      <c r="R303" s="10">
        <f>SUM(R293:R302)</f>
        <v>0</v>
      </c>
      <c r="S303" s="8"/>
    </row>
    <row r="304" spans="1:19" ht="15.75">
      <c r="A304" s="24" t="s">
        <v>46</v>
      </c>
      <c r="B304" s="2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6"/>
      <c r="S304" s="8"/>
    </row>
    <row r="305" spans="1:19">
      <c r="A305" s="49" t="s">
        <v>55</v>
      </c>
      <c r="B305" s="49"/>
      <c r="C305" s="49"/>
      <c r="D305" s="49"/>
      <c r="E305" s="49"/>
      <c r="F305" s="49"/>
      <c r="G305" s="49"/>
      <c r="H305" s="49"/>
      <c r="I305" s="49"/>
      <c r="J305" s="15"/>
      <c r="K305" s="15"/>
      <c r="L305" s="15"/>
      <c r="M305" s="15"/>
      <c r="N305" s="15"/>
      <c r="O305" s="15"/>
      <c r="P305" s="15"/>
      <c r="Q305" s="15"/>
      <c r="R305" s="16"/>
      <c r="S305" s="8"/>
    </row>
    <row r="306" spans="1:19" s="8" customFormat="1">
      <c r="A306" s="49"/>
      <c r="B306" s="49"/>
      <c r="C306" s="49"/>
      <c r="D306" s="49"/>
      <c r="E306" s="49"/>
      <c r="F306" s="49"/>
      <c r="G306" s="49"/>
      <c r="H306" s="49"/>
      <c r="I306" s="49"/>
      <c r="J306" s="15"/>
      <c r="K306" s="15"/>
      <c r="L306" s="15"/>
      <c r="M306" s="15"/>
      <c r="N306" s="15"/>
      <c r="O306" s="15"/>
      <c r="P306" s="15"/>
      <c r="Q306" s="15"/>
      <c r="R306" s="16"/>
    </row>
    <row r="307" spans="1:19" ht="15" customHeight="1">
      <c r="A307" s="77" t="s">
        <v>167</v>
      </c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57"/>
      <c r="R307" s="8"/>
      <c r="S307" s="8"/>
    </row>
    <row r="308" spans="1:19" ht="18" customHeight="1">
      <c r="A308" s="79" t="s">
        <v>27</v>
      </c>
      <c r="B308" s="80"/>
      <c r="C308" s="8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7"/>
      <c r="R308" s="8"/>
      <c r="S308" s="8"/>
    </row>
    <row r="309" spans="1:19" ht="15" customHeight="1">
      <c r="A309" s="81" t="s">
        <v>48</v>
      </c>
      <c r="B309" s="82"/>
      <c r="C309" s="82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  <c r="P309" s="82"/>
      <c r="Q309" s="57"/>
      <c r="R309" s="8"/>
      <c r="S309" s="8"/>
    </row>
    <row r="310" spans="1:19">
      <c r="A310" s="61">
        <v>1</v>
      </c>
      <c r="B310" s="61"/>
      <c r="C310" s="12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3">
        <f t="shared" ref="N310:N319" si="96">(IF(F310="OŽ",IF(L310=1,550.8,IF(L310=2,426.38,IF(L310=3,342.14,IF(L310=4,181.44,IF(L310=5,168.48,IF(L310=6,155.52,IF(L310=7,148.5,IF(L310=8,144,0))))))))+IF(L310&lt;=8,0,IF(L310&lt;=16,137.7,IF(L310&lt;=24,108,IF(L310&lt;=32,80.1,IF(L310&lt;=36,52.2,0)))))-IF(L310&lt;=8,0,IF(L310&lt;=16,(L310-9)*2.754,IF(L310&lt;=24,(L310-17)* 2.754,IF(L310&lt;=32,(L310-25)* 2.754,IF(L310&lt;=36,(L310-33)*2.754,0))))),0)+IF(F310="PČ",IF(L310=1,449,IF(L310=2,314.6,IF(L310=3,238,IF(L310=4,172,IF(L310=5,159,IF(L310=6,145,IF(L310=7,132,IF(L310=8,119,0))))))))+IF(L310&lt;=8,0,IF(L310&lt;=16,88,IF(L310&lt;=24,55,IF(L310&lt;=32,22,0))))-IF(L310&lt;=8,0,IF(L310&lt;=16,(L310-9)*2.245,IF(L310&lt;=24,(L310-17)*2.245,IF(L310&lt;=32,(L310-25)*2.245,0)))),0)+IF(F310="PČneol",IF(L310=1,85,IF(L310=2,64.61,IF(L310=3,50.76,IF(L310=4,16.25,IF(L310=5,15,IF(L310=6,13.75,IF(L310=7,12.5,IF(L310=8,11.25,0))))))))+IF(L310&lt;=8,0,IF(L310&lt;=16,9,0))-IF(L310&lt;=8,0,IF(L310&lt;=16,(L310-9)*0.425,0)),0)+IF(F310="PŽ",IF(L310=1,85,IF(L310=2,59.5,IF(L310=3,45,IF(L310=4,32.5,IF(L310=5,30,IF(L310=6,27.5,IF(L310=7,25,IF(L310=8,22.5,0))))))))+IF(L310&lt;=8,0,IF(L310&lt;=16,19,IF(L310&lt;=24,13,IF(L310&lt;=32,8,0))))-IF(L310&lt;=8,0,IF(L310&lt;=16,(L310-9)*0.425,IF(L310&lt;=24,(L310-17)*0.425,IF(L310&lt;=32,(L310-25)*0.425,0)))),0)+IF(F310="EČ",IF(L310=1,204,IF(L310=2,156.24,IF(L310=3,123.84,IF(L310=4,72,IF(L310=5,66,IF(L310=6,60,IF(L310=7,54,IF(L310=8,48,0))))))))+IF(L310&lt;=8,0,IF(L310&lt;=16,40,IF(L310&lt;=24,25,0)))-IF(L310&lt;=8,0,IF(L310&lt;=16,(L310-9)*1.02,IF(L310&lt;=24,(L310-17)*1.02,0))),0)+IF(F310="EČneol",IF(L310=1,68,IF(L310=2,51.69,IF(L310=3,40.61,IF(L310=4,13,IF(L310=5,12,IF(L310=6,11,IF(L310=7,10,IF(L310=8,9,0)))))))))+IF(F310="EŽ",IF(L310=1,68,IF(L310=2,47.6,IF(L310=3,36,IF(L310=4,18,IF(L310=5,16.5,IF(L310=6,15,IF(L310=7,13.5,IF(L310=8,12,0))))))))+IF(L310&lt;=8,0,IF(L310&lt;=16,10,IF(L310&lt;=24,6,0)))-IF(L310&lt;=8,0,IF(L310&lt;=16,(L310-9)*0.34,IF(L310&lt;=24,(L310-17)*0.34,0))),0)+IF(F310="PT",IF(L310=1,68,IF(L310=2,52.08,IF(L310=3,41.28,IF(L310=4,24,IF(L310=5,22,IF(L310=6,20,IF(L310=7,18,IF(L310=8,16,0))))))))+IF(L310&lt;=8,0,IF(L310&lt;=16,13,IF(L310&lt;=24,9,IF(L310&lt;=32,4,0))))-IF(L310&lt;=8,0,IF(L310&lt;=16,(L310-9)*0.34,IF(L310&lt;=24,(L310-17)*0.34,IF(L310&lt;=32,(L310-25)*0.34,0)))),0)+IF(F310="JOŽ",IF(L310=1,85,IF(L310=2,59.5,IF(L310=3,45,IF(L310=4,32.5,IF(L310=5,30,IF(L310=6,27.5,IF(L310=7,25,IF(L310=8,22.5,0))))))))+IF(L310&lt;=8,0,IF(L310&lt;=16,19,IF(L310&lt;=24,13,0)))-IF(L310&lt;=8,0,IF(L310&lt;=16,(L310-9)*0.425,IF(L310&lt;=24,(L310-17)*0.425,0))),0)+IF(F310="JPČ",IF(L310=1,68,IF(L310=2,47.6,IF(L310=3,36,IF(L310=4,26,IF(L310=5,24,IF(L310=6,22,IF(L310=7,20,IF(L310=8,18,0))))))))+IF(L310&lt;=8,0,IF(L310&lt;=16,13,IF(L310&lt;=24,9,0)))-IF(L310&lt;=8,0,IF(L310&lt;=16,(L310-9)*0.34,IF(L310&lt;=24,(L310-17)*0.34,0))),0)+IF(F310="JEČ",IF(L310=1,34,IF(L310=2,26.04,IF(L310=3,20.6,IF(L310=4,12,IF(L310=5,11,IF(L310=6,10,IF(L310=7,9,IF(L310=8,8,0))))))))+IF(L310&lt;=8,0,IF(L310&lt;=16,6,0))-IF(L310&lt;=8,0,IF(L310&lt;=16,(L310-9)*0.17,0)),0)+IF(F310="JEOF",IF(L310=1,34,IF(L310=2,26.04,IF(L310=3,20.6,IF(L310=4,12,IF(L310=5,11,IF(L310=6,10,IF(L310=7,9,IF(L310=8,8,0))))))))+IF(L310&lt;=8,0,IF(L310&lt;=16,6,0))-IF(L310&lt;=8,0,IF(L310&lt;=16,(L310-9)*0.17,0)),0)+IF(F310="JnPČ",IF(L310=1,51,IF(L310=2,35.7,IF(L310=3,27,IF(L310=4,19.5,IF(L310=5,18,IF(L310=6,16.5,IF(L310=7,15,IF(L310=8,13.5,0))))))))+IF(L310&lt;=8,0,IF(L310&lt;=16,10,0))-IF(L310&lt;=8,0,IF(L310&lt;=16,(L310-9)*0.255,0)),0)+IF(F310="JnEČ",IF(L310=1,25.5,IF(L310=2,19.53,IF(L310=3,15.48,IF(L310=4,9,IF(L310=5,8.25,IF(L310=6,7.5,IF(L310=7,6.75,IF(L310=8,6,0))))))))+IF(L310&lt;=8,0,IF(L310&lt;=16,5,0))-IF(L310&lt;=8,0,IF(L310&lt;=16,(L310-9)*0.1275,0)),0)+IF(F310="JčPČ",IF(L310=1,21.25,IF(L310=2,14.5,IF(L310=3,11.5,IF(L310=4,7,IF(L310=5,6.5,IF(L310=6,6,IF(L310=7,5.5,IF(L310=8,5,0))))))))+IF(L310&lt;=8,0,IF(L310&lt;=16,4,0))-IF(L310&lt;=8,0,IF(L310&lt;=16,(L310-9)*0.10625,0)),0)+IF(F310="JčEČ",IF(L310=1,17,IF(L310=2,13.02,IF(L310=3,10.32,IF(L310=4,6,IF(L310=5,5.5,IF(L310=6,5,IF(L310=7,4.5,IF(L310=8,4,0))))))))+IF(L310&lt;=8,0,IF(L310&lt;=16,3,0))-IF(L310&lt;=8,0,IF(L310&lt;=16,(L310-9)*0.085,0)),0)+IF(F310="NEAK",IF(L310=1,11.48,IF(L310=2,8.79,IF(L310=3,6.97,IF(L310=4,4.05,IF(L310=5,3.71,IF(L310=6,3.38,IF(L310=7,3.04,IF(L310=8,2.7,0))))))))+IF(L310&lt;=8,0,IF(L310&lt;=16,2,IF(L310&lt;=24,1.3,0)))-IF(L310&lt;=8,0,IF(L310&lt;=16,(L310-9)*0.0574,IF(L310&lt;=24,(L310-17)*0.0574,0))),0))*IF(L310&lt;0,1,IF(OR(F310="PČ",F310="PŽ",F310="PT"),IF(J310&lt;32,J310/32,1),1))* IF(L310&lt;0,1,IF(OR(F310="EČ",F310="EŽ",F310="JOŽ",F310="JPČ",F310="NEAK"),IF(J310&lt;24,J310/24,1),1))*IF(L310&lt;0,1,IF(OR(F310="PČneol",F310="JEČ",F310="JEOF",F310="JnPČ",F310="JnEČ",F310="JčPČ",F310="JčEČ"),IF(J310&lt;16,J310/16,1),1))*IF(L310&lt;0,1,IF(F310="EČneol",IF(J310&lt;8,J310/8,1),1))</f>
        <v>0</v>
      </c>
      <c r="O310" s="9">
        <f t="shared" ref="O310:O319" si="97">IF(F310="OŽ",N310,IF(H310="Ne",IF(J310*0.3&lt;J310-L310,N310,0),IF(J310*0.1&lt;J310-L310,N310,0)))</f>
        <v>0</v>
      </c>
      <c r="P310" s="4">
        <f t="shared" ref="P310" si="98">IF(O310=0,0,IF(F310="OŽ",IF(L310&gt;35,0,IF(J310&gt;35,(36-L310)*1.836,((36-L310)-(36-J310))*1.836)),0)+IF(F310="PČ",IF(L310&gt;31,0,IF(J310&gt;31,(32-L310)*1.347,((32-L310)-(32-J310))*1.347)),0)+ IF(F310="PČneol",IF(L310&gt;15,0,IF(J310&gt;15,(16-L310)*0.255,((16-L310)-(16-J310))*0.255)),0)+IF(F310="PŽ",IF(L310&gt;31,0,IF(J310&gt;31,(32-L310)*0.255,((32-L310)-(32-J310))*0.255)),0)+IF(F310="EČ",IF(L310&gt;23,0,IF(J310&gt;23,(24-L310)*0.612,((24-L310)-(24-J310))*0.612)),0)+IF(F310="EČneol",IF(L310&gt;7,0,IF(J310&gt;7,(8-L310)*0.204,((8-L310)-(8-J310))*0.204)),0)+IF(F310="EŽ",IF(L310&gt;23,0,IF(J310&gt;23,(24-L310)*0.204,((24-L310)-(24-J310))*0.204)),0)+IF(F310="PT",IF(L310&gt;31,0,IF(J310&gt;31,(32-L310)*0.204,((32-L310)-(32-J310))*0.204)),0)+IF(F310="JOŽ",IF(L310&gt;23,0,IF(J310&gt;23,(24-L310)*0.255,((24-L310)-(24-J310))*0.255)),0)+IF(F310="JPČ",IF(L310&gt;23,0,IF(J310&gt;23,(24-L310)*0.204,((24-L310)-(24-J310))*0.204)),0)+IF(F310="JEČ",IF(L310&gt;15,0,IF(J310&gt;15,(16-L310)*0.102,((16-L310)-(16-J310))*0.102)),0)+IF(F310="JEOF",IF(L310&gt;15,0,IF(J310&gt;15,(16-L310)*0.102,((16-L310)-(16-J310))*0.102)),0)+IF(F310="JnPČ",IF(L310&gt;15,0,IF(J310&gt;15,(16-L310)*0.153,((16-L310)-(16-J310))*0.153)),0)+IF(F310="JnEČ",IF(L310&gt;15,0,IF(J310&gt;15,(16-L310)*0.0765,((16-L310)-(16-J310))*0.0765)),0)+IF(F310="JčPČ",IF(L310&gt;15,0,IF(J310&gt;15,(16-L310)*0.06375,((16-L310)-(16-J310))*0.06375)),0)+IF(F310="JčEČ",IF(L310&gt;15,0,IF(J310&gt;15,(16-L310)*0.051,((16-L310)-(16-J310))*0.051)),0)+IF(F310="NEAK",IF(L310&gt;23,0,IF(J310&gt;23,(24-L310)*0.03444,((24-L310)-(24-J310))*0.03444)),0))</f>
        <v>0</v>
      </c>
      <c r="Q310" s="11">
        <f t="shared" ref="Q310" si="99">IF(ISERROR(P310*100/N310),0,(P310*100/N310))</f>
        <v>0</v>
      </c>
      <c r="R310" s="10">
        <f t="shared" ref="R310:R319" si="100">IF(Q310&lt;=30,O310+P310,O310+O310*0.3)*IF(G310=1,0.4,IF(G310=2,0.75,IF(G310="1 (kas 4 m. 1 k. nerengiamos)",0.52,1)))*IF(D310="olimpinė",1,IF(M310="Ne",0.5,1))*IF(OR(A$5="Lietuvos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federacija"),IF(OR(J310&lt;8,K310&lt;16),0,1),1)*E310*IF(I310&lt;=1,1,1/I310)*IF(OR(A$5="Lietuvos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10" s="8"/>
    </row>
    <row r="311" spans="1:19">
      <c r="A311" s="61">
        <v>2</v>
      </c>
      <c r="B311" s="61"/>
      <c r="C311" s="12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3">
        <f t="shared" si="96"/>
        <v>0</v>
      </c>
      <c r="O311" s="9">
        <f t="shared" si="97"/>
        <v>0</v>
      </c>
      <c r="P311" s="4">
        <f t="shared" ref="P311:P319" si="101">IF(O311=0,0,IF(F311="OŽ",IF(L311&gt;35,0,IF(J311&gt;35,(36-L311)*1.836,((36-L311)-(36-J311))*1.836)),0)+IF(F311="PČ",IF(L311&gt;31,0,IF(J311&gt;31,(32-L311)*1.347,((32-L311)-(32-J311))*1.347)),0)+ IF(F311="PČneol",IF(L311&gt;15,0,IF(J311&gt;15,(16-L311)*0.255,((16-L311)-(16-J311))*0.255)),0)+IF(F311="PŽ",IF(L311&gt;31,0,IF(J311&gt;31,(32-L311)*0.255,((32-L311)-(32-J311))*0.255)),0)+IF(F311="EČ",IF(L311&gt;23,0,IF(J311&gt;23,(24-L311)*0.612,((24-L311)-(24-J311))*0.612)),0)+IF(F311="EČneol",IF(L311&gt;7,0,IF(J311&gt;7,(8-L311)*0.204,((8-L311)-(8-J311))*0.204)),0)+IF(F311="EŽ",IF(L311&gt;23,0,IF(J311&gt;23,(24-L311)*0.204,((24-L311)-(24-J311))*0.204)),0)+IF(F311="PT",IF(L311&gt;31,0,IF(J311&gt;31,(32-L311)*0.204,((32-L311)-(32-J311))*0.204)),0)+IF(F311="JOŽ",IF(L311&gt;23,0,IF(J311&gt;23,(24-L311)*0.255,((24-L311)-(24-J311))*0.255)),0)+IF(F311="JPČ",IF(L311&gt;23,0,IF(J311&gt;23,(24-L311)*0.204,((24-L311)-(24-J311))*0.204)),0)+IF(F311="JEČ",IF(L311&gt;15,0,IF(J311&gt;15,(16-L311)*0.102,((16-L311)-(16-J311))*0.102)),0)+IF(F311="JEOF",IF(L311&gt;15,0,IF(J311&gt;15,(16-L311)*0.102,((16-L311)-(16-J311))*0.102)),0)+IF(F311="JnPČ",IF(L311&gt;15,0,IF(J311&gt;15,(16-L311)*0.153,((16-L311)-(16-J311))*0.153)),0)+IF(F311="JnEČ",IF(L311&gt;15,0,IF(J311&gt;15,(16-L311)*0.0765,((16-L311)-(16-J311))*0.0765)),0)+IF(F311="JčPČ",IF(L311&gt;15,0,IF(J311&gt;15,(16-L311)*0.06375,((16-L311)-(16-J311))*0.06375)),0)+IF(F311="JčEČ",IF(L311&gt;15,0,IF(J311&gt;15,(16-L311)*0.051,((16-L311)-(16-J311))*0.051)),0)+IF(F311="NEAK",IF(L311&gt;23,0,IF(J311&gt;23,(24-L311)*0.03444,((24-L311)-(24-J311))*0.03444)),0))</f>
        <v>0</v>
      </c>
      <c r="Q311" s="11">
        <f t="shared" ref="Q311:Q319" si="102">IF(ISERROR(P311*100/N311),0,(P311*100/N311))</f>
        <v>0</v>
      </c>
      <c r="R311" s="10">
        <f t="shared" si="100"/>
        <v>0</v>
      </c>
      <c r="S311" s="8"/>
    </row>
    <row r="312" spans="1:19">
      <c r="A312" s="61">
        <v>3</v>
      </c>
      <c r="B312" s="61"/>
      <c r="C312" s="12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3">
        <f t="shared" si="96"/>
        <v>0</v>
      </c>
      <c r="O312" s="9">
        <f t="shared" si="97"/>
        <v>0</v>
      </c>
      <c r="P312" s="4">
        <f t="shared" si="101"/>
        <v>0</v>
      </c>
      <c r="Q312" s="11">
        <f t="shared" si="102"/>
        <v>0</v>
      </c>
      <c r="R312" s="10">
        <f t="shared" si="100"/>
        <v>0</v>
      </c>
      <c r="S312" s="8"/>
    </row>
    <row r="313" spans="1:19">
      <c r="A313" s="61">
        <v>4</v>
      </c>
      <c r="B313" s="61"/>
      <c r="C313" s="12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3">
        <f t="shared" si="96"/>
        <v>0</v>
      </c>
      <c r="O313" s="9">
        <f t="shared" si="97"/>
        <v>0</v>
      </c>
      <c r="P313" s="4">
        <f t="shared" si="101"/>
        <v>0</v>
      </c>
      <c r="Q313" s="11">
        <f t="shared" si="102"/>
        <v>0</v>
      </c>
      <c r="R313" s="10">
        <f t="shared" si="100"/>
        <v>0</v>
      </c>
      <c r="S313" s="8"/>
    </row>
    <row r="314" spans="1:19">
      <c r="A314" s="61">
        <v>5</v>
      </c>
      <c r="B314" s="61"/>
      <c r="C314" s="12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3">
        <f t="shared" si="96"/>
        <v>0</v>
      </c>
      <c r="O314" s="9">
        <f t="shared" si="97"/>
        <v>0</v>
      </c>
      <c r="P314" s="4">
        <f t="shared" si="101"/>
        <v>0</v>
      </c>
      <c r="Q314" s="11">
        <f t="shared" si="102"/>
        <v>0</v>
      </c>
      <c r="R314" s="10">
        <f t="shared" si="100"/>
        <v>0</v>
      </c>
      <c r="S314" s="8"/>
    </row>
    <row r="315" spans="1:19">
      <c r="A315" s="61">
        <v>6</v>
      </c>
      <c r="B315" s="61"/>
      <c r="C315" s="12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3">
        <f t="shared" si="96"/>
        <v>0</v>
      </c>
      <c r="O315" s="9">
        <f t="shared" si="97"/>
        <v>0</v>
      </c>
      <c r="P315" s="4">
        <f t="shared" si="101"/>
        <v>0</v>
      </c>
      <c r="Q315" s="11">
        <f t="shared" si="102"/>
        <v>0</v>
      </c>
      <c r="R315" s="10">
        <f t="shared" si="100"/>
        <v>0</v>
      </c>
      <c r="S315" s="8"/>
    </row>
    <row r="316" spans="1:19">
      <c r="A316" s="61">
        <v>7</v>
      </c>
      <c r="B316" s="61"/>
      <c r="C316" s="12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3">
        <f t="shared" si="96"/>
        <v>0</v>
      </c>
      <c r="O316" s="9">
        <f t="shared" si="97"/>
        <v>0</v>
      </c>
      <c r="P316" s="4">
        <f t="shared" si="101"/>
        <v>0</v>
      </c>
      <c r="Q316" s="11">
        <f t="shared" si="102"/>
        <v>0</v>
      </c>
      <c r="R316" s="10">
        <f t="shared" si="100"/>
        <v>0</v>
      </c>
      <c r="S316" s="8"/>
    </row>
    <row r="317" spans="1:19">
      <c r="A317" s="61">
        <v>8</v>
      </c>
      <c r="B317" s="61"/>
      <c r="C317" s="12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3">
        <f t="shared" si="96"/>
        <v>0</v>
      </c>
      <c r="O317" s="9">
        <f t="shared" si="97"/>
        <v>0</v>
      </c>
      <c r="P317" s="4">
        <f t="shared" si="101"/>
        <v>0</v>
      </c>
      <c r="Q317" s="11">
        <f t="shared" si="102"/>
        <v>0</v>
      </c>
      <c r="R317" s="10">
        <f t="shared" si="100"/>
        <v>0</v>
      </c>
      <c r="S317" s="8"/>
    </row>
    <row r="318" spans="1:19">
      <c r="A318" s="61">
        <v>9</v>
      </c>
      <c r="B318" s="61"/>
      <c r="C318" s="12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3">
        <f t="shared" si="96"/>
        <v>0</v>
      </c>
      <c r="O318" s="9">
        <f t="shared" si="97"/>
        <v>0</v>
      </c>
      <c r="P318" s="4">
        <f t="shared" si="101"/>
        <v>0</v>
      </c>
      <c r="Q318" s="11">
        <f t="shared" si="102"/>
        <v>0</v>
      </c>
      <c r="R318" s="10">
        <f t="shared" si="100"/>
        <v>0</v>
      </c>
      <c r="S318" s="8"/>
    </row>
    <row r="319" spans="1:19">
      <c r="A319" s="61">
        <v>10</v>
      </c>
      <c r="B319" s="61"/>
      <c r="C319" s="12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3">
        <f t="shared" si="96"/>
        <v>0</v>
      </c>
      <c r="O319" s="9">
        <f t="shared" si="97"/>
        <v>0</v>
      </c>
      <c r="P319" s="4">
        <f t="shared" si="101"/>
        <v>0</v>
      </c>
      <c r="Q319" s="11">
        <f t="shared" si="102"/>
        <v>0</v>
      </c>
      <c r="R319" s="10">
        <f t="shared" si="100"/>
        <v>0</v>
      </c>
      <c r="S319" s="8"/>
    </row>
    <row r="320" spans="1:19" ht="15" customHeight="1">
      <c r="A320" s="74" t="s">
        <v>45</v>
      </c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6"/>
      <c r="R320" s="10">
        <f>SUM(R310:R319)</f>
        <v>0</v>
      </c>
      <c r="S320" s="8"/>
    </row>
    <row r="321" spans="1:19" ht="15.75">
      <c r="A321" s="24" t="s">
        <v>46</v>
      </c>
      <c r="B321" s="2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6"/>
      <c r="S321" s="8"/>
    </row>
    <row r="322" spans="1:19">
      <c r="A322" s="49" t="s">
        <v>55</v>
      </c>
      <c r="B322" s="49"/>
      <c r="C322" s="49"/>
      <c r="D322" s="49"/>
      <c r="E322" s="49"/>
      <c r="F322" s="49"/>
      <c r="G322" s="49"/>
      <c r="H322" s="49"/>
      <c r="I322" s="49"/>
      <c r="J322" s="15"/>
      <c r="K322" s="15"/>
      <c r="L322" s="15"/>
      <c r="M322" s="15"/>
      <c r="N322" s="15"/>
      <c r="O322" s="15"/>
      <c r="P322" s="15"/>
      <c r="Q322" s="15"/>
      <c r="R322" s="16"/>
      <c r="S322" s="8"/>
    </row>
    <row r="323" spans="1:19" s="8" customFormat="1">
      <c r="A323" s="49"/>
      <c r="B323" s="49"/>
      <c r="C323" s="49"/>
      <c r="D323" s="49"/>
      <c r="E323" s="49"/>
      <c r="F323" s="49"/>
      <c r="G323" s="49"/>
      <c r="H323" s="49"/>
      <c r="I323" s="49"/>
      <c r="J323" s="15"/>
      <c r="K323" s="15"/>
      <c r="L323" s="15"/>
      <c r="M323" s="15"/>
      <c r="N323" s="15"/>
      <c r="O323" s="15"/>
      <c r="P323" s="15"/>
      <c r="Q323" s="15"/>
      <c r="R323" s="16"/>
    </row>
    <row r="324" spans="1:19" ht="15" customHeight="1">
      <c r="A324" s="77" t="s">
        <v>167</v>
      </c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57"/>
      <c r="R324" s="8"/>
      <c r="S324" s="8"/>
    </row>
    <row r="325" spans="1:19" ht="18" customHeight="1">
      <c r="A325" s="79" t="s">
        <v>27</v>
      </c>
      <c r="B325" s="80"/>
      <c r="C325" s="8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7"/>
      <c r="R325" s="8"/>
      <c r="S325" s="8"/>
    </row>
    <row r="326" spans="1:19" ht="15" customHeight="1">
      <c r="A326" s="81" t="s">
        <v>48</v>
      </c>
      <c r="B326" s="82"/>
      <c r="C326" s="82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  <c r="P326" s="82"/>
      <c r="Q326" s="57"/>
      <c r="R326" s="8"/>
      <c r="S326" s="8"/>
    </row>
    <row r="327" spans="1:19">
      <c r="A327" s="61">
        <v>1</v>
      </c>
      <c r="B327" s="61"/>
      <c r="C327" s="12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3">
        <f t="shared" ref="N327:N336" si="103">(IF(F327="OŽ",IF(L327=1,550.8,IF(L327=2,426.38,IF(L327=3,342.14,IF(L327=4,181.44,IF(L327=5,168.48,IF(L327=6,155.52,IF(L327=7,148.5,IF(L327=8,144,0))))))))+IF(L327&lt;=8,0,IF(L327&lt;=16,137.7,IF(L327&lt;=24,108,IF(L327&lt;=32,80.1,IF(L327&lt;=36,52.2,0)))))-IF(L327&lt;=8,0,IF(L327&lt;=16,(L327-9)*2.754,IF(L327&lt;=24,(L327-17)* 2.754,IF(L327&lt;=32,(L327-25)* 2.754,IF(L327&lt;=36,(L327-33)*2.754,0))))),0)+IF(F327="PČ",IF(L327=1,449,IF(L327=2,314.6,IF(L327=3,238,IF(L327=4,172,IF(L327=5,159,IF(L327=6,145,IF(L327=7,132,IF(L327=8,119,0))))))))+IF(L327&lt;=8,0,IF(L327&lt;=16,88,IF(L327&lt;=24,55,IF(L327&lt;=32,22,0))))-IF(L327&lt;=8,0,IF(L327&lt;=16,(L327-9)*2.245,IF(L327&lt;=24,(L327-17)*2.245,IF(L327&lt;=32,(L327-25)*2.245,0)))),0)+IF(F327="PČneol",IF(L327=1,85,IF(L327=2,64.61,IF(L327=3,50.76,IF(L327=4,16.25,IF(L327=5,15,IF(L327=6,13.75,IF(L327=7,12.5,IF(L327=8,11.25,0))))))))+IF(L327&lt;=8,0,IF(L327&lt;=16,9,0))-IF(L327&lt;=8,0,IF(L327&lt;=16,(L327-9)*0.425,0)),0)+IF(F327="PŽ",IF(L327=1,85,IF(L327=2,59.5,IF(L327=3,45,IF(L327=4,32.5,IF(L327=5,30,IF(L327=6,27.5,IF(L327=7,25,IF(L327=8,22.5,0))))))))+IF(L327&lt;=8,0,IF(L327&lt;=16,19,IF(L327&lt;=24,13,IF(L327&lt;=32,8,0))))-IF(L327&lt;=8,0,IF(L327&lt;=16,(L327-9)*0.425,IF(L327&lt;=24,(L327-17)*0.425,IF(L327&lt;=32,(L327-25)*0.425,0)))),0)+IF(F327="EČ",IF(L327=1,204,IF(L327=2,156.24,IF(L327=3,123.84,IF(L327=4,72,IF(L327=5,66,IF(L327=6,60,IF(L327=7,54,IF(L327=8,48,0))))))))+IF(L327&lt;=8,0,IF(L327&lt;=16,40,IF(L327&lt;=24,25,0)))-IF(L327&lt;=8,0,IF(L327&lt;=16,(L327-9)*1.02,IF(L327&lt;=24,(L327-17)*1.02,0))),0)+IF(F327="EČneol",IF(L327=1,68,IF(L327=2,51.69,IF(L327=3,40.61,IF(L327=4,13,IF(L327=5,12,IF(L327=6,11,IF(L327=7,10,IF(L327=8,9,0)))))))))+IF(F327="EŽ",IF(L327=1,68,IF(L327=2,47.6,IF(L327=3,36,IF(L327=4,18,IF(L327=5,16.5,IF(L327=6,15,IF(L327=7,13.5,IF(L327=8,12,0))))))))+IF(L327&lt;=8,0,IF(L327&lt;=16,10,IF(L327&lt;=24,6,0)))-IF(L327&lt;=8,0,IF(L327&lt;=16,(L327-9)*0.34,IF(L327&lt;=24,(L327-17)*0.34,0))),0)+IF(F327="PT",IF(L327=1,68,IF(L327=2,52.08,IF(L327=3,41.28,IF(L327=4,24,IF(L327=5,22,IF(L327=6,20,IF(L327=7,18,IF(L327=8,16,0))))))))+IF(L327&lt;=8,0,IF(L327&lt;=16,13,IF(L327&lt;=24,9,IF(L327&lt;=32,4,0))))-IF(L327&lt;=8,0,IF(L327&lt;=16,(L327-9)*0.34,IF(L327&lt;=24,(L327-17)*0.34,IF(L327&lt;=32,(L327-25)*0.34,0)))),0)+IF(F327="JOŽ",IF(L327=1,85,IF(L327=2,59.5,IF(L327=3,45,IF(L327=4,32.5,IF(L327=5,30,IF(L327=6,27.5,IF(L327=7,25,IF(L327=8,22.5,0))))))))+IF(L327&lt;=8,0,IF(L327&lt;=16,19,IF(L327&lt;=24,13,0)))-IF(L327&lt;=8,0,IF(L327&lt;=16,(L327-9)*0.425,IF(L327&lt;=24,(L327-17)*0.425,0))),0)+IF(F327="JPČ",IF(L327=1,68,IF(L327=2,47.6,IF(L327=3,36,IF(L327=4,26,IF(L327=5,24,IF(L327=6,22,IF(L327=7,20,IF(L327=8,18,0))))))))+IF(L327&lt;=8,0,IF(L327&lt;=16,13,IF(L327&lt;=24,9,0)))-IF(L327&lt;=8,0,IF(L327&lt;=16,(L327-9)*0.34,IF(L327&lt;=24,(L327-17)*0.34,0))),0)+IF(F327="JEČ",IF(L327=1,34,IF(L327=2,26.04,IF(L327=3,20.6,IF(L327=4,12,IF(L327=5,11,IF(L327=6,10,IF(L327=7,9,IF(L327=8,8,0))))))))+IF(L327&lt;=8,0,IF(L327&lt;=16,6,0))-IF(L327&lt;=8,0,IF(L327&lt;=16,(L327-9)*0.17,0)),0)+IF(F327="JEOF",IF(L327=1,34,IF(L327=2,26.04,IF(L327=3,20.6,IF(L327=4,12,IF(L327=5,11,IF(L327=6,10,IF(L327=7,9,IF(L327=8,8,0))))))))+IF(L327&lt;=8,0,IF(L327&lt;=16,6,0))-IF(L327&lt;=8,0,IF(L327&lt;=16,(L327-9)*0.17,0)),0)+IF(F327="JnPČ",IF(L327=1,51,IF(L327=2,35.7,IF(L327=3,27,IF(L327=4,19.5,IF(L327=5,18,IF(L327=6,16.5,IF(L327=7,15,IF(L327=8,13.5,0))))))))+IF(L327&lt;=8,0,IF(L327&lt;=16,10,0))-IF(L327&lt;=8,0,IF(L327&lt;=16,(L327-9)*0.255,0)),0)+IF(F327="JnEČ",IF(L327=1,25.5,IF(L327=2,19.53,IF(L327=3,15.48,IF(L327=4,9,IF(L327=5,8.25,IF(L327=6,7.5,IF(L327=7,6.75,IF(L327=8,6,0))))))))+IF(L327&lt;=8,0,IF(L327&lt;=16,5,0))-IF(L327&lt;=8,0,IF(L327&lt;=16,(L327-9)*0.1275,0)),0)+IF(F327="JčPČ",IF(L327=1,21.25,IF(L327=2,14.5,IF(L327=3,11.5,IF(L327=4,7,IF(L327=5,6.5,IF(L327=6,6,IF(L327=7,5.5,IF(L327=8,5,0))))))))+IF(L327&lt;=8,0,IF(L327&lt;=16,4,0))-IF(L327&lt;=8,0,IF(L327&lt;=16,(L327-9)*0.10625,0)),0)+IF(F327="JčEČ",IF(L327=1,17,IF(L327=2,13.02,IF(L327=3,10.32,IF(L327=4,6,IF(L327=5,5.5,IF(L327=6,5,IF(L327=7,4.5,IF(L327=8,4,0))))))))+IF(L327&lt;=8,0,IF(L327&lt;=16,3,0))-IF(L327&lt;=8,0,IF(L327&lt;=16,(L327-9)*0.085,0)),0)+IF(F327="NEAK",IF(L327=1,11.48,IF(L327=2,8.79,IF(L327=3,6.97,IF(L327=4,4.05,IF(L327=5,3.71,IF(L327=6,3.38,IF(L327=7,3.04,IF(L327=8,2.7,0))))))))+IF(L327&lt;=8,0,IF(L327&lt;=16,2,IF(L327&lt;=24,1.3,0)))-IF(L327&lt;=8,0,IF(L327&lt;=16,(L327-9)*0.0574,IF(L327&lt;=24,(L327-17)*0.0574,0))),0))*IF(L327&lt;0,1,IF(OR(F327="PČ",F327="PŽ",F327="PT"),IF(J327&lt;32,J327/32,1),1))* IF(L327&lt;0,1,IF(OR(F327="EČ",F327="EŽ",F327="JOŽ",F327="JPČ",F327="NEAK"),IF(J327&lt;24,J327/24,1),1))*IF(L327&lt;0,1,IF(OR(F327="PČneol",F327="JEČ",F327="JEOF",F327="JnPČ",F327="JnEČ",F327="JčPČ",F327="JčEČ"),IF(J327&lt;16,J327/16,1),1))*IF(L327&lt;0,1,IF(F327="EČneol",IF(J327&lt;8,J327/8,1),1))</f>
        <v>0</v>
      </c>
      <c r="O327" s="9">
        <f t="shared" ref="O327:O336" si="104">IF(F327="OŽ",N327,IF(H327="Ne",IF(J327*0.3&lt;J327-L327,N327,0),IF(J327*0.1&lt;J327-L327,N327,0)))</f>
        <v>0</v>
      </c>
      <c r="P327" s="4">
        <f t="shared" ref="P327" si="105">IF(O327=0,0,IF(F327="OŽ",IF(L327&gt;35,0,IF(J327&gt;35,(36-L327)*1.836,((36-L327)-(36-J327))*1.836)),0)+IF(F327="PČ",IF(L327&gt;31,0,IF(J327&gt;31,(32-L327)*1.347,((32-L327)-(32-J327))*1.347)),0)+ IF(F327="PČneol",IF(L327&gt;15,0,IF(J327&gt;15,(16-L327)*0.255,((16-L327)-(16-J327))*0.255)),0)+IF(F327="PŽ",IF(L327&gt;31,0,IF(J327&gt;31,(32-L327)*0.255,((32-L327)-(32-J327))*0.255)),0)+IF(F327="EČ",IF(L327&gt;23,0,IF(J327&gt;23,(24-L327)*0.612,((24-L327)-(24-J327))*0.612)),0)+IF(F327="EČneol",IF(L327&gt;7,0,IF(J327&gt;7,(8-L327)*0.204,((8-L327)-(8-J327))*0.204)),0)+IF(F327="EŽ",IF(L327&gt;23,0,IF(J327&gt;23,(24-L327)*0.204,((24-L327)-(24-J327))*0.204)),0)+IF(F327="PT",IF(L327&gt;31,0,IF(J327&gt;31,(32-L327)*0.204,((32-L327)-(32-J327))*0.204)),0)+IF(F327="JOŽ",IF(L327&gt;23,0,IF(J327&gt;23,(24-L327)*0.255,((24-L327)-(24-J327))*0.255)),0)+IF(F327="JPČ",IF(L327&gt;23,0,IF(J327&gt;23,(24-L327)*0.204,((24-L327)-(24-J327))*0.204)),0)+IF(F327="JEČ",IF(L327&gt;15,0,IF(J327&gt;15,(16-L327)*0.102,((16-L327)-(16-J327))*0.102)),0)+IF(F327="JEOF",IF(L327&gt;15,0,IF(J327&gt;15,(16-L327)*0.102,((16-L327)-(16-J327))*0.102)),0)+IF(F327="JnPČ",IF(L327&gt;15,0,IF(J327&gt;15,(16-L327)*0.153,((16-L327)-(16-J327))*0.153)),0)+IF(F327="JnEČ",IF(L327&gt;15,0,IF(J327&gt;15,(16-L327)*0.0765,((16-L327)-(16-J327))*0.0765)),0)+IF(F327="JčPČ",IF(L327&gt;15,0,IF(J327&gt;15,(16-L327)*0.06375,((16-L327)-(16-J327))*0.06375)),0)+IF(F327="JčEČ",IF(L327&gt;15,0,IF(J327&gt;15,(16-L327)*0.051,((16-L327)-(16-J327))*0.051)),0)+IF(F327="NEAK",IF(L327&gt;23,0,IF(J327&gt;23,(24-L327)*0.03444,((24-L327)-(24-J327))*0.03444)),0))</f>
        <v>0</v>
      </c>
      <c r="Q327" s="11">
        <f t="shared" ref="Q327" si="106">IF(ISERROR(P327*100/N327),0,(P327*100/N327))</f>
        <v>0</v>
      </c>
      <c r="R327" s="10">
        <f t="shared" ref="R327:R336" si="107">IF(Q327&lt;=30,O327+P327,O327+O327*0.3)*IF(G327=1,0.4,IF(G327=2,0.75,IF(G327="1 (kas 4 m. 1 k. nerengiamos)",0.52,1)))*IF(D327="olimpinė",1,IF(M327="Ne",0.5,1))*IF(OR(A$5="Lietuvos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federacija"),IF(OR(J327&lt;8,K327&lt;16),0,1),1)*E327*IF(I327&lt;=1,1,1/I327)*IF(OR(A$5="Lietuvos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27" s="8"/>
    </row>
    <row r="328" spans="1:19">
      <c r="A328" s="61">
        <v>2</v>
      </c>
      <c r="B328" s="61"/>
      <c r="C328" s="12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3">
        <f t="shared" si="103"/>
        <v>0</v>
      </c>
      <c r="O328" s="9">
        <f t="shared" si="104"/>
        <v>0</v>
      </c>
      <c r="P328" s="4">
        <f t="shared" ref="P328:P336" si="108">IF(O328=0,0,IF(F328="OŽ",IF(L328&gt;35,0,IF(J328&gt;35,(36-L328)*1.836,((36-L328)-(36-J328))*1.836)),0)+IF(F328="PČ",IF(L328&gt;31,0,IF(J328&gt;31,(32-L328)*1.347,((32-L328)-(32-J328))*1.347)),0)+ IF(F328="PČneol",IF(L328&gt;15,0,IF(J328&gt;15,(16-L328)*0.255,((16-L328)-(16-J328))*0.255)),0)+IF(F328="PŽ",IF(L328&gt;31,0,IF(J328&gt;31,(32-L328)*0.255,((32-L328)-(32-J328))*0.255)),0)+IF(F328="EČ",IF(L328&gt;23,0,IF(J328&gt;23,(24-L328)*0.612,((24-L328)-(24-J328))*0.612)),0)+IF(F328="EČneol",IF(L328&gt;7,0,IF(J328&gt;7,(8-L328)*0.204,((8-L328)-(8-J328))*0.204)),0)+IF(F328="EŽ",IF(L328&gt;23,0,IF(J328&gt;23,(24-L328)*0.204,((24-L328)-(24-J328))*0.204)),0)+IF(F328="PT",IF(L328&gt;31,0,IF(J328&gt;31,(32-L328)*0.204,((32-L328)-(32-J328))*0.204)),0)+IF(F328="JOŽ",IF(L328&gt;23,0,IF(J328&gt;23,(24-L328)*0.255,((24-L328)-(24-J328))*0.255)),0)+IF(F328="JPČ",IF(L328&gt;23,0,IF(J328&gt;23,(24-L328)*0.204,((24-L328)-(24-J328))*0.204)),0)+IF(F328="JEČ",IF(L328&gt;15,0,IF(J328&gt;15,(16-L328)*0.102,((16-L328)-(16-J328))*0.102)),0)+IF(F328="JEOF",IF(L328&gt;15,0,IF(J328&gt;15,(16-L328)*0.102,((16-L328)-(16-J328))*0.102)),0)+IF(F328="JnPČ",IF(L328&gt;15,0,IF(J328&gt;15,(16-L328)*0.153,((16-L328)-(16-J328))*0.153)),0)+IF(F328="JnEČ",IF(L328&gt;15,0,IF(J328&gt;15,(16-L328)*0.0765,((16-L328)-(16-J328))*0.0765)),0)+IF(F328="JčPČ",IF(L328&gt;15,0,IF(J328&gt;15,(16-L328)*0.06375,((16-L328)-(16-J328))*0.06375)),0)+IF(F328="JčEČ",IF(L328&gt;15,0,IF(J328&gt;15,(16-L328)*0.051,((16-L328)-(16-J328))*0.051)),0)+IF(F328="NEAK",IF(L328&gt;23,0,IF(J328&gt;23,(24-L328)*0.03444,((24-L328)-(24-J328))*0.03444)),0))</f>
        <v>0</v>
      </c>
      <c r="Q328" s="11">
        <f t="shared" ref="Q328:Q336" si="109">IF(ISERROR(P328*100/N328),0,(P328*100/N328))</f>
        <v>0</v>
      </c>
      <c r="R328" s="10">
        <f t="shared" si="107"/>
        <v>0</v>
      </c>
      <c r="S328" s="8"/>
    </row>
    <row r="329" spans="1:19">
      <c r="A329" s="61">
        <v>3</v>
      </c>
      <c r="B329" s="61"/>
      <c r="C329" s="12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3">
        <f t="shared" si="103"/>
        <v>0</v>
      </c>
      <c r="O329" s="9">
        <f t="shared" si="104"/>
        <v>0</v>
      </c>
      <c r="P329" s="4">
        <f t="shared" si="108"/>
        <v>0</v>
      </c>
      <c r="Q329" s="11">
        <f t="shared" si="109"/>
        <v>0</v>
      </c>
      <c r="R329" s="10">
        <f t="shared" si="107"/>
        <v>0</v>
      </c>
      <c r="S329" s="8"/>
    </row>
    <row r="330" spans="1:19">
      <c r="A330" s="61">
        <v>4</v>
      </c>
      <c r="B330" s="61"/>
      <c r="C330" s="12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3">
        <f t="shared" si="103"/>
        <v>0</v>
      </c>
      <c r="O330" s="9">
        <f t="shared" si="104"/>
        <v>0</v>
      </c>
      <c r="P330" s="4">
        <f t="shared" si="108"/>
        <v>0</v>
      </c>
      <c r="Q330" s="11">
        <f t="shared" si="109"/>
        <v>0</v>
      </c>
      <c r="R330" s="10">
        <f t="shared" si="107"/>
        <v>0</v>
      </c>
      <c r="S330" s="8"/>
    </row>
    <row r="331" spans="1:19">
      <c r="A331" s="61">
        <v>5</v>
      </c>
      <c r="B331" s="61"/>
      <c r="C331" s="12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3">
        <f t="shared" si="103"/>
        <v>0</v>
      </c>
      <c r="O331" s="9">
        <f t="shared" si="104"/>
        <v>0</v>
      </c>
      <c r="P331" s="4">
        <f t="shared" si="108"/>
        <v>0</v>
      </c>
      <c r="Q331" s="11">
        <f t="shared" si="109"/>
        <v>0</v>
      </c>
      <c r="R331" s="10">
        <f t="shared" si="107"/>
        <v>0</v>
      </c>
      <c r="S331" s="8"/>
    </row>
    <row r="332" spans="1:19">
      <c r="A332" s="61">
        <v>6</v>
      </c>
      <c r="B332" s="61"/>
      <c r="C332" s="12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3">
        <f t="shared" si="103"/>
        <v>0</v>
      </c>
      <c r="O332" s="9">
        <f t="shared" si="104"/>
        <v>0</v>
      </c>
      <c r="P332" s="4">
        <f t="shared" si="108"/>
        <v>0</v>
      </c>
      <c r="Q332" s="11">
        <f t="shared" si="109"/>
        <v>0</v>
      </c>
      <c r="R332" s="10">
        <f t="shared" si="107"/>
        <v>0</v>
      </c>
      <c r="S332" s="8"/>
    </row>
    <row r="333" spans="1:19">
      <c r="A333" s="61">
        <v>7</v>
      </c>
      <c r="B333" s="61"/>
      <c r="C333" s="12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3">
        <f t="shared" si="103"/>
        <v>0</v>
      </c>
      <c r="O333" s="9">
        <f t="shared" si="104"/>
        <v>0</v>
      </c>
      <c r="P333" s="4">
        <f t="shared" si="108"/>
        <v>0</v>
      </c>
      <c r="Q333" s="11">
        <f t="shared" si="109"/>
        <v>0</v>
      </c>
      <c r="R333" s="10">
        <f t="shared" si="107"/>
        <v>0</v>
      </c>
      <c r="S333" s="8"/>
    </row>
    <row r="334" spans="1:19">
      <c r="A334" s="61">
        <v>8</v>
      </c>
      <c r="B334" s="61"/>
      <c r="C334" s="12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3">
        <f t="shared" si="103"/>
        <v>0</v>
      </c>
      <c r="O334" s="9">
        <f t="shared" si="104"/>
        <v>0</v>
      </c>
      <c r="P334" s="4">
        <f t="shared" si="108"/>
        <v>0</v>
      </c>
      <c r="Q334" s="11">
        <f t="shared" si="109"/>
        <v>0</v>
      </c>
      <c r="R334" s="10">
        <f t="shared" si="107"/>
        <v>0</v>
      </c>
      <c r="S334" s="8"/>
    </row>
    <row r="335" spans="1:19">
      <c r="A335" s="61">
        <v>9</v>
      </c>
      <c r="B335" s="61"/>
      <c r="C335" s="12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3">
        <f t="shared" si="103"/>
        <v>0</v>
      </c>
      <c r="O335" s="9">
        <f t="shared" si="104"/>
        <v>0</v>
      </c>
      <c r="P335" s="4">
        <f t="shared" si="108"/>
        <v>0</v>
      </c>
      <c r="Q335" s="11">
        <f t="shared" si="109"/>
        <v>0</v>
      </c>
      <c r="R335" s="10">
        <f t="shared" si="107"/>
        <v>0</v>
      </c>
      <c r="S335" s="8"/>
    </row>
    <row r="336" spans="1:19">
      <c r="A336" s="61">
        <v>10</v>
      </c>
      <c r="B336" s="61"/>
      <c r="C336" s="12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3">
        <f t="shared" si="103"/>
        <v>0</v>
      </c>
      <c r="O336" s="9">
        <f t="shared" si="104"/>
        <v>0</v>
      </c>
      <c r="P336" s="4">
        <f t="shared" si="108"/>
        <v>0</v>
      </c>
      <c r="Q336" s="11">
        <f t="shared" si="109"/>
        <v>0</v>
      </c>
      <c r="R336" s="10">
        <f t="shared" si="107"/>
        <v>0</v>
      </c>
      <c r="S336" s="8"/>
    </row>
    <row r="337" spans="1:19" ht="15" customHeight="1">
      <c r="A337" s="74" t="s">
        <v>45</v>
      </c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6"/>
      <c r="R337" s="10">
        <f>SUM(R327:R336)</f>
        <v>0</v>
      </c>
      <c r="S337" s="8"/>
    </row>
    <row r="338" spans="1:19" ht="15.75">
      <c r="A338" s="24" t="s">
        <v>46</v>
      </c>
      <c r="B338" s="2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6"/>
      <c r="S338" s="8"/>
    </row>
    <row r="339" spans="1:19">
      <c r="A339" s="49" t="s">
        <v>55</v>
      </c>
      <c r="B339" s="49"/>
      <c r="C339" s="49"/>
      <c r="D339" s="49"/>
      <c r="E339" s="49"/>
      <c r="F339" s="49"/>
      <c r="G339" s="49"/>
      <c r="H339" s="49"/>
      <c r="I339" s="49"/>
      <c r="J339" s="15"/>
      <c r="K339" s="15"/>
      <c r="L339" s="15"/>
      <c r="M339" s="15"/>
      <c r="N339" s="15"/>
      <c r="O339" s="15"/>
      <c r="P339" s="15"/>
      <c r="Q339" s="15"/>
      <c r="R339" s="16"/>
      <c r="S339" s="8"/>
    </row>
    <row r="340" spans="1:19" s="8" customFormat="1">
      <c r="A340" s="49"/>
      <c r="B340" s="49"/>
      <c r="C340" s="49"/>
      <c r="D340" s="49"/>
      <c r="E340" s="49"/>
      <c r="F340" s="49"/>
      <c r="G340" s="49"/>
      <c r="H340" s="49"/>
      <c r="I340" s="49"/>
      <c r="J340" s="15"/>
      <c r="K340" s="15"/>
      <c r="L340" s="15"/>
      <c r="M340" s="15"/>
      <c r="N340" s="15"/>
      <c r="O340" s="15"/>
      <c r="P340" s="15"/>
      <c r="Q340" s="15"/>
      <c r="R340" s="16"/>
    </row>
    <row r="341" spans="1:19" ht="15" customHeight="1">
      <c r="A341" s="77" t="s">
        <v>167</v>
      </c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57"/>
      <c r="R341" s="8"/>
      <c r="S341" s="8"/>
    </row>
    <row r="342" spans="1:19" ht="18" customHeight="1">
      <c r="A342" s="79" t="s">
        <v>27</v>
      </c>
      <c r="B342" s="80"/>
      <c r="C342" s="8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7"/>
      <c r="R342" s="8"/>
      <c r="S342" s="8"/>
    </row>
    <row r="343" spans="1:19" ht="15" customHeight="1">
      <c r="A343" s="81" t="s">
        <v>48</v>
      </c>
      <c r="B343" s="82"/>
      <c r="C343" s="82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  <c r="P343" s="82"/>
      <c r="Q343" s="57"/>
      <c r="R343" s="8"/>
      <c r="S343" s="8"/>
    </row>
    <row r="344" spans="1:19">
      <c r="A344" s="61">
        <v>1</v>
      </c>
      <c r="B344" s="61"/>
      <c r="C344" s="12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3">
        <f t="shared" ref="N344:N353" si="110">(IF(F344="OŽ",IF(L344=1,550.8,IF(L344=2,426.38,IF(L344=3,342.14,IF(L344=4,181.44,IF(L344=5,168.48,IF(L344=6,155.52,IF(L344=7,148.5,IF(L344=8,144,0))))))))+IF(L344&lt;=8,0,IF(L344&lt;=16,137.7,IF(L344&lt;=24,108,IF(L344&lt;=32,80.1,IF(L344&lt;=36,52.2,0)))))-IF(L344&lt;=8,0,IF(L344&lt;=16,(L344-9)*2.754,IF(L344&lt;=24,(L344-17)* 2.754,IF(L344&lt;=32,(L344-25)* 2.754,IF(L344&lt;=36,(L344-33)*2.754,0))))),0)+IF(F344="PČ",IF(L344=1,449,IF(L344=2,314.6,IF(L344=3,238,IF(L344=4,172,IF(L344=5,159,IF(L344=6,145,IF(L344=7,132,IF(L344=8,119,0))))))))+IF(L344&lt;=8,0,IF(L344&lt;=16,88,IF(L344&lt;=24,55,IF(L344&lt;=32,22,0))))-IF(L344&lt;=8,0,IF(L344&lt;=16,(L344-9)*2.245,IF(L344&lt;=24,(L344-17)*2.245,IF(L344&lt;=32,(L344-25)*2.245,0)))),0)+IF(F344="PČneol",IF(L344=1,85,IF(L344=2,64.61,IF(L344=3,50.76,IF(L344=4,16.25,IF(L344=5,15,IF(L344=6,13.75,IF(L344=7,12.5,IF(L344=8,11.25,0))))))))+IF(L344&lt;=8,0,IF(L344&lt;=16,9,0))-IF(L344&lt;=8,0,IF(L344&lt;=16,(L344-9)*0.425,0)),0)+IF(F344="PŽ",IF(L344=1,85,IF(L344=2,59.5,IF(L344=3,45,IF(L344=4,32.5,IF(L344=5,30,IF(L344=6,27.5,IF(L344=7,25,IF(L344=8,22.5,0))))))))+IF(L344&lt;=8,0,IF(L344&lt;=16,19,IF(L344&lt;=24,13,IF(L344&lt;=32,8,0))))-IF(L344&lt;=8,0,IF(L344&lt;=16,(L344-9)*0.425,IF(L344&lt;=24,(L344-17)*0.425,IF(L344&lt;=32,(L344-25)*0.425,0)))),0)+IF(F344="EČ",IF(L344=1,204,IF(L344=2,156.24,IF(L344=3,123.84,IF(L344=4,72,IF(L344=5,66,IF(L344=6,60,IF(L344=7,54,IF(L344=8,48,0))))))))+IF(L344&lt;=8,0,IF(L344&lt;=16,40,IF(L344&lt;=24,25,0)))-IF(L344&lt;=8,0,IF(L344&lt;=16,(L344-9)*1.02,IF(L344&lt;=24,(L344-17)*1.02,0))),0)+IF(F344="EČneol",IF(L344=1,68,IF(L344=2,51.69,IF(L344=3,40.61,IF(L344=4,13,IF(L344=5,12,IF(L344=6,11,IF(L344=7,10,IF(L344=8,9,0)))))))))+IF(F344="EŽ",IF(L344=1,68,IF(L344=2,47.6,IF(L344=3,36,IF(L344=4,18,IF(L344=5,16.5,IF(L344=6,15,IF(L344=7,13.5,IF(L344=8,12,0))))))))+IF(L344&lt;=8,0,IF(L344&lt;=16,10,IF(L344&lt;=24,6,0)))-IF(L344&lt;=8,0,IF(L344&lt;=16,(L344-9)*0.34,IF(L344&lt;=24,(L344-17)*0.34,0))),0)+IF(F344="PT",IF(L344=1,68,IF(L344=2,52.08,IF(L344=3,41.28,IF(L344=4,24,IF(L344=5,22,IF(L344=6,20,IF(L344=7,18,IF(L344=8,16,0))))))))+IF(L344&lt;=8,0,IF(L344&lt;=16,13,IF(L344&lt;=24,9,IF(L344&lt;=32,4,0))))-IF(L344&lt;=8,0,IF(L344&lt;=16,(L344-9)*0.34,IF(L344&lt;=24,(L344-17)*0.34,IF(L344&lt;=32,(L344-25)*0.34,0)))),0)+IF(F344="JOŽ",IF(L344=1,85,IF(L344=2,59.5,IF(L344=3,45,IF(L344=4,32.5,IF(L344=5,30,IF(L344=6,27.5,IF(L344=7,25,IF(L344=8,22.5,0))))))))+IF(L344&lt;=8,0,IF(L344&lt;=16,19,IF(L344&lt;=24,13,0)))-IF(L344&lt;=8,0,IF(L344&lt;=16,(L344-9)*0.425,IF(L344&lt;=24,(L344-17)*0.425,0))),0)+IF(F344="JPČ",IF(L344=1,68,IF(L344=2,47.6,IF(L344=3,36,IF(L344=4,26,IF(L344=5,24,IF(L344=6,22,IF(L344=7,20,IF(L344=8,18,0))))))))+IF(L344&lt;=8,0,IF(L344&lt;=16,13,IF(L344&lt;=24,9,0)))-IF(L344&lt;=8,0,IF(L344&lt;=16,(L344-9)*0.34,IF(L344&lt;=24,(L344-17)*0.34,0))),0)+IF(F344="JEČ",IF(L344=1,34,IF(L344=2,26.04,IF(L344=3,20.6,IF(L344=4,12,IF(L344=5,11,IF(L344=6,10,IF(L344=7,9,IF(L344=8,8,0))))))))+IF(L344&lt;=8,0,IF(L344&lt;=16,6,0))-IF(L344&lt;=8,0,IF(L344&lt;=16,(L344-9)*0.17,0)),0)+IF(F344="JEOF",IF(L344=1,34,IF(L344=2,26.04,IF(L344=3,20.6,IF(L344=4,12,IF(L344=5,11,IF(L344=6,10,IF(L344=7,9,IF(L344=8,8,0))))))))+IF(L344&lt;=8,0,IF(L344&lt;=16,6,0))-IF(L344&lt;=8,0,IF(L344&lt;=16,(L344-9)*0.17,0)),0)+IF(F344="JnPČ",IF(L344=1,51,IF(L344=2,35.7,IF(L344=3,27,IF(L344=4,19.5,IF(L344=5,18,IF(L344=6,16.5,IF(L344=7,15,IF(L344=8,13.5,0))))))))+IF(L344&lt;=8,0,IF(L344&lt;=16,10,0))-IF(L344&lt;=8,0,IF(L344&lt;=16,(L344-9)*0.255,0)),0)+IF(F344="JnEČ",IF(L344=1,25.5,IF(L344=2,19.53,IF(L344=3,15.48,IF(L344=4,9,IF(L344=5,8.25,IF(L344=6,7.5,IF(L344=7,6.75,IF(L344=8,6,0))))))))+IF(L344&lt;=8,0,IF(L344&lt;=16,5,0))-IF(L344&lt;=8,0,IF(L344&lt;=16,(L344-9)*0.1275,0)),0)+IF(F344="JčPČ",IF(L344=1,21.25,IF(L344=2,14.5,IF(L344=3,11.5,IF(L344=4,7,IF(L344=5,6.5,IF(L344=6,6,IF(L344=7,5.5,IF(L344=8,5,0))))))))+IF(L344&lt;=8,0,IF(L344&lt;=16,4,0))-IF(L344&lt;=8,0,IF(L344&lt;=16,(L344-9)*0.10625,0)),0)+IF(F344="JčEČ",IF(L344=1,17,IF(L344=2,13.02,IF(L344=3,10.32,IF(L344=4,6,IF(L344=5,5.5,IF(L344=6,5,IF(L344=7,4.5,IF(L344=8,4,0))))))))+IF(L344&lt;=8,0,IF(L344&lt;=16,3,0))-IF(L344&lt;=8,0,IF(L344&lt;=16,(L344-9)*0.085,0)),0)+IF(F344="NEAK",IF(L344=1,11.48,IF(L344=2,8.79,IF(L344=3,6.97,IF(L344=4,4.05,IF(L344=5,3.71,IF(L344=6,3.38,IF(L344=7,3.04,IF(L344=8,2.7,0))))))))+IF(L344&lt;=8,0,IF(L344&lt;=16,2,IF(L344&lt;=24,1.3,0)))-IF(L344&lt;=8,0,IF(L344&lt;=16,(L344-9)*0.0574,IF(L344&lt;=24,(L344-17)*0.0574,0))),0))*IF(L344&lt;0,1,IF(OR(F344="PČ",F344="PŽ",F344="PT"),IF(J344&lt;32,J344/32,1),1))* IF(L344&lt;0,1,IF(OR(F344="EČ",F344="EŽ",F344="JOŽ",F344="JPČ",F344="NEAK"),IF(J344&lt;24,J344/24,1),1))*IF(L344&lt;0,1,IF(OR(F344="PČneol",F344="JEČ",F344="JEOF",F344="JnPČ",F344="JnEČ",F344="JčPČ",F344="JčEČ"),IF(J344&lt;16,J344/16,1),1))*IF(L344&lt;0,1,IF(F344="EČneol",IF(J344&lt;8,J344/8,1),1))</f>
        <v>0</v>
      </c>
      <c r="O344" s="9">
        <f t="shared" ref="O344:O353" si="111">IF(F344="OŽ",N344,IF(H344="Ne",IF(J344*0.3&lt;J344-L344,N344,0),IF(J344*0.1&lt;J344-L344,N344,0)))</f>
        <v>0</v>
      </c>
      <c r="P344" s="4">
        <f t="shared" ref="P344" si="112">IF(O344=0,0,IF(F344="OŽ",IF(L344&gt;35,0,IF(J344&gt;35,(36-L344)*1.836,((36-L344)-(36-J344))*1.836)),0)+IF(F344="PČ",IF(L344&gt;31,0,IF(J344&gt;31,(32-L344)*1.347,((32-L344)-(32-J344))*1.347)),0)+ IF(F344="PČneol",IF(L344&gt;15,0,IF(J344&gt;15,(16-L344)*0.255,((16-L344)-(16-J344))*0.255)),0)+IF(F344="PŽ",IF(L344&gt;31,0,IF(J344&gt;31,(32-L344)*0.255,((32-L344)-(32-J344))*0.255)),0)+IF(F344="EČ",IF(L344&gt;23,0,IF(J344&gt;23,(24-L344)*0.612,((24-L344)-(24-J344))*0.612)),0)+IF(F344="EČneol",IF(L344&gt;7,0,IF(J344&gt;7,(8-L344)*0.204,((8-L344)-(8-J344))*0.204)),0)+IF(F344="EŽ",IF(L344&gt;23,0,IF(J344&gt;23,(24-L344)*0.204,((24-L344)-(24-J344))*0.204)),0)+IF(F344="PT",IF(L344&gt;31,0,IF(J344&gt;31,(32-L344)*0.204,((32-L344)-(32-J344))*0.204)),0)+IF(F344="JOŽ",IF(L344&gt;23,0,IF(J344&gt;23,(24-L344)*0.255,((24-L344)-(24-J344))*0.255)),0)+IF(F344="JPČ",IF(L344&gt;23,0,IF(J344&gt;23,(24-L344)*0.204,((24-L344)-(24-J344))*0.204)),0)+IF(F344="JEČ",IF(L344&gt;15,0,IF(J344&gt;15,(16-L344)*0.102,((16-L344)-(16-J344))*0.102)),0)+IF(F344="JEOF",IF(L344&gt;15,0,IF(J344&gt;15,(16-L344)*0.102,((16-L344)-(16-J344))*0.102)),0)+IF(F344="JnPČ",IF(L344&gt;15,0,IF(J344&gt;15,(16-L344)*0.153,((16-L344)-(16-J344))*0.153)),0)+IF(F344="JnEČ",IF(L344&gt;15,0,IF(J344&gt;15,(16-L344)*0.0765,((16-L344)-(16-J344))*0.0765)),0)+IF(F344="JčPČ",IF(L344&gt;15,0,IF(J344&gt;15,(16-L344)*0.06375,((16-L344)-(16-J344))*0.06375)),0)+IF(F344="JčEČ",IF(L344&gt;15,0,IF(J344&gt;15,(16-L344)*0.051,((16-L344)-(16-J344))*0.051)),0)+IF(F344="NEAK",IF(L344&gt;23,0,IF(J344&gt;23,(24-L344)*0.03444,((24-L344)-(24-J344))*0.03444)),0))</f>
        <v>0</v>
      </c>
      <c r="Q344" s="11">
        <f t="shared" ref="Q344" si="113">IF(ISERROR(P344*100/N344),0,(P344*100/N344))</f>
        <v>0</v>
      </c>
      <c r="R344" s="10">
        <f t="shared" ref="R344:R353" si="114">IF(Q344&lt;=30,O344+P344,O344+O344*0.3)*IF(G344=1,0.4,IF(G344=2,0.75,IF(G344="1 (kas 4 m. 1 k. nerengiamos)",0.52,1)))*IF(D344="olimpinė",1,IF(M344="Ne",0.5,1))*IF(OR(A$5="Lietuvos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federacija"),IF(OR(J344&lt;8,K344&lt;16),0,1),1)*E344*IF(I344&lt;=1,1,1/I344)*IF(OR(A$5="Lietuvos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44" s="8"/>
    </row>
    <row r="345" spans="1:19">
      <c r="A345" s="61">
        <v>2</v>
      </c>
      <c r="B345" s="61"/>
      <c r="C345" s="12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3">
        <f t="shared" si="110"/>
        <v>0</v>
      </c>
      <c r="O345" s="9">
        <f t="shared" si="111"/>
        <v>0</v>
      </c>
      <c r="P345" s="4">
        <f t="shared" ref="P345:P353" si="115">IF(O345=0,0,IF(F345="OŽ",IF(L345&gt;35,0,IF(J345&gt;35,(36-L345)*1.836,((36-L345)-(36-J345))*1.836)),0)+IF(F345="PČ",IF(L345&gt;31,0,IF(J345&gt;31,(32-L345)*1.347,((32-L345)-(32-J345))*1.347)),0)+ IF(F345="PČneol",IF(L345&gt;15,0,IF(J345&gt;15,(16-L345)*0.255,((16-L345)-(16-J345))*0.255)),0)+IF(F345="PŽ",IF(L345&gt;31,0,IF(J345&gt;31,(32-L345)*0.255,((32-L345)-(32-J345))*0.255)),0)+IF(F345="EČ",IF(L345&gt;23,0,IF(J345&gt;23,(24-L345)*0.612,((24-L345)-(24-J345))*0.612)),0)+IF(F345="EČneol",IF(L345&gt;7,0,IF(J345&gt;7,(8-L345)*0.204,((8-L345)-(8-J345))*0.204)),0)+IF(F345="EŽ",IF(L345&gt;23,0,IF(J345&gt;23,(24-L345)*0.204,((24-L345)-(24-J345))*0.204)),0)+IF(F345="PT",IF(L345&gt;31,0,IF(J345&gt;31,(32-L345)*0.204,((32-L345)-(32-J345))*0.204)),0)+IF(F345="JOŽ",IF(L345&gt;23,0,IF(J345&gt;23,(24-L345)*0.255,((24-L345)-(24-J345))*0.255)),0)+IF(F345="JPČ",IF(L345&gt;23,0,IF(J345&gt;23,(24-L345)*0.204,((24-L345)-(24-J345))*0.204)),0)+IF(F345="JEČ",IF(L345&gt;15,0,IF(J345&gt;15,(16-L345)*0.102,((16-L345)-(16-J345))*0.102)),0)+IF(F345="JEOF",IF(L345&gt;15,0,IF(J345&gt;15,(16-L345)*0.102,((16-L345)-(16-J345))*0.102)),0)+IF(F345="JnPČ",IF(L345&gt;15,0,IF(J345&gt;15,(16-L345)*0.153,((16-L345)-(16-J345))*0.153)),0)+IF(F345="JnEČ",IF(L345&gt;15,0,IF(J345&gt;15,(16-L345)*0.0765,((16-L345)-(16-J345))*0.0765)),0)+IF(F345="JčPČ",IF(L345&gt;15,0,IF(J345&gt;15,(16-L345)*0.06375,((16-L345)-(16-J345))*0.06375)),0)+IF(F345="JčEČ",IF(L345&gt;15,0,IF(J345&gt;15,(16-L345)*0.051,((16-L345)-(16-J345))*0.051)),0)+IF(F345="NEAK",IF(L345&gt;23,0,IF(J345&gt;23,(24-L345)*0.03444,((24-L345)-(24-J345))*0.03444)),0))</f>
        <v>0</v>
      </c>
      <c r="Q345" s="11">
        <f t="shared" ref="Q345:Q353" si="116">IF(ISERROR(P345*100/N345),0,(P345*100/N345))</f>
        <v>0</v>
      </c>
      <c r="R345" s="10">
        <f t="shared" si="114"/>
        <v>0</v>
      </c>
      <c r="S345" s="8"/>
    </row>
    <row r="346" spans="1:19">
      <c r="A346" s="61">
        <v>3</v>
      </c>
      <c r="B346" s="61"/>
      <c r="C346" s="12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3">
        <f t="shared" si="110"/>
        <v>0</v>
      </c>
      <c r="O346" s="9">
        <f t="shared" si="111"/>
        <v>0</v>
      </c>
      <c r="P346" s="4">
        <f t="shared" si="115"/>
        <v>0</v>
      </c>
      <c r="Q346" s="11">
        <f t="shared" si="116"/>
        <v>0</v>
      </c>
      <c r="R346" s="10">
        <f t="shared" si="114"/>
        <v>0</v>
      </c>
      <c r="S346" s="8"/>
    </row>
    <row r="347" spans="1:19">
      <c r="A347" s="61">
        <v>4</v>
      </c>
      <c r="B347" s="61"/>
      <c r="C347" s="12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3">
        <f t="shared" si="110"/>
        <v>0</v>
      </c>
      <c r="O347" s="9">
        <f t="shared" si="111"/>
        <v>0</v>
      </c>
      <c r="P347" s="4">
        <f t="shared" si="115"/>
        <v>0</v>
      </c>
      <c r="Q347" s="11">
        <f t="shared" si="116"/>
        <v>0</v>
      </c>
      <c r="R347" s="10">
        <f t="shared" si="114"/>
        <v>0</v>
      </c>
      <c r="S347" s="8"/>
    </row>
    <row r="348" spans="1:19">
      <c r="A348" s="61">
        <v>5</v>
      </c>
      <c r="B348" s="61"/>
      <c r="C348" s="12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3">
        <f t="shared" si="110"/>
        <v>0</v>
      </c>
      <c r="O348" s="9">
        <f t="shared" si="111"/>
        <v>0</v>
      </c>
      <c r="P348" s="4">
        <f t="shared" si="115"/>
        <v>0</v>
      </c>
      <c r="Q348" s="11">
        <f t="shared" si="116"/>
        <v>0</v>
      </c>
      <c r="R348" s="10">
        <f t="shared" si="114"/>
        <v>0</v>
      </c>
      <c r="S348" s="8"/>
    </row>
    <row r="349" spans="1:19">
      <c r="A349" s="61">
        <v>6</v>
      </c>
      <c r="B349" s="61"/>
      <c r="C349" s="12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3">
        <f t="shared" si="110"/>
        <v>0</v>
      </c>
      <c r="O349" s="9">
        <f t="shared" si="111"/>
        <v>0</v>
      </c>
      <c r="P349" s="4">
        <f t="shared" si="115"/>
        <v>0</v>
      </c>
      <c r="Q349" s="11">
        <f t="shared" si="116"/>
        <v>0</v>
      </c>
      <c r="R349" s="10">
        <f t="shared" si="114"/>
        <v>0</v>
      </c>
      <c r="S349" s="8"/>
    </row>
    <row r="350" spans="1:19">
      <c r="A350" s="61">
        <v>7</v>
      </c>
      <c r="B350" s="61"/>
      <c r="C350" s="12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3">
        <f t="shared" si="110"/>
        <v>0</v>
      </c>
      <c r="O350" s="9">
        <f t="shared" si="111"/>
        <v>0</v>
      </c>
      <c r="P350" s="4">
        <f t="shared" si="115"/>
        <v>0</v>
      </c>
      <c r="Q350" s="11">
        <f t="shared" si="116"/>
        <v>0</v>
      </c>
      <c r="R350" s="10">
        <f t="shared" si="114"/>
        <v>0</v>
      </c>
      <c r="S350" s="8"/>
    </row>
    <row r="351" spans="1:19">
      <c r="A351" s="61">
        <v>8</v>
      </c>
      <c r="B351" s="61"/>
      <c r="C351" s="12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3">
        <f t="shared" si="110"/>
        <v>0</v>
      </c>
      <c r="O351" s="9">
        <f t="shared" si="111"/>
        <v>0</v>
      </c>
      <c r="P351" s="4">
        <f t="shared" si="115"/>
        <v>0</v>
      </c>
      <c r="Q351" s="11">
        <f t="shared" si="116"/>
        <v>0</v>
      </c>
      <c r="R351" s="10">
        <f t="shared" si="114"/>
        <v>0</v>
      </c>
      <c r="S351" s="8"/>
    </row>
    <row r="352" spans="1:19">
      <c r="A352" s="61">
        <v>9</v>
      </c>
      <c r="B352" s="61"/>
      <c r="C352" s="12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3">
        <f t="shared" si="110"/>
        <v>0</v>
      </c>
      <c r="O352" s="9">
        <f t="shared" si="111"/>
        <v>0</v>
      </c>
      <c r="P352" s="4">
        <f t="shared" si="115"/>
        <v>0</v>
      </c>
      <c r="Q352" s="11">
        <f t="shared" si="116"/>
        <v>0</v>
      </c>
      <c r="R352" s="10">
        <f t="shared" si="114"/>
        <v>0</v>
      </c>
      <c r="S352" s="8"/>
    </row>
    <row r="353" spans="1:19">
      <c r="A353" s="61">
        <v>10</v>
      </c>
      <c r="B353" s="61"/>
      <c r="C353" s="12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3">
        <f t="shared" si="110"/>
        <v>0</v>
      </c>
      <c r="O353" s="9">
        <f t="shared" si="111"/>
        <v>0</v>
      </c>
      <c r="P353" s="4">
        <f t="shared" si="115"/>
        <v>0</v>
      </c>
      <c r="Q353" s="11">
        <f t="shared" si="116"/>
        <v>0</v>
      </c>
      <c r="R353" s="10">
        <f t="shared" si="114"/>
        <v>0</v>
      </c>
      <c r="S353" s="8"/>
    </row>
    <row r="354" spans="1:19" ht="15" customHeight="1">
      <c r="A354" s="74" t="s">
        <v>45</v>
      </c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6"/>
      <c r="R354" s="10">
        <f>SUM(R344:R353)</f>
        <v>0</v>
      </c>
      <c r="S354" s="8"/>
    </row>
    <row r="355" spans="1:19" ht="15.75">
      <c r="A355" s="24" t="s">
        <v>46</v>
      </c>
      <c r="B355" s="2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6"/>
      <c r="S355" s="8"/>
    </row>
    <row r="356" spans="1:19">
      <c r="A356" s="49" t="s">
        <v>55</v>
      </c>
      <c r="B356" s="49"/>
      <c r="C356" s="49"/>
      <c r="D356" s="49"/>
      <c r="E356" s="49"/>
      <c r="F356" s="49"/>
      <c r="G356" s="49"/>
      <c r="H356" s="49"/>
      <c r="I356" s="49"/>
      <c r="J356" s="15"/>
      <c r="K356" s="15"/>
      <c r="L356" s="15"/>
      <c r="M356" s="15"/>
      <c r="N356" s="15"/>
      <c r="O356" s="15"/>
      <c r="P356" s="15"/>
      <c r="Q356" s="15"/>
      <c r="R356" s="16"/>
      <c r="S356" s="8"/>
    </row>
    <row r="357" spans="1:19" s="8" customFormat="1">
      <c r="A357" s="49"/>
      <c r="B357" s="49"/>
      <c r="C357" s="49"/>
      <c r="D357" s="49"/>
      <c r="E357" s="49"/>
      <c r="F357" s="49"/>
      <c r="G357" s="49"/>
      <c r="H357" s="49"/>
      <c r="I357" s="49"/>
      <c r="J357" s="15"/>
      <c r="K357" s="15"/>
      <c r="L357" s="15"/>
      <c r="M357" s="15"/>
      <c r="N357" s="15"/>
      <c r="O357" s="15"/>
      <c r="P357" s="15"/>
      <c r="Q357" s="15"/>
      <c r="R357" s="16"/>
    </row>
    <row r="358" spans="1:19" ht="13.9" customHeight="1">
      <c r="A358" s="77" t="s">
        <v>167</v>
      </c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57"/>
      <c r="R358" s="8"/>
      <c r="S358" s="8"/>
    </row>
    <row r="359" spans="1:19" ht="16.899999999999999" customHeight="1">
      <c r="A359" s="79" t="s">
        <v>27</v>
      </c>
      <c r="B359" s="80"/>
      <c r="C359" s="8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7"/>
      <c r="R359" s="8"/>
      <c r="S359" s="8"/>
    </row>
    <row r="360" spans="1:19" ht="15.6" customHeight="1">
      <c r="A360" s="81" t="s">
        <v>48</v>
      </c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57"/>
      <c r="R360" s="8"/>
      <c r="S360" s="8"/>
    </row>
    <row r="361" spans="1:19" ht="13.9" customHeight="1">
      <c r="A361" s="61">
        <v>1</v>
      </c>
      <c r="B361" s="61"/>
      <c r="C361" s="12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3">
        <f t="shared" ref="N361:N370" si="117">(IF(F361="OŽ",IF(L361=1,550.8,IF(L361=2,426.38,IF(L361=3,342.14,IF(L361=4,181.44,IF(L361=5,168.48,IF(L361=6,155.52,IF(L361=7,148.5,IF(L361=8,144,0))))))))+IF(L361&lt;=8,0,IF(L361&lt;=16,137.7,IF(L361&lt;=24,108,IF(L361&lt;=32,80.1,IF(L361&lt;=36,52.2,0)))))-IF(L361&lt;=8,0,IF(L361&lt;=16,(L361-9)*2.754,IF(L361&lt;=24,(L361-17)* 2.754,IF(L361&lt;=32,(L361-25)* 2.754,IF(L361&lt;=36,(L361-33)*2.754,0))))),0)+IF(F361="PČ",IF(L361=1,449,IF(L361=2,314.6,IF(L361=3,238,IF(L361=4,172,IF(L361=5,159,IF(L361=6,145,IF(L361=7,132,IF(L361=8,119,0))))))))+IF(L361&lt;=8,0,IF(L361&lt;=16,88,IF(L361&lt;=24,55,IF(L361&lt;=32,22,0))))-IF(L361&lt;=8,0,IF(L361&lt;=16,(L361-9)*2.245,IF(L361&lt;=24,(L361-17)*2.245,IF(L361&lt;=32,(L361-25)*2.245,0)))),0)+IF(F361="PČneol",IF(L361=1,85,IF(L361=2,64.61,IF(L361=3,50.76,IF(L361=4,16.25,IF(L361=5,15,IF(L361=6,13.75,IF(L361=7,12.5,IF(L361=8,11.25,0))))))))+IF(L361&lt;=8,0,IF(L361&lt;=16,9,0))-IF(L361&lt;=8,0,IF(L361&lt;=16,(L361-9)*0.425,0)),0)+IF(F361="PŽ",IF(L361=1,85,IF(L361=2,59.5,IF(L361=3,45,IF(L361=4,32.5,IF(L361=5,30,IF(L361=6,27.5,IF(L361=7,25,IF(L361=8,22.5,0))))))))+IF(L361&lt;=8,0,IF(L361&lt;=16,19,IF(L361&lt;=24,13,IF(L361&lt;=32,8,0))))-IF(L361&lt;=8,0,IF(L361&lt;=16,(L361-9)*0.425,IF(L361&lt;=24,(L361-17)*0.425,IF(L361&lt;=32,(L361-25)*0.425,0)))),0)+IF(F361="EČ",IF(L361=1,204,IF(L361=2,156.24,IF(L361=3,123.84,IF(L361=4,72,IF(L361=5,66,IF(L361=6,60,IF(L361=7,54,IF(L361=8,48,0))))))))+IF(L361&lt;=8,0,IF(L361&lt;=16,40,IF(L361&lt;=24,25,0)))-IF(L361&lt;=8,0,IF(L361&lt;=16,(L361-9)*1.02,IF(L361&lt;=24,(L361-17)*1.02,0))),0)+IF(F361="EČneol",IF(L361=1,68,IF(L361=2,51.69,IF(L361=3,40.61,IF(L361=4,13,IF(L361=5,12,IF(L361=6,11,IF(L361=7,10,IF(L361=8,9,0)))))))))+IF(F361="EŽ",IF(L361=1,68,IF(L361=2,47.6,IF(L361=3,36,IF(L361=4,18,IF(L361=5,16.5,IF(L361=6,15,IF(L361=7,13.5,IF(L361=8,12,0))))))))+IF(L361&lt;=8,0,IF(L361&lt;=16,10,IF(L361&lt;=24,6,0)))-IF(L361&lt;=8,0,IF(L361&lt;=16,(L361-9)*0.34,IF(L361&lt;=24,(L361-17)*0.34,0))),0)+IF(F361="PT",IF(L361=1,68,IF(L361=2,52.08,IF(L361=3,41.28,IF(L361=4,24,IF(L361=5,22,IF(L361=6,20,IF(L361=7,18,IF(L361=8,16,0))))))))+IF(L361&lt;=8,0,IF(L361&lt;=16,13,IF(L361&lt;=24,9,IF(L361&lt;=32,4,0))))-IF(L361&lt;=8,0,IF(L361&lt;=16,(L361-9)*0.34,IF(L361&lt;=24,(L361-17)*0.34,IF(L361&lt;=32,(L361-25)*0.34,0)))),0)+IF(F361="JOŽ",IF(L361=1,85,IF(L361=2,59.5,IF(L361=3,45,IF(L361=4,32.5,IF(L361=5,30,IF(L361=6,27.5,IF(L361=7,25,IF(L361=8,22.5,0))))))))+IF(L361&lt;=8,0,IF(L361&lt;=16,19,IF(L361&lt;=24,13,0)))-IF(L361&lt;=8,0,IF(L361&lt;=16,(L361-9)*0.425,IF(L361&lt;=24,(L361-17)*0.425,0))),0)+IF(F361="JPČ",IF(L361=1,68,IF(L361=2,47.6,IF(L361=3,36,IF(L361=4,26,IF(L361=5,24,IF(L361=6,22,IF(L361=7,20,IF(L361=8,18,0))))))))+IF(L361&lt;=8,0,IF(L361&lt;=16,13,IF(L361&lt;=24,9,0)))-IF(L361&lt;=8,0,IF(L361&lt;=16,(L361-9)*0.34,IF(L361&lt;=24,(L361-17)*0.34,0))),0)+IF(F361="JEČ",IF(L361=1,34,IF(L361=2,26.04,IF(L361=3,20.6,IF(L361=4,12,IF(L361=5,11,IF(L361=6,10,IF(L361=7,9,IF(L361=8,8,0))))))))+IF(L361&lt;=8,0,IF(L361&lt;=16,6,0))-IF(L361&lt;=8,0,IF(L361&lt;=16,(L361-9)*0.17,0)),0)+IF(F361="JEOF",IF(L361=1,34,IF(L361=2,26.04,IF(L361=3,20.6,IF(L361=4,12,IF(L361=5,11,IF(L361=6,10,IF(L361=7,9,IF(L361=8,8,0))))))))+IF(L361&lt;=8,0,IF(L361&lt;=16,6,0))-IF(L361&lt;=8,0,IF(L361&lt;=16,(L361-9)*0.17,0)),0)+IF(F361="JnPČ",IF(L361=1,51,IF(L361=2,35.7,IF(L361=3,27,IF(L361=4,19.5,IF(L361=5,18,IF(L361=6,16.5,IF(L361=7,15,IF(L361=8,13.5,0))))))))+IF(L361&lt;=8,0,IF(L361&lt;=16,10,0))-IF(L361&lt;=8,0,IF(L361&lt;=16,(L361-9)*0.255,0)),0)+IF(F361="JnEČ",IF(L361=1,25.5,IF(L361=2,19.53,IF(L361=3,15.48,IF(L361=4,9,IF(L361=5,8.25,IF(L361=6,7.5,IF(L361=7,6.75,IF(L361=8,6,0))))))))+IF(L361&lt;=8,0,IF(L361&lt;=16,5,0))-IF(L361&lt;=8,0,IF(L361&lt;=16,(L361-9)*0.1275,0)),0)+IF(F361="JčPČ",IF(L361=1,21.25,IF(L361=2,14.5,IF(L361=3,11.5,IF(L361=4,7,IF(L361=5,6.5,IF(L361=6,6,IF(L361=7,5.5,IF(L361=8,5,0))))))))+IF(L361&lt;=8,0,IF(L361&lt;=16,4,0))-IF(L361&lt;=8,0,IF(L361&lt;=16,(L361-9)*0.10625,0)),0)+IF(F361="JčEČ",IF(L361=1,17,IF(L361=2,13.02,IF(L361=3,10.32,IF(L361=4,6,IF(L361=5,5.5,IF(L361=6,5,IF(L361=7,4.5,IF(L361=8,4,0))))))))+IF(L361&lt;=8,0,IF(L361&lt;=16,3,0))-IF(L361&lt;=8,0,IF(L361&lt;=16,(L361-9)*0.085,0)),0)+IF(F361="NEAK",IF(L361=1,11.48,IF(L361=2,8.79,IF(L361=3,6.97,IF(L361=4,4.05,IF(L361=5,3.71,IF(L361=6,3.38,IF(L361=7,3.04,IF(L361=8,2.7,0))))))))+IF(L361&lt;=8,0,IF(L361&lt;=16,2,IF(L361&lt;=24,1.3,0)))-IF(L361&lt;=8,0,IF(L361&lt;=16,(L361-9)*0.0574,IF(L361&lt;=24,(L361-17)*0.0574,0))),0))*IF(L361&lt;0,1,IF(OR(F361="PČ",F361="PŽ",F361="PT"),IF(J361&lt;32,J361/32,1),1))* IF(L361&lt;0,1,IF(OR(F361="EČ",F361="EŽ",F361="JOŽ",F361="JPČ",F361="NEAK"),IF(J361&lt;24,J361/24,1),1))*IF(L361&lt;0,1,IF(OR(F361="PČneol",F361="JEČ",F361="JEOF",F361="JnPČ",F361="JnEČ",F361="JčPČ",F361="JčEČ"),IF(J361&lt;16,J361/16,1),1))*IF(L361&lt;0,1,IF(F361="EČneol",IF(J361&lt;8,J361/8,1),1))</f>
        <v>0</v>
      </c>
      <c r="O361" s="9">
        <f t="shared" ref="O361:O370" si="118">IF(F361="OŽ",N361,IF(H361="Ne",IF(J361*0.3&lt;J361-L361,N361,0),IF(J361*0.1&lt;J361-L361,N361,0)))</f>
        <v>0</v>
      </c>
      <c r="P361" s="4">
        <f t="shared" ref="P361" si="119">IF(O361=0,0,IF(F361="OŽ",IF(L361&gt;35,0,IF(J361&gt;35,(36-L361)*1.836,((36-L361)-(36-J361))*1.836)),0)+IF(F361="PČ",IF(L361&gt;31,0,IF(J361&gt;31,(32-L361)*1.347,((32-L361)-(32-J361))*1.347)),0)+ IF(F361="PČneol",IF(L361&gt;15,0,IF(J361&gt;15,(16-L361)*0.255,((16-L361)-(16-J361))*0.255)),0)+IF(F361="PŽ",IF(L361&gt;31,0,IF(J361&gt;31,(32-L361)*0.255,((32-L361)-(32-J361))*0.255)),0)+IF(F361="EČ",IF(L361&gt;23,0,IF(J361&gt;23,(24-L361)*0.612,((24-L361)-(24-J361))*0.612)),0)+IF(F361="EČneol",IF(L361&gt;7,0,IF(J361&gt;7,(8-L361)*0.204,((8-L361)-(8-J361))*0.204)),0)+IF(F361="EŽ",IF(L361&gt;23,0,IF(J361&gt;23,(24-L361)*0.204,((24-L361)-(24-J361))*0.204)),0)+IF(F361="PT",IF(L361&gt;31,0,IF(J361&gt;31,(32-L361)*0.204,((32-L361)-(32-J361))*0.204)),0)+IF(F361="JOŽ",IF(L361&gt;23,0,IF(J361&gt;23,(24-L361)*0.255,((24-L361)-(24-J361))*0.255)),0)+IF(F361="JPČ",IF(L361&gt;23,0,IF(J361&gt;23,(24-L361)*0.204,((24-L361)-(24-J361))*0.204)),0)+IF(F361="JEČ",IF(L361&gt;15,0,IF(J361&gt;15,(16-L361)*0.102,((16-L361)-(16-J361))*0.102)),0)+IF(F361="JEOF",IF(L361&gt;15,0,IF(J361&gt;15,(16-L361)*0.102,((16-L361)-(16-J361))*0.102)),0)+IF(F361="JnPČ",IF(L361&gt;15,0,IF(J361&gt;15,(16-L361)*0.153,((16-L361)-(16-J361))*0.153)),0)+IF(F361="JnEČ",IF(L361&gt;15,0,IF(J361&gt;15,(16-L361)*0.0765,((16-L361)-(16-J361))*0.0765)),0)+IF(F361="JčPČ",IF(L361&gt;15,0,IF(J361&gt;15,(16-L361)*0.06375,((16-L361)-(16-J361))*0.06375)),0)+IF(F361="JčEČ",IF(L361&gt;15,0,IF(J361&gt;15,(16-L361)*0.051,((16-L361)-(16-J361))*0.051)),0)+IF(F361="NEAK",IF(L361&gt;23,0,IF(J361&gt;23,(24-L361)*0.03444,((24-L361)-(24-J361))*0.03444)),0))</f>
        <v>0</v>
      </c>
      <c r="Q361" s="11">
        <f t="shared" ref="Q361" si="120">IF(ISERROR(P361*100/N361),0,(P361*100/N361))</f>
        <v>0</v>
      </c>
      <c r="R361" s="10">
        <f t="shared" ref="R361:R370" si="121">IF(Q361&lt;=30,O361+P361,O361+O361*0.3)*IF(G361=1,0.4,IF(G361=2,0.75,IF(G361="1 (kas 4 m. 1 k. nerengiamos)",0.52,1)))*IF(D361="olimpinė",1,IF(M361="Ne",0.5,1))*IF(OR(A$5="Lietuvos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federacija"),IF(OR(J361&lt;8,K361&lt;16),0,1),1)*E361*IF(I361&lt;=1,1,1/I361)*IF(OR(A$5="Lietuvos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61" s="8"/>
    </row>
    <row r="362" spans="1:19">
      <c r="A362" s="61">
        <v>2</v>
      </c>
      <c r="B362" s="61"/>
      <c r="C362" s="12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3">
        <f t="shared" si="117"/>
        <v>0</v>
      </c>
      <c r="O362" s="9">
        <f t="shared" si="118"/>
        <v>0</v>
      </c>
      <c r="P362" s="4">
        <f t="shared" ref="P362:P370" si="122">IF(O362=0,0,IF(F362="OŽ",IF(L362&gt;35,0,IF(J362&gt;35,(36-L362)*1.836,((36-L362)-(36-J362))*1.836)),0)+IF(F362="PČ",IF(L362&gt;31,0,IF(J362&gt;31,(32-L362)*1.347,((32-L362)-(32-J362))*1.347)),0)+ IF(F362="PČneol",IF(L362&gt;15,0,IF(J362&gt;15,(16-L362)*0.255,((16-L362)-(16-J362))*0.255)),0)+IF(F362="PŽ",IF(L362&gt;31,0,IF(J362&gt;31,(32-L362)*0.255,((32-L362)-(32-J362))*0.255)),0)+IF(F362="EČ",IF(L362&gt;23,0,IF(J362&gt;23,(24-L362)*0.612,((24-L362)-(24-J362))*0.612)),0)+IF(F362="EČneol",IF(L362&gt;7,0,IF(J362&gt;7,(8-L362)*0.204,((8-L362)-(8-J362))*0.204)),0)+IF(F362="EŽ",IF(L362&gt;23,0,IF(J362&gt;23,(24-L362)*0.204,((24-L362)-(24-J362))*0.204)),0)+IF(F362="PT",IF(L362&gt;31,0,IF(J362&gt;31,(32-L362)*0.204,((32-L362)-(32-J362))*0.204)),0)+IF(F362="JOŽ",IF(L362&gt;23,0,IF(J362&gt;23,(24-L362)*0.255,((24-L362)-(24-J362))*0.255)),0)+IF(F362="JPČ",IF(L362&gt;23,0,IF(J362&gt;23,(24-L362)*0.204,((24-L362)-(24-J362))*0.204)),0)+IF(F362="JEČ",IF(L362&gt;15,0,IF(J362&gt;15,(16-L362)*0.102,((16-L362)-(16-J362))*0.102)),0)+IF(F362="JEOF",IF(L362&gt;15,0,IF(J362&gt;15,(16-L362)*0.102,((16-L362)-(16-J362))*0.102)),0)+IF(F362="JnPČ",IF(L362&gt;15,0,IF(J362&gt;15,(16-L362)*0.153,((16-L362)-(16-J362))*0.153)),0)+IF(F362="JnEČ",IF(L362&gt;15,0,IF(J362&gt;15,(16-L362)*0.0765,((16-L362)-(16-J362))*0.0765)),0)+IF(F362="JčPČ",IF(L362&gt;15,0,IF(J362&gt;15,(16-L362)*0.06375,((16-L362)-(16-J362))*0.06375)),0)+IF(F362="JčEČ",IF(L362&gt;15,0,IF(J362&gt;15,(16-L362)*0.051,((16-L362)-(16-J362))*0.051)),0)+IF(F362="NEAK",IF(L362&gt;23,0,IF(J362&gt;23,(24-L362)*0.03444,((24-L362)-(24-J362))*0.03444)),0))</f>
        <v>0</v>
      </c>
      <c r="Q362" s="11">
        <f t="shared" ref="Q362:Q370" si="123">IF(ISERROR(P362*100/N362),0,(P362*100/N362))</f>
        <v>0</v>
      </c>
      <c r="R362" s="10">
        <f t="shared" si="121"/>
        <v>0</v>
      </c>
      <c r="S362" s="8"/>
    </row>
    <row r="363" spans="1:19">
      <c r="A363" s="61">
        <v>3</v>
      </c>
      <c r="B363" s="61"/>
      <c r="C363" s="12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3">
        <f t="shared" si="117"/>
        <v>0</v>
      </c>
      <c r="O363" s="9">
        <f t="shared" si="118"/>
        <v>0</v>
      </c>
      <c r="P363" s="4">
        <f t="shared" si="122"/>
        <v>0</v>
      </c>
      <c r="Q363" s="11">
        <f t="shared" si="123"/>
        <v>0</v>
      </c>
      <c r="R363" s="10">
        <f t="shared" si="121"/>
        <v>0</v>
      </c>
      <c r="S363" s="8"/>
    </row>
    <row r="364" spans="1:19">
      <c r="A364" s="61">
        <v>4</v>
      </c>
      <c r="B364" s="61"/>
      <c r="C364" s="12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3">
        <f t="shared" si="117"/>
        <v>0</v>
      </c>
      <c r="O364" s="9">
        <f t="shared" si="118"/>
        <v>0</v>
      </c>
      <c r="P364" s="4">
        <f t="shared" si="122"/>
        <v>0</v>
      </c>
      <c r="Q364" s="11">
        <f t="shared" si="123"/>
        <v>0</v>
      </c>
      <c r="R364" s="10">
        <f t="shared" si="121"/>
        <v>0</v>
      </c>
      <c r="S364" s="8"/>
    </row>
    <row r="365" spans="1:19">
      <c r="A365" s="61">
        <v>5</v>
      </c>
      <c r="B365" s="61"/>
      <c r="C365" s="12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3">
        <f t="shared" si="117"/>
        <v>0</v>
      </c>
      <c r="O365" s="9">
        <f t="shared" si="118"/>
        <v>0</v>
      </c>
      <c r="P365" s="4">
        <f t="shared" si="122"/>
        <v>0</v>
      </c>
      <c r="Q365" s="11">
        <f t="shared" si="123"/>
        <v>0</v>
      </c>
      <c r="R365" s="10">
        <f t="shared" si="121"/>
        <v>0</v>
      </c>
      <c r="S365" s="8"/>
    </row>
    <row r="366" spans="1:19">
      <c r="A366" s="61">
        <v>6</v>
      </c>
      <c r="B366" s="61"/>
      <c r="C366" s="12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3">
        <f t="shared" si="117"/>
        <v>0</v>
      </c>
      <c r="O366" s="9">
        <f t="shared" si="118"/>
        <v>0</v>
      </c>
      <c r="P366" s="4">
        <f t="shared" si="122"/>
        <v>0</v>
      </c>
      <c r="Q366" s="11">
        <f t="shared" si="123"/>
        <v>0</v>
      </c>
      <c r="R366" s="10">
        <f t="shared" si="121"/>
        <v>0</v>
      </c>
      <c r="S366" s="8"/>
    </row>
    <row r="367" spans="1:19">
      <c r="A367" s="61">
        <v>7</v>
      </c>
      <c r="B367" s="61"/>
      <c r="C367" s="12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3">
        <f t="shared" si="117"/>
        <v>0</v>
      </c>
      <c r="O367" s="9">
        <f t="shared" si="118"/>
        <v>0</v>
      </c>
      <c r="P367" s="4">
        <f t="shared" si="122"/>
        <v>0</v>
      </c>
      <c r="Q367" s="11">
        <f t="shared" si="123"/>
        <v>0</v>
      </c>
      <c r="R367" s="10">
        <f t="shared" si="121"/>
        <v>0</v>
      </c>
      <c r="S367" s="8"/>
    </row>
    <row r="368" spans="1:19">
      <c r="A368" s="61">
        <v>8</v>
      </c>
      <c r="B368" s="61"/>
      <c r="C368" s="12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3">
        <f t="shared" si="117"/>
        <v>0</v>
      </c>
      <c r="O368" s="9">
        <f t="shared" si="118"/>
        <v>0</v>
      </c>
      <c r="P368" s="4">
        <f t="shared" si="122"/>
        <v>0</v>
      </c>
      <c r="Q368" s="11">
        <f t="shared" si="123"/>
        <v>0</v>
      </c>
      <c r="R368" s="10">
        <f t="shared" si="121"/>
        <v>0</v>
      </c>
      <c r="S368" s="8"/>
    </row>
    <row r="369" spans="1:19">
      <c r="A369" s="61">
        <v>9</v>
      </c>
      <c r="B369" s="61"/>
      <c r="C369" s="12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3">
        <f t="shared" si="117"/>
        <v>0</v>
      </c>
      <c r="O369" s="9">
        <f t="shared" si="118"/>
        <v>0</v>
      </c>
      <c r="P369" s="4">
        <f t="shared" si="122"/>
        <v>0</v>
      </c>
      <c r="Q369" s="11">
        <f t="shared" si="123"/>
        <v>0</v>
      </c>
      <c r="R369" s="10">
        <f t="shared" si="121"/>
        <v>0</v>
      </c>
      <c r="S369" s="8"/>
    </row>
    <row r="370" spans="1:19">
      <c r="A370" s="61">
        <v>10</v>
      </c>
      <c r="B370" s="61"/>
      <c r="C370" s="12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3">
        <f t="shared" si="117"/>
        <v>0</v>
      </c>
      <c r="O370" s="9">
        <f t="shared" si="118"/>
        <v>0</v>
      </c>
      <c r="P370" s="4">
        <f t="shared" si="122"/>
        <v>0</v>
      </c>
      <c r="Q370" s="11">
        <f t="shared" si="123"/>
        <v>0</v>
      </c>
      <c r="R370" s="10">
        <f t="shared" si="121"/>
        <v>0</v>
      </c>
      <c r="S370" s="8"/>
    </row>
    <row r="371" spans="1:19" ht="13.9" customHeight="1">
      <c r="A371" s="74" t="s">
        <v>45</v>
      </c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6"/>
      <c r="R371" s="10">
        <f>SUM(R361:R370)</f>
        <v>0</v>
      </c>
      <c r="S371" s="8"/>
    </row>
    <row r="372" spans="1:19" ht="15.75">
      <c r="A372" s="24" t="s">
        <v>46</v>
      </c>
      <c r="B372" s="24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6"/>
      <c r="S372" s="8"/>
    </row>
    <row r="373" spans="1:19">
      <c r="A373" s="49" t="s">
        <v>55</v>
      </c>
      <c r="B373" s="49"/>
      <c r="C373" s="49"/>
      <c r="D373" s="49"/>
      <c r="E373" s="49"/>
      <c r="F373" s="49"/>
      <c r="G373" s="49"/>
      <c r="H373" s="49"/>
      <c r="I373" s="49"/>
      <c r="J373" s="15"/>
      <c r="K373" s="15"/>
      <c r="L373" s="15"/>
      <c r="M373" s="15"/>
      <c r="N373" s="15"/>
      <c r="O373" s="15"/>
      <c r="P373" s="15"/>
      <c r="Q373" s="15"/>
      <c r="R373" s="16"/>
      <c r="S373" s="8"/>
    </row>
    <row r="374" spans="1:19">
      <c r="A374" s="49"/>
      <c r="B374" s="49"/>
      <c r="C374" s="49"/>
      <c r="D374" s="49"/>
      <c r="E374" s="49"/>
      <c r="F374" s="49"/>
      <c r="G374" s="49"/>
      <c r="H374" s="49"/>
      <c r="I374" s="49"/>
      <c r="J374" s="15"/>
      <c r="K374" s="15"/>
      <c r="L374" s="15"/>
      <c r="M374" s="15"/>
      <c r="N374" s="15"/>
      <c r="O374" s="15"/>
      <c r="P374" s="15"/>
      <c r="Q374" s="15"/>
      <c r="R374" s="16"/>
      <c r="S374" s="8"/>
    </row>
    <row r="375" spans="1:19" ht="15" customHeight="1">
      <c r="A375" s="77" t="s">
        <v>167</v>
      </c>
      <c r="B375" s="78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57"/>
      <c r="R375" s="8"/>
      <c r="S375" s="8"/>
    </row>
    <row r="376" spans="1:19" ht="18" customHeight="1">
      <c r="A376" s="79" t="s">
        <v>27</v>
      </c>
      <c r="B376" s="80"/>
      <c r="C376" s="8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7"/>
      <c r="R376" s="8"/>
      <c r="S376" s="8"/>
    </row>
    <row r="377" spans="1:19" ht="15" customHeight="1">
      <c r="A377" s="81" t="s">
        <v>48</v>
      </c>
      <c r="B377" s="82"/>
      <c r="C377" s="82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  <c r="P377" s="82"/>
      <c r="Q377" s="57"/>
      <c r="R377" s="8"/>
      <c r="S377" s="8"/>
    </row>
    <row r="378" spans="1:19">
      <c r="A378" s="61">
        <v>1</v>
      </c>
      <c r="B378" s="61"/>
      <c r="C378" s="12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3">
        <f t="shared" ref="N378:N387" si="124">(IF(F378="OŽ",IF(L378=1,550.8,IF(L378=2,426.38,IF(L378=3,342.14,IF(L378=4,181.44,IF(L378=5,168.48,IF(L378=6,155.52,IF(L378=7,148.5,IF(L378=8,144,0))))))))+IF(L378&lt;=8,0,IF(L378&lt;=16,137.7,IF(L378&lt;=24,108,IF(L378&lt;=32,80.1,IF(L378&lt;=36,52.2,0)))))-IF(L378&lt;=8,0,IF(L378&lt;=16,(L378-9)*2.754,IF(L378&lt;=24,(L378-17)* 2.754,IF(L378&lt;=32,(L378-25)* 2.754,IF(L378&lt;=36,(L378-33)*2.754,0))))),0)+IF(F378="PČ",IF(L378=1,449,IF(L378=2,314.6,IF(L378=3,238,IF(L378=4,172,IF(L378=5,159,IF(L378=6,145,IF(L378=7,132,IF(L378=8,119,0))))))))+IF(L378&lt;=8,0,IF(L378&lt;=16,88,IF(L378&lt;=24,55,IF(L378&lt;=32,22,0))))-IF(L378&lt;=8,0,IF(L378&lt;=16,(L378-9)*2.245,IF(L378&lt;=24,(L378-17)*2.245,IF(L378&lt;=32,(L378-25)*2.245,0)))),0)+IF(F378="PČneol",IF(L378=1,85,IF(L378=2,64.61,IF(L378=3,50.76,IF(L378=4,16.25,IF(L378=5,15,IF(L378=6,13.75,IF(L378=7,12.5,IF(L378=8,11.25,0))))))))+IF(L378&lt;=8,0,IF(L378&lt;=16,9,0))-IF(L378&lt;=8,0,IF(L378&lt;=16,(L378-9)*0.425,0)),0)+IF(F378="PŽ",IF(L378=1,85,IF(L378=2,59.5,IF(L378=3,45,IF(L378=4,32.5,IF(L378=5,30,IF(L378=6,27.5,IF(L378=7,25,IF(L378=8,22.5,0))))))))+IF(L378&lt;=8,0,IF(L378&lt;=16,19,IF(L378&lt;=24,13,IF(L378&lt;=32,8,0))))-IF(L378&lt;=8,0,IF(L378&lt;=16,(L378-9)*0.425,IF(L378&lt;=24,(L378-17)*0.425,IF(L378&lt;=32,(L378-25)*0.425,0)))),0)+IF(F378="EČ",IF(L378=1,204,IF(L378=2,156.24,IF(L378=3,123.84,IF(L378=4,72,IF(L378=5,66,IF(L378=6,60,IF(L378=7,54,IF(L378=8,48,0))))))))+IF(L378&lt;=8,0,IF(L378&lt;=16,40,IF(L378&lt;=24,25,0)))-IF(L378&lt;=8,0,IF(L378&lt;=16,(L378-9)*1.02,IF(L378&lt;=24,(L378-17)*1.02,0))),0)+IF(F378="EČneol",IF(L378=1,68,IF(L378=2,51.69,IF(L378=3,40.61,IF(L378=4,13,IF(L378=5,12,IF(L378=6,11,IF(L378=7,10,IF(L378=8,9,0)))))))))+IF(F378="EŽ",IF(L378=1,68,IF(L378=2,47.6,IF(L378=3,36,IF(L378=4,18,IF(L378=5,16.5,IF(L378=6,15,IF(L378=7,13.5,IF(L378=8,12,0))))))))+IF(L378&lt;=8,0,IF(L378&lt;=16,10,IF(L378&lt;=24,6,0)))-IF(L378&lt;=8,0,IF(L378&lt;=16,(L378-9)*0.34,IF(L378&lt;=24,(L378-17)*0.34,0))),0)+IF(F378="PT",IF(L378=1,68,IF(L378=2,52.08,IF(L378=3,41.28,IF(L378=4,24,IF(L378=5,22,IF(L378=6,20,IF(L378=7,18,IF(L378=8,16,0))))))))+IF(L378&lt;=8,0,IF(L378&lt;=16,13,IF(L378&lt;=24,9,IF(L378&lt;=32,4,0))))-IF(L378&lt;=8,0,IF(L378&lt;=16,(L378-9)*0.34,IF(L378&lt;=24,(L378-17)*0.34,IF(L378&lt;=32,(L378-25)*0.34,0)))),0)+IF(F378="JOŽ",IF(L378=1,85,IF(L378=2,59.5,IF(L378=3,45,IF(L378=4,32.5,IF(L378=5,30,IF(L378=6,27.5,IF(L378=7,25,IF(L378=8,22.5,0))))))))+IF(L378&lt;=8,0,IF(L378&lt;=16,19,IF(L378&lt;=24,13,0)))-IF(L378&lt;=8,0,IF(L378&lt;=16,(L378-9)*0.425,IF(L378&lt;=24,(L378-17)*0.425,0))),0)+IF(F378="JPČ",IF(L378=1,68,IF(L378=2,47.6,IF(L378=3,36,IF(L378=4,26,IF(L378=5,24,IF(L378=6,22,IF(L378=7,20,IF(L378=8,18,0))))))))+IF(L378&lt;=8,0,IF(L378&lt;=16,13,IF(L378&lt;=24,9,0)))-IF(L378&lt;=8,0,IF(L378&lt;=16,(L378-9)*0.34,IF(L378&lt;=24,(L378-17)*0.34,0))),0)+IF(F378="JEČ",IF(L378=1,34,IF(L378=2,26.04,IF(L378=3,20.6,IF(L378=4,12,IF(L378=5,11,IF(L378=6,10,IF(L378=7,9,IF(L378=8,8,0))))))))+IF(L378&lt;=8,0,IF(L378&lt;=16,6,0))-IF(L378&lt;=8,0,IF(L378&lt;=16,(L378-9)*0.17,0)),0)+IF(F378="JEOF",IF(L378=1,34,IF(L378=2,26.04,IF(L378=3,20.6,IF(L378=4,12,IF(L378=5,11,IF(L378=6,10,IF(L378=7,9,IF(L378=8,8,0))))))))+IF(L378&lt;=8,0,IF(L378&lt;=16,6,0))-IF(L378&lt;=8,0,IF(L378&lt;=16,(L378-9)*0.17,0)),0)+IF(F378="JnPČ",IF(L378=1,51,IF(L378=2,35.7,IF(L378=3,27,IF(L378=4,19.5,IF(L378=5,18,IF(L378=6,16.5,IF(L378=7,15,IF(L378=8,13.5,0))))))))+IF(L378&lt;=8,0,IF(L378&lt;=16,10,0))-IF(L378&lt;=8,0,IF(L378&lt;=16,(L378-9)*0.255,0)),0)+IF(F378="JnEČ",IF(L378=1,25.5,IF(L378=2,19.53,IF(L378=3,15.48,IF(L378=4,9,IF(L378=5,8.25,IF(L378=6,7.5,IF(L378=7,6.75,IF(L378=8,6,0))))))))+IF(L378&lt;=8,0,IF(L378&lt;=16,5,0))-IF(L378&lt;=8,0,IF(L378&lt;=16,(L378-9)*0.1275,0)),0)+IF(F378="JčPČ",IF(L378=1,21.25,IF(L378=2,14.5,IF(L378=3,11.5,IF(L378=4,7,IF(L378=5,6.5,IF(L378=6,6,IF(L378=7,5.5,IF(L378=8,5,0))))))))+IF(L378&lt;=8,0,IF(L378&lt;=16,4,0))-IF(L378&lt;=8,0,IF(L378&lt;=16,(L378-9)*0.10625,0)),0)+IF(F378="JčEČ",IF(L378=1,17,IF(L378=2,13.02,IF(L378=3,10.32,IF(L378=4,6,IF(L378=5,5.5,IF(L378=6,5,IF(L378=7,4.5,IF(L378=8,4,0))))))))+IF(L378&lt;=8,0,IF(L378&lt;=16,3,0))-IF(L378&lt;=8,0,IF(L378&lt;=16,(L378-9)*0.085,0)),0)+IF(F378="NEAK",IF(L378=1,11.48,IF(L378=2,8.79,IF(L378=3,6.97,IF(L378=4,4.05,IF(L378=5,3.71,IF(L378=6,3.38,IF(L378=7,3.04,IF(L378=8,2.7,0))))))))+IF(L378&lt;=8,0,IF(L378&lt;=16,2,IF(L378&lt;=24,1.3,0)))-IF(L378&lt;=8,0,IF(L378&lt;=16,(L378-9)*0.0574,IF(L378&lt;=24,(L378-17)*0.0574,0))),0))*IF(L378&lt;0,1,IF(OR(F378="PČ",F378="PŽ",F378="PT"),IF(J378&lt;32,J378/32,1),1))* IF(L378&lt;0,1,IF(OR(F378="EČ",F378="EŽ",F378="JOŽ",F378="JPČ",F378="NEAK"),IF(J378&lt;24,J378/24,1),1))*IF(L378&lt;0,1,IF(OR(F378="PČneol",F378="JEČ",F378="JEOF",F378="JnPČ",F378="JnEČ",F378="JčPČ",F378="JčEČ"),IF(J378&lt;16,J378/16,1),1))*IF(L378&lt;0,1,IF(F378="EČneol",IF(J378&lt;8,J378/8,1),1))</f>
        <v>0</v>
      </c>
      <c r="O378" s="9">
        <f t="shared" ref="O378:O387" si="125">IF(F378="OŽ",N378,IF(H378="Ne",IF(J378*0.3&lt;J378-L378,N378,0),IF(J378*0.1&lt;J378-L378,N378,0)))</f>
        <v>0</v>
      </c>
      <c r="P378" s="4">
        <f t="shared" ref="P378" si="126">IF(O378=0,0,IF(F378="OŽ",IF(L378&gt;35,0,IF(J378&gt;35,(36-L378)*1.836,((36-L378)-(36-J378))*1.836)),0)+IF(F378="PČ",IF(L378&gt;31,0,IF(J378&gt;31,(32-L378)*1.347,((32-L378)-(32-J378))*1.347)),0)+ IF(F378="PČneol",IF(L378&gt;15,0,IF(J378&gt;15,(16-L378)*0.255,((16-L378)-(16-J378))*0.255)),0)+IF(F378="PŽ",IF(L378&gt;31,0,IF(J378&gt;31,(32-L378)*0.255,((32-L378)-(32-J378))*0.255)),0)+IF(F378="EČ",IF(L378&gt;23,0,IF(J378&gt;23,(24-L378)*0.612,((24-L378)-(24-J378))*0.612)),0)+IF(F378="EČneol",IF(L378&gt;7,0,IF(J378&gt;7,(8-L378)*0.204,((8-L378)-(8-J378))*0.204)),0)+IF(F378="EŽ",IF(L378&gt;23,0,IF(J378&gt;23,(24-L378)*0.204,((24-L378)-(24-J378))*0.204)),0)+IF(F378="PT",IF(L378&gt;31,0,IF(J378&gt;31,(32-L378)*0.204,((32-L378)-(32-J378))*0.204)),0)+IF(F378="JOŽ",IF(L378&gt;23,0,IF(J378&gt;23,(24-L378)*0.255,((24-L378)-(24-J378))*0.255)),0)+IF(F378="JPČ",IF(L378&gt;23,0,IF(J378&gt;23,(24-L378)*0.204,((24-L378)-(24-J378))*0.204)),0)+IF(F378="JEČ",IF(L378&gt;15,0,IF(J378&gt;15,(16-L378)*0.102,((16-L378)-(16-J378))*0.102)),0)+IF(F378="JEOF",IF(L378&gt;15,0,IF(J378&gt;15,(16-L378)*0.102,((16-L378)-(16-J378))*0.102)),0)+IF(F378="JnPČ",IF(L378&gt;15,0,IF(J378&gt;15,(16-L378)*0.153,((16-L378)-(16-J378))*0.153)),0)+IF(F378="JnEČ",IF(L378&gt;15,0,IF(J378&gt;15,(16-L378)*0.0765,((16-L378)-(16-J378))*0.0765)),0)+IF(F378="JčPČ",IF(L378&gt;15,0,IF(J378&gt;15,(16-L378)*0.06375,((16-L378)-(16-J378))*0.06375)),0)+IF(F378="JčEČ",IF(L378&gt;15,0,IF(J378&gt;15,(16-L378)*0.051,((16-L378)-(16-J378))*0.051)),0)+IF(F378="NEAK",IF(L378&gt;23,0,IF(J378&gt;23,(24-L378)*0.03444,((24-L378)-(24-J378))*0.03444)),0))</f>
        <v>0</v>
      </c>
      <c r="Q378" s="11">
        <f t="shared" ref="Q378" si="127">IF(ISERROR(P378*100/N378),0,(P378*100/N378))</f>
        <v>0</v>
      </c>
      <c r="R378" s="10">
        <f t="shared" ref="R378:R387" si="128">IF(Q378&lt;=30,O378+P378,O378+O378*0.3)*IF(G378=1,0.4,IF(G378=2,0.75,IF(G378="1 (kas 4 m. 1 k. nerengiamos)",0.52,1)))*IF(D378="olimpinė",1,IF(M378="Ne",0.5,1))*IF(OR(A$5="Lietuvos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federacija"),IF(OR(J378&lt;8,K378&lt;16),0,1),1)*E378*IF(I378&lt;=1,1,1/I378)*IF(OR(A$5="Lietuvos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78" s="8"/>
    </row>
    <row r="379" spans="1:19">
      <c r="A379" s="61">
        <v>2</v>
      </c>
      <c r="B379" s="61"/>
      <c r="C379" s="12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3">
        <f t="shared" si="124"/>
        <v>0</v>
      </c>
      <c r="O379" s="9">
        <f t="shared" si="125"/>
        <v>0</v>
      </c>
      <c r="P379" s="4">
        <f t="shared" ref="P379:P387" si="129">IF(O379=0,0,IF(F379="OŽ",IF(L379&gt;35,0,IF(J379&gt;35,(36-L379)*1.836,((36-L379)-(36-J379))*1.836)),0)+IF(F379="PČ",IF(L379&gt;31,0,IF(J379&gt;31,(32-L379)*1.347,((32-L379)-(32-J379))*1.347)),0)+ IF(F379="PČneol",IF(L379&gt;15,0,IF(J379&gt;15,(16-L379)*0.255,((16-L379)-(16-J379))*0.255)),0)+IF(F379="PŽ",IF(L379&gt;31,0,IF(J379&gt;31,(32-L379)*0.255,((32-L379)-(32-J379))*0.255)),0)+IF(F379="EČ",IF(L379&gt;23,0,IF(J379&gt;23,(24-L379)*0.612,((24-L379)-(24-J379))*0.612)),0)+IF(F379="EČneol",IF(L379&gt;7,0,IF(J379&gt;7,(8-L379)*0.204,((8-L379)-(8-J379))*0.204)),0)+IF(F379="EŽ",IF(L379&gt;23,0,IF(J379&gt;23,(24-L379)*0.204,((24-L379)-(24-J379))*0.204)),0)+IF(F379="PT",IF(L379&gt;31,0,IF(J379&gt;31,(32-L379)*0.204,((32-L379)-(32-J379))*0.204)),0)+IF(F379="JOŽ",IF(L379&gt;23,0,IF(J379&gt;23,(24-L379)*0.255,((24-L379)-(24-J379))*0.255)),0)+IF(F379="JPČ",IF(L379&gt;23,0,IF(J379&gt;23,(24-L379)*0.204,((24-L379)-(24-J379))*0.204)),0)+IF(F379="JEČ",IF(L379&gt;15,0,IF(J379&gt;15,(16-L379)*0.102,((16-L379)-(16-J379))*0.102)),0)+IF(F379="JEOF",IF(L379&gt;15,0,IF(J379&gt;15,(16-L379)*0.102,((16-L379)-(16-J379))*0.102)),0)+IF(F379="JnPČ",IF(L379&gt;15,0,IF(J379&gt;15,(16-L379)*0.153,((16-L379)-(16-J379))*0.153)),0)+IF(F379="JnEČ",IF(L379&gt;15,0,IF(J379&gt;15,(16-L379)*0.0765,((16-L379)-(16-J379))*0.0765)),0)+IF(F379="JčPČ",IF(L379&gt;15,0,IF(J379&gt;15,(16-L379)*0.06375,((16-L379)-(16-J379))*0.06375)),0)+IF(F379="JčEČ",IF(L379&gt;15,0,IF(J379&gt;15,(16-L379)*0.051,((16-L379)-(16-J379))*0.051)),0)+IF(F379="NEAK",IF(L379&gt;23,0,IF(J379&gt;23,(24-L379)*0.03444,((24-L379)-(24-J379))*0.03444)),0))</f>
        <v>0</v>
      </c>
      <c r="Q379" s="11">
        <f t="shared" ref="Q379:Q387" si="130">IF(ISERROR(P379*100/N379),0,(P379*100/N379))</f>
        <v>0</v>
      </c>
      <c r="R379" s="10">
        <f t="shared" si="128"/>
        <v>0</v>
      </c>
      <c r="S379" s="8"/>
    </row>
    <row r="380" spans="1:19">
      <c r="A380" s="61">
        <v>3</v>
      </c>
      <c r="B380" s="61"/>
      <c r="C380" s="12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3">
        <f t="shared" si="124"/>
        <v>0</v>
      </c>
      <c r="O380" s="9">
        <f t="shared" si="125"/>
        <v>0</v>
      </c>
      <c r="P380" s="4">
        <f t="shared" si="129"/>
        <v>0</v>
      </c>
      <c r="Q380" s="11">
        <f t="shared" si="130"/>
        <v>0</v>
      </c>
      <c r="R380" s="10">
        <f t="shared" si="128"/>
        <v>0</v>
      </c>
      <c r="S380" s="8"/>
    </row>
    <row r="381" spans="1:19">
      <c r="A381" s="61">
        <v>4</v>
      </c>
      <c r="B381" s="61"/>
      <c r="C381" s="12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3">
        <f t="shared" si="124"/>
        <v>0</v>
      </c>
      <c r="O381" s="9">
        <f t="shared" si="125"/>
        <v>0</v>
      </c>
      <c r="P381" s="4">
        <f t="shared" si="129"/>
        <v>0</v>
      </c>
      <c r="Q381" s="11">
        <f t="shared" si="130"/>
        <v>0</v>
      </c>
      <c r="R381" s="10">
        <f t="shared" si="128"/>
        <v>0</v>
      </c>
      <c r="S381" s="8"/>
    </row>
    <row r="382" spans="1:19">
      <c r="A382" s="61">
        <v>5</v>
      </c>
      <c r="B382" s="61"/>
      <c r="C382" s="12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3">
        <f t="shared" si="124"/>
        <v>0</v>
      </c>
      <c r="O382" s="9">
        <f t="shared" si="125"/>
        <v>0</v>
      </c>
      <c r="P382" s="4">
        <f t="shared" si="129"/>
        <v>0</v>
      </c>
      <c r="Q382" s="11">
        <f t="shared" si="130"/>
        <v>0</v>
      </c>
      <c r="R382" s="10">
        <f t="shared" si="128"/>
        <v>0</v>
      </c>
      <c r="S382" s="8"/>
    </row>
    <row r="383" spans="1:19">
      <c r="A383" s="61">
        <v>6</v>
      </c>
      <c r="B383" s="61"/>
      <c r="C383" s="12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3">
        <f t="shared" si="124"/>
        <v>0</v>
      </c>
      <c r="O383" s="9">
        <f t="shared" si="125"/>
        <v>0</v>
      </c>
      <c r="P383" s="4">
        <f t="shared" si="129"/>
        <v>0</v>
      </c>
      <c r="Q383" s="11">
        <f t="shared" si="130"/>
        <v>0</v>
      </c>
      <c r="R383" s="10">
        <f t="shared" si="128"/>
        <v>0</v>
      </c>
      <c r="S383" s="8"/>
    </row>
    <row r="384" spans="1:19">
      <c r="A384" s="61">
        <v>7</v>
      </c>
      <c r="B384" s="61"/>
      <c r="C384" s="12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3">
        <f t="shared" si="124"/>
        <v>0</v>
      </c>
      <c r="O384" s="9">
        <f t="shared" si="125"/>
        <v>0</v>
      </c>
      <c r="P384" s="4">
        <f t="shared" si="129"/>
        <v>0</v>
      </c>
      <c r="Q384" s="11">
        <f t="shared" si="130"/>
        <v>0</v>
      </c>
      <c r="R384" s="10">
        <f t="shared" si="128"/>
        <v>0</v>
      </c>
      <c r="S384" s="8"/>
    </row>
    <row r="385" spans="1:19">
      <c r="A385" s="61">
        <v>8</v>
      </c>
      <c r="B385" s="61"/>
      <c r="C385" s="12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3">
        <f t="shared" si="124"/>
        <v>0</v>
      </c>
      <c r="O385" s="9">
        <f t="shared" si="125"/>
        <v>0</v>
      </c>
      <c r="P385" s="4">
        <f t="shared" si="129"/>
        <v>0</v>
      </c>
      <c r="Q385" s="11">
        <f t="shared" si="130"/>
        <v>0</v>
      </c>
      <c r="R385" s="10">
        <f t="shared" si="128"/>
        <v>0</v>
      </c>
      <c r="S385" s="8"/>
    </row>
    <row r="386" spans="1:19">
      <c r="A386" s="61">
        <v>9</v>
      </c>
      <c r="B386" s="61"/>
      <c r="C386" s="12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3">
        <f t="shared" si="124"/>
        <v>0</v>
      </c>
      <c r="O386" s="9">
        <f t="shared" si="125"/>
        <v>0</v>
      </c>
      <c r="P386" s="4">
        <f t="shared" si="129"/>
        <v>0</v>
      </c>
      <c r="Q386" s="11">
        <f t="shared" si="130"/>
        <v>0</v>
      </c>
      <c r="R386" s="10">
        <f t="shared" si="128"/>
        <v>0</v>
      </c>
      <c r="S386" s="8"/>
    </row>
    <row r="387" spans="1:19">
      <c r="A387" s="61">
        <v>10</v>
      </c>
      <c r="B387" s="61"/>
      <c r="C387" s="12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3">
        <f t="shared" si="124"/>
        <v>0</v>
      </c>
      <c r="O387" s="9">
        <f t="shared" si="125"/>
        <v>0</v>
      </c>
      <c r="P387" s="4">
        <f t="shared" si="129"/>
        <v>0</v>
      </c>
      <c r="Q387" s="11">
        <f t="shared" si="130"/>
        <v>0</v>
      </c>
      <c r="R387" s="10">
        <f t="shared" si="128"/>
        <v>0</v>
      </c>
      <c r="S387" s="8"/>
    </row>
    <row r="388" spans="1:19" ht="15" customHeight="1">
      <c r="A388" s="74" t="s">
        <v>45</v>
      </c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6"/>
      <c r="R388" s="10">
        <f>SUM(R378:R387)</f>
        <v>0</v>
      </c>
      <c r="S388" s="8"/>
    </row>
    <row r="389" spans="1:19" ht="15.75">
      <c r="A389" s="24" t="s">
        <v>46</v>
      </c>
      <c r="B389" s="2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6"/>
      <c r="S389" s="8"/>
    </row>
    <row r="390" spans="1:19">
      <c r="A390" s="49" t="s">
        <v>55</v>
      </c>
      <c r="B390" s="49"/>
      <c r="C390" s="49"/>
      <c r="D390" s="49"/>
      <c r="E390" s="49"/>
      <c r="F390" s="49"/>
      <c r="G390" s="49"/>
      <c r="H390" s="49"/>
      <c r="I390" s="49"/>
      <c r="J390" s="15"/>
      <c r="K390" s="15"/>
      <c r="L390" s="15"/>
      <c r="M390" s="15"/>
      <c r="N390" s="15"/>
      <c r="O390" s="15"/>
      <c r="P390" s="15"/>
      <c r="Q390" s="15"/>
      <c r="R390" s="16"/>
      <c r="S390" s="8"/>
    </row>
    <row r="391" spans="1:19" s="8" customFormat="1">
      <c r="A391" s="49"/>
      <c r="B391" s="49"/>
      <c r="C391" s="49"/>
      <c r="D391" s="49"/>
      <c r="E391" s="49"/>
      <c r="F391" s="49"/>
      <c r="G391" s="49"/>
      <c r="H391" s="49"/>
      <c r="I391" s="49"/>
      <c r="J391" s="15"/>
      <c r="K391" s="15"/>
      <c r="L391" s="15"/>
      <c r="M391" s="15"/>
      <c r="N391" s="15"/>
      <c r="O391" s="15"/>
      <c r="P391" s="15"/>
      <c r="Q391" s="15"/>
      <c r="R391" s="16"/>
    </row>
    <row r="392" spans="1:19" ht="15" customHeight="1">
      <c r="A392" s="77" t="s">
        <v>167</v>
      </c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57"/>
      <c r="R392" s="8"/>
      <c r="S392" s="8"/>
    </row>
    <row r="393" spans="1:19" ht="18" customHeight="1">
      <c r="A393" s="79" t="s">
        <v>27</v>
      </c>
      <c r="B393" s="80"/>
      <c r="C393" s="8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7"/>
      <c r="R393" s="8"/>
      <c r="S393" s="8"/>
    </row>
    <row r="394" spans="1:19" ht="15" customHeight="1">
      <c r="A394" s="81" t="s">
        <v>48</v>
      </c>
      <c r="B394" s="82"/>
      <c r="C394" s="82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  <c r="P394" s="82"/>
      <c r="Q394" s="57"/>
      <c r="R394" s="8"/>
      <c r="S394" s="8"/>
    </row>
    <row r="395" spans="1:19">
      <c r="A395" s="61">
        <v>1</v>
      </c>
      <c r="B395" s="61"/>
      <c r="C395" s="12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3">
        <f t="shared" ref="N395:N404" si="131">(IF(F395="OŽ",IF(L395=1,550.8,IF(L395=2,426.38,IF(L395=3,342.14,IF(L395=4,181.44,IF(L395=5,168.48,IF(L395=6,155.52,IF(L395=7,148.5,IF(L395=8,144,0))))))))+IF(L395&lt;=8,0,IF(L395&lt;=16,137.7,IF(L395&lt;=24,108,IF(L395&lt;=32,80.1,IF(L395&lt;=36,52.2,0)))))-IF(L395&lt;=8,0,IF(L395&lt;=16,(L395-9)*2.754,IF(L395&lt;=24,(L395-17)* 2.754,IF(L395&lt;=32,(L395-25)* 2.754,IF(L395&lt;=36,(L395-33)*2.754,0))))),0)+IF(F395="PČ",IF(L395=1,449,IF(L395=2,314.6,IF(L395=3,238,IF(L395=4,172,IF(L395=5,159,IF(L395=6,145,IF(L395=7,132,IF(L395=8,119,0))))))))+IF(L395&lt;=8,0,IF(L395&lt;=16,88,IF(L395&lt;=24,55,IF(L395&lt;=32,22,0))))-IF(L395&lt;=8,0,IF(L395&lt;=16,(L395-9)*2.245,IF(L395&lt;=24,(L395-17)*2.245,IF(L395&lt;=32,(L395-25)*2.245,0)))),0)+IF(F395="PČneol",IF(L395=1,85,IF(L395=2,64.61,IF(L395=3,50.76,IF(L395=4,16.25,IF(L395=5,15,IF(L395=6,13.75,IF(L395=7,12.5,IF(L395=8,11.25,0))))))))+IF(L395&lt;=8,0,IF(L395&lt;=16,9,0))-IF(L395&lt;=8,0,IF(L395&lt;=16,(L395-9)*0.425,0)),0)+IF(F395="PŽ",IF(L395=1,85,IF(L395=2,59.5,IF(L395=3,45,IF(L395=4,32.5,IF(L395=5,30,IF(L395=6,27.5,IF(L395=7,25,IF(L395=8,22.5,0))))))))+IF(L395&lt;=8,0,IF(L395&lt;=16,19,IF(L395&lt;=24,13,IF(L395&lt;=32,8,0))))-IF(L395&lt;=8,0,IF(L395&lt;=16,(L395-9)*0.425,IF(L395&lt;=24,(L395-17)*0.425,IF(L395&lt;=32,(L395-25)*0.425,0)))),0)+IF(F395="EČ",IF(L395=1,204,IF(L395=2,156.24,IF(L395=3,123.84,IF(L395=4,72,IF(L395=5,66,IF(L395=6,60,IF(L395=7,54,IF(L395=8,48,0))))))))+IF(L395&lt;=8,0,IF(L395&lt;=16,40,IF(L395&lt;=24,25,0)))-IF(L395&lt;=8,0,IF(L395&lt;=16,(L395-9)*1.02,IF(L395&lt;=24,(L395-17)*1.02,0))),0)+IF(F395="EČneol",IF(L395=1,68,IF(L395=2,51.69,IF(L395=3,40.61,IF(L395=4,13,IF(L395=5,12,IF(L395=6,11,IF(L395=7,10,IF(L395=8,9,0)))))))))+IF(F395="EŽ",IF(L395=1,68,IF(L395=2,47.6,IF(L395=3,36,IF(L395=4,18,IF(L395=5,16.5,IF(L395=6,15,IF(L395=7,13.5,IF(L395=8,12,0))))))))+IF(L395&lt;=8,0,IF(L395&lt;=16,10,IF(L395&lt;=24,6,0)))-IF(L395&lt;=8,0,IF(L395&lt;=16,(L395-9)*0.34,IF(L395&lt;=24,(L395-17)*0.34,0))),0)+IF(F395="PT",IF(L395=1,68,IF(L395=2,52.08,IF(L395=3,41.28,IF(L395=4,24,IF(L395=5,22,IF(L395=6,20,IF(L395=7,18,IF(L395=8,16,0))))))))+IF(L395&lt;=8,0,IF(L395&lt;=16,13,IF(L395&lt;=24,9,IF(L395&lt;=32,4,0))))-IF(L395&lt;=8,0,IF(L395&lt;=16,(L395-9)*0.34,IF(L395&lt;=24,(L395-17)*0.34,IF(L395&lt;=32,(L395-25)*0.34,0)))),0)+IF(F395="JOŽ",IF(L395=1,85,IF(L395=2,59.5,IF(L395=3,45,IF(L395=4,32.5,IF(L395=5,30,IF(L395=6,27.5,IF(L395=7,25,IF(L395=8,22.5,0))))))))+IF(L395&lt;=8,0,IF(L395&lt;=16,19,IF(L395&lt;=24,13,0)))-IF(L395&lt;=8,0,IF(L395&lt;=16,(L395-9)*0.425,IF(L395&lt;=24,(L395-17)*0.425,0))),0)+IF(F395="JPČ",IF(L395=1,68,IF(L395=2,47.6,IF(L395=3,36,IF(L395=4,26,IF(L395=5,24,IF(L395=6,22,IF(L395=7,20,IF(L395=8,18,0))))))))+IF(L395&lt;=8,0,IF(L395&lt;=16,13,IF(L395&lt;=24,9,0)))-IF(L395&lt;=8,0,IF(L395&lt;=16,(L395-9)*0.34,IF(L395&lt;=24,(L395-17)*0.34,0))),0)+IF(F395="JEČ",IF(L395=1,34,IF(L395=2,26.04,IF(L395=3,20.6,IF(L395=4,12,IF(L395=5,11,IF(L395=6,10,IF(L395=7,9,IF(L395=8,8,0))))))))+IF(L395&lt;=8,0,IF(L395&lt;=16,6,0))-IF(L395&lt;=8,0,IF(L395&lt;=16,(L395-9)*0.17,0)),0)+IF(F395="JEOF",IF(L395=1,34,IF(L395=2,26.04,IF(L395=3,20.6,IF(L395=4,12,IF(L395=5,11,IF(L395=6,10,IF(L395=7,9,IF(L395=8,8,0))))))))+IF(L395&lt;=8,0,IF(L395&lt;=16,6,0))-IF(L395&lt;=8,0,IF(L395&lt;=16,(L395-9)*0.17,0)),0)+IF(F395="JnPČ",IF(L395=1,51,IF(L395=2,35.7,IF(L395=3,27,IF(L395=4,19.5,IF(L395=5,18,IF(L395=6,16.5,IF(L395=7,15,IF(L395=8,13.5,0))))))))+IF(L395&lt;=8,0,IF(L395&lt;=16,10,0))-IF(L395&lt;=8,0,IF(L395&lt;=16,(L395-9)*0.255,0)),0)+IF(F395="JnEČ",IF(L395=1,25.5,IF(L395=2,19.53,IF(L395=3,15.48,IF(L395=4,9,IF(L395=5,8.25,IF(L395=6,7.5,IF(L395=7,6.75,IF(L395=8,6,0))))))))+IF(L395&lt;=8,0,IF(L395&lt;=16,5,0))-IF(L395&lt;=8,0,IF(L395&lt;=16,(L395-9)*0.1275,0)),0)+IF(F395="JčPČ",IF(L395=1,21.25,IF(L395=2,14.5,IF(L395=3,11.5,IF(L395=4,7,IF(L395=5,6.5,IF(L395=6,6,IF(L395=7,5.5,IF(L395=8,5,0))))))))+IF(L395&lt;=8,0,IF(L395&lt;=16,4,0))-IF(L395&lt;=8,0,IF(L395&lt;=16,(L395-9)*0.10625,0)),0)+IF(F395="JčEČ",IF(L395=1,17,IF(L395=2,13.02,IF(L395=3,10.32,IF(L395=4,6,IF(L395=5,5.5,IF(L395=6,5,IF(L395=7,4.5,IF(L395=8,4,0))))))))+IF(L395&lt;=8,0,IF(L395&lt;=16,3,0))-IF(L395&lt;=8,0,IF(L395&lt;=16,(L395-9)*0.085,0)),0)+IF(F395="NEAK",IF(L395=1,11.48,IF(L395=2,8.79,IF(L395=3,6.97,IF(L395=4,4.05,IF(L395=5,3.71,IF(L395=6,3.38,IF(L395=7,3.04,IF(L395=8,2.7,0))))))))+IF(L395&lt;=8,0,IF(L395&lt;=16,2,IF(L395&lt;=24,1.3,0)))-IF(L395&lt;=8,0,IF(L395&lt;=16,(L395-9)*0.0574,IF(L395&lt;=24,(L395-17)*0.0574,0))),0))*IF(L395&lt;0,1,IF(OR(F395="PČ",F395="PŽ",F395="PT"),IF(J395&lt;32,J395/32,1),1))* IF(L395&lt;0,1,IF(OR(F395="EČ",F395="EŽ",F395="JOŽ",F395="JPČ",F395="NEAK"),IF(J395&lt;24,J395/24,1),1))*IF(L395&lt;0,1,IF(OR(F395="PČneol",F395="JEČ",F395="JEOF",F395="JnPČ",F395="JnEČ",F395="JčPČ",F395="JčEČ"),IF(J395&lt;16,J395/16,1),1))*IF(L395&lt;0,1,IF(F395="EČneol",IF(J395&lt;8,J395/8,1),1))</f>
        <v>0</v>
      </c>
      <c r="O395" s="9">
        <f t="shared" ref="O395:O404" si="132">IF(F395="OŽ",N395,IF(H395="Ne",IF(J395*0.3&lt;J395-L395,N395,0),IF(J395*0.1&lt;J395-L395,N395,0)))</f>
        <v>0</v>
      </c>
      <c r="P395" s="4">
        <f t="shared" ref="P395" si="133">IF(O395=0,0,IF(F395="OŽ",IF(L395&gt;35,0,IF(J395&gt;35,(36-L395)*1.836,((36-L395)-(36-J395))*1.836)),0)+IF(F395="PČ",IF(L395&gt;31,0,IF(J395&gt;31,(32-L395)*1.347,((32-L395)-(32-J395))*1.347)),0)+ IF(F395="PČneol",IF(L395&gt;15,0,IF(J395&gt;15,(16-L395)*0.255,((16-L395)-(16-J395))*0.255)),0)+IF(F395="PŽ",IF(L395&gt;31,0,IF(J395&gt;31,(32-L395)*0.255,((32-L395)-(32-J395))*0.255)),0)+IF(F395="EČ",IF(L395&gt;23,0,IF(J395&gt;23,(24-L395)*0.612,((24-L395)-(24-J395))*0.612)),0)+IF(F395="EČneol",IF(L395&gt;7,0,IF(J395&gt;7,(8-L395)*0.204,((8-L395)-(8-J395))*0.204)),0)+IF(F395="EŽ",IF(L395&gt;23,0,IF(J395&gt;23,(24-L395)*0.204,((24-L395)-(24-J395))*0.204)),0)+IF(F395="PT",IF(L395&gt;31,0,IF(J395&gt;31,(32-L395)*0.204,((32-L395)-(32-J395))*0.204)),0)+IF(F395="JOŽ",IF(L395&gt;23,0,IF(J395&gt;23,(24-L395)*0.255,((24-L395)-(24-J395))*0.255)),0)+IF(F395="JPČ",IF(L395&gt;23,0,IF(J395&gt;23,(24-L395)*0.204,((24-L395)-(24-J395))*0.204)),0)+IF(F395="JEČ",IF(L395&gt;15,0,IF(J395&gt;15,(16-L395)*0.102,((16-L395)-(16-J395))*0.102)),0)+IF(F395="JEOF",IF(L395&gt;15,0,IF(J395&gt;15,(16-L395)*0.102,((16-L395)-(16-J395))*0.102)),0)+IF(F395="JnPČ",IF(L395&gt;15,0,IF(J395&gt;15,(16-L395)*0.153,((16-L395)-(16-J395))*0.153)),0)+IF(F395="JnEČ",IF(L395&gt;15,0,IF(J395&gt;15,(16-L395)*0.0765,((16-L395)-(16-J395))*0.0765)),0)+IF(F395="JčPČ",IF(L395&gt;15,0,IF(J395&gt;15,(16-L395)*0.06375,((16-L395)-(16-J395))*0.06375)),0)+IF(F395="JčEČ",IF(L395&gt;15,0,IF(J395&gt;15,(16-L395)*0.051,((16-L395)-(16-J395))*0.051)),0)+IF(F395="NEAK",IF(L395&gt;23,0,IF(J395&gt;23,(24-L395)*0.03444,((24-L395)-(24-J395))*0.03444)),0))</f>
        <v>0</v>
      </c>
      <c r="Q395" s="11">
        <f t="shared" ref="Q395" si="134">IF(ISERROR(P395*100/N395),0,(P395*100/N395))</f>
        <v>0</v>
      </c>
      <c r="R395" s="10">
        <f t="shared" ref="R395:R404" si="135">IF(Q395&lt;=30,O395+P395,O395+O395*0.3)*IF(G395=1,0.4,IF(G395=2,0.75,IF(G395="1 (kas 4 m. 1 k. nerengiamos)",0.52,1)))*IF(D395="olimpinė",1,IF(M395="Ne",0.5,1))*IF(OR(A$5="Lietuvos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federacija"),IF(OR(J395&lt;8,K395&lt;16),0,1),1)*E395*IF(I395&lt;=1,1,1/I395)*IF(OR(A$5="Lietuvos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95" s="8"/>
    </row>
    <row r="396" spans="1:19">
      <c r="A396" s="61">
        <v>2</v>
      </c>
      <c r="B396" s="61"/>
      <c r="C396" s="12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3">
        <f t="shared" si="131"/>
        <v>0</v>
      </c>
      <c r="O396" s="9">
        <f t="shared" si="132"/>
        <v>0</v>
      </c>
      <c r="P396" s="4">
        <f t="shared" ref="P396:P404" si="136">IF(O396=0,0,IF(F396="OŽ",IF(L396&gt;35,0,IF(J396&gt;35,(36-L396)*1.836,((36-L396)-(36-J396))*1.836)),0)+IF(F396="PČ",IF(L396&gt;31,0,IF(J396&gt;31,(32-L396)*1.347,((32-L396)-(32-J396))*1.347)),0)+ IF(F396="PČneol",IF(L396&gt;15,0,IF(J396&gt;15,(16-L396)*0.255,((16-L396)-(16-J396))*0.255)),0)+IF(F396="PŽ",IF(L396&gt;31,0,IF(J396&gt;31,(32-L396)*0.255,((32-L396)-(32-J396))*0.255)),0)+IF(F396="EČ",IF(L396&gt;23,0,IF(J396&gt;23,(24-L396)*0.612,((24-L396)-(24-J396))*0.612)),0)+IF(F396="EČneol",IF(L396&gt;7,0,IF(J396&gt;7,(8-L396)*0.204,((8-L396)-(8-J396))*0.204)),0)+IF(F396="EŽ",IF(L396&gt;23,0,IF(J396&gt;23,(24-L396)*0.204,((24-L396)-(24-J396))*0.204)),0)+IF(F396="PT",IF(L396&gt;31,0,IF(J396&gt;31,(32-L396)*0.204,((32-L396)-(32-J396))*0.204)),0)+IF(F396="JOŽ",IF(L396&gt;23,0,IF(J396&gt;23,(24-L396)*0.255,((24-L396)-(24-J396))*0.255)),0)+IF(F396="JPČ",IF(L396&gt;23,0,IF(J396&gt;23,(24-L396)*0.204,((24-L396)-(24-J396))*0.204)),0)+IF(F396="JEČ",IF(L396&gt;15,0,IF(J396&gt;15,(16-L396)*0.102,((16-L396)-(16-J396))*0.102)),0)+IF(F396="JEOF",IF(L396&gt;15,0,IF(J396&gt;15,(16-L396)*0.102,((16-L396)-(16-J396))*0.102)),0)+IF(F396="JnPČ",IF(L396&gt;15,0,IF(J396&gt;15,(16-L396)*0.153,((16-L396)-(16-J396))*0.153)),0)+IF(F396="JnEČ",IF(L396&gt;15,0,IF(J396&gt;15,(16-L396)*0.0765,((16-L396)-(16-J396))*0.0765)),0)+IF(F396="JčPČ",IF(L396&gt;15,0,IF(J396&gt;15,(16-L396)*0.06375,((16-L396)-(16-J396))*0.06375)),0)+IF(F396="JčEČ",IF(L396&gt;15,0,IF(J396&gt;15,(16-L396)*0.051,((16-L396)-(16-J396))*0.051)),0)+IF(F396="NEAK",IF(L396&gt;23,0,IF(J396&gt;23,(24-L396)*0.03444,((24-L396)-(24-J396))*0.03444)),0))</f>
        <v>0</v>
      </c>
      <c r="Q396" s="11">
        <f t="shared" ref="Q396:Q404" si="137">IF(ISERROR(P396*100/N396),0,(P396*100/N396))</f>
        <v>0</v>
      </c>
      <c r="R396" s="10">
        <f t="shared" si="135"/>
        <v>0</v>
      </c>
      <c r="S396" s="8"/>
    </row>
    <row r="397" spans="1:19">
      <c r="A397" s="61">
        <v>3</v>
      </c>
      <c r="B397" s="61"/>
      <c r="C397" s="12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3">
        <f t="shared" si="131"/>
        <v>0</v>
      </c>
      <c r="O397" s="9">
        <f t="shared" si="132"/>
        <v>0</v>
      </c>
      <c r="P397" s="4">
        <f t="shared" si="136"/>
        <v>0</v>
      </c>
      <c r="Q397" s="11">
        <f t="shared" si="137"/>
        <v>0</v>
      </c>
      <c r="R397" s="10">
        <f t="shared" si="135"/>
        <v>0</v>
      </c>
      <c r="S397" s="8"/>
    </row>
    <row r="398" spans="1:19">
      <c r="A398" s="61">
        <v>4</v>
      </c>
      <c r="B398" s="61"/>
      <c r="C398" s="12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3">
        <f t="shared" si="131"/>
        <v>0</v>
      </c>
      <c r="O398" s="9">
        <f t="shared" si="132"/>
        <v>0</v>
      </c>
      <c r="P398" s="4">
        <f t="shared" si="136"/>
        <v>0</v>
      </c>
      <c r="Q398" s="11">
        <f t="shared" si="137"/>
        <v>0</v>
      </c>
      <c r="R398" s="10">
        <f t="shared" si="135"/>
        <v>0</v>
      </c>
      <c r="S398" s="8"/>
    </row>
    <row r="399" spans="1:19">
      <c r="A399" s="61">
        <v>5</v>
      </c>
      <c r="B399" s="61"/>
      <c r="C399" s="12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3">
        <f t="shared" si="131"/>
        <v>0</v>
      </c>
      <c r="O399" s="9">
        <f t="shared" si="132"/>
        <v>0</v>
      </c>
      <c r="P399" s="4">
        <f t="shared" si="136"/>
        <v>0</v>
      </c>
      <c r="Q399" s="11">
        <f t="shared" si="137"/>
        <v>0</v>
      </c>
      <c r="R399" s="10">
        <f t="shared" si="135"/>
        <v>0</v>
      </c>
      <c r="S399" s="8"/>
    </row>
    <row r="400" spans="1:19">
      <c r="A400" s="61">
        <v>6</v>
      </c>
      <c r="B400" s="61"/>
      <c r="C400" s="12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3">
        <f t="shared" si="131"/>
        <v>0</v>
      </c>
      <c r="O400" s="9">
        <f t="shared" si="132"/>
        <v>0</v>
      </c>
      <c r="P400" s="4">
        <f t="shared" si="136"/>
        <v>0</v>
      </c>
      <c r="Q400" s="11">
        <f t="shared" si="137"/>
        <v>0</v>
      </c>
      <c r="R400" s="10">
        <f t="shared" si="135"/>
        <v>0</v>
      </c>
      <c r="S400" s="8"/>
    </row>
    <row r="401" spans="1:19">
      <c r="A401" s="61">
        <v>7</v>
      </c>
      <c r="B401" s="61"/>
      <c r="C401" s="12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3">
        <f t="shared" si="131"/>
        <v>0</v>
      </c>
      <c r="O401" s="9">
        <f t="shared" si="132"/>
        <v>0</v>
      </c>
      <c r="P401" s="4">
        <f t="shared" si="136"/>
        <v>0</v>
      </c>
      <c r="Q401" s="11">
        <f t="shared" si="137"/>
        <v>0</v>
      </c>
      <c r="R401" s="10">
        <f t="shared" si="135"/>
        <v>0</v>
      </c>
      <c r="S401" s="8"/>
    </row>
    <row r="402" spans="1:19">
      <c r="A402" s="61">
        <v>8</v>
      </c>
      <c r="B402" s="61"/>
      <c r="C402" s="12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3">
        <f t="shared" si="131"/>
        <v>0</v>
      </c>
      <c r="O402" s="9">
        <f t="shared" si="132"/>
        <v>0</v>
      </c>
      <c r="P402" s="4">
        <f t="shared" si="136"/>
        <v>0</v>
      </c>
      <c r="Q402" s="11">
        <f t="shared" si="137"/>
        <v>0</v>
      </c>
      <c r="R402" s="10">
        <f t="shared" si="135"/>
        <v>0</v>
      </c>
      <c r="S402" s="8"/>
    </row>
    <row r="403" spans="1:19">
      <c r="A403" s="61">
        <v>9</v>
      </c>
      <c r="B403" s="61"/>
      <c r="C403" s="12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3">
        <f t="shared" si="131"/>
        <v>0</v>
      </c>
      <c r="O403" s="9">
        <f t="shared" si="132"/>
        <v>0</v>
      </c>
      <c r="P403" s="4">
        <f t="shared" si="136"/>
        <v>0</v>
      </c>
      <c r="Q403" s="11">
        <f t="shared" si="137"/>
        <v>0</v>
      </c>
      <c r="R403" s="10">
        <f t="shared" si="135"/>
        <v>0</v>
      </c>
      <c r="S403" s="8"/>
    </row>
    <row r="404" spans="1:19">
      <c r="A404" s="61">
        <v>10</v>
      </c>
      <c r="B404" s="61"/>
      <c r="C404" s="12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3">
        <f t="shared" si="131"/>
        <v>0</v>
      </c>
      <c r="O404" s="9">
        <f t="shared" si="132"/>
        <v>0</v>
      </c>
      <c r="P404" s="4">
        <f t="shared" si="136"/>
        <v>0</v>
      </c>
      <c r="Q404" s="11">
        <f t="shared" si="137"/>
        <v>0</v>
      </c>
      <c r="R404" s="10">
        <f t="shared" si="135"/>
        <v>0</v>
      </c>
      <c r="S404" s="8"/>
    </row>
    <row r="405" spans="1:19" ht="15" customHeight="1">
      <c r="A405" s="74" t="s">
        <v>45</v>
      </c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6"/>
      <c r="R405" s="10">
        <f>SUM(R395:R404)</f>
        <v>0</v>
      </c>
      <c r="S405" s="8"/>
    </row>
    <row r="406" spans="1:19" ht="15.75">
      <c r="A406" s="24" t="s">
        <v>46</v>
      </c>
      <c r="B406" s="24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6"/>
      <c r="S406" s="8"/>
    </row>
    <row r="407" spans="1:19">
      <c r="A407" s="49" t="s">
        <v>55</v>
      </c>
      <c r="B407" s="49"/>
      <c r="C407" s="49"/>
      <c r="D407" s="49"/>
      <c r="E407" s="49"/>
      <c r="F407" s="49"/>
      <c r="G407" s="49"/>
      <c r="H407" s="49"/>
      <c r="I407" s="49"/>
      <c r="J407" s="15"/>
      <c r="K407" s="15"/>
      <c r="L407" s="15"/>
      <c r="M407" s="15"/>
      <c r="N407" s="15"/>
      <c r="O407" s="15"/>
      <c r="P407" s="15"/>
      <c r="Q407" s="15"/>
      <c r="R407" s="16"/>
      <c r="S407" s="8"/>
    </row>
    <row r="408" spans="1:19" s="8" customFormat="1">
      <c r="A408" s="49"/>
      <c r="B408" s="49"/>
      <c r="C408" s="49"/>
      <c r="D408" s="49"/>
      <c r="E408" s="49"/>
      <c r="F408" s="49"/>
      <c r="G408" s="49"/>
      <c r="H408" s="49"/>
      <c r="I408" s="49"/>
      <c r="J408" s="15"/>
      <c r="K408" s="15"/>
      <c r="L408" s="15"/>
      <c r="M408" s="15"/>
      <c r="N408" s="15"/>
      <c r="O408" s="15"/>
      <c r="P408" s="15"/>
      <c r="Q408" s="15"/>
      <c r="R408" s="16"/>
    </row>
    <row r="409" spans="1:19" ht="15" customHeight="1">
      <c r="A409" s="77" t="s">
        <v>167</v>
      </c>
      <c r="B409" s="78"/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57"/>
      <c r="R409" s="8"/>
      <c r="S409" s="8"/>
    </row>
    <row r="410" spans="1:19" ht="18" customHeight="1">
      <c r="A410" s="79" t="s">
        <v>27</v>
      </c>
      <c r="B410" s="80"/>
      <c r="C410" s="8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7"/>
      <c r="R410" s="8"/>
      <c r="S410" s="8"/>
    </row>
    <row r="411" spans="1:19" ht="15" customHeight="1">
      <c r="A411" s="81" t="s">
        <v>48</v>
      </c>
      <c r="B411" s="82"/>
      <c r="C411" s="82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  <c r="P411" s="82"/>
      <c r="Q411" s="57"/>
      <c r="R411" s="8"/>
      <c r="S411" s="8"/>
    </row>
    <row r="412" spans="1:19">
      <c r="A412" s="61">
        <v>1</v>
      </c>
      <c r="B412" s="61"/>
      <c r="C412" s="12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3">
        <f t="shared" ref="N412:N421" si="138">(IF(F412="OŽ",IF(L412=1,550.8,IF(L412=2,426.38,IF(L412=3,342.14,IF(L412=4,181.44,IF(L412=5,168.48,IF(L412=6,155.52,IF(L412=7,148.5,IF(L412=8,144,0))))))))+IF(L412&lt;=8,0,IF(L412&lt;=16,137.7,IF(L412&lt;=24,108,IF(L412&lt;=32,80.1,IF(L412&lt;=36,52.2,0)))))-IF(L412&lt;=8,0,IF(L412&lt;=16,(L412-9)*2.754,IF(L412&lt;=24,(L412-17)* 2.754,IF(L412&lt;=32,(L412-25)* 2.754,IF(L412&lt;=36,(L412-33)*2.754,0))))),0)+IF(F412="PČ",IF(L412=1,449,IF(L412=2,314.6,IF(L412=3,238,IF(L412=4,172,IF(L412=5,159,IF(L412=6,145,IF(L412=7,132,IF(L412=8,119,0))))))))+IF(L412&lt;=8,0,IF(L412&lt;=16,88,IF(L412&lt;=24,55,IF(L412&lt;=32,22,0))))-IF(L412&lt;=8,0,IF(L412&lt;=16,(L412-9)*2.245,IF(L412&lt;=24,(L412-17)*2.245,IF(L412&lt;=32,(L412-25)*2.245,0)))),0)+IF(F412="PČneol",IF(L412=1,85,IF(L412=2,64.61,IF(L412=3,50.76,IF(L412=4,16.25,IF(L412=5,15,IF(L412=6,13.75,IF(L412=7,12.5,IF(L412=8,11.25,0))))))))+IF(L412&lt;=8,0,IF(L412&lt;=16,9,0))-IF(L412&lt;=8,0,IF(L412&lt;=16,(L412-9)*0.425,0)),0)+IF(F412="PŽ",IF(L412=1,85,IF(L412=2,59.5,IF(L412=3,45,IF(L412=4,32.5,IF(L412=5,30,IF(L412=6,27.5,IF(L412=7,25,IF(L412=8,22.5,0))))))))+IF(L412&lt;=8,0,IF(L412&lt;=16,19,IF(L412&lt;=24,13,IF(L412&lt;=32,8,0))))-IF(L412&lt;=8,0,IF(L412&lt;=16,(L412-9)*0.425,IF(L412&lt;=24,(L412-17)*0.425,IF(L412&lt;=32,(L412-25)*0.425,0)))),0)+IF(F412="EČ",IF(L412=1,204,IF(L412=2,156.24,IF(L412=3,123.84,IF(L412=4,72,IF(L412=5,66,IF(L412=6,60,IF(L412=7,54,IF(L412=8,48,0))))))))+IF(L412&lt;=8,0,IF(L412&lt;=16,40,IF(L412&lt;=24,25,0)))-IF(L412&lt;=8,0,IF(L412&lt;=16,(L412-9)*1.02,IF(L412&lt;=24,(L412-17)*1.02,0))),0)+IF(F412="EČneol",IF(L412=1,68,IF(L412=2,51.69,IF(L412=3,40.61,IF(L412=4,13,IF(L412=5,12,IF(L412=6,11,IF(L412=7,10,IF(L412=8,9,0)))))))))+IF(F412="EŽ",IF(L412=1,68,IF(L412=2,47.6,IF(L412=3,36,IF(L412=4,18,IF(L412=5,16.5,IF(L412=6,15,IF(L412=7,13.5,IF(L412=8,12,0))))))))+IF(L412&lt;=8,0,IF(L412&lt;=16,10,IF(L412&lt;=24,6,0)))-IF(L412&lt;=8,0,IF(L412&lt;=16,(L412-9)*0.34,IF(L412&lt;=24,(L412-17)*0.34,0))),0)+IF(F412="PT",IF(L412=1,68,IF(L412=2,52.08,IF(L412=3,41.28,IF(L412=4,24,IF(L412=5,22,IF(L412=6,20,IF(L412=7,18,IF(L412=8,16,0))))))))+IF(L412&lt;=8,0,IF(L412&lt;=16,13,IF(L412&lt;=24,9,IF(L412&lt;=32,4,0))))-IF(L412&lt;=8,0,IF(L412&lt;=16,(L412-9)*0.34,IF(L412&lt;=24,(L412-17)*0.34,IF(L412&lt;=32,(L412-25)*0.34,0)))),0)+IF(F412="JOŽ",IF(L412=1,85,IF(L412=2,59.5,IF(L412=3,45,IF(L412=4,32.5,IF(L412=5,30,IF(L412=6,27.5,IF(L412=7,25,IF(L412=8,22.5,0))))))))+IF(L412&lt;=8,0,IF(L412&lt;=16,19,IF(L412&lt;=24,13,0)))-IF(L412&lt;=8,0,IF(L412&lt;=16,(L412-9)*0.425,IF(L412&lt;=24,(L412-17)*0.425,0))),0)+IF(F412="JPČ",IF(L412=1,68,IF(L412=2,47.6,IF(L412=3,36,IF(L412=4,26,IF(L412=5,24,IF(L412=6,22,IF(L412=7,20,IF(L412=8,18,0))))))))+IF(L412&lt;=8,0,IF(L412&lt;=16,13,IF(L412&lt;=24,9,0)))-IF(L412&lt;=8,0,IF(L412&lt;=16,(L412-9)*0.34,IF(L412&lt;=24,(L412-17)*0.34,0))),0)+IF(F412="JEČ",IF(L412=1,34,IF(L412=2,26.04,IF(L412=3,20.6,IF(L412=4,12,IF(L412=5,11,IF(L412=6,10,IF(L412=7,9,IF(L412=8,8,0))))))))+IF(L412&lt;=8,0,IF(L412&lt;=16,6,0))-IF(L412&lt;=8,0,IF(L412&lt;=16,(L412-9)*0.17,0)),0)+IF(F412="JEOF",IF(L412=1,34,IF(L412=2,26.04,IF(L412=3,20.6,IF(L412=4,12,IF(L412=5,11,IF(L412=6,10,IF(L412=7,9,IF(L412=8,8,0))))))))+IF(L412&lt;=8,0,IF(L412&lt;=16,6,0))-IF(L412&lt;=8,0,IF(L412&lt;=16,(L412-9)*0.17,0)),0)+IF(F412="JnPČ",IF(L412=1,51,IF(L412=2,35.7,IF(L412=3,27,IF(L412=4,19.5,IF(L412=5,18,IF(L412=6,16.5,IF(L412=7,15,IF(L412=8,13.5,0))))))))+IF(L412&lt;=8,0,IF(L412&lt;=16,10,0))-IF(L412&lt;=8,0,IF(L412&lt;=16,(L412-9)*0.255,0)),0)+IF(F412="JnEČ",IF(L412=1,25.5,IF(L412=2,19.53,IF(L412=3,15.48,IF(L412=4,9,IF(L412=5,8.25,IF(L412=6,7.5,IF(L412=7,6.75,IF(L412=8,6,0))))))))+IF(L412&lt;=8,0,IF(L412&lt;=16,5,0))-IF(L412&lt;=8,0,IF(L412&lt;=16,(L412-9)*0.1275,0)),0)+IF(F412="JčPČ",IF(L412=1,21.25,IF(L412=2,14.5,IF(L412=3,11.5,IF(L412=4,7,IF(L412=5,6.5,IF(L412=6,6,IF(L412=7,5.5,IF(L412=8,5,0))))))))+IF(L412&lt;=8,0,IF(L412&lt;=16,4,0))-IF(L412&lt;=8,0,IF(L412&lt;=16,(L412-9)*0.10625,0)),0)+IF(F412="JčEČ",IF(L412=1,17,IF(L412=2,13.02,IF(L412=3,10.32,IF(L412=4,6,IF(L412=5,5.5,IF(L412=6,5,IF(L412=7,4.5,IF(L412=8,4,0))))))))+IF(L412&lt;=8,0,IF(L412&lt;=16,3,0))-IF(L412&lt;=8,0,IF(L412&lt;=16,(L412-9)*0.085,0)),0)+IF(F412="NEAK",IF(L412=1,11.48,IF(L412=2,8.79,IF(L412=3,6.97,IF(L412=4,4.05,IF(L412=5,3.71,IF(L412=6,3.38,IF(L412=7,3.04,IF(L412=8,2.7,0))))))))+IF(L412&lt;=8,0,IF(L412&lt;=16,2,IF(L412&lt;=24,1.3,0)))-IF(L412&lt;=8,0,IF(L412&lt;=16,(L412-9)*0.0574,IF(L412&lt;=24,(L412-17)*0.0574,0))),0))*IF(L412&lt;0,1,IF(OR(F412="PČ",F412="PŽ",F412="PT"),IF(J412&lt;32,J412/32,1),1))* IF(L412&lt;0,1,IF(OR(F412="EČ",F412="EŽ",F412="JOŽ",F412="JPČ",F412="NEAK"),IF(J412&lt;24,J412/24,1),1))*IF(L412&lt;0,1,IF(OR(F412="PČneol",F412="JEČ",F412="JEOF",F412="JnPČ",F412="JnEČ",F412="JčPČ",F412="JčEČ"),IF(J412&lt;16,J412/16,1),1))*IF(L412&lt;0,1,IF(F412="EČneol",IF(J412&lt;8,J412/8,1),1))</f>
        <v>0</v>
      </c>
      <c r="O412" s="9">
        <f t="shared" ref="O412:O421" si="139">IF(F412="OŽ",N412,IF(H412="Ne",IF(J412*0.3&lt;J412-L412,N412,0),IF(J412*0.1&lt;J412-L412,N412,0)))</f>
        <v>0</v>
      </c>
      <c r="P412" s="4">
        <f t="shared" ref="P412" si="140">IF(O412=0,0,IF(F412="OŽ",IF(L412&gt;35,0,IF(J412&gt;35,(36-L412)*1.836,((36-L412)-(36-J412))*1.836)),0)+IF(F412="PČ",IF(L412&gt;31,0,IF(J412&gt;31,(32-L412)*1.347,((32-L412)-(32-J412))*1.347)),0)+ IF(F412="PČneol",IF(L412&gt;15,0,IF(J412&gt;15,(16-L412)*0.255,((16-L412)-(16-J412))*0.255)),0)+IF(F412="PŽ",IF(L412&gt;31,0,IF(J412&gt;31,(32-L412)*0.255,((32-L412)-(32-J412))*0.255)),0)+IF(F412="EČ",IF(L412&gt;23,0,IF(J412&gt;23,(24-L412)*0.612,((24-L412)-(24-J412))*0.612)),0)+IF(F412="EČneol",IF(L412&gt;7,0,IF(J412&gt;7,(8-L412)*0.204,((8-L412)-(8-J412))*0.204)),0)+IF(F412="EŽ",IF(L412&gt;23,0,IF(J412&gt;23,(24-L412)*0.204,((24-L412)-(24-J412))*0.204)),0)+IF(F412="PT",IF(L412&gt;31,0,IF(J412&gt;31,(32-L412)*0.204,((32-L412)-(32-J412))*0.204)),0)+IF(F412="JOŽ",IF(L412&gt;23,0,IF(J412&gt;23,(24-L412)*0.255,((24-L412)-(24-J412))*0.255)),0)+IF(F412="JPČ",IF(L412&gt;23,0,IF(J412&gt;23,(24-L412)*0.204,((24-L412)-(24-J412))*0.204)),0)+IF(F412="JEČ",IF(L412&gt;15,0,IF(J412&gt;15,(16-L412)*0.102,((16-L412)-(16-J412))*0.102)),0)+IF(F412="JEOF",IF(L412&gt;15,0,IF(J412&gt;15,(16-L412)*0.102,((16-L412)-(16-J412))*0.102)),0)+IF(F412="JnPČ",IF(L412&gt;15,0,IF(J412&gt;15,(16-L412)*0.153,((16-L412)-(16-J412))*0.153)),0)+IF(F412="JnEČ",IF(L412&gt;15,0,IF(J412&gt;15,(16-L412)*0.0765,((16-L412)-(16-J412))*0.0765)),0)+IF(F412="JčPČ",IF(L412&gt;15,0,IF(J412&gt;15,(16-L412)*0.06375,((16-L412)-(16-J412))*0.06375)),0)+IF(F412="JčEČ",IF(L412&gt;15,0,IF(J412&gt;15,(16-L412)*0.051,((16-L412)-(16-J412))*0.051)),0)+IF(F412="NEAK",IF(L412&gt;23,0,IF(J412&gt;23,(24-L412)*0.03444,((24-L412)-(24-J412))*0.03444)),0))</f>
        <v>0</v>
      </c>
      <c r="Q412" s="11">
        <f t="shared" ref="Q412" si="141">IF(ISERROR(P412*100/N412),0,(P412*100/N412))</f>
        <v>0</v>
      </c>
      <c r="R412" s="10">
        <f t="shared" ref="R412:R421" si="142">IF(Q412&lt;=30,O412+P412,O412+O412*0.3)*IF(G412=1,0.4,IF(G412=2,0.75,IF(G412="1 (kas 4 m. 1 k. nerengiamos)",0.52,1)))*IF(D412="olimpinė",1,IF(M412="Ne",0.5,1))*IF(OR(A$5="Lietuvos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federacija"),IF(OR(J412&lt;8,K412&lt;16),0,1),1)*E412*IF(I412&lt;=1,1,1/I412)*IF(OR(A$5="Lietuvos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12" s="8"/>
    </row>
    <row r="413" spans="1:19">
      <c r="A413" s="61">
        <v>2</v>
      </c>
      <c r="B413" s="61"/>
      <c r="C413" s="12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3">
        <f t="shared" si="138"/>
        <v>0</v>
      </c>
      <c r="O413" s="9">
        <f t="shared" si="139"/>
        <v>0</v>
      </c>
      <c r="P413" s="4">
        <f t="shared" ref="P413:P421" si="143">IF(O413=0,0,IF(F413="OŽ",IF(L413&gt;35,0,IF(J413&gt;35,(36-L413)*1.836,((36-L413)-(36-J413))*1.836)),0)+IF(F413="PČ",IF(L413&gt;31,0,IF(J413&gt;31,(32-L413)*1.347,((32-L413)-(32-J413))*1.347)),0)+ IF(F413="PČneol",IF(L413&gt;15,0,IF(J413&gt;15,(16-L413)*0.255,((16-L413)-(16-J413))*0.255)),0)+IF(F413="PŽ",IF(L413&gt;31,0,IF(J413&gt;31,(32-L413)*0.255,((32-L413)-(32-J413))*0.255)),0)+IF(F413="EČ",IF(L413&gt;23,0,IF(J413&gt;23,(24-L413)*0.612,((24-L413)-(24-J413))*0.612)),0)+IF(F413="EČneol",IF(L413&gt;7,0,IF(J413&gt;7,(8-L413)*0.204,((8-L413)-(8-J413))*0.204)),0)+IF(F413="EŽ",IF(L413&gt;23,0,IF(J413&gt;23,(24-L413)*0.204,((24-L413)-(24-J413))*0.204)),0)+IF(F413="PT",IF(L413&gt;31,0,IF(J413&gt;31,(32-L413)*0.204,((32-L413)-(32-J413))*0.204)),0)+IF(F413="JOŽ",IF(L413&gt;23,0,IF(J413&gt;23,(24-L413)*0.255,((24-L413)-(24-J413))*0.255)),0)+IF(F413="JPČ",IF(L413&gt;23,0,IF(J413&gt;23,(24-L413)*0.204,((24-L413)-(24-J413))*0.204)),0)+IF(F413="JEČ",IF(L413&gt;15,0,IF(J413&gt;15,(16-L413)*0.102,((16-L413)-(16-J413))*0.102)),0)+IF(F413="JEOF",IF(L413&gt;15,0,IF(J413&gt;15,(16-L413)*0.102,((16-L413)-(16-J413))*0.102)),0)+IF(F413="JnPČ",IF(L413&gt;15,0,IF(J413&gt;15,(16-L413)*0.153,((16-L413)-(16-J413))*0.153)),0)+IF(F413="JnEČ",IF(L413&gt;15,0,IF(J413&gt;15,(16-L413)*0.0765,((16-L413)-(16-J413))*0.0765)),0)+IF(F413="JčPČ",IF(L413&gt;15,0,IF(J413&gt;15,(16-L413)*0.06375,((16-L413)-(16-J413))*0.06375)),0)+IF(F413="JčEČ",IF(L413&gt;15,0,IF(J413&gt;15,(16-L413)*0.051,((16-L413)-(16-J413))*0.051)),0)+IF(F413="NEAK",IF(L413&gt;23,0,IF(J413&gt;23,(24-L413)*0.03444,((24-L413)-(24-J413))*0.03444)),0))</f>
        <v>0</v>
      </c>
      <c r="Q413" s="11">
        <f t="shared" ref="Q413:Q421" si="144">IF(ISERROR(P413*100/N413),0,(P413*100/N413))</f>
        <v>0</v>
      </c>
      <c r="R413" s="10">
        <f t="shared" si="142"/>
        <v>0</v>
      </c>
      <c r="S413" s="8"/>
    </row>
    <row r="414" spans="1:19">
      <c r="A414" s="61">
        <v>3</v>
      </c>
      <c r="B414" s="61"/>
      <c r="C414" s="12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3">
        <f t="shared" si="138"/>
        <v>0</v>
      </c>
      <c r="O414" s="9">
        <f t="shared" si="139"/>
        <v>0</v>
      </c>
      <c r="P414" s="4">
        <f t="shared" si="143"/>
        <v>0</v>
      </c>
      <c r="Q414" s="11">
        <f t="shared" si="144"/>
        <v>0</v>
      </c>
      <c r="R414" s="10">
        <f t="shared" si="142"/>
        <v>0</v>
      </c>
      <c r="S414" s="8"/>
    </row>
    <row r="415" spans="1:19">
      <c r="A415" s="61">
        <v>4</v>
      </c>
      <c r="B415" s="61"/>
      <c r="C415" s="12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3">
        <f t="shared" si="138"/>
        <v>0</v>
      </c>
      <c r="O415" s="9">
        <f t="shared" si="139"/>
        <v>0</v>
      </c>
      <c r="P415" s="4">
        <f t="shared" si="143"/>
        <v>0</v>
      </c>
      <c r="Q415" s="11">
        <f t="shared" si="144"/>
        <v>0</v>
      </c>
      <c r="R415" s="10">
        <f t="shared" si="142"/>
        <v>0</v>
      </c>
      <c r="S415" s="8"/>
    </row>
    <row r="416" spans="1:19">
      <c r="A416" s="61">
        <v>5</v>
      </c>
      <c r="B416" s="61"/>
      <c r="C416" s="12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3">
        <f t="shared" si="138"/>
        <v>0</v>
      </c>
      <c r="O416" s="9">
        <f t="shared" si="139"/>
        <v>0</v>
      </c>
      <c r="P416" s="4">
        <f t="shared" si="143"/>
        <v>0</v>
      </c>
      <c r="Q416" s="11">
        <f t="shared" si="144"/>
        <v>0</v>
      </c>
      <c r="R416" s="10">
        <f t="shared" si="142"/>
        <v>0</v>
      </c>
      <c r="S416" s="8"/>
    </row>
    <row r="417" spans="1:19">
      <c r="A417" s="61">
        <v>6</v>
      </c>
      <c r="B417" s="61"/>
      <c r="C417" s="12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3">
        <f t="shared" si="138"/>
        <v>0</v>
      </c>
      <c r="O417" s="9">
        <f t="shared" si="139"/>
        <v>0</v>
      </c>
      <c r="P417" s="4">
        <f t="shared" si="143"/>
        <v>0</v>
      </c>
      <c r="Q417" s="11">
        <f t="shared" si="144"/>
        <v>0</v>
      </c>
      <c r="R417" s="10">
        <f t="shared" si="142"/>
        <v>0</v>
      </c>
      <c r="S417" s="8"/>
    </row>
    <row r="418" spans="1:19">
      <c r="A418" s="61">
        <v>7</v>
      </c>
      <c r="B418" s="61"/>
      <c r="C418" s="12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3">
        <f t="shared" si="138"/>
        <v>0</v>
      </c>
      <c r="O418" s="9">
        <f t="shared" si="139"/>
        <v>0</v>
      </c>
      <c r="P418" s="4">
        <f t="shared" si="143"/>
        <v>0</v>
      </c>
      <c r="Q418" s="11">
        <f t="shared" si="144"/>
        <v>0</v>
      </c>
      <c r="R418" s="10">
        <f t="shared" si="142"/>
        <v>0</v>
      </c>
      <c r="S418" s="8"/>
    </row>
    <row r="419" spans="1:19">
      <c r="A419" s="61">
        <v>8</v>
      </c>
      <c r="B419" s="61"/>
      <c r="C419" s="12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3">
        <f t="shared" si="138"/>
        <v>0</v>
      </c>
      <c r="O419" s="9">
        <f t="shared" si="139"/>
        <v>0</v>
      </c>
      <c r="P419" s="4">
        <f t="shared" si="143"/>
        <v>0</v>
      </c>
      <c r="Q419" s="11">
        <f t="shared" si="144"/>
        <v>0</v>
      </c>
      <c r="R419" s="10">
        <f t="shared" si="142"/>
        <v>0</v>
      </c>
      <c r="S419" s="8"/>
    </row>
    <row r="420" spans="1:19">
      <c r="A420" s="61">
        <v>9</v>
      </c>
      <c r="B420" s="61"/>
      <c r="C420" s="12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3">
        <f t="shared" si="138"/>
        <v>0</v>
      </c>
      <c r="O420" s="9">
        <f t="shared" si="139"/>
        <v>0</v>
      </c>
      <c r="P420" s="4">
        <f t="shared" si="143"/>
        <v>0</v>
      </c>
      <c r="Q420" s="11">
        <f t="shared" si="144"/>
        <v>0</v>
      </c>
      <c r="R420" s="10">
        <f t="shared" si="142"/>
        <v>0</v>
      </c>
      <c r="S420" s="8"/>
    </row>
    <row r="421" spans="1:19">
      <c r="A421" s="61">
        <v>10</v>
      </c>
      <c r="B421" s="61"/>
      <c r="C421" s="12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3">
        <f t="shared" si="138"/>
        <v>0</v>
      </c>
      <c r="O421" s="9">
        <f t="shared" si="139"/>
        <v>0</v>
      </c>
      <c r="P421" s="4">
        <f t="shared" si="143"/>
        <v>0</v>
      </c>
      <c r="Q421" s="11">
        <f t="shared" si="144"/>
        <v>0</v>
      </c>
      <c r="R421" s="10">
        <f t="shared" si="142"/>
        <v>0</v>
      </c>
      <c r="S421" s="8"/>
    </row>
    <row r="422" spans="1:19" ht="15" customHeight="1">
      <c r="A422" s="74" t="s">
        <v>45</v>
      </c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6"/>
      <c r="R422" s="10">
        <f>SUM(R412:R421)</f>
        <v>0</v>
      </c>
      <c r="S422" s="8"/>
    </row>
    <row r="423" spans="1:19" ht="15.75">
      <c r="A423" s="24" t="s">
        <v>46</v>
      </c>
      <c r="B423" s="2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6"/>
      <c r="S423" s="8"/>
    </row>
    <row r="424" spans="1:19">
      <c r="A424" s="49" t="s">
        <v>55</v>
      </c>
      <c r="B424" s="49"/>
      <c r="C424" s="49"/>
      <c r="D424" s="49"/>
      <c r="E424" s="49"/>
      <c r="F424" s="49"/>
      <c r="G424" s="49"/>
      <c r="H424" s="49"/>
      <c r="I424" s="49"/>
      <c r="J424" s="15"/>
      <c r="K424" s="15"/>
      <c r="L424" s="15"/>
      <c r="M424" s="15"/>
      <c r="N424" s="15"/>
      <c r="O424" s="15"/>
      <c r="P424" s="15"/>
      <c r="Q424" s="15"/>
      <c r="R424" s="16"/>
      <c r="S424" s="8"/>
    </row>
    <row r="425" spans="1:19" s="8" customFormat="1">
      <c r="A425" s="49"/>
      <c r="B425" s="49"/>
      <c r="C425" s="49"/>
      <c r="D425" s="49"/>
      <c r="E425" s="49"/>
      <c r="F425" s="49"/>
      <c r="G425" s="49"/>
      <c r="H425" s="49"/>
      <c r="I425" s="49"/>
      <c r="J425" s="15"/>
      <c r="K425" s="15"/>
      <c r="L425" s="15"/>
      <c r="M425" s="15"/>
      <c r="N425" s="15"/>
      <c r="O425" s="15"/>
      <c r="P425" s="15"/>
      <c r="Q425" s="15"/>
      <c r="R425" s="16"/>
    </row>
    <row r="426" spans="1:19" ht="15" customHeight="1">
      <c r="A426" s="77" t="s">
        <v>167</v>
      </c>
      <c r="B426" s="78"/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57"/>
      <c r="R426" s="8"/>
      <c r="S426" s="8"/>
    </row>
    <row r="427" spans="1:19" ht="18" customHeight="1">
      <c r="A427" s="79" t="s">
        <v>27</v>
      </c>
      <c r="B427" s="80"/>
      <c r="C427" s="8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7"/>
      <c r="R427" s="8"/>
      <c r="S427" s="8"/>
    </row>
    <row r="428" spans="1:19" ht="15" customHeight="1">
      <c r="A428" s="81" t="s">
        <v>48</v>
      </c>
      <c r="B428" s="82"/>
      <c r="C428" s="82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  <c r="P428" s="82"/>
      <c r="Q428" s="57"/>
      <c r="R428" s="8"/>
      <c r="S428" s="8"/>
    </row>
    <row r="429" spans="1:19">
      <c r="A429" s="61">
        <v>1</v>
      </c>
      <c r="B429" s="61"/>
      <c r="C429" s="12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3">
        <f t="shared" ref="N429:N438" si="145">(IF(F429="OŽ",IF(L429=1,550.8,IF(L429=2,426.38,IF(L429=3,342.14,IF(L429=4,181.44,IF(L429=5,168.48,IF(L429=6,155.52,IF(L429=7,148.5,IF(L429=8,144,0))))))))+IF(L429&lt;=8,0,IF(L429&lt;=16,137.7,IF(L429&lt;=24,108,IF(L429&lt;=32,80.1,IF(L429&lt;=36,52.2,0)))))-IF(L429&lt;=8,0,IF(L429&lt;=16,(L429-9)*2.754,IF(L429&lt;=24,(L429-17)* 2.754,IF(L429&lt;=32,(L429-25)* 2.754,IF(L429&lt;=36,(L429-33)*2.754,0))))),0)+IF(F429="PČ",IF(L429=1,449,IF(L429=2,314.6,IF(L429=3,238,IF(L429=4,172,IF(L429=5,159,IF(L429=6,145,IF(L429=7,132,IF(L429=8,119,0))))))))+IF(L429&lt;=8,0,IF(L429&lt;=16,88,IF(L429&lt;=24,55,IF(L429&lt;=32,22,0))))-IF(L429&lt;=8,0,IF(L429&lt;=16,(L429-9)*2.245,IF(L429&lt;=24,(L429-17)*2.245,IF(L429&lt;=32,(L429-25)*2.245,0)))),0)+IF(F429="PČneol",IF(L429=1,85,IF(L429=2,64.61,IF(L429=3,50.76,IF(L429=4,16.25,IF(L429=5,15,IF(L429=6,13.75,IF(L429=7,12.5,IF(L429=8,11.25,0))))))))+IF(L429&lt;=8,0,IF(L429&lt;=16,9,0))-IF(L429&lt;=8,0,IF(L429&lt;=16,(L429-9)*0.425,0)),0)+IF(F429="PŽ",IF(L429=1,85,IF(L429=2,59.5,IF(L429=3,45,IF(L429=4,32.5,IF(L429=5,30,IF(L429=6,27.5,IF(L429=7,25,IF(L429=8,22.5,0))))))))+IF(L429&lt;=8,0,IF(L429&lt;=16,19,IF(L429&lt;=24,13,IF(L429&lt;=32,8,0))))-IF(L429&lt;=8,0,IF(L429&lt;=16,(L429-9)*0.425,IF(L429&lt;=24,(L429-17)*0.425,IF(L429&lt;=32,(L429-25)*0.425,0)))),0)+IF(F429="EČ",IF(L429=1,204,IF(L429=2,156.24,IF(L429=3,123.84,IF(L429=4,72,IF(L429=5,66,IF(L429=6,60,IF(L429=7,54,IF(L429=8,48,0))))))))+IF(L429&lt;=8,0,IF(L429&lt;=16,40,IF(L429&lt;=24,25,0)))-IF(L429&lt;=8,0,IF(L429&lt;=16,(L429-9)*1.02,IF(L429&lt;=24,(L429-17)*1.02,0))),0)+IF(F429="EČneol",IF(L429=1,68,IF(L429=2,51.69,IF(L429=3,40.61,IF(L429=4,13,IF(L429=5,12,IF(L429=6,11,IF(L429=7,10,IF(L429=8,9,0)))))))))+IF(F429="EŽ",IF(L429=1,68,IF(L429=2,47.6,IF(L429=3,36,IF(L429=4,18,IF(L429=5,16.5,IF(L429=6,15,IF(L429=7,13.5,IF(L429=8,12,0))))))))+IF(L429&lt;=8,0,IF(L429&lt;=16,10,IF(L429&lt;=24,6,0)))-IF(L429&lt;=8,0,IF(L429&lt;=16,(L429-9)*0.34,IF(L429&lt;=24,(L429-17)*0.34,0))),0)+IF(F429="PT",IF(L429=1,68,IF(L429=2,52.08,IF(L429=3,41.28,IF(L429=4,24,IF(L429=5,22,IF(L429=6,20,IF(L429=7,18,IF(L429=8,16,0))))))))+IF(L429&lt;=8,0,IF(L429&lt;=16,13,IF(L429&lt;=24,9,IF(L429&lt;=32,4,0))))-IF(L429&lt;=8,0,IF(L429&lt;=16,(L429-9)*0.34,IF(L429&lt;=24,(L429-17)*0.34,IF(L429&lt;=32,(L429-25)*0.34,0)))),0)+IF(F429="JOŽ",IF(L429=1,85,IF(L429=2,59.5,IF(L429=3,45,IF(L429=4,32.5,IF(L429=5,30,IF(L429=6,27.5,IF(L429=7,25,IF(L429=8,22.5,0))))))))+IF(L429&lt;=8,0,IF(L429&lt;=16,19,IF(L429&lt;=24,13,0)))-IF(L429&lt;=8,0,IF(L429&lt;=16,(L429-9)*0.425,IF(L429&lt;=24,(L429-17)*0.425,0))),0)+IF(F429="JPČ",IF(L429=1,68,IF(L429=2,47.6,IF(L429=3,36,IF(L429=4,26,IF(L429=5,24,IF(L429=6,22,IF(L429=7,20,IF(L429=8,18,0))))))))+IF(L429&lt;=8,0,IF(L429&lt;=16,13,IF(L429&lt;=24,9,0)))-IF(L429&lt;=8,0,IF(L429&lt;=16,(L429-9)*0.34,IF(L429&lt;=24,(L429-17)*0.34,0))),0)+IF(F429="JEČ",IF(L429=1,34,IF(L429=2,26.04,IF(L429=3,20.6,IF(L429=4,12,IF(L429=5,11,IF(L429=6,10,IF(L429=7,9,IF(L429=8,8,0))))))))+IF(L429&lt;=8,0,IF(L429&lt;=16,6,0))-IF(L429&lt;=8,0,IF(L429&lt;=16,(L429-9)*0.17,0)),0)+IF(F429="JEOF",IF(L429=1,34,IF(L429=2,26.04,IF(L429=3,20.6,IF(L429=4,12,IF(L429=5,11,IF(L429=6,10,IF(L429=7,9,IF(L429=8,8,0))))))))+IF(L429&lt;=8,0,IF(L429&lt;=16,6,0))-IF(L429&lt;=8,0,IF(L429&lt;=16,(L429-9)*0.17,0)),0)+IF(F429="JnPČ",IF(L429=1,51,IF(L429=2,35.7,IF(L429=3,27,IF(L429=4,19.5,IF(L429=5,18,IF(L429=6,16.5,IF(L429=7,15,IF(L429=8,13.5,0))))))))+IF(L429&lt;=8,0,IF(L429&lt;=16,10,0))-IF(L429&lt;=8,0,IF(L429&lt;=16,(L429-9)*0.255,0)),0)+IF(F429="JnEČ",IF(L429=1,25.5,IF(L429=2,19.53,IF(L429=3,15.48,IF(L429=4,9,IF(L429=5,8.25,IF(L429=6,7.5,IF(L429=7,6.75,IF(L429=8,6,0))))))))+IF(L429&lt;=8,0,IF(L429&lt;=16,5,0))-IF(L429&lt;=8,0,IF(L429&lt;=16,(L429-9)*0.1275,0)),0)+IF(F429="JčPČ",IF(L429=1,21.25,IF(L429=2,14.5,IF(L429=3,11.5,IF(L429=4,7,IF(L429=5,6.5,IF(L429=6,6,IF(L429=7,5.5,IF(L429=8,5,0))))))))+IF(L429&lt;=8,0,IF(L429&lt;=16,4,0))-IF(L429&lt;=8,0,IF(L429&lt;=16,(L429-9)*0.10625,0)),0)+IF(F429="JčEČ",IF(L429=1,17,IF(L429=2,13.02,IF(L429=3,10.32,IF(L429=4,6,IF(L429=5,5.5,IF(L429=6,5,IF(L429=7,4.5,IF(L429=8,4,0))))))))+IF(L429&lt;=8,0,IF(L429&lt;=16,3,0))-IF(L429&lt;=8,0,IF(L429&lt;=16,(L429-9)*0.085,0)),0)+IF(F429="NEAK",IF(L429=1,11.48,IF(L429=2,8.79,IF(L429=3,6.97,IF(L429=4,4.05,IF(L429=5,3.71,IF(L429=6,3.38,IF(L429=7,3.04,IF(L429=8,2.7,0))))))))+IF(L429&lt;=8,0,IF(L429&lt;=16,2,IF(L429&lt;=24,1.3,0)))-IF(L429&lt;=8,0,IF(L429&lt;=16,(L429-9)*0.0574,IF(L429&lt;=24,(L429-17)*0.0574,0))),0))*IF(L429&lt;0,1,IF(OR(F429="PČ",F429="PŽ",F429="PT"),IF(J429&lt;32,J429/32,1),1))* IF(L429&lt;0,1,IF(OR(F429="EČ",F429="EŽ",F429="JOŽ",F429="JPČ",F429="NEAK"),IF(J429&lt;24,J429/24,1),1))*IF(L429&lt;0,1,IF(OR(F429="PČneol",F429="JEČ",F429="JEOF",F429="JnPČ",F429="JnEČ",F429="JčPČ",F429="JčEČ"),IF(J429&lt;16,J429/16,1),1))*IF(L429&lt;0,1,IF(F429="EČneol",IF(J429&lt;8,J429/8,1),1))</f>
        <v>0</v>
      </c>
      <c r="O429" s="9">
        <f t="shared" ref="O429:O438" si="146">IF(F429="OŽ",N429,IF(H429="Ne",IF(J429*0.3&lt;J429-L429,N429,0),IF(J429*0.1&lt;J429-L429,N429,0)))</f>
        <v>0</v>
      </c>
      <c r="P429" s="4">
        <f t="shared" ref="P429" si="147">IF(O429=0,0,IF(F429="OŽ",IF(L429&gt;35,0,IF(J429&gt;35,(36-L429)*1.836,((36-L429)-(36-J429))*1.836)),0)+IF(F429="PČ",IF(L429&gt;31,0,IF(J429&gt;31,(32-L429)*1.347,((32-L429)-(32-J429))*1.347)),0)+ IF(F429="PČneol",IF(L429&gt;15,0,IF(J429&gt;15,(16-L429)*0.255,((16-L429)-(16-J429))*0.255)),0)+IF(F429="PŽ",IF(L429&gt;31,0,IF(J429&gt;31,(32-L429)*0.255,((32-L429)-(32-J429))*0.255)),0)+IF(F429="EČ",IF(L429&gt;23,0,IF(J429&gt;23,(24-L429)*0.612,((24-L429)-(24-J429))*0.612)),0)+IF(F429="EČneol",IF(L429&gt;7,0,IF(J429&gt;7,(8-L429)*0.204,((8-L429)-(8-J429))*0.204)),0)+IF(F429="EŽ",IF(L429&gt;23,0,IF(J429&gt;23,(24-L429)*0.204,((24-L429)-(24-J429))*0.204)),0)+IF(F429="PT",IF(L429&gt;31,0,IF(J429&gt;31,(32-L429)*0.204,((32-L429)-(32-J429))*0.204)),0)+IF(F429="JOŽ",IF(L429&gt;23,0,IF(J429&gt;23,(24-L429)*0.255,((24-L429)-(24-J429))*0.255)),0)+IF(F429="JPČ",IF(L429&gt;23,0,IF(J429&gt;23,(24-L429)*0.204,((24-L429)-(24-J429))*0.204)),0)+IF(F429="JEČ",IF(L429&gt;15,0,IF(J429&gt;15,(16-L429)*0.102,((16-L429)-(16-J429))*0.102)),0)+IF(F429="JEOF",IF(L429&gt;15,0,IF(J429&gt;15,(16-L429)*0.102,((16-L429)-(16-J429))*0.102)),0)+IF(F429="JnPČ",IF(L429&gt;15,0,IF(J429&gt;15,(16-L429)*0.153,((16-L429)-(16-J429))*0.153)),0)+IF(F429="JnEČ",IF(L429&gt;15,0,IF(J429&gt;15,(16-L429)*0.0765,((16-L429)-(16-J429))*0.0765)),0)+IF(F429="JčPČ",IF(L429&gt;15,0,IF(J429&gt;15,(16-L429)*0.06375,((16-L429)-(16-J429))*0.06375)),0)+IF(F429="JčEČ",IF(L429&gt;15,0,IF(J429&gt;15,(16-L429)*0.051,((16-L429)-(16-J429))*0.051)),0)+IF(F429="NEAK",IF(L429&gt;23,0,IF(J429&gt;23,(24-L429)*0.03444,((24-L429)-(24-J429))*0.03444)),0))</f>
        <v>0</v>
      </c>
      <c r="Q429" s="11">
        <f t="shared" ref="Q429" si="148">IF(ISERROR(P429*100/N429),0,(P429*100/N429))</f>
        <v>0</v>
      </c>
      <c r="R429" s="10">
        <f t="shared" ref="R429:R438" si="149">IF(Q429&lt;=30,O429+P429,O429+O429*0.3)*IF(G429=1,0.4,IF(G429=2,0.75,IF(G429="1 (kas 4 m. 1 k. nerengiamos)",0.52,1)))*IF(D429="olimpinė",1,IF(M429="Ne",0.5,1))*IF(OR(A$5="Lietuvos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federacija"),IF(OR(J429&lt;8,K429&lt;16),0,1),1)*E429*IF(I429&lt;=1,1,1/I429)*IF(OR(A$5="Lietuvos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29" s="8"/>
    </row>
    <row r="430" spans="1:19">
      <c r="A430" s="61">
        <v>2</v>
      </c>
      <c r="B430" s="61"/>
      <c r="C430" s="12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3">
        <f t="shared" si="145"/>
        <v>0</v>
      </c>
      <c r="O430" s="9">
        <f t="shared" si="146"/>
        <v>0</v>
      </c>
      <c r="P430" s="4">
        <f t="shared" ref="P430:P438" si="150">IF(O430=0,0,IF(F430="OŽ",IF(L430&gt;35,0,IF(J430&gt;35,(36-L430)*1.836,((36-L430)-(36-J430))*1.836)),0)+IF(F430="PČ",IF(L430&gt;31,0,IF(J430&gt;31,(32-L430)*1.347,((32-L430)-(32-J430))*1.347)),0)+ IF(F430="PČneol",IF(L430&gt;15,0,IF(J430&gt;15,(16-L430)*0.255,((16-L430)-(16-J430))*0.255)),0)+IF(F430="PŽ",IF(L430&gt;31,0,IF(J430&gt;31,(32-L430)*0.255,((32-L430)-(32-J430))*0.255)),0)+IF(F430="EČ",IF(L430&gt;23,0,IF(J430&gt;23,(24-L430)*0.612,((24-L430)-(24-J430))*0.612)),0)+IF(F430="EČneol",IF(L430&gt;7,0,IF(J430&gt;7,(8-L430)*0.204,((8-L430)-(8-J430))*0.204)),0)+IF(F430="EŽ",IF(L430&gt;23,0,IF(J430&gt;23,(24-L430)*0.204,((24-L430)-(24-J430))*0.204)),0)+IF(F430="PT",IF(L430&gt;31,0,IF(J430&gt;31,(32-L430)*0.204,((32-L430)-(32-J430))*0.204)),0)+IF(F430="JOŽ",IF(L430&gt;23,0,IF(J430&gt;23,(24-L430)*0.255,((24-L430)-(24-J430))*0.255)),0)+IF(F430="JPČ",IF(L430&gt;23,0,IF(J430&gt;23,(24-L430)*0.204,((24-L430)-(24-J430))*0.204)),0)+IF(F430="JEČ",IF(L430&gt;15,0,IF(J430&gt;15,(16-L430)*0.102,((16-L430)-(16-J430))*0.102)),0)+IF(F430="JEOF",IF(L430&gt;15,0,IF(J430&gt;15,(16-L430)*0.102,((16-L430)-(16-J430))*0.102)),0)+IF(F430="JnPČ",IF(L430&gt;15,0,IF(J430&gt;15,(16-L430)*0.153,((16-L430)-(16-J430))*0.153)),0)+IF(F430="JnEČ",IF(L430&gt;15,0,IF(J430&gt;15,(16-L430)*0.0765,((16-L430)-(16-J430))*0.0765)),0)+IF(F430="JčPČ",IF(L430&gt;15,0,IF(J430&gt;15,(16-L430)*0.06375,((16-L430)-(16-J430))*0.06375)),0)+IF(F430="JčEČ",IF(L430&gt;15,0,IF(J430&gt;15,(16-L430)*0.051,((16-L430)-(16-J430))*0.051)),0)+IF(F430="NEAK",IF(L430&gt;23,0,IF(J430&gt;23,(24-L430)*0.03444,((24-L430)-(24-J430))*0.03444)),0))</f>
        <v>0</v>
      </c>
      <c r="Q430" s="11">
        <f t="shared" ref="Q430:Q438" si="151">IF(ISERROR(P430*100/N430),0,(P430*100/N430))</f>
        <v>0</v>
      </c>
      <c r="R430" s="10">
        <f t="shared" si="149"/>
        <v>0</v>
      </c>
      <c r="S430" s="8"/>
    </row>
    <row r="431" spans="1:19">
      <c r="A431" s="61">
        <v>3</v>
      </c>
      <c r="B431" s="61"/>
      <c r="C431" s="12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3">
        <f t="shared" si="145"/>
        <v>0</v>
      </c>
      <c r="O431" s="9">
        <f t="shared" si="146"/>
        <v>0</v>
      </c>
      <c r="P431" s="4">
        <f t="shared" si="150"/>
        <v>0</v>
      </c>
      <c r="Q431" s="11">
        <f t="shared" si="151"/>
        <v>0</v>
      </c>
      <c r="R431" s="10">
        <f t="shared" si="149"/>
        <v>0</v>
      </c>
      <c r="S431" s="8"/>
    </row>
    <row r="432" spans="1:19">
      <c r="A432" s="61">
        <v>4</v>
      </c>
      <c r="B432" s="61"/>
      <c r="C432" s="12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3">
        <f t="shared" si="145"/>
        <v>0</v>
      </c>
      <c r="O432" s="9">
        <f t="shared" si="146"/>
        <v>0</v>
      </c>
      <c r="P432" s="4">
        <f t="shared" si="150"/>
        <v>0</v>
      </c>
      <c r="Q432" s="11">
        <f t="shared" si="151"/>
        <v>0</v>
      </c>
      <c r="R432" s="10">
        <f t="shared" si="149"/>
        <v>0</v>
      </c>
      <c r="S432" s="8"/>
    </row>
    <row r="433" spans="1:19">
      <c r="A433" s="61">
        <v>5</v>
      </c>
      <c r="B433" s="61"/>
      <c r="C433" s="12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3">
        <f t="shared" si="145"/>
        <v>0</v>
      </c>
      <c r="O433" s="9">
        <f t="shared" si="146"/>
        <v>0</v>
      </c>
      <c r="P433" s="4">
        <f t="shared" si="150"/>
        <v>0</v>
      </c>
      <c r="Q433" s="11">
        <f t="shared" si="151"/>
        <v>0</v>
      </c>
      <c r="R433" s="10">
        <f t="shared" si="149"/>
        <v>0</v>
      </c>
      <c r="S433" s="8"/>
    </row>
    <row r="434" spans="1:19">
      <c r="A434" s="61">
        <v>6</v>
      </c>
      <c r="B434" s="61"/>
      <c r="C434" s="12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3">
        <f t="shared" si="145"/>
        <v>0</v>
      </c>
      <c r="O434" s="9">
        <f t="shared" si="146"/>
        <v>0</v>
      </c>
      <c r="P434" s="4">
        <f t="shared" si="150"/>
        <v>0</v>
      </c>
      <c r="Q434" s="11">
        <f t="shared" si="151"/>
        <v>0</v>
      </c>
      <c r="R434" s="10">
        <f t="shared" si="149"/>
        <v>0</v>
      </c>
      <c r="S434" s="8"/>
    </row>
    <row r="435" spans="1:19">
      <c r="A435" s="61">
        <v>7</v>
      </c>
      <c r="B435" s="61"/>
      <c r="C435" s="12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3">
        <f t="shared" si="145"/>
        <v>0</v>
      </c>
      <c r="O435" s="9">
        <f t="shared" si="146"/>
        <v>0</v>
      </c>
      <c r="P435" s="4">
        <f t="shared" si="150"/>
        <v>0</v>
      </c>
      <c r="Q435" s="11">
        <f t="shared" si="151"/>
        <v>0</v>
      </c>
      <c r="R435" s="10">
        <f t="shared" si="149"/>
        <v>0</v>
      </c>
      <c r="S435" s="8"/>
    </row>
    <row r="436" spans="1:19">
      <c r="A436" s="61">
        <v>8</v>
      </c>
      <c r="B436" s="61"/>
      <c r="C436" s="12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3">
        <f t="shared" si="145"/>
        <v>0</v>
      </c>
      <c r="O436" s="9">
        <f t="shared" si="146"/>
        <v>0</v>
      </c>
      <c r="P436" s="4">
        <f t="shared" si="150"/>
        <v>0</v>
      </c>
      <c r="Q436" s="11">
        <f t="shared" si="151"/>
        <v>0</v>
      </c>
      <c r="R436" s="10">
        <f t="shared" si="149"/>
        <v>0</v>
      </c>
      <c r="S436" s="8"/>
    </row>
    <row r="437" spans="1:19">
      <c r="A437" s="61">
        <v>9</v>
      </c>
      <c r="B437" s="61"/>
      <c r="C437" s="12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3">
        <f t="shared" si="145"/>
        <v>0</v>
      </c>
      <c r="O437" s="9">
        <f t="shared" si="146"/>
        <v>0</v>
      </c>
      <c r="P437" s="4">
        <f t="shared" si="150"/>
        <v>0</v>
      </c>
      <c r="Q437" s="11">
        <f t="shared" si="151"/>
        <v>0</v>
      </c>
      <c r="R437" s="10">
        <f t="shared" si="149"/>
        <v>0</v>
      </c>
      <c r="S437" s="8"/>
    </row>
    <row r="438" spans="1:19">
      <c r="A438" s="61">
        <v>10</v>
      </c>
      <c r="B438" s="61"/>
      <c r="C438" s="12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3">
        <f t="shared" si="145"/>
        <v>0</v>
      </c>
      <c r="O438" s="9">
        <f t="shared" si="146"/>
        <v>0</v>
      </c>
      <c r="P438" s="4">
        <f t="shared" si="150"/>
        <v>0</v>
      </c>
      <c r="Q438" s="11">
        <f t="shared" si="151"/>
        <v>0</v>
      </c>
      <c r="R438" s="10">
        <f t="shared" si="149"/>
        <v>0</v>
      </c>
      <c r="S438" s="8"/>
    </row>
    <row r="439" spans="1:19" ht="15" customHeight="1">
      <c r="A439" s="74" t="s">
        <v>45</v>
      </c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6"/>
      <c r="R439" s="10">
        <f>SUM(R429:R438)</f>
        <v>0</v>
      </c>
      <c r="S439" s="8"/>
    </row>
    <row r="440" spans="1:19" ht="15.75">
      <c r="A440" s="24" t="s">
        <v>46</v>
      </c>
      <c r="B440" s="24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6"/>
      <c r="S440" s="8"/>
    </row>
    <row r="441" spans="1:19">
      <c r="A441" s="49" t="s">
        <v>55</v>
      </c>
      <c r="B441" s="49"/>
      <c r="C441" s="49"/>
      <c r="D441" s="49"/>
      <c r="E441" s="49"/>
      <c r="F441" s="49"/>
      <c r="G441" s="49"/>
      <c r="H441" s="49"/>
      <c r="I441" s="49"/>
      <c r="J441" s="15"/>
      <c r="K441" s="15"/>
      <c r="L441" s="15"/>
      <c r="M441" s="15"/>
      <c r="N441" s="15"/>
      <c r="O441" s="15"/>
      <c r="P441" s="15"/>
      <c r="Q441" s="15"/>
      <c r="R441" s="16"/>
      <c r="S441" s="8"/>
    </row>
    <row r="442" spans="1:19" s="8" customFormat="1">
      <c r="A442" s="49"/>
      <c r="B442" s="49"/>
      <c r="C442" s="49"/>
      <c r="D442" s="49"/>
      <c r="E442" s="49"/>
      <c r="F442" s="49"/>
      <c r="G442" s="49"/>
      <c r="H442" s="49"/>
      <c r="I442" s="49"/>
      <c r="J442" s="15"/>
      <c r="K442" s="15"/>
      <c r="L442" s="15"/>
      <c r="M442" s="15"/>
      <c r="N442" s="15"/>
      <c r="O442" s="15"/>
      <c r="P442" s="15"/>
      <c r="Q442" s="15"/>
      <c r="R442" s="16"/>
    </row>
    <row r="443" spans="1:19" ht="15" customHeight="1">
      <c r="A443" s="77" t="s">
        <v>167</v>
      </c>
      <c r="B443" s="78"/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57"/>
      <c r="R443" s="8"/>
      <c r="S443" s="8"/>
    </row>
    <row r="444" spans="1:19" ht="18" customHeight="1">
      <c r="A444" s="79" t="s">
        <v>27</v>
      </c>
      <c r="B444" s="80"/>
      <c r="C444" s="8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7"/>
      <c r="R444" s="8"/>
      <c r="S444" s="8"/>
    </row>
    <row r="445" spans="1:19" ht="15" customHeight="1">
      <c r="A445" s="81" t="s">
        <v>48</v>
      </c>
      <c r="B445" s="82"/>
      <c r="C445" s="82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  <c r="P445" s="82"/>
      <c r="Q445" s="57"/>
      <c r="R445" s="8"/>
      <c r="S445" s="8"/>
    </row>
    <row r="446" spans="1:19">
      <c r="A446" s="61">
        <v>1</v>
      </c>
      <c r="B446" s="61"/>
      <c r="C446" s="12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3">
        <f t="shared" ref="N446:N455" si="152">(IF(F446="OŽ",IF(L446=1,550.8,IF(L446=2,426.38,IF(L446=3,342.14,IF(L446=4,181.44,IF(L446=5,168.48,IF(L446=6,155.52,IF(L446=7,148.5,IF(L446=8,144,0))))))))+IF(L446&lt;=8,0,IF(L446&lt;=16,137.7,IF(L446&lt;=24,108,IF(L446&lt;=32,80.1,IF(L446&lt;=36,52.2,0)))))-IF(L446&lt;=8,0,IF(L446&lt;=16,(L446-9)*2.754,IF(L446&lt;=24,(L446-17)* 2.754,IF(L446&lt;=32,(L446-25)* 2.754,IF(L446&lt;=36,(L446-33)*2.754,0))))),0)+IF(F446="PČ",IF(L446=1,449,IF(L446=2,314.6,IF(L446=3,238,IF(L446=4,172,IF(L446=5,159,IF(L446=6,145,IF(L446=7,132,IF(L446=8,119,0))))))))+IF(L446&lt;=8,0,IF(L446&lt;=16,88,IF(L446&lt;=24,55,IF(L446&lt;=32,22,0))))-IF(L446&lt;=8,0,IF(L446&lt;=16,(L446-9)*2.245,IF(L446&lt;=24,(L446-17)*2.245,IF(L446&lt;=32,(L446-25)*2.245,0)))),0)+IF(F446="PČneol",IF(L446=1,85,IF(L446=2,64.61,IF(L446=3,50.76,IF(L446=4,16.25,IF(L446=5,15,IF(L446=6,13.75,IF(L446=7,12.5,IF(L446=8,11.25,0))))))))+IF(L446&lt;=8,0,IF(L446&lt;=16,9,0))-IF(L446&lt;=8,0,IF(L446&lt;=16,(L446-9)*0.425,0)),0)+IF(F446="PŽ",IF(L446=1,85,IF(L446=2,59.5,IF(L446=3,45,IF(L446=4,32.5,IF(L446=5,30,IF(L446=6,27.5,IF(L446=7,25,IF(L446=8,22.5,0))))))))+IF(L446&lt;=8,0,IF(L446&lt;=16,19,IF(L446&lt;=24,13,IF(L446&lt;=32,8,0))))-IF(L446&lt;=8,0,IF(L446&lt;=16,(L446-9)*0.425,IF(L446&lt;=24,(L446-17)*0.425,IF(L446&lt;=32,(L446-25)*0.425,0)))),0)+IF(F446="EČ",IF(L446=1,204,IF(L446=2,156.24,IF(L446=3,123.84,IF(L446=4,72,IF(L446=5,66,IF(L446=6,60,IF(L446=7,54,IF(L446=8,48,0))))))))+IF(L446&lt;=8,0,IF(L446&lt;=16,40,IF(L446&lt;=24,25,0)))-IF(L446&lt;=8,0,IF(L446&lt;=16,(L446-9)*1.02,IF(L446&lt;=24,(L446-17)*1.02,0))),0)+IF(F446="EČneol",IF(L446=1,68,IF(L446=2,51.69,IF(L446=3,40.61,IF(L446=4,13,IF(L446=5,12,IF(L446=6,11,IF(L446=7,10,IF(L446=8,9,0)))))))))+IF(F446="EŽ",IF(L446=1,68,IF(L446=2,47.6,IF(L446=3,36,IF(L446=4,18,IF(L446=5,16.5,IF(L446=6,15,IF(L446=7,13.5,IF(L446=8,12,0))))))))+IF(L446&lt;=8,0,IF(L446&lt;=16,10,IF(L446&lt;=24,6,0)))-IF(L446&lt;=8,0,IF(L446&lt;=16,(L446-9)*0.34,IF(L446&lt;=24,(L446-17)*0.34,0))),0)+IF(F446="PT",IF(L446=1,68,IF(L446=2,52.08,IF(L446=3,41.28,IF(L446=4,24,IF(L446=5,22,IF(L446=6,20,IF(L446=7,18,IF(L446=8,16,0))))))))+IF(L446&lt;=8,0,IF(L446&lt;=16,13,IF(L446&lt;=24,9,IF(L446&lt;=32,4,0))))-IF(L446&lt;=8,0,IF(L446&lt;=16,(L446-9)*0.34,IF(L446&lt;=24,(L446-17)*0.34,IF(L446&lt;=32,(L446-25)*0.34,0)))),0)+IF(F446="JOŽ",IF(L446=1,85,IF(L446=2,59.5,IF(L446=3,45,IF(L446=4,32.5,IF(L446=5,30,IF(L446=6,27.5,IF(L446=7,25,IF(L446=8,22.5,0))))))))+IF(L446&lt;=8,0,IF(L446&lt;=16,19,IF(L446&lt;=24,13,0)))-IF(L446&lt;=8,0,IF(L446&lt;=16,(L446-9)*0.425,IF(L446&lt;=24,(L446-17)*0.425,0))),0)+IF(F446="JPČ",IF(L446=1,68,IF(L446=2,47.6,IF(L446=3,36,IF(L446=4,26,IF(L446=5,24,IF(L446=6,22,IF(L446=7,20,IF(L446=8,18,0))))))))+IF(L446&lt;=8,0,IF(L446&lt;=16,13,IF(L446&lt;=24,9,0)))-IF(L446&lt;=8,0,IF(L446&lt;=16,(L446-9)*0.34,IF(L446&lt;=24,(L446-17)*0.34,0))),0)+IF(F446="JEČ",IF(L446=1,34,IF(L446=2,26.04,IF(L446=3,20.6,IF(L446=4,12,IF(L446=5,11,IF(L446=6,10,IF(L446=7,9,IF(L446=8,8,0))))))))+IF(L446&lt;=8,0,IF(L446&lt;=16,6,0))-IF(L446&lt;=8,0,IF(L446&lt;=16,(L446-9)*0.17,0)),0)+IF(F446="JEOF",IF(L446=1,34,IF(L446=2,26.04,IF(L446=3,20.6,IF(L446=4,12,IF(L446=5,11,IF(L446=6,10,IF(L446=7,9,IF(L446=8,8,0))))))))+IF(L446&lt;=8,0,IF(L446&lt;=16,6,0))-IF(L446&lt;=8,0,IF(L446&lt;=16,(L446-9)*0.17,0)),0)+IF(F446="JnPČ",IF(L446=1,51,IF(L446=2,35.7,IF(L446=3,27,IF(L446=4,19.5,IF(L446=5,18,IF(L446=6,16.5,IF(L446=7,15,IF(L446=8,13.5,0))))))))+IF(L446&lt;=8,0,IF(L446&lt;=16,10,0))-IF(L446&lt;=8,0,IF(L446&lt;=16,(L446-9)*0.255,0)),0)+IF(F446="JnEČ",IF(L446=1,25.5,IF(L446=2,19.53,IF(L446=3,15.48,IF(L446=4,9,IF(L446=5,8.25,IF(L446=6,7.5,IF(L446=7,6.75,IF(L446=8,6,0))))))))+IF(L446&lt;=8,0,IF(L446&lt;=16,5,0))-IF(L446&lt;=8,0,IF(L446&lt;=16,(L446-9)*0.1275,0)),0)+IF(F446="JčPČ",IF(L446=1,21.25,IF(L446=2,14.5,IF(L446=3,11.5,IF(L446=4,7,IF(L446=5,6.5,IF(L446=6,6,IF(L446=7,5.5,IF(L446=8,5,0))))))))+IF(L446&lt;=8,0,IF(L446&lt;=16,4,0))-IF(L446&lt;=8,0,IF(L446&lt;=16,(L446-9)*0.10625,0)),0)+IF(F446="JčEČ",IF(L446=1,17,IF(L446=2,13.02,IF(L446=3,10.32,IF(L446=4,6,IF(L446=5,5.5,IF(L446=6,5,IF(L446=7,4.5,IF(L446=8,4,0))))))))+IF(L446&lt;=8,0,IF(L446&lt;=16,3,0))-IF(L446&lt;=8,0,IF(L446&lt;=16,(L446-9)*0.085,0)),0)+IF(F446="NEAK",IF(L446=1,11.48,IF(L446=2,8.79,IF(L446=3,6.97,IF(L446=4,4.05,IF(L446=5,3.71,IF(L446=6,3.38,IF(L446=7,3.04,IF(L446=8,2.7,0))))))))+IF(L446&lt;=8,0,IF(L446&lt;=16,2,IF(L446&lt;=24,1.3,0)))-IF(L446&lt;=8,0,IF(L446&lt;=16,(L446-9)*0.0574,IF(L446&lt;=24,(L446-17)*0.0574,0))),0))*IF(L446&lt;0,1,IF(OR(F446="PČ",F446="PŽ",F446="PT"),IF(J446&lt;32,J446/32,1),1))* IF(L446&lt;0,1,IF(OR(F446="EČ",F446="EŽ",F446="JOŽ",F446="JPČ",F446="NEAK"),IF(J446&lt;24,J446/24,1),1))*IF(L446&lt;0,1,IF(OR(F446="PČneol",F446="JEČ",F446="JEOF",F446="JnPČ",F446="JnEČ",F446="JčPČ",F446="JčEČ"),IF(J446&lt;16,J446/16,1),1))*IF(L446&lt;0,1,IF(F446="EČneol",IF(J446&lt;8,J446/8,1),1))</f>
        <v>0</v>
      </c>
      <c r="O446" s="9">
        <f t="shared" ref="O446:O455" si="153">IF(F446="OŽ",N446,IF(H446="Ne",IF(J446*0.3&lt;J446-L446,N446,0),IF(J446*0.1&lt;J446-L446,N446,0)))</f>
        <v>0</v>
      </c>
      <c r="P446" s="4">
        <f t="shared" ref="P446" si="154">IF(O446=0,0,IF(F446="OŽ",IF(L446&gt;35,0,IF(J446&gt;35,(36-L446)*1.836,((36-L446)-(36-J446))*1.836)),0)+IF(F446="PČ",IF(L446&gt;31,0,IF(J446&gt;31,(32-L446)*1.347,((32-L446)-(32-J446))*1.347)),0)+ IF(F446="PČneol",IF(L446&gt;15,0,IF(J446&gt;15,(16-L446)*0.255,((16-L446)-(16-J446))*0.255)),0)+IF(F446="PŽ",IF(L446&gt;31,0,IF(J446&gt;31,(32-L446)*0.255,((32-L446)-(32-J446))*0.255)),0)+IF(F446="EČ",IF(L446&gt;23,0,IF(J446&gt;23,(24-L446)*0.612,((24-L446)-(24-J446))*0.612)),0)+IF(F446="EČneol",IF(L446&gt;7,0,IF(J446&gt;7,(8-L446)*0.204,((8-L446)-(8-J446))*0.204)),0)+IF(F446="EŽ",IF(L446&gt;23,0,IF(J446&gt;23,(24-L446)*0.204,((24-L446)-(24-J446))*0.204)),0)+IF(F446="PT",IF(L446&gt;31,0,IF(J446&gt;31,(32-L446)*0.204,((32-L446)-(32-J446))*0.204)),0)+IF(F446="JOŽ",IF(L446&gt;23,0,IF(J446&gt;23,(24-L446)*0.255,((24-L446)-(24-J446))*0.255)),0)+IF(F446="JPČ",IF(L446&gt;23,0,IF(J446&gt;23,(24-L446)*0.204,((24-L446)-(24-J446))*0.204)),0)+IF(F446="JEČ",IF(L446&gt;15,0,IF(J446&gt;15,(16-L446)*0.102,((16-L446)-(16-J446))*0.102)),0)+IF(F446="JEOF",IF(L446&gt;15,0,IF(J446&gt;15,(16-L446)*0.102,((16-L446)-(16-J446))*0.102)),0)+IF(F446="JnPČ",IF(L446&gt;15,0,IF(J446&gt;15,(16-L446)*0.153,((16-L446)-(16-J446))*0.153)),0)+IF(F446="JnEČ",IF(L446&gt;15,0,IF(J446&gt;15,(16-L446)*0.0765,((16-L446)-(16-J446))*0.0765)),0)+IF(F446="JčPČ",IF(L446&gt;15,0,IF(J446&gt;15,(16-L446)*0.06375,((16-L446)-(16-J446))*0.06375)),0)+IF(F446="JčEČ",IF(L446&gt;15,0,IF(J446&gt;15,(16-L446)*0.051,((16-L446)-(16-J446))*0.051)),0)+IF(F446="NEAK",IF(L446&gt;23,0,IF(J446&gt;23,(24-L446)*0.03444,((24-L446)-(24-J446))*0.03444)),0))</f>
        <v>0</v>
      </c>
      <c r="Q446" s="11">
        <f t="shared" ref="Q446" si="155">IF(ISERROR(P446*100/N446),0,(P446*100/N446))</f>
        <v>0</v>
      </c>
      <c r="R446" s="10">
        <f t="shared" ref="R446:R455" si="156">IF(Q446&lt;=30,O446+P446,O446+O446*0.3)*IF(G446=1,0.4,IF(G446=2,0.75,IF(G446="1 (kas 4 m. 1 k. nerengiamos)",0.52,1)))*IF(D446="olimpinė",1,IF(M446="Ne",0.5,1))*IF(OR(A$5="Lietuvos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federacija"),IF(OR(J446&lt;8,K446&lt;16),0,1),1)*E446*IF(I446&lt;=1,1,1/I446)*IF(OR(A$5="Lietuvos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46" s="8"/>
    </row>
    <row r="447" spans="1:19">
      <c r="A447" s="61">
        <v>2</v>
      </c>
      <c r="B447" s="61"/>
      <c r="C447" s="12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3">
        <f t="shared" si="152"/>
        <v>0</v>
      </c>
      <c r="O447" s="9">
        <f t="shared" si="153"/>
        <v>0</v>
      </c>
      <c r="P447" s="4">
        <f t="shared" ref="P447:P455" si="157">IF(O447=0,0,IF(F447="OŽ",IF(L447&gt;35,0,IF(J447&gt;35,(36-L447)*1.836,((36-L447)-(36-J447))*1.836)),0)+IF(F447="PČ",IF(L447&gt;31,0,IF(J447&gt;31,(32-L447)*1.347,((32-L447)-(32-J447))*1.347)),0)+ IF(F447="PČneol",IF(L447&gt;15,0,IF(J447&gt;15,(16-L447)*0.255,((16-L447)-(16-J447))*0.255)),0)+IF(F447="PŽ",IF(L447&gt;31,0,IF(J447&gt;31,(32-L447)*0.255,((32-L447)-(32-J447))*0.255)),0)+IF(F447="EČ",IF(L447&gt;23,0,IF(J447&gt;23,(24-L447)*0.612,((24-L447)-(24-J447))*0.612)),0)+IF(F447="EČneol",IF(L447&gt;7,0,IF(J447&gt;7,(8-L447)*0.204,((8-L447)-(8-J447))*0.204)),0)+IF(F447="EŽ",IF(L447&gt;23,0,IF(J447&gt;23,(24-L447)*0.204,((24-L447)-(24-J447))*0.204)),0)+IF(F447="PT",IF(L447&gt;31,0,IF(J447&gt;31,(32-L447)*0.204,((32-L447)-(32-J447))*0.204)),0)+IF(F447="JOŽ",IF(L447&gt;23,0,IF(J447&gt;23,(24-L447)*0.255,((24-L447)-(24-J447))*0.255)),0)+IF(F447="JPČ",IF(L447&gt;23,0,IF(J447&gt;23,(24-L447)*0.204,((24-L447)-(24-J447))*0.204)),0)+IF(F447="JEČ",IF(L447&gt;15,0,IF(J447&gt;15,(16-L447)*0.102,((16-L447)-(16-J447))*0.102)),0)+IF(F447="JEOF",IF(L447&gt;15,0,IF(J447&gt;15,(16-L447)*0.102,((16-L447)-(16-J447))*0.102)),0)+IF(F447="JnPČ",IF(L447&gt;15,0,IF(J447&gt;15,(16-L447)*0.153,((16-L447)-(16-J447))*0.153)),0)+IF(F447="JnEČ",IF(L447&gt;15,0,IF(J447&gt;15,(16-L447)*0.0765,((16-L447)-(16-J447))*0.0765)),0)+IF(F447="JčPČ",IF(L447&gt;15,0,IF(J447&gt;15,(16-L447)*0.06375,((16-L447)-(16-J447))*0.06375)),0)+IF(F447="JčEČ",IF(L447&gt;15,0,IF(J447&gt;15,(16-L447)*0.051,((16-L447)-(16-J447))*0.051)),0)+IF(F447="NEAK",IF(L447&gt;23,0,IF(J447&gt;23,(24-L447)*0.03444,((24-L447)-(24-J447))*0.03444)),0))</f>
        <v>0</v>
      </c>
      <c r="Q447" s="11">
        <f t="shared" ref="Q447:Q455" si="158">IF(ISERROR(P447*100/N447),0,(P447*100/N447))</f>
        <v>0</v>
      </c>
      <c r="R447" s="10">
        <f t="shared" si="156"/>
        <v>0</v>
      </c>
      <c r="S447" s="8"/>
    </row>
    <row r="448" spans="1:19">
      <c r="A448" s="61">
        <v>3</v>
      </c>
      <c r="B448" s="61"/>
      <c r="C448" s="12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3">
        <f t="shared" si="152"/>
        <v>0</v>
      </c>
      <c r="O448" s="9">
        <f t="shared" si="153"/>
        <v>0</v>
      </c>
      <c r="P448" s="4">
        <f t="shared" si="157"/>
        <v>0</v>
      </c>
      <c r="Q448" s="11">
        <f t="shared" si="158"/>
        <v>0</v>
      </c>
      <c r="R448" s="10">
        <f t="shared" si="156"/>
        <v>0</v>
      </c>
      <c r="S448" s="8"/>
    </row>
    <row r="449" spans="1:19">
      <c r="A449" s="61">
        <v>4</v>
      </c>
      <c r="B449" s="61"/>
      <c r="C449" s="12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3">
        <f t="shared" si="152"/>
        <v>0</v>
      </c>
      <c r="O449" s="9">
        <f t="shared" si="153"/>
        <v>0</v>
      </c>
      <c r="P449" s="4">
        <f t="shared" si="157"/>
        <v>0</v>
      </c>
      <c r="Q449" s="11">
        <f t="shared" si="158"/>
        <v>0</v>
      </c>
      <c r="R449" s="10">
        <f t="shared" si="156"/>
        <v>0</v>
      </c>
      <c r="S449" s="8"/>
    </row>
    <row r="450" spans="1:19">
      <c r="A450" s="61">
        <v>5</v>
      </c>
      <c r="B450" s="61"/>
      <c r="C450" s="12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3">
        <f t="shared" si="152"/>
        <v>0</v>
      </c>
      <c r="O450" s="9">
        <f t="shared" si="153"/>
        <v>0</v>
      </c>
      <c r="P450" s="4">
        <f t="shared" si="157"/>
        <v>0</v>
      </c>
      <c r="Q450" s="11">
        <f t="shared" si="158"/>
        <v>0</v>
      </c>
      <c r="R450" s="10">
        <f t="shared" si="156"/>
        <v>0</v>
      </c>
      <c r="S450" s="8"/>
    </row>
    <row r="451" spans="1:19">
      <c r="A451" s="61">
        <v>6</v>
      </c>
      <c r="B451" s="61"/>
      <c r="C451" s="12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3">
        <f t="shared" si="152"/>
        <v>0</v>
      </c>
      <c r="O451" s="9">
        <f t="shared" si="153"/>
        <v>0</v>
      </c>
      <c r="P451" s="4">
        <f t="shared" si="157"/>
        <v>0</v>
      </c>
      <c r="Q451" s="11">
        <f t="shared" si="158"/>
        <v>0</v>
      </c>
      <c r="R451" s="10">
        <f t="shared" si="156"/>
        <v>0</v>
      </c>
      <c r="S451" s="8"/>
    </row>
    <row r="452" spans="1:19">
      <c r="A452" s="61">
        <v>7</v>
      </c>
      <c r="B452" s="61"/>
      <c r="C452" s="12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3">
        <f t="shared" si="152"/>
        <v>0</v>
      </c>
      <c r="O452" s="9">
        <f t="shared" si="153"/>
        <v>0</v>
      </c>
      <c r="P452" s="4">
        <f t="shared" si="157"/>
        <v>0</v>
      </c>
      <c r="Q452" s="11">
        <f t="shared" si="158"/>
        <v>0</v>
      </c>
      <c r="R452" s="10">
        <f t="shared" si="156"/>
        <v>0</v>
      </c>
      <c r="S452" s="8"/>
    </row>
    <row r="453" spans="1:19">
      <c r="A453" s="61">
        <v>8</v>
      </c>
      <c r="B453" s="61"/>
      <c r="C453" s="12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3">
        <f t="shared" si="152"/>
        <v>0</v>
      </c>
      <c r="O453" s="9">
        <f t="shared" si="153"/>
        <v>0</v>
      </c>
      <c r="P453" s="4">
        <f t="shared" si="157"/>
        <v>0</v>
      </c>
      <c r="Q453" s="11">
        <f t="shared" si="158"/>
        <v>0</v>
      </c>
      <c r="R453" s="10">
        <f t="shared" si="156"/>
        <v>0</v>
      </c>
      <c r="S453" s="8"/>
    </row>
    <row r="454" spans="1:19">
      <c r="A454" s="61">
        <v>9</v>
      </c>
      <c r="B454" s="61"/>
      <c r="C454" s="12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3">
        <f t="shared" si="152"/>
        <v>0</v>
      </c>
      <c r="O454" s="9">
        <f t="shared" si="153"/>
        <v>0</v>
      </c>
      <c r="P454" s="4">
        <f t="shared" si="157"/>
        <v>0</v>
      </c>
      <c r="Q454" s="11">
        <f t="shared" si="158"/>
        <v>0</v>
      </c>
      <c r="R454" s="10">
        <f t="shared" si="156"/>
        <v>0</v>
      </c>
      <c r="S454" s="8"/>
    </row>
    <row r="455" spans="1:19">
      <c r="A455" s="61">
        <v>10</v>
      </c>
      <c r="B455" s="61"/>
      <c r="C455" s="12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3">
        <f t="shared" si="152"/>
        <v>0</v>
      </c>
      <c r="O455" s="9">
        <f t="shared" si="153"/>
        <v>0</v>
      </c>
      <c r="P455" s="4">
        <f t="shared" si="157"/>
        <v>0</v>
      </c>
      <c r="Q455" s="11">
        <f t="shared" si="158"/>
        <v>0</v>
      </c>
      <c r="R455" s="10">
        <f t="shared" si="156"/>
        <v>0</v>
      </c>
      <c r="S455" s="8"/>
    </row>
    <row r="456" spans="1:19" ht="15" customHeight="1">
      <c r="A456" s="74" t="s">
        <v>45</v>
      </c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6"/>
      <c r="R456" s="10">
        <f>SUM(R446:R455)</f>
        <v>0</v>
      </c>
      <c r="S456" s="8"/>
    </row>
    <row r="457" spans="1:19" ht="15.75">
      <c r="A457" s="24" t="s">
        <v>46</v>
      </c>
      <c r="B457" s="2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6"/>
      <c r="S457" s="8"/>
    </row>
    <row r="458" spans="1:19">
      <c r="A458" s="49" t="s">
        <v>55</v>
      </c>
      <c r="B458" s="49"/>
      <c r="C458" s="49"/>
      <c r="D458" s="49"/>
      <c r="E458" s="49"/>
      <c r="F458" s="49"/>
      <c r="G458" s="49"/>
      <c r="H458" s="49"/>
      <c r="I458" s="49"/>
      <c r="J458" s="15"/>
      <c r="K458" s="15"/>
      <c r="L458" s="15"/>
      <c r="M458" s="15"/>
      <c r="N458" s="15"/>
      <c r="O458" s="15"/>
      <c r="P458" s="15"/>
      <c r="Q458" s="15"/>
      <c r="R458" s="16"/>
      <c r="S458" s="8"/>
    </row>
    <row r="459" spans="1:19" s="8" customFormat="1">
      <c r="A459" s="49"/>
      <c r="B459" s="49"/>
      <c r="C459" s="49"/>
      <c r="D459" s="49"/>
      <c r="E459" s="49"/>
      <c r="F459" s="49"/>
      <c r="G459" s="49"/>
      <c r="H459" s="49"/>
      <c r="I459" s="49"/>
      <c r="J459" s="15"/>
      <c r="K459" s="15"/>
      <c r="L459" s="15"/>
      <c r="M459" s="15"/>
      <c r="N459" s="15"/>
      <c r="O459" s="15"/>
      <c r="P459" s="15"/>
      <c r="Q459" s="15"/>
      <c r="R459" s="16"/>
    </row>
    <row r="460" spans="1:19" ht="15" customHeight="1">
      <c r="A460" s="77" t="s">
        <v>167</v>
      </c>
      <c r="B460" s="78"/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57"/>
      <c r="R460" s="8"/>
      <c r="S460" s="8"/>
    </row>
    <row r="461" spans="1:19" ht="18" customHeight="1">
      <c r="A461" s="79" t="s">
        <v>27</v>
      </c>
      <c r="B461" s="80"/>
      <c r="C461" s="8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7"/>
      <c r="R461" s="8"/>
      <c r="S461" s="8"/>
    </row>
    <row r="462" spans="1:19" ht="15" customHeight="1">
      <c r="A462" s="81" t="s">
        <v>48</v>
      </c>
      <c r="B462" s="82"/>
      <c r="C462" s="82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  <c r="P462" s="82"/>
      <c r="Q462" s="57"/>
      <c r="R462" s="8"/>
      <c r="S462" s="8"/>
    </row>
    <row r="463" spans="1:19">
      <c r="A463" s="61">
        <v>1</v>
      </c>
      <c r="B463" s="61"/>
      <c r="C463" s="12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3">
        <f t="shared" ref="N463:N472" si="159">(IF(F463="OŽ",IF(L463=1,550.8,IF(L463=2,426.38,IF(L463=3,342.14,IF(L463=4,181.44,IF(L463=5,168.48,IF(L463=6,155.52,IF(L463=7,148.5,IF(L463=8,144,0))))))))+IF(L463&lt;=8,0,IF(L463&lt;=16,137.7,IF(L463&lt;=24,108,IF(L463&lt;=32,80.1,IF(L463&lt;=36,52.2,0)))))-IF(L463&lt;=8,0,IF(L463&lt;=16,(L463-9)*2.754,IF(L463&lt;=24,(L463-17)* 2.754,IF(L463&lt;=32,(L463-25)* 2.754,IF(L463&lt;=36,(L463-33)*2.754,0))))),0)+IF(F463="PČ",IF(L463=1,449,IF(L463=2,314.6,IF(L463=3,238,IF(L463=4,172,IF(L463=5,159,IF(L463=6,145,IF(L463=7,132,IF(L463=8,119,0))))))))+IF(L463&lt;=8,0,IF(L463&lt;=16,88,IF(L463&lt;=24,55,IF(L463&lt;=32,22,0))))-IF(L463&lt;=8,0,IF(L463&lt;=16,(L463-9)*2.245,IF(L463&lt;=24,(L463-17)*2.245,IF(L463&lt;=32,(L463-25)*2.245,0)))),0)+IF(F463="PČneol",IF(L463=1,85,IF(L463=2,64.61,IF(L463=3,50.76,IF(L463=4,16.25,IF(L463=5,15,IF(L463=6,13.75,IF(L463=7,12.5,IF(L463=8,11.25,0))))))))+IF(L463&lt;=8,0,IF(L463&lt;=16,9,0))-IF(L463&lt;=8,0,IF(L463&lt;=16,(L463-9)*0.425,0)),0)+IF(F463="PŽ",IF(L463=1,85,IF(L463=2,59.5,IF(L463=3,45,IF(L463=4,32.5,IF(L463=5,30,IF(L463=6,27.5,IF(L463=7,25,IF(L463=8,22.5,0))))))))+IF(L463&lt;=8,0,IF(L463&lt;=16,19,IF(L463&lt;=24,13,IF(L463&lt;=32,8,0))))-IF(L463&lt;=8,0,IF(L463&lt;=16,(L463-9)*0.425,IF(L463&lt;=24,(L463-17)*0.425,IF(L463&lt;=32,(L463-25)*0.425,0)))),0)+IF(F463="EČ",IF(L463=1,204,IF(L463=2,156.24,IF(L463=3,123.84,IF(L463=4,72,IF(L463=5,66,IF(L463=6,60,IF(L463=7,54,IF(L463=8,48,0))))))))+IF(L463&lt;=8,0,IF(L463&lt;=16,40,IF(L463&lt;=24,25,0)))-IF(L463&lt;=8,0,IF(L463&lt;=16,(L463-9)*1.02,IF(L463&lt;=24,(L463-17)*1.02,0))),0)+IF(F463="EČneol",IF(L463=1,68,IF(L463=2,51.69,IF(L463=3,40.61,IF(L463=4,13,IF(L463=5,12,IF(L463=6,11,IF(L463=7,10,IF(L463=8,9,0)))))))))+IF(F463="EŽ",IF(L463=1,68,IF(L463=2,47.6,IF(L463=3,36,IF(L463=4,18,IF(L463=5,16.5,IF(L463=6,15,IF(L463=7,13.5,IF(L463=8,12,0))))))))+IF(L463&lt;=8,0,IF(L463&lt;=16,10,IF(L463&lt;=24,6,0)))-IF(L463&lt;=8,0,IF(L463&lt;=16,(L463-9)*0.34,IF(L463&lt;=24,(L463-17)*0.34,0))),0)+IF(F463="PT",IF(L463=1,68,IF(L463=2,52.08,IF(L463=3,41.28,IF(L463=4,24,IF(L463=5,22,IF(L463=6,20,IF(L463=7,18,IF(L463=8,16,0))))))))+IF(L463&lt;=8,0,IF(L463&lt;=16,13,IF(L463&lt;=24,9,IF(L463&lt;=32,4,0))))-IF(L463&lt;=8,0,IF(L463&lt;=16,(L463-9)*0.34,IF(L463&lt;=24,(L463-17)*0.34,IF(L463&lt;=32,(L463-25)*0.34,0)))),0)+IF(F463="JOŽ",IF(L463=1,85,IF(L463=2,59.5,IF(L463=3,45,IF(L463=4,32.5,IF(L463=5,30,IF(L463=6,27.5,IF(L463=7,25,IF(L463=8,22.5,0))))))))+IF(L463&lt;=8,0,IF(L463&lt;=16,19,IF(L463&lt;=24,13,0)))-IF(L463&lt;=8,0,IF(L463&lt;=16,(L463-9)*0.425,IF(L463&lt;=24,(L463-17)*0.425,0))),0)+IF(F463="JPČ",IF(L463=1,68,IF(L463=2,47.6,IF(L463=3,36,IF(L463=4,26,IF(L463=5,24,IF(L463=6,22,IF(L463=7,20,IF(L463=8,18,0))))))))+IF(L463&lt;=8,0,IF(L463&lt;=16,13,IF(L463&lt;=24,9,0)))-IF(L463&lt;=8,0,IF(L463&lt;=16,(L463-9)*0.34,IF(L463&lt;=24,(L463-17)*0.34,0))),0)+IF(F463="JEČ",IF(L463=1,34,IF(L463=2,26.04,IF(L463=3,20.6,IF(L463=4,12,IF(L463=5,11,IF(L463=6,10,IF(L463=7,9,IF(L463=8,8,0))))))))+IF(L463&lt;=8,0,IF(L463&lt;=16,6,0))-IF(L463&lt;=8,0,IF(L463&lt;=16,(L463-9)*0.17,0)),0)+IF(F463="JEOF",IF(L463=1,34,IF(L463=2,26.04,IF(L463=3,20.6,IF(L463=4,12,IF(L463=5,11,IF(L463=6,10,IF(L463=7,9,IF(L463=8,8,0))))))))+IF(L463&lt;=8,0,IF(L463&lt;=16,6,0))-IF(L463&lt;=8,0,IF(L463&lt;=16,(L463-9)*0.17,0)),0)+IF(F463="JnPČ",IF(L463=1,51,IF(L463=2,35.7,IF(L463=3,27,IF(L463=4,19.5,IF(L463=5,18,IF(L463=6,16.5,IF(L463=7,15,IF(L463=8,13.5,0))))))))+IF(L463&lt;=8,0,IF(L463&lt;=16,10,0))-IF(L463&lt;=8,0,IF(L463&lt;=16,(L463-9)*0.255,0)),0)+IF(F463="JnEČ",IF(L463=1,25.5,IF(L463=2,19.53,IF(L463=3,15.48,IF(L463=4,9,IF(L463=5,8.25,IF(L463=6,7.5,IF(L463=7,6.75,IF(L463=8,6,0))))))))+IF(L463&lt;=8,0,IF(L463&lt;=16,5,0))-IF(L463&lt;=8,0,IF(L463&lt;=16,(L463-9)*0.1275,0)),0)+IF(F463="JčPČ",IF(L463=1,21.25,IF(L463=2,14.5,IF(L463=3,11.5,IF(L463=4,7,IF(L463=5,6.5,IF(L463=6,6,IF(L463=7,5.5,IF(L463=8,5,0))))))))+IF(L463&lt;=8,0,IF(L463&lt;=16,4,0))-IF(L463&lt;=8,0,IF(L463&lt;=16,(L463-9)*0.10625,0)),0)+IF(F463="JčEČ",IF(L463=1,17,IF(L463=2,13.02,IF(L463=3,10.32,IF(L463=4,6,IF(L463=5,5.5,IF(L463=6,5,IF(L463=7,4.5,IF(L463=8,4,0))))))))+IF(L463&lt;=8,0,IF(L463&lt;=16,3,0))-IF(L463&lt;=8,0,IF(L463&lt;=16,(L463-9)*0.085,0)),0)+IF(F463="NEAK",IF(L463=1,11.48,IF(L463=2,8.79,IF(L463=3,6.97,IF(L463=4,4.05,IF(L463=5,3.71,IF(L463=6,3.38,IF(L463=7,3.04,IF(L463=8,2.7,0))))))))+IF(L463&lt;=8,0,IF(L463&lt;=16,2,IF(L463&lt;=24,1.3,0)))-IF(L463&lt;=8,0,IF(L463&lt;=16,(L463-9)*0.0574,IF(L463&lt;=24,(L463-17)*0.0574,0))),0))*IF(L463&lt;0,1,IF(OR(F463="PČ",F463="PŽ",F463="PT"),IF(J463&lt;32,J463/32,1),1))* IF(L463&lt;0,1,IF(OR(F463="EČ",F463="EŽ",F463="JOŽ",F463="JPČ",F463="NEAK"),IF(J463&lt;24,J463/24,1),1))*IF(L463&lt;0,1,IF(OR(F463="PČneol",F463="JEČ",F463="JEOF",F463="JnPČ",F463="JnEČ",F463="JčPČ",F463="JčEČ"),IF(J463&lt;16,J463/16,1),1))*IF(L463&lt;0,1,IF(F463="EČneol",IF(J463&lt;8,J463/8,1),1))</f>
        <v>0</v>
      </c>
      <c r="O463" s="9">
        <f t="shared" ref="O463:O472" si="160">IF(F463="OŽ",N463,IF(H463="Ne",IF(J463*0.3&lt;J463-L463,N463,0),IF(J463*0.1&lt;J463-L463,N463,0)))</f>
        <v>0</v>
      </c>
      <c r="P463" s="4">
        <f t="shared" ref="P463" si="161">IF(O463=0,0,IF(F463="OŽ",IF(L463&gt;35,0,IF(J463&gt;35,(36-L463)*1.836,((36-L463)-(36-J463))*1.836)),0)+IF(F463="PČ",IF(L463&gt;31,0,IF(J463&gt;31,(32-L463)*1.347,((32-L463)-(32-J463))*1.347)),0)+ IF(F463="PČneol",IF(L463&gt;15,0,IF(J463&gt;15,(16-L463)*0.255,((16-L463)-(16-J463))*0.255)),0)+IF(F463="PŽ",IF(L463&gt;31,0,IF(J463&gt;31,(32-L463)*0.255,((32-L463)-(32-J463))*0.255)),0)+IF(F463="EČ",IF(L463&gt;23,0,IF(J463&gt;23,(24-L463)*0.612,((24-L463)-(24-J463))*0.612)),0)+IF(F463="EČneol",IF(L463&gt;7,0,IF(J463&gt;7,(8-L463)*0.204,((8-L463)-(8-J463))*0.204)),0)+IF(F463="EŽ",IF(L463&gt;23,0,IF(J463&gt;23,(24-L463)*0.204,((24-L463)-(24-J463))*0.204)),0)+IF(F463="PT",IF(L463&gt;31,0,IF(J463&gt;31,(32-L463)*0.204,((32-L463)-(32-J463))*0.204)),0)+IF(F463="JOŽ",IF(L463&gt;23,0,IF(J463&gt;23,(24-L463)*0.255,((24-L463)-(24-J463))*0.255)),0)+IF(F463="JPČ",IF(L463&gt;23,0,IF(J463&gt;23,(24-L463)*0.204,((24-L463)-(24-J463))*0.204)),0)+IF(F463="JEČ",IF(L463&gt;15,0,IF(J463&gt;15,(16-L463)*0.102,((16-L463)-(16-J463))*0.102)),0)+IF(F463="JEOF",IF(L463&gt;15,0,IF(J463&gt;15,(16-L463)*0.102,((16-L463)-(16-J463))*0.102)),0)+IF(F463="JnPČ",IF(L463&gt;15,0,IF(J463&gt;15,(16-L463)*0.153,((16-L463)-(16-J463))*0.153)),0)+IF(F463="JnEČ",IF(L463&gt;15,0,IF(J463&gt;15,(16-L463)*0.0765,((16-L463)-(16-J463))*0.0765)),0)+IF(F463="JčPČ",IF(L463&gt;15,0,IF(J463&gt;15,(16-L463)*0.06375,((16-L463)-(16-J463))*0.06375)),0)+IF(F463="JčEČ",IF(L463&gt;15,0,IF(J463&gt;15,(16-L463)*0.051,((16-L463)-(16-J463))*0.051)),0)+IF(F463="NEAK",IF(L463&gt;23,0,IF(J463&gt;23,(24-L463)*0.03444,((24-L463)-(24-J463))*0.03444)),0))</f>
        <v>0</v>
      </c>
      <c r="Q463" s="11">
        <f t="shared" ref="Q463" si="162">IF(ISERROR(P463*100/N463),0,(P463*100/N463))</f>
        <v>0</v>
      </c>
      <c r="R463" s="10">
        <f t="shared" ref="R463:R472" si="163">IF(Q463&lt;=30,O463+P463,O463+O463*0.3)*IF(G463=1,0.4,IF(G463=2,0.75,IF(G463="1 (kas 4 m. 1 k. nerengiamos)",0.52,1)))*IF(D463="olimpinė",1,IF(M463="Ne",0.5,1))*IF(OR(A$5="Lietuvos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federacija"),IF(OR(J463&lt;8,K463&lt;16),0,1),1)*E463*IF(I463&lt;=1,1,1/I463)*IF(OR(A$5="Lietuvos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63" s="8"/>
    </row>
    <row r="464" spans="1:19">
      <c r="A464" s="61">
        <v>2</v>
      </c>
      <c r="B464" s="61"/>
      <c r="C464" s="12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3">
        <f t="shared" si="159"/>
        <v>0</v>
      </c>
      <c r="O464" s="9">
        <f t="shared" si="160"/>
        <v>0</v>
      </c>
      <c r="P464" s="4">
        <f t="shared" ref="P464:P472" si="164">IF(O464=0,0,IF(F464="OŽ",IF(L464&gt;35,0,IF(J464&gt;35,(36-L464)*1.836,((36-L464)-(36-J464))*1.836)),0)+IF(F464="PČ",IF(L464&gt;31,0,IF(J464&gt;31,(32-L464)*1.347,((32-L464)-(32-J464))*1.347)),0)+ IF(F464="PČneol",IF(L464&gt;15,0,IF(J464&gt;15,(16-L464)*0.255,((16-L464)-(16-J464))*0.255)),0)+IF(F464="PŽ",IF(L464&gt;31,0,IF(J464&gt;31,(32-L464)*0.255,((32-L464)-(32-J464))*0.255)),0)+IF(F464="EČ",IF(L464&gt;23,0,IF(J464&gt;23,(24-L464)*0.612,((24-L464)-(24-J464))*0.612)),0)+IF(F464="EČneol",IF(L464&gt;7,0,IF(J464&gt;7,(8-L464)*0.204,((8-L464)-(8-J464))*0.204)),0)+IF(F464="EŽ",IF(L464&gt;23,0,IF(J464&gt;23,(24-L464)*0.204,((24-L464)-(24-J464))*0.204)),0)+IF(F464="PT",IF(L464&gt;31,0,IF(J464&gt;31,(32-L464)*0.204,((32-L464)-(32-J464))*0.204)),0)+IF(F464="JOŽ",IF(L464&gt;23,0,IF(J464&gt;23,(24-L464)*0.255,((24-L464)-(24-J464))*0.255)),0)+IF(F464="JPČ",IF(L464&gt;23,0,IF(J464&gt;23,(24-L464)*0.204,((24-L464)-(24-J464))*0.204)),0)+IF(F464="JEČ",IF(L464&gt;15,0,IF(J464&gt;15,(16-L464)*0.102,((16-L464)-(16-J464))*0.102)),0)+IF(F464="JEOF",IF(L464&gt;15,0,IF(J464&gt;15,(16-L464)*0.102,((16-L464)-(16-J464))*0.102)),0)+IF(F464="JnPČ",IF(L464&gt;15,0,IF(J464&gt;15,(16-L464)*0.153,((16-L464)-(16-J464))*0.153)),0)+IF(F464="JnEČ",IF(L464&gt;15,0,IF(J464&gt;15,(16-L464)*0.0765,((16-L464)-(16-J464))*0.0765)),0)+IF(F464="JčPČ",IF(L464&gt;15,0,IF(J464&gt;15,(16-L464)*0.06375,((16-L464)-(16-J464))*0.06375)),0)+IF(F464="JčEČ",IF(L464&gt;15,0,IF(J464&gt;15,(16-L464)*0.051,((16-L464)-(16-J464))*0.051)),0)+IF(F464="NEAK",IF(L464&gt;23,0,IF(J464&gt;23,(24-L464)*0.03444,((24-L464)-(24-J464))*0.03444)),0))</f>
        <v>0</v>
      </c>
      <c r="Q464" s="11">
        <f t="shared" ref="Q464:Q472" si="165">IF(ISERROR(P464*100/N464),0,(P464*100/N464))</f>
        <v>0</v>
      </c>
      <c r="R464" s="10">
        <f t="shared" si="163"/>
        <v>0</v>
      </c>
      <c r="S464" s="8"/>
    </row>
    <row r="465" spans="1:19">
      <c r="A465" s="61">
        <v>3</v>
      </c>
      <c r="B465" s="61"/>
      <c r="C465" s="12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3">
        <f t="shared" si="159"/>
        <v>0</v>
      </c>
      <c r="O465" s="9">
        <f t="shared" si="160"/>
        <v>0</v>
      </c>
      <c r="P465" s="4">
        <f t="shared" si="164"/>
        <v>0</v>
      </c>
      <c r="Q465" s="11">
        <f t="shared" si="165"/>
        <v>0</v>
      </c>
      <c r="R465" s="10">
        <f t="shared" si="163"/>
        <v>0</v>
      </c>
      <c r="S465" s="8"/>
    </row>
    <row r="466" spans="1:19">
      <c r="A466" s="61">
        <v>4</v>
      </c>
      <c r="B466" s="61"/>
      <c r="C466" s="12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3">
        <f t="shared" si="159"/>
        <v>0</v>
      </c>
      <c r="O466" s="9">
        <f t="shared" si="160"/>
        <v>0</v>
      </c>
      <c r="P466" s="4">
        <f t="shared" si="164"/>
        <v>0</v>
      </c>
      <c r="Q466" s="11">
        <f t="shared" si="165"/>
        <v>0</v>
      </c>
      <c r="R466" s="10">
        <f t="shared" si="163"/>
        <v>0</v>
      </c>
      <c r="S466" s="8"/>
    </row>
    <row r="467" spans="1:19">
      <c r="A467" s="61">
        <v>5</v>
      </c>
      <c r="B467" s="61"/>
      <c r="C467" s="12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3">
        <f t="shared" si="159"/>
        <v>0</v>
      </c>
      <c r="O467" s="9">
        <f t="shared" si="160"/>
        <v>0</v>
      </c>
      <c r="P467" s="4">
        <f t="shared" si="164"/>
        <v>0</v>
      </c>
      <c r="Q467" s="11">
        <f t="shared" si="165"/>
        <v>0</v>
      </c>
      <c r="R467" s="10">
        <f t="shared" si="163"/>
        <v>0</v>
      </c>
      <c r="S467" s="8"/>
    </row>
    <row r="468" spans="1:19">
      <c r="A468" s="61">
        <v>6</v>
      </c>
      <c r="B468" s="61"/>
      <c r="C468" s="12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3">
        <f t="shared" si="159"/>
        <v>0</v>
      </c>
      <c r="O468" s="9">
        <f t="shared" si="160"/>
        <v>0</v>
      </c>
      <c r="P468" s="4">
        <f t="shared" si="164"/>
        <v>0</v>
      </c>
      <c r="Q468" s="11">
        <f t="shared" si="165"/>
        <v>0</v>
      </c>
      <c r="R468" s="10">
        <f t="shared" si="163"/>
        <v>0</v>
      </c>
      <c r="S468" s="8"/>
    </row>
    <row r="469" spans="1:19">
      <c r="A469" s="61">
        <v>7</v>
      </c>
      <c r="B469" s="61"/>
      <c r="C469" s="12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3">
        <f t="shared" si="159"/>
        <v>0</v>
      </c>
      <c r="O469" s="9">
        <f t="shared" si="160"/>
        <v>0</v>
      </c>
      <c r="P469" s="4">
        <f t="shared" si="164"/>
        <v>0</v>
      </c>
      <c r="Q469" s="11">
        <f t="shared" si="165"/>
        <v>0</v>
      </c>
      <c r="R469" s="10">
        <f t="shared" si="163"/>
        <v>0</v>
      </c>
      <c r="S469" s="8"/>
    </row>
    <row r="470" spans="1:19">
      <c r="A470" s="61">
        <v>8</v>
      </c>
      <c r="B470" s="61"/>
      <c r="C470" s="12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3">
        <f t="shared" si="159"/>
        <v>0</v>
      </c>
      <c r="O470" s="9">
        <f t="shared" si="160"/>
        <v>0</v>
      </c>
      <c r="P470" s="4">
        <f t="shared" si="164"/>
        <v>0</v>
      </c>
      <c r="Q470" s="11">
        <f t="shared" si="165"/>
        <v>0</v>
      </c>
      <c r="R470" s="10">
        <f t="shared" si="163"/>
        <v>0</v>
      </c>
      <c r="S470" s="8"/>
    </row>
    <row r="471" spans="1:19">
      <c r="A471" s="61">
        <v>9</v>
      </c>
      <c r="B471" s="61"/>
      <c r="C471" s="12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3">
        <f t="shared" si="159"/>
        <v>0</v>
      </c>
      <c r="O471" s="9">
        <f t="shared" si="160"/>
        <v>0</v>
      </c>
      <c r="P471" s="4">
        <f t="shared" si="164"/>
        <v>0</v>
      </c>
      <c r="Q471" s="11">
        <f t="shared" si="165"/>
        <v>0</v>
      </c>
      <c r="R471" s="10">
        <f t="shared" si="163"/>
        <v>0</v>
      </c>
      <c r="S471" s="8"/>
    </row>
    <row r="472" spans="1:19">
      <c r="A472" s="61">
        <v>10</v>
      </c>
      <c r="B472" s="61"/>
      <c r="C472" s="12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3">
        <f t="shared" si="159"/>
        <v>0</v>
      </c>
      <c r="O472" s="9">
        <f t="shared" si="160"/>
        <v>0</v>
      </c>
      <c r="P472" s="4">
        <f t="shared" si="164"/>
        <v>0</v>
      </c>
      <c r="Q472" s="11">
        <f t="shared" si="165"/>
        <v>0</v>
      </c>
      <c r="R472" s="10">
        <f t="shared" si="163"/>
        <v>0</v>
      </c>
      <c r="S472" s="8"/>
    </row>
    <row r="473" spans="1:19" ht="15" customHeight="1">
      <c r="A473" s="74" t="s">
        <v>45</v>
      </c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6"/>
      <c r="R473" s="10">
        <f>SUM(R463:R472)</f>
        <v>0</v>
      </c>
      <c r="S473" s="8"/>
    </row>
    <row r="474" spans="1:19" ht="15.75">
      <c r="A474" s="24" t="s">
        <v>46</v>
      </c>
      <c r="B474" s="2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6"/>
      <c r="S474" s="8"/>
    </row>
    <row r="475" spans="1:19">
      <c r="A475" s="49" t="s">
        <v>55</v>
      </c>
      <c r="B475" s="49"/>
      <c r="C475" s="49"/>
      <c r="D475" s="49"/>
      <c r="E475" s="49"/>
      <c r="F475" s="49"/>
      <c r="G475" s="49"/>
      <c r="H475" s="49"/>
      <c r="I475" s="49"/>
      <c r="J475" s="15"/>
      <c r="K475" s="15"/>
      <c r="L475" s="15"/>
      <c r="M475" s="15"/>
      <c r="N475" s="15"/>
      <c r="O475" s="15"/>
      <c r="P475" s="15"/>
      <c r="Q475" s="15"/>
      <c r="R475" s="16"/>
      <c r="S475" s="8"/>
    </row>
    <row r="476" spans="1:19" s="8" customFormat="1">
      <c r="A476" s="49"/>
      <c r="B476" s="49"/>
      <c r="C476" s="49"/>
      <c r="D476" s="49"/>
      <c r="E476" s="49"/>
      <c r="F476" s="49"/>
      <c r="G476" s="49"/>
      <c r="H476" s="49"/>
      <c r="I476" s="49"/>
      <c r="J476" s="15"/>
      <c r="K476" s="15"/>
      <c r="L476" s="15"/>
      <c r="M476" s="15"/>
      <c r="N476" s="15"/>
      <c r="O476" s="15"/>
      <c r="P476" s="15"/>
      <c r="Q476" s="15"/>
      <c r="R476" s="16"/>
    </row>
    <row r="477" spans="1:19" ht="15" customHeight="1">
      <c r="A477" s="77" t="s">
        <v>167</v>
      </c>
      <c r="B477" s="78"/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57"/>
      <c r="R477" s="8"/>
      <c r="S477" s="8"/>
    </row>
    <row r="478" spans="1:19" ht="18" customHeight="1">
      <c r="A478" s="79" t="s">
        <v>27</v>
      </c>
      <c r="B478" s="80"/>
      <c r="C478" s="8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7"/>
      <c r="R478" s="8"/>
      <c r="S478" s="8"/>
    </row>
    <row r="479" spans="1:19" ht="15" customHeight="1">
      <c r="A479" s="81" t="s">
        <v>48</v>
      </c>
      <c r="B479" s="82"/>
      <c r="C479" s="82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  <c r="P479" s="82"/>
      <c r="Q479" s="57"/>
      <c r="R479" s="8"/>
      <c r="S479" s="8"/>
    </row>
    <row r="480" spans="1:19">
      <c r="A480" s="61">
        <v>1</v>
      </c>
      <c r="B480" s="61"/>
      <c r="C480" s="12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3">
        <f t="shared" ref="N480:N489" si="166">(IF(F480="OŽ",IF(L480=1,550.8,IF(L480=2,426.38,IF(L480=3,342.14,IF(L480=4,181.44,IF(L480=5,168.48,IF(L480=6,155.52,IF(L480=7,148.5,IF(L480=8,144,0))))))))+IF(L480&lt;=8,0,IF(L480&lt;=16,137.7,IF(L480&lt;=24,108,IF(L480&lt;=32,80.1,IF(L480&lt;=36,52.2,0)))))-IF(L480&lt;=8,0,IF(L480&lt;=16,(L480-9)*2.754,IF(L480&lt;=24,(L480-17)* 2.754,IF(L480&lt;=32,(L480-25)* 2.754,IF(L480&lt;=36,(L480-33)*2.754,0))))),0)+IF(F480="PČ",IF(L480=1,449,IF(L480=2,314.6,IF(L480=3,238,IF(L480=4,172,IF(L480=5,159,IF(L480=6,145,IF(L480=7,132,IF(L480=8,119,0))))))))+IF(L480&lt;=8,0,IF(L480&lt;=16,88,IF(L480&lt;=24,55,IF(L480&lt;=32,22,0))))-IF(L480&lt;=8,0,IF(L480&lt;=16,(L480-9)*2.245,IF(L480&lt;=24,(L480-17)*2.245,IF(L480&lt;=32,(L480-25)*2.245,0)))),0)+IF(F480="PČneol",IF(L480=1,85,IF(L480=2,64.61,IF(L480=3,50.76,IF(L480=4,16.25,IF(L480=5,15,IF(L480=6,13.75,IF(L480=7,12.5,IF(L480=8,11.25,0))))))))+IF(L480&lt;=8,0,IF(L480&lt;=16,9,0))-IF(L480&lt;=8,0,IF(L480&lt;=16,(L480-9)*0.425,0)),0)+IF(F480="PŽ",IF(L480=1,85,IF(L480=2,59.5,IF(L480=3,45,IF(L480=4,32.5,IF(L480=5,30,IF(L480=6,27.5,IF(L480=7,25,IF(L480=8,22.5,0))))))))+IF(L480&lt;=8,0,IF(L480&lt;=16,19,IF(L480&lt;=24,13,IF(L480&lt;=32,8,0))))-IF(L480&lt;=8,0,IF(L480&lt;=16,(L480-9)*0.425,IF(L480&lt;=24,(L480-17)*0.425,IF(L480&lt;=32,(L480-25)*0.425,0)))),0)+IF(F480="EČ",IF(L480=1,204,IF(L480=2,156.24,IF(L480=3,123.84,IF(L480=4,72,IF(L480=5,66,IF(L480=6,60,IF(L480=7,54,IF(L480=8,48,0))))))))+IF(L480&lt;=8,0,IF(L480&lt;=16,40,IF(L480&lt;=24,25,0)))-IF(L480&lt;=8,0,IF(L480&lt;=16,(L480-9)*1.02,IF(L480&lt;=24,(L480-17)*1.02,0))),0)+IF(F480="EČneol",IF(L480=1,68,IF(L480=2,51.69,IF(L480=3,40.61,IF(L480=4,13,IF(L480=5,12,IF(L480=6,11,IF(L480=7,10,IF(L480=8,9,0)))))))))+IF(F480="EŽ",IF(L480=1,68,IF(L480=2,47.6,IF(L480=3,36,IF(L480=4,18,IF(L480=5,16.5,IF(L480=6,15,IF(L480=7,13.5,IF(L480=8,12,0))))))))+IF(L480&lt;=8,0,IF(L480&lt;=16,10,IF(L480&lt;=24,6,0)))-IF(L480&lt;=8,0,IF(L480&lt;=16,(L480-9)*0.34,IF(L480&lt;=24,(L480-17)*0.34,0))),0)+IF(F480="PT",IF(L480=1,68,IF(L480=2,52.08,IF(L480=3,41.28,IF(L480=4,24,IF(L480=5,22,IF(L480=6,20,IF(L480=7,18,IF(L480=8,16,0))))))))+IF(L480&lt;=8,0,IF(L480&lt;=16,13,IF(L480&lt;=24,9,IF(L480&lt;=32,4,0))))-IF(L480&lt;=8,0,IF(L480&lt;=16,(L480-9)*0.34,IF(L480&lt;=24,(L480-17)*0.34,IF(L480&lt;=32,(L480-25)*0.34,0)))),0)+IF(F480="JOŽ",IF(L480=1,85,IF(L480=2,59.5,IF(L480=3,45,IF(L480=4,32.5,IF(L480=5,30,IF(L480=6,27.5,IF(L480=7,25,IF(L480=8,22.5,0))))))))+IF(L480&lt;=8,0,IF(L480&lt;=16,19,IF(L480&lt;=24,13,0)))-IF(L480&lt;=8,0,IF(L480&lt;=16,(L480-9)*0.425,IF(L480&lt;=24,(L480-17)*0.425,0))),0)+IF(F480="JPČ",IF(L480=1,68,IF(L480=2,47.6,IF(L480=3,36,IF(L480=4,26,IF(L480=5,24,IF(L480=6,22,IF(L480=7,20,IF(L480=8,18,0))))))))+IF(L480&lt;=8,0,IF(L480&lt;=16,13,IF(L480&lt;=24,9,0)))-IF(L480&lt;=8,0,IF(L480&lt;=16,(L480-9)*0.34,IF(L480&lt;=24,(L480-17)*0.34,0))),0)+IF(F480="JEČ",IF(L480=1,34,IF(L480=2,26.04,IF(L480=3,20.6,IF(L480=4,12,IF(L480=5,11,IF(L480=6,10,IF(L480=7,9,IF(L480=8,8,0))))))))+IF(L480&lt;=8,0,IF(L480&lt;=16,6,0))-IF(L480&lt;=8,0,IF(L480&lt;=16,(L480-9)*0.17,0)),0)+IF(F480="JEOF",IF(L480=1,34,IF(L480=2,26.04,IF(L480=3,20.6,IF(L480=4,12,IF(L480=5,11,IF(L480=6,10,IF(L480=7,9,IF(L480=8,8,0))))))))+IF(L480&lt;=8,0,IF(L480&lt;=16,6,0))-IF(L480&lt;=8,0,IF(L480&lt;=16,(L480-9)*0.17,0)),0)+IF(F480="JnPČ",IF(L480=1,51,IF(L480=2,35.7,IF(L480=3,27,IF(L480=4,19.5,IF(L480=5,18,IF(L480=6,16.5,IF(L480=7,15,IF(L480=8,13.5,0))))))))+IF(L480&lt;=8,0,IF(L480&lt;=16,10,0))-IF(L480&lt;=8,0,IF(L480&lt;=16,(L480-9)*0.255,0)),0)+IF(F480="JnEČ",IF(L480=1,25.5,IF(L480=2,19.53,IF(L480=3,15.48,IF(L480=4,9,IF(L480=5,8.25,IF(L480=6,7.5,IF(L480=7,6.75,IF(L480=8,6,0))))))))+IF(L480&lt;=8,0,IF(L480&lt;=16,5,0))-IF(L480&lt;=8,0,IF(L480&lt;=16,(L480-9)*0.1275,0)),0)+IF(F480="JčPČ",IF(L480=1,21.25,IF(L480=2,14.5,IF(L480=3,11.5,IF(L480=4,7,IF(L480=5,6.5,IF(L480=6,6,IF(L480=7,5.5,IF(L480=8,5,0))))))))+IF(L480&lt;=8,0,IF(L480&lt;=16,4,0))-IF(L480&lt;=8,0,IF(L480&lt;=16,(L480-9)*0.10625,0)),0)+IF(F480="JčEČ",IF(L480=1,17,IF(L480=2,13.02,IF(L480=3,10.32,IF(L480=4,6,IF(L480=5,5.5,IF(L480=6,5,IF(L480=7,4.5,IF(L480=8,4,0))))))))+IF(L480&lt;=8,0,IF(L480&lt;=16,3,0))-IF(L480&lt;=8,0,IF(L480&lt;=16,(L480-9)*0.085,0)),0)+IF(F480="NEAK",IF(L480=1,11.48,IF(L480=2,8.79,IF(L480=3,6.97,IF(L480=4,4.05,IF(L480=5,3.71,IF(L480=6,3.38,IF(L480=7,3.04,IF(L480=8,2.7,0))))))))+IF(L480&lt;=8,0,IF(L480&lt;=16,2,IF(L480&lt;=24,1.3,0)))-IF(L480&lt;=8,0,IF(L480&lt;=16,(L480-9)*0.0574,IF(L480&lt;=24,(L480-17)*0.0574,0))),0))*IF(L480&lt;0,1,IF(OR(F480="PČ",F480="PŽ",F480="PT"),IF(J480&lt;32,J480/32,1),1))* IF(L480&lt;0,1,IF(OR(F480="EČ",F480="EŽ",F480="JOŽ",F480="JPČ",F480="NEAK"),IF(J480&lt;24,J480/24,1),1))*IF(L480&lt;0,1,IF(OR(F480="PČneol",F480="JEČ",F480="JEOF",F480="JnPČ",F480="JnEČ",F480="JčPČ",F480="JčEČ"),IF(J480&lt;16,J480/16,1),1))*IF(L480&lt;0,1,IF(F480="EČneol",IF(J480&lt;8,J480/8,1),1))</f>
        <v>0</v>
      </c>
      <c r="O480" s="9">
        <f t="shared" ref="O480:O489" si="167">IF(F480="OŽ",N480,IF(H480="Ne",IF(J480*0.3&lt;J480-L480,N480,0),IF(J480*0.1&lt;J480-L480,N480,0)))</f>
        <v>0</v>
      </c>
      <c r="P480" s="4">
        <f t="shared" ref="P480" si="168">IF(O480=0,0,IF(F480="OŽ",IF(L480&gt;35,0,IF(J480&gt;35,(36-L480)*1.836,((36-L480)-(36-J480))*1.836)),0)+IF(F480="PČ",IF(L480&gt;31,0,IF(J480&gt;31,(32-L480)*1.347,((32-L480)-(32-J480))*1.347)),0)+ IF(F480="PČneol",IF(L480&gt;15,0,IF(J480&gt;15,(16-L480)*0.255,((16-L480)-(16-J480))*0.255)),0)+IF(F480="PŽ",IF(L480&gt;31,0,IF(J480&gt;31,(32-L480)*0.255,((32-L480)-(32-J480))*0.255)),0)+IF(F480="EČ",IF(L480&gt;23,0,IF(J480&gt;23,(24-L480)*0.612,((24-L480)-(24-J480))*0.612)),0)+IF(F480="EČneol",IF(L480&gt;7,0,IF(J480&gt;7,(8-L480)*0.204,((8-L480)-(8-J480))*0.204)),0)+IF(F480="EŽ",IF(L480&gt;23,0,IF(J480&gt;23,(24-L480)*0.204,((24-L480)-(24-J480))*0.204)),0)+IF(F480="PT",IF(L480&gt;31,0,IF(J480&gt;31,(32-L480)*0.204,((32-L480)-(32-J480))*0.204)),0)+IF(F480="JOŽ",IF(L480&gt;23,0,IF(J480&gt;23,(24-L480)*0.255,((24-L480)-(24-J480))*0.255)),0)+IF(F480="JPČ",IF(L480&gt;23,0,IF(J480&gt;23,(24-L480)*0.204,((24-L480)-(24-J480))*0.204)),0)+IF(F480="JEČ",IF(L480&gt;15,0,IF(J480&gt;15,(16-L480)*0.102,((16-L480)-(16-J480))*0.102)),0)+IF(F480="JEOF",IF(L480&gt;15,0,IF(J480&gt;15,(16-L480)*0.102,((16-L480)-(16-J480))*0.102)),0)+IF(F480="JnPČ",IF(L480&gt;15,0,IF(J480&gt;15,(16-L480)*0.153,((16-L480)-(16-J480))*0.153)),0)+IF(F480="JnEČ",IF(L480&gt;15,0,IF(J480&gt;15,(16-L480)*0.0765,((16-L480)-(16-J480))*0.0765)),0)+IF(F480="JčPČ",IF(L480&gt;15,0,IF(J480&gt;15,(16-L480)*0.06375,((16-L480)-(16-J480))*0.06375)),0)+IF(F480="JčEČ",IF(L480&gt;15,0,IF(J480&gt;15,(16-L480)*0.051,((16-L480)-(16-J480))*0.051)),0)+IF(F480="NEAK",IF(L480&gt;23,0,IF(J480&gt;23,(24-L480)*0.03444,((24-L480)-(24-J480))*0.03444)),0))</f>
        <v>0</v>
      </c>
      <c r="Q480" s="11">
        <f t="shared" ref="Q480" si="169">IF(ISERROR(P480*100/N480),0,(P480*100/N480))</f>
        <v>0</v>
      </c>
      <c r="R480" s="10">
        <f t="shared" ref="R480:R489" si="170">IF(Q480&lt;=30,O480+P480,O480+O480*0.3)*IF(G480=1,0.4,IF(G480=2,0.75,IF(G480="1 (kas 4 m. 1 k. nerengiamos)",0.52,1)))*IF(D480="olimpinė",1,IF(M480="Ne",0.5,1))*IF(OR(A$5="Lietuvos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federacija"),IF(OR(J480&lt;8,K480&lt;16),0,1),1)*E480*IF(I480&lt;=1,1,1/I480)*IF(OR(A$5="Lietuvos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80" s="8"/>
    </row>
    <row r="481" spans="1:19">
      <c r="A481" s="61">
        <v>2</v>
      </c>
      <c r="B481" s="61"/>
      <c r="C481" s="12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3">
        <f t="shared" si="166"/>
        <v>0</v>
      </c>
      <c r="O481" s="9">
        <f t="shared" si="167"/>
        <v>0</v>
      </c>
      <c r="P481" s="4">
        <f t="shared" ref="P481:P489" si="171">IF(O481=0,0,IF(F481="OŽ",IF(L481&gt;35,0,IF(J481&gt;35,(36-L481)*1.836,((36-L481)-(36-J481))*1.836)),0)+IF(F481="PČ",IF(L481&gt;31,0,IF(J481&gt;31,(32-L481)*1.347,((32-L481)-(32-J481))*1.347)),0)+ IF(F481="PČneol",IF(L481&gt;15,0,IF(J481&gt;15,(16-L481)*0.255,((16-L481)-(16-J481))*0.255)),0)+IF(F481="PŽ",IF(L481&gt;31,0,IF(J481&gt;31,(32-L481)*0.255,((32-L481)-(32-J481))*0.255)),0)+IF(F481="EČ",IF(L481&gt;23,0,IF(J481&gt;23,(24-L481)*0.612,((24-L481)-(24-J481))*0.612)),0)+IF(F481="EČneol",IF(L481&gt;7,0,IF(J481&gt;7,(8-L481)*0.204,((8-L481)-(8-J481))*0.204)),0)+IF(F481="EŽ",IF(L481&gt;23,0,IF(J481&gt;23,(24-L481)*0.204,((24-L481)-(24-J481))*0.204)),0)+IF(F481="PT",IF(L481&gt;31,0,IF(J481&gt;31,(32-L481)*0.204,((32-L481)-(32-J481))*0.204)),0)+IF(F481="JOŽ",IF(L481&gt;23,0,IF(J481&gt;23,(24-L481)*0.255,((24-L481)-(24-J481))*0.255)),0)+IF(F481="JPČ",IF(L481&gt;23,0,IF(J481&gt;23,(24-L481)*0.204,((24-L481)-(24-J481))*0.204)),0)+IF(F481="JEČ",IF(L481&gt;15,0,IF(J481&gt;15,(16-L481)*0.102,((16-L481)-(16-J481))*0.102)),0)+IF(F481="JEOF",IF(L481&gt;15,0,IF(J481&gt;15,(16-L481)*0.102,((16-L481)-(16-J481))*0.102)),0)+IF(F481="JnPČ",IF(L481&gt;15,0,IF(J481&gt;15,(16-L481)*0.153,((16-L481)-(16-J481))*0.153)),0)+IF(F481="JnEČ",IF(L481&gt;15,0,IF(J481&gt;15,(16-L481)*0.0765,((16-L481)-(16-J481))*0.0765)),0)+IF(F481="JčPČ",IF(L481&gt;15,0,IF(J481&gt;15,(16-L481)*0.06375,((16-L481)-(16-J481))*0.06375)),0)+IF(F481="JčEČ",IF(L481&gt;15,0,IF(J481&gt;15,(16-L481)*0.051,((16-L481)-(16-J481))*0.051)),0)+IF(F481="NEAK",IF(L481&gt;23,0,IF(J481&gt;23,(24-L481)*0.03444,((24-L481)-(24-J481))*0.03444)),0))</f>
        <v>0</v>
      </c>
      <c r="Q481" s="11">
        <f t="shared" ref="Q481:Q489" si="172">IF(ISERROR(P481*100/N481),0,(P481*100/N481))</f>
        <v>0</v>
      </c>
      <c r="R481" s="10">
        <f t="shared" si="170"/>
        <v>0</v>
      </c>
      <c r="S481" s="8"/>
    </row>
    <row r="482" spans="1:19">
      <c r="A482" s="61">
        <v>3</v>
      </c>
      <c r="B482" s="61"/>
      <c r="C482" s="12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3">
        <f t="shared" si="166"/>
        <v>0</v>
      </c>
      <c r="O482" s="9">
        <f t="shared" si="167"/>
        <v>0</v>
      </c>
      <c r="P482" s="4">
        <f t="shared" si="171"/>
        <v>0</v>
      </c>
      <c r="Q482" s="11">
        <f t="shared" si="172"/>
        <v>0</v>
      </c>
      <c r="R482" s="10">
        <f t="shared" si="170"/>
        <v>0</v>
      </c>
      <c r="S482" s="8"/>
    </row>
    <row r="483" spans="1:19">
      <c r="A483" s="61">
        <v>4</v>
      </c>
      <c r="B483" s="61"/>
      <c r="C483" s="12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3">
        <f t="shared" si="166"/>
        <v>0</v>
      </c>
      <c r="O483" s="9">
        <f t="shared" si="167"/>
        <v>0</v>
      </c>
      <c r="P483" s="4">
        <f t="shared" si="171"/>
        <v>0</v>
      </c>
      <c r="Q483" s="11">
        <f t="shared" si="172"/>
        <v>0</v>
      </c>
      <c r="R483" s="10">
        <f t="shared" si="170"/>
        <v>0</v>
      </c>
      <c r="S483" s="8"/>
    </row>
    <row r="484" spans="1:19">
      <c r="A484" s="61">
        <v>5</v>
      </c>
      <c r="B484" s="61"/>
      <c r="C484" s="12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3">
        <f t="shared" si="166"/>
        <v>0</v>
      </c>
      <c r="O484" s="9">
        <f t="shared" si="167"/>
        <v>0</v>
      </c>
      <c r="P484" s="4">
        <f t="shared" si="171"/>
        <v>0</v>
      </c>
      <c r="Q484" s="11">
        <f t="shared" si="172"/>
        <v>0</v>
      </c>
      <c r="R484" s="10">
        <f t="shared" si="170"/>
        <v>0</v>
      </c>
      <c r="S484" s="8"/>
    </row>
    <row r="485" spans="1:19">
      <c r="A485" s="61">
        <v>6</v>
      </c>
      <c r="B485" s="61"/>
      <c r="C485" s="12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3">
        <f t="shared" si="166"/>
        <v>0</v>
      </c>
      <c r="O485" s="9">
        <f t="shared" si="167"/>
        <v>0</v>
      </c>
      <c r="P485" s="4">
        <f t="shared" si="171"/>
        <v>0</v>
      </c>
      <c r="Q485" s="11">
        <f t="shared" si="172"/>
        <v>0</v>
      </c>
      <c r="R485" s="10">
        <f t="shared" si="170"/>
        <v>0</v>
      </c>
      <c r="S485" s="8"/>
    </row>
    <row r="486" spans="1:19">
      <c r="A486" s="61">
        <v>7</v>
      </c>
      <c r="B486" s="61"/>
      <c r="C486" s="12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3">
        <f t="shared" si="166"/>
        <v>0</v>
      </c>
      <c r="O486" s="9">
        <f t="shared" si="167"/>
        <v>0</v>
      </c>
      <c r="P486" s="4">
        <f t="shared" si="171"/>
        <v>0</v>
      </c>
      <c r="Q486" s="11">
        <f t="shared" si="172"/>
        <v>0</v>
      </c>
      <c r="R486" s="10">
        <f t="shared" si="170"/>
        <v>0</v>
      </c>
      <c r="S486" s="8"/>
    </row>
    <row r="487" spans="1:19">
      <c r="A487" s="61">
        <v>8</v>
      </c>
      <c r="B487" s="61"/>
      <c r="C487" s="12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3">
        <f t="shared" si="166"/>
        <v>0</v>
      </c>
      <c r="O487" s="9">
        <f t="shared" si="167"/>
        <v>0</v>
      </c>
      <c r="P487" s="4">
        <f t="shared" si="171"/>
        <v>0</v>
      </c>
      <c r="Q487" s="11">
        <f t="shared" si="172"/>
        <v>0</v>
      </c>
      <c r="R487" s="10">
        <f t="shared" si="170"/>
        <v>0</v>
      </c>
      <c r="S487" s="8"/>
    </row>
    <row r="488" spans="1:19">
      <c r="A488" s="61">
        <v>9</v>
      </c>
      <c r="B488" s="61"/>
      <c r="C488" s="12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3">
        <f t="shared" si="166"/>
        <v>0</v>
      </c>
      <c r="O488" s="9">
        <f t="shared" si="167"/>
        <v>0</v>
      </c>
      <c r="P488" s="4">
        <f t="shared" si="171"/>
        <v>0</v>
      </c>
      <c r="Q488" s="11">
        <f t="shared" si="172"/>
        <v>0</v>
      </c>
      <c r="R488" s="10">
        <f t="shared" si="170"/>
        <v>0</v>
      </c>
      <c r="S488" s="8"/>
    </row>
    <row r="489" spans="1:19">
      <c r="A489" s="61">
        <v>10</v>
      </c>
      <c r="B489" s="61"/>
      <c r="C489" s="12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3">
        <f t="shared" si="166"/>
        <v>0</v>
      </c>
      <c r="O489" s="9">
        <f t="shared" si="167"/>
        <v>0</v>
      </c>
      <c r="P489" s="4">
        <f t="shared" si="171"/>
        <v>0</v>
      </c>
      <c r="Q489" s="11">
        <f t="shared" si="172"/>
        <v>0</v>
      </c>
      <c r="R489" s="10">
        <f t="shared" si="170"/>
        <v>0</v>
      </c>
      <c r="S489" s="8"/>
    </row>
    <row r="490" spans="1:19" ht="15" customHeight="1">
      <c r="A490" s="74" t="s">
        <v>45</v>
      </c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6"/>
      <c r="R490" s="10">
        <f>SUM(R480:R489)</f>
        <v>0</v>
      </c>
      <c r="S490" s="8"/>
    </row>
    <row r="491" spans="1:19" ht="15.75">
      <c r="A491" s="24" t="s">
        <v>46</v>
      </c>
      <c r="B491" s="2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6"/>
      <c r="S491" s="8"/>
    </row>
    <row r="492" spans="1:19">
      <c r="A492" s="49" t="s">
        <v>55</v>
      </c>
      <c r="B492" s="49"/>
      <c r="C492" s="49"/>
      <c r="D492" s="49"/>
      <c r="E492" s="49"/>
      <c r="F492" s="49"/>
      <c r="G492" s="49"/>
      <c r="H492" s="49"/>
      <c r="I492" s="49"/>
      <c r="J492" s="15"/>
      <c r="K492" s="15"/>
      <c r="L492" s="15"/>
      <c r="M492" s="15"/>
      <c r="N492" s="15"/>
      <c r="O492" s="15"/>
      <c r="P492" s="15"/>
      <c r="Q492" s="15"/>
      <c r="R492" s="16"/>
      <c r="S492" s="8"/>
    </row>
    <row r="493" spans="1:19" s="8" customFormat="1">
      <c r="A493" s="49"/>
      <c r="B493" s="49"/>
      <c r="C493" s="49"/>
      <c r="D493" s="49"/>
      <c r="E493" s="49"/>
      <c r="F493" s="49"/>
      <c r="G493" s="49"/>
      <c r="H493" s="49"/>
      <c r="I493" s="49"/>
      <c r="J493" s="15"/>
      <c r="K493" s="15"/>
      <c r="L493" s="15"/>
      <c r="M493" s="15"/>
      <c r="N493" s="15"/>
      <c r="O493" s="15"/>
      <c r="P493" s="15"/>
      <c r="Q493" s="15"/>
      <c r="R493" s="16"/>
    </row>
    <row r="494" spans="1:19" ht="15" customHeight="1">
      <c r="A494" s="77" t="s">
        <v>167</v>
      </c>
      <c r="B494" s="78"/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57"/>
      <c r="R494" s="8"/>
      <c r="S494" s="8"/>
    </row>
    <row r="495" spans="1:19" ht="18" customHeight="1">
      <c r="A495" s="79" t="s">
        <v>27</v>
      </c>
      <c r="B495" s="80"/>
      <c r="C495" s="8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7"/>
      <c r="R495" s="8"/>
      <c r="S495" s="8"/>
    </row>
    <row r="496" spans="1:19" ht="15" customHeight="1">
      <c r="A496" s="81" t="s">
        <v>48</v>
      </c>
      <c r="B496" s="82"/>
      <c r="C496" s="82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  <c r="P496" s="82"/>
      <c r="Q496" s="57"/>
      <c r="R496" s="8"/>
      <c r="S496" s="8"/>
    </row>
    <row r="497" spans="1:19">
      <c r="A497" s="61">
        <v>1</v>
      </c>
      <c r="B497" s="61"/>
      <c r="C497" s="12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3">
        <f t="shared" ref="N497:N506" si="173">(IF(F497="OŽ",IF(L497=1,550.8,IF(L497=2,426.38,IF(L497=3,342.14,IF(L497=4,181.44,IF(L497=5,168.48,IF(L497=6,155.52,IF(L497=7,148.5,IF(L497=8,144,0))))))))+IF(L497&lt;=8,0,IF(L497&lt;=16,137.7,IF(L497&lt;=24,108,IF(L497&lt;=32,80.1,IF(L497&lt;=36,52.2,0)))))-IF(L497&lt;=8,0,IF(L497&lt;=16,(L497-9)*2.754,IF(L497&lt;=24,(L497-17)* 2.754,IF(L497&lt;=32,(L497-25)* 2.754,IF(L497&lt;=36,(L497-33)*2.754,0))))),0)+IF(F497="PČ",IF(L497=1,449,IF(L497=2,314.6,IF(L497=3,238,IF(L497=4,172,IF(L497=5,159,IF(L497=6,145,IF(L497=7,132,IF(L497=8,119,0))))))))+IF(L497&lt;=8,0,IF(L497&lt;=16,88,IF(L497&lt;=24,55,IF(L497&lt;=32,22,0))))-IF(L497&lt;=8,0,IF(L497&lt;=16,(L497-9)*2.245,IF(L497&lt;=24,(L497-17)*2.245,IF(L497&lt;=32,(L497-25)*2.245,0)))),0)+IF(F497="PČneol",IF(L497=1,85,IF(L497=2,64.61,IF(L497=3,50.76,IF(L497=4,16.25,IF(L497=5,15,IF(L497=6,13.75,IF(L497=7,12.5,IF(L497=8,11.25,0))))))))+IF(L497&lt;=8,0,IF(L497&lt;=16,9,0))-IF(L497&lt;=8,0,IF(L497&lt;=16,(L497-9)*0.425,0)),0)+IF(F497="PŽ",IF(L497=1,85,IF(L497=2,59.5,IF(L497=3,45,IF(L497=4,32.5,IF(L497=5,30,IF(L497=6,27.5,IF(L497=7,25,IF(L497=8,22.5,0))))))))+IF(L497&lt;=8,0,IF(L497&lt;=16,19,IF(L497&lt;=24,13,IF(L497&lt;=32,8,0))))-IF(L497&lt;=8,0,IF(L497&lt;=16,(L497-9)*0.425,IF(L497&lt;=24,(L497-17)*0.425,IF(L497&lt;=32,(L497-25)*0.425,0)))),0)+IF(F497="EČ",IF(L497=1,204,IF(L497=2,156.24,IF(L497=3,123.84,IF(L497=4,72,IF(L497=5,66,IF(L497=6,60,IF(L497=7,54,IF(L497=8,48,0))))))))+IF(L497&lt;=8,0,IF(L497&lt;=16,40,IF(L497&lt;=24,25,0)))-IF(L497&lt;=8,0,IF(L497&lt;=16,(L497-9)*1.02,IF(L497&lt;=24,(L497-17)*1.02,0))),0)+IF(F497="EČneol",IF(L497=1,68,IF(L497=2,51.69,IF(L497=3,40.61,IF(L497=4,13,IF(L497=5,12,IF(L497=6,11,IF(L497=7,10,IF(L497=8,9,0)))))))))+IF(F497="EŽ",IF(L497=1,68,IF(L497=2,47.6,IF(L497=3,36,IF(L497=4,18,IF(L497=5,16.5,IF(L497=6,15,IF(L497=7,13.5,IF(L497=8,12,0))))))))+IF(L497&lt;=8,0,IF(L497&lt;=16,10,IF(L497&lt;=24,6,0)))-IF(L497&lt;=8,0,IF(L497&lt;=16,(L497-9)*0.34,IF(L497&lt;=24,(L497-17)*0.34,0))),0)+IF(F497="PT",IF(L497=1,68,IF(L497=2,52.08,IF(L497=3,41.28,IF(L497=4,24,IF(L497=5,22,IF(L497=6,20,IF(L497=7,18,IF(L497=8,16,0))))))))+IF(L497&lt;=8,0,IF(L497&lt;=16,13,IF(L497&lt;=24,9,IF(L497&lt;=32,4,0))))-IF(L497&lt;=8,0,IF(L497&lt;=16,(L497-9)*0.34,IF(L497&lt;=24,(L497-17)*0.34,IF(L497&lt;=32,(L497-25)*0.34,0)))),0)+IF(F497="JOŽ",IF(L497=1,85,IF(L497=2,59.5,IF(L497=3,45,IF(L497=4,32.5,IF(L497=5,30,IF(L497=6,27.5,IF(L497=7,25,IF(L497=8,22.5,0))))))))+IF(L497&lt;=8,0,IF(L497&lt;=16,19,IF(L497&lt;=24,13,0)))-IF(L497&lt;=8,0,IF(L497&lt;=16,(L497-9)*0.425,IF(L497&lt;=24,(L497-17)*0.425,0))),0)+IF(F497="JPČ",IF(L497=1,68,IF(L497=2,47.6,IF(L497=3,36,IF(L497=4,26,IF(L497=5,24,IF(L497=6,22,IF(L497=7,20,IF(L497=8,18,0))))))))+IF(L497&lt;=8,0,IF(L497&lt;=16,13,IF(L497&lt;=24,9,0)))-IF(L497&lt;=8,0,IF(L497&lt;=16,(L497-9)*0.34,IF(L497&lt;=24,(L497-17)*0.34,0))),0)+IF(F497="JEČ",IF(L497=1,34,IF(L497=2,26.04,IF(L497=3,20.6,IF(L497=4,12,IF(L497=5,11,IF(L497=6,10,IF(L497=7,9,IF(L497=8,8,0))))))))+IF(L497&lt;=8,0,IF(L497&lt;=16,6,0))-IF(L497&lt;=8,0,IF(L497&lt;=16,(L497-9)*0.17,0)),0)+IF(F497="JEOF",IF(L497=1,34,IF(L497=2,26.04,IF(L497=3,20.6,IF(L497=4,12,IF(L497=5,11,IF(L497=6,10,IF(L497=7,9,IF(L497=8,8,0))))))))+IF(L497&lt;=8,0,IF(L497&lt;=16,6,0))-IF(L497&lt;=8,0,IF(L497&lt;=16,(L497-9)*0.17,0)),0)+IF(F497="JnPČ",IF(L497=1,51,IF(L497=2,35.7,IF(L497=3,27,IF(L497=4,19.5,IF(L497=5,18,IF(L497=6,16.5,IF(L497=7,15,IF(L497=8,13.5,0))))))))+IF(L497&lt;=8,0,IF(L497&lt;=16,10,0))-IF(L497&lt;=8,0,IF(L497&lt;=16,(L497-9)*0.255,0)),0)+IF(F497="JnEČ",IF(L497=1,25.5,IF(L497=2,19.53,IF(L497=3,15.48,IF(L497=4,9,IF(L497=5,8.25,IF(L497=6,7.5,IF(L497=7,6.75,IF(L497=8,6,0))))))))+IF(L497&lt;=8,0,IF(L497&lt;=16,5,0))-IF(L497&lt;=8,0,IF(L497&lt;=16,(L497-9)*0.1275,0)),0)+IF(F497="JčPČ",IF(L497=1,21.25,IF(L497=2,14.5,IF(L497=3,11.5,IF(L497=4,7,IF(L497=5,6.5,IF(L497=6,6,IF(L497=7,5.5,IF(L497=8,5,0))))))))+IF(L497&lt;=8,0,IF(L497&lt;=16,4,0))-IF(L497&lt;=8,0,IF(L497&lt;=16,(L497-9)*0.10625,0)),0)+IF(F497="JčEČ",IF(L497=1,17,IF(L497=2,13.02,IF(L497=3,10.32,IF(L497=4,6,IF(L497=5,5.5,IF(L497=6,5,IF(L497=7,4.5,IF(L497=8,4,0))))))))+IF(L497&lt;=8,0,IF(L497&lt;=16,3,0))-IF(L497&lt;=8,0,IF(L497&lt;=16,(L497-9)*0.085,0)),0)+IF(F497="NEAK",IF(L497=1,11.48,IF(L497=2,8.79,IF(L497=3,6.97,IF(L497=4,4.05,IF(L497=5,3.71,IF(L497=6,3.38,IF(L497=7,3.04,IF(L497=8,2.7,0))))))))+IF(L497&lt;=8,0,IF(L497&lt;=16,2,IF(L497&lt;=24,1.3,0)))-IF(L497&lt;=8,0,IF(L497&lt;=16,(L497-9)*0.0574,IF(L497&lt;=24,(L497-17)*0.0574,0))),0))*IF(L497&lt;0,1,IF(OR(F497="PČ",F497="PŽ",F497="PT"),IF(J497&lt;32,J497/32,1),1))* IF(L497&lt;0,1,IF(OR(F497="EČ",F497="EŽ",F497="JOŽ",F497="JPČ",F497="NEAK"),IF(J497&lt;24,J497/24,1),1))*IF(L497&lt;0,1,IF(OR(F497="PČneol",F497="JEČ",F497="JEOF",F497="JnPČ",F497="JnEČ",F497="JčPČ",F497="JčEČ"),IF(J497&lt;16,J497/16,1),1))*IF(L497&lt;0,1,IF(F497="EČneol",IF(J497&lt;8,J497/8,1),1))</f>
        <v>0</v>
      </c>
      <c r="O497" s="9">
        <f t="shared" ref="O497:O506" si="174">IF(F497="OŽ",N497,IF(H497="Ne",IF(J497*0.3&lt;J497-L497,N497,0),IF(J497*0.1&lt;J497-L497,N497,0)))</f>
        <v>0</v>
      </c>
      <c r="P497" s="4">
        <f t="shared" ref="P497" si="175">IF(O497=0,0,IF(F497="OŽ",IF(L497&gt;35,0,IF(J497&gt;35,(36-L497)*1.836,((36-L497)-(36-J497))*1.836)),0)+IF(F497="PČ",IF(L497&gt;31,0,IF(J497&gt;31,(32-L497)*1.347,((32-L497)-(32-J497))*1.347)),0)+ IF(F497="PČneol",IF(L497&gt;15,0,IF(J497&gt;15,(16-L497)*0.255,((16-L497)-(16-J497))*0.255)),0)+IF(F497="PŽ",IF(L497&gt;31,0,IF(J497&gt;31,(32-L497)*0.255,((32-L497)-(32-J497))*0.255)),0)+IF(F497="EČ",IF(L497&gt;23,0,IF(J497&gt;23,(24-L497)*0.612,((24-L497)-(24-J497))*0.612)),0)+IF(F497="EČneol",IF(L497&gt;7,0,IF(J497&gt;7,(8-L497)*0.204,((8-L497)-(8-J497))*0.204)),0)+IF(F497="EŽ",IF(L497&gt;23,0,IF(J497&gt;23,(24-L497)*0.204,((24-L497)-(24-J497))*0.204)),0)+IF(F497="PT",IF(L497&gt;31,0,IF(J497&gt;31,(32-L497)*0.204,((32-L497)-(32-J497))*0.204)),0)+IF(F497="JOŽ",IF(L497&gt;23,0,IF(J497&gt;23,(24-L497)*0.255,((24-L497)-(24-J497))*0.255)),0)+IF(F497="JPČ",IF(L497&gt;23,0,IF(J497&gt;23,(24-L497)*0.204,((24-L497)-(24-J497))*0.204)),0)+IF(F497="JEČ",IF(L497&gt;15,0,IF(J497&gt;15,(16-L497)*0.102,((16-L497)-(16-J497))*0.102)),0)+IF(F497="JEOF",IF(L497&gt;15,0,IF(J497&gt;15,(16-L497)*0.102,((16-L497)-(16-J497))*0.102)),0)+IF(F497="JnPČ",IF(L497&gt;15,0,IF(J497&gt;15,(16-L497)*0.153,((16-L497)-(16-J497))*0.153)),0)+IF(F497="JnEČ",IF(L497&gt;15,0,IF(J497&gt;15,(16-L497)*0.0765,((16-L497)-(16-J497))*0.0765)),0)+IF(F497="JčPČ",IF(L497&gt;15,0,IF(J497&gt;15,(16-L497)*0.06375,((16-L497)-(16-J497))*0.06375)),0)+IF(F497="JčEČ",IF(L497&gt;15,0,IF(J497&gt;15,(16-L497)*0.051,((16-L497)-(16-J497))*0.051)),0)+IF(F497="NEAK",IF(L497&gt;23,0,IF(J497&gt;23,(24-L497)*0.03444,((24-L497)-(24-J497))*0.03444)),0))</f>
        <v>0</v>
      </c>
      <c r="Q497" s="11">
        <f t="shared" ref="Q497" si="176">IF(ISERROR(P497*100/N497),0,(P497*100/N497))</f>
        <v>0</v>
      </c>
      <c r="R497" s="10">
        <f t="shared" ref="R497:R506" si="177">IF(Q497&lt;=30,O497+P497,O497+O497*0.3)*IF(G497=1,0.4,IF(G497=2,0.75,IF(G497="1 (kas 4 m. 1 k. nerengiamos)",0.52,1)))*IF(D497="olimpinė",1,IF(M497="Ne",0.5,1))*IF(OR(A$5="Lietuvos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federacija"),IF(OR(J497&lt;8,K497&lt;16),0,1),1)*E497*IF(I497&lt;=1,1,1/I497)*IF(OR(A$5="Lietuvos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97" s="8"/>
    </row>
    <row r="498" spans="1:19">
      <c r="A498" s="61">
        <v>2</v>
      </c>
      <c r="B498" s="61"/>
      <c r="C498" s="12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3">
        <f t="shared" si="173"/>
        <v>0</v>
      </c>
      <c r="O498" s="9">
        <f t="shared" si="174"/>
        <v>0</v>
      </c>
      <c r="P498" s="4">
        <f t="shared" ref="P498:P506" si="178">IF(O498=0,0,IF(F498="OŽ",IF(L498&gt;35,0,IF(J498&gt;35,(36-L498)*1.836,((36-L498)-(36-J498))*1.836)),0)+IF(F498="PČ",IF(L498&gt;31,0,IF(J498&gt;31,(32-L498)*1.347,((32-L498)-(32-J498))*1.347)),0)+ IF(F498="PČneol",IF(L498&gt;15,0,IF(J498&gt;15,(16-L498)*0.255,((16-L498)-(16-J498))*0.255)),0)+IF(F498="PŽ",IF(L498&gt;31,0,IF(J498&gt;31,(32-L498)*0.255,((32-L498)-(32-J498))*0.255)),0)+IF(F498="EČ",IF(L498&gt;23,0,IF(J498&gt;23,(24-L498)*0.612,((24-L498)-(24-J498))*0.612)),0)+IF(F498="EČneol",IF(L498&gt;7,0,IF(J498&gt;7,(8-L498)*0.204,((8-L498)-(8-J498))*0.204)),0)+IF(F498="EŽ",IF(L498&gt;23,0,IF(J498&gt;23,(24-L498)*0.204,((24-L498)-(24-J498))*0.204)),0)+IF(F498="PT",IF(L498&gt;31,0,IF(J498&gt;31,(32-L498)*0.204,((32-L498)-(32-J498))*0.204)),0)+IF(F498="JOŽ",IF(L498&gt;23,0,IF(J498&gt;23,(24-L498)*0.255,((24-L498)-(24-J498))*0.255)),0)+IF(F498="JPČ",IF(L498&gt;23,0,IF(J498&gt;23,(24-L498)*0.204,((24-L498)-(24-J498))*0.204)),0)+IF(F498="JEČ",IF(L498&gt;15,0,IF(J498&gt;15,(16-L498)*0.102,((16-L498)-(16-J498))*0.102)),0)+IF(F498="JEOF",IF(L498&gt;15,0,IF(J498&gt;15,(16-L498)*0.102,((16-L498)-(16-J498))*0.102)),0)+IF(F498="JnPČ",IF(L498&gt;15,0,IF(J498&gt;15,(16-L498)*0.153,((16-L498)-(16-J498))*0.153)),0)+IF(F498="JnEČ",IF(L498&gt;15,0,IF(J498&gt;15,(16-L498)*0.0765,((16-L498)-(16-J498))*0.0765)),0)+IF(F498="JčPČ",IF(L498&gt;15,0,IF(J498&gt;15,(16-L498)*0.06375,((16-L498)-(16-J498))*0.06375)),0)+IF(F498="JčEČ",IF(L498&gt;15,0,IF(J498&gt;15,(16-L498)*0.051,((16-L498)-(16-J498))*0.051)),0)+IF(F498="NEAK",IF(L498&gt;23,0,IF(J498&gt;23,(24-L498)*0.03444,((24-L498)-(24-J498))*0.03444)),0))</f>
        <v>0</v>
      </c>
      <c r="Q498" s="11">
        <f t="shared" ref="Q498:Q506" si="179">IF(ISERROR(P498*100/N498),0,(P498*100/N498))</f>
        <v>0</v>
      </c>
      <c r="R498" s="10">
        <f t="shared" si="177"/>
        <v>0</v>
      </c>
      <c r="S498" s="8"/>
    </row>
    <row r="499" spans="1:19">
      <c r="A499" s="61">
        <v>3</v>
      </c>
      <c r="B499" s="61"/>
      <c r="C499" s="12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3">
        <f t="shared" si="173"/>
        <v>0</v>
      </c>
      <c r="O499" s="9">
        <f t="shared" si="174"/>
        <v>0</v>
      </c>
      <c r="P499" s="4">
        <f t="shared" si="178"/>
        <v>0</v>
      </c>
      <c r="Q499" s="11">
        <f t="shared" si="179"/>
        <v>0</v>
      </c>
      <c r="R499" s="10">
        <f t="shared" si="177"/>
        <v>0</v>
      </c>
      <c r="S499" s="8"/>
    </row>
    <row r="500" spans="1:19">
      <c r="A500" s="61">
        <v>4</v>
      </c>
      <c r="B500" s="61"/>
      <c r="C500" s="12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3">
        <f t="shared" si="173"/>
        <v>0</v>
      </c>
      <c r="O500" s="9">
        <f t="shared" si="174"/>
        <v>0</v>
      </c>
      <c r="P500" s="4">
        <f t="shared" si="178"/>
        <v>0</v>
      </c>
      <c r="Q500" s="11">
        <f t="shared" si="179"/>
        <v>0</v>
      </c>
      <c r="R500" s="10">
        <f t="shared" si="177"/>
        <v>0</v>
      </c>
      <c r="S500" s="8"/>
    </row>
    <row r="501" spans="1:19">
      <c r="A501" s="61">
        <v>5</v>
      </c>
      <c r="B501" s="61"/>
      <c r="C501" s="12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3">
        <f t="shared" si="173"/>
        <v>0</v>
      </c>
      <c r="O501" s="9">
        <f t="shared" si="174"/>
        <v>0</v>
      </c>
      <c r="P501" s="4">
        <f t="shared" si="178"/>
        <v>0</v>
      </c>
      <c r="Q501" s="11">
        <f t="shared" si="179"/>
        <v>0</v>
      </c>
      <c r="R501" s="10">
        <f t="shared" si="177"/>
        <v>0</v>
      </c>
      <c r="S501" s="8"/>
    </row>
    <row r="502" spans="1:19">
      <c r="A502" s="61">
        <v>6</v>
      </c>
      <c r="B502" s="61"/>
      <c r="C502" s="12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3">
        <f t="shared" si="173"/>
        <v>0</v>
      </c>
      <c r="O502" s="9">
        <f t="shared" si="174"/>
        <v>0</v>
      </c>
      <c r="P502" s="4">
        <f t="shared" si="178"/>
        <v>0</v>
      </c>
      <c r="Q502" s="11">
        <f t="shared" si="179"/>
        <v>0</v>
      </c>
      <c r="R502" s="10">
        <f t="shared" si="177"/>
        <v>0</v>
      </c>
      <c r="S502" s="8"/>
    </row>
    <row r="503" spans="1:19">
      <c r="A503" s="61">
        <v>7</v>
      </c>
      <c r="B503" s="61"/>
      <c r="C503" s="12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3">
        <f t="shared" si="173"/>
        <v>0</v>
      </c>
      <c r="O503" s="9">
        <f t="shared" si="174"/>
        <v>0</v>
      </c>
      <c r="P503" s="4">
        <f t="shared" si="178"/>
        <v>0</v>
      </c>
      <c r="Q503" s="11">
        <f t="shared" si="179"/>
        <v>0</v>
      </c>
      <c r="R503" s="10">
        <f t="shared" si="177"/>
        <v>0</v>
      </c>
      <c r="S503" s="8"/>
    </row>
    <row r="504" spans="1:19">
      <c r="A504" s="61">
        <v>8</v>
      </c>
      <c r="B504" s="61"/>
      <c r="C504" s="12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3">
        <f t="shared" si="173"/>
        <v>0</v>
      </c>
      <c r="O504" s="9">
        <f t="shared" si="174"/>
        <v>0</v>
      </c>
      <c r="P504" s="4">
        <f t="shared" si="178"/>
        <v>0</v>
      </c>
      <c r="Q504" s="11">
        <f t="shared" si="179"/>
        <v>0</v>
      </c>
      <c r="R504" s="10">
        <f t="shared" si="177"/>
        <v>0</v>
      </c>
      <c r="S504" s="8"/>
    </row>
    <row r="505" spans="1:19">
      <c r="A505" s="61">
        <v>9</v>
      </c>
      <c r="B505" s="61"/>
      <c r="C505" s="12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3">
        <f t="shared" si="173"/>
        <v>0</v>
      </c>
      <c r="O505" s="9">
        <f t="shared" si="174"/>
        <v>0</v>
      </c>
      <c r="P505" s="4">
        <f t="shared" si="178"/>
        <v>0</v>
      </c>
      <c r="Q505" s="11">
        <f t="shared" si="179"/>
        <v>0</v>
      </c>
      <c r="R505" s="10">
        <f t="shared" si="177"/>
        <v>0</v>
      </c>
      <c r="S505" s="8"/>
    </row>
    <row r="506" spans="1:19">
      <c r="A506" s="61">
        <v>10</v>
      </c>
      <c r="B506" s="61"/>
      <c r="C506" s="12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3">
        <f t="shared" si="173"/>
        <v>0</v>
      </c>
      <c r="O506" s="9">
        <f t="shared" si="174"/>
        <v>0</v>
      </c>
      <c r="P506" s="4">
        <f t="shared" si="178"/>
        <v>0</v>
      </c>
      <c r="Q506" s="11">
        <f t="shared" si="179"/>
        <v>0</v>
      </c>
      <c r="R506" s="10">
        <f t="shared" si="177"/>
        <v>0</v>
      </c>
      <c r="S506" s="8"/>
    </row>
    <row r="507" spans="1:19" ht="15" customHeight="1">
      <c r="A507" s="74" t="s">
        <v>45</v>
      </c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6"/>
      <c r="R507" s="10">
        <f>SUM(R497:R506)</f>
        <v>0</v>
      </c>
      <c r="S507" s="8"/>
    </row>
    <row r="508" spans="1:19" ht="15.75">
      <c r="A508" s="24" t="s">
        <v>46</v>
      </c>
      <c r="B508" s="2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6"/>
      <c r="S508" s="8"/>
    </row>
    <row r="509" spans="1:19">
      <c r="A509" s="49" t="s">
        <v>55</v>
      </c>
      <c r="B509" s="49"/>
      <c r="C509" s="49"/>
      <c r="D509" s="49"/>
      <c r="E509" s="49"/>
      <c r="F509" s="49"/>
      <c r="G509" s="49"/>
      <c r="H509" s="49"/>
      <c r="I509" s="49"/>
      <c r="J509" s="15"/>
      <c r="K509" s="15"/>
      <c r="L509" s="15"/>
      <c r="M509" s="15"/>
      <c r="N509" s="15"/>
      <c r="O509" s="15"/>
      <c r="P509" s="15"/>
      <c r="Q509" s="15"/>
      <c r="R509" s="16"/>
      <c r="S509" s="8"/>
    </row>
    <row r="510" spans="1:19" s="8" customFormat="1">
      <c r="A510" s="49"/>
      <c r="B510" s="49"/>
      <c r="C510" s="49"/>
      <c r="D510" s="49"/>
      <c r="E510" s="49"/>
      <c r="F510" s="49"/>
      <c r="G510" s="49"/>
      <c r="H510" s="49"/>
      <c r="I510" s="49"/>
      <c r="J510" s="15"/>
      <c r="K510" s="15"/>
      <c r="L510" s="15"/>
      <c r="M510" s="15"/>
      <c r="N510" s="15"/>
      <c r="O510" s="15"/>
      <c r="P510" s="15"/>
      <c r="Q510" s="15"/>
      <c r="R510" s="16"/>
    </row>
    <row r="511" spans="1:19" ht="15" customHeight="1">
      <c r="A511" s="77" t="s">
        <v>167</v>
      </c>
      <c r="B511" s="78"/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57"/>
      <c r="R511" s="8"/>
      <c r="S511" s="8"/>
    </row>
    <row r="512" spans="1:19" ht="18" customHeight="1">
      <c r="A512" s="79" t="s">
        <v>27</v>
      </c>
      <c r="B512" s="80"/>
      <c r="C512" s="8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7"/>
      <c r="R512" s="8"/>
      <c r="S512" s="8"/>
    </row>
    <row r="513" spans="1:19" ht="15" customHeight="1">
      <c r="A513" s="81" t="s">
        <v>48</v>
      </c>
      <c r="B513" s="82"/>
      <c r="C513" s="82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  <c r="P513" s="82"/>
      <c r="Q513" s="57"/>
      <c r="R513" s="8"/>
      <c r="S513" s="8"/>
    </row>
    <row r="514" spans="1:19">
      <c r="A514" s="61">
        <v>1</v>
      </c>
      <c r="B514" s="61"/>
      <c r="C514" s="12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3">
        <f t="shared" ref="N514:N523" si="180">(IF(F514="OŽ",IF(L514=1,550.8,IF(L514=2,426.38,IF(L514=3,342.14,IF(L514=4,181.44,IF(L514=5,168.48,IF(L514=6,155.52,IF(L514=7,148.5,IF(L514=8,144,0))))))))+IF(L514&lt;=8,0,IF(L514&lt;=16,137.7,IF(L514&lt;=24,108,IF(L514&lt;=32,80.1,IF(L514&lt;=36,52.2,0)))))-IF(L514&lt;=8,0,IF(L514&lt;=16,(L514-9)*2.754,IF(L514&lt;=24,(L514-17)* 2.754,IF(L514&lt;=32,(L514-25)* 2.754,IF(L514&lt;=36,(L514-33)*2.754,0))))),0)+IF(F514="PČ",IF(L514=1,449,IF(L514=2,314.6,IF(L514=3,238,IF(L514=4,172,IF(L514=5,159,IF(L514=6,145,IF(L514=7,132,IF(L514=8,119,0))))))))+IF(L514&lt;=8,0,IF(L514&lt;=16,88,IF(L514&lt;=24,55,IF(L514&lt;=32,22,0))))-IF(L514&lt;=8,0,IF(L514&lt;=16,(L514-9)*2.245,IF(L514&lt;=24,(L514-17)*2.245,IF(L514&lt;=32,(L514-25)*2.245,0)))),0)+IF(F514="PČneol",IF(L514=1,85,IF(L514=2,64.61,IF(L514=3,50.76,IF(L514=4,16.25,IF(L514=5,15,IF(L514=6,13.75,IF(L514=7,12.5,IF(L514=8,11.25,0))))))))+IF(L514&lt;=8,0,IF(L514&lt;=16,9,0))-IF(L514&lt;=8,0,IF(L514&lt;=16,(L514-9)*0.425,0)),0)+IF(F514="PŽ",IF(L514=1,85,IF(L514=2,59.5,IF(L514=3,45,IF(L514=4,32.5,IF(L514=5,30,IF(L514=6,27.5,IF(L514=7,25,IF(L514=8,22.5,0))))))))+IF(L514&lt;=8,0,IF(L514&lt;=16,19,IF(L514&lt;=24,13,IF(L514&lt;=32,8,0))))-IF(L514&lt;=8,0,IF(L514&lt;=16,(L514-9)*0.425,IF(L514&lt;=24,(L514-17)*0.425,IF(L514&lt;=32,(L514-25)*0.425,0)))),0)+IF(F514="EČ",IF(L514=1,204,IF(L514=2,156.24,IF(L514=3,123.84,IF(L514=4,72,IF(L514=5,66,IF(L514=6,60,IF(L514=7,54,IF(L514=8,48,0))))))))+IF(L514&lt;=8,0,IF(L514&lt;=16,40,IF(L514&lt;=24,25,0)))-IF(L514&lt;=8,0,IF(L514&lt;=16,(L514-9)*1.02,IF(L514&lt;=24,(L514-17)*1.02,0))),0)+IF(F514="EČneol",IF(L514=1,68,IF(L514=2,51.69,IF(L514=3,40.61,IF(L514=4,13,IF(L514=5,12,IF(L514=6,11,IF(L514=7,10,IF(L514=8,9,0)))))))))+IF(F514="EŽ",IF(L514=1,68,IF(L514=2,47.6,IF(L514=3,36,IF(L514=4,18,IF(L514=5,16.5,IF(L514=6,15,IF(L514=7,13.5,IF(L514=8,12,0))))))))+IF(L514&lt;=8,0,IF(L514&lt;=16,10,IF(L514&lt;=24,6,0)))-IF(L514&lt;=8,0,IF(L514&lt;=16,(L514-9)*0.34,IF(L514&lt;=24,(L514-17)*0.34,0))),0)+IF(F514="PT",IF(L514=1,68,IF(L514=2,52.08,IF(L514=3,41.28,IF(L514=4,24,IF(L514=5,22,IF(L514=6,20,IF(L514=7,18,IF(L514=8,16,0))))))))+IF(L514&lt;=8,0,IF(L514&lt;=16,13,IF(L514&lt;=24,9,IF(L514&lt;=32,4,0))))-IF(L514&lt;=8,0,IF(L514&lt;=16,(L514-9)*0.34,IF(L514&lt;=24,(L514-17)*0.34,IF(L514&lt;=32,(L514-25)*0.34,0)))),0)+IF(F514="JOŽ",IF(L514=1,85,IF(L514=2,59.5,IF(L514=3,45,IF(L514=4,32.5,IF(L514=5,30,IF(L514=6,27.5,IF(L514=7,25,IF(L514=8,22.5,0))))))))+IF(L514&lt;=8,0,IF(L514&lt;=16,19,IF(L514&lt;=24,13,0)))-IF(L514&lt;=8,0,IF(L514&lt;=16,(L514-9)*0.425,IF(L514&lt;=24,(L514-17)*0.425,0))),0)+IF(F514="JPČ",IF(L514=1,68,IF(L514=2,47.6,IF(L514=3,36,IF(L514=4,26,IF(L514=5,24,IF(L514=6,22,IF(L514=7,20,IF(L514=8,18,0))))))))+IF(L514&lt;=8,0,IF(L514&lt;=16,13,IF(L514&lt;=24,9,0)))-IF(L514&lt;=8,0,IF(L514&lt;=16,(L514-9)*0.34,IF(L514&lt;=24,(L514-17)*0.34,0))),0)+IF(F514="JEČ",IF(L514=1,34,IF(L514=2,26.04,IF(L514=3,20.6,IF(L514=4,12,IF(L514=5,11,IF(L514=6,10,IF(L514=7,9,IF(L514=8,8,0))))))))+IF(L514&lt;=8,0,IF(L514&lt;=16,6,0))-IF(L514&lt;=8,0,IF(L514&lt;=16,(L514-9)*0.17,0)),0)+IF(F514="JEOF",IF(L514=1,34,IF(L514=2,26.04,IF(L514=3,20.6,IF(L514=4,12,IF(L514=5,11,IF(L514=6,10,IF(L514=7,9,IF(L514=8,8,0))))))))+IF(L514&lt;=8,0,IF(L514&lt;=16,6,0))-IF(L514&lt;=8,0,IF(L514&lt;=16,(L514-9)*0.17,0)),0)+IF(F514="JnPČ",IF(L514=1,51,IF(L514=2,35.7,IF(L514=3,27,IF(L514=4,19.5,IF(L514=5,18,IF(L514=6,16.5,IF(L514=7,15,IF(L514=8,13.5,0))))))))+IF(L514&lt;=8,0,IF(L514&lt;=16,10,0))-IF(L514&lt;=8,0,IF(L514&lt;=16,(L514-9)*0.255,0)),0)+IF(F514="JnEČ",IF(L514=1,25.5,IF(L514=2,19.53,IF(L514=3,15.48,IF(L514=4,9,IF(L514=5,8.25,IF(L514=6,7.5,IF(L514=7,6.75,IF(L514=8,6,0))))))))+IF(L514&lt;=8,0,IF(L514&lt;=16,5,0))-IF(L514&lt;=8,0,IF(L514&lt;=16,(L514-9)*0.1275,0)),0)+IF(F514="JčPČ",IF(L514=1,21.25,IF(L514=2,14.5,IF(L514=3,11.5,IF(L514=4,7,IF(L514=5,6.5,IF(L514=6,6,IF(L514=7,5.5,IF(L514=8,5,0))))))))+IF(L514&lt;=8,0,IF(L514&lt;=16,4,0))-IF(L514&lt;=8,0,IF(L514&lt;=16,(L514-9)*0.10625,0)),0)+IF(F514="JčEČ",IF(L514=1,17,IF(L514=2,13.02,IF(L514=3,10.32,IF(L514=4,6,IF(L514=5,5.5,IF(L514=6,5,IF(L514=7,4.5,IF(L514=8,4,0))))))))+IF(L514&lt;=8,0,IF(L514&lt;=16,3,0))-IF(L514&lt;=8,0,IF(L514&lt;=16,(L514-9)*0.085,0)),0)+IF(F514="NEAK",IF(L514=1,11.48,IF(L514=2,8.79,IF(L514=3,6.97,IF(L514=4,4.05,IF(L514=5,3.71,IF(L514=6,3.38,IF(L514=7,3.04,IF(L514=8,2.7,0))))))))+IF(L514&lt;=8,0,IF(L514&lt;=16,2,IF(L514&lt;=24,1.3,0)))-IF(L514&lt;=8,0,IF(L514&lt;=16,(L514-9)*0.0574,IF(L514&lt;=24,(L514-17)*0.0574,0))),0))*IF(L514&lt;0,1,IF(OR(F514="PČ",F514="PŽ",F514="PT"),IF(J514&lt;32,J514/32,1),1))* IF(L514&lt;0,1,IF(OR(F514="EČ",F514="EŽ",F514="JOŽ",F514="JPČ",F514="NEAK"),IF(J514&lt;24,J514/24,1),1))*IF(L514&lt;0,1,IF(OR(F514="PČneol",F514="JEČ",F514="JEOF",F514="JnPČ",F514="JnEČ",F514="JčPČ",F514="JčEČ"),IF(J514&lt;16,J514/16,1),1))*IF(L514&lt;0,1,IF(F514="EČneol",IF(J514&lt;8,J514/8,1),1))</f>
        <v>0</v>
      </c>
      <c r="O514" s="9">
        <f t="shared" ref="O514:O523" si="181">IF(F514="OŽ",N514,IF(H514="Ne",IF(J514*0.3&lt;J514-L514,N514,0),IF(J514*0.1&lt;J514-L514,N514,0)))</f>
        <v>0</v>
      </c>
      <c r="P514" s="4">
        <f t="shared" ref="P514" si="182">IF(O514=0,0,IF(F514="OŽ",IF(L514&gt;35,0,IF(J514&gt;35,(36-L514)*1.836,((36-L514)-(36-J514))*1.836)),0)+IF(F514="PČ",IF(L514&gt;31,0,IF(J514&gt;31,(32-L514)*1.347,((32-L514)-(32-J514))*1.347)),0)+ IF(F514="PČneol",IF(L514&gt;15,0,IF(J514&gt;15,(16-L514)*0.255,((16-L514)-(16-J514))*0.255)),0)+IF(F514="PŽ",IF(L514&gt;31,0,IF(J514&gt;31,(32-L514)*0.255,((32-L514)-(32-J514))*0.255)),0)+IF(F514="EČ",IF(L514&gt;23,0,IF(J514&gt;23,(24-L514)*0.612,((24-L514)-(24-J514))*0.612)),0)+IF(F514="EČneol",IF(L514&gt;7,0,IF(J514&gt;7,(8-L514)*0.204,((8-L514)-(8-J514))*0.204)),0)+IF(F514="EŽ",IF(L514&gt;23,0,IF(J514&gt;23,(24-L514)*0.204,((24-L514)-(24-J514))*0.204)),0)+IF(F514="PT",IF(L514&gt;31,0,IF(J514&gt;31,(32-L514)*0.204,((32-L514)-(32-J514))*0.204)),0)+IF(F514="JOŽ",IF(L514&gt;23,0,IF(J514&gt;23,(24-L514)*0.255,((24-L514)-(24-J514))*0.255)),0)+IF(F514="JPČ",IF(L514&gt;23,0,IF(J514&gt;23,(24-L514)*0.204,((24-L514)-(24-J514))*0.204)),0)+IF(F514="JEČ",IF(L514&gt;15,0,IF(J514&gt;15,(16-L514)*0.102,((16-L514)-(16-J514))*0.102)),0)+IF(F514="JEOF",IF(L514&gt;15,0,IF(J514&gt;15,(16-L514)*0.102,((16-L514)-(16-J514))*0.102)),0)+IF(F514="JnPČ",IF(L514&gt;15,0,IF(J514&gt;15,(16-L514)*0.153,((16-L514)-(16-J514))*0.153)),0)+IF(F514="JnEČ",IF(L514&gt;15,0,IF(J514&gt;15,(16-L514)*0.0765,((16-L514)-(16-J514))*0.0765)),0)+IF(F514="JčPČ",IF(L514&gt;15,0,IF(J514&gt;15,(16-L514)*0.06375,((16-L514)-(16-J514))*0.06375)),0)+IF(F514="JčEČ",IF(L514&gt;15,0,IF(J514&gt;15,(16-L514)*0.051,((16-L514)-(16-J514))*0.051)),0)+IF(F514="NEAK",IF(L514&gt;23,0,IF(J514&gt;23,(24-L514)*0.03444,((24-L514)-(24-J514))*0.03444)),0))</f>
        <v>0</v>
      </c>
      <c r="Q514" s="11">
        <f t="shared" ref="Q514" si="183">IF(ISERROR(P514*100/N514),0,(P514*100/N514))</f>
        <v>0</v>
      </c>
      <c r="R514" s="10">
        <f t="shared" ref="R514:R523" si="184">IF(Q514&lt;=30,O514+P514,O514+O514*0.3)*IF(G514=1,0.4,IF(G514=2,0.75,IF(G514="1 (kas 4 m. 1 k. nerengiamos)",0.52,1)))*IF(D514="olimpinė",1,IF(M514="Ne",0.5,1))*IF(OR(A$5="Lietuvos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federacija"),IF(OR(J514&lt;8,K514&lt;16),0,1),1)*E514*IF(I514&lt;=1,1,1/I514)*IF(OR(A$5="Lietuvos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14" s="8"/>
    </row>
    <row r="515" spans="1:19">
      <c r="A515" s="61">
        <v>2</v>
      </c>
      <c r="B515" s="61"/>
      <c r="C515" s="12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3">
        <f t="shared" si="180"/>
        <v>0</v>
      </c>
      <c r="O515" s="9">
        <f t="shared" si="181"/>
        <v>0</v>
      </c>
      <c r="P515" s="4">
        <f t="shared" ref="P515:P523" si="185">IF(O515=0,0,IF(F515="OŽ",IF(L515&gt;35,0,IF(J515&gt;35,(36-L515)*1.836,((36-L515)-(36-J515))*1.836)),0)+IF(F515="PČ",IF(L515&gt;31,0,IF(J515&gt;31,(32-L515)*1.347,((32-L515)-(32-J515))*1.347)),0)+ IF(F515="PČneol",IF(L515&gt;15,0,IF(J515&gt;15,(16-L515)*0.255,((16-L515)-(16-J515))*0.255)),0)+IF(F515="PŽ",IF(L515&gt;31,0,IF(J515&gt;31,(32-L515)*0.255,((32-L515)-(32-J515))*0.255)),0)+IF(F515="EČ",IF(L515&gt;23,0,IF(J515&gt;23,(24-L515)*0.612,((24-L515)-(24-J515))*0.612)),0)+IF(F515="EČneol",IF(L515&gt;7,0,IF(J515&gt;7,(8-L515)*0.204,((8-L515)-(8-J515))*0.204)),0)+IF(F515="EŽ",IF(L515&gt;23,0,IF(J515&gt;23,(24-L515)*0.204,((24-L515)-(24-J515))*0.204)),0)+IF(F515="PT",IF(L515&gt;31,0,IF(J515&gt;31,(32-L515)*0.204,((32-L515)-(32-J515))*0.204)),0)+IF(F515="JOŽ",IF(L515&gt;23,0,IF(J515&gt;23,(24-L515)*0.255,((24-L515)-(24-J515))*0.255)),0)+IF(F515="JPČ",IF(L515&gt;23,0,IF(J515&gt;23,(24-L515)*0.204,((24-L515)-(24-J515))*0.204)),0)+IF(F515="JEČ",IF(L515&gt;15,0,IF(J515&gt;15,(16-L515)*0.102,((16-L515)-(16-J515))*0.102)),0)+IF(F515="JEOF",IF(L515&gt;15,0,IF(J515&gt;15,(16-L515)*0.102,((16-L515)-(16-J515))*0.102)),0)+IF(F515="JnPČ",IF(L515&gt;15,0,IF(J515&gt;15,(16-L515)*0.153,((16-L515)-(16-J515))*0.153)),0)+IF(F515="JnEČ",IF(L515&gt;15,0,IF(J515&gt;15,(16-L515)*0.0765,((16-L515)-(16-J515))*0.0765)),0)+IF(F515="JčPČ",IF(L515&gt;15,0,IF(J515&gt;15,(16-L515)*0.06375,((16-L515)-(16-J515))*0.06375)),0)+IF(F515="JčEČ",IF(L515&gt;15,0,IF(J515&gt;15,(16-L515)*0.051,((16-L515)-(16-J515))*0.051)),0)+IF(F515="NEAK",IF(L515&gt;23,0,IF(J515&gt;23,(24-L515)*0.03444,((24-L515)-(24-J515))*0.03444)),0))</f>
        <v>0</v>
      </c>
      <c r="Q515" s="11">
        <f t="shared" ref="Q515:Q523" si="186">IF(ISERROR(P515*100/N515),0,(P515*100/N515))</f>
        <v>0</v>
      </c>
      <c r="R515" s="10">
        <f t="shared" si="184"/>
        <v>0</v>
      </c>
      <c r="S515" s="8"/>
    </row>
    <row r="516" spans="1:19">
      <c r="A516" s="61">
        <v>3</v>
      </c>
      <c r="B516" s="61"/>
      <c r="C516" s="12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3">
        <f t="shared" si="180"/>
        <v>0</v>
      </c>
      <c r="O516" s="9">
        <f t="shared" si="181"/>
        <v>0</v>
      </c>
      <c r="P516" s="4">
        <f t="shared" si="185"/>
        <v>0</v>
      </c>
      <c r="Q516" s="11">
        <f t="shared" si="186"/>
        <v>0</v>
      </c>
      <c r="R516" s="10">
        <f t="shared" si="184"/>
        <v>0</v>
      </c>
      <c r="S516" s="8"/>
    </row>
    <row r="517" spans="1:19">
      <c r="A517" s="61">
        <v>4</v>
      </c>
      <c r="B517" s="61"/>
      <c r="C517" s="12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3">
        <f t="shared" si="180"/>
        <v>0</v>
      </c>
      <c r="O517" s="9">
        <f t="shared" si="181"/>
        <v>0</v>
      </c>
      <c r="P517" s="4">
        <f t="shared" si="185"/>
        <v>0</v>
      </c>
      <c r="Q517" s="11">
        <f t="shared" si="186"/>
        <v>0</v>
      </c>
      <c r="R517" s="10">
        <f t="shared" si="184"/>
        <v>0</v>
      </c>
      <c r="S517" s="8"/>
    </row>
    <row r="518" spans="1:19">
      <c r="A518" s="61">
        <v>5</v>
      </c>
      <c r="B518" s="61"/>
      <c r="C518" s="12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3">
        <f t="shared" si="180"/>
        <v>0</v>
      </c>
      <c r="O518" s="9">
        <f t="shared" si="181"/>
        <v>0</v>
      </c>
      <c r="P518" s="4">
        <f t="shared" si="185"/>
        <v>0</v>
      </c>
      <c r="Q518" s="11">
        <f t="shared" si="186"/>
        <v>0</v>
      </c>
      <c r="R518" s="10">
        <f t="shared" si="184"/>
        <v>0</v>
      </c>
      <c r="S518" s="8"/>
    </row>
    <row r="519" spans="1:19">
      <c r="A519" s="61">
        <v>6</v>
      </c>
      <c r="B519" s="61"/>
      <c r="C519" s="12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3">
        <f t="shared" si="180"/>
        <v>0</v>
      </c>
      <c r="O519" s="9">
        <f t="shared" si="181"/>
        <v>0</v>
      </c>
      <c r="P519" s="4">
        <f t="shared" si="185"/>
        <v>0</v>
      </c>
      <c r="Q519" s="11">
        <f t="shared" si="186"/>
        <v>0</v>
      </c>
      <c r="R519" s="10">
        <f t="shared" si="184"/>
        <v>0</v>
      </c>
      <c r="S519" s="8"/>
    </row>
    <row r="520" spans="1:19">
      <c r="A520" s="61">
        <v>7</v>
      </c>
      <c r="B520" s="61"/>
      <c r="C520" s="12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3">
        <f t="shared" si="180"/>
        <v>0</v>
      </c>
      <c r="O520" s="9">
        <f t="shared" si="181"/>
        <v>0</v>
      </c>
      <c r="P520" s="4">
        <f t="shared" si="185"/>
        <v>0</v>
      </c>
      <c r="Q520" s="11">
        <f t="shared" si="186"/>
        <v>0</v>
      </c>
      <c r="R520" s="10">
        <f t="shared" si="184"/>
        <v>0</v>
      </c>
      <c r="S520" s="8"/>
    </row>
    <row r="521" spans="1:19">
      <c r="A521" s="61">
        <v>8</v>
      </c>
      <c r="B521" s="61"/>
      <c r="C521" s="12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3">
        <f t="shared" si="180"/>
        <v>0</v>
      </c>
      <c r="O521" s="9">
        <f t="shared" si="181"/>
        <v>0</v>
      </c>
      <c r="P521" s="4">
        <f t="shared" si="185"/>
        <v>0</v>
      </c>
      <c r="Q521" s="11">
        <f t="shared" si="186"/>
        <v>0</v>
      </c>
      <c r="R521" s="10">
        <f t="shared" si="184"/>
        <v>0</v>
      </c>
      <c r="S521" s="8"/>
    </row>
    <row r="522" spans="1:19">
      <c r="A522" s="61">
        <v>9</v>
      </c>
      <c r="B522" s="61"/>
      <c r="C522" s="12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3">
        <f t="shared" si="180"/>
        <v>0</v>
      </c>
      <c r="O522" s="9">
        <f t="shared" si="181"/>
        <v>0</v>
      </c>
      <c r="P522" s="4">
        <f t="shared" si="185"/>
        <v>0</v>
      </c>
      <c r="Q522" s="11">
        <f t="shared" si="186"/>
        <v>0</v>
      </c>
      <c r="R522" s="10">
        <f t="shared" si="184"/>
        <v>0</v>
      </c>
      <c r="S522" s="8"/>
    </row>
    <row r="523" spans="1:19">
      <c r="A523" s="61">
        <v>10</v>
      </c>
      <c r="B523" s="61"/>
      <c r="C523" s="12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3">
        <f t="shared" si="180"/>
        <v>0</v>
      </c>
      <c r="O523" s="9">
        <f t="shared" si="181"/>
        <v>0</v>
      </c>
      <c r="P523" s="4">
        <f t="shared" si="185"/>
        <v>0</v>
      </c>
      <c r="Q523" s="11">
        <f t="shared" si="186"/>
        <v>0</v>
      </c>
      <c r="R523" s="10">
        <f t="shared" si="184"/>
        <v>0</v>
      </c>
      <c r="S523" s="8"/>
    </row>
    <row r="524" spans="1:19" ht="15" customHeight="1">
      <c r="A524" s="74" t="s">
        <v>45</v>
      </c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6"/>
      <c r="R524" s="10">
        <f>SUM(R514:R523)</f>
        <v>0</v>
      </c>
      <c r="S524" s="8"/>
    </row>
    <row r="525" spans="1:19" ht="15.75">
      <c r="A525" s="24" t="s">
        <v>46</v>
      </c>
      <c r="B525" s="2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6"/>
      <c r="S525" s="8"/>
    </row>
    <row r="526" spans="1:19">
      <c r="A526" s="49" t="s">
        <v>55</v>
      </c>
      <c r="B526" s="49"/>
      <c r="C526" s="49"/>
      <c r="D526" s="49"/>
      <c r="E526" s="49"/>
      <c r="F526" s="49"/>
      <c r="G526" s="49"/>
      <c r="H526" s="49"/>
      <c r="I526" s="49"/>
      <c r="J526" s="15"/>
      <c r="K526" s="15"/>
      <c r="L526" s="15"/>
      <c r="M526" s="15"/>
      <c r="N526" s="15"/>
      <c r="O526" s="15"/>
      <c r="P526" s="15"/>
      <c r="Q526" s="15"/>
      <c r="R526" s="16"/>
      <c r="S526" s="8"/>
    </row>
    <row r="527" spans="1:19" s="8" customFormat="1">
      <c r="A527" s="49"/>
      <c r="B527" s="49"/>
      <c r="C527" s="49"/>
      <c r="D527" s="49"/>
      <c r="E527" s="49"/>
      <c r="F527" s="49"/>
      <c r="G527" s="49"/>
      <c r="H527" s="49"/>
      <c r="I527" s="49"/>
      <c r="J527" s="15"/>
      <c r="K527" s="15"/>
      <c r="L527" s="15"/>
      <c r="M527" s="15"/>
      <c r="N527" s="15"/>
      <c r="O527" s="15"/>
      <c r="P527" s="15"/>
      <c r="Q527" s="15"/>
      <c r="R527" s="16"/>
    </row>
    <row r="528" spans="1:19" ht="13.9" customHeight="1">
      <c r="A528" s="77" t="s">
        <v>167</v>
      </c>
      <c r="B528" s="78"/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57"/>
      <c r="R528" s="8"/>
      <c r="S528" s="8"/>
    </row>
    <row r="529" spans="1:19" ht="15.6" customHeight="1">
      <c r="A529" s="79" t="s">
        <v>27</v>
      </c>
      <c r="B529" s="80"/>
      <c r="C529" s="8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7"/>
      <c r="R529" s="8"/>
      <c r="S529" s="8"/>
    </row>
    <row r="530" spans="1:19" ht="13.9" customHeight="1">
      <c r="A530" s="81" t="s">
        <v>48</v>
      </c>
      <c r="B530" s="82"/>
      <c r="C530" s="82"/>
      <c r="D530" s="82"/>
      <c r="E530" s="82"/>
      <c r="F530" s="82"/>
      <c r="G530" s="82"/>
      <c r="H530" s="82"/>
      <c r="I530" s="82"/>
      <c r="J530" s="82"/>
      <c r="K530" s="82"/>
      <c r="L530" s="82"/>
      <c r="M530" s="82"/>
      <c r="N530" s="82"/>
      <c r="O530" s="82"/>
      <c r="P530" s="82"/>
      <c r="Q530" s="57"/>
      <c r="R530" s="8"/>
      <c r="S530" s="8"/>
    </row>
    <row r="531" spans="1:19">
      <c r="A531" s="61">
        <v>1</v>
      </c>
      <c r="B531" s="61"/>
      <c r="C531" s="12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3">
        <f t="shared" ref="N531:N540" si="187">(IF(F531="OŽ",IF(L531=1,550.8,IF(L531=2,426.38,IF(L531=3,342.14,IF(L531=4,181.44,IF(L531=5,168.48,IF(L531=6,155.52,IF(L531=7,148.5,IF(L531=8,144,0))))))))+IF(L531&lt;=8,0,IF(L531&lt;=16,137.7,IF(L531&lt;=24,108,IF(L531&lt;=32,80.1,IF(L531&lt;=36,52.2,0)))))-IF(L531&lt;=8,0,IF(L531&lt;=16,(L531-9)*2.754,IF(L531&lt;=24,(L531-17)* 2.754,IF(L531&lt;=32,(L531-25)* 2.754,IF(L531&lt;=36,(L531-33)*2.754,0))))),0)+IF(F531="PČ",IF(L531=1,449,IF(L531=2,314.6,IF(L531=3,238,IF(L531=4,172,IF(L531=5,159,IF(L531=6,145,IF(L531=7,132,IF(L531=8,119,0))))))))+IF(L531&lt;=8,0,IF(L531&lt;=16,88,IF(L531&lt;=24,55,IF(L531&lt;=32,22,0))))-IF(L531&lt;=8,0,IF(L531&lt;=16,(L531-9)*2.245,IF(L531&lt;=24,(L531-17)*2.245,IF(L531&lt;=32,(L531-25)*2.245,0)))),0)+IF(F531="PČneol",IF(L531=1,85,IF(L531=2,64.61,IF(L531=3,50.76,IF(L531=4,16.25,IF(L531=5,15,IF(L531=6,13.75,IF(L531=7,12.5,IF(L531=8,11.25,0))))))))+IF(L531&lt;=8,0,IF(L531&lt;=16,9,0))-IF(L531&lt;=8,0,IF(L531&lt;=16,(L531-9)*0.425,0)),0)+IF(F531="PŽ",IF(L531=1,85,IF(L531=2,59.5,IF(L531=3,45,IF(L531=4,32.5,IF(L531=5,30,IF(L531=6,27.5,IF(L531=7,25,IF(L531=8,22.5,0))))))))+IF(L531&lt;=8,0,IF(L531&lt;=16,19,IF(L531&lt;=24,13,IF(L531&lt;=32,8,0))))-IF(L531&lt;=8,0,IF(L531&lt;=16,(L531-9)*0.425,IF(L531&lt;=24,(L531-17)*0.425,IF(L531&lt;=32,(L531-25)*0.425,0)))),0)+IF(F531="EČ",IF(L531=1,204,IF(L531=2,156.24,IF(L531=3,123.84,IF(L531=4,72,IF(L531=5,66,IF(L531=6,60,IF(L531=7,54,IF(L531=8,48,0))))))))+IF(L531&lt;=8,0,IF(L531&lt;=16,40,IF(L531&lt;=24,25,0)))-IF(L531&lt;=8,0,IF(L531&lt;=16,(L531-9)*1.02,IF(L531&lt;=24,(L531-17)*1.02,0))),0)+IF(F531="EČneol",IF(L531=1,68,IF(L531=2,51.69,IF(L531=3,40.61,IF(L531=4,13,IF(L531=5,12,IF(L531=6,11,IF(L531=7,10,IF(L531=8,9,0)))))))))+IF(F531="EŽ",IF(L531=1,68,IF(L531=2,47.6,IF(L531=3,36,IF(L531=4,18,IF(L531=5,16.5,IF(L531=6,15,IF(L531=7,13.5,IF(L531=8,12,0))))))))+IF(L531&lt;=8,0,IF(L531&lt;=16,10,IF(L531&lt;=24,6,0)))-IF(L531&lt;=8,0,IF(L531&lt;=16,(L531-9)*0.34,IF(L531&lt;=24,(L531-17)*0.34,0))),0)+IF(F531="PT",IF(L531=1,68,IF(L531=2,52.08,IF(L531=3,41.28,IF(L531=4,24,IF(L531=5,22,IF(L531=6,20,IF(L531=7,18,IF(L531=8,16,0))))))))+IF(L531&lt;=8,0,IF(L531&lt;=16,13,IF(L531&lt;=24,9,IF(L531&lt;=32,4,0))))-IF(L531&lt;=8,0,IF(L531&lt;=16,(L531-9)*0.34,IF(L531&lt;=24,(L531-17)*0.34,IF(L531&lt;=32,(L531-25)*0.34,0)))),0)+IF(F531="JOŽ",IF(L531=1,85,IF(L531=2,59.5,IF(L531=3,45,IF(L531=4,32.5,IF(L531=5,30,IF(L531=6,27.5,IF(L531=7,25,IF(L531=8,22.5,0))))))))+IF(L531&lt;=8,0,IF(L531&lt;=16,19,IF(L531&lt;=24,13,0)))-IF(L531&lt;=8,0,IF(L531&lt;=16,(L531-9)*0.425,IF(L531&lt;=24,(L531-17)*0.425,0))),0)+IF(F531="JPČ",IF(L531=1,68,IF(L531=2,47.6,IF(L531=3,36,IF(L531=4,26,IF(L531=5,24,IF(L531=6,22,IF(L531=7,20,IF(L531=8,18,0))))))))+IF(L531&lt;=8,0,IF(L531&lt;=16,13,IF(L531&lt;=24,9,0)))-IF(L531&lt;=8,0,IF(L531&lt;=16,(L531-9)*0.34,IF(L531&lt;=24,(L531-17)*0.34,0))),0)+IF(F531="JEČ",IF(L531=1,34,IF(L531=2,26.04,IF(L531=3,20.6,IF(L531=4,12,IF(L531=5,11,IF(L531=6,10,IF(L531=7,9,IF(L531=8,8,0))))))))+IF(L531&lt;=8,0,IF(L531&lt;=16,6,0))-IF(L531&lt;=8,0,IF(L531&lt;=16,(L531-9)*0.17,0)),0)+IF(F531="JEOF",IF(L531=1,34,IF(L531=2,26.04,IF(L531=3,20.6,IF(L531=4,12,IF(L531=5,11,IF(L531=6,10,IF(L531=7,9,IF(L531=8,8,0))))))))+IF(L531&lt;=8,0,IF(L531&lt;=16,6,0))-IF(L531&lt;=8,0,IF(L531&lt;=16,(L531-9)*0.17,0)),0)+IF(F531="JnPČ",IF(L531=1,51,IF(L531=2,35.7,IF(L531=3,27,IF(L531=4,19.5,IF(L531=5,18,IF(L531=6,16.5,IF(L531=7,15,IF(L531=8,13.5,0))))))))+IF(L531&lt;=8,0,IF(L531&lt;=16,10,0))-IF(L531&lt;=8,0,IF(L531&lt;=16,(L531-9)*0.255,0)),0)+IF(F531="JnEČ",IF(L531=1,25.5,IF(L531=2,19.53,IF(L531=3,15.48,IF(L531=4,9,IF(L531=5,8.25,IF(L531=6,7.5,IF(L531=7,6.75,IF(L531=8,6,0))))))))+IF(L531&lt;=8,0,IF(L531&lt;=16,5,0))-IF(L531&lt;=8,0,IF(L531&lt;=16,(L531-9)*0.1275,0)),0)+IF(F531="JčPČ",IF(L531=1,21.25,IF(L531=2,14.5,IF(L531=3,11.5,IF(L531=4,7,IF(L531=5,6.5,IF(L531=6,6,IF(L531=7,5.5,IF(L531=8,5,0))))))))+IF(L531&lt;=8,0,IF(L531&lt;=16,4,0))-IF(L531&lt;=8,0,IF(L531&lt;=16,(L531-9)*0.10625,0)),0)+IF(F531="JčEČ",IF(L531=1,17,IF(L531=2,13.02,IF(L531=3,10.32,IF(L531=4,6,IF(L531=5,5.5,IF(L531=6,5,IF(L531=7,4.5,IF(L531=8,4,0))))))))+IF(L531&lt;=8,0,IF(L531&lt;=16,3,0))-IF(L531&lt;=8,0,IF(L531&lt;=16,(L531-9)*0.085,0)),0)+IF(F531="NEAK",IF(L531=1,11.48,IF(L531=2,8.79,IF(L531=3,6.97,IF(L531=4,4.05,IF(L531=5,3.71,IF(L531=6,3.38,IF(L531=7,3.04,IF(L531=8,2.7,0))))))))+IF(L531&lt;=8,0,IF(L531&lt;=16,2,IF(L531&lt;=24,1.3,0)))-IF(L531&lt;=8,0,IF(L531&lt;=16,(L531-9)*0.0574,IF(L531&lt;=24,(L531-17)*0.0574,0))),0))*IF(L531&lt;0,1,IF(OR(F531="PČ",F531="PŽ",F531="PT"),IF(J531&lt;32,J531/32,1),1))* IF(L531&lt;0,1,IF(OR(F531="EČ",F531="EŽ",F531="JOŽ",F531="JPČ",F531="NEAK"),IF(J531&lt;24,J531/24,1),1))*IF(L531&lt;0,1,IF(OR(F531="PČneol",F531="JEČ",F531="JEOF",F531="JnPČ",F531="JnEČ",F531="JčPČ",F531="JčEČ"),IF(J531&lt;16,J531/16,1),1))*IF(L531&lt;0,1,IF(F531="EČneol",IF(J531&lt;8,J531/8,1),1))</f>
        <v>0</v>
      </c>
      <c r="O531" s="9">
        <f t="shared" ref="O531:O540" si="188">IF(F531="OŽ",N531,IF(H531="Ne",IF(J531*0.3&lt;J531-L531,N531,0),IF(J531*0.1&lt;J531-L531,N531,0)))</f>
        <v>0</v>
      </c>
      <c r="P531" s="4">
        <f t="shared" ref="P531" si="189">IF(O531=0,0,IF(F531="OŽ",IF(L531&gt;35,0,IF(J531&gt;35,(36-L531)*1.836,((36-L531)-(36-J531))*1.836)),0)+IF(F531="PČ",IF(L531&gt;31,0,IF(J531&gt;31,(32-L531)*1.347,((32-L531)-(32-J531))*1.347)),0)+ IF(F531="PČneol",IF(L531&gt;15,0,IF(J531&gt;15,(16-L531)*0.255,((16-L531)-(16-J531))*0.255)),0)+IF(F531="PŽ",IF(L531&gt;31,0,IF(J531&gt;31,(32-L531)*0.255,((32-L531)-(32-J531))*0.255)),0)+IF(F531="EČ",IF(L531&gt;23,0,IF(J531&gt;23,(24-L531)*0.612,((24-L531)-(24-J531))*0.612)),0)+IF(F531="EČneol",IF(L531&gt;7,0,IF(J531&gt;7,(8-L531)*0.204,((8-L531)-(8-J531))*0.204)),0)+IF(F531="EŽ",IF(L531&gt;23,0,IF(J531&gt;23,(24-L531)*0.204,((24-L531)-(24-J531))*0.204)),0)+IF(F531="PT",IF(L531&gt;31,0,IF(J531&gt;31,(32-L531)*0.204,((32-L531)-(32-J531))*0.204)),0)+IF(F531="JOŽ",IF(L531&gt;23,0,IF(J531&gt;23,(24-L531)*0.255,((24-L531)-(24-J531))*0.255)),0)+IF(F531="JPČ",IF(L531&gt;23,0,IF(J531&gt;23,(24-L531)*0.204,((24-L531)-(24-J531))*0.204)),0)+IF(F531="JEČ",IF(L531&gt;15,0,IF(J531&gt;15,(16-L531)*0.102,((16-L531)-(16-J531))*0.102)),0)+IF(F531="JEOF",IF(L531&gt;15,0,IF(J531&gt;15,(16-L531)*0.102,((16-L531)-(16-J531))*0.102)),0)+IF(F531="JnPČ",IF(L531&gt;15,0,IF(J531&gt;15,(16-L531)*0.153,((16-L531)-(16-J531))*0.153)),0)+IF(F531="JnEČ",IF(L531&gt;15,0,IF(J531&gt;15,(16-L531)*0.0765,((16-L531)-(16-J531))*0.0765)),0)+IF(F531="JčPČ",IF(L531&gt;15,0,IF(J531&gt;15,(16-L531)*0.06375,((16-L531)-(16-J531))*0.06375)),0)+IF(F531="JčEČ",IF(L531&gt;15,0,IF(J531&gt;15,(16-L531)*0.051,((16-L531)-(16-J531))*0.051)),0)+IF(F531="NEAK",IF(L531&gt;23,0,IF(J531&gt;23,(24-L531)*0.03444,((24-L531)-(24-J531))*0.03444)),0))</f>
        <v>0</v>
      </c>
      <c r="Q531" s="11">
        <f t="shared" ref="Q531" si="190">IF(ISERROR(P531*100/N531),0,(P531*100/N531))</f>
        <v>0</v>
      </c>
      <c r="R531" s="10">
        <f t="shared" ref="R531:R540" si="191">IF(Q531&lt;=30,O531+P531,O531+O531*0.3)*IF(G531=1,0.4,IF(G531=2,0.75,IF(G531="1 (kas 4 m. 1 k. nerengiamos)",0.52,1)))*IF(D531="olimpinė",1,IF(M531="Ne",0.5,1))*IF(OR(A$5="Lietuvos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federacija"),IF(OR(J531&lt;8,K531&lt;16),0,1),1)*E531*IF(I531&lt;=1,1,1/I531)*IF(OR(A$5="Lietuvos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31" s="8"/>
    </row>
    <row r="532" spans="1:19">
      <c r="A532" s="61">
        <v>2</v>
      </c>
      <c r="B532" s="61"/>
      <c r="C532" s="12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3">
        <f t="shared" si="187"/>
        <v>0</v>
      </c>
      <c r="O532" s="9">
        <f t="shared" si="188"/>
        <v>0</v>
      </c>
      <c r="P532" s="4">
        <f t="shared" ref="P532:P540" si="192">IF(O532=0,0,IF(F532="OŽ",IF(L532&gt;35,0,IF(J532&gt;35,(36-L532)*1.836,((36-L532)-(36-J532))*1.836)),0)+IF(F532="PČ",IF(L532&gt;31,0,IF(J532&gt;31,(32-L532)*1.347,((32-L532)-(32-J532))*1.347)),0)+ IF(F532="PČneol",IF(L532&gt;15,0,IF(J532&gt;15,(16-L532)*0.255,((16-L532)-(16-J532))*0.255)),0)+IF(F532="PŽ",IF(L532&gt;31,0,IF(J532&gt;31,(32-L532)*0.255,((32-L532)-(32-J532))*0.255)),0)+IF(F532="EČ",IF(L532&gt;23,0,IF(J532&gt;23,(24-L532)*0.612,((24-L532)-(24-J532))*0.612)),0)+IF(F532="EČneol",IF(L532&gt;7,0,IF(J532&gt;7,(8-L532)*0.204,((8-L532)-(8-J532))*0.204)),0)+IF(F532="EŽ",IF(L532&gt;23,0,IF(J532&gt;23,(24-L532)*0.204,((24-L532)-(24-J532))*0.204)),0)+IF(F532="PT",IF(L532&gt;31,0,IF(J532&gt;31,(32-L532)*0.204,((32-L532)-(32-J532))*0.204)),0)+IF(F532="JOŽ",IF(L532&gt;23,0,IF(J532&gt;23,(24-L532)*0.255,((24-L532)-(24-J532))*0.255)),0)+IF(F532="JPČ",IF(L532&gt;23,0,IF(J532&gt;23,(24-L532)*0.204,((24-L532)-(24-J532))*0.204)),0)+IF(F532="JEČ",IF(L532&gt;15,0,IF(J532&gt;15,(16-L532)*0.102,((16-L532)-(16-J532))*0.102)),0)+IF(F532="JEOF",IF(L532&gt;15,0,IF(J532&gt;15,(16-L532)*0.102,((16-L532)-(16-J532))*0.102)),0)+IF(F532="JnPČ",IF(L532&gt;15,0,IF(J532&gt;15,(16-L532)*0.153,((16-L532)-(16-J532))*0.153)),0)+IF(F532="JnEČ",IF(L532&gt;15,0,IF(J532&gt;15,(16-L532)*0.0765,((16-L532)-(16-J532))*0.0765)),0)+IF(F532="JčPČ",IF(L532&gt;15,0,IF(J532&gt;15,(16-L532)*0.06375,((16-L532)-(16-J532))*0.06375)),0)+IF(F532="JčEČ",IF(L532&gt;15,0,IF(J532&gt;15,(16-L532)*0.051,((16-L532)-(16-J532))*0.051)),0)+IF(F532="NEAK",IF(L532&gt;23,0,IF(J532&gt;23,(24-L532)*0.03444,((24-L532)-(24-J532))*0.03444)),0))</f>
        <v>0</v>
      </c>
      <c r="Q532" s="11">
        <f t="shared" ref="Q532:Q540" si="193">IF(ISERROR(P532*100/N532),0,(P532*100/N532))</f>
        <v>0</v>
      </c>
      <c r="R532" s="10">
        <f t="shared" si="191"/>
        <v>0</v>
      </c>
      <c r="S532" s="8"/>
    </row>
    <row r="533" spans="1:19">
      <c r="A533" s="61">
        <v>3</v>
      </c>
      <c r="B533" s="61"/>
      <c r="C533" s="12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3">
        <f t="shared" si="187"/>
        <v>0</v>
      </c>
      <c r="O533" s="9">
        <f t="shared" si="188"/>
        <v>0</v>
      </c>
      <c r="P533" s="4">
        <f t="shared" si="192"/>
        <v>0</v>
      </c>
      <c r="Q533" s="11">
        <f t="shared" si="193"/>
        <v>0</v>
      </c>
      <c r="R533" s="10">
        <f t="shared" si="191"/>
        <v>0</v>
      </c>
      <c r="S533" s="8"/>
    </row>
    <row r="534" spans="1:19">
      <c r="A534" s="61">
        <v>4</v>
      </c>
      <c r="B534" s="61"/>
      <c r="C534" s="12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3">
        <f t="shared" si="187"/>
        <v>0</v>
      </c>
      <c r="O534" s="9">
        <f t="shared" si="188"/>
        <v>0</v>
      </c>
      <c r="P534" s="4">
        <f t="shared" si="192"/>
        <v>0</v>
      </c>
      <c r="Q534" s="11">
        <f t="shared" si="193"/>
        <v>0</v>
      </c>
      <c r="R534" s="10">
        <f t="shared" si="191"/>
        <v>0</v>
      </c>
      <c r="S534" s="8"/>
    </row>
    <row r="535" spans="1:19">
      <c r="A535" s="61">
        <v>5</v>
      </c>
      <c r="B535" s="61"/>
      <c r="C535" s="12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3">
        <f t="shared" si="187"/>
        <v>0</v>
      </c>
      <c r="O535" s="9">
        <f t="shared" si="188"/>
        <v>0</v>
      </c>
      <c r="P535" s="4">
        <f t="shared" si="192"/>
        <v>0</v>
      </c>
      <c r="Q535" s="11">
        <f t="shared" si="193"/>
        <v>0</v>
      </c>
      <c r="R535" s="10">
        <f t="shared" si="191"/>
        <v>0</v>
      </c>
      <c r="S535" s="8"/>
    </row>
    <row r="536" spans="1:19">
      <c r="A536" s="61">
        <v>6</v>
      </c>
      <c r="B536" s="61"/>
      <c r="C536" s="12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3">
        <f t="shared" si="187"/>
        <v>0</v>
      </c>
      <c r="O536" s="9">
        <f t="shared" si="188"/>
        <v>0</v>
      </c>
      <c r="P536" s="4">
        <f t="shared" si="192"/>
        <v>0</v>
      </c>
      <c r="Q536" s="11">
        <f t="shared" si="193"/>
        <v>0</v>
      </c>
      <c r="R536" s="10">
        <f t="shared" si="191"/>
        <v>0</v>
      </c>
      <c r="S536" s="8"/>
    </row>
    <row r="537" spans="1:19">
      <c r="A537" s="61">
        <v>7</v>
      </c>
      <c r="B537" s="61"/>
      <c r="C537" s="12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3">
        <f t="shared" si="187"/>
        <v>0</v>
      </c>
      <c r="O537" s="9">
        <f t="shared" si="188"/>
        <v>0</v>
      </c>
      <c r="P537" s="4">
        <f t="shared" si="192"/>
        <v>0</v>
      </c>
      <c r="Q537" s="11">
        <f t="shared" si="193"/>
        <v>0</v>
      </c>
      <c r="R537" s="10">
        <f t="shared" si="191"/>
        <v>0</v>
      </c>
      <c r="S537" s="8"/>
    </row>
    <row r="538" spans="1:19">
      <c r="A538" s="61">
        <v>8</v>
      </c>
      <c r="B538" s="61"/>
      <c r="C538" s="12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3">
        <f t="shared" si="187"/>
        <v>0</v>
      </c>
      <c r="O538" s="9">
        <f t="shared" si="188"/>
        <v>0</v>
      </c>
      <c r="P538" s="4">
        <f t="shared" si="192"/>
        <v>0</v>
      </c>
      <c r="Q538" s="11">
        <f t="shared" si="193"/>
        <v>0</v>
      </c>
      <c r="R538" s="10">
        <f t="shared" si="191"/>
        <v>0</v>
      </c>
      <c r="S538" s="8"/>
    </row>
    <row r="539" spans="1:19">
      <c r="A539" s="61">
        <v>9</v>
      </c>
      <c r="B539" s="61"/>
      <c r="C539" s="12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3">
        <f t="shared" si="187"/>
        <v>0</v>
      </c>
      <c r="O539" s="9">
        <f t="shared" si="188"/>
        <v>0</v>
      </c>
      <c r="P539" s="4">
        <f t="shared" si="192"/>
        <v>0</v>
      </c>
      <c r="Q539" s="11">
        <f t="shared" si="193"/>
        <v>0</v>
      </c>
      <c r="R539" s="10">
        <f t="shared" si="191"/>
        <v>0</v>
      </c>
      <c r="S539" s="8"/>
    </row>
    <row r="540" spans="1:19">
      <c r="A540" s="61">
        <v>10</v>
      </c>
      <c r="B540" s="61"/>
      <c r="C540" s="12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3">
        <f t="shared" si="187"/>
        <v>0</v>
      </c>
      <c r="O540" s="9">
        <f t="shared" si="188"/>
        <v>0</v>
      </c>
      <c r="P540" s="4">
        <f t="shared" si="192"/>
        <v>0</v>
      </c>
      <c r="Q540" s="11">
        <f t="shared" si="193"/>
        <v>0</v>
      </c>
      <c r="R540" s="10">
        <f t="shared" si="191"/>
        <v>0</v>
      </c>
      <c r="S540" s="8"/>
    </row>
    <row r="541" spans="1:19" ht="13.9" customHeight="1">
      <c r="A541" s="74" t="s">
        <v>45</v>
      </c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6"/>
      <c r="R541" s="10">
        <f>SUM(R531:R540)</f>
        <v>0</v>
      </c>
      <c r="S541" s="8"/>
    </row>
    <row r="542" spans="1:19" ht="15.75">
      <c r="A542" s="24" t="s">
        <v>46</v>
      </c>
      <c r="B542" s="2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6"/>
      <c r="S542" s="8"/>
    </row>
    <row r="543" spans="1:19">
      <c r="A543" s="49" t="s">
        <v>55</v>
      </c>
      <c r="B543" s="49"/>
      <c r="C543" s="49"/>
      <c r="D543" s="49"/>
      <c r="E543" s="49"/>
      <c r="F543" s="49"/>
      <c r="G543" s="49"/>
      <c r="H543" s="49"/>
      <c r="I543" s="49"/>
      <c r="J543" s="15"/>
      <c r="K543" s="15"/>
      <c r="L543" s="15"/>
      <c r="M543" s="15"/>
      <c r="N543" s="15"/>
      <c r="O543" s="15"/>
      <c r="P543" s="15"/>
      <c r="Q543" s="15"/>
      <c r="R543" s="16"/>
      <c r="S543" s="8"/>
    </row>
    <row r="544" spans="1:19" s="8" customFormat="1">
      <c r="A544" s="49"/>
      <c r="B544" s="49"/>
      <c r="C544" s="49"/>
      <c r="D544" s="49"/>
      <c r="E544" s="49"/>
      <c r="F544" s="49"/>
      <c r="G544" s="49"/>
      <c r="H544" s="49"/>
      <c r="I544" s="49"/>
      <c r="J544" s="15"/>
      <c r="K544" s="15"/>
      <c r="L544" s="15"/>
      <c r="M544" s="15"/>
      <c r="N544" s="15"/>
      <c r="O544" s="15"/>
      <c r="P544" s="15"/>
      <c r="Q544" s="15"/>
      <c r="R544" s="16"/>
    </row>
    <row r="545" spans="1:19" ht="15" customHeight="1">
      <c r="A545" s="77" t="s">
        <v>167</v>
      </c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57"/>
      <c r="R545" s="8"/>
      <c r="S545" s="8"/>
    </row>
    <row r="546" spans="1:19" ht="18" customHeight="1">
      <c r="A546" s="79" t="s">
        <v>27</v>
      </c>
      <c r="B546" s="80"/>
      <c r="C546" s="8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7"/>
      <c r="R546" s="8"/>
      <c r="S546" s="8"/>
    </row>
    <row r="547" spans="1:19" ht="15" customHeight="1">
      <c r="A547" s="81" t="s">
        <v>48</v>
      </c>
      <c r="B547" s="82"/>
      <c r="C547" s="82"/>
      <c r="D547" s="82"/>
      <c r="E547" s="82"/>
      <c r="F547" s="82"/>
      <c r="G547" s="82"/>
      <c r="H547" s="82"/>
      <c r="I547" s="82"/>
      <c r="J547" s="82"/>
      <c r="K547" s="82"/>
      <c r="L547" s="82"/>
      <c r="M547" s="82"/>
      <c r="N547" s="82"/>
      <c r="O547" s="82"/>
      <c r="P547" s="82"/>
      <c r="Q547" s="57"/>
      <c r="R547" s="8"/>
      <c r="S547" s="8"/>
    </row>
    <row r="548" spans="1:19">
      <c r="A548" s="61">
        <v>1</v>
      </c>
      <c r="B548" s="61"/>
      <c r="C548" s="12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3">
        <f t="shared" ref="N548:N557" si="194">(IF(F548="OŽ",IF(L548=1,550.8,IF(L548=2,426.38,IF(L548=3,342.14,IF(L548=4,181.44,IF(L548=5,168.48,IF(L548=6,155.52,IF(L548=7,148.5,IF(L548=8,144,0))))))))+IF(L548&lt;=8,0,IF(L548&lt;=16,137.7,IF(L548&lt;=24,108,IF(L548&lt;=32,80.1,IF(L548&lt;=36,52.2,0)))))-IF(L548&lt;=8,0,IF(L548&lt;=16,(L548-9)*2.754,IF(L548&lt;=24,(L548-17)* 2.754,IF(L548&lt;=32,(L548-25)* 2.754,IF(L548&lt;=36,(L548-33)*2.754,0))))),0)+IF(F548="PČ",IF(L548=1,449,IF(L548=2,314.6,IF(L548=3,238,IF(L548=4,172,IF(L548=5,159,IF(L548=6,145,IF(L548=7,132,IF(L548=8,119,0))))))))+IF(L548&lt;=8,0,IF(L548&lt;=16,88,IF(L548&lt;=24,55,IF(L548&lt;=32,22,0))))-IF(L548&lt;=8,0,IF(L548&lt;=16,(L548-9)*2.245,IF(L548&lt;=24,(L548-17)*2.245,IF(L548&lt;=32,(L548-25)*2.245,0)))),0)+IF(F548="PČneol",IF(L548=1,85,IF(L548=2,64.61,IF(L548=3,50.76,IF(L548=4,16.25,IF(L548=5,15,IF(L548=6,13.75,IF(L548=7,12.5,IF(L548=8,11.25,0))))))))+IF(L548&lt;=8,0,IF(L548&lt;=16,9,0))-IF(L548&lt;=8,0,IF(L548&lt;=16,(L548-9)*0.425,0)),0)+IF(F548="PŽ",IF(L548=1,85,IF(L548=2,59.5,IF(L548=3,45,IF(L548=4,32.5,IF(L548=5,30,IF(L548=6,27.5,IF(L548=7,25,IF(L548=8,22.5,0))))))))+IF(L548&lt;=8,0,IF(L548&lt;=16,19,IF(L548&lt;=24,13,IF(L548&lt;=32,8,0))))-IF(L548&lt;=8,0,IF(L548&lt;=16,(L548-9)*0.425,IF(L548&lt;=24,(L548-17)*0.425,IF(L548&lt;=32,(L548-25)*0.425,0)))),0)+IF(F548="EČ",IF(L548=1,204,IF(L548=2,156.24,IF(L548=3,123.84,IF(L548=4,72,IF(L548=5,66,IF(L548=6,60,IF(L548=7,54,IF(L548=8,48,0))))))))+IF(L548&lt;=8,0,IF(L548&lt;=16,40,IF(L548&lt;=24,25,0)))-IF(L548&lt;=8,0,IF(L548&lt;=16,(L548-9)*1.02,IF(L548&lt;=24,(L548-17)*1.02,0))),0)+IF(F548="EČneol",IF(L548=1,68,IF(L548=2,51.69,IF(L548=3,40.61,IF(L548=4,13,IF(L548=5,12,IF(L548=6,11,IF(L548=7,10,IF(L548=8,9,0)))))))))+IF(F548="EŽ",IF(L548=1,68,IF(L548=2,47.6,IF(L548=3,36,IF(L548=4,18,IF(L548=5,16.5,IF(L548=6,15,IF(L548=7,13.5,IF(L548=8,12,0))))))))+IF(L548&lt;=8,0,IF(L548&lt;=16,10,IF(L548&lt;=24,6,0)))-IF(L548&lt;=8,0,IF(L548&lt;=16,(L548-9)*0.34,IF(L548&lt;=24,(L548-17)*0.34,0))),0)+IF(F548="PT",IF(L548=1,68,IF(L548=2,52.08,IF(L548=3,41.28,IF(L548=4,24,IF(L548=5,22,IF(L548=6,20,IF(L548=7,18,IF(L548=8,16,0))))))))+IF(L548&lt;=8,0,IF(L548&lt;=16,13,IF(L548&lt;=24,9,IF(L548&lt;=32,4,0))))-IF(L548&lt;=8,0,IF(L548&lt;=16,(L548-9)*0.34,IF(L548&lt;=24,(L548-17)*0.34,IF(L548&lt;=32,(L548-25)*0.34,0)))),0)+IF(F548="JOŽ",IF(L548=1,85,IF(L548=2,59.5,IF(L548=3,45,IF(L548=4,32.5,IF(L548=5,30,IF(L548=6,27.5,IF(L548=7,25,IF(L548=8,22.5,0))))))))+IF(L548&lt;=8,0,IF(L548&lt;=16,19,IF(L548&lt;=24,13,0)))-IF(L548&lt;=8,0,IF(L548&lt;=16,(L548-9)*0.425,IF(L548&lt;=24,(L548-17)*0.425,0))),0)+IF(F548="JPČ",IF(L548=1,68,IF(L548=2,47.6,IF(L548=3,36,IF(L548=4,26,IF(L548=5,24,IF(L548=6,22,IF(L548=7,20,IF(L548=8,18,0))))))))+IF(L548&lt;=8,0,IF(L548&lt;=16,13,IF(L548&lt;=24,9,0)))-IF(L548&lt;=8,0,IF(L548&lt;=16,(L548-9)*0.34,IF(L548&lt;=24,(L548-17)*0.34,0))),0)+IF(F548="JEČ",IF(L548=1,34,IF(L548=2,26.04,IF(L548=3,20.6,IF(L548=4,12,IF(L548=5,11,IF(L548=6,10,IF(L548=7,9,IF(L548=8,8,0))))))))+IF(L548&lt;=8,0,IF(L548&lt;=16,6,0))-IF(L548&lt;=8,0,IF(L548&lt;=16,(L548-9)*0.17,0)),0)+IF(F548="JEOF",IF(L548=1,34,IF(L548=2,26.04,IF(L548=3,20.6,IF(L548=4,12,IF(L548=5,11,IF(L548=6,10,IF(L548=7,9,IF(L548=8,8,0))))))))+IF(L548&lt;=8,0,IF(L548&lt;=16,6,0))-IF(L548&lt;=8,0,IF(L548&lt;=16,(L548-9)*0.17,0)),0)+IF(F548="JnPČ",IF(L548=1,51,IF(L548=2,35.7,IF(L548=3,27,IF(L548=4,19.5,IF(L548=5,18,IF(L548=6,16.5,IF(L548=7,15,IF(L548=8,13.5,0))))))))+IF(L548&lt;=8,0,IF(L548&lt;=16,10,0))-IF(L548&lt;=8,0,IF(L548&lt;=16,(L548-9)*0.255,0)),0)+IF(F548="JnEČ",IF(L548=1,25.5,IF(L548=2,19.53,IF(L548=3,15.48,IF(L548=4,9,IF(L548=5,8.25,IF(L548=6,7.5,IF(L548=7,6.75,IF(L548=8,6,0))))))))+IF(L548&lt;=8,0,IF(L548&lt;=16,5,0))-IF(L548&lt;=8,0,IF(L548&lt;=16,(L548-9)*0.1275,0)),0)+IF(F548="JčPČ",IF(L548=1,21.25,IF(L548=2,14.5,IF(L548=3,11.5,IF(L548=4,7,IF(L548=5,6.5,IF(L548=6,6,IF(L548=7,5.5,IF(L548=8,5,0))))))))+IF(L548&lt;=8,0,IF(L548&lt;=16,4,0))-IF(L548&lt;=8,0,IF(L548&lt;=16,(L548-9)*0.10625,0)),0)+IF(F548="JčEČ",IF(L548=1,17,IF(L548=2,13.02,IF(L548=3,10.32,IF(L548=4,6,IF(L548=5,5.5,IF(L548=6,5,IF(L548=7,4.5,IF(L548=8,4,0))))))))+IF(L548&lt;=8,0,IF(L548&lt;=16,3,0))-IF(L548&lt;=8,0,IF(L548&lt;=16,(L548-9)*0.085,0)),0)+IF(F548="NEAK",IF(L548=1,11.48,IF(L548=2,8.79,IF(L548=3,6.97,IF(L548=4,4.05,IF(L548=5,3.71,IF(L548=6,3.38,IF(L548=7,3.04,IF(L548=8,2.7,0))))))))+IF(L548&lt;=8,0,IF(L548&lt;=16,2,IF(L548&lt;=24,1.3,0)))-IF(L548&lt;=8,0,IF(L548&lt;=16,(L548-9)*0.0574,IF(L548&lt;=24,(L548-17)*0.0574,0))),0))*IF(L548&lt;0,1,IF(OR(F548="PČ",F548="PŽ",F548="PT"),IF(J548&lt;32,J548/32,1),1))* IF(L548&lt;0,1,IF(OR(F548="EČ",F548="EŽ",F548="JOŽ",F548="JPČ",F548="NEAK"),IF(J548&lt;24,J548/24,1),1))*IF(L548&lt;0,1,IF(OR(F548="PČneol",F548="JEČ",F548="JEOF",F548="JnPČ",F548="JnEČ",F548="JčPČ",F548="JčEČ"),IF(J548&lt;16,J548/16,1),1))*IF(L548&lt;0,1,IF(F548="EČneol",IF(J548&lt;8,J548/8,1),1))</f>
        <v>0</v>
      </c>
      <c r="O548" s="9">
        <f t="shared" ref="O548:O557" si="195">IF(F548="OŽ",N548,IF(H548="Ne",IF(J548*0.3&lt;J548-L548,N548,0),IF(J548*0.1&lt;J548-L548,N548,0)))</f>
        <v>0</v>
      </c>
      <c r="P548" s="4">
        <f t="shared" ref="P548" si="196">IF(O548=0,0,IF(F548="OŽ",IF(L548&gt;35,0,IF(J548&gt;35,(36-L548)*1.836,((36-L548)-(36-J548))*1.836)),0)+IF(F548="PČ",IF(L548&gt;31,0,IF(J548&gt;31,(32-L548)*1.347,((32-L548)-(32-J548))*1.347)),0)+ IF(F548="PČneol",IF(L548&gt;15,0,IF(J548&gt;15,(16-L548)*0.255,((16-L548)-(16-J548))*0.255)),0)+IF(F548="PŽ",IF(L548&gt;31,0,IF(J548&gt;31,(32-L548)*0.255,((32-L548)-(32-J548))*0.255)),0)+IF(F548="EČ",IF(L548&gt;23,0,IF(J548&gt;23,(24-L548)*0.612,((24-L548)-(24-J548))*0.612)),0)+IF(F548="EČneol",IF(L548&gt;7,0,IF(J548&gt;7,(8-L548)*0.204,((8-L548)-(8-J548))*0.204)),0)+IF(F548="EŽ",IF(L548&gt;23,0,IF(J548&gt;23,(24-L548)*0.204,((24-L548)-(24-J548))*0.204)),0)+IF(F548="PT",IF(L548&gt;31,0,IF(J548&gt;31,(32-L548)*0.204,((32-L548)-(32-J548))*0.204)),0)+IF(F548="JOŽ",IF(L548&gt;23,0,IF(J548&gt;23,(24-L548)*0.255,((24-L548)-(24-J548))*0.255)),0)+IF(F548="JPČ",IF(L548&gt;23,0,IF(J548&gt;23,(24-L548)*0.204,((24-L548)-(24-J548))*0.204)),0)+IF(F548="JEČ",IF(L548&gt;15,0,IF(J548&gt;15,(16-L548)*0.102,((16-L548)-(16-J548))*0.102)),0)+IF(F548="JEOF",IF(L548&gt;15,0,IF(J548&gt;15,(16-L548)*0.102,((16-L548)-(16-J548))*0.102)),0)+IF(F548="JnPČ",IF(L548&gt;15,0,IF(J548&gt;15,(16-L548)*0.153,((16-L548)-(16-J548))*0.153)),0)+IF(F548="JnEČ",IF(L548&gt;15,0,IF(J548&gt;15,(16-L548)*0.0765,((16-L548)-(16-J548))*0.0765)),0)+IF(F548="JčPČ",IF(L548&gt;15,0,IF(J548&gt;15,(16-L548)*0.06375,((16-L548)-(16-J548))*0.06375)),0)+IF(F548="JčEČ",IF(L548&gt;15,0,IF(J548&gt;15,(16-L548)*0.051,((16-L548)-(16-J548))*0.051)),0)+IF(F548="NEAK",IF(L548&gt;23,0,IF(J548&gt;23,(24-L548)*0.03444,((24-L548)-(24-J548))*0.03444)),0))</f>
        <v>0</v>
      </c>
      <c r="Q548" s="11">
        <f t="shared" ref="Q548" si="197">IF(ISERROR(P548*100/N548),0,(P548*100/N548))</f>
        <v>0</v>
      </c>
      <c r="R548" s="10">
        <f t="shared" ref="R548:R557" si="198">IF(Q548&lt;=30,O548+P548,O548+O548*0.3)*IF(G548=1,0.4,IF(G548=2,0.75,IF(G548="1 (kas 4 m. 1 k. nerengiamos)",0.52,1)))*IF(D548="olimpinė",1,IF(M548="Ne",0.5,1))*IF(OR(A$5="Lietuvos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federacija"),IF(OR(J548&lt;8,K548&lt;16),0,1),1)*E548*IF(I548&lt;=1,1,1/I548)*IF(OR(A$5="Lietuvos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48" s="8"/>
    </row>
    <row r="549" spans="1:19">
      <c r="A549" s="61">
        <v>2</v>
      </c>
      <c r="B549" s="61"/>
      <c r="C549" s="12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3">
        <f t="shared" si="194"/>
        <v>0</v>
      </c>
      <c r="O549" s="9">
        <f t="shared" si="195"/>
        <v>0</v>
      </c>
      <c r="P549" s="4">
        <f t="shared" ref="P549:P557" si="199">IF(O549=0,0,IF(F549="OŽ",IF(L549&gt;35,0,IF(J549&gt;35,(36-L549)*1.836,((36-L549)-(36-J549))*1.836)),0)+IF(F549="PČ",IF(L549&gt;31,0,IF(J549&gt;31,(32-L549)*1.347,((32-L549)-(32-J549))*1.347)),0)+ IF(F549="PČneol",IF(L549&gt;15,0,IF(J549&gt;15,(16-L549)*0.255,((16-L549)-(16-J549))*0.255)),0)+IF(F549="PŽ",IF(L549&gt;31,0,IF(J549&gt;31,(32-L549)*0.255,((32-L549)-(32-J549))*0.255)),0)+IF(F549="EČ",IF(L549&gt;23,0,IF(J549&gt;23,(24-L549)*0.612,((24-L549)-(24-J549))*0.612)),0)+IF(F549="EČneol",IF(L549&gt;7,0,IF(J549&gt;7,(8-L549)*0.204,((8-L549)-(8-J549))*0.204)),0)+IF(F549="EŽ",IF(L549&gt;23,0,IF(J549&gt;23,(24-L549)*0.204,((24-L549)-(24-J549))*0.204)),0)+IF(F549="PT",IF(L549&gt;31,0,IF(J549&gt;31,(32-L549)*0.204,((32-L549)-(32-J549))*0.204)),0)+IF(F549="JOŽ",IF(L549&gt;23,0,IF(J549&gt;23,(24-L549)*0.255,((24-L549)-(24-J549))*0.255)),0)+IF(F549="JPČ",IF(L549&gt;23,0,IF(J549&gt;23,(24-L549)*0.204,((24-L549)-(24-J549))*0.204)),0)+IF(F549="JEČ",IF(L549&gt;15,0,IF(J549&gt;15,(16-L549)*0.102,((16-L549)-(16-J549))*0.102)),0)+IF(F549="JEOF",IF(L549&gt;15,0,IF(J549&gt;15,(16-L549)*0.102,((16-L549)-(16-J549))*0.102)),0)+IF(F549="JnPČ",IF(L549&gt;15,0,IF(J549&gt;15,(16-L549)*0.153,((16-L549)-(16-J549))*0.153)),0)+IF(F549="JnEČ",IF(L549&gt;15,0,IF(J549&gt;15,(16-L549)*0.0765,((16-L549)-(16-J549))*0.0765)),0)+IF(F549="JčPČ",IF(L549&gt;15,0,IF(J549&gt;15,(16-L549)*0.06375,((16-L549)-(16-J549))*0.06375)),0)+IF(F549="JčEČ",IF(L549&gt;15,0,IF(J549&gt;15,(16-L549)*0.051,((16-L549)-(16-J549))*0.051)),0)+IF(F549="NEAK",IF(L549&gt;23,0,IF(J549&gt;23,(24-L549)*0.03444,((24-L549)-(24-J549))*0.03444)),0))</f>
        <v>0</v>
      </c>
      <c r="Q549" s="11">
        <f t="shared" ref="Q549:Q557" si="200">IF(ISERROR(P549*100/N549),0,(P549*100/N549))</f>
        <v>0</v>
      </c>
      <c r="R549" s="10">
        <f t="shared" si="198"/>
        <v>0</v>
      </c>
      <c r="S549" s="8"/>
    </row>
    <row r="550" spans="1:19">
      <c r="A550" s="61">
        <v>3</v>
      </c>
      <c r="B550" s="61"/>
      <c r="C550" s="12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3">
        <f t="shared" si="194"/>
        <v>0</v>
      </c>
      <c r="O550" s="9">
        <f t="shared" si="195"/>
        <v>0</v>
      </c>
      <c r="P550" s="4">
        <f t="shared" si="199"/>
        <v>0</v>
      </c>
      <c r="Q550" s="11">
        <f t="shared" si="200"/>
        <v>0</v>
      </c>
      <c r="R550" s="10">
        <f t="shared" si="198"/>
        <v>0</v>
      </c>
      <c r="S550" s="8"/>
    </row>
    <row r="551" spans="1:19">
      <c r="A551" s="61">
        <v>4</v>
      </c>
      <c r="B551" s="61"/>
      <c r="C551" s="12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3">
        <f t="shared" si="194"/>
        <v>0</v>
      </c>
      <c r="O551" s="9">
        <f t="shared" si="195"/>
        <v>0</v>
      </c>
      <c r="P551" s="4">
        <f t="shared" si="199"/>
        <v>0</v>
      </c>
      <c r="Q551" s="11">
        <f t="shared" si="200"/>
        <v>0</v>
      </c>
      <c r="R551" s="10">
        <f t="shared" si="198"/>
        <v>0</v>
      </c>
      <c r="S551" s="8"/>
    </row>
    <row r="552" spans="1:19">
      <c r="A552" s="61">
        <v>5</v>
      </c>
      <c r="B552" s="61"/>
      <c r="C552" s="12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3">
        <f t="shared" si="194"/>
        <v>0</v>
      </c>
      <c r="O552" s="9">
        <f t="shared" si="195"/>
        <v>0</v>
      </c>
      <c r="P552" s="4">
        <f t="shared" si="199"/>
        <v>0</v>
      </c>
      <c r="Q552" s="11">
        <f t="shared" si="200"/>
        <v>0</v>
      </c>
      <c r="R552" s="10">
        <f t="shared" si="198"/>
        <v>0</v>
      </c>
      <c r="S552" s="8"/>
    </row>
    <row r="553" spans="1:19">
      <c r="A553" s="61">
        <v>6</v>
      </c>
      <c r="B553" s="61"/>
      <c r="C553" s="12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3">
        <f t="shared" si="194"/>
        <v>0</v>
      </c>
      <c r="O553" s="9">
        <f t="shared" si="195"/>
        <v>0</v>
      </c>
      <c r="P553" s="4">
        <f t="shared" si="199"/>
        <v>0</v>
      </c>
      <c r="Q553" s="11">
        <f t="shared" si="200"/>
        <v>0</v>
      </c>
      <c r="R553" s="10">
        <f t="shared" si="198"/>
        <v>0</v>
      </c>
      <c r="S553" s="8"/>
    </row>
    <row r="554" spans="1:19">
      <c r="A554" s="61">
        <v>7</v>
      </c>
      <c r="B554" s="61"/>
      <c r="C554" s="12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3">
        <f t="shared" si="194"/>
        <v>0</v>
      </c>
      <c r="O554" s="9">
        <f t="shared" si="195"/>
        <v>0</v>
      </c>
      <c r="P554" s="4">
        <f t="shared" si="199"/>
        <v>0</v>
      </c>
      <c r="Q554" s="11">
        <f t="shared" si="200"/>
        <v>0</v>
      </c>
      <c r="R554" s="10">
        <f t="shared" si="198"/>
        <v>0</v>
      </c>
      <c r="S554" s="8"/>
    </row>
    <row r="555" spans="1:19">
      <c r="A555" s="61">
        <v>8</v>
      </c>
      <c r="B555" s="61"/>
      <c r="C555" s="12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3">
        <f t="shared" si="194"/>
        <v>0</v>
      </c>
      <c r="O555" s="9">
        <f t="shared" si="195"/>
        <v>0</v>
      </c>
      <c r="P555" s="4">
        <f t="shared" si="199"/>
        <v>0</v>
      </c>
      <c r="Q555" s="11">
        <f t="shared" si="200"/>
        <v>0</v>
      </c>
      <c r="R555" s="10">
        <f t="shared" si="198"/>
        <v>0</v>
      </c>
      <c r="S555" s="8"/>
    </row>
    <row r="556" spans="1:19">
      <c r="A556" s="61">
        <v>9</v>
      </c>
      <c r="B556" s="61"/>
      <c r="C556" s="12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3">
        <f t="shared" si="194"/>
        <v>0</v>
      </c>
      <c r="O556" s="9">
        <f t="shared" si="195"/>
        <v>0</v>
      </c>
      <c r="P556" s="4">
        <f t="shared" si="199"/>
        <v>0</v>
      </c>
      <c r="Q556" s="11">
        <f t="shared" si="200"/>
        <v>0</v>
      </c>
      <c r="R556" s="10">
        <f t="shared" si="198"/>
        <v>0</v>
      </c>
      <c r="S556" s="8"/>
    </row>
    <row r="557" spans="1:19">
      <c r="A557" s="61">
        <v>10</v>
      </c>
      <c r="B557" s="61"/>
      <c r="C557" s="12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3">
        <f t="shared" si="194"/>
        <v>0</v>
      </c>
      <c r="O557" s="9">
        <f t="shared" si="195"/>
        <v>0</v>
      </c>
      <c r="P557" s="4">
        <f t="shared" si="199"/>
        <v>0</v>
      </c>
      <c r="Q557" s="11">
        <f t="shared" si="200"/>
        <v>0</v>
      </c>
      <c r="R557" s="10">
        <f t="shared" si="198"/>
        <v>0</v>
      </c>
      <c r="S557" s="8"/>
    </row>
    <row r="558" spans="1:19" ht="15" customHeight="1">
      <c r="A558" s="74" t="s">
        <v>45</v>
      </c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6"/>
      <c r="R558" s="10">
        <f>SUM(R548:R557)</f>
        <v>0</v>
      </c>
      <c r="S558" s="8"/>
    </row>
    <row r="559" spans="1:19" ht="15.75">
      <c r="A559" s="24" t="s">
        <v>46</v>
      </c>
      <c r="B559" s="2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6"/>
      <c r="S559" s="8"/>
    </row>
    <row r="560" spans="1:19">
      <c r="A560" s="49" t="s">
        <v>55</v>
      </c>
      <c r="B560" s="49"/>
      <c r="C560" s="49"/>
      <c r="D560" s="49"/>
      <c r="E560" s="49"/>
      <c r="F560" s="49"/>
      <c r="G560" s="49"/>
      <c r="H560" s="49"/>
      <c r="I560" s="49"/>
      <c r="J560" s="15"/>
      <c r="K560" s="15"/>
      <c r="L560" s="15"/>
      <c r="M560" s="15"/>
      <c r="N560" s="15"/>
      <c r="O560" s="15"/>
      <c r="P560" s="15"/>
      <c r="Q560" s="15"/>
      <c r="R560" s="16"/>
      <c r="S560" s="8"/>
    </row>
    <row r="561" spans="1:19" s="8" customFormat="1">
      <c r="A561" s="49"/>
      <c r="B561" s="49"/>
      <c r="C561" s="49"/>
      <c r="D561" s="49"/>
      <c r="E561" s="49"/>
      <c r="F561" s="49"/>
      <c r="G561" s="49"/>
      <c r="H561" s="49"/>
      <c r="I561" s="49"/>
      <c r="J561" s="15"/>
      <c r="K561" s="15"/>
      <c r="L561" s="15"/>
      <c r="M561" s="15"/>
      <c r="N561" s="15"/>
      <c r="O561" s="15"/>
      <c r="P561" s="15"/>
      <c r="Q561" s="15"/>
      <c r="R561" s="16"/>
    </row>
    <row r="562" spans="1:19" ht="15" customHeight="1">
      <c r="A562" s="77" t="s">
        <v>167</v>
      </c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57"/>
      <c r="R562" s="8"/>
      <c r="S562" s="8"/>
    </row>
    <row r="563" spans="1:19" ht="18" customHeight="1">
      <c r="A563" s="79" t="s">
        <v>27</v>
      </c>
      <c r="B563" s="80"/>
      <c r="C563" s="8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7"/>
      <c r="R563" s="8"/>
      <c r="S563" s="8"/>
    </row>
    <row r="564" spans="1:19" ht="15" customHeight="1">
      <c r="A564" s="81" t="s">
        <v>48</v>
      </c>
      <c r="B564" s="82"/>
      <c r="C564" s="82"/>
      <c r="D564" s="82"/>
      <c r="E564" s="82"/>
      <c r="F564" s="82"/>
      <c r="G564" s="82"/>
      <c r="H564" s="82"/>
      <c r="I564" s="82"/>
      <c r="J564" s="82"/>
      <c r="K564" s="82"/>
      <c r="L564" s="82"/>
      <c r="M564" s="82"/>
      <c r="N564" s="82"/>
      <c r="O564" s="82"/>
      <c r="P564" s="82"/>
      <c r="Q564" s="57"/>
      <c r="R564" s="8"/>
      <c r="S564" s="8"/>
    </row>
    <row r="565" spans="1:19">
      <c r="A565" s="61">
        <v>1</v>
      </c>
      <c r="B565" s="61"/>
      <c r="C565" s="12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3">
        <f t="shared" ref="N565:N574" si="201">(IF(F565="OŽ",IF(L565=1,550.8,IF(L565=2,426.38,IF(L565=3,342.14,IF(L565=4,181.44,IF(L565=5,168.48,IF(L565=6,155.52,IF(L565=7,148.5,IF(L565=8,144,0))))))))+IF(L565&lt;=8,0,IF(L565&lt;=16,137.7,IF(L565&lt;=24,108,IF(L565&lt;=32,80.1,IF(L565&lt;=36,52.2,0)))))-IF(L565&lt;=8,0,IF(L565&lt;=16,(L565-9)*2.754,IF(L565&lt;=24,(L565-17)* 2.754,IF(L565&lt;=32,(L565-25)* 2.754,IF(L565&lt;=36,(L565-33)*2.754,0))))),0)+IF(F565="PČ",IF(L565=1,449,IF(L565=2,314.6,IF(L565=3,238,IF(L565=4,172,IF(L565=5,159,IF(L565=6,145,IF(L565=7,132,IF(L565=8,119,0))))))))+IF(L565&lt;=8,0,IF(L565&lt;=16,88,IF(L565&lt;=24,55,IF(L565&lt;=32,22,0))))-IF(L565&lt;=8,0,IF(L565&lt;=16,(L565-9)*2.245,IF(L565&lt;=24,(L565-17)*2.245,IF(L565&lt;=32,(L565-25)*2.245,0)))),0)+IF(F565="PČneol",IF(L565=1,85,IF(L565=2,64.61,IF(L565=3,50.76,IF(L565=4,16.25,IF(L565=5,15,IF(L565=6,13.75,IF(L565=7,12.5,IF(L565=8,11.25,0))))))))+IF(L565&lt;=8,0,IF(L565&lt;=16,9,0))-IF(L565&lt;=8,0,IF(L565&lt;=16,(L565-9)*0.425,0)),0)+IF(F565="PŽ",IF(L565=1,85,IF(L565=2,59.5,IF(L565=3,45,IF(L565=4,32.5,IF(L565=5,30,IF(L565=6,27.5,IF(L565=7,25,IF(L565=8,22.5,0))))))))+IF(L565&lt;=8,0,IF(L565&lt;=16,19,IF(L565&lt;=24,13,IF(L565&lt;=32,8,0))))-IF(L565&lt;=8,0,IF(L565&lt;=16,(L565-9)*0.425,IF(L565&lt;=24,(L565-17)*0.425,IF(L565&lt;=32,(L565-25)*0.425,0)))),0)+IF(F565="EČ",IF(L565=1,204,IF(L565=2,156.24,IF(L565=3,123.84,IF(L565=4,72,IF(L565=5,66,IF(L565=6,60,IF(L565=7,54,IF(L565=8,48,0))))))))+IF(L565&lt;=8,0,IF(L565&lt;=16,40,IF(L565&lt;=24,25,0)))-IF(L565&lt;=8,0,IF(L565&lt;=16,(L565-9)*1.02,IF(L565&lt;=24,(L565-17)*1.02,0))),0)+IF(F565="EČneol",IF(L565=1,68,IF(L565=2,51.69,IF(L565=3,40.61,IF(L565=4,13,IF(L565=5,12,IF(L565=6,11,IF(L565=7,10,IF(L565=8,9,0)))))))))+IF(F565="EŽ",IF(L565=1,68,IF(L565=2,47.6,IF(L565=3,36,IF(L565=4,18,IF(L565=5,16.5,IF(L565=6,15,IF(L565=7,13.5,IF(L565=8,12,0))))))))+IF(L565&lt;=8,0,IF(L565&lt;=16,10,IF(L565&lt;=24,6,0)))-IF(L565&lt;=8,0,IF(L565&lt;=16,(L565-9)*0.34,IF(L565&lt;=24,(L565-17)*0.34,0))),0)+IF(F565="PT",IF(L565=1,68,IF(L565=2,52.08,IF(L565=3,41.28,IF(L565=4,24,IF(L565=5,22,IF(L565=6,20,IF(L565=7,18,IF(L565=8,16,0))))))))+IF(L565&lt;=8,0,IF(L565&lt;=16,13,IF(L565&lt;=24,9,IF(L565&lt;=32,4,0))))-IF(L565&lt;=8,0,IF(L565&lt;=16,(L565-9)*0.34,IF(L565&lt;=24,(L565-17)*0.34,IF(L565&lt;=32,(L565-25)*0.34,0)))),0)+IF(F565="JOŽ",IF(L565=1,85,IF(L565=2,59.5,IF(L565=3,45,IF(L565=4,32.5,IF(L565=5,30,IF(L565=6,27.5,IF(L565=7,25,IF(L565=8,22.5,0))))))))+IF(L565&lt;=8,0,IF(L565&lt;=16,19,IF(L565&lt;=24,13,0)))-IF(L565&lt;=8,0,IF(L565&lt;=16,(L565-9)*0.425,IF(L565&lt;=24,(L565-17)*0.425,0))),0)+IF(F565="JPČ",IF(L565=1,68,IF(L565=2,47.6,IF(L565=3,36,IF(L565=4,26,IF(L565=5,24,IF(L565=6,22,IF(L565=7,20,IF(L565=8,18,0))))))))+IF(L565&lt;=8,0,IF(L565&lt;=16,13,IF(L565&lt;=24,9,0)))-IF(L565&lt;=8,0,IF(L565&lt;=16,(L565-9)*0.34,IF(L565&lt;=24,(L565-17)*0.34,0))),0)+IF(F565="JEČ",IF(L565=1,34,IF(L565=2,26.04,IF(L565=3,20.6,IF(L565=4,12,IF(L565=5,11,IF(L565=6,10,IF(L565=7,9,IF(L565=8,8,0))))))))+IF(L565&lt;=8,0,IF(L565&lt;=16,6,0))-IF(L565&lt;=8,0,IF(L565&lt;=16,(L565-9)*0.17,0)),0)+IF(F565="JEOF",IF(L565=1,34,IF(L565=2,26.04,IF(L565=3,20.6,IF(L565=4,12,IF(L565=5,11,IF(L565=6,10,IF(L565=7,9,IF(L565=8,8,0))))))))+IF(L565&lt;=8,0,IF(L565&lt;=16,6,0))-IF(L565&lt;=8,0,IF(L565&lt;=16,(L565-9)*0.17,0)),0)+IF(F565="JnPČ",IF(L565=1,51,IF(L565=2,35.7,IF(L565=3,27,IF(L565=4,19.5,IF(L565=5,18,IF(L565=6,16.5,IF(L565=7,15,IF(L565=8,13.5,0))))))))+IF(L565&lt;=8,0,IF(L565&lt;=16,10,0))-IF(L565&lt;=8,0,IF(L565&lt;=16,(L565-9)*0.255,0)),0)+IF(F565="JnEČ",IF(L565=1,25.5,IF(L565=2,19.53,IF(L565=3,15.48,IF(L565=4,9,IF(L565=5,8.25,IF(L565=6,7.5,IF(L565=7,6.75,IF(L565=8,6,0))))))))+IF(L565&lt;=8,0,IF(L565&lt;=16,5,0))-IF(L565&lt;=8,0,IF(L565&lt;=16,(L565-9)*0.1275,0)),0)+IF(F565="JčPČ",IF(L565=1,21.25,IF(L565=2,14.5,IF(L565=3,11.5,IF(L565=4,7,IF(L565=5,6.5,IF(L565=6,6,IF(L565=7,5.5,IF(L565=8,5,0))))))))+IF(L565&lt;=8,0,IF(L565&lt;=16,4,0))-IF(L565&lt;=8,0,IF(L565&lt;=16,(L565-9)*0.10625,0)),0)+IF(F565="JčEČ",IF(L565=1,17,IF(L565=2,13.02,IF(L565=3,10.32,IF(L565=4,6,IF(L565=5,5.5,IF(L565=6,5,IF(L565=7,4.5,IF(L565=8,4,0))))))))+IF(L565&lt;=8,0,IF(L565&lt;=16,3,0))-IF(L565&lt;=8,0,IF(L565&lt;=16,(L565-9)*0.085,0)),0)+IF(F565="NEAK",IF(L565=1,11.48,IF(L565=2,8.79,IF(L565=3,6.97,IF(L565=4,4.05,IF(L565=5,3.71,IF(L565=6,3.38,IF(L565=7,3.04,IF(L565=8,2.7,0))))))))+IF(L565&lt;=8,0,IF(L565&lt;=16,2,IF(L565&lt;=24,1.3,0)))-IF(L565&lt;=8,0,IF(L565&lt;=16,(L565-9)*0.0574,IF(L565&lt;=24,(L565-17)*0.0574,0))),0))*IF(L565&lt;0,1,IF(OR(F565="PČ",F565="PŽ",F565="PT"),IF(J565&lt;32,J565/32,1),1))* IF(L565&lt;0,1,IF(OR(F565="EČ",F565="EŽ",F565="JOŽ",F565="JPČ",F565="NEAK"),IF(J565&lt;24,J565/24,1),1))*IF(L565&lt;0,1,IF(OR(F565="PČneol",F565="JEČ",F565="JEOF",F565="JnPČ",F565="JnEČ",F565="JčPČ",F565="JčEČ"),IF(J565&lt;16,J565/16,1),1))*IF(L565&lt;0,1,IF(F565="EČneol",IF(J565&lt;8,J565/8,1),1))</f>
        <v>0</v>
      </c>
      <c r="O565" s="9">
        <f t="shared" ref="O565:O574" si="202">IF(F565="OŽ",N565,IF(H565="Ne",IF(J565*0.3&lt;J565-L565,N565,0),IF(J565*0.1&lt;J565-L565,N565,0)))</f>
        <v>0</v>
      </c>
      <c r="P565" s="4">
        <f t="shared" ref="P565" si="203">IF(O565=0,0,IF(F565="OŽ",IF(L565&gt;35,0,IF(J565&gt;35,(36-L565)*1.836,((36-L565)-(36-J565))*1.836)),0)+IF(F565="PČ",IF(L565&gt;31,0,IF(J565&gt;31,(32-L565)*1.347,((32-L565)-(32-J565))*1.347)),0)+ IF(F565="PČneol",IF(L565&gt;15,0,IF(J565&gt;15,(16-L565)*0.255,((16-L565)-(16-J565))*0.255)),0)+IF(F565="PŽ",IF(L565&gt;31,0,IF(J565&gt;31,(32-L565)*0.255,((32-L565)-(32-J565))*0.255)),0)+IF(F565="EČ",IF(L565&gt;23,0,IF(J565&gt;23,(24-L565)*0.612,((24-L565)-(24-J565))*0.612)),0)+IF(F565="EČneol",IF(L565&gt;7,0,IF(J565&gt;7,(8-L565)*0.204,((8-L565)-(8-J565))*0.204)),0)+IF(F565="EŽ",IF(L565&gt;23,0,IF(J565&gt;23,(24-L565)*0.204,((24-L565)-(24-J565))*0.204)),0)+IF(F565="PT",IF(L565&gt;31,0,IF(J565&gt;31,(32-L565)*0.204,((32-L565)-(32-J565))*0.204)),0)+IF(F565="JOŽ",IF(L565&gt;23,0,IF(J565&gt;23,(24-L565)*0.255,((24-L565)-(24-J565))*0.255)),0)+IF(F565="JPČ",IF(L565&gt;23,0,IF(J565&gt;23,(24-L565)*0.204,((24-L565)-(24-J565))*0.204)),0)+IF(F565="JEČ",IF(L565&gt;15,0,IF(J565&gt;15,(16-L565)*0.102,((16-L565)-(16-J565))*0.102)),0)+IF(F565="JEOF",IF(L565&gt;15,0,IF(J565&gt;15,(16-L565)*0.102,((16-L565)-(16-J565))*0.102)),0)+IF(F565="JnPČ",IF(L565&gt;15,0,IF(J565&gt;15,(16-L565)*0.153,((16-L565)-(16-J565))*0.153)),0)+IF(F565="JnEČ",IF(L565&gt;15,0,IF(J565&gt;15,(16-L565)*0.0765,((16-L565)-(16-J565))*0.0765)),0)+IF(F565="JčPČ",IF(L565&gt;15,0,IF(J565&gt;15,(16-L565)*0.06375,((16-L565)-(16-J565))*0.06375)),0)+IF(F565="JčEČ",IF(L565&gt;15,0,IF(J565&gt;15,(16-L565)*0.051,((16-L565)-(16-J565))*0.051)),0)+IF(F565="NEAK",IF(L565&gt;23,0,IF(J565&gt;23,(24-L565)*0.03444,((24-L565)-(24-J565))*0.03444)),0))</f>
        <v>0</v>
      </c>
      <c r="Q565" s="11">
        <f t="shared" ref="Q565" si="204">IF(ISERROR(P565*100/N565),0,(P565*100/N565))</f>
        <v>0</v>
      </c>
      <c r="R565" s="10">
        <f t="shared" ref="R565:R574" si="205">IF(Q565&lt;=30,O565+P565,O565+O565*0.3)*IF(G565=1,0.4,IF(G565=2,0.75,IF(G565="1 (kas 4 m. 1 k. nerengiamos)",0.52,1)))*IF(D565="olimpinė",1,IF(M565="Ne",0.5,1))*IF(OR(A$5="Lietuvos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federacija"),IF(OR(J565&lt;8,K565&lt;16),0,1),1)*E565*IF(I565&lt;=1,1,1/I565)*IF(OR(A$5="Lietuvos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65" s="8"/>
    </row>
    <row r="566" spans="1:19">
      <c r="A566" s="61">
        <v>2</v>
      </c>
      <c r="B566" s="61"/>
      <c r="C566" s="12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3">
        <f t="shared" si="201"/>
        <v>0</v>
      </c>
      <c r="O566" s="9">
        <f t="shared" si="202"/>
        <v>0</v>
      </c>
      <c r="P566" s="4">
        <f t="shared" ref="P566:P574" si="206">IF(O566=0,0,IF(F566="OŽ",IF(L566&gt;35,0,IF(J566&gt;35,(36-L566)*1.836,((36-L566)-(36-J566))*1.836)),0)+IF(F566="PČ",IF(L566&gt;31,0,IF(J566&gt;31,(32-L566)*1.347,((32-L566)-(32-J566))*1.347)),0)+ IF(F566="PČneol",IF(L566&gt;15,0,IF(J566&gt;15,(16-L566)*0.255,((16-L566)-(16-J566))*0.255)),0)+IF(F566="PŽ",IF(L566&gt;31,0,IF(J566&gt;31,(32-L566)*0.255,((32-L566)-(32-J566))*0.255)),0)+IF(F566="EČ",IF(L566&gt;23,0,IF(J566&gt;23,(24-L566)*0.612,((24-L566)-(24-J566))*0.612)),0)+IF(F566="EČneol",IF(L566&gt;7,0,IF(J566&gt;7,(8-L566)*0.204,((8-L566)-(8-J566))*0.204)),0)+IF(F566="EŽ",IF(L566&gt;23,0,IF(J566&gt;23,(24-L566)*0.204,((24-L566)-(24-J566))*0.204)),0)+IF(F566="PT",IF(L566&gt;31,0,IF(J566&gt;31,(32-L566)*0.204,((32-L566)-(32-J566))*0.204)),0)+IF(F566="JOŽ",IF(L566&gt;23,0,IF(J566&gt;23,(24-L566)*0.255,((24-L566)-(24-J566))*0.255)),0)+IF(F566="JPČ",IF(L566&gt;23,0,IF(J566&gt;23,(24-L566)*0.204,((24-L566)-(24-J566))*0.204)),0)+IF(F566="JEČ",IF(L566&gt;15,0,IF(J566&gt;15,(16-L566)*0.102,((16-L566)-(16-J566))*0.102)),0)+IF(F566="JEOF",IF(L566&gt;15,0,IF(J566&gt;15,(16-L566)*0.102,((16-L566)-(16-J566))*0.102)),0)+IF(F566="JnPČ",IF(L566&gt;15,0,IF(J566&gt;15,(16-L566)*0.153,((16-L566)-(16-J566))*0.153)),0)+IF(F566="JnEČ",IF(L566&gt;15,0,IF(J566&gt;15,(16-L566)*0.0765,((16-L566)-(16-J566))*0.0765)),0)+IF(F566="JčPČ",IF(L566&gt;15,0,IF(J566&gt;15,(16-L566)*0.06375,((16-L566)-(16-J566))*0.06375)),0)+IF(F566="JčEČ",IF(L566&gt;15,0,IF(J566&gt;15,(16-L566)*0.051,((16-L566)-(16-J566))*0.051)),0)+IF(F566="NEAK",IF(L566&gt;23,0,IF(J566&gt;23,(24-L566)*0.03444,((24-L566)-(24-J566))*0.03444)),0))</f>
        <v>0</v>
      </c>
      <c r="Q566" s="11">
        <f t="shared" ref="Q566:Q574" si="207">IF(ISERROR(P566*100/N566),0,(P566*100/N566))</f>
        <v>0</v>
      </c>
      <c r="R566" s="10">
        <f t="shared" si="205"/>
        <v>0</v>
      </c>
      <c r="S566" s="8"/>
    </row>
    <row r="567" spans="1:19">
      <c r="A567" s="61">
        <v>3</v>
      </c>
      <c r="B567" s="61"/>
      <c r="C567" s="12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3">
        <f t="shared" si="201"/>
        <v>0</v>
      </c>
      <c r="O567" s="9">
        <f t="shared" si="202"/>
        <v>0</v>
      </c>
      <c r="P567" s="4">
        <f t="shared" si="206"/>
        <v>0</v>
      </c>
      <c r="Q567" s="11">
        <f t="shared" si="207"/>
        <v>0</v>
      </c>
      <c r="R567" s="10">
        <f t="shared" si="205"/>
        <v>0</v>
      </c>
      <c r="S567" s="8"/>
    </row>
    <row r="568" spans="1:19">
      <c r="A568" s="61">
        <v>4</v>
      </c>
      <c r="B568" s="61"/>
      <c r="C568" s="12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3">
        <f t="shared" si="201"/>
        <v>0</v>
      </c>
      <c r="O568" s="9">
        <f t="shared" si="202"/>
        <v>0</v>
      </c>
      <c r="P568" s="4">
        <f t="shared" si="206"/>
        <v>0</v>
      </c>
      <c r="Q568" s="11">
        <f t="shared" si="207"/>
        <v>0</v>
      </c>
      <c r="R568" s="10">
        <f t="shared" si="205"/>
        <v>0</v>
      </c>
      <c r="S568" s="8"/>
    </row>
    <row r="569" spans="1:19">
      <c r="A569" s="61">
        <v>5</v>
      </c>
      <c r="B569" s="61"/>
      <c r="C569" s="12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3">
        <f t="shared" si="201"/>
        <v>0</v>
      </c>
      <c r="O569" s="9">
        <f t="shared" si="202"/>
        <v>0</v>
      </c>
      <c r="P569" s="4">
        <f t="shared" si="206"/>
        <v>0</v>
      </c>
      <c r="Q569" s="11">
        <f t="shared" si="207"/>
        <v>0</v>
      </c>
      <c r="R569" s="10">
        <f t="shared" si="205"/>
        <v>0</v>
      </c>
      <c r="S569" s="8"/>
    </row>
    <row r="570" spans="1:19">
      <c r="A570" s="61">
        <v>6</v>
      </c>
      <c r="B570" s="61"/>
      <c r="C570" s="12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3">
        <f t="shared" si="201"/>
        <v>0</v>
      </c>
      <c r="O570" s="9">
        <f t="shared" si="202"/>
        <v>0</v>
      </c>
      <c r="P570" s="4">
        <f t="shared" si="206"/>
        <v>0</v>
      </c>
      <c r="Q570" s="11">
        <f t="shared" si="207"/>
        <v>0</v>
      </c>
      <c r="R570" s="10">
        <f t="shared" si="205"/>
        <v>0</v>
      </c>
      <c r="S570" s="8"/>
    </row>
    <row r="571" spans="1:19">
      <c r="A571" s="61">
        <v>7</v>
      </c>
      <c r="B571" s="61"/>
      <c r="C571" s="12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3">
        <f t="shared" si="201"/>
        <v>0</v>
      </c>
      <c r="O571" s="9">
        <f t="shared" si="202"/>
        <v>0</v>
      </c>
      <c r="P571" s="4">
        <f t="shared" si="206"/>
        <v>0</v>
      </c>
      <c r="Q571" s="11">
        <f t="shared" si="207"/>
        <v>0</v>
      </c>
      <c r="R571" s="10">
        <f t="shared" si="205"/>
        <v>0</v>
      </c>
      <c r="S571" s="8"/>
    </row>
    <row r="572" spans="1:19">
      <c r="A572" s="61">
        <v>8</v>
      </c>
      <c r="B572" s="61"/>
      <c r="C572" s="12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3">
        <f t="shared" si="201"/>
        <v>0</v>
      </c>
      <c r="O572" s="9">
        <f t="shared" si="202"/>
        <v>0</v>
      </c>
      <c r="P572" s="4">
        <f t="shared" si="206"/>
        <v>0</v>
      </c>
      <c r="Q572" s="11">
        <f t="shared" si="207"/>
        <v>0</v>
      </c>
      <c r="R572" s="10">
        <f t="shared" si="205"/>
        <v>0</v>
      </c>
      <c r="S572" s="8"/>
    </row>
    <row r="573" spans="1:19">
      <c r="A573" s="61">
        <v>9</v>
      </c>
      <c r="B573" s="61"/>
      <c r="C573" s="12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3">
        <f t="shared" si="201"/>
        <v>0</v>
      </c>
      <c r="O573" s="9">
        <f t="shared" si="202"/>
        <v>0</v>
      </c>
      <c r="P573" s="4">
        <f t="shared" si="206"/>
        <v>0</v>
      </c>
      <c r="Q573" s="11">
        <f t="shared" si="207"/>
        <v>0</v>
      </c>
      <c r="R573" s="10">
        <f t="shared" si="205"/>
        <v>0</v>
      </c>
      <c r="S573" s="8"/>
    </row>
    <row r="574" spans="1:19">
      <c r="A574" s="61">
        <v>10</v>
      </c>
      <c r="B574" s="61"/>
      <c r="C574" s="12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3">
        <f t="shared" si="201"/>
        <v>0</v>
      </c>
      <c r="O574" s="9">
        <f t="shared" si="202"/>
        <v>0</v>
      </c>
      <c r="P574" s="4">
        <f t="shared" si="206"/>
        <v>0</v>
      </c>
      <c r="Q574" s="11">
        <f t="shared" si="207"/>
        <v>0</v>
      </c>
      <c r="R574" s="10">
        <f t="shared" si="205"/>
        <v>0</v>
      </c>
      <c r="S574" s="8"/>
    </row>
    <row r="575" spans="1:19" ht="15" customHeight="1">
      <c r="A575" s="74" t="s">
        <v>45</v>
      </c>
      <c r="B575" s="75"/>
      <c r="C575" s="75"/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6"/>
      <c r="R575" s="10">
        <f>SUM(R565:R574)</f>
        <v>0</v>
      </c>
      <c r="S575" s="8"/>
    </row>
    <row r="576" spans="1:19" ht="15.75">
      <c r="A576" s="24" t="s">
        <v>46</v>
      </c>
      <c r="B576" s="24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6"/>
      <c r="S576" s="8"/>
    </row>
    <row r="577" spans="1:19">
      <c r="A577" s="49" t="s">
        <v>55</v>
      </c>
      <c r="B577" s="49"/>
      <c r="C577" s="49"/>
      <c r="D577" s="49"/>
      <c r="E577" s="49"/>
      <c r="F577" s="49"/>
      <c r="G577" s="49"/>
      <c r="H577" s="49"/>
      <c r="I577" s="49"/>
      <c r="J577" s="15"/>
      <c r="K577" s="15"/>
      <c r="L577" s="15"/>
      <c r="M577" s="15"/>
      <c r="N577" s="15"/>
      <c r="O577" s="15"/>
      <c r="P577" s="15"/>
      <c r="Q577" s="15"/>
      <c r="R577" s="16"/>
      <c r="S577" s="8"/>
    </row>
    <row r="578" spans="1:19" s="8" customFormat="1">
      <c r="A578" s="49"/>
      <c r="B578" s="49"/>
      <c r="C578" s="49"/>
      <c r="D578" s="49"/>
      <c r="E578" s="49"/>
      <c r="F578" s="49"/>
      <c r="G578" s="49"/>
      <c r="H578" s="49"/>
      <c r="I578" s="49"/>
      <c r="J578" s="15"/>
      <c r="K578" s="15"/>
      <c r="L578" s="15"/>
      <c r="M578" s="15"/>
      <c r="N578" s="15"/>
      <c r="O578" s="15"/>
      <c r="P578" s="15"/>
      <c r="Q578" s="15"/>
      <c r="R578" s="16"/>
    </row>
    <row r="579" spans="1:19" ht="15" customHeight="1">
      <c r="A579" s="77" t="s">
        <v>167</v>
      </c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57"/>
      <c r="R579" s="8"/>
      <c r="S579" s="8"/>
    </row>
    <row r="580" spans="1:19" ht="18" customHeight="1">
      <c r="A580" s="79" t="s">
        <v>27</v>
      </c>
      <c r="B580" s="80"/>
      <c r="C580" s="8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7"/>
      <c r="R580" s="8"/>
      <c r="S580" s="8"/>
    </row>
    <row r="581" spans="1:19" ht="15" customHeight="1">
      <c r="A581" s="81" t="s">
        <v>48</v>
      </c>
      <c r="B581" s="82"/>
      <c r="C581" s="82"/>
      <c r="D581" s="82"/>
      <c r="E581" s="82"/>
      <c r="F581" s="82"/>
      <c r="G581" s="82"/>
      <c r="H581" s="82"/>
      <c r="I581" s="82"/>
      <c r="J581" s="82"/>
      <c r="K581" s="82"/>
      <c r="L581" s="82"/>
      <c r="M581" s="82"/>
      <c r="N581" s="82"/>
      <c r="O581" s="82"/>
      <c r="P581" s="82"/>
      <c r="Q581" s="57"/>
      <c r="R581" s="8"/>
      <c r="S581" s="8"/>
    </row>
    <row r="582" spans="1:19">
      <c r="A582" s="61">
        <v>1</v>
      </c>
      <c r="B582" s="61"/>
      <c r="C582" s="12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3">
        <f t="shared" ref="N582:N590" si="208">(IF(F582="OŽ",IF(L582=1,550.8,IF(L582=2,426.38,IF(L582=3,342.14,IF(L582=4,181.44,IF(L582=5,168.48,IF(L582=6,155.52,IF(L582=7,148.5,IF(L582=8,144,0))))))))+IF(L582&lt;=8,0,IF(L582&lt;=16,137.7,IF(L582&lt;=24,108,IF(L582&lt;=32,80.1,IF(L582&lt;=36,52.2,0)))))-IF(L582&lt;=8,0,IF(L582&lt;=16,(L582-9)*2.754,IF(L582&lt;=24,(L582-17)* 2.754,IF(L582&lt;=32,(L582-25)* 2.754,IF(L582&lt;=36,(L582-33)*2.754,0))))),0)+IF(F582="PČ",IF(L582=1,449,IF(L582=2,314.6,IF(L582=3,238,IF(L582=4,172,IF(L582=5,159,IF(L582=6,145,IF(L582=7,132,IF(L582=8,119,0))))))))+IF(L582&lt;=8,0,IF(L582&lt;=16,88,IF(L582&lt;=24,55,IF(L582&lt;=32,22,0))))-IF(L582&lt;=8,0,IF(L582&lt;=16,(L582-9)*2.245,IF(L582&lt;=24,(L582-17)*2.245,IF(L582&lt;=32,(L582-25)*2.245,0)))),0)+IF(F582="PČneol",IF(L582=1,85,IF(L582=2,64.61,IF(L582=3,50.76,IF(L582=4,16.25,IF(L582=5,15,IF(L582=6,13.75,IF(L582=7,12.5,IF(L582=8,11.25,0))))))))+IF(L582&lt;=8,0,IF(L582&lt;=16,9,0))-IF(L582&lt;=8,0,IF(L582&lt;=16,(L582-9)*0.425,0)),0)+IF(F582="PŽ",IF(L582=1,85,IF(L582=2,59.5,IF(L582=3,45,IF(L582=4,32.5,IF(L582=5,30,IF(L582=6,27.5,IF(L582=7,25,IF(L582=8,22.5,0))))))))+IF(L582&lt;=8,0,IF(L582&lt;=16,19,IF(L582&lt;=24,13,IF(L582&lt;=32,8,0))))-IF(L582&lt;=8,0,IF(L582&lt;=16,(L582-9)*0.425,IF(L582&lt;=24,(L582-17)*0.425,IF(L582&lt;=32,(L582-25)*0.425,0)))),0)+IF(F582="EČ",IF(L582=1,204,IF(L582=2,156.24,IF(L582=3,123.84,IF(L582=4,72,IF(L582=5,66,IF(L582=6,60,IF(L582=7,54,IF(L582=8,48,0))))))))+IF(L582&lt;=8,0,IF(L582&lt;=16,40,IF(L582&lt;=24,25,0)))-IF(L582&lt;=8,0,IF(L582&lt;=16,(L582-9)*1.02,IF(L582&lt;=24,(L582-17)*1.02,0))),0)+IF(F582="EČneol",IF(L582=1,68,IF(L582=2,51.69,IF(L582=3,40.61,IF(L582=4,13,IF(L582=5,12,IF(L582=6,11,IF(L582=7,10,IF(L582=8,9,0)))))))))+IF(F582="EŽ",IF(L582=1,68,IF(L582=2,47.6,IF(L582=3,36,IF(L582=4,18,IF(L582=5,16.5,IF(L582=6,15,IF(L582=7,13.5,IF(L582=8,12,0))))))))+IF(L582&lt;=8,0,IF(L582&lt;=16,10,IF(L582&lt;=24,6,0)))-IF(L582&lt;=8,0,IF(L582&lt;=16,(L582-9)*0.34,IF(L582&lt;=24,(L582-17)*0.34,0))),0)+IF(F582="PT",IF(L582=1,68,IF(L582=2,52.08,IF(L582=3,41.28,IF(L582=4,24,IF(L582=5,22,IF(L582=6,20,IF(L582=7,18,IF(L582=8,16,0))))))))+IF(L582&lt;=8,0,IF(L582&lt;=16,13,IF(L582&lt;=24,9,IF(L582&lt;=32,4,0))))-IF(L582&lt;=8,0,IF(L582&lt;=16,(L582-9)*0.34,IF(L582&lt;=24,(L582-17)*0.34,IF(L582&lt;=32,(L582-25)*0.34,0)))),0)+IF(F582="JOŽ",IF(L582=1,85,IF(L582=2,59.5,IF(L582=3,45,IF(L582=4,32.5,IF(L582=5,30,IF(L582=6,27.5,IF(L582=7,25,IF(L582=8,22.5,0))))))))+IF(L582&lt;=8,0,IF(L582&lt;=16,19,IF(L582&lt;=24,13,0)))-IF(L582&lt;=8,0,IF(L582&lt;=16,(L582-9)*0.425,IF(L582&lt;=24,(L582-17)*0.425,0))),0)+IF(F582="JPČ",IF(L582=1,68,IF(L582=2,47.6,IF(L582=3,36,IF(L582=4,26,IF(L582=5,24,IF(L582=6,22,IF(L582=7,20,IF(L582=8,18,0))))))))+IF(L582&lt;=8,0,IF(L582&lt;=16,13,IF(L582&lt;=24,9,0)))-IF(L582&lt;=8,0,IF(L582&lt;=16,(L582-9)*0.34,IF(L582&lt;=24,(L582-17)*0.34,0))),0)+IF(F582="JEČ",IF(L582=1,34,IF(L582=2,26.04,IF(L582=3,20.6,IF(L582=4,12,IF(L582=5,11,IF(L582=6,10,IF(L582=7,9,IF(L582=8,8,0))))))))+IF(L582&lt;=8,0,IF(L582&lt;=16,6,0))-IF(L582&lt;=8,0,IF(L582&lt;=16,(L582-9)*0.17,0)),0)+IF(F582="JEOF",IF(L582=1,34,IF(L582=2,26.04,IF(L582=3,20.6,IF(L582=4,12,IF(L582=5,11,IF(L582=6,10,IF(L582=7,9,IF(L582=8,8,0))))))))+IF(L582&lt;=8,0,IF(L582&lt;=16,6,0))-IF(L582&lt;=8,0,IF(L582&lt;=16,(L582-9)*0.17,0)),0)+IF(F582="JnPČ",IF(L582=1,51,IF(L582=2,35.7,IF(L582=3,27,IF(L582=4,19.5,IF(L582=5,18,IF(L582=6,16.5,IF(L582=7,15,IF(L582=8,13.5,0))))))))+IF(L582&lt;=8,0,IF(L582&lt;=16,10,0))-IF(L582&lt;=8,0,IF(L582&lt;=16,(L582-9)*0.255,0)),0)+IF(F582="JnEČ",IF(L582=1,25.5,IF(L582=2,19.53,IF(L582=3,15.48,IF(L582=4,9,IF(L582=5,8.25,IF(L582=6,7.5,IF(L582=7,6.75,IF(L582=8,6,0))))))))+IF(L582&lt;=8,0,IF(L582&lt;=16,5,0))-IF(L582&lt;=8,0,IF(L582&lt;=16,(L582-9)*0.1275,0)),0)+IF(F582="JčPČ",IF(L582=1,21.25,IF(L582=2,14.5,IF(L582=3,11.5,IF(L582=4,7,IF(L582=5,6.5,IF(L582=6,6,IF(L582=7,5.5,IF(L582=8,5,0))))))))+IF(L582&lt;=8,0,IF(L582&lt;=16,4,0))-IF(L582&lt;=8,0,IF(L582&lt;=16,(L582-9)*0.10625,0)),0)+IF(F582="JčEČ",IF(L582=1,17,IF(L582=2,13.02,IF(L582=3,10.32,IF(L582=4,6,IF(L582=5,5.5,IF(L582=6,5,IF(L582=7,4.5,IF(L582=8,4,0))))))))+IF(L582&lt;=8,0,IF(L582&lt;=16,3,0))-IF(L582&lt;=8,0,IF(L582&lt;=16,(L582-9)*0.085,0)),0)+IF(F582="NEAK",IF(L582=1,11.48,IF(L582=2,8.79,IF(L582=3,6.97,IF(L582=4,4.05,IF(L582=5,3.71,IF(L582=6,3.38,IF(L582=7,3.04,IF(L582=8,2.7,0))))))))+IF(L582&lt;=8,0,IF(L582&lt;=16,2,IF(L582&lt;=24,1.3,0)))-IF(L582&lt;=8,0,IF(L582&lt;=16,(L582-9)*0.0574,IF(L582&lt;=24,(L582-17)*0.0574,0))),0))*IF(L582&lt;0,1,IF(OR(F582="PČ",F582="PŽ",F582="PT"),IF(J582&lt;32,J582/32,1),1))* IF(L582&lt;0,1,IF(OR(F582="EČ",F582="EŽ",F582="JOŽ",F582="JPČ",F582="NEAK"),IF(J582&lt;24,J582/24,1),1))*IF(L582&lt;0,1,IF(OR(F582="PČneol",F582="JEČ",F582="JEOF",F582="JnPČ",F582="JnEČ",F582="JčPČ",F582="JčEČ"),IF(J582&lt;16,J582/16,1),1))*IF(L582&lt;0,1,IF(F582="EČneol",IF(J582&lt;8,J582/8,1),1))</f>
        <v>0</v>
      </c>
      <c r="O582" s="9">
        <f t="shared" ref="O582:O590" si="209">IF(F582="OŽ",N582,IF(H582="Ne",IF(J582*0.3&lt;J582-L582,N582,0),IF(J582*0.1&lt;J582-L582,N582,0)))</f>
        <v>0</v>
      </c>
      <c r="P582" s="4">
        <f t="shared" ref="P582" si="210">IF(O582=0,0,IF(F582="OŽ",IF(L582&gt;35,0,IF(J582&gt;35,(36-L582)*1.836,((36-L582)-(36-J582))*1.836)),0)+IF(F582="PČ",IF(L582&gt;31,0,IF(J582&gt;31,(32-L582)*1.347,((32-L582)-(32-J582))*1.347)),0)+ IF(F582="PČneol",IF(L582&gt;15,0,IF(J582&gt;15,(16-L582)*0.255,((16-L582)-(16-J582))*0.255)),0)+IF(F582="PŽ",IF(L582&gt;31,0,IF(J582&gt;31,(32-L582)*0.255,((32-L582)-(32-J582))*0.255)),0)+IF(F582="EČ",IF(L582&gt;23,0,IF(J582&gt;23,(24-L582)*0.612,((24-L582)-(24-J582))*0.612)),0)+IF(F582="EČneol",IF(L582&gt;7,0,IF(J582&gt;7,(8-L582)*0.204,((8-L582)-(8-J582))*0.204)),0)+IF(F582="EŽ",IF(L582&gt;23,0,IF(J582&gt;23,(24-L582)*0.204,((24-L582)-(24-J582))*0.204)),0)+IF(F582="PT",IF(L582&gt;31,0,IF(J582&gt;31,(32-L582)*0.204,((32-L582)-(32-J582))*0.204)),0)+IF(F582="JOŽ",IF(L582&gt;23,0,IF(J582&gt;23,(24-L582)*0.255,((24-L582)-(24-J582))*0.255)),0)+IF(F582="JPČ",IF(L582&gt;23,0,IF(J582&gt;23,(24-L582)*0.204,((24-L582)-(24-J582))*0.204)),0)+IF(F582="JEČ",IF(L582&gt;15,0,IF(J582&gt;15,(16-L582)*0.102,((16-L582)-(16-J582))*0.102)),0)+IF(F582="JEOF",IF(L582&gt;15,0,IF(J582&gt;15,(16-L582)*0.102,((16-L582)-(16-J582))*0.102)),0)+IF(F582="JnPČ",IF(L582&gt;15,0,IF(J582&gt;15,(16-L582)*0.153,((16-L582)-(16-J582))*0.153)),0)+IF(F582="JnEČ",IF(L582&gt;15,0,IF(J582&gt;15,(16-L582)*0.0765,((16-L582)-(16-J582))*0.0765)),0)+IF(F582="JčPČ",IF(L582&gt;15,0,IF(J582&gt;15,(16-L582)*0.06375,((16-L582)-(16-J582))*0.06375)),0)+IF(F582="JčEČ",IF(L582&gt;15,0,IF(J582&gt;15,(16-L582)*0.051,((16-L582)-(16-J582))*0.051)),0)+IF(F582="NEAK",IF(L582&gt;23,0,IF(J582&gt;23,(24-L582)*0.03444,((24-L582)-(24-J582))*0.03444)),0))</f>
        <v>0</v>
      </c>
      <c r="Q582" s="11">
        <f t="shared" ref="Q582" si="211">IF(ISERROR(P582*100/N582),0,(P582*100/N582))</f>
        <v>0</v>
      </c>
      <c r="R582" s="10">
        <f t="shared" ref="R582:R590" si="212">IF(Q582&lt;=30,O582+P582,O582+O582*0.3)*IF(G582=1,0.4,IF(G582=2,0.75,IF(G582="1 (kas 4 m. 1 k. nerengiamos)",0.52,1)))*IF(D582="olimpinė",1,IF(M582="Ne",0.5,1))*IF(OR(A$5="Lietuvos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federacija"),IF(OR(J582&lt;8,K582&lt;16),0,1),1)*E582*IF(I582&lt;=1,1,1/I582)*IF(OR(A$5="Lietuvos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82" s="8"/>
    </row>
    <row r="583" spans="1:19">
      <c r="A583" s="61">
        <v>2</v>
      </c>
      <c r="B583" s="61"/>
      <c r="C583" s="12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3">
        <f t="shared" si="208"/>
        <v>0</v>
      </c>
      <c r="O583" s="9">
        <f t="shared" si="209"/>
        <v>0</v>
      </c>
      <c r="P583" s="4">
        <f t="shared" ref="P583:P591" si="213">IF(O583=0,0,IF(F583="OŽ",IF(L583&gt;35,0,IF(J583&gt;35,(36-L583)*1.836,((36-L583)-(36-J583))*1.836)),0)+IF(F583="PČ",IF(L583&gt;31,0,IF(J583&gt;31,(32-L583)*1.347,((32-L583)-(32-J583))*1.347)),0)+ IF(F583="PČneol",IF(L583&gt;15,0,IF(J583&gt;15,(16-L583)*0.255,((16-L583)-(16-J583))*0.255)),0)+IF(F583="PŽ",IF(L583&gt;31,0,IF(J583&gt;31,(32-L583)*0.255,((32-L583)-(32-J583))*0.255)),0)+IF(F583="EČ",IF(L583&gt;23,0,IF(J583&gt;23,(24-L583)*0.612,((24-L583)-(24-J583))*0.612)),0)+IF(F583="EČneol",IF(L583&gt;7,0,IF(J583&gt;7,(8-L583)*0.204,((8-L583)-(8-J583))*0.204)),0)+IF(F583="EŽ",IF(L583&gt;23,0,IF(J583&gt;23,(24-L583)*0.204,((24-L583)-(24-J583))*0.204)),0)+IF(F583="PT",IF(L583&gt;31,0,IF(J583&gt;31,(32-L583)*0.204,((32-L583)-(32-J583))*0.204)),0)+IF(F583="JOŽ",IF(L583&gt;23,0,IF(J583&gt;23,(24-L583)*0.255,((24-L583)-(24-J583))*0.255)),0)+IF(F583="JPČ",IF(L583&gt;23,0,IF(J583&gt;23,(24-L583)*0.204,((24-L583)-(24-J583))*0.204)),0)+IF(F583="JEČ",IF(L583&gt;15,0,IF(J583&gt;15,(16-L583)*0.102,((16-L583)-(16-J583))*0.102)),0)+IF(F583="JEOF",IF(L583&gt;15,0,IF(J583&gt;15,(16-L583)*0.102,((16-L583)-(16-J583))*0.102)),0)+IF(F583="JnPČ",IF(L583&gt;15,0,IF(J583&gt;15,(16-L583)*0.153,((16-L583)-(16-J583))*0.153)),0)+IF(F583="JnEČ",IF(L583&gt;15,0,IF(J583&gt;15,(16-L583)*0.0765,((16-L583)-(16-J583))*0.0765)),0)+IF(F583="JčPČ",IF(L583&gt;15,0,IF(J583&gt;15,(16-L583)*0.06375,((16-L583)-(16-J583))*0.06375)),0)+IF(F583="JčEČ",IF(L583&gt;15,0,IF(J583&gt;15,(16-L583)*0.051,((16-L583)-(16-J583))*0.051)),0)+IF(F583="NEAK",IF(L583&gt;23,0,IF(J583&gt;23,(24-L583)*0.03444,((24-L583)-(24-J583))*0.03444)),0))</f>
        <v>0</v>
      </c>
      <c r="Q583" s="11">
        <f t="shared" ref="Q583:Q591" si="214">IF(ISERROR(P583*100/N583),0,(P583*100/N583))</f>
        <v>0</v>
      </c>
      <c r="R583" s="10">
        <f t="shared" si="212"/>
        <v>0</v>
      </c>
      <c r="S583" s="8"/>
    </row>
    <row r="584" spans="1:19">
      <c r="A584" s="61">
        <v>3</v>
      </c>
      <c r="B584" s="61"/>
      <c r="C584" s="12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3">
        <f t="shared" si="208"/>
        <v>0</v>
      </c>
      <c r="O584" s="9">
        <f t="shared" si="209"/>
        <v>0</v>
      </c>
      <c r="P584" s="4">
        <f t="shared" si="213"/>
        <v>0</v>
      </c>
      <c r="Q584" s="11">
        <f t="shared" si="214"/>
        <v>0</v>
      </c>
      <c r="R584" s="10">
        <f t="shared" si="212"/>
        <v>0</v>
      </c>
      <c r="S584" s="8"/>
    </row>
    <row r="585" spans="1:19">
      <c r="A585" s="61">
        <v>4</v>
      </c>
      <c r="B585" s="61"/>
      <c r="C585" s="12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3">
        <f t="shared" si="208"/>
        <v>0</v>
      </c>
      <c r="O585" s="9">
        <f t="shared" si="209"/>
        <v>0</v>
      </c>
      <c r="P585" s="4">
        <f t="shared" si="213"/>
        <v>0</v>
      </c>
      <c r="Q585" s="11">
        <f t="shared" si="214"/>
        <v>0</v>
      </c>
      <c r="R585" s="10">
        <f t="shared" si="212"/>
        <v>0</v>
      </c>
      <c r="S585" s="8"/>
    </row>
    <row r="586" spans="1:19">
      <c r="A586" s="61">
        <v>5</v>
      </c>
      <c r="B586" s="61"/>
      <c r="C586" s="12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3">
        <f t="shared" si="208"/>
        <v>0</v>
      </c>
      <c r="O586" s="9">
        <f t="shared" si="209"/>
        <v>0</v>
      </c>
      <c r="P586" s="4">
        <f t="shared" si="213"/>
        <v>0</v>
      </c>
      <c r="Q586" s="11">
        <f t="shared" si="214"/>
        <v>0</v>
      </c>
      <c r="R586" s="10">
        <f t="shared" si="212"/>
        <v>0</v>
      </c>
      <c r="S586" s="8"/>
    </row>
    <row r="587" spans="1:19">
      <c r="A587" s="61">
        <v>6</v>
      </c>
      <c r="B587" s="61"/>
      <c r="C587" s="12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3">
        <f t="shared" si="208"/>
        <v>0</v>
      </c>
      <c r="O587" s="9">
        <f t="shared" si="209"/>
        <v>0</v>
      </c>
      <c r="P587" s="4">
        <f t="shared" si="213"/>
        <v>0</v>
      </c>
      <c r="Q587" s="11">
        <f t="shared" si="214"/>
        <v>0</v>
      </c>
      <c r="R587" s="10">
        <f t="shared" si="212"/>
        <v>0</v>
      </c>
      <c r="S587" s="8"/>
    </row>
    <row r="588" spans="1:19">
      <c r="A588" s="61">
        <v>7</v>
      </c>
      <c r="B588" s="61"/>
      <c r="C588" s="12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3">
        <f t="shared" si="208"/>
        <v>0</v>
      </c>
      <c r="O588" s="9">
        <f t="shared" si="209"/>
        <v>0</v>
      </c>
      <c r="P588" s="4">
        <f t="shared" si="213"/>
        <v>0</v>
      </c>
      <c r="Q588" s="11">
        <f t="shared" si="214"/>
        <v>0</v>
      </c>
      <c r="R588" s="10">
        <f t="shared" si="212"/>
        <v>0</v>
      </c>
      <c r="S588" s="8"/>
    </row>
    <row r="589" spans="1:19">
      <c r="A589" s="61">
        <v>8</v>
      </c>
      <c r="B589" s="61"/>
      <c r="C589" s="12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3">
        <f t="shared" si="208"/>
        <v>0</v>
      </c>
      <c r="O589" s="9">
        <f t="shared" si="209"/>
        <v>0</v>
      </c>
      <c r="P589" s="4">
        <f t="shared" si="213"/>
        <v>0</v>
      </c>
      <c r="Q589" s="11">
        <f t="shared" si="214"/>
        <v>0</v>
      </c>
      <c r="R589" s="10">
        <f t="shared" si="212"/>
        <v>0</v>
      </c>
      <c r="S589" s="8"/>
    </row>
    <row r="590" spans="1:19">
      <c r="A590" s="61">
        <v>9</v>
      </c>
      <c r="B590" s="61"/>
      <c r="C590" s="12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3">
        <f t="shared" si="208"/>
        <v>0</v>
      </c>
      <c r="O590" s="9">
        <f t="shared" si="209"/>
        <v>0</v>
      </c>
      <c r="P590" s="4">
        <f t="shared" si="213"/>
        <v>0</v>
      </c>
      <c r="Q590" s="11">
        <f t="shared" si="214"/>
        <v>0</v>
      </c>
      <c r="R590" s="10">
        <f t="shared" si="212"/>
        <v>0</v>
      </c>
      <c r="S590" s="8"/>
    </row>
    <row r="591" spans="1:19">
      <c r="A591" s="61">
        <v>10</v>
      </c>
      <c r="B591" s="61"/>
      <c r="C591" s="12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3">
        <f>(IF(F591="OŽ",IF(L591=1,550.8,IF(L591=2,426.38,IF(L591=3,342.14,IF(L591=4,181.44,IF(L591=5,168.48,IF(L591=6,155.52,IF(L591=7,148.5,IF(L591=8,144,0))))))))+IF(L591&lt;=8,0,IF(L591&lt;=16,137.7,IF(L591&lt;=24,108,IF(L591&lt;=32,80.1,IF(L591&lt;=36,52.2,0)))))-IF(L591&lt;=8,0,IF(L591&lt;=16,(L591-9)*2.754,IF(L591&lt;=24,(L591-17)* 2.754,IF(L591&lt;=32,(L591-25)* 2.754,IF(L591&lt;=36,(L591-33)*2.754,0))))),0)+IF(F591="PČ",IF(L591=1,449,IF(L591=2,314.6,IF(L591=3,238,IF(L591=4,172,IF(L591=5,159,IF(L591=6,145,IF(L591=7,132,IF(L591=8,119,0))))))))+IF(L591&lt;=8,0,IF(L591&lt;=16,88,IF(L591&lt;=24,55,IF(L591&lt;=32,22,0))))-IF(L591&lt;=8,0,IF(L591&lt;=16,(L591-9)*2.245,IF(L591&lt;=24,(L591-17)*2.245,IF(L591&lt;=32,(L591-25)*2.245,0)))),0)+IF(F591="PČneol",IF(L591=1,85,IF(L591=2,64.61,IF(L591=3,50.76,IF(L591=4,16.25,IF(L591=5,15,IF(L591=6,13.75,IF(L591=7,12.5,IF(L591=8,11.25,0))))))))+IF(L591&lt;=8,0,IF(L591&lt;=16,9,0))-IF(L591&lt;=8,0,IF(L591&lt;=16,(L591-9)*0.425,0)),0)+IF(F591="PŽ",IF(L591=1,85,IF(L591=2,59.5,IF(L591=3,45,IF(L591=4,32.5,IF(L591=5,30,IF(L591=6,27.5,IF(L591=7,25,IF(L591=8,22.5,0))))))))+IF(L591&lt;=8,0,IF(L591&lt;=16,19,IF(L591&lt;=24,13,IF(L591&lt;=32,8,0))))-IF(L591&lt;=8,0,IF(L591&lt;=16,(L591-9)*0.425,IF(L591&lt;=24,(L591-17)*0.425,IF(L591&lt;=32,(L591-25)*0.425,0)))),0)+IF(F591="EČ",IF(L591=1,204,IF(L591=2,156.24,IF(L591=3,123.84,IF(L591=4,72,IF(L591=5,66,IF(L591=6,60,IF(L591=7,54,IF(L591=8,48,0))))))))+IF(L591&lt;=8,0,IF(L591&lt;=16,40,IF(L591&lt;=24,25,0)))-IF(L591&lt;=8,0,IF(L591&lt;=16,(L591-9)*1.02,IF(L591&lt;=24,(L591-17)*1.02,0))),0)+IF(F591="EČneol",IF(L591=1,68,IF(L591=2,51.69,IF(L591=3,40.61,IF(L591=4,13,IF(L591=5,12,IF(L591=6,11,IF(L591=7,10,IF(L591=8,9,0)))))))))+IF(F591="EŽ",IF(L591=1,68,IF(L591=2,47.6,IF(L591=3,36,IF(L591=4,18,IF(L591=5,16.5,IF(L591=6,15,IF(L591=7,13.5,IF(L591=8,12,0))))))))+IF(L591&lt;=8,0,IF(L591&lt;=16,10,IF(L591&lt;=24,6,0)))-IF(L591&lt;=8,0,IF(L591&lt;=16,(L591-9)*0.34,IF(L591&lt;=24,(L591-17)*0.34,0))),0)+IF(F591="PT",IF(L591=1,68,IF(L591=2,52.08,IF(L591=3,41.28,IF(L591=4,24,IF(L591=5,22,IF(L591=6,20,IF(L591=7,18,IF(L591=8,16,0))))))))+IF(L591&lt;=8,0,IF(L591&lt;=16,13,IF(L591&lt;=24,9,IF(L591&lt;=32,4,0))))-IF(L591&lt;=8,0,IF(L591&lt;=16,(L591-9)*0.34,IF(L591&lt;=24,(L591-17)*0.34,IF(L591&lt;=32,(L591-25)*0.34,0)))),0)+IF(F591="JOŽ",IF(L591=1,85,IF(L591=2,59.5,IF(L591=3,45,IF(L591=4,32.5,IF(L591=5,30,IF(L591=6,27.5,IF(L591=7,25,IF(L591=8,22.5,0))))))))+IF(L591&lt;=8,0,IF(L591&lt;=16,19,IF(L591&lt;=24,13,0)))-IF(L591&lt;=8,0,IF(L591&lt;=16,(L591-9)*0.425,IF(L591&lt;=24,(L591-17)*0.425,0))),0)+IF(F591="JPČ",IF(L591=1,68,IF(L591=2,47.6,IF(L591=3,36,IF(L591=4,26,IF(L591=5,24,IF(L591=6,22,IF(L591=7,20,IF(L591=8,18,0))))))))+IF(L591&lt;=8,0,IF(L591&lt;=16,13,IF(L591&lt;=24,9,0)))-IF(L591&lt;=8,0,IF(L591&lt;=16,(L591-9)*0.34,IF(L591&lt;=24,(L591-17)*0.34,0))),0)+IF(F591="JEČ",IF(L591=1,34,IF(L591=2,26.04,IF(L591=3,20.6,IF(L591=4,12,IF(L591=5,11,IF(L591=6,10,IF(L591=7,9,IF(L591=8,8,0))))))))+IF(L591&lt;=8,0,IF(L591&lt;=16,6,0))-IF(L591&lt;=8,0,IF(L591&lt;=16,(L591-9)*0.17,0)),0)+IF(F591="JEOF",IF(L591=1,34,IF(L591=2,26.04,IF(L591=3,20.6,IF(L591=4,12,IF(L591=5,11,IF(L591=6,10,IF(L591=7,9,IF(L591=8,8,0))))))))+IF(L591&lt;=8,0,IF(L591&lt;=16,6,0))-IF(L591&lt;=8,0,IF(L591&lt;=16,(L591-9)*0.17,0)),0)+IF(F591="JnPČ",IF(L591=1,51,IF(L591=2,35.7,IF(L591=3,27,IF(L591=4,19.5,IF(L591=5,18,IF(L591=6,16.5,IF(L591=7,15,IF(L591=8,13.5,0))))))))+IF(L591&lt;=8,0,IF(L591&lt;=16,10,0))-IF(L591&lt;=8,0,IF(L591&lt;=16,(L591-9)*0.255,0)),0)+IF(F591="JnEČ",IF(L591=1,25.5,IF(L591=2,19.53,IF(L591=3,15.48,IF(L591=4,9,IF(L591=5,8.25,IF(L591=6,7.5,IF(L591=7,6.75,IF(L591=8,6,0))))))))+IF(L591&lt;=8,0,IF(L591&lt;=16,5,0))-IF(L591&lt;=8,0,IF(L591&lt;=16,(L591-9)*0.1275,0)),0)+IF(F591="JčPČ",IF(L591=1,21.25,IF(L591=2,14.5,IF(L591=3,11.5,IF(L591=4,7,IF(L591=5,6.5,IF(L591=6,6,IF(L591=7,5.5,IF(L591=8,5,0))))))))+IF(L591&lt;=8,0,IF(L591&lt;=16,4,0))-IF(L591&lt;=8,0,IF(L591&lt;=16,(L591-9)*0.10625,0)),0)+IF(F591="JčEČ",IF(L591=1,17,IF(L591=2,13.02,IF(L591=3,10.32,IF(L591=4,6,IF(L591=5,5.5,IF(L591=6,5,IF(L591=7,4.5,IF(L591=8,4,0))))))))+IF(L591&lt;=8,0,IF(L591&lt;=16,3,0))-IF(L591&lt;=8,0,IF(L591&lt;=16,(L591-9)*0.085,0)),0)+IF(F591="NEAK",IF(L591=1,11.48,IF(L591=2,8.79,IF(L591=3,6.97,IF(L591=4,4.05,IF(L591=5,3.71,IF(L591=6,3.38,IF(L591=7,3.04,IF(L591=8,2.7,0))))))))+IF(L591&lt;=8,0,IF(L591&lt;=16,2,IF(L591&lt;=24,1.3,0)))-IF(L591&lt;=8,0,IF(L591&lt;=16,(L591-9)*0.0574,IF(L591&lt;=24,(L591-17)*0.0574,0))),0))*IF(L591&lt;0,1,IF(OR(F591="PČ",F591="PŽ",F591="PT"),IF(J591&lt;32,J591/32,1),1))* IF(L591&lt;0,1,IF(OR(F591="EČ",F591="EŽ",F591="JOŽ",F591="JPČ",F591="NEAK"),IF(J591&lt;24,J591/24,1),1))*IF(L591&lt;0,1,IF(OR(F591="PČneol",F591="JEČ",F591="JEOF",F591="JnPČ",F591="JnEČ",F591="JčPČ",F591="JčEČ"),IF(J591&lt;16,J591/16,1),1))*IF(L591&lt;0,1,IF(F591="EČneol",IF(J591&lt;8,J591/8,1),1))</f>
        <v>0</v>
      </c>
      <c r="O591" s="9">
        <f>IF(F591="OŽ",N591,IF(H591="Ne",IF(J591*0.3&lt;J591-L591,N591,0),IF(J591*0.1&lt;J591-L591,N591,0)))</f>
        <v>0</v>
      </c>
      <c r="P591" s="4">
        <f t="shared" si="213"/>
        <v>0</v>
      </c>
      <c r="Q591" s="11">
        <f t="shared" si="214"/>
        <v>0</v>
      </c>
      <c r="R591" s="10">
        <f>IF(Q591&lt;=30,O591+P591,O591+O591*0.3)*IF(G591=1,0.4,IF(G591=2,0.75,IF(G591="1 (kas 4 m. 1 k. nerengiamos)",0.52,1)))*IF(D591="olimpinė",1,IF(M591="Ne",0.5,1))*IF(OR(A$5="Lietuvos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federacija"),IF(OR(J591&lt;8,K591&lt;16),0,1),1)*E591*IF(I591&lt;=1,1,1/I591)*IF(OR(A$5="Lietuvos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91" s="8"/>
    </row>
    <row r="592" spans="1:19">
      <c r="A592" s="74" t="s">
        <v>45</v>
      </c>
      <c r="B592" s="75"/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6"/>
      <c r="R592" s="10">
        <f>SUM(R582:R591)</f>
        <v>0</v>
      </c>
      <c r="S592" s="8"/>
    </row>
    <row r="593" spans="1:19" ht="15.75">
      <c r="A593" s="24" t="s">
        <v>46</v>
      </c>
      <c r="B593" s="24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6"/>
      <c r="S593" s="8"/>
    </row>
    <row r="594" spans="1:19">
      <c r="A594" s="49" t="s">
        <v>55</v>
      </c>
      <c r="B594" s="49"/>
      <c r="C594" s="49"/>
      <c r="D594" s="49"/>
      <c r="E594" s="49"/>
      <c r="F594" s="49"/>
      <c r="G594" s="49"/>
      <c r="H594" s="49"/>
      <c r="I594" s="49"/>
      <c r="J594" s="15"/>
      <c r="K594" s="15"/>
      <c r="L594" s="15"/>
      <c r="M594" s="15"/>
      <c r="N594" s="15"/>
      <c r="O594" s="15"/>
      <c r="P594" s="15"/>
      <c r="Q594" s="15"/>
      <c r="R594" s="16"/>
      <c r="S594" s="8"/>
    </row>
    <row r="595" spans="1:19">
      <c r="A595" s="49"/>
      <c r="B595" s="49"/>
      <c r="C595" s="49"/>
      <c r="D595" s="49"/>
      <c r="E595" s="49"/>
      <c r="F595" s="49"/>
      <c r="G595" s="49"/>
      <c r="H595" s="49"/>
      <c r="I595" s="49"/>
      <c r="J595" s="15"/>
      <c r="K595" s="15"/>
      <c r="L595" s="15"/>
      <c r="M595" s="15"/>
      <c r="N595" s="15"/>
      <c r="O595" s="15"/>
      <c r="P595" s="15"/>
      <c r="Q595" s="15"/>
      <c r="R595" s="16"/>
      <c r="S595" s="8"/>
    </row>
    <row r="596" spans="1:19">
      <c r="A596" s="83" t="s">
        <v>168</v>
      </c>
      <c r="B596" s="84"/>
      <c r="C596" s="84"/>
      <c r="D596" s="84"/>
      <c r="E596" s="84"/>
      <c r="F596" s="84"/>
      <c r="G596" s="84"/>
      <c r="H596" s="84"/>
      <c r="I596" s="84"/>
      <c r="J596" s="84"/>
      <c r="K596" s="84"/>
      <c r="L596" s="84"/>
      <c r="M596" s="84"/>
      <c r="N596" s="84"/>
      <c r="O596" s="84"/>
      <c r="P596" s="84"/>
      <c r="Q596" s="85"/>
      <c r="R596" s="104">
        <f>SUM(R36+R51+R72+R87+R104+R121+R135+R152+R167+R191+R208+R223+R240+R251+R265+R276+R286+R303+R320+R337+R354+R371+R388+R405+R422+R439+R456+R473+R490+R507+R524+R541+R558+R575+R592)</f>
        <v>1245.4707000000001</v>
      </c>
      <c r="S596" s="8"/>
    </row>
    <row r="597" spans="1:19">
      <c r="A597" s="86"/>
      <c r="B597" s="87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8"/>
      <c r="R597" s="105"/>
      <c r="S597" s="8"/>
    </row>
    <row r="598" spans="1:19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6"/>
      <c r="O598" s="6"/>
      <c r="P598" s="6"/>
      <c r="Q598" s="6"/>
      <c r="R598" s="7"/>
      <c r="S598" s="8"/>
    </row>
    <row r="599" spans="1:19" ht="15.75">
      <c r="A599" s="89" t="s">
        <v>169</v>
      </c>
      <c r="B599" s="89"/>
      <c r="C599" s="89"/>
      <c r="D599" s="89"/>
      <c r="E599" s="89"/>
      <c r="F599" s="8"/>
      <c r="G599" s="8"/>
      <c r="H599" s="8"/>
      <c r="J599" s="8"/>
      <c r="L599" s="8"/>
      <c r="M599" s="8"/>
      <c r="R599" s="8"/>
      <c r="S599" s="8"/>
    </row>
    <row r="600" spans="1:19" ht="15.75">
      <c r="A600" s="58"/>
      <c r="B600" s="58"/>
      <c r="C600" s="58"/>
      <c r="D600" s="58"/>
      <c r="E600" s="58"/>
      <c r="F600" s="8"/>
      <c r="G600" s="8"/>
      <c r="H600" s="8"/>
      <c r="J600" s="8"/>
      <c r="L600" s="8"/>
      <c r="M600" s="8"/>
      <c r="R600" s="8"/>
      <c r="S600" s="8"/>
    </row>
    <row r="601" spans="1:19" ht="15.75">
      <c r="A601" s="58"/>
      <c r="B601" s="58" t="s">
        <v>170</v>
      </c>
      <c r="C601" s="58"/>
      <c r="D601" s="58"/>
      <c r="E601" s="58"/>
      <c r="F601" s="8"/>
      <c r="G601" s="8"/>
      <c r="H601" s="8"/>
      <c r="J601" s="8"/>
      <c r="L601" s="8"/>
      <c r="M601" s="8"/>
      <c r="R601" s="8"/>
      <c r="S601" s="8"/>
    </row>
    <row r="602" spans="1:19" ht="15.75">
      <c r="A602" s="58"/>
      <c r="B602" s="58"/>
      <c r="C602" s="58"/>
      <c r="D602" s="58"/>
      <c r="E602" s="58"/>
      <c r="F602" s="8"/>
      <c r="G602" s="8"/>
      <c r="H602" s="8"/>
      <c r="J602" s="8"/>
      <c r="L602" s="8"/>
      <c r="M602" s="8"/>
      <c r="R602" s="8"/>
      <c r="S602" s="8"/>
    </row>
    <row r="603" spans="1:19" ht="15.75">
      <c r="A603" s="24" t="s">
        <v>171</v>
      </c>
      <c r="B603"/>
      <c r="C603"/>
      <c r="D603"/>
      <c r="E603"/>
      <c r="F603" s="13"/>
      <c r="G603" s="13"/>
      <c r="H603" s="8"/>
      <c r="J603" s="8"/>
      <c r="L603" s="8"/>
      <c r="M603" s="8"/>
      <c r="R603" s="8"/>
      <c r="S603" s="8"/>
    </row>
    <row r="604" spans="1:19">
      <c r="A604"/>
      <c r="B604"/>
      <c r="C604"/>
      <c r="D604"/>
      <c r="E604"/>
      <c r="F604" s="13"/>
      <c r="G604" s="13"/>
      <c r="H604" s="8"/>
      <c r="J604" s="8"/>
      <c r="L604" s="8"/>
      <c r="M604" s="8"/>
      <c r="R604" s="8"/>
      <c r="S604" s="8"/>
    </row>
    <row r="605" spans="1:19" ht="15.75">
      <c r="A605" s="24" t="s">
        <v>172</v>
      </c>
      <c r="B605"/>
      <c r="C605"/>
      <c r="D605"/>
      <c r="E605"/>
      <c r="F605" s="13"/>
      <c r="G605" s="13"/>
      <c r="H605" s="8"/>
      <c r="I605" s="8" t="s">
        <v>173</v>
      </c>
      <c r="J605" s="8"/>
      <c r="L605" s="8"/>
      <c r="M605" s="8"/>
      <c r="R605" s="8"/>
      <c r="S605" s="8"/>
    </row>
    <row r="606" spans="1:19" ht="15.75">
      <c r="A606" s="25" t="s">
        <v>174</v>
      </c>
      <c r="B606"/>
      <c r="C606"/>
      <c r="D606"/>
      <c r="E606"/>
      <c r="F606" s="13"/>
      <c r="G606" s="13"/>
      <c r="H606" s="8"/>
      <c r="J606" s="8"/>
      <c r="L606" s="8"/>
      <c r="M606" s="8"/>
      <c r="R606" s="8"/>
      <c r="S606" s="8"/>
    </row>
    <row r="607" spans="1:19">
      <c r="A607" s="25" t="s">
        <v>175</v>
      </c>
      <c r="B607"/>
      <c r="C607"/>
      <c r="D607"/>
      <c r="E607"/>
      <c r="F607" s="13"/>
      <c r="G607" s="13"/>
      <c r="H607" s="8"/>
      <c r="J607" s="8"/>
      <c r="L607" s="8"/>
      <c r="M607" s="8"/>
      <c r="R607" s="8"/>
      <c r="S607" s="8"/>
    </row>
    <row r="608" spans="1:19">
      <c r="A608" s="8"/>
      <c r="B608" s="8"/>
      <c r="C608" s="8"/>
      <c r="D608" s="8"/>
      <c r="E608" s="8"/>
      <c r="F608" s="8"/>
      <c r="G608" s="8"/>
      <c r="H608" s="8"/>
      <c r="J608" s="8"/>
      <c r="L608" s="8"/>
      <c r="M608" s="8"/>
      <c r="R608" s="8"/>
      <c r="S608" s="8"/>
    </row>
    <row r="609" spans="1:19">
      <c r="A609" s="8"/>
      <c r="B609" s="8"/>
      <c r="C609" s="8"/>
      <c r="D609" s="8"/>
      <c r="E609" s="8"/>
      <c r="F609" s="8"/>
      <c r="G609" s="8"/>
      <c r="H609" s="8"/>
      <c r="J609" s="8"/>
      <c r="L609" s="8"/>
      <c r="M609" s="8"/>
      <c r="R609" s="8"/>
      <c r="S609" s="8"/>
    </row>
  </sheetData>
  <mergeCells count="165">
    <mergeCell ref="A108:P108"/>
    <mergeCell ref="A109:C109"/>
    <mergeCell ref="A110:P110"/>
    <mergeCell ref="A121:Q121"/>
    <mergeCell ref="A125:P125"/>
    <mergeCell ref="A126:C126"/>
    <mergeCell ref="A127:P127"/>
    <mergeCell ref="A135:Q135"/>
    <mergeCell ref="A139:P139"/>
    <mergeCell ref="A87:Q87"/>
    <mergeCell ref="A92:P92"/>
    <mergeCell ref="A93:C93"/>
    <mergeCell ref="A43:P43"/>
    <mergeCell ref="A51:Q51"/>
    <mergeCell ref="A57:P57"/>
    <mergeCell ref="A59:P59"/>
    <mergeCell ref="A72:Q72"/>
    <mergeCell ref="A104:Q104"/>
    <mergeCell ref="A42:C42"/>
    <mergeCell ref="A58:C58"/>
    <mergeCell ref="A77:C77"/>
    <mergeCell ref="A78:P78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599:E599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596:R597"/>
    <mergeCell ref="A76:P76"/>
    <mergeCell ref="A36:Q36"/>
    <mergeCell ref="A17:P17"/>
    <mergeCell ref="A41:P41"/>
    <mergeCell ref="A140:C140"/>
    <mergeCell ref="A141:P141"/>
    <mergeCell ref="A152:Q152"/>
    <mergeCell ref="A156:P156"/>
    <mergeCell ref="A157:C157"/>
    <mergeCell ref="A196:C196"/>
    <mergeCell ref="A197:P197"/>
    <mergeCell ref="A208:Q208"/>
    <mergeCell ref="A158:P158"/>
    <mergeCell ref="A167:Q167"/>
    <mergeCell ref="A171:P171"/>
    <mergeCell ref="A172:C172"/>
    <mergeCell ref="A173:P173"/>
    <mergeCell ref="A228:C228"/>
    <mergeCell ref="A191:Q191"/>
    <mergeCell ref="A195:P195"/>
    <mergeCell ref="A229:P229"/>
    <mergeCell ref="A240:Q240"/>
    <mergeCell ref="A244:P244"/>
    <mergeCell ref="A245:C245"/>
    <mergeCell ref="A212:P212"/>
    <mergeCell ref="A213:C213"/>
    <mergeCell ref="A214:P214"/>
    <mergeCell ref="A223:Q223"/>
    <mergeCell ref="A227:P227"/>
    <mergeCell ref="A265:Q265"/>
    <mergeCell ref="A268:P268"/>
    <mergeCell ref="A269:C269"/>
    <mergeCell ref="A270:P270"/>
    <mergeCell ref="A276:Q276"/>
    <mergeCell ref="A246:P246"/>
    <mergeCell ref="A251:Q251"/>
    <mergeCell ref="A255:P255"/>
    <mergeCell ref="A256:C256"/>
    <mergeCell ref="A257:P257"/>
    <mergeCell ref="A596:Q597"/>
    <mergeCell ref="A280:P280"/>
    <mergeCell ref="A281:C281"/>
    <mergeCell ref="A282:P282"/>
    <mergeCell ref="A286:Q286"/>
    <mergeCell ref="A290:P290"/>
    <mergeCell ref="A291:C291"/>
    <mergeCell ref="A292:P292"/>
    <mergeCell ref="A303:Q303"/>
    <mergeCell ref="A307:P307"/>
    <mergeCell ref="A308:C308"/>
    <mergeCell ref="A309:P309"/>
    <mergeCell ref="A320:Q320"/>
    <mergeCell ref="A324:P324"/>
    <mergeCell ref="A325:C325"/>
    <mergeCell ref="A326:P326"/>
    <mergeCell ref="A428:P428"/>
    <mergeCell ref="A359:C359"/>
    <mergeCell ref="A360:P360"/>
    <mergeCell ref="A371:Q371"/>
    <mergeCell ref="A445:P445"/>
    <mergeCell ref="A337:Q337"/>
    <mergeCell ref="A341:P341"/>
    <mergeCell ref="A342:C342"/>
    <mergeCell ref="A343:P343"/>
    <mergeCell ref="A443:P443"/>
    <mergeCell ref="A444:C444"/>
    <mergeCell ref="A456:Q456"/>
    <mergeCell ref="A460:P460"/>
    <mergeCell ref="A422:Q422"/>
    <mergeCell ref="A426:P426"/>
    <mergeCell ref="A427:C427"/>
    <mergeCell ref="A439:Q439"/>
    <mergeCell ref="A376:C376"/>
    <mergeCell ref="A375:P375"/>
    <mergeCell ref="A358:P358"/>
    <mergeCell ref="A354:Q354"/>
    <mergeCell ref="A411:P411"/>
    <mergeCell ref="A410:C410"/>
    <mergeCell ref="A409:P409"/>
    <mergeCell ref="A405:Q405"/>
    <mergeCell ref="A394:P394"/>
    <mergeCell ref="A393:C393"/>
    <mergeCell ref="A392:P392"/>
    <mergeCell ref="A388:Q388"/>
    <mergeCell ref="A377:P377"/>
    <mergeCell ref="A479:P479"/>
    <mergeCell ref="A490:Q490"/>
    <mergeCell ref="A494:P494"/>
    <mergeCell ref="A495:C495"/>
    <mergeCell ref="A496:P496"/>
    <mergeCell ref="A461:C461"/>
    <mergeCell ref="A462:P462"/>
    <mergeCell ref="A473:Q473"/>
    <mergeCell ref="A477:P477"/>
    <mergeCell ref="A478:C478"/>
    <mergeCell ref="A592:Q592"/>
    <mergeCell ref="A528:P528"/>
    <mergeCell ref="A529:C529"/>
    <mergeCell ref="A530:P530"/>
    <mergeCell ref="A541:Q541"/>
    <mergeCell ref="A545:P545"/>
    <mergeCell ref="A507:Q507"/>
    <mergeCell ref="A511:P511"/>
    <mergeCell ref="A512:C512"/>
    <mergeCell ref="A513:P513"/>
    <mergeCell ref="A524:Q524"/>
    <mergeCell ref="A546:C546"/>
    <mergeCell ref="A581:P581"/>
    <mergeCell ref="A580:C580"/>
    <mergeCell ref="A579:P579"/>
    <mergeCell ref="A575:Q575"/>
    <mergeCell ref="A564:P564"/>
    <mergeCell ref="A563:C563"/>
    <mergeCell ref="A562:P562"/>
    <mergeCell ref="A558:Q558"/>
    <mergeCell ref="A547:P547"/>
  </mergeCells>
  <phoneticPr fontId="0" type="noConversion"/>
  <dataValidations count="7">
    <dataValidation type="list" allowBlank="1" showInputMessage="1" showErrorMessage="1" sqref="D60:D71 D44:D50 D582:D591 D79:D86 D94:D103 D111:D120 D128:D134 D142:D151 D159:D166 D174:D190 D198:D207 D215:D222 D230:D239 D247:D250 D258:D264 D271:D275 D283:D285 D293:D302 D310:D319 D327:D336 D344:D353 D361:D370 D378:D387 D395:D404 D412:D421 D429:D438 D446:D455 D463:D472 D480:D489 D497:D506 D514:D523 D531:D540 D548:D557 D565:D574 D19:D35">
      <formula1>"olimpinė,neolimpinė"</formula1>
    </dataValidation>
    <dataValidation type="list" allowBlank="1" showInputMessage="1" showErrorMessage="1" sqref="M60:M71 M44:M50 H44:H50 H60:H71 M582:M591 H582:H591 M79:M86 H79:H86 M94:M103 H94:H103 M111:M120 H111:H120 M128:M134 H128:H134 M142:M151 H142:H151 M159:M166 H159:H166 M174:M190 H174:H190 M198:M207 H198:H207 M215:M222 H215:H222 M230:M239 H230:H239 M247:M250 H247:H250 M258:M264 H258:H264 M271:M275 H271:H275 M283:M285 H283:H285 M293:M302 H293:H302 M310:M319 H310:H319 M327:M336 H327:H336 M344:M353 H344:H353 M361:M370 H361:H370 M378:M387 H378:H387 M395:M404 H395:H404 M412:M421 H412:H421 M429:M438 H429:H438 M446:M455 H446:H455 M463:M472 H463:H472 M480:M489 H480:H489 M497:M506 H497:H506 M514:M523 H514:H523 M531:M540 H531:H540 M548:M557 H548:H557 M565:M574 H565:H574 M19:M35 H19:H35">
      <formula1>"Taip,Ne"</formula1>
    </dataValidation>
    <dataValidation type="list" allowBlank="1" showInputMessage="1" showErrorMessage="1" sqref="F582:F591 F44:F50 F60:F71 F79:F86 F94:F103 F111:F120 F128:F134 F142:F151 F159:F166 F174:F190 F198:F207 F215:F222 F230:F239 F247:F250 F258:F264 F271:F275 F283:F285 F293:F302 F310:F319 F327:F336 F344:F353 F361:F370 F378:F387 F395:F404 F412:F421 F429:F438 F446:F455 F463:F472 F480:F489 F497:F506 F514:F523 F531:F540 F548:F557 F565:F574">
      <formula1>"OŽ,PČ,PČneol,EČ,EČneol,JOŽ,JPČ,JEČ,JnPČ,JnEČ,NEAK"</formula1>
    </dataValidation>
    <dataValidation type="list" allowBlank="1" showInputMessage="1" showErrorMessage="1" sqref="G582:G591 G44:G50 G60:G71 G79:G86 G94:G103 G111:G120 G128:G134 G142:G151 G159:G166 G174:G190 G198:G207 G215:G222 G230:G239 G247:G250 G258:G264 G271:G275 G283:G285 G293:G302 G310:G319 G327:G336 G344:G353 G361:G370 G378:G387 G395:G404 G412:G421 G429:G438 G446:G455 G463:G472 G480:G489 G497:G506 G514:G523 G531:G540 G548:G557 G565:G574">
      <formula1>"1,1 (kas 4 m. 1 k. nerengiamos),2,4 arba 5"</formula1>
    </dataValidation>
    <dataValidation type="list" allowBlank="1" showInputMessage="1" showErrorMessage="1" sqref="G19">
      <formula1>"1,1 (kas 4 m. 1 k. nerengiamos),2,4"</formula1>
    </dataValidation>
    <dataValidation type="list" allowBlank="1" showInputMessage="1" showErrorMessage="1" sqref="G20:G35">
      <formula1>"1,2,4"</formula1>
    </dataValidation>
    <dataValidation type="list" allowBlank="1" showInputMessage="1" showErrorMessage="1" sqref="F19:F35">
      <formula1>"OŽ,PČ,PČneol,PŽ,EČ,EČneol,EŽ,PT,JOŽ,JPČ,JEČ,JEOF,JnPČ,JnEČ,JčPČ,JčEČ,NEAK"</formula1>
    </dataValidation>
  </dataValidations>
  <pageMargins left="0.39" right="0.38" top="0.47244094488188981" bottom="0.39370078740157483" header="0.31496062992125984" footer="0.31496062992125984"/>
  <pageSetup paperSize="9" scale="5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176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177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178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179</v>
      </c>
      <c r="AL4" s="51"/>
      <c r="AM4" s="51"/>
      <c r="AN4" s="51"/>
    </row>
    <row r="5" spans="1:41" ht="15.75">
      <c r="A5" s="121" t="s">
        <v>180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22" t="s">
        <v>8</v>
      </c>
      <c r="B7" s="124" t="s">
        <v>181</v>
      </c>
      <c r="C7" s="127" t="s">
        <v>182</v>
      </c>
      <c r="D7" s="129" t="s">
        <v>183</v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30" t="s">
        <v>13</v>
      </c>
      <c r="AO7" s="31"/>
    </row>
    <row r="8" spans="1:41">
      <c r="A8" s="123"/>
      <c r="B8" s="125"/>
      <c r="C8" s="128"/>
      <c r="D8" s="131" t="s">
        <v>184</v>
      </c>
      <c r="E8" s="131" t="s">
        <v>185</v>
      </c>
      <c r="F8" s="131" t="s">
        <v>186</v>
      </c>
      <c r="G8" s="131" t="s">
        <v>187</v>
      </c>
      <c r="H8" s="131" t="s">
        <v>188</v>
      </c>
      <c r="I8" s="131" t="s">
        <v>189</v>
      </c>
      <c r="J8" s="131" t="s">
        <v>190</v>
      </c>
      <c r="K8" s="131" t="s">
        <v>191</v>
      </c>
      <c r="L8" s="131" t="s">
        <v>192</v>
      </c>
      <c r="M8" s="131" t="s">
        <v>193</v>
      </c>
      <c r="N8" s="131" t="s">
        <v>194</v>
      </c>
      <c r="O8" s="131" t="s">
        <v>195</v>
      </c>
      <c r="P8" s="131" t="s">
        <v>196</v>
      </c>
      <c r="Q8" s="131" t="s">
        <v>197</v>
      </c>
      <c r="R8" s="131" t="s">
        <v>198</v>
      </c>
      <c r="S8" s="131" t="s">
        <v>199</v>
      </c>
      <c r="T8" s="131" t="s">
        <v>200</v>
      </c>
      <c r="U8" s="131" t="s">
        <v>201</v>
      </c>
      <c r="V8" s="131" t="s">
        <v>202</v>
      </c>
      <c r="W8" s="131" t="s">
        <v>203</v>
      </c>
      <c r="X8" s="131" t="s">
        <v>204</v>
      </c>
      <c r="Y8" s="131" t="s">
        <v>205</v>
      </c>
      <c r="Z8" s="131" t="s">
        <v>206</v>
      </c>
      <c r="AA8" s="131" t="s">
        <v>207</v>
      </c>
      <c r="AB8" s="131" t="s">
        <v>208</v>
      </c>
      <c r="AC8" s="131" t="s">
        <v>209</v>
      </c>
      <c r="AD8" s="131" t="s">
        <v>210</v>
      </c>
      <c r="AE8" s="131" t="s">
        <v>211</v>
      </c>
      <c r="AF8" s="131" t="s">
        <v>212</v>
      </c>
      <c r="AG8" s="131" t="s">
        <v>213</v>
      </c>
      <c r="AH8" s="131" t="s">
        <v>214</v>
      </c>
      <c r="AI8" s="131" t="s">
        <v>215</v>
      </c>
      <c r="AJ8" s="131" t="s">
        <v>216</v>
      </c>
      <c r="AK8" s="131" t="s">
        <v>217</v>
      </c>
      <c r="AL8" s="131" t="s">
        <v>218</v>
      </c>
      <c r="AM8" s="131" t="s">
        <v>219</v>
      </c>
      <c r="AN8" s="132" t="s">
        <v>220</v>
      </c>
    </row>
    <row r="9" spans="1:41">
      <c r="A9" s="123"/>
      <c r="B9" s="126"/>
      <c r="C9" s="128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3"/>
    </row>
    <row r="10" spans="1:41" s="55" customFormat="1">
      <c r="A10" s="52" t="s">
        <v>221</v>
      </c>
      <c r="B10" s="53" t="s">
        <v>222</v>
      </c>
      <c r="C10" s="35" t="s">
        <v>223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3" t="s">
        <v>224</v>
      </c>
      <c r="B11" s="44" t="s">
        <v>94</v>
      </c>
      <c r="C11" s="35" t="s">
        <v>225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226</v>
      </c>
      <c r="AK11" s="36" t="s">
        <v>226</v>
      </c>
      <c r="AL11" s="36" t="s">
        <v>226</v>
      </c>
      <c r="AM11" s="36" t="s">
        <v>226</v>
      </c>
      <c r="AN11" s="64">
        <f t="shared" ref="AN11:AN26" si="1">SUM(D11*0.3/100)</f>
        <v>1.347</v>
      </c>
    </row>
    <row r="12" spans="1:41">
      <c r="A12" s="63" t="s">
        <v>227</v>
      </c>
      <c r="B12" s="44" t="s">
        <v>30</v>
      </c>
      <c r="C12" s="35" t="s">
        <v>228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226</v>
      </c>
      <c r="AC12" s="36" t="s">
        <v>226</v>
      </c>
      <c r="AD12" s="36" t="s">
        <v>226</v>
      </c>
      <c r="AE12" s="36" t="s">
        <v>226</v>
      </c>
      <c r="AF12" s="36" t="s">
        <v>226</v>
      </c>
      <c r="AG12" s="36" t="s">
        <v>226</v>
      </c>
      <c r="AH12" s="36" t="s">
        <v>226</v>
      </c>
      <c r="AI12" s="36" t="s">
        <v>226</v>
      </c>
      <c r="AJ12" s="36" t="s">
        <v>226</v>
      </c>
      <c r="AK12" s="36" t="s">
        <v>226</v>
      </c>
      <c r="AL12" s="36" t="s">
        <v>226</v>
      </c>
      <c r="AM12" s="36" t="s">
        <v>226</v>
      </c>
      <c r="AN12" s="64">
        <f t="shared" si="1"/>
        <v>0.61199999999999999</v>
      </c>
    </row>
    <row r="13" spans="1:41" ht="84">
      <c r="A13" s="63" t="s">
        <v>229</v>
      </c>
      <c r="B13" s="44" t="s">
        <v>230</v>
      </c>
      <c r="C13" s="22" t="s">
        <v>231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226</v>
      </c>
      <c r="U13" s="36" t="s">
        <v>226</v>
      </c>
      <c r="V13" s="36" t="s">
        <v>226</v>
      </c>
      <c r="W13" s="36" t="s">
        <v>226</v>
      </c>
      <c r="X13" s="36" t="s">
        <v>226</v>
      </c>
      <c r="Y13" s="36" t="s">
        <v>226</v>
      </c>
      <c r="Z13" s="36" t="s">
        <v>226</v>
      </c>
      <c r="AA13" s="36" t="s">
        <v>226</v>
      </c>
      <c r="AB13" s="36" t="s">
        <v>226</v>
      </c>
      <c r="AC13" s="36" t="s">
        <v>226</v>
      </c>
      <c r="AD13" s="36" t="s">
        <v>226</v>
      </c>
      <c r="AE13" s="36" t="s">
        <v>226</v>
      </c>
      <c r="AF13" s="36" t="s">
        <v>226</v>
      </c>
      <c r="AG13" s="36" t="s">
        <v>226</v>
      </c>
      <c r="AH13" s="36" t="s">
        <v>226</v>
      </c>
      <c r="AI13" s="36" t="s">
        <v>226</v>
      </c>
      <c r="AJ13" s="36" t="s">
        <v>226</v>
      </c>
      <c r="AK13" s="36" t="s">
        <v>226</v>
      </c>
      <c r="AL13" s="36" t="s">
        <v>226</v>
      </c>
      <c r="AM13" s="36" t="s">
        <v>226</v>
      </c>
      <c r="AN13" s="64">
        <f t="shared" si="1"/>
        <v>0.255</v>
      </c>
    </row>
    <row r="14" spans="1:41" ht="36">
      <c r="A14" s="63" t="s">
        <v>232</v>
      </c>
      <c r="B14" s="44" t="s">
        <v>233</v>
      </c>
      <c r="C14" s="22" t="s">
        <v>234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226</v>
      </c>
      <c r="AK14" s="36" t="s">
        <v>226</v>
      </c>
      <c r="AL14" s="36" t="s">
        <v>226</v>
      </c>
      <c r="AM14" s="36" t="s">
        <v>226</v>
      </c>
      <c r="AN14" s="64">
        <f t="shared" si="1"/>
        <v>0.255</v>
      </c>
    </row>
    <row r="15" spans="1:41">
      <c r="A15" s="63" t="s">
        <v>235</v>
      </c>
      <c r="B15" s="44" t="s">
        <v>236</v>
      </c>
      <c r="C15" s="32" t="s">
        <v>237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226</v>
      </c>
      <c r="AC15" s="36" t="s">
        <v>226</v>
      </c>
      <c r="AD15" s="36" t="s">
        <v>226</v>
      </c>
      <c r="AE15" s="36" t="s">
        <v>226</v>
      </c>
      <c r="AF15" s="36" t="s">
        <v>226</v>
      </c>
      <c r="AG15" s="36" t="s">
        <v>226</v>
      </c>
      <c r="AH15" s="36" t="s">
        <v>226</v>
      </c>
      <c r="AI15" s="36" t="s">
        <v>226</v>
      </c>
      <c r="AJ15" s="36" t="s">
        <v>226</v>
      </c>
      <c r="AK15" s="36" t="s">
        <v>226</v>
      </c>
      <c r="AL15" s="36" t="s">
        <v>226</v>
      </c>
      <c r="AM15" s="36" t="s">
        <v>226</v>
      </c>
      <c r="AN15" s="64">
        <f t="shared" si="1"/>
        <v>0.255</v>
      </c>
    </row>
    <row r="16" spans="1:41" ht="84">
      <c r="A16" s="63" t="s">
        <v>238</v>
      </c>
      <c r="B16" s="44" t="s">
        <v>239</v>
      </c>
      <c r="C16" s="22" t="s">
        <v>240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226</v>
      </c>
      <c r="M16" s="37" t="s">
        <v>226</v>
      </c>
      <c r="N16" s="37" t="s">
        <v>226</v>
      </c>
      <c r="O16" s="37" t="s">
        <v>226</v>
      </c>
      <c r="P16" s="37" t="s">
        <v>226</v>
      </c>
      <c r="Q16" s="37" t="s">
        <v>226</v>
      </c>
      <c r="R16" s="37" t="s">
        <v>226</v>
      </c>
      <c r="S16" s="37" t="s">
        <v>226</v>
      </c>
      <c r="T16" s="37" t="s">
        <v>226</v>
      </c>
      <c r="U16" s="36" t="s">
        <v>226</v>
      </c>
      <c r="V16" s="36" t="s">
        <v>226</v>
      </c>
      <c r="W16" s="36" t="s">
        <v>226</v>
      </c>
      <c r="X16" s="36" t="s">
        <v>226</v>
      </c>
      <c r="Y16" s="36" t="s">
        <v>226</v>
      </c>
      <c r="Z16" s="36" t="s">
        <v>226</v>
      </c>
      <c r="AA16" s="36" t="s">
        <v>226</v>
      </c>
      <c r="AB16" s="36" t="s">
        <v>226</v>
      </c>
      <c r="AC16" s="36" t="s">
        <v>226</v>
      </c>
      <c r="AD16" s="36" t="s">
        <v>226</v>
      </c>
      <c r="AE16" s="36" t="s">
        <v>226</v>
      </c>
      <c r="AF16" s="36" t="s">
        <v>226</v>
      </c>
      <c r="AG16" s="36" t="s">
        <v>226</v>
      </c>
      <c r="AH16" s="36" t="s">
        <v>226</v>
      </c>
      <c r="AI16" s="36" t="s">
        <v>226</v>
      </c>
      <c r="AJ16" s="36" t="s">
        <v>226</v>
      </c>
      <c r="AK16" s="36" t="s">
        <v>226</v>
      </c>
      <c r="AL16" s="36" t="s">
        <v>226</v>
      </c>
      <c r="AM16" s="36" t="s">
        <v>226</v>
      </c>
      <c r="AN16" s="64">
        <f t="shared" si="1"/>
        <v>0.20399999999999999</v>
      </c>
    </row>
    <row r="17" spans="1:40">
      <c r="A17" s="63" t="s">
        <v>241</v>
      </c>
      <c r="B17" s="44" t="s">
        <v>242</v>
      </c>
      <c r="C17" s="32" t="s">
        <v>243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226</v>
      </c>
      <c r="AC17" s="36" t="s">
        <v>226</v>
      </c>
      <c r="AD17" s="36" t="s">
        <v>226</v>
      </c>
      <c r="AE17" s="36" t="s">
        <v>226</v>
      </c>
      <c r="AF17" s="36" t="s">
        <v>226</v>
      </c>
      <c r="AG17" s="36" t="s">
        <v>226</v>
      </c>
      <c r="AH17" s="36" t="s">
        <v>226</v>
      </c>
      <c r="AI17" s="36" t="s">
        <v>226</v>
      </c>
      <c r="AJ17" s="36" t="s">
        <v>226</v>
      </c>
      <c r="AK17" s="36" t="s">
        <v>226</v>
      </c>
      <c r="AL17" s="36" t="s">
        <v>226</v>
      </c>
      <c r="AM17" s="36" t="s">
        <v>226</v>
      </c>
      <c r="AN17" s="64">
        <f t="shared" si="1"/>
        <v>0.20399999999999999</v>
      </c>
    </row>
    <row r="18" spans="1:40" ht="24">
      <c r="A18" s="63" t="s">
        <v>244</v>
      </c>
      <c r="B18" s="44" t="s">
        <v>245</v>
      </c>
      <c r="C18" s="22" t="s">
        <v>246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226</v>
      </c>
      <c r="AK18" s="36" t="s">
        <v>226</v>
      </c>
      <c r="AL18" s="36" t="s">
        <v>226</v>
      </c>
      <c r="AM18" s="36" t="s">
        <v>226</v>
      </c>
      <c r="AN18" s="64">
        <f t="shared" si="1"/>
        <v>0.20399999999999999</v>
      </c>
    </row>
    <row r="19" spans="1:40">
      <c r="A19" s="63" t="s">
        <v>247</v>
      </c>
      <c r="B19" s="44" t="s">
        <v>88</v>
      </c>
      <c r="C19" s="32" t="s">
        <v>248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226</v>
      </c>
      <c r="AC19" s="36" t="s">
        <v>226</v>
      </c>
      <c r="AD19" s="36" t="s">
        <v>226</v>
      </c>
      <c r="AE19" s="36" t="s">
        <v>226</v>
      </c>
      <c r="AF19" s="36" t="s">
        <v>226</v>
      </c>
      <c r="AG19" s="36" t="s">
        <v>226</v>
      </c>
      <c r="AH19" s="36" t="s">
        <v>226</v>
      </c>
      <c r="AI19" s="36" t="s">
        <v>226</v>
      </c>
      <c r="AJ19" s="36" t="s">
        <v>226</v>
      </c>
      <c r="AK19" s="36" t="s">
        <v>226</v>
      </c>
      <c r="AL19" s="36" t="s">
        <v>226</v>
      </c>
      <c r="AM19" s="36" t="s">
        <v>226</v>
      </c>
      <c r="AN19" s="64">
        <f t="shared" si="1"/>
        <v>0.20399999999999999</v>
      </c>
    </row>
    <row r="20" spans="1:40">
      <c r="A20" s="63" t="s">
        <v>249</v>
      </c>
      <c r="B20" s="44" t="s">
        <v>89</v>
      </c>
      <c r="C20" s="32" t="s">
        <v>250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226</v>
      </c>
      <c r="U20" s="36" t="s">
        <v>226</v>
      </c>
      <c r="V20" s="36" t="s">
        <v>226</v>
      </c>
      <c r="W20" s="36" t="s">
        <v>226</v>
      </c>
      <c r="X20" s="36" t="s">
        <v>226</v>
      </c>
      <c r="Y20" s="36" t="s">
        <v>226</v>
      </c>
      <c r="Z20" s="36" t="s">
        <v>226</v>
      </c>
      <c r="AA20" s="36" t="s">
        <v>226</v>
      </c>
      <c r="AB20" s="36" t="s">
        <v>226</v>
      </c>
      <c r="AC20" s="36" t="s">
        <v>226</v>
      </c>
      <c r="AD20" s="36" t="s">
        <v>226</v>
      </c>
      <c r="AE20" s="36" t="s">
        <v>226</v>
      </c>
      <c r="AF20" s="36" t="s">
        <v>226</v>
      </c>
      <c r="AG20" s="36" t="s">
        <v>226</v>
      </c>
      <c r="AH20" s="36" t="s">
        <v>226</v>
      </c>
      <c r="AI20" s="36" t="s">
        <v>226</v>
      </c>
      <c r="AJ20" s="36" t="s">
        <v>226</v>
      </c>
      <c r="AK20" s="36" t="s">
        <v>226</v>
      </c>
      <c r="AL20" s="36" t="s">
        <v>226</v>
      </c>
      <c r="AM20" s="36" t="s">
        <v>226</v>
      </c>
      <c r="AN20" s="64">
        <f t="shared" si="1"/>
        <v>0.153</v>
      </c>
    </row>
    <row r="21" spans="1:40">
      <c r="A21" s="63" t="s">
        <v>251</v>
      </c>
      <c r="B21" s="44" t="s">
        <v>67</v>
      </c>
      <c r="C21" s="32" t="s">
        <v>252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226</v>
      </c>
      <c r="U21" s="36" t="s">
        <v>226</v>
      </c>
      <c r="V21" s="36" t="s">
        <v>226</v>
      </c>
      <c r="W21" s="36" t="s">
        <v>226</v>
      </c>
      <c r="X21" s="36" t="s">
        <v>226</v>
      </c>
      <c r="Y21" s="36" t="s">
        <v>226</v>
      </c>
      <c r="Z21" s="36" t="s">
        <v>226</v>
      </c>
      <c r="AA21" s="36" t="s">
        <v>226</v>
      </c>
      <c r="AB21" s="36" t="s">
        <v>226</v>
      </c>
      <c r="AC21" s="36" t="s">
        <v>226</v>
      </c>
      <c r="AD21" s="36" t="s">
        <v>226</v>
      </c>
      <c r="AE21" s="36" t="s">
        <v>226</v>
      </c>
      <c r="AF21" s="36" t="s">
        <v>226</v>
      </c>
      <c r="AG21" s="36" t="s">
        <v>226</v>
      </c>
      <c r="AH21" s="36" t="s">
        <v>226</v>
      </c>
      <c r="AI21" s="36" t="s">
        <v>226</v>
      </c>
      <c r="AJ21" s="36" t="s">
        <v>226</v>
      </c>
      <c r="AK21" s="36" t="s">
        <v>226</v>
      </c>
      <c r="AL21" s="36" t="s">
        <v>226</v>
      </c>
      <c r="AM21" s="36" t="s">
        <v>226</v>
      </c>
      <c r="AN21" s="64">
        <f t="shared" si="1"/>
        <v>0.10199999999999999</v>
      </c>
    </row>
    <row r="22" spans="1:40">
      <c r="A22" s="63" t="s">
        <v>253</v>
      </c>
      <c r="B22" s="44" t="s">
        <v>254</v>
      </c>
      <c r="C22" s="32" t="s">
        <v>255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226</v>
      </c>
      <c r="U22" s="36" t="s">
        <v>226</v>
      </c>
      <c r="V22" s="36" t="s">
        <v>226</v>
      </c>
      <c r="W22" s="36" t="s">
        <v>226</v>
      </c>
      <c r="X22" s="36" t="s">
        <v>226</v>
      </c>
      <c r="Y22" s="36" t="s">
        <v>226</v>
      </c>
      <c r="Z22" s="36" t="s">
        <v>226</v>
      </c>
      <c r="AA22" s="36" t="s">
        <v>226</v>
      </c>
      <c r="AB22" s="36" t="s">
        <v>226</v>
      </c>
      <c r="AC22" s="36" t="s">
        <v>226</v>
      </c>
      <c r="AD22" s="36" t="s">
        <v>226</v>
      </c>
      <c r="AE22" s="36" t="s">
        <v>226</v>
      </c>
      <c r="AF22" s="36" t="s">
        <v>226</v>
      </c>
      <c r="AG22" s="36" t="s">
        <v>226</v>
      </c>
      <c r="AH22" s="36" t="s">
        <v>226</v>
      </c>
      <c r="AI22" s="36" t="s">
        <v>226</v>
      </c>
      <c r="AJ22" s="36" t="s">
        <v>226</v>
      </c>
      <c r="AK22" s="36" t="s">
        <v>226</v>
      </c>
      <c r="AL22" s="36" t="s">
        <v>226</v>
      </c>
      <c r="AM22" s="36" t="s">
        <v>226</v>
      </c>
      <c r="AN22" s="64">
        <f t="shared" si="1"/>
        <v>0.10199999999999999</v>
      </c>
    </row>
    <row r="23" spans="1:40">
      <c r="A23" s="63" t="s">
        <v>256</v>
      </c>
      <c r="B23" s="44" t="s">
        <v>72</v>
      </c>
      <c r="C23" s="32" t="s">
        <v>257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226</v>
      </c>
      <c r="U23" s="36" t="s">
        <v>226</v>
      </c>
      <c r="V23" s="36" t="s">
        <v>226</v>
      </c>
      <c r="W23" s="36" t="s">
        <v>226</v>
      </c>
      <c r="X23" s="36" t="s">
        <v>226</v>
      </c>
      <c r="Y23" s="36" t="s">
        <v>226</v>
      </c>
      <c r="Z23" s="36" t="s">
        <v>226</v>
      </c>
      <c r="AA23" s="36" t="s">
        <v>226</v>
      </c>
      <c r="AB23" s="36" t="s">
        <v>226</v>
      </c>
      <c r="AC23" s="36" t="s">
        <v>226</v>
      </c>
      <c r="AD23" s="36" t="s">
        <v>226</v>
      </c>
      <c r="AE23" s="36" t="s">
        <v>226</v>
      </c>
      <c r="AF23" s="36" t="s">
        <v>226</v>
      </c>
      <c r="AG23" s="36" t="s">
        <v>226</v>
      </c>
      <c r="AH23" s="36" t="s">
        <v>226</v>
      </c>
      <c r="AI23" s="36" t="s">
        <v>226</v>
      </c>
      <c r="AJ23" s="36" t="s">
        <v>226</v>
      </c>
      <c r="AK23" s="36" t="s">
        <v>226</v>
      </c>
      <c r="AL23" s="36" t="s">
        <v>226</v>
      </c>
      <c r="AM23" s="36" t="s">
        <v>226</v>
      </c>
      <c r="AN23" s="64">
        <f t="shared" si="1"/>
        <v>7.6499999999999999E-2</v>
      </c>
    </row>
    <row r="24" spans="1:40">
      <c r="A24" s="63" t="s">
        <v>258</v>
      </c>
      <c r="B24" s="44" t="s">
        <v>259</v>
      </c>
      <c r="C24" s="32" t="s">
        <v>260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226</v>
      </c>
      <c r="U24" s="36" t="s">
        <v>226</v>
      </c>
      <c r="V24" s="36" t="s">
        <v>226</v>
      </c>
      <c r="W24" s="36" t="s">
        <v>226</v>
      </c>
      <c r="X24" s="36" t="s">
        <v>226</v>
      </c>
      <c r="Y24" s="36" t="s">
        <v>226</v>
      </c>
      <c r="Z24" s="36" t="s">
        <v>226</v>
      </c>
      <c r="AA24" s="36" t="s">
        <v>226</v>
      </c>
      <c r="AB24" s="36" t="s">
        <v>226</v>
      </c>
      <c r="AC24" s="36" t="s">
        <v>226</v>
      </c>
      <c r="AD24" s="36" t="s">
        <v>226</v>
      </c>
      <c r="AE24" s="36" t="s">
        <v>226</v>
      </c>
      <c r="AF24" s="36" t="s">
        <v>226</v>
      </c>
      <c r="AG24" s="36" t="s">
        <v>226</v>
      </c>
      <c r="AH24" s="36" t="s">
        <v>226</v>
      </c>
      <c r="AI24" s="36" t="s">
        <v>226</v>
      </c>
      <c r="AJ24" s="36" t="s">
        <v>226</v>
      </c>
      <c r="AK24" s="36" t="s">
        <v>226</v>
      </c>
      <c r="AL24" s="36" t="s">
        <v>226</v>
      </c>
      <c r="AM24" s="36" t="s">
        <v>226</v>
      </c>
      <c r="AN24" s="64">
        <f t="shared" si="1"/>
        <v>6.3750000000000001E-2</v>
      </c>
    </row>
    <row r="25" spans="1:40">
      <c r="A25" s="63" t="s">
        <v>261</v>
      </c>
      <c r="B25" s="44" t="s">
        <v>262</v>
      </c>
      <c r="C25" s="32" t="s">
        <v>263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226</v>
      </c>
      <c r="U25" s="36" t="s">
        <v>226</v>
      </c>
      <c r="V25" s="36" t="s">
        <v>226</v>
      </c>
      <c r="W25" s="36" t="s">
        <v>226</v>
      </c>
      <c r="X25" s="36" t="s">
        <v>226</v>
      </c>
      <c r="Y25" s="36" t="s">
        <v>226</v>
      </c>
      <c r="Z25" s="36" t="s">
        <v>226</v>
      </c>
      <c r="AA25" s="36" t="s">
        <v>226</v>
      </c>
      <c r="AB25" s="36" t="s">
        <v>226</v>
      </c>
      <c r="AC25" s="36" t="s">
        <v>226</v>
      </c>
      <c r="AD25" s="36" t="s">
        <v>226</v>
      </c>
      <c r="AE25" s="36" t="s">
        <v>226</v>
      </c>
      <c r="AF25" s="36" t="s">
        <v>226</v>
      </c>
      <c r="AG25" s="36" t="s">
        <v>226</v>
      </c>
      <c r="AH25" s="36" t="s">
        <v>226</v>
      </c>
      <c r="AI25" s="36" t="s">
        <v>226</v>
      </c>
      <c r="AJ25" s="36" t="s">
        <v>226</v>
      </c>
      <c r="AK25" s="36" t="s">
        <v>226</v>
      </c>
      <c r="AL25" s="36" t="s">
        <v>226</v>
      </c>
      <c r="AM25" s="36" t="s">
        <v>226</v>
      </c>
      <c r="AN25" s="64">
        <f t="shared" si="1"/>
        <v>5.0999999999999997E-2</v>
      </c>
    </row>
    <row r="26" spans="1:40" ht="24.75" thickBot="1">
      <c r="A26" s="39" t="s">
        <v>264</v>
      </c>
      <c r="B26" s="45" t="s">
        <v>265</v>
      </c>
      <c r="C26" s="23" t="s">
        <v>266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226</v>
      </c>
      <c r="AC26" s="42" t="s">
        <v>226</v>
      </c>
      <c r="AD26" s="42" t="s">
        <v>226</v>
      </c>
      <c r="AE26" s="42" t="s">
        <v>226</v>
      </c>
      <c r="AF26" s="42" t="s">
        <v>226</v>
      </c>
      <c r="AG26" s="42" t="s">
        <v>226</v>
      </c>
      <c r="AH26" s="42" t="s">
        <v>226</v>
      </c>
      <c r="AI26" s="42" t="s">
        <v>226</v>
      </c>
      <c r="AJ26" s="42" t="s">
        <v>226</v>
      </c>
      <c r="AK26" s="42" t="s">
        <v>226</v>
      </c>
      <c r="AL26" s="42" t="s">
        <v>226</v>
      </c>
      <c r="AM26" s="42" t="s">
        <v>226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267</v>
      </c>
    </row>
    <row r="2" spans="1:1" s="19" customFormat="1" ht="15" customHeight="1">
      <c r="A2" s="18" t="s">
        <v>268</v>
      </c>
    </row>
    <row r="3" spans="1:1" s="19" customFormat="1" ht="15" customHeight="1">
      <c r="A3" s="18" t="s">
        <v>269</v>
      </c>
    </row>
    <row r="4" spans="1:1" s="19" customFormat="1" ht="15" customHeight="1">
      <c r="A4" s="18" t="s">
        <v>270</v>
      </c>
    </row>
    <row r="5" spans="1:1" s="19" customFormat="1" ht="15" customHeight="1">
      <c r="A5" s="18" t="s">
        <v>271</v>
      </c>
    </row>
    <row r="6" spans="1:1" s="19" customFormat="1" ht="15" customHeight="1">
      <c r="A6" s="18" t="s">
        <v>272</v>
      </c>
    </row>
    <row r="7" spans="1:1" s="19" customFormat="1" ht="15" customHeight="1">
      <c r="A7" s="18" t="s">
        <v>273</v>
      </c>
    </row>
    <row r="8" spans="1:1" s="19" customFormat="1" ht="15" customHeight="1">
      <c r="A8" s="18" t="s">
        <v>274</v>
      </c>
    </row>
    <row r="9" spans="1:1" s="19" customFormat="1" ht="15" customHeight="1">
      <c r="A9" s="18" t="s">
        <v>275</v>
      </c>
    </row>
    <row r="10" spans="1:1" s="19" customFormat="1" ht="15" customHeight="1">
      <c r="A10" s="18" t="s">
        <v>276</v>
      </c>
    </row>
    <row r="11" spans="1:1" s="19" customFormat="1" ht="15" customHeight="1">
      <c r="A11" s="18" t="s">
        <v>277</v>
      </c>
    </row>
    <row r="12" spans="1:1" s="19" customFormat="1" ht="15" customHeight="1">
      <c r="A12" s="18" t="s">
        <v>278</v>
      </c>
    </row>
    <row r="13" spans="1:1" s="19" customFormat="1" ht="15" customHeight="1">
      <c r="A13" s="18" t="s">
        <v>279</v>
      </c>
    </row>
    <row r="14" spans="1:1" s="19" customFormat="1" ht="15" customHeight="1">
      <c r="A14" s="18" t="s">
        <v>280</v>
      </c>
    </row>
    <row r="15" spans="1:1" s="19" customFormat="1" ht="15" customHeight="1">
      <c r="A15" s="18" t="s">
        <v>281</v>
      </c>
    </row>
    <row r="16" spans="1:1" s="19" customFormat="1" ht="15" customHeight="1">
      <c r="A16" s="18" t="s">
        <v>282</v>
      </c>
    </row>
    <row r="17" spans="1:1" s="19" customFormat="1" ht="15" customHeight="1">
      <c r="A17" s="18" t="s">
        <v>283</v>
      </c>
    </row>
    <row r="18" spans="1:1" s="19" customFormat="1" ht="15" customHeight="1">
      <c r="A18" s="18" t="s">
        <v>284</v>
      </c>
    </row>
    <row r="19" spans="1:1" s="19" customFormat="1" ht="15" customHeight="1">
      <c r="A19" s="18" t="s">
        <v>285</v>
      </c>
    </row>
    <row r="20" spans="1:1" s="19" customFormat="1" ht="15" customHeight="1">
      <c r="A20" s="18" t="s">
        <v>286</v>
      </c>
    </row>
    <row r="21" spans="1:1" s="19" customFormat="1" ht="15" customHeight="1">
      <c r="A21" s="18" t="s">
        <v>287</v>
      </c>
    </row>
    <row r="22" spans="1:1" s="19" customFormat="1" ht="15" customHeight="1">
      <c r="A22" s="18" t="s">
        <v>288</v>
      </c>
    </row>
    <row r="23" spans="1:1" s="19" customFormat="1" ht="15" customHeight="1">
      <c r="A23" s="18" t="s">
        <v>289</v>
      </c>
    </row>
    <row r="24" spans="1:1" s="19" customFormat="1" ht="15" customHeight="1">
      <c r="A24" s="18" t="s">
        <v>290</v>
      </c>
    </row>
    <row r="25" spans="1:1" s="19" customFormat="1" ht="15" customHeight="1">
      <c r="A25" s="18" t="s">
        <v>291</v>
      </c>
    </row>
    <row r="26" spans="1:1" s="19" customFormat="1" ht="15" customHeight="1">
      <c r="A26" s="18" t="s">
        <v>292</v>
      </c>
    </row>
    <row r="27" spans="1:1" s="19" customFormat="1" ht="15" customHeight="1">
      <c r="A27" s="18" t="s">
        <v>293</v>
      </c>
    </row>
    <row r="28" spans="1:1" s="19" customFormat="1" ht="15" customHeight="1">
      <c r="A28" s="18" t="s">
        <v>294</v>
      </c>
    </row>
    <row r="29" spans="1:1" s="19" customFormat="1" ht="15" customHeight="1">
      <c r="A29" s="18" t="s">
        <v>295</v>
      </c>
    </row>
    <row r="30" spans="1:1" s="19" customFormat="1" ht="15" customHeight="1">
      <c r="A30" s="18" t="s">
        <v>296</v>
      </c>
    </row>
    <row r="31" spans="1:1" s="19" customFormat="1" ht="15" customHeight="1">
      <c r="A31" s="18" t="s">
        <v>297</v>
      </c>
    </row>
    <row r="32" spans="1:1" s="19" customFormat="1" ht="15" customHeight="1">
      <c r="A32" s="18" t="s">
        <v>298</v>
      </c>
    </row>
    <row r="33" spans="1:1" s="19" customFormat="1" ht="15" customHeight="1">
      <c r="A33" s="18" t="s">
        <v>299</v>
      </c>
    </row>
    <row r="34" spans="1:1" s="19" customFormat="1" ht="15" customHeight="1">
      <c r="A34" s="18" t="s">
        <v>300</v>
      </c>
    </row>
    <row r="35" spans="1:1" s="19" customFormat="1" ht="15" customHeight="1">
      <c r="A35" s="18" t="s">
        <v>301</v>
      </c>
    </row>
    <row r="36" spans="1:1" s="19" customFormat="1" ht="15" customHeight="1">
      <c r="A36" s="18" t="s">
        <v>302</v>
      </c>
    </row>
    <row r="37" spans="1:1" s="19" customFormat="1" ht="15" customHeight="1">
      <c r="A37" s="18" t="s">
        <v>303</v>
      </c>
    </row>
    <row r="38" spans="1:1" s="19" customFormat="1" ht="15" customHeight="1">
      <c r="A38" s="18" t="s">
        <v>304</v>
      </c>
    </row>
    <row r="39" spans="1:1" s="19" customFormat="1" ht="15" customHeight="1">
      <c r="A39" s="18" t="s">
        <v>305</v>
      </c>
    </row>
    <row r="40" spans="1:1" s="19" customFormat="1" ht="15" customHeight="1">
      <c r="A40" s="18" t="s">
        <v>306</v>
      </c>
    </row>
    <row r="41" spans="1:1" s="19" customFormat="1" ht="15" customHeight="1">
      <c r="A41" s="18" t="s">
        <v>307</v>
      </c>
    </row>
    <row r="42" spans="1:1" s="19" customFormat="1" ht="15" customHeight="1">
      <c r="A42" s="18" t="s">
        <v>308</v>
      </c>
    </row>
    <row r="43" spans="1:1" s="19" customFormat="1" ht="15" customHeight="1">
      <c r="A43" s="18" t="s">
        <v>309</v>
      </c>
    </row>
    <row r="44" spans="1:1" s="19" customFormat="1" ht="15" customHeight="1">
      <c r="A44" s="18" t="s">
        <v>310</v>
      </c>
    </row>
    <row r="45" spans="1:1" s="19" customFormat="1" ht="15" customHeight="1">
      <c r="A45" s="18" t="s">
        <v>311</v>
      </c>
    </row>
    <row r="46" spans="1:1" s="19" customFormat="1" ht="15" customHeight="1">
      <c r="A46" s="18" t="s">
        <v>312</v>
      </c>
    </row>
    <row r="47" spans="1:1" s="19" customFormat="1" ht="15" customHeight="1">
      <c r="A47" s="18" t="s">
        <v>313</v>
      </c>
    </row>
    <row r="48" spans="1:1" s="19" customFormat="1" ht="15" customHeight="1">
      <c r="A48" s="18" t="s">
        <v>314</v>
      </c>
    </row>
    <row r="49" spans="1:1" s="19" customFormat="1" ht="15" customHeight="1">
      <c r="A49" s="18" t="s">
        <v>315</v>
      </c>
    </row>
    <row r="50" spans="1:1" s="19" customFormat="1" ht="15" customHeight="1">
      <c r="A50" s="18" t="s">
        <v>316</v>
      </c>
    </row>
    <row r="51" spans="1:1" s="19" customFormat="1" ht="15" customHeight="1">
      <c r="A51" s="18" t="s">
        <v>317</v>
      </c>
    </row>
    <row r="52" spans="1:1" s="19" customFormat="1" ht="15" customHeight="1">
      <c r="A52" s="18" t="s">
        <v>318</v>
      </c>
    </row>
    <row r="53" spans="1:1" s="19" customFormat="1" ht="15" customHeight="1">
      <c r="A53" s="18" t="s">
        <v>319</v>
      </c>
    </row>
    <row r="54" spans="1:1" s="19" customFormat="1" ht="15" customHeight="1">
      <c r="A54" s="18" t="s">
        <v>320</v>
      </c>
    </row>
    <row r="55" spans="1:1" s="19" customFormat="1" ht="15" customHeight="1">
      <c r="A55" s="18" t="s">
        <v>321</v>
      </c>
    </row>
    <row r="56" spans="1:1" s="19" customFormat="1" ht="15" customHeight="1">
      <c r="A56" s="18" t="s">
        <v>322</v>
      </c>
    </row>
    <row r="57" spans="1:1" s="19" customFormat="1" ht="15" customHeight="1">
      <c r="A57" s="18" t="s">
        <v>323</v>
      </c>
    </row>
    <row r="58" spans="1:1" s="19" customFormat="1" ht="15" customHeight="1">
      <c r="A58" s="18" t="s">
        <v>324</v>
      </c>
    </row>
    <row r="59" spans="1:1" s="19" customFormat="1" ht="15" customHeight="1">
      <c r="A59" s="18" t="s">
        <v>325</v>
      </c>
    </row>
    <row r="60" spans="1:1" s="19" customFormat="1" ht="15" customHeight="1">
      <c r="A60" s="18" t="s">
        <v>326</v>
      </c>
    </row>
    <row r="61" spans="1:1" s="19" customFormat="1" ht="15" customHeight="1">
      <c r="A61" s="18" t="s">
        <v>327</v>
      </c>
    </row>
    <row r="62" spans="1:1" s="19" customFormat="1" ht="15" customHeight="1">
      <c r="A62" s="18" t="s">
        <v>328</v>
      </c>
    </row>
    <row r="63" spans="1:1" s="19" customFormat="1" ht="15" customHeight="1">
      <c r="A63" s="18" t="s">
        <v>329</v>
      </c>
    </row>
    <row r="64" spans="1:1" s="19" customFormat="1" ht="15" customHeight="1">
      <c r="A64" s="18" t="s">
        <v>330</v>
      </c>
    </row>
    <row r="65" spans="1:1" s="19" customFormat="1" ht="15" customHeight="1">
      <c r="A65" s="18" t="s">
        <v>331</v>
      </c>
    </row>
    <row r="66" spans="1:1" s="19" customFormat="1" ht="15" customHeight="1">
      <c r="A66" s="18" t="s">
        <v>332</v>
      </c>
    </row>
    <row r="67" spans="1:1" s="19" customFormat="1" ht="15" customHeight="1">
      <c r="A67" s="18" t="s">
        <v>333</v>
      </c>
    </row>
    <row r="68" spans="1:1" s="19" customFormat="1" ht="15" customHeight="1">
      <c r="A68" s="18" t="s">
        <v>334</v>
      </c>
    </row>
    <row r="69" spans="1:1" s="19" customFormat="1" ht="15" customHeight="1">
      <c r="A69" s="18" t="s">
        <v>335</v>
      </c>
    </row>
    <row r="70" spans="1:1" s="19" customFormat="1" ht="15" customHeight="1">
      <c r="A70" s="18" t="s">
        <v>336</v>
      </c>
    </row>
    <row r="71" spans="1:1" s="19" customFormat="1" ht="15" customHeight="1">
      <c r="A71" s="18" t="s">
        <v>337</v>
      </c>
    </row>
    <row r="72" spans="1:1" s="19" customFormat="1" ht="15" customHeight="1">
      <c r="A72" s="18" t="s">
        <v>338</v>
      </c>
    </row>
    <row r="73" spans="1:1" s="19" customFormat="1" ht="15" customHeight="1">
      <c r="A73" s="18" t="s">
        <v>339</v>
      </c>
    </row>
    <row r="74" spans="1:1" s="19" customFormat="1" ht="15" customHeight="1">
      <c r="A74" s="18" t="s">
        <v>340</v>
      </c>
    </row>
    <row r="75" spans="1:1" s="19" customFormat="1" ht="15" customHeight="1">
      <c r="A75" s="18" t="s">
        <v>341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Comments xmlns="D7FB9A8B-3110-4FC5-811C-27BDEAE9AA63" xsi:nil="true"/>
    <needDetail xmlns="D7FB9A8B-3110-4FC5-811C-27BDEAE9AA63" xsi:nil="true"/>
    <xd_ProgID xmlns="http://schemas.microsoft.com/sharepoint/v3" xsi:nil="true"/>
    <alreadyChecked xmlns="D7FB9A8B-3110-4FC5-811C-27BDEAE9AA6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BE4D1506841B8043A68FA9ED8F0E79C7" ma:contentTypeVersion="" ma:contentTypeDescription="" ma:contentTypeScope="" ma:versionID="09fc98661847e29d8e9d4924e3a215ac">
  <xsd:schema xmlns:xsd="http://www.w3.org/2001/XMLSchema" xmlns:xs="http://www.w3.org/2001/XMLSchema" xmlns:p="http://schemas.microsoft.com/office/2006/metadata/properties" xmlns:ns1="http://schemas.microsoft.com/sharepoint/v3" xmlns:ns2="D7FB9A8B-3110-4FC5-811C-27BDEAE9AA63" targetNamespace="http://schemas.microsoft.com/office/2006/metadata/properties" ma:root="true" ma:fieldsID="4cf695fec1f21eb0bd9c89e19fff85a5" ns1:_="" ns2:_="">
    <xsd:import namespace="http://schemas.microsoft.com/sharepoint/v3"/>
    <xsd:import namespace="D7FB9A8B-3110-4FC5-811C-27BDEAE9AA63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B9A8B-3110-4FC5-811C-27BDEAE9AA63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http://schemas.microsoft.com/office/2006/metadata/properties"/>
    <ds:schemaRef ds:uri="D7FB9A8B-3110-4FC5-811C-27BDEAE9AA6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BFE929-64F1-41B9-9D9A-429D3AA62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7FB9A8B-3110-4FC5-811C-27BDEAE9AA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2021-03-13T09:34:09Z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0x0101006CB92C11A11C4849B1A04E87CB5CBA3E00BE4D1506841B8043A68FA9ED8F0E79C7</vt:lpwstr>
  </property>
</Properties>
</file>